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2.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workbookProtection workbookAlgorithmName="SHA-512" workbookHashValue="FAWPvViqsf6xJUJoQa6+fDNCYjRq246Hklb4K83gbgoLe1nPtde4j6ZY0CZ4hODFDyHLr4H2r1j+ECKDtS7teQ==" workbookSaltValue="YpB4UGfJz4DSqX4NyAQSMQ==" workbookSpinCount="100000" lockStructure="1"/>
  <bookViews>
    <workbookView xWindow="-20" yWindow="8390" windowWidth="20730" windowHeight="4250" tabRatio="898" activeTab="3"/>
  </bookViews>
  <sheets>
    <sheet name="【見本】記入シート1" sheetId="47" r:id="rId1"/>
    <sheet name="【見本】記入シート2" sheetId="51" r:id="rId2"/>
    <sheet name="サービス申込みに必要な添付書類" sheetId="55" r:id="rId3"/>
    <sheet name="記入シート1" sheetId="11" r:id="rId4"/>
    <sheet name="記入シート2" sheetId="5" r:id="rId5"/>
    <sheet name="【多店舗用】記入シート3" sheetId="39" r:id="rId6"/>
    <sheet name="多店舗記入用" sheetId="21" state="hidden" r:id="rId7"/>
    <sheet name="WeChat公式アカウント登録準備リスト" sheetId="25" state="hidden" r:id="rId8"/>
    <sheet name="Ctrip申込書（店舗）" sheetId="29" state="hidden" r:id="rId9"/>
    <sheet name="Ctrip申込書（クーポン）" sheetId="30" state="hidden" r:id="rId10"/>
    <sheet name="大衆点評申込書" sheetId="26" state="hidden" r:id="rId11"/>
  </sheets>
  <externalReferences>
    <externalReference r:id="rId12"/>
  </externalReferences>
  <definedNames>
    <definedName name="_xlnm._FilterDatabase" localSheetId="0" hidden="1">【見本】記入シート1!#REF!</definedName>
    <definedName name="_xlnm._FilterDatabase" localSheetId="1" hidden="1">【見本】記入シート2!#REF!</definedName>
    <definedName name="_xlnm._FilterDatabase" localSheetId="3" hidden="1">記入シート1!#REF!</definedName>
    <definedName name="_xlnm._FilterDatabase" localSheetId="4" hidden="1">記入シート2!#REF!</definedName>
    <definedName name="■時間" localSheetId="0">【見本】記入シート1!$BG$2:$BG$25</definedName>
    <definedName name="■時間" localSheetId="2">#REF!</definedName>
    <definedName name="■時間">記入シート1!$BG$2:$BG$25</definedName>
    <definedName name="■取扱区分" localSheetId="0">【見本】記入シート1!$AZ$2:$AZ$18</definedName>
    <definedName name="■取扱区分">記入シート1!$AZ$2:$AZ$18</definedName>
    <definedName name="■都道府県" localSheetId="0">【見本】記入シート1!$BO$2:$BO$49</definedName>
    <definedName name="■都道府県" localSheetId="2">#REF!</definedName>
    <definedName name="■都道府県">記入シート1!$BO$2:$BO$49</definedName>
    <definedName name="■販売形態" localSheetId="0">【見本】記入シート1!$BL$2:$BL$7</definedName>
    <definedName name="■販売形態" localSheetId="2">#REF!</definedName>
    <definedName name="■販売形態">記入シート1!$BL$2:$BL$7</definedName>
    <definedName name="■分" localSheetId="0">【見本】記入シート1!$BH$2:$BH$7</definedName>
    <definedName name="■分" localSheetId="2">#REF!</definedName>
    <definedName name="■分">記入シート1!$BH$2:$BH$7</definedName>
    <definedName name="auPAY業種" localSheetId="1">記入シート2!$AX$313:$AX$335</definedName>
    <definedName name="auPAY業種" localSheetId="4">記入シート2!$AX$313:$AX$335</definedName>
    <definedName name="d払い業態" localSheetId="2">#REF!</definedName>
    <definedName name="d払い業態">記入シート2!$AX$177:$AX$207</definedName>
    <definedName name="JCoin0000" localSheetId="4">記入シート2!$BN$497</definedName>
    <definedName name="JCoin1000" localSheetId="4">記入シート2!$AY$497:$AY$546</definedName>
    <definedName name="JCoin1100" localSheetId="4">記入シート2!$AZ$497:$AZ$505</definedName>
    <definedName name="JCoin1200" localSheetId="4">記入シート2!$BA$497:$BA$531</definedName>
    <definedName name="JCoin1300" localSheetId="4">記入シート2!$BB$497:$BB$519</definedName>
    <definedName name="JCoin1400" localSheetId="4">記入シート2!$BC$497:$BC$505</definedName>
    <definedName name="JCoin1500" localSheetId="4">記入シート2!$BD$497:$BD$502</definedName>
    <definedName name="JCoin1600" localSheetId="4">記入シート2!$BE$497:$BE$507</definedName>
    <definedName name="JCoin1700" localSheetId="4">記入シート2!$BF$497:$BF$519</definedName>
    <definedName name="JCoin1800" localSheetId="4">記入シート2!$BG$497:$BG$521</definedName>
    <definedName name="JCoin1900" localSheetId="4">記入シート2!$BH$497:$BH$525</definedName>
    <definedName name="JCoin2000" localSheetId="4">記入シート2!$BI$497:$BI$541</definedName>
    <definedName name="JCoin2100" localSheetId="4">記入シート2!$BJ$497:$BJ$509</definedName>
    <definedName name="JCoin2200" localSheetId="4">記入シート2!$BK$497:$BK$508</definedName>
    <definedName name="JCoin2300" localSheetId="4">記入シート2!$BL$497:$BL$510</definedName>
    <definedName name="JCoin2400" localSheetId="4">記入シート2!$BM$497:$BM$502</definedName>
    <definedName name="JCoin業種" localSheetId="1">記入シート2!$AX$497:$AX$512</definedName>
    <definedName name="JCoin業種" localSheetId="4">記入シート2!$AX$497:$AX$512</definedName>
    <definedName name="JKOPAY0000" localSheetId="4">記入シート2!$BE$339</definedName>
    <definedName name="JKOPAY1000" localSheetId="4">記入シート2!$AY$339:$AY$364</definedName>
    <definedName name="JKOPAY2000" localSheetId="4">記入シート2!$AZ$339:$AZ$345</definedName>
    <definedName name="JKOPAY3000" localSheetId="4">記入シート2!$BA$339:$BA$343</definedName>
    <definedName name="JKOPAY4000" localSheetId="4">記入シート2!$BB$339:$BB$342</definedName>
    <definedName name="JKOPAY5000" localSheetId="4">記入シート2!$BC$339:$BC$347</definedName>
    <definedName name="JKOPAY6000" localSheetId="4">記入シート2!$BD$339:$BD$341</definedName>
    <definedName name="JKOPAY商品1" localSheetId="1">記入シート2!$AX$339:$AX$345</definedName>
    <definedName name="JKOPAY商品1" localSheetId="4">記入シート2!$AX$339:$AX$345</definedName>
    <definedName name="LinePayショッピング・小売" localSheetId="4">記入シート2!$AZ$211:$AZ$244</definedName>
    <definedName name="LinePayスポーツ" localSheetId="4">記入シート2!$BB$211:$BB$215</definedName>
    <definedName name="LinePayスポーツチーム・団体" localSheetId="4">記入シート2!$BQ$211:$BQ$212</definedName>
    <definedName name="LinePayファッション" localSheetId="4">記入シート2!$BA$211:$BA$216</definedName>
    <definedName name="LinePayペット" localSheetId="4">記入シート2!$BI$211:$BI$217</definedName>
    <definedName name="LinePay医療機関・診療所" localSheetId="4">記入シート2!$BF$211:$BF$219</definedName>
    <definedName name="LinePay飲食" localSheetId="4">記入シート2!$AY$211:$AY$213</definedName>
    <definedName name="LinePay冠婚葬祭" localSheetId="4">記入シート2!$BT$211:$BT$216</definedName>
    <definedName name="LinePay教育・習い事" localSheetId="4">記入シート2!$BC$211:$BC$218</definedName>
    <definedName name="LinePay業種" localSheetId="1">記入シート2!$AX$211:$AX$236</definedName>
    <definedName name="LinePay業種" localSheetId="4">記入シート2!$AX$211:$AX$236</definedName>
    <definedName name="LinePay銀行・保険・金融" localSheetId="4">記入シート2!$BN$211:$BN$218</definedName>
    <definedName name="LinePay建設・土木" localSheetId="4">記入シート2!$BW$211:$BW$213</definedName>
    <definedName name="LinePay交通機関・サービス" localSheetId="4">記入シート2!$BM$211:$BM$218</definedName>
    <definedName name="LinePay公共機関・施設" localSheetId="4">記入シート2!$BR$211:$BR$212</definedName>
    <definedName name="LinePay寺院・神社・教会" localSheetId="4">記入シート2!$BO$211:$BO$213</definedName>
    <definedName name="LinePay自動車・バイク" localSheetId="4">記入シート2!$BL$211:$BL$223</definedName>
    <definedName name="LinePay宿泊施設" localSheetId="4">記入シート2!$BJ$211:$BJ$213</definedName>
    <definedName name="LinePay生活関連サービス" localSheetId="4">記入シート2!$BH$211:$BH$228</definedName>
    <definedName name="LinePay専門サービス" localSheetId="4">記入シート2!$BG$211:$BG$227</definedName>
    <definedName name="LinePay選択してください" localSheetId="4">記入シート2!$BX$211</definedName>
    <definedName name="LinePay団体" localSheetId="4">記入シート2!$BP$211:$BP$212</definedName>
    <definedName name="LinePay通信・情報・メディア" localSheetId="4">記入シート2!$BV$211:$BV$217</definedName>
    <definedName name="LinePay電気・ガス・エネルギー" localSheetId="4">記入シート2!$BU$211:$BU$215</definedName>
    <definedName name="LinePay美容・サロン" localSheetId="4">記入シート2!$BE$211:$BE$216</definedName>
    <definedName name="LinePay福祉・介護" localSheetId="4">記入シート2!$BS$211:$BS$214</definedName>
    <definedName name="LinePay保育・学校" localSheetId="4">記入シート2!$BD$211:$BD$219</definedName>
    <definedName name="LinePay旅行・エンタメ・レジャー" localSheetId="4">記入シート2!$BK$211:$BK$237</definedName>
    <definedName name="Origamiカテゴリー" localSheetId="4">記入シート2!$AX$254:$AX$267</definedName>
    <definedName name="Origamiコンビニ・スーパー・食料飲料品店" localSheetId="4">記入シート2!$BB$254:$BB$259</definedName>
    <definedName name="Origamiファッション" localSheetId="4">記入シート2!$AY$254:$AY$263</definedName>
    <definedName name="Origamiレジャー・エンターテイメント・フィットネス" localSheetId="4">記入シート2!$BE$254:$BE$268</definedName>
    <definedName name="Origami医療" localSheetId="4">記入シート2!$BI$254:$BI$264</definedName>
    <definedName name="Origami飲食" localSheetId="4">記入シート2!$AZ$254:$AZ$271</definedName>
    <definedName name="Origami観光・宿泊" localSheetId="4">記入シート2!$BF$254:$BF$262</definedName>
    <definedName name="Origami教育・習い事" localSheetId="4">記入シート2!$BJ$254:$BJ$267</definedName>
    <definedName name="Origami交通・運送・運輸関連サービス" localSheetId="4">記入シート2!$BD$254:$BD$265</definedName>
    <definedName name="Origami小売" localSheetId="4">記入シート2!$BG$254:$BG$279</definedName>
    <definedName name="Origami専門サービス" localSheetId="4">記入シート2!$BH$254:$BH$286</definedName>
    <definedName name="Origami選択してください" localSheetId="4">記入シート2!$BL$254</definedName>
    <definedName name="Origami非営利・団体" localSheetId="4">記入シート2!$BK$254:$BK$259</definedName>
    <definedName name="Origami美容" localSheetId="4">記入シート2!$BA$254:$BA$264</definedName>
    <definedName name="Origami百貨店・量販店・専門店" localSheetId="4">記入シート2!$BC$254:$BC$263</definedName>
    <definedName name="PCIDSS準拠状況">#REF!</definedName>
    <definedName name="_xlnm.Print_Area" localSheetId="0">【見本】記入シート1!$B$2:$AU$134</definedName>
    <definedName name="_xlnm.Print_Area" localSheetId="2">サービス申込みに必要な添付書類!$A$1:$Q$58</definedName>
    <definedName name="_xlnm.Print_Area" localSheetId="3">記入シート1!$B$2:$AU$134</definedName>
    <definedName name="_xlnm.Print_Area" localSheetId="4">記入シート2!$B$2:$AU$157</definedName>
    <definedName name="WeChatPayビジネスカテゴリ" localSheetId="4">記入シート2!$AZ$177:$AZ$195</definedName>
    <definedName name="カード情報保持状況">#REF!</definedName>
    <definedName name="サービス" localSheetId="4">記入シート2!$BD$151:$BD$182</definedName>
    <definedName name="スクール" localSheetId="4">記入シート2!$BC$151:$BC$156</definedName>
    <definedName name="ビューティ・リラクゼーション" localSheetId="4">記入シート2!$BA$151:$BA$161</definedName>
    <definedName name="メルペイエンタメ" localSheetId="4">記入シート2!$BO$290:$BO$296</definedName>
    <definedName name="メルペイオンラインサービス" localSheetId="4">記入シート2!$BQ$290:$BQ$294</definedName>
    <definedName name="メルペイその他" localSheetId="4">記入シート2!$BP$290:$BP$293</definedName>
    <definedName name="メルペイファッション" localSheetId="4">記入シート2!$BE$290:$BE$294</definedName>
    <definedName name="メルペイホビー" localSheetId="4">記入シート2!$BC$290:$BC$298</definedName>
    <definedName name="メルペイ医療・介護" localSheetId="4">記入シート2!$BL$290:$BL$299</definedName>
    <definedName name="メルペイ飲食" localSheetId="4">記入シート2!$AY$290:$AY$294</definedName>
    <definedName name="メルペイ学習・教育・保育" localSheetId="4">記入シート2!$BH$290:$BH$298</definedName>
    <definedName name="メルペイ冠婚葬祭" localSheetId="4">記入シート2!$BN$290:$BN$294</definedName>
    <definedName name="メルペイ業種" localSheetId="1">記入シート2!$AX$290:$AX$310</definedName>
    <definedName name="メルペイ業種" localSheetId="4">記入シート2!$AX$290:$AX$310</definedName>
    <definedName name="メルペイ交通・輸送" localSheetId="4">記入シート2!$BJ$290:$BJ$295</definedName>
    <definedName name="メルペイ公共事業・通信" localSheetId="4">記入シート2!$BK$290:$BK$292</definedName>
    <definedName name="メルペイ自動車関連" localSheetId="4">記入シート2!$BI$290:$BI$295</definedName>
    <definedName name="メルペイ宿泊・娯楽・スポーツ等施設" localSheetId="4">記入シート2!$BG$290:$BG$297</definedName>
    <definedName name="メルペイ小売総合" localSheetId="4">記入シート2!$AZ$290:$AZ$296</definedName>
    <definedName name="メルペイ食料品" localSheetId="4">記入シート2!$BA$290:$BA$292</definedName>
    <definedName name="メルペイ専門サービス" localSheetId="4">記入シート2!$BM$290:$BM$299</definedName>
    <definedName name="メルペイ選択してください" localSheetId="4">記入シート2!$BS$290</definedName>
    <definedName name="メルペイ電子機器" localSheetId="4">記入シート2!$BB$290:$BB$293</definedName>
    <definedName name="メルペイ美容" localSheetId="4">記入シート2!$BF$290:$BF$296</definedName>
    <definedName name="メルペイ暮らし" localSheetId="4">記入シート2!$BD$290:$BD$302</definedName>
    <definedName name="メルペイ無人端末" localSheetId="4">記入シート2!$BR$290:$BR$292</definedName>
    <definedName name="飲食" localSheetId="4">記入シート2!$AZ$151:$AZ$154</definedName>
    <definedName name="学校・教育機関">記入シート2!$BH$151:$BH$159</definedName>
    <definedName name="楽天ペイ0000" localSheetId="4">記入シート2!$BP$368</definedName>
    <definedName name="楽天ペイ1000" localSheetId="4">記入シート2!$AY$368:$AY$371</definedName>
    <definedName name="楽天ペイ1100" localSheetId="4">記入シート2!$AZ$368:$AZ$370</definedName>
    <definedName name="楽天ペイ1200" localSheetId="4">記入シート2!$BA$368:$BA$382</definedName>
    <definedName name="楽天ペイ1300" localSheetId="4">記入シート2!$BB$368:$BB$373</definedName>
    <definedName name="楽天ペイ1400" localSheetId="4">記入シート2!$BC$368:$BC$370</definedName>
    <definedName name="楽天ペイ1500" localSheetId="4">記入シート2!$BD$368:$BD$376</definedName>
    <definedName name="楽天ペイ1600" localSheetId="4">記入シート2!$BE$368:$BE$375</definedName>
    <definedName name="楽天ペイ1700" localSheetId="4">記入シート2!$BF$368:$BF$371</definedName>
    <definedName name="楽天ペイ1800" localSheetId="4">記入シート2!$BG$368:$BG$379</definedName>
    <definedName name="楽天ペイ1900" localSheetId="4">記入シート2!$BH$368:$BH$378</definedName>
    <definedName name="楽天ペイ2000" localSheetId="4">記入シート2!$BI$368:$BI$373</definedName>
    <definedName name="楽天ペイ2100" localSheetId="4">記入シート2!$BJ$368:$BJ$372</definedName>
    <definedName name="楽天ペイ2200" localSheetId="4">記入シート2!$BK$368:$BK$374</definedName>
    <definedName name="楽天ペイ2300" localSheetId="4">記入シート2!$BL$368:$BL$377</definedName>
    <definedName name="楽天ペイ2400" localSheetId="4">記入シート2!$BM$368:$BM$374</definedName>
    <definedName name="楽天ペイ2500" localSheetId="4">記入シート2!$BN$368:$BN$372</definedName>
    <definedName name="楽天ペイ2600" localSheetId="4">記入シート2!$BO$368:$BO$374</definedName>
    <definedName name="楽天ペイ大項目" localSheetId="1">記入シート2!$AX$368:$AX$385</definedName>
    <definedName name="楽天ペイ大項目" localSheetId="4">記入シート2!$AX$368:$AX$385</definedName>
    <definedName name="娯楽" localSheetId="4">記入シート2!$BE$151:$BE$154</definedName>
    <definedName name="交通" localSheetId="4">記入シート2!$BF$151:$BF$160</definedName>
    <definedName name="行政・公共サービス" localSheetId="4">記入シート2!$BG$151:$BG$155</definedName>
    <definedName name="時間">[1]●記入シート1!$BG$2:$BG$25</definedName>
    <definedName name="商品1" localSheetId="4">記入シート2!$AX$151:$AX$161</definedName>
    <definedName name="小売" localSheetId="4">記入シート2!$AY$151:$AY$200</definedName>
    <definedName name="選択してください" localSheetId="4">記入シート2!$BI$151</definedName>
    <definedName name="都道府県">#REF!</definedName>
    <definedName name="販売形態">[1]●記入シート1!$BL$2:$BL$13</definedName>
    <definedName name="病院" localSheetId="1">【見本】記入シート2!$BB$151:$BB$154</definedName>
    <definedName name="病院" localSheetId="4">記入シート2!$BB$151:$BB$154</definedName>
    <definedName name="分">[1]●記入シート1!$BH$2:$BH$7</definedName>
  </definedNames>
  <calcPr calcId="145621"/>
</workbook>
</file>

<file path=xl/calcChain.xml><?xml version="1.0" encoding="utf-8"?>
<calcChain xmlns="http://schemas.openxmlformats.org/spreadsheetml/2006/main">
  <c r="DN106" i="5" l="1"/>
  <c r="DN103" i="5"/>
  <c r="DN102" i="5"/>
  <c r="DN101" i="5"/>
  <c r="DN100" i="5"/>
  <c r="DN99" i="5"/>
  <c r="DN105" i="5"/>
  <c r="DN104" i="5"/>
  <c r="DK106" i="5"/>
  <c r="DK105" i="5"/>
  <c r="DK104" i="5"/>
  <c r="DK103" i="5"/>
  <c r="DK102" i="5"/>
  <c r="DK101" i="5"/>
  <c r="DK100" i="5"/>
  <c r="DK99" i="5"/>
  <c r="DB62" i="5"/>
  <c r="CT18" i="5"/>
  <c r="BJ26" i="5" l="1"/>
  <c r="BI26" i="5"/>
  <c r="BB26" i="5"/>
  <c r="BA26" i="5"/>
  <c r="AY26" i="5"/>
  <c r="AW26" i="5"/>
  <c r="BO26" i="5" s="1"/>
  <c r="AW20" i="5"/>
  <c r="BP26" i="5" l="1"/>
  <c r="AZ26" i="5"/>
  <c r="BL26" i="5"/>
  <c r="BM26" i="5"/>
  <c r="BN26" i="5"/>
  <c r="BK26" i="5" l="1"/>
  <c r="AV3" i="5" l="1"/>
  <c r="BJ20" i="5" l="1"/>
  <c r="BA20" i="5"/>
  <c r="BI20" i="5"/>
  <c r="BB20" i="5"/>
  <c r="AY20" i="5"/>
  <c r="DN16" i="5"/>
  <c r="DN98" i="5"/>
  <c r="DN97" i="5"/>
  <c r="DN96" i="5"/>
  <c r="DN95" i="5"/>
  <c r="DN94" i="5"/>
  <c r="DN93" i="5"/>
  <c r="DN91" i="5"/>
  <c r="DN92" i="5"/>
  <c r="DK98" i="5"/>
  <c r="DK97" i="5"/>
  <c r="DK96" i="5"/>
  <c r="DK95" i="5"/>
  <c r="DK94" i="5"/>
  <c r="DK93" i="5"/>
  <c r="DK92" i="5"/>
  <c r="DK91" i="5"/>
  <c r="CT17" i="5"/>
  <c r="DD45" i="5"/>
  <c r="AW18" i="5"/>
  <c r="AW67" i="5"/>
  <c r="AZ20" i="5" l="1"/>
  <c r="BE20" i="5"/>
  <c r="BF20" i="5" s="1"/>
  <c r="BK20" i="5" l="1"/>
  <c r="BP20" i="5"/>
  <c r="BL20" i="5"/>
  <c r="BO20" i="5"/>
  <c r="BN20" i="5"/>
  <c r="BM20" i="5"/>
  <c r="DK90" i="5" l="1"/>
  <c r="DN90" i="5"/>
  <c r="DN88" i="5" l="1"/>
  <c r="DN89" i="5"/>
  <c r="DN85" i="5"/>
  <c r="DK85" i="5"/>
  <c r="DK86" i="5"/>
  <c r="DK87" i="5"/>
  <c r="DK88" i="5"/>
  <c r="DK89" i="5"/>
  <c r="AV5" i="11"/>
  <c r="CP83" i="5"/>
  <c r="BA549" i="5" l="1"/>
  <c r="AY60" i="5"/>
  <c r="AX60" i="5"/>
  <c r="DN87" i="5" s="1"/>
  <c r="AW60" i="5"/>
  <c r="AV60" i="5"/>
  <c r="AZ60" i="5" s="1"/>
  <c r="DN86" i="5" s="1"/>
  <c r="BB60" i="5" l="1"/>
  <c r="CA102" i="5" l="1"/>
  <c r="DD46" i="5" l="1"/>
  <c r="DD47" i="5"/>
  <c r="DK83" i="5" l="1"/>
  <c r="DK84" i="5"/>
  <c r="AY45" i="5" l="1"/>
  <c r="AX45" i="5"/>
  <c r="AW45" i="5"/>
  <c r="AV45" i="5"/>
  <c r="BA45" i="5" l="1"/>
  <c r="AZ45" i="5"/>
  <c r="DN84" i="5"/>
  <c r="DN83" i="5" l="1"/>
  <c r="DN82" i="5" l="1"/>
  <c r="DN81" i="5"/>
  <c r="DK82" i="5"/>
  <c r="DK81" i="5"/>
  <c r="DN55" i="5" l="1"/>
  <c r="DN53" i="5"/>
  <c r="DD61" i="5" l="1"/>
  <c r="DD60" i="5"/>
  <c r="DB61" i="5"/>
  <c r="AV39" i="5" l="1"/>
  <c r="DN80" i="5" l="1"/>
  <c r="DN79" i="5"/>
  <c r="DN71" i="5"/>
  <c r="DK80" i="5"/>
  <c r="DK79" i="5"/>
  <c r="DB60" i="5"/>
  <c r="BJ59" i="5"/>
  <c r="BI59" i="5"/>
  <c r="BD59" i="5"/>
  <c r="BB59" i="5"/>
  <c r="BA59" i="5"/>
  <c r="AW59" i="5"/>
  <c r="BO59" i="5" s="1"/>
  <c r="AY59" i="5"/>
  <c r="BE59" i="5" l="1"/>
  <c r="BF59" i="5" s="1"/>
  <c r="AZ59" i="5"/>
  <c r="BL59" i="5"/>
  <c r="BN59" i="5"/>
  <c r="BP59" i="5"/>
  <c r="BM59" i="5"/>
  <c r="BK59" i="5" l="1"/>
  <c r="DN70" i="5"/>
  <c r="AV57" i="5"/>
  <c r="DN66" i="5" s="1"/>
  <c r="AV58" i="5"/>
  <c r="DN67" i="5" s="1"/>
  <c r="AX57" i="5"/>
  <c r="AX58" i="5"/>
  <c r="DN69" i="5" s="1"/>
  <c r="DN59" i="5"/>
  <c r="AY22" i="5"/>
  <c r="AY23" i="5"/>
  <c r="AY24" i="5"/>
  <c r="AY25" i="5"/>
  <c r="BE26" i="5" s="1"/>
  <c r="BF26" i="5" s="1"/>
  <c r="AW46" i="5"/>
  <c r="BO46" i="5" s="1"/>
  <c r="AW56" i="5"/>
  <c r="AZ56" i="5" s="1"/>
  <c r="AW24" i="5"/>
  <c r="BP24" i="5" s="1"/>
  <c r="DD59" i="5"/>
  <c r="DB59" i="5"/>
  <c r="DB58" i="5"/>
  <c r="DB57" i="5"/>
  <c r="DD56" i="5"/>
  <c r="DD53" i="5"/>
  <c r="DD52" i="5"/>
  <c r="AG4" i="5"/>
  <c r="CP8" i="5" s="1"/>
  <c r="DB24" i="5"/>
  <c r="DB23" i="5"/>
  <c r="DB22" i="5"/>
  <c r="BL46" i="5"/>
  <c r="AV100" i="5"/>
  <c r="AV119" i="5"/>
  <c r="B5" i="5"/>
  <c r="AV3" i="11"/>
  <c r="AV17" i="5"/>
  <c r="BJ24" i="5"/>
  <c r="BA24" i="5"/>
  <c r="BG23" i="5"/>
  <c r="BH23" i="5" s="1"/>
  <c r="BG22" i="5"/>
  <c r="BH22" i="5" s="1"/>
  <c r="DN63" i="5"/>
  <c r="DN62" i="5"/>
  <c r="DK63" i="5"/>
  <c r="DK62" i="5"/>
  <c r="CA101" i="5"/>
  <c r="CA100" i="5"/>
  <c r="CA99" i="5"/>
  <c r="CA98" i="5"/>
  <c r="CA97" i="5"/>
  <c r="CA96" i="5"/>
  <c r="CA95" i="5"/>
  <c r="CA94" i="5"/>
  <c r="CA93" i="5"/>
  <c r="CA92" i="5"/>
  <c r="DN78" i="5"/>
  <c r="DN73" i="5"/>
  <c r="DN72" i="5"/>
  <c r="DN46" i="5"/>
  <c r="DK78" i="5"/>
  <c r="DK77" i="5"/>
  <c r="DK76" i="5"/>
  <c r="DK75" i="5"/>
  <c r="DK74" i="5"/>
  <c r="DK73" i="5"/>
  <c r="DK72" i="5"/>
  <c r="DK71" i="5"/>
  <c r="AX25" i="5"/>
  <c r="DN75" i="5" s="1"/>
  <c r="AV25" i="5"/>
  <c r="DN76" i="5" s="1"/>
  <c r="AW25" i="5"/>
  <c r="DN77" i="5" s="1"/>
  <c r="BJ21" i="5"/>
  <c r="BI24" i="5"/>
  <c r="BG21" i="5"/>
  <c r="BD24" i="5"/>
  <c r="BB24" i="5"/>
  <c r="DN11" i="5"/>
  <c r="DN60" i="5"/>
  <c r="AV47" i="5"/>
  <c r="AX47" i="5" s="1"/>
  <c r="DN57" i="5"/>
  <c r="DN56" i="5"/>
  <c r="AY52" i="5"/>
  <c r="AV53" i="5"/>
  <c r="DU13" i="5"/>
  <c r="DU12" i="5"/>
  <c r="DU11" i="5"/>
  <c r="DN68" i="5"/>
  <c r="DN65" i="5"/>
  <c r="DN64" i="5"/>
  <c r="DK70" i="5"/>
  <c r="DK69" i="5"/>
  <c r="DK68" i="5"/>
  <c r="DK67" i="5"/>
  <c r="DK66" i="5"/>
  <c r="DK65" i="5"/>
  <c r="DK64" i="5"/>
  <c r="BJ56" i="5"/>
  <c r="BI56" i="5"/>
  <c r="BD56" i="5"/>
  <c r="BB56" i="5"/>
  <c r="BA56" i="5"/>
  <c r="AY56" i="5"/>
  <c r="B8" i="5"/>
  <c r="AW58" i="5"/>
  <c r="AW57" i="5"/>
  <c r="AM9" i="39"/>
  <c r="DU16" i="5"/>
  <c r="DU15" i="5"/>
  <c r="DU14" i="5"/>
  <c r="AY92" i="11"/>
  <c r="DK61" i="5"/>
  <c r="CP60" i="5"/>
  <c r="CP58" i="5"/>
  <c r="C153" i="51"/>
  <c r="AB5" i="51"/>
  <c r="Y5" i="51"/>
  <c r="V5" i="51"/>
  <c r="S5" i="51"/>
  <c r="P5" i="51"/>
  <c r="M5" i="51"/>
  <c r="J5" i="51"/>
  <c r="AU1" i="51"/>
  <c r="AV129" i="51"/>
  <c r="AW129" i="51" s="1"/>
  <c r="AV130" i="51" s="1"/>
  <c r="AV127" i="51"/>
  <c r="AW126" i="51"/>
  <c r="AV126" i="51"/>
  <c r="AW122" i="51"/>
  <c r="AV122" i="51"/>
  <c r="BA121" i="51"/>
  <c r="AV120" i="51"/>
  <c r="AV119" i="51"/>
  <c r="AW111" i="51"/>
  <c r="AV111" i="51"/>
  <c r="AW109" i="51"/>
  <c r="AW108" i="51"/>
  <c r="AW106" i="51"/>
  <c r="AV106" i="51"/>
  <c r="AW105" i="51"/>
  <c r="AV105" i="51"/>
  <c r="AW104" i="51"/>
  <c r="AV108" i="51" s="1"/>
  <c r="AV104" i="51"/>
  <c r="CP103" i="51"/>
  <c r="CP102" i="51"/>
  <c r="AW102" i="51"/>
  <c r="AV102" i="51"/>
  <c r="CP101" i="51"/>
  <c r="AW101" i="51"/>
  <c r="AV101" i="51"/>
  <c r="CP100" i="51"/>
  <c r="AV100" i="51"/>
  <c r="CP99" i="51"/>
  <c r="CP98" i="51"/>
  <c r="CP97" i="51"/>
  <c r="CP96" i="51"/>
  <c r="CA91" i="51"/>
  <c r="CP90" i="51"/>
  <c r="CA90" i="51"/>
  <c r="CP89" i="51"/>
  <c r="CA89" i="51"/>
  <c r="AV89" i="51"/>
  <c r="CP88" i="51"/>
  <c r="CA88" i="51"/>
  <c r="CP87" i="51"/>
  <c r="CA87" i="51"/>
  <c r="CP86" i="51"/>
  <c r="CA86" i="51"/>
  <c r="CP85" i="51"/>
  <c r="CA85" i="51"/>
  <c r="CA84" i="51"/>
  <c r="CP83" i="51"/>
  <c r="CA83" i="51"/>
  <c r="CP82" i="51"/>
  <c r="CA82" i="51"/>
  <c r="CP81" i="51"/>
  <c r="CA81" i="51"/>
  <c r="CP80" i="51"/>
  <c r="CA80" i="51"/>
  <c r="CP79" i="51"/>
  <c r="CA79" i="51"/>
  <c r="CP78" i="51"/>
  <c r="CA78" i="51"/>
  <c r="CP77" i="51"/>
  <c r="CA77" i="51"/>
  <c r="CP76" i="51"/>
  <c r="CA76" i="51"/>
  <c r="AW76" i="51"/>
  <c r="CP75" i="51"/>
  <c r="CA75" i="51"/>
  <c r="CP74" i="51"/>
  <c r="CA74" i="51"/>
  <c r="CA73" i="51"/>
  <c r="CA72" i="51"/>
  <c r="AY72" i="51"/>
  <c r="AX72" i="51"/>
  <c r="CA71" i="51"/>
  <c r="CA70" i="51"/>
  <c r="CP69" i="51"/>
  <c r="CA69" i="51"/>
  <c r="CP68" i="51"/>
  <c r="CP70" i="51" s="1"/>
  <c r="CA68" i="51"/>
  <c r="CP67" i="51"/>
  <c r="CA67" i="51"/>
  <c r="CP66" i="51"/>
  <c r="CA66" i="51"/>
  <c r="CP65" i="51"/>
  <c r="CA65" i="51"/>
  <c r="BI65" i="51"/>
  <c r="BD65" i="51"/>
  <c r="AY65" i="51"/>
  <c r="AW65" i="51"/>
  <c r="AZ65" i="51" s="1"/>
  <c r="CP64" i="51"/>
  <c r="CA64" i="51"/>
  <c r="BI64" i="51"/>
  <c r="BD64" i="51"/>
  <c r="AY64" i="51"/>
  <c r="AW64" i="51"/>
  <c r="AZ64" i="51" s="1"/>
  <c r="CA63" i="51"/>
  <c r="DB62" i="51"/>
  <c r="CP62" i="51"/>
  <c r="CP63" i="51" s="1"/>
  <c r="CA62" i="51"/>
  <c r="CP61" i="51"/>
  <c r="CA61" i="51"/>
  <c r="DN60" i="51"/>
  <c r="DK60" i="51"/>
  <c r="CP60" i="51"/>
  <c r="CA60" i="51"/>
  <c r="DN59" i="51"/>
  <c r="DK59" i="51"/>
  <c r="CP59" i="51"/>
  <c r="CA59" i="51"/>
  <c r="DN58" i="51"/>
  <c r="DK58" i="51"/>
  <c r="DD58" i="51"/>
  <c r="DB58" i="51"/>
  <c r="CA58" i="51"/>
  <c r="DN57" i="51"/>
  <c r="DK57" i="51"/>
  <c r="DD57" i="51"/>
  <c r="DB57" i="51"/>
  <c r="CP57" i="51"/>
  <c r="CA57" i="51"/>
  <c r="DK56" i="51"/>
  <c r="DD56" i="51"/>
  <c r="DB56" i="51"/>
  <c r="CP56" i="51"/>
  <c r="CA56" i="51"/>
  <c r="AW56" i="51"/>
  <c r="DN55" i="51"/>
  <c r="DK55" i="51"/>
  <c r="DD55" i="51"/>
  <c r="DB55" i="51"/>
  <c r="CA55" i="51"/>
  <c r="DN54" i="51"/>
  <c r="DK54" i="51"/>
  <c r="DD54" i="51"/>
  <c r="DB54" i="51"/>
  <c r="CA54" i="51"/>
  <c r="AW54" i="51"/>
  <c r="AV54" i="51"/>
  <c r="DN53" i="51"/>
  <c r="DK53" i="51"/>
  <c r="DD53" i="51"/>
  <c r="DB53" i="51"/>
  <c r="CP53" i="51"/>
  <c r="CA53" i="51"/>
  <c r="AV53" i="51"/>
  <c r="AY53" i="51" s="1"/>
  <c r="DN52" i="51"/>
  <c r="DK52" i="51"/>
  <c r="DD52" i="51"/>
  <c r="DB52" i="51"/>
  <c r="CP52" i="51"/>
  <c r="CA52" i="51"/>
  <c r="BJ52" i="51"/>
  <c r="BI52" i="51"/>
  <c r="BD52" i="51"/>
  <c r="BB52" i="51"/>
  <c r="BA52" i="51"/>
  <c r="AY52" i="51"/>
  <c r="BE52" i="51" s="1"/>
  <c r="AW52" i="51"/>
  <c r="BO52" i="51" s="1"/>
  <c r="DK51" i="51"/>
  <c r="DD51" i="51"/>
  <c r="DB51" i="51"/>
  <c r="CA51" i="51"/>
  <c r="DK50" i="51"/>
  <c r="DD50" i="51"/>
  <c r="DB50" i="51"/>
  <c r="CA50" i="51"/>
  <c r="AW50" i="51"/>
  <c r="AV50" i="51"/>
  <c r="DN51" i="51" s="1"/>
  <c r="DN49" i="51"/>
  <c r="DK49" i="51"/>
  <c r="DB49" i="51"/>
  <c r="CP49" i="51"/>
  <c r="CA49" i="51"/>
  <c r="AX49" i="51"/>
  <c r="AW49" i="51"/>
  <c r="AV49" i="51"/>
  <c r="DN48" i="51"/>
  <c r="DK48" i="51"/>
  <c r="DD48" i="51"/>
  <c r="DB48" i="51"/>
  <c r="CP48" i="51"/>
  <c r="CA48" i="51"/>
  <c r="BJ48" i="51"/>
  <c r="BI48" i="51"/>
  <c r="BD48" i="51"/>
  <c r="BB48" i="51"/>
  <c r="BA48" i="51"/>
  <c r="AY48" i="51"/>
  <c r="AW48" i="51"/>
  <c r="BO48" i="51" s="1"/>
  <c r="DN47" i="51"/>
  <c r="DK47" i="51"/>
  <c r="DB47" i="51"/>
  <c r="CP47" i="51"/>
  <c r="CA47" i="51"/>
  <c r="AV47" i="51"/>
  <c r="AX47" i="51"/>
  <c r="DN46" i="51"/>
  <c r="DK46" i="51"/>
  <c r="DB46" i="51"/>
  <c r="CP46" i="51"/>
  <c r="CA46" i="51"/>
  <c r="BJ46" i="51"/>
  <c r="BI46" i="51"/>
  <c r="BD46" i="51"/>
  <c r="BB46" i="51"/>
  <c r="BA46" i="51"/>
  <c r="AY46" i="51"/>
  <c r="AW46" i="51"/>
  <c r="BO46" i="51" s="1"/>
  <c r="DN45" i="51"/>
  <c r="DK45" i="51"/>
  <c r="DB45" i="51"/>
  <c r="CP45" i="51"/>
  <c r="CA45" i="51"/>
  <c r="DN44" i="51"/>
  <c r="DK44" i="51"/>
  <c r="DB44" i="51"/>
  <c r="CA44" i="51"/>
  <c r="BJ44" i="51"/>
  <c r="BI44" i="51"/>
  <c r="BD44" i="51"/>
  <c r="BB44" i="51"/>
  <c r="BA44" i="51"/>
  <c r="AY44" i="51"/>
  <c r="AW44" i="51"/>
  <c r="BP44" i="51" s="1"/>
  <c r="DN43" i="51"/>
  <c r="DK43" i="51"/>
  <c r="DB43" i="51"/>
  <c r="CA43" i="51"/>
  <c r="DN42" i="51"/>
  <c r="DK42" i="51"/>
  <c r="DB42" i="51"/>
  <c r="CP42" i="51"/>
  <c r="CA42" i="51"/>
  <c r="AY42" i="51"/>
  <c r="AW42" i="51"/>
  <c r="AV42" i="51"/>
  <c r="DN41" i="51"/>
  <c r="DK41" i="51"/>
  <c r="DB41" i="51"/>
  <c r="CP41" i="51"/>
  <c r="CA41" i="51"/>
  <c r="AY41" i="51"/>
  <c r="AW41" i="51"/>
  <c r="AV41" i="51"/>
  <c r="AW43" i="51"/>
  <c r="B9" i="51" s="1"/>
  <c r="DN40" i="51"/>
  <c r="DK40" i="51"/>
  <c r="DB40" i="51"/>
  <c r="CP40" i="51"/>
  <c r="CA40" i="51"/>
  <c r="BJ40" i="51"/>
  <c r="BI40" i="51"/>
  <c r="BD40" i="51"/>
  <c r="BB40" i="51"/>
  <c r="BA40" i="51"/>
  <c r="AY40" i="51"/>
  <c r="BE40" i="51" s="1"/>
  <c r="AW40" i="51"/>
  <c r="DN39" i="51"/>
  <c r="DK39" i="51"/>
  <c r="DB39" i="51"/>
  <c r="CP39" i="51"/>
  <c r="CA39" i="51"/>
  <c r="DN38" i="51"/>
  <c r="DK38" i="51"/>
  <c r="DB38" i="51"/>
  <c r="CA38" i="51"/>
  <c r="DK37" i="51"/>
  <c r="DB37" i="51"/>
  <c r="CP37" i="51"/>
  <c r="CA37" i="51"/>
  <c r="DK36" i="51"/>
  <c r="DB36" i="51"/>
  <c r="CA36" i="51"/>
  <c r="DN35" i="51"/>
  <c r="DK35" i="51"/>
  <c r="DB35" i="51"/>
  <c r="CA35" i="51"/>
  <c r="DN34" i="51"/>
  <c r="DK34" i="51"/>
  <c r="DB34" i="51"/>
  <c r="CP34" i="51"/>
  <c r="CA34" i="51"/>
  <c r="DN33" i="51"/>
  <c r="DK33" i="51"/>
  <c r="DB33" i="51"/>
  <c r="CP33" i="51"/>
  <c r="CA33" i="51"/>
  <c r="DN32" i="51"/>
  <c r="DK32" i="51"/>
  <c r="DB32" i="51"/>
  <c r="CP32" i="51"/>
  <c r="CA32" i="51"/>
  <c r="DN31" i="51"/>
  <c r="DK31" i="51"/>
  <c r="DB31" i="51"/>
  <c r="CP31" i="51"/>
  <c r="CA31" i="51"/>
  <c r="DK30" i="51"/>
  <c r="DB30" i="51"/>
  <c r="CP30" i="51"/>
  <c r="CA30" i="51"/>
  <c r="DK29" i="51"/>
  <c r="DB29" i="51"/>
  <c r="CP29" i="51"/>
  <c r="CA29" i="51"/>
  <c r="DN28" i="51"/>
  <c r="DK28" i="51"/>
  <c r="DB28" i="51"/>
  <c r="CP28" i="51"/>
  <c r="CA28" i="51"/>
  <c r="DN27" i="51"/>
  <c r="DK27" i="51"/>
  <c r="DB27" i="51"/>
  <c r="CP27" i="51"/>
  <c r="CA27" i="51"/>
  <c r="DN26" i="51"/>
  <c r="DK26" i="51"/>
  <c r="DB26" i="51"/>
  <c r="CP26" i="51"/>
  <c r="CA26" i="51"/>
  <c r="DN25" i="51"/>
  <c r="DK25" i="51"/>
  <c r="DB25" i="51"/>
  <c r="CP25" i="51"/>
  <c r="CA25" i="51"/>
  <c r="DN24" i="51"/>
  <c r="DK24" i="51"/>
  <c r="DB24" i="51"/>
  <c r="CP24" i="51"/>
  <c r="CA24" i="51"/>
  <c r="DN23" i="51"/>
  <c r="DK23" i="51"/>
  <c r="DB23" i="51"/>
  <c r="CP23" i="51"/>
  <c r="CA23" i="51"/>
  <c r="BI23" i="51"/>
  <c r="BG23" i="51"/>
  <c r="BH23" i="51"/>
  <c r="BD23" i="51"/>
  <c r="BB23" i="51"/>
  <c r="AY23" i="51"/>
  <c r="DK22" i="51"/>
  <c r="DB22" i="51"/>
  <c r="CP22" i="51"/>
  <c r="CA22" i="51"/>
  <c r="BJ22" i="51"/>
  <c r="BI22" i="51"/>
  <c r="BG22" i="51"/>
  <c r="BH22" i="51"/>
  <c r="BD22" i="51"/>
  <c r="BB22" i="51"/>
  <c r="AY22" i="51"/>
  <c r="DN21" i="51"/>
  <c r="DK21" i="51"/>
  <c r="DB21" i="51"/>
  <c r="CA21" i="51"/>
  <c r="BM21" i="51"/>
  <c r="BJ21" i="51"/>
  <c r="BI21" i="51"/>
  <c r="BG21" i="51"/>
  <c r="BH21" i="51"/>
  <c r="BD21" i="51"/>
  <c r="BB21" i="51"/>
  <c r="BA21" i="51"/>
  <c r="AY21" i="51"/>
  <c r="BE21" i="51" s="1"/>
  <c r="BF21" i="51" s="1"/>
  <c r="AW21" i="51"/>
  <c r="AZ21" i="51" s="1"/>
  <c r="BK21" i="51" s="1"/>
  <c r="BO21" i="51"/>
  <c r="DN20" i="51"/>
  <c r="DK20" i="51"/>
  <c r="DB20" i="51"/>
  <c r="CP20" i="51"/>
  <c r="CA20" i="51"/>
  <c r="AV20" i="51"/>
  <c r="DN13" i="51" s="1"/>
  <c r="DN19" i="51"/>
  <c r="DK19" i="51"/>
  <c r="DB19" i="51"/>
  <c r="CA19" i="51"/>
  <c r="BL19" i="51"/>
  <c r="BJ19" i="51"/>
  <c r="BI19" i="51"/>
  <c r="BD19" i="51"/>
  <c r="BB19" i="51"/>
  <c r="BA19" i="51"/>
  <c r="AY19" i="51"/>
  <c r="AW19" i="51"/>
  <c r="BP19" i="51" s="1"/>
  <c r="BO19" i="51"/>
  <c r="DN18" i="51"/>
  <c r="DK18" i="51"/>
  <c r="DB18" i="51"/>
  <c r="CP18" i="51"/>
  <c r="CA18" i="51"/>
  <c r="BO18" i="51"/>
  <c r="BJ18" i="51"/>
  <c r="BI18" i="51"/>
  <c r="BD18" i="51"/>
  <c r="BB18" i="51"/>
  <c r="BA18" i="51"/>
  <c r="AY18" i="51"/>
  <c r="BE18" i="51" s="1"/>
  <c r="BF18" i="51" s="1"/>
  <c r="AW18" i="51"/>
  <c r="AZ18" i="51" s="1"/>
  <c r="BM18" i="51"/>
  <c r="DN17" i="51"/>
  <c r="DK17" i="51"/>
  <c r="DB17" i="51"/>
  <c r="CP17" i="51"/>
  <c r="CA17" i="51"/>
  <c r="AV17" i="51"/>
  <c r="DN16" i="51"/>
  <c r="DK16" i="51"/>
  <c r="DB16" i="51"/>
  <c r="CA16" i="51"/>
  <c r="BP16" i="51"/>
  <c r="BO16" i="51"/>
  <c r="BN16" i="51"/>
  <c r="BM16" i="51"/>
  <c r="BL16" i="51"/>
  <c r="DN15" i="51"/>
  <c r="DK15" i="51"/>
  <c r="DB15" i="51"/>
  <c r="CA15" i="51"/>
  <c r="DN14" i="51"/>
  <c r="DK14" i="51"/>
  <c r="DB14" i="51"/>
  <c r="CP14" i="51"/>
  <c r="CT15" i="51"/>
  <c r="CA14" i="51"/>
  <c r="DK13" i="51"/>
  <c r="DB13" i="51"/>
  <c r="CP13" i="51"/>
  <c r="CA13" i="51"/>
  <c r="DN12" i="51"/>
  <c r="DK12" i="51"/>
  <c r="DB12" i="51"/>
  <c r="CA12" i="51"/>
  <c r="DN11" i="51"/>
  <c r="DK11" i="51"/>
  <c r="DB11" i="51"/>
  <c r="CA11" i="51"/>
  <c r="DN10" i="51"/>
  <c r="DK10" i="51"/>
  <c r="DB10" i="51"/>
  <c r="CP10" i="51"/>
  <c r="CA10" i="51"/>
  <c r="DN9" i="51"/>
  <c r="DK9" i="51"/>
  <c r="DB9" i="51"/>
  <c r="CP9" i="51"/>
  <c r="CA9" i="51"/>
  <c r="DN8" i="51"/>
  <c r="DK8" i="51"/>
  <c r="DB8" i="51"/>
  <c r="CA8" i="51"/>
  <c r="AV8" i="51"/>
  <c r="AX8" i="51"/>
  <c r="B8" i="51"/>
  <c r="DN7" i="51"/>
  <c r="DK7" i="51"/>
  <c r="DB7" i="51"/>
  <c r="CP7" i="51"/>
  <c r="CA7" i="51"/>
  <c r="DN6" i="51"/>
  <c r="DK6" i="51"/>
  <c r="DB6" i="51"/>
  <c r="CP6" i="51"/>
  <c r="CA6" i="51"/>
  <c r="DN5" i="51"/>
  <c r="DK5" i="51"/>
  <c r="DB5" i="51"/>
  <c r="CP5" i="51"/>
  <c r="CA5" i="51"/>
  <c r="B5" i="51"/>
  <c r="DN4" i="51"/>
  <c r="DK4" i="51"/>
  <c r="DB4" i="51"/>
  <c r="CP4" i="51"/>
  <c r="CA4" i="51"/>
  <c r="AG4" i="51"/>
  <c r="CP8" i="51"/>
  <c r="L4" i="51"/>
  <c r="DN3" i="51"/>
  <c r="DK3" i="51"/>
  <c r="DB3" i="51"/>
  <c r="CP3" i="51"/>
  <c r="CA3" i="51"/>
  <c r="AC3" i="51"/>
  <c r="CA2" i="51"/>
  <c r="AV2" i="51"/>
  <c r="I2" i="51"/>
  <c r="AV1" i="51"/>
  <c r="B89" i="51"/>
  <c r="AE5" i="51" s="1"/>
  <c r="DN30" i="51"/>
  <c r="CT9" i="51"/>
  <c r="CT6" i="51"/>
  <c r="CT8" i="51"/>
  <c r="CT10" i="51"/>
  <c r="CT13" i="51"/>
  <c r="CT5" i="51"/>
  <c r="CT7" i="51"/>
  <c r="CT11" i="51"/>
  <c r="CT14" i="51"/>
  <c r="CT3" i="51"/>
  <c r="CT4" i="51"/>
  <c r="CT12" i="51"/>
  <c r="BE64" i="51"/>
  <c r="BF64" i="51" s="1"/>
  <c r="AY8" i="51"/>
  <c r="AZ8" i="51" s="1"/>
  <c r="BN18" i="51"/>
  <c r="BM19" i="51"/>
  <c r="BL21" i="51"/>
  <c r="BP21" i="51"/>
  <c r="BM44" i="51"/>
  <c r="BL48" i="51"/>
  <c r="BP48" i="51"/>
  <c r="BM48" i="51"/>
  <c r="BL18" i="51"/>
  <c r="BP18" i="51"/>
  <c r="AZ19" i="51"/>
  <c r="BE19" i="51"/>
  <c r="BF19" i="51" s="1"/>
  <c r="BN21" i="51"/>
  <c r="AW22" i="51"/>
  <c r="BE44" i="51"/>
  <c r="BF44" i="51" s="1"/>
  <c r="BN46" i="51"/>
  <c r="BL52" i="51"/>
  <c r="AZ22" i="51"/>
  <c r="BK22" i="51" s="1"/>
  <c r="DN54" i="5"/>
  <c r="DN52" i="5"/>
  <c r="AW50" i="5"/>
  <c r="AW49" i="5"/>
  <c r="AV50" i="5"/>
  <c r="DN51" i="5" s="1"/>
  <c r="AV49" i="5"/>
  <c r="DN50" i="5" s="1"/>
  <c r="DD58" i="5"/>
  <c r="L4" i="5"/>
  <c r="DN14" i="5"/>
  <c r="DN20" i="5"/>
  <c r="DN27" i="5"/>
  <c r="DN35" i="5"/>
  <c r="DN45" i="5"/>
  <c r="DN44" i="5"/>
  <c r="DN48" i="5"/>
  <c r="DN49" i="5"/>
  <c r="DN41" i="5"/>
  <c r="DN21" i="5"/>
  <c r="DK60" i="5"/>
  <c r="DK59" i="5"/>
  <c r="DK58" i="5"/>
  <c r="DK57" i="5"/>
  <c r="DK56" i="5"/>
  <c r="DK55" i="5"/>
  <c r="DK54" i="5"/>
  <c r="DK53" i="5"/>
  <c r="DK52" i="5"/>
  <c r="DK51" i="5"/>
  <c r="DK50" i="5"/>
  <c r="DK49" i="5"/>
  <c r="BQ2" i="11"/>
  <c r="AV4" i="11"/>
  <c r="AW42" i="5"/>
  <c r="AV42" i="5"/>
  <c r="AY42" i="5"/>
  <c r="DN7" i="5"/>
  <c r="AV20" i="5"/>
  <c r="DN13" i="5"/>
  <c r="DN6" i="5"/>
  <c r="DN5" i="5"/>
  <c r="DN43" i="5"/>
  <c r="DN40" i="5"/>
  <c r="AY41" i="5"/>
  <c r="DN37" i="5"/>
  <c r="DN12" i="5"/>
  <c r="DN34" i="5"/>
  <c r="DN26" i="5"/>
  <c r="DN19" i="5"/>
  <c r="DN10" i="5"/>
  <c r="DN25" i="5"/>
  <c r="DN18" i="5"/>
  <c r="DN9" i="5"/>
  <c r="DN24" i="5"/>
  <c r="DN17" i="5"/>
  <c r="DN8" i="5"/>
  <c r="DN47" i="5"/>
  <c r="DK48" i="5"/>
  <c r="DK47" i="5"/>
  <c r="DK46" i="5"/>
  <c r="DK45" i="5"/>
  <c r="DK44" i="5"/>
  <c r="DK43" i="5"/>
  <c r="DK42" i="5"/>
  <c r="DK41" i="5"/>
  <c r="DK40" i="5"/>
  <c r="DN39" i="5"/>
  <c r="DN33" i="5"/>
  <c r="DN38" i="5"/>
  <c r="DN28" i="5"/>
  <c r="DK39" i="5"/>
  <c r="DK38" i="5"/>
  <c r="DK14" i="5"/>
  <c r="DK13" i="5"/>
  <c r="DK12" i="5"/>
  <c r="DK11" i="5"/>
  <c r="DK10" i="5"/>
  <c r="DK9" i="5"/>
  <c r="DK8" i="5"/>
  <c r="DK7" i="5"/>
  <c r="DK6" i="5"/>
  <c r="DK5" i="5"/>
  <c r="DK21" i="5"/>
  <c r="DK20" i="5"/>
  <c r="DK19" i="5"/>
  <c r="DK18" i="5"/>
  <c r="DK17" i="5"/>
  <c r="DK16" i="5"/>
  <c r="DK15" i="5"/>
  <c r="DN15" i="5"/>
  <c r="DN23" i="5"/>
  <c r="DK27" i="5"/>
  <c r="DK26" i="5"/>
  <c r="DK25" i="5"/>
  <c r="DK24" i="5"/>
  <c r="DK23" i="5"/>
  <c r="DK22" i="5"/>
  <c r="DK37" i="5"/>
  <c r="DK36" i="5"/>
  <c r="DK35" i="5"/>
  <c r="DK34" i="5"/>
  <c r="DK33" i="5"/>
  <c r="DK32" i="5"/>
  <c r="DK31" i="5"/>
  <c r="DK30" i="5"/>
  <c r="DK29" i="5"/>
  <c r="DK28" i="5"/>
  <c r="DN32" i="5"/>
  <c r="AY48" i="5"/>
  <c r="AW48" i="5"/>
  <c r="BB48" i="5"/>
  <c r="BJ48" i="5"/>
  <c r="BI48" i="5"/>
  <c r="BD48" i="5"/>
  <c r="BJ52" i="5"/>
  <c r="BI52" i="5"/>
  <c r="BD52" i="5"/>
  <c r="BB52" i="5"/>
  <c r="BA52" i="5"/>
  <c r="AW52" i="5"/>
  <c r="AZ52" i="5" s="1"/>
  <c r="BK52" i="5" s="1"/>
  <c r="CA91" i="5"/>
  <c r="CA90" i="5"/>
  <c r="CA89" i="5"/>
  <c r="CA88" i="5"/>
  <c r="CA87" i="5"/>
  <c r="CA86" i="5"/>
  <c r="CA85" i="5"/>
  <c r="G508" i="39"/>
  <c r="F508" i="39"/>
  <c r="G507" i="39"/>
  <c r="F507" i="39"/>
  <c r="F507" i="21" s="1"/>
  <c r="G506" i="39"/>
  <c r="F506" i="39"/>
  <c r="G505" i="39"/>
  <c r="F505" i="39"/>
  <c r="F505" i="21" s="1"/>
  <c r="G504" i="39"/>
  <c r="F504" i="39"/>
  <c r="G503" i="39"/>
  <c r="F503" i="39"/>
  <c r="F503" i="21" s="1"/>
  <c r="G502" i="39"/>
  <c r="F502" i="39"/>
  <c r="G501" i="39"/>
  <c r="F501" i="39"/>
  <c r="F501" i="21" s="1"/>
  <c r="G500" i="39"/>
  <c r="F500" i="39"/>
  <c r="G499" i="39"/>
  <c r="F499" i="39"/>
  <c r="F499" i="21" s="1"/>
  <c r="G498" i="39"/>
  <c r="F498" i="39"/>
  <c r="G497" i="39"/>
  <c r="F497" i="39"/>
  <c r="F497" i="21" s="1"/>
  <c r="G496" i="39"/>
  <c r="F496" i="39"/>
  <c r="G495" i="39"/>
  <c r="F495" i="39"/>
  <c r="F495" i="21" s="1"/>
  <c r="G494" i="39"/>
  <c r="F494" i="39"/>
  <c r="G493" i="39"/>
  <c r="F493" i="39"/>
  <c r="F493" i="21" s="1"/>
  <c r="G492" i="39"/>
  <c r="F492" i="39"/>
  <c r="F492" i="21" s="1"/>
  <c r="G491" i="39"/>
  <c r="F491" i="39"/>
  <c r="F491" i="21" s="1"/>
  <c r="G490" i="39"/>
  <c r="F490" i="39"/>
  <c r="G489" i="39"/>
  <c r="F489" i="39"/>
  <c r="F489" i="21" s="1"/>
  <c r="G488" i="39"/>
  <c r="F488" i="39"/>
  <c r="G487" i="39"/>
  <c r="F487" i="39"/>
  <c r="F487" i="21" s="1"/>
  <c r="G486" i="39"/>
  <c r="F486" i="39"/>
  <c r="G485" i="39"/>
  <c r="F485" i="39"/>
  <c r="F485" i="21" s="1"/>
  <c r="G484" i="39"/>
  <c r="F484" i="39"/>
  <c r="G483" i="39"/>
  <c r="F483" i="39"/>
  <c r="F483" i="21" s="1"/>
  <c r="G482" i="39"/>
  <c r="F482" i="39"/>
  <c r="G481" i="39"/>
  <c r="F481" i="39"/>
  <c r="F481" i="21" s="1"/>
  <c r="G480" i="39"/>
  <c r="F480" i="39"/>
  <c r="G479" i="39"/>
  <c r="F479" i="39"/>
  <c r="F479" i="21" s="1"/>
  <c r="G478" i="39"/>
  <c r="F478" i="39"/>
  <c r="G477" i="39"/>
  <c r="F477" i="39"/>
  <c r="F477" i="21" s="1"/>
  <c r="G476" i="39"/>
  <c r="F476" i="39"/>
  <c r="G475" i="39"/>
  <c r="F475" i="39"/>
  <c r="F475" i="21" s="1"/>
  <c r="G474" i="39"/>
  <c r="F474" i="39"/>
  <c r="G473" i="39"/>
  <c r="F473" i="39"/>
  <c r="F473" i="21" s="1"/>
  <c r="G472" i="39"/>
  <c r="F472" i="39"/>
  <c r="F472" i="21" s="1"/>
  <c r="G471" i="39"/>
  <c r="F471" i="39"/>
  <c r="F471" i="21" s="1"/>
  <c r="G470" i="39"/>
  <c r="F470" i="39"/>
  <c r="G469" i="39"/>
  <c r="F469" i="39"/>
  <c r="G468" i="39"/>
  <c r="F468" i="39"/>
  <c r="F468" i="21" s="1"/>
  <c r="G467" i="39"/>
  <c r="F467" i="39"/>
  <c r="F467" i="21" s="1"/>
  <c r="G466" i="39"/>
  <c r="F466" i="39"/>
  <c r="F466" i="21" s="1"/>
  <c r="G465" i="39"/>
  <c r="F465" i="39"/>
  <c r="F465" i="21" s="1"/>
  <c r="G464" i="39"/>
  <c r="F464" i="39"/>
  <c r="F464" i="21" s="1"/>
  <c r="G463" i="39"/>
  <c r="F463" i="39"/>
  <c r="G462" i="39"/>
  <c r="F462" i="39"/>
  <c r="G461" i="39"/>
  <c r="F461" i="39"/>
  <c r="F461" i="21" s="1"/>
  <c r="G460" i="39"/>
  <c r="F460" i="39"/>
  <c r="F460" i="21" s="1"/>
  <c r="G459" i="39"/>
  <c r="F459" i="39"/>
  <c r="F459" i="21" s="1"/>
  <c r="G458" i="39"/>
  <c r="F458" i="39"/>
  <c r="F458" i="21" s="1"/>
  <c r="G457" i="39"/>
  <c r="F457" i="39"/>
  <c r="G456" i="39"/>
  <c r="F456" i="39"/>
  <c r="F456" i="21" s="1"/>
  <c r="G455" i="39"/>
  <c r="F455" i="39"/>
  <c r="G454" i="39"/>
  <c r="F454" i="39"/>
  <c r="G453" i="39"/>
  <c r="F453" i="39"/>
  <c r="G452" i="39"/>
  <c r="F452" i="39"/>
  <c r="F452" i="21" s="1"/>
  <c r="G451" i="39"/>
  <c r="F451" i="39"/>
  <c r="G450" i="39"/>
  <c r="F450" i="39"/>
  <c r="F450" i="21" s="1"/>
  <c r="G449" i="39"/>
  <c r="F449" i="39"/>
  <c r="G448" i="39"/>
  <c r="F448" i="39"/>
  <c r="F448" i="21" s="1"/>
  <c r="G447" i="39"/>
  <c r="F447" i="39"/>
  <c r="G446" i="39"/>
  <c r="F446" i="39"/>
  <c r="F446" i="21" s="1"/>
  <c r="G445" i="39"/>
  <c r="F445" i="39"/>
  <c r="G444" i="39"/>
  <c r="F444" i="39"/>
  <c r="F444" i="21" s="1"/>
  <c r="G443" i="39"/>
  <c r="F443" i="39"/>
  <c r="G442" i="39"/>
  <c r="F442" i="39"/>
  <c r="F442" i="21" s="1"/>
  <c r="G441" i="39"/>
  <c r="F441" i="39"/>
  <c r="G440" i="39"/>
  <c r="F440" i="39"/>
  <c r="G439" i="39"/>
  <c r="F439" i="39"/>
  <c r="G438" i="39"/>
  <c r="F438" i="39"/>
  <c r="F438" i="21" s="1"/>
  <c r="G437" i="39"/>
  <c r="F437" i="39"/>
  <c r="G436" i="39"/>
  <c r="F436" i="39"/>
  <c r="F436" i="21" s="1"/>
  <c r="G435" i="39"/>
  <c r="F435" i="39"/>
  <c r="G434" i="39"/>
  <c r="F434" i="39"/>
  <c r="F434" i="21" s="1"/>
  <c r="G433" i="39"/>
  <c r="F433" i="39"/>
  <c r="G432" i="39"/>
  <c r="F432" i="39"/>
  <c r="F432" i="21" s="1"/>
  <c r="G431" i="39"/>
  <c r="F431" i="39"/>
  <c r="G430" i="39"/>
  <c r="F430" i="39"/>
  <c r="F430" i="21" s="1"/>
  <c r="G429" i="39"/>
  <c r="F429" i="39"/>
  <c r="G428" i="39"/>
  <c r="F428" i="39"/>
  <c r="G427" i="39"/>
  <c r="F427" i="39"/>
  <c r="G426" i="39"/>
  <c r="F426" i="39"/>
  <c r="F426" i="21" s="1"/>
  <c r="G425" i="39"/>
  <c r="F425" i="39"/>
  <c r="G424" i="39"/>
  <c r="F424" i="39"/>
  <c r="F424" i="21" s="1"/>
  <c r="G423" i="39"/>
  <c r="F423" i="39"/>
  <c r="G422" i="39"/>
  <c r="F422" i="39"/>
  <c r="G421" i="39"/>
  <c r="F421" i="39"/>
  <c r="G420" i="39"/>
  <c r="F420" i="39"/>
  <c r="G419" i="39"/>
  <c r="F419" i="39"/>
  <c r="G418" i="39"/>
  <c r="F418" i="39"/>
  <c r="G417" i="39"/>
  <c r="F417" i="39"/>
  <c r="G416" i="39"/>
  <c r="F416" i="39"/>
  <c r="G415" i="39"/>
  <c r="F415" i="39"/>
  <c r="G414" i="39"/>
  <c r="F414" i="39"/>
  <c r="G413" i="39"/>
  <c r="F413" i="39"/>
  <c r="G412" i="39"/>
  <c r="F412" i="39"/>
  <c r="G411" i="39"/>
  <c r="F411" i="39"/>
  <c r="G410" i="39"/>
  <c r="F410" i="39"/>
  <c r="G409" i="39"/>
  <c r="F409" i="39"/>
  <c r="G408" i="39"/>
  <c r="F408" i="39"/>
  <c r="G407" i="39"/>
  <c r="F407" i="39"/>
  <c r="G406" i="39"/>
  <c r="F406" i="39"/>
  <c r="F406" i="21" s="1"/>
  <c r="G405" i="39"/>
  <c r="F405" i="39"/>
  <c r="G404" i="39"/>
  <c r="F404" i="39"/>
  <c r="F404" i="21" s="1"/>
  <c r="G403" i="39"/>
  <c r="F403" i="39"/>
  <c r="G402" i="39"/>
  <c r="F402" i="39"/>
  <c r="G401" i="39"/>
  <c r="F401" i="39"/>
  <c r="G400" i="39"/>
  <c r="F400" i="39"/>
  <c r="G399" i="39"/>
  <c r="F399" i="39"/>
  <c r="G398" i="39"/>
  <c r="F398" i="39"/>
  <c r="G397" i="39"/>
  <c r="F397" i="39"/>
  <c r="G396" i="39"/>
  <c r="F396" i="39"/>
  <c r="G395" i="39"/>
  <c r="F395" i="39"/>
  <c r="G394" i="39"/>
  <c r="F394" i="39"/>
  <c r="G393" i="39"/>
  <c r="F393" i="39"/>
  <c r="G392" i="39"/>
  <c r="F392" i="39"/>
  <c r="G391" i="39"/>
  <c r="F391" i="39"/>
  <c r="G390" i="39"/>
  <c r="F390" i="39"/>
  <c r="G389" i="39"/>
  <c r="F389" i="39"/>
  <c r="G388" i="39"/>
  <c r="F388" i="39"/>
  <c r="G387" i="39"/>
  <c r="F387" i="39"/>
  <c r="G386" i="39"/>
  <c r="F386" i="39"/>
  <c r="G385" i="39"/>
  <c r="F385" i="39"/>
  <c r="G384" i="39"/>
  <c r="F384" i="39"/>
  <c r="G383" i="39"/>
  <c r="F383" i="39"/>
  <c r="G382" i="39"/>
  <c r="F382" i="39"/>
  <c r="G381" i="39"/>
  <c r="F381" i="39"/>
  <c r="G380" i="39"/>
  <c r="F380" i="39"/>
  <c r="G379" i="39"/>
  <c r="F379" i="39"/>
  <c r="G378" i="39"/>
  <c r="F378" i="39"/>
  <c r="G377" i="39"/>
  <c r="F377" i="39"/>
  <c r="G376" i="39"/>
  <c r="F376" i="39"/>
  <c r="G375" i="39"/>
  <c r="F375" i="39"/>
  <c r="G374" i="39"/>
  <c r="F374" i="39"/>
  <c r="G373" i="39"/>
  <c r="F373" i="39"/>
  <c r="G372" i="39"/>
  <c r="F372" i="39"/>
  <c r="G371" i="39"/>
  <c r="F371" i="39"/>
  <c r="G370" i="39"/>
  <c r="F370" i="39"/>
  <c r="G369" i="39"/>
  <c r="F369" i="39"/>
  <c r="G368" i="39"/>
  <c r="F368" i="39"/>
  <c r="G367" i="39"/>
  <c r="F367" i="39"/>
  <c r="G366" i="39"/>
  <c r="F366" i="39"/>
  <c r="G365" i="39"/>
  <c r="F365" i="39"/>
  <c r="G364" i="39"/>
  <c r="F364" i="39"/>
  <c r="G363" i="39"/>
  <c r="F363" i="39"/>
  <c r="G362" i="39"/>
  <c r="F362" i="39"/>
  <c r="G361" i="39"/>
  <c r="F361" i="39"/>
  <c r="G360" i="39"/>
  <c r="F360" i="39"/>
  <c r="G359" i="39"/>
  <c r="F359" i="39"/>
  <c r="G358" i="39"/>
  <c r="F358" i="39"/>
  <c r="F358" i="21" s="1"/>
  <c r="G357" i="39"/>
  <c r="F357" i="39"/>
  <c r="G356" i="39"/>
  <c r="F356" i="39"/>
  <c r="F356" i="21" s="1"/>
  <c r="G355" i="39"/>
  <c r="F355" i="39"/>
  <c r="G354" i="39"/>
  <c r="F354" i="39"/>
  <c r="F354" i="21" s="1"/>
  <c r="G353" i="39"/>
  <c r="F353" i="39"/>
  <c r="G352" i="39"/>
  <c r="F352" i="39"/>
  <c r="F352" i="21" s="1"/>
  <c r="G351" i="39"/>
  <c r="F351" i="39"/>
  <c r="G350" i="39"/>
  <c r="F350" i="39"/>
  <c r="F350" i="21" s="1"/>
  <c r="G349" i="39"/>
  <c r="F349" i="39"/>
  <c r="G348" i="39"/>
  <c r="F348" i="39"/>
  <c r="F348" i="21" s="1"/>
  <c r="G347" i="39"/>
  <c r="F347" i="39"/>
  <c r="G346" i="39"/>
  <c r="F346" i="39"/>
  <c r="F346" i="21" s="1"/>
  <c r="G345" i="39"/>
  <c r="F345" i="39"/>
  <c r="G344" i="39"/>
  <c r="F344" i="39"/>
  <c r="F344" i="21" s="1"/>
  <c r="G343" i="39"/>
  <c r="F343" i="39"/>
  <c r="G342" i="39"/>
  <c r="F342" i="39"/>
  <c r="F342" i="21" s="1"/>
  <c r="G341" i="39"/>
  <c r="F341" i="39"/>
  <c r="G340" i="39"/>
  <c r="F340" i="39"/>
  <c r="F340" i="21" s="1"/>
  <c r="G339" i="39"/>
  <c r="F339" i="39"/>
  <c r="G338" i="39"/>
  <c r="F338" i="39"/>
  <c r="F338" i="21" s="1"/>
  <c r="G337" i="39"/>
  <c r="F337" i="39"/>
  <c r="G336" i="39"/>
  <c r="F336" i="39"/>
  <c r="F336" i="21" s="1"/>
  <c r="G335" i="39"/>
  <c r="F335" i="39"/>
  <c r="G334" i="39"/>
  <c r="F334" i="39"/>
  <c r="F334" i="21" s="1"/>
  <c r="G333" i="39"/>
  <c r="F333" i="39"/>
  <c r="G332" i="39"/>
  <c r="F332" i="39"/>
  <c r="G331" i="39"/>
  <c r="F331" i="39"/>
  <c r="G330" i="39"/>
  <c r="F330" i="39"/>
  <c r="G329" i="39"/>
  <c r="F329" i="39"/>
  <c r="G328" i="39"/>
  <c r="F328" i="39"/>
  <c r="G327" i="39"/>
  <c r="F327" i="39"/>
  <c r="G326" i="39"/>
  <c r="F326" i="39"/>
  <c r="G325" i="39"/>
  <c r="F325" i="39"/>
  <c r="G324" i="39"/>
  <c r="F324" i="39"/>
  <c r="G323" i="39"/>
  <c r="F323" i="39"/>
  <c r="G322" i="39"/>
  <c r="F322" i="39"/>
  <c r="G321" i="39"/>
  <c r="F321" i="39"/>
  <c r="G320" i="39"/>
  <c r="F320" i="39"/>
  <c r="G319" i="39"/>
  <c r="F319" i="39"/>
  <c r="G318" i="39"/>
  <c r="F318" i="39"/>
  <c r="G317" i="39"/>
  <c r="F317" i="39"/>
  <c r="G316" i="39"/>
  <c r="F316" i="39"/>
  <c r="G315" i="39"/>
  <c r="F315" i="39"/>
  <c r="G314" i="39"/>
  <c r="F314" i="39"/>
  <c r="G313" i="39"/>
  <c r="F313" i="39"/>
  <c r="G312" i="39"/>
  <c r="F312" i="39"/>
  <c r="G311" i="39"/>
  <c r="F311" i="39"/>
  <c r="G310" i="39"/>
  <c r="F310" i="39"/>
  <c r="G309" i="39"/>
  <c r="F309" i="39"/>
  <c r="G308" i="39"/>
  <c r="F308" i="39"/>
  <c r="G307" i="39"/>
  <c r="F307" i="39"/>
  <c r="G306" i="39"/>
  <c r="F306" i="39"/>
  <c r="G305" i="39"/>
  <c r="F305" i="39"/>
  <c r="G304" i="39"/>
  <c r="F304" i="39"/>
  <c r="G303" i="39"/>
  <c r="F303" i="39"/>
  <c r="G302" i="39"/>
  <c r="F302" i="39"/>
  <c r="G301" i="39"/>
  <c r="F301" i="39"/>
  <c r="G300" i="39"/>
  <c r="F300" i="39"/>
  <c r="G299" i="39"/>
  <c r="F299" i="39"/>
  <c r="G298" i="39"/>
  <c r="F298" i="39"/>
  <c r="G297" i="39"/>
  <c r="F297" i="39"/>
  <c r="G296" i="39"/>
  <c r="F296" i="39"/>
  <c r="G295" i="39"/>
  <c r="F295" i="39"/>
  <c r="G294" i="39"/>
  <c r="F294" i="39"/>
  <c r="G293" i="39"/>
  <c r="F293" i="39"/>
  <c r="G292" i="39"/>
  <c r="F292" i="39"/>
  <c r="G291" i="39"/>
  <c r="F291" i="39"/>
  <c r="G290" i="39"/>
  <c r="F290" i="39"/>
  <c r="G289" i="39"/>
  <c r="F289" i="39"/>
  <c r="G288" i="39"/>
  <c r="F288" i="39"/>
  <c r="F288" i="21" s="1"/>
  <c r="G287" i="39"/>
  <c r="F287" i="39"/>
  <c r="G286" i="39"/>
  <c r="F286" i="39"/>
  <c r="F286" i="21" s="1"/>
  <c r="G285" i="39"/>
  <c r="F285" i="39"/>
  <c r="G284" i="39"/>
  <c r="F284" i="39"/>
  <c r="F284" i="21" s="1"/>
  <c r="G283" i="39"/>
  <c r="F283" i="39"/>
  <c r="G282" i="39"/>
  <c r="F282" i="39"/>
  <c r="F282" i="21" s="1"/>
  <c r="G281" i="39"/>
  <c r="F281" i="39"/>
  <c r="G280" i="39"/>
  <c r="F280" i="39"/>
  <c r="F280" i="21" s="1"/>
  <c r="G279" i="39"/>
  <c r="F279" i="39"/>
  <c r="G278" i="39"/>
  <c r="F278" i="39"/>
  <c r="F278" i="21" s="1"/>
  <c r="G277" i="39"/>
  <c r="F277" i="39"/>
  <c r="G276" i="39"/>
  <c r="F276" i="39"/>
  <c r="F276" i="21" s="1"/>
  <c r="G275" i="39"/>
  <c r="F275" i="39"/>
  <c r="G274" i="39"/>
  <c r="F274" i="39"/>
  <c r="F274" i="21" s="1"/>
  <c r="G273" i="39"/>
  <c r="F273" i="39"/>
  <c r="G272" i="39"/>
  <c r="F272" i="39"/>
  <c r="F272" i="21" s="1"/>
  <c r="G271" i="39"/>
  <c r="F271" i="39"/>
  <c r="G270" i="39"/>
  <c r="F270" i="39"/>
  <c r="F270" i="21" s="1"/>
  <c r="G269" i="39"/>
  <c r="F269" i="39"/>
  <c r="G268" i="39"/>
  <c r="F268" i="39"/>
  <c r="F268" i="21" s="1"/>
  <c r="G267" i="39"/>
  <c r="F267" i="39"/>
  <c r="G266" i="39"/>
  <c r="F266" i="39"/>
  <c r="F266" i="21" s="1"/>
  <c r="G265" i="39"/>
  <c r="F265" i="39"/>
  <c r="G264" i="39"/>
  <c r="F264" i="39"/>
  <c r="F264" i="21" s="1"/>
  <c r="G263" i="39"/>
  <c r="F263" i="39"/>
  <c r="G262" i="39"/>
  <c r="F262" i="39"/>
  <c r="F262" i="21" s="1"/>
  <c r="G261" i="39"/>
  <c r="F261" i="39"/>
  <c r="G260" i="39"/>
  <c r="F260" i="39"/>
  <c r="F260" i="21" s="1"/>
  <c r="G259" i="39"/>
  <c r="F259" i="39"/>
  <c r="G258" i="39"/>
  <c r="F258" i="39"/>
  <c r="F258" i="21" s="1"/>
  <c r="G257" i="39"/>
  <c r="F257" i="39"/>
  <c r="G256" i="39"/>
  <c r="F256" i="39"/>
  <c r="F256" i="21" s="1"/>
  <c r="G255" i="39"/>
  <c r="F255" i="39"/>
  <c r="G254" i="39"/>
  <c r="F254" i="39"/>
  <c r="F254" i="21" s="1"/>
  <c r="G253" i="39"/>
  <c r="F253" i="39"/>
  <c r="G252" i="39"/>
  <c r="F252" i="39"/>
  <c r="F252" i="21" s="1"/>
  <c r="G251" i="39"/>
  <c r="F251" i="39"/>
  <c r="G250" i="39"/>
  <c r="F250" i="39"/>
  <c r="F250" i="21" s="1"/>
  <c r="G249" i="39"/>
  <c r="F249" i="39"/>
  <c r="G248" i="39"/>
  <c r="F248" i="39"/>
  <c r="F248" i="21" s="1"/>
  <c r="G247" i="39"/>
  <c r="F247" i="39"/>
  <c r="G246" i="39"/>
  <c r="F246" i="39"/>
  <c r="F246" i="21" s="1"/>
  <c r="G245" i="39"/>
  <c r="F245" i="39"/>
  <c r="G244" i="39"/>
  <c r="F244" i="39"/>
  <c r="G243" i="39"/>
  <c r="F243" i="39"/>
  <c r="G242" i="39"/>
  <c r="F242" i="39"/>
  <c r="G241" i="39"/>
  <c r="F241" i="39"/>
  <c r="G240" i="39"/>
  <c r="F240" i="39"/>
  <c r="G239" i="39"/>
  <c r="F239" i="39"/>
  <c r="G238" i="39"/>
  <c r="F238" i="39"/>
  <c r="G237" i="39"/>
  <c r="F237" i="39"/>
  <c r="G236" i="39"/>
  <c r="F236" i="39"/>
  <c r="G235" i="39"/>
  <c r="F235" i="39"/>
  <c r="G234" i="39"/>
  <c r="F234" i="39"/>
  <c r="G233" i="39"/>
  <c r="F233" i="39"/>
  <c r="G232" i="39"/>
  <c r="F232" i="39"/>
  <c r="G231" i="39"/>
  <c r="F231" i="39"/>
  <c r="G230" i="39"/>
  <c r="F230" i="39"/>
  <c r="G229" i="39"/>
  <c r="F229" i="39"/>
  <c r="G228" i="39"/>
  <c r="F228" i="39"/>
  <c r="G227" i="39"/>
  <c r="F227" i="39"/>
  <c r="G226" i="39"/>
  <c r="F226" i="39"/>
  <c r="G225" i="39"/>
  <c r="F225" i="39"/>
  <c r="G224" i="39"/>
  <c r="F224" i="39"/>
  <c r="G223" i="39"/>
  <c r="F223" i="39"/>
  <c r="G222" i="39"/>
  <c r="F222" i="39"/>
  <c r="G221" i="39"/>
  <c r="F221" i="39"/>
  <c r="G220" i="39"/>
  <c r="F220" i="39"/>
  <c r="G219" i="39"/>
  <c r="F219" i="39"/>
  <c r="G218" i="39"/>
  <c r="F218" i="39"/>
  <c r="G217" i="39"/>
  <c r="F217" i="39"/>
  <c r="G216" i="39"/>
  <c r="F216" i="39"/>
  <c r="G215" i="39"/>
  <c r="F215" i="39"/>
  <c r="G214" i="39"/>
  <c r="F214" i="39"/>
  <c r="G213" i="39"/>
  <c r="F213" i="39"/>
  <c r="G212" i="39"/>
  <c r="F212" i="39"/>
  <c r="G211" i="39"/>
  <c r="F211" i="39"/>
  <c r="G210" i="39"/>
  <c r="F210" i="39"/>
  <c r="G209" i="39"/>
  <c r="F209" i="39"/>
  <c r="G208" i="39"/>
  <c r="F208" i="39"/>
  <c r="G207" i="39"/>
  <c r="F207" i="39"/>
  <c r="G206" i="39"/>
  <c r="F206" i="39"/>
  <c r="G205" i="39"/>
  <c r="F205" i="39"/>
  <c r="G204" i="39"/>
  <c r="F204" i="39"/>
  <c r="G203" i="39"/>
  <c r="F203" i="39"/>
  <c r="G202" i="39"/>
  <c r="F202" i="39"/>
  <c r="G201" i="39"/>
  <c r="F201" i="39"/>
  <c r="G200" i="39"/>
  <c r="F200" i="39"/>
  <c r="G199" i="39"/>
  <c r="F199" i="39"/>
  <c r="G198" i="39"/>
  <c r="F198" i="39"/>
  <c r="G197" i="39"/>
  <c r="F197" i="39"/>
  <c r="G196" i="39"/>
  <c r="F196" i="39"/>
  <c r="G195" i="39"/>
  <c r="F195" i="39"/>
  <c r="G194" i="39"/>
  <c r="F194" i="39"/>
  <c r="G193" i="39"/>
  <c r="F193" i="39"/>
  <c r="G192" i="39"/>
  <c r="F192" i="39"/>
  <c r="G191" i="39"/>
  <c r="F191" i="39"/>
  <c r="G190" i="39"/>
  <c r="F190" i="39"/>
  <c r="G189" i="39"/>
  <c r="F189" i="39"/>
  <c r="G188" i="39"/>
  <c r="F188" i="39"/>
  <c r="G187" i="39"/>
  <c r="F187" i="39"/>
  <c r="G186" i="39"/>
  <c r="F186" i="39"/>
  <c r="G185" i="39"/>
  <c r="F185" i="39"/>
  <c r="G184" i="39"/>
  <c r="F184" i="39"/>
  <c r="G183" i="39"/>
  <c r="F183" i="39"/>
  <c r="G182" i="39"/>
  <c r="F182" i="39"/>
  <c r="G181" i="39"/>
  <c r="F181" i="39"/>
  <c r="G180" i="39"/>
  <c r="F180" i="39"/>
  <c r="G179" i="39"/>
  <c r="F179" i="39"/>
  <c r="G178" i="39"/>
  <c r="F178" i="39"/>
  <c r="G177" i="39"/>
  <c r="F177" i="39"/>
  <c r="G176" i="39"/>
  <c r="F176" i="39"/>
  <c r="G175" i="39"/>
  <c r="F175" i="39"/>
  <c r="G174" i="39"/>
  <c r="F174" i="39"/>
  <c r="G173" i="39"/>
  <c r="F173" i="39"/>
  <c r="G172" i="39"/>
  <c r="F172" i="39"/>
  <c r="G171" i="39"/>
  <c r="F171" i="39"/>
  <c r="G170" i="39"/>
  <c r="F170" i="39"/>
  <c r="G169" i="39"/>
  <c r="F169" i="39"/>
  <c r="G168" i="39"/>
  <c r="F168" i="39"/>
  <c r="G167" i="39"/>
  <c r="F167" i="39"/>
  <c r="G166" i="39"/>
  <c r="F166" i="39"/>
  <c r="G165" i="39"/>
  <c r="F165" i="39"/>
  <c r="G164" i="39"/>
  <c r="F164" i="39"/>
  <c r="G163" i="39"/>
  <c r="F163" i="39"/>
  <c r="G162" i="39"/>
  <c r="F162" i="39"/>
  <c r="G161" i="39"/>
  <c r="F161" i="39"/>
  <c r="G160" i="39"/>
  <c r="F160" i="39"/>
  <c r="G159" i="39"/>
  <c r="F159" i="39"/>
  <c r="G158" i="39"/>
  <c r="F158" i="39"/>
  <c r="G157" i="39"/>
  <c r="F157" i="39"/>
  <c r="G156" i="39"/>
  <c r="F156" i="39"/>
  <c r="G155" i="39"/>
  <c r="F155" i="39"/>
  <c r="G154" i="39"/>
  <c r="F154" i="39"/>
  <c r="G153" i="39"/>
  <c r="F153" i="39"/>
  <c r="G152" i="39"/>
  <c r="F152" i="39"/>
  <c r="G151" i="39"/>
  <c r="F151" i="39"/>
  <c r="G150" i="39"/>
  <c r="F150" i="39"/>
  <c r="G149" i="39"/>
  <c r="F149" i="39"/>
  <c r="G148" i="39"/>
  <c r="F148" i="39"/>
  <c r="G147" i="39"/>
  <c r="F147" i="39"/>
  <c r="G146" i="39"/>
  <c r="F146" i="39"/>
  <c r="G145" i="39"/>
  <c r="F145" i="39"/>
  <c r="G144" i="39"/>
  <c r="F144" i="39"/>
  <c r="G143" i="39"/>
  <c r="F143" i="39"/>
  <c r="G142" i="39"/>
  <c r="F142" i="39"/>
  <c r="G141" i="39"/>
  <c r="F141" i="39"/>
  <c r="G140" i="39"/>
  <c r="F140" i="39"/>
  <c r="G139" i="39"/>
  <c r="F139" i="39"/>
  <c r="G138" i="39"/>
  <c r="F138" i="39"/>
  <c r="G137" i="39"/>
  <c r="F137" i="39"/>
  <c r="G136" i="39"/>
  <c r="F136" i="39"/>
  <c r="G135" i="39"/>
  <c r="F135" i="39"/>
  <c r="G134" i="39"/>
  <c r="F134" i="39"/>
  <c r="G133" i="39"/>
  <c r="F133" i="39"/>
  <c r="G132" i="39"/>
  <c r="F132" i="39"/>
  <c r="G131" i="39"/>
  <c r="F131" i="39"/>
  <c r="G130" i="39"/>
  <c r="F130" i="39"/>
  <c r="G129" i="39"/>
  <c r="F129" i="39"/>
  <c r="G128" i="39"/>
  <c r="F128" i="39"/>
  <c r="G127" i="39"/>
  <c r="F127" i="39"/>
  <c r="G126" i="39"/>
  <c r="F126" i="39"/>
  <c r="G125" i="39"/>
  <c r="F125" i="39"/>
  <c r="G124" i="39"/>
  <c r="F124" i="39"/>
  <c r="G123" i="39"/>
  <c r="F123" i="39"/>
  <c r="G122" i="39"/>
  <c r="F122" i="39"/>
  <c r="G121" i="39"/>
  <c r="F121" i="39"/>
  <c r="G120" i="39"/>
  <c r="F120" i="39"/>
  <c r="G119" i="39"/>
  <c r="F119" i="39"/>
  <c r="G118" i="39"/>
  <c r="F118" i="39"/>
  <c r="G117" i="39"/>
  <c r="F117" i="39"/>
  <c r="G116" i="39"/>
  <c r="F116" i="39"/>
  <c r="G115" i="39"/>
  <c r="F115" i="39"/>
  <c r="G114" i="39"/>
  <c r="F114" i="39"/>
  <c r="G113" i="39"/>
  <c r="F113" i="39"/>
  <c r="G112" i="39"/>
  <c r="F112" i="39"/>
  <c r="G111" i="39"/>
  <c r="F111" i="39"/>
  <c r="G110" i="39"/>
  <c r="F110" i="39"/>
  <c r="G109" i="39"/>
  <c r="F109" i="39"/>
  <c r="G108" i="39"/>
  <c r="F108" i="39"/>
  <c r="G107" i="39"/>
  <c r="F107" i="39"/>
  <c r="G106" i="39"/>
  <c r="F106" i="39"/>
  <c r="G105" i="39"/>
  <c r="F105" i="39"/>
  <c r="G104" i="39"/>
  <c r="F104" i="39"/>
  <c r="G103" i="39"/>
  <c r="F103" i="39"/>
  <c r="G102" i="39"/>
  <c r="F102" i="39"/>
  <c r="G101" i="39"/>
  <c r="F101" i="39"/>
  <c r="G100" i="39"/>
  <c r="F100" i="39"/>
  <c r="G99" i="39"/>
  <c r="F99" i="39"/>
  <c r="G98" i="39"/>
  <c r="F98" i="39"/>
  <c r="G97" i="39"/>
  <c r="F97" i="39"/>
  <c r="G96" i="39"/>
  <c r="F96" i="39"/>
  <c r="G95" i="39"/>
  <c r="F95" i="39"/>
  <c r="G94" i="39"/>
  <c r="F94" i="39"/>
  <c r="G93" i="39"/>
  <c r="F93" i="39"/>
  <c r="G92" i="39"/>
  <c r="F92" i="39"/>
  <c r="G91" i="39"/>
  <c r="F91" i="39"/>
  <c r="G90" i="39"/>
  <c r="F90" i="39"/>
  <c r="G89" i="39"/>
  <c r="F89" i="39"/>
  <c r="G88" i="39"/>
  <c r="F88" i="39"/>
  <c r="G87" i="39"/>
  <c r="F87" i="39"/>
  <c r="G86" i="39"/>
  <c r="F86" i="39"/>
  <c r="G85" i="39"/>
  <c r="F85" i="39"/>
  <c r="G84" i="39"/>
  <c r="F84" i="39"/>
  <c r="G83" i="39"/>
  <c r="F83" i="39"/>
  <c r="G82" i="39"/>
  <c r="F82" i="39"/>
  <c r="G81" i="39"/>
  <c r="F81" i="39"/>
  <c r="G80" i="39"/>
  <c r="F80" i="39"/>
  <c r="G79" i="39"/>
  <c r="F79" i="39"/>
  <c r="G78" i="39"/>
  <c r="F78" i="39"/>
  <c r="G77" i="39"/>
  <c r="F77" i="39"/>
  <c r="G76" i="39"/>
  <c r="F76" i="39"/>
  <c r="G75" i="39"/>
  <c r="F75" i="39"/>
  <c r="G74" i="39"/>
  <c r="F74" i="39"/>
  <c r="G73" i="39"/>
  <c r="F73" i="39"/>
  <c r="G72" i="39"/>
  <c r="F72" i="39"/>
  <c r="G71" i="39"/>
  <c r="F71" i="39"/>
  <c r="G70" i="39"/>
  <c r="F70" i="39"/>
  <c r="G69" i="39"/>
  <c r="F69" i="39"/>
  <c r="G68" i="39"/>
  <c r="F68" i="39"/>
  <c r="G67" i="39"/>
  <c r="F67" i="39"/>
  <c r="G66" i="39"/>
  <c r="F66" i="39"/>
  <c r="G65" i="39"/>
  <c r="F65" i="39"/>
  <c r="G64" i="39"/>
  <c r="F64" i="39"/>
  <c r="G63" i="39"/>
  <c r="F63" i="39"/>
  <c r="G62" i="39"/>
  <c r="F62" i="39"/>
  <c r="G61" i="39"/>
  <c r="F61" i="39"/>
  <c r="G60" i="39"/>
  <c r="F60" i="39"/>
  <c r="G59" i="39"/>
  <c r="F59" i="39"/>
  <c r="G58" i="39"/>
  <c r="F58" i="39"/>
  <c r="G57" i="39"/>
  <c r="F57" i="39"/>
  <c r="G56" i="39"/>
  <c r="F56" i="39"/>
  <c r="G55" i="39"/>
  <c r="F55" i="39"/>
  <c r="G54" i="39"/>
  <c r="F54" i="39"/>
  <c r="G53" i="39"/>
  <c r="F53" i="39"/>
  <c r="G52" i="39"/>
  <c r="F52" i="39"/>
  <c r="G51" i="39"/>
  <c r="F51" i="39"/>
  <c r="G50" i="39"/>
  <c r="F50" i="39"/>
  <c r="G49" i="39"/>
  <c r="F49" i="39"/>
  <c r="G48" i="39"/>
  <c r="F48" i="39"/>
  <c r="G47" i="39"/>
  <c r="F47" i="39"/>
  <c r="G46" i="39"/>
  <c r="F46" i="39"/>
  <c r="G45" i="39"/>
  <c r="F45" i="39"/>
  <c r="G44" i="39"/>
  <c r="F44" i="39"/>
  <c r="G43" i="39"/>
  <c r="F43" i="39"/>
  <c r="G42" i="39"/>
  <c r="F42" i="39"/>
  <c r="G41" i="39"/>
  <c r="F41" i="39"/>
  <c r="G40" i="39"/>
  <c r="F40" i="39"/>
  <c r="G39" i="39"/>
  <c r="F39" i="39"/>
  <c r="G38" i="39"/>
  <c r="F38" i="39"/>
  <c r="G37" i="39"/>
  <c r="F37" i="39"/>
  <c r="G36" i="39"/>
  <c r="F36" i="39"/>
  <c r="G35" i="39"/>
  <c r="F35" i="39"/>
  <c r="G34" i="39"/>
  <c r="F34" i="39"/>
  <c r="G33" i="39"/>
  <c r="F33" i="39"/>
  <c r="G32" i="39"/>
  <c r="F32" i="39"/>
  <c r="G31" i="39"/>
  <c r="F31" i="39"/>
  <c r="G30" i="39"/>
  <c r="F30" i="39"/>
  <c r="G29" i="39"/>
  <c r="F29" i="39"/>
  <c r="G28" i="39"/>
  <c r="F28" i="39"/>
  <c r="G27" i="39"/>
  <c r="F27" i="39"/>
  <c r="G26" i="39"/>
  <c r="F26" i="39"/>
  <c r="G25" i="39"/>
  <c r="F25" i="39"/>
  <c r="G24" i="39"/>
  <c r="F24" i="39"/>
  <c r="G23" i="39"/>
  <c r="F23" i="39"/>
  <c r="G22" i="39"/>
  <c r="F22" i="39"/>
  <c r="G21" i="39"/>
  <c r="F21" i="39"/>
  <c r="G20" i="39"/>
  <c r="F20" i="39"/>
  <c r="G19" i="39"/>
  <c r="F19" i="39"/>
  <c r="G18" i="39"/>
  <c r="F18" i="39"/>
  <c r="G17" i="39"/>
  <c r="F17" i="39"/>
  <c r="G16" i="39"/>
  <c r="F16" i="39"/>
  <c r="G15" i="39"/>
  <c r="F15" i="39"/>
  <c r="G14" i="39"/>
  <c r="F14" i="39"/>
  <c r="G13" i="39"/>
  <c r="F13" i="39"/>
  <c r="G12" i="39"/>
  <c r="F12" i="39"/>
  <c r="G11" i="39"/>
  <c r="F11" i="39"/>
  <c r="G10" i="39"/>
  <c r="F10" i="39"/>
  <c r="BJ22" i="5"/>
  <c r="BJ19" i="5"/>
  <c r="BJ18" i="5"/>
  <c r="BJ44" i="5"/>
  <c r="AR508" i="21"/>
  <c r="AQ508" i="21"/>
  <c r="AP508" i="21"/>
  <c r="AO508" i="21"/>
  <c r="AN508" i="21"/>
  <c r="AM508" i="21"/>
  <c r="AL508" i="21"/>
  <c r="AK508" i="21"/>
  <c r="AJ508" i="21"/>
  <c r="AI508" i="21"/>
  <c r="AH508" i="21"/>
  <c r="AE508" i="21"/>
  <c r="AD508" i="21"/>
  <c r="AA508" i="21"/>
  <c r="Z508" i="21"/>
  <c r="Y508" i="21"/>
  <c r="X508" i="21"/>
  <c r="W508" i="21"/>
  <c r="V508" i="21"/>
  <c r="U508" i="21"/>
  <c r="T508" i="21"/>
  <c r="S508" i="21"/>
  <c r="R508" i="21"/>
  <c r="P508" i="21"/>
  <c r="M508" i="21"/>
  <c r="L508" i="21"/>
  <c r="K508" i="21"/>
  <c r="H508" i="21"/>
  <c r="G508" i="21"/>
  <c r="F508" i="21"/>
  <c r="E508" i="21"/>
  <c r="D508" i="21"/>
  <c r="C508" i="21"/>
  <c r="B508" i="21"/>
  <c r="AF508" i="21" s="1"/>
  <c r="AR507" i="21"/>
  <c r="AQ507" i="21"/>
  <c r="AP507" i="21"/>
  <c r="AO507" i="21"/>
  <c r="AN507" i="21"/>
  <c r="AM507" i="21"/>
  <c r="AL507" i="21"/>
  <c r="AK507" i="21"/>
  <c r="AJ507" i="21"/>
  <c r="AI507" i="21"/>
  <c r="AH507" i="21"/>
  <c r="AE507" i="21"/>
  <c r="AD507" i="21"/>
  <c r="AA507" i="21"/>
  <c r="Z507" i="21"/>
  <c r="Y507" i="21"/>
  <c r="X507" i="21"/>
  <c r="W507" i="21"/>
  <c r="V507" i="21"/>
  <c r="U507" i="21"/>
  <c r="T507" i="21"/>
  <c r="S507" i="21"/>
  <c r="R507" i="21"/>
  <c r="P507" i="21"/>
  <c r="M507" i="21"/>
  <c r="L507" i="21"/>
  <c r="K507" i="21"/>
  <c r="H507" i="21"/>
  <c r="G507" i="21"/>
  <c r="E507" i="21"/>
  <c r="D507" i="21"/>
  <c r="C507" i="21"/>
  <c r="B507" i="21"/>
  <c r="AF507" i="21"/>
  <c r="AR506" i="21"/>
  <c r="AQ506" i="21"/>
  <c r="AP506" i="21"/>
  <c r="AO506" i="21"/>
  <c r="AN506" i="21"/>
  <c r="AM506" i="21"/>
  <c r="AL506" i="21"/>
  <c r="AK506" i="21"/>
  <c r="AJ506" i="21"/>
  <c r="AI506" i="21"/>
  <c r="AH506" i="21"/>
  <c r="AE506" i="21"/>
  <c r="AD506" i="21"/>
  <c r="AA506" i="21"/>
  <c r="Z506" i="21"/>
  <c r="Y506" i="21"/>
  <c r="X506" i="21"/>
  <c r="W506" i="21"/>
  <c r="V506" i="21"/>
  <c r="U506" i="21"/>
  <c r="T506" i="21"/>
  <c r="S506" i="21"/>
  <c r="R506" i="21"/>
  <c r="P506" i="21"/>
  <c r="M506" i="21"/>
  <c r="L506" i="21"/>
  <c r="K506" i="21"/>
  <c r="H506" i="21"/>
  <c r="G506" i="21"/>
  <c r="F506" i="21"/>
  <c r="E506" i="21"/>
  <c r="D506" i="21"/>
  <c r="C506" i="21"/>
  <c r="B506" i="21"/>
  <c r="AF506" i="21"/>
  <c r="AR505" i="21"/>
  <c r="AQ505" i="21"/>
  <c r="AP505" i="21"/>
  <c r="AO505" i="21"/>
  <c r="AN505" i="21"/>
  <c r="AM505" i="21"/>
  <c r="AL505" i="21"/>
  <c r="AK505" i="21"/>
  <c r="AJ505" i="21"/>
  <c r="AI505" i="21"/>
  <c r="AH505" i="21"/>
  <c r="AE505" i="21"/>
  <c r="AD505" i="21"/>
  <c r="AA505" i="21"/>
  <c r="Z505" i="21"/>
  <c r="Y505" i="21"/>
  <c r="X505" i="21"/>
  <c r="W505" i="21"/>
  <c r="V505" i="21"/>
  <c r="U505" i="21"/>
  <c r="T505" i="21"/>
  <c r="S505" i="21"/>
  <c r="R505" i="21"/>
  <c r="P505" i="21"/>
  <c r="M505" i="21"/>
  <c r="L505" i="21"/>
  <c r="K505" i="21"/>
  <c r="H505" i="21"/>
  <c r="G505" i="21"/>
  <c r="E505" i="21"/>
  <c r="D505" i="21"/>
  <c r="C505" i="21"/>
  <c r="B505" i="21"/>
  <c r="AF505" i="21"/>
  <c r="AR504" i="21"/>
  <c r="AQ504" i="21"/>
  <c r="AP504" i="21"/>
  <c r="AO504" i="21"/>
  <c r="AN504" i="21"/>
  <c r="AM504" i="21"/>
  <c r="AL504" i="21"/>
  <c r="AK504" i="21"/>
  <c r="AJ504" i="21"/>
  <c r="AI504" i="21"/>
  <c r="AH504" i="21"/>
  <c r="AE504" i="21"/>
  <c r="AD504" i="21"/>
  <c r="AA504" i="21"/>
  <c r="Z504" i="21"/>
  <c r="Y504" i="21"/>
  <c r="X504" i="21"/>
  <c r="W504" i="21"/>
  <c r="V504" i="21"/>
  <c r="U504" i="21"/>
  <c r="T504" i="21"/>
  <c r="S504" i="21"/>
  <c r="R504" i="21"/>
  <c r="P504" i="21"/>
  <c r="M504" i="21"/>
  <c r="L504" i="21"/>
  <c r="K504" i="21"/>
  <c r="H504" i="21"/>
  <c r="G504" i="21"/>
  <c r="F504" i="21"/>
  <c r="E504" i="21"/>
  <c r="D504" i="21"/>
  <c r="C504" i="21"/>
  <c r="B504" i="21"/>
  <c r="AF504" i="21" s="1"/>
  <c r="AR503" i="21"/>
  <c r="AQ503" i="21"/>
  <c r="AP503" i="21"/>
  <c r="AO503" i="21"/>
  <c r="AN503" i="21"/>
  <c r="AM503" i="21"/>
  <c r="AL503" i="21"/>
  <c r="AK503" i="21"/>
  <c r="AJ503" i="21"/>
  <c r="AI503" i="21"/>
  <c r="AH503" i="21"/>
  <c r="AE503" i="21"/>
  <c r="AD503" i="21"/>
  <c r="AA503" i="21"/>
  <c r="Z503" i="21"/>
  <c r="Y503" i="21"/>
  <c r="X503" i="21"/>
  <c r="W503" i="21"/>
  <c r="V503" i="21"/>
  <c r="U503" i="21"/>
  <c r="T503" i="21"/>
  <c r="S503" i="21"/>
  <c r="R503" i="21"/>
  <c r="P503" i="21"/>
  <c r="M503" i="21"/>
  <c r="L503" i="21"/>
  <c r="K503" i="21"/>
  <c r="H503" i="21"/>
  <c r="G503" i="21"/>
  <c r="E503" i="21"/>
  <c r="D503" i="21"/>
  <c r="C503" i="21"/>
  <c r="B503" i="21"/>
  <c r="AF503" i="21"/>
  <c r="AR502" i="21"/>
  <c r="AQ502" i="21"/>
  <c r="AP502" i="21"/>
  <c r="AO502" i="21"/>
  <c r="AN502" i="21"/>
  <c r="AM502" i="21"/>
  <c r="AL502" i="21"/>
  <c r="AK502" i="21"/>
  <c r="AJ502" i="21"/>
  <c r="AI502" i="21"/>
  <c r="AH502" i="21"/>
  <c r="AE502" i="21"/>
  <c r="AD502" i="21"/>
  <c r="AA502" i="21"/>
  <c r="Z502" i="21"/>
  <c r="Y502" i="21"/>
  <c r="X502" i="21"/>
  <c r="W502" i="21"/>
  <c r="V502" i="21"/>
  <c r="U502" i="21"/>
  <c r="T502" i="21"/>
  <c r="S502" i="21"/>
  <c r="R502" i="21"/>
  <c r="P502" i="21"/>
  <c r="M502" i="21"/>
  <c r="L502" i="21"/>
  <c r="K502" i="21"/>
  <c r="H502" i="21"/>
  <c r="G502" i="21"/>
  <c r="F502" i="21"/>
  <c r="E502" i="21"/>
  <c r="D502" i="21"/>
  <c r="C502" i="21"/>
  <c r="B502" i="21"/>
  <c r="AF502" i="21"/>
  <c r="AR501" i="21"/>
  <c r="AQ501" i="21"/>
  <c r="AP501" i="21"/>
  <c r="AO501" i="21"/>
  <c r="AN501" i="21"/>
  <c r="AM501" i="21"/>
  <c r="AL501" i="21"/>
  <c r="AK501" i="21"/>
  <c r="AJ501" i="21"/>
  <c r="AI501" i="21"/>
  <c r="AH501" i="21"/>
  <c r="AE501" i="21"/>
  <c r="AD501" i="21"/>
  <c r="AA501" i="21"/>
  <c r="Z501" i="21"/>
  <c r="Y501" i="21"/>
  <c r="X501" i="21"/>
  <c r="W501" i="21"/>
  <c r="V501" i="21"/>
  <c r="U501" i="21"/>
  <c r="T501" i="21"/>
  <c r="S501" i="21"/>
  <c r="R501" i="21"/>
  <c r="P501" i="21"/>
  <c r="M501" i="21"/>
  <c r="L501" i="21"/>
  <c r="K501" i="21"/>
  <c r="H501" i="21"/>
  <c r="G501" i="21"/>
  <c r="E501" i="21"/>
  <c r="D501" i="21"/>
  <c r="C501" i="21"/>
  <c r="B501" i="21"/>
  <c r="AF501" i="21"/>
  <c r="AR500" i="21"/>
  <c r="AQ500" i="21"/>
  <c r="AP500" i="21"/>
  <c r="AO500" i="21"/>
  <c r="AN500" i="21"/>
  <c r="AM500" i="21"/>
  <c r="AL500" i="21"/>
  <c r="AK500" i="21"/>
  <c r="AJ500" i="21"/>
  <c r="AI500" i="21"/>
  <c r="AH500" i="21"/>
  <c r="AE500" i="21"/>
  <c r="AD500" i="21"/>
  <c r="AA500" i="21"/>
  <c r="Z500" i="21"/>
  <c r="Y500" i="21"/>
  <c r="X500" i="21"/>
  <c r="W500" i="21"/>
  <c r="V500" i="21"/>
  <c r="U500" i="21"/>
  <c r="T500" i="21"/>
  <c r="S500" i="21"/>
  <c r="R500" i="21"/>
  <c r="P500" i="21"/>
  <c r="M500" i="21"/>
  <c r="L500" i="21"/>
  <c r="K500" i="21"/>
  <c r="H500" i="21"/>
  <c r="G500" i="21"/>
  <c r="F500" i="21"/>
  <c r="E500" i="21"/>
  <c r="D500" i="21"/>
  <c r="C500" i="21"/>
  <c r="B500" i="21"/>
  <c r="AF500" i="21" s="1"/>
  <c r="AR499" i="21"/>
  <c r="AQ499" i="21"/>
  <c r="AP499" i="21"/>
  <c r="AO499" i="21"/>
  <c r="AN499" i="21"/>
  <c r="AM499" i="21"/>
  <c r="AL499" i="21"/>
  <c r="AK499" i="21"/>
  <c r="AJ499" i="21"/>
  <c r="AI499" i="21"/>
  <c r="AH499" i="21"/>
  <c r="AE499" i="21"/>
  <c r="AD499" i="21"/>
  <c r="AA499" i="21"/>
  <c r="Z499" i="21"/>
  <c r="Y499" i="21"/>
  <c r="X499" i="21"/>
  <c r="W499" i="21"/>
  <c r="V499" i="21"/>
  <c r="U499" i="21"/>
  <c r="T499" i="21"/>
  <c r="S499" i="21"/>
  <c r="R499" i="21"/>
  <c r="P499" i="21"/>
  <c r="M499" i="21"/>
  <c r="L499" i="21"/>
  <c r="K499" i="21"/>
  <c r="H499" i="21"/>
  <c r="G499" i="21"/>
  <c r="E499" i="21"/>
  <c r="D499" i="21"/>
  <c r="C499" i="21"/>
  <c r="B499" i="21"/>
  <c r="AF499" i="21"/>
  <c r="AR498" i="21"/>
  <c r="AQ498" i="21"/>
  <c r="AP498" i="21"/>
  <c r="AO498" i="21"/>
  <c r="AN498" i="21"/>
  <c r="AM498" i="21"/>
  <c r="AL498" i="21"/>
  <c r="AK498" i="21"/>
  <c r="AJ498" i="21"/>
  <c r="AI498" i="21"/>
  <c r="AH498" i="21"/>
  <c r="AE498" i="21"/>
  <c r="AD498" i="21"/>
  <c r="AA498" i="21"/>
  <c r="Z498" i="21"/>
  <c r="Y498" i="21"/>
  <c r="X498" i="21"/>
  <c r="W498" i="21"/>
  <c r="V498" i="21"/>
  <c r="U498" i="21"/>
  <c r="T498" i="21"/>
  <c r="S498" i="21"/>
  <c r="R498" i="21"/>
  <c r="P498" i="21"/>
  <c r="M498" i="21"/>
  <c r="L498" i="21"/>
  <c r="K498" i="21"/>
  <c r="H498" i="21"/>
  <c r="G498" i="21"/>
  <c r="F498" i="21"/>
  <c r="E498" i="21"/>
  <c r="D498" i="21"/>
  <c r="C498" i="21"/>
  <c r="B498" i="21"/>
  <c r="AF498" i="21"/>
  <c r="AR497" i="21"/>
  <c r="AQ497" i="21"/>
  <c r="AP497" i="21"/>
  <c r="AO497" i="21"/>
  <c r="AN497" i="21"/>
  <c r="AM497" i="21"/>
  <c r="AL497" i="21"/>
  <c r="AK497" i="21"/>
  <c r="AJ497" i="21"/>
  <c r="AI497" i="21"/>
  <c r="AH497" i="21"/>
  <c r="AE497" i="21"/>
  <c r="AD497" i="21"/>
  <c r="AA497" i="21"/>
  <c r="Z497" i="21"/>
  <c r="Y497" i="21"/>
  <c r="X497" i="21"/>
  <c r="W497" i="21"/>
  <c r="V497" i="21"/>
  <c r="U497" i="21"/>
  <c r="T497" i="21"/>
  <c r="S497" i="21"/>
  <c r="R497" i="21"/>
  <c r="P497" i="21"/>
  <c r="M497" i="21"/>
  <c r="L497" i="21"/>
  <c r="K497" i="21"/>
  <c r="H497" i="21"/>
  <c r="G497" i="21"/>
  <c r="E497" i="21"/>
  <c r="D497" i="21"/>
  <c r="C497" i="21"/>
  <c r="B497" i="21"/>
  <c r="AF497" i="21"/>
  <c r="AR496" i="21"/>
  <c r="AQ496" i="21"/>
  <c r="AP496" i="21"/>
  <c r="AO496" i="21"/>
  <c r="AN496" i="21"/>
  <c r="AM496" i="21"/>
  <c r="AL496" i="21"/>
  <c r="AK496" i="21"/>
  <c r="AJ496" i="21"/>
  <c r="AI496" i="21"/>
  <c r="AH496" i="21"/>
  <c r="AE496" i="21"/>
  <c r="AD496" i="21"/>
  <c r="AA496" i="21"/>
  <c r="Z496" i="21"/>
  <c r="Y496" i="21"/>
  <c r="X496" i="21"/>
  <c r="W496" i="21"/>
  <c r="V496" i="21"/>
  <c r="U496" i="21"/>
  <c r="T496" i="21"/>
  <c r="S496" i="21"/>
  <c r="R496" i="21"/>
  <c r="P496" i="21"/>
  <c r="M496" i="21"/>
  <c r="L496" i="21"/>
  <c r="K496" i="21"/>
  <c r="H496" i="21"/>
  <c r="G496" i="21"/>
  <c r="F496" i="21"/>
  <c r="E496" i="21"/>
  <c r="D496" i="21"/>
  <c r="C496" i="21"/>
  <c r="B496" i="21"/>
  <c r="AF496" i="21" s="1"/>
  <c r="AR495" i="21"/>
  <c r="AQ495" i="21"/>
  <c r="AP495" i="21"/>
  <c r="AO495" i="21"/>
  <c r="AN495" i="21"/>
  <c r="AM495" i="21"/>
  <c r="AL495" i="21"/>
  <c r="AK495" i="21"/>
  <c r="AJ495" i="21"/>
  <c r="AI495" i="21"/>
  <c r="AH495" i="21"/>
  <c r="AE495" i="21"/>
  <c r="AD495" i="21"/>
  <c r="AA495" i="21"/>
  <c r="Z495" i="21"/>
  <c r="Y495" i="21"/>
  <c r="X495" i="21"/>
  <c r="W495" i="21"/>
  <c r="V495" i="21"/>
  <c r="U495" i="21"/>
  <c r="T495" i="21"/>
  <c r="S495" i="21"/>
  <c r="R495" i="21"/>
  <c r="P495" i="21"/>
  <c r="M495" i="21"/>
  <c r="L495" i="21"/>
  <c r="K495" i="21"/>
  <c r="H495" i="21"/>
  <c r="G495" i="21"/>
  <c r="E495" i="21"/>
  <c r="D495" i="21"/>
  <c r="C495" i="21"/>
  <c r="B495" i="21"/>
  <c r="AF495" i="21"/>
  <c r="AR494" i="21"/>
  <c r="AQ494" i="21"/>
  <c r="AP494" i="21"/>
  <c r="AO494" i="21"/>
  <c r="AN494" i="21"/>
  <c r="AM494" i="21"/>
  <c r="AL494" i="21"/>
  <c r="AK494" i="21"/>
  <c r="AJ494" i="21"/>
  <c r="AI494" i="21"/>
  <c r="AH494" i="21"/>
  <c r="AE494" i="21"/>
  <c r="AD494" i="21"/>
  <c r="AA494" i="21"/>
  <c r="Z494" i="21"/>
  <c r="Y494" i="21"/>
  <c r="X494" i="21"/>
  <c r="W494" i="21"/>
  <c r="V494" i="21"/>
  <c r="U494" i="21"/>
  <c r="T494" i="21"/>
  <c r="S494" i="21"/>
  <c r="R494" i="21"/>
  <c r="P494" i="21"/>
  <c r="M494" i="21"/>
  <c r="L494" i="21"/>
  <c r="K494" i="21"/>
  <c r="H494" i="21"/>
  <c r="G494" i="21"/>
  <c r="F494" i="21"/>
  <c r="E494" i="21"/>
  <c r="D494" i="21"/>
  <c r="C494" i="21"/>
  <c r="B494" i="21"/>
  <c r="AF494" i="21"/>
  <c r="AR493" i="21"/>
  <c r="AQ493" i="21"/>
  <c r="AP493" i="21"/>
  <c r="AO493" i="21"/>
  <c r="AN493" i="21"/>
  <c r="AM493" i="21"/>
  <c r="AL493" i="21"/>
  <c r="AK493" i="21"/>
  <c r="AJ493" i="21"/>
  <c r="AI493" i="21"/>
  <c r="AH493" i="21"/>
  <c r="AE493" i="21"/>
  <c r="AD493" i="21"/>
  <c r="AA493" i="21"/>
  <c r="Z493" i="21"/>
  <c r="Y493" i="21"/>
  <c r="X493" i="21"/>
  <c r="W493" i="21"/>
  <c r="V493" i="21"/>
  <c r="U493" i="21"/>
  <c r="T493" i="21"/>
  <c r="S493" i="21"/>
  <c r="R493" i="21"/>
  <c r="P493" i="21"/>
  <c r="N493" i="21"/>
  <c r="M493" i="21"/>
  <c r="L493" i="21"/>
  <c r="K493" i="21"/>
  <c r="J493" i="21"/>
  <c r="H493" i="21"/>
  <c r="G493" i="21"/>
  <c r="E493" i="21"/>
  <c r="D493" i="21"/>
  <c r="C493" i="21"/>
  <c r="B493" i="21"/>
  <c r="AR492" i="21"/>
  <c r="AQ492" i="21"/>
  <c r="AP492" i="21"/>
  <c r="AO492" i="21"/>
  <c r="AN492" i="21"/>
  <c r="AM492" i="21"/>
  <c r="AL492" i="21"/>
  <c r="AK492" i="21"/>
  <c r="AJ492" i="21"/>
  <c r="AI492" i="21"/>
  <c r="AH492" i="21"/>
  <c r="AE492" i="21"/>
  <c r="AD492" i="21"/>
  <c r="AA492" i="21"/>
  <c r="Z492" i="21"/>
  <c r="Y492" i="21"/>
  <c r="X492" i="21"/>
  <c r="W492" i="21"/>
  <c r="V492" i="21"/>
  <c r="U492" i="21"/>
  <c r="T492" i="21"/>
  <c r="S492" i="21"/>
  <c r="R492" i="21"/>
  <c r="P492" i="21"/>
  <c r="M492" i="21"/>
  <c r="L492" i="21"/>
  <c r="K492" i="21"/>
  <c r="H492" i="21"/>
  <c r="G492" i="21"/>
  <c r="E492" i="21"/>
  <c r="D492" i="21"/>
  <c r="C492" i="21"/>
  <c r="B492" i="21"/>
  <c r="N492" i="21" s="1"/>
  <c r="AR491" i="21"/>
  <c r="AQ491" i="21"/>
  <c r="AP491" i="21"/>
  <c r="AO491" i="21"/>
  <c r="AN491" i="21"/>
  <c r="AM491" i="21"/>
  <c r="AL491" i="21"/>
  <c r="AK491" i="21"/>
  <c r="AJ491" i="21"/>
  <c r="AI491" i="21"/>
  <c r="AH491" i="21"/>
  <c r="AE491" i="21"/>
  <c r="AD491" i="21"/>
  <c r="AA491" i="21"/>
  <c r="Z491" i="21"/>
  <c r="Y491" i="21"/>
  <c r="X491" i="21"/>
  <c r="W491" i="21"/>
  <c r="V491" i="21"/>
  <c r="U491" i="21"/>
  <c r="T491" i="21"/>
  <c r="S491" i="21"/>
  <c r="R491" i="21"/>
  <c r="P491" i="21"/>
  <c r="M491" i="21"/>
  <c r="L491" i="21"/>
  <c r="K491" i="21"/>
  <c r="H491" i="21"/>
  <c r="G491" i="21"/>
  <c r="E491" i="21"/>
  <c r="D491" i="21"/>
  <c r="C491" i="21"/>
  <c r="B491" i="21"/>
  <c r="AR490" i="21"/>
  <c r="AQ490" i="21"/>
  <c r="AP490" i="21"/>
  <c r="AO490" i="21"/>
  <c r="AN490" i="21"/>
  <c r="AM490" i="21"/>
  <c r="AL490" i="21"/>
  <c r="AK490" i="21"/>
  <c r="AJ490" i="21"/>
  <c r="AI490" i="21"/>
  <c r="AH490" i="21"/>
  <c r="AE490" i="21"/>
  <c r="AD490" i="21"/>
  <c r="AA490" i="21"/>
  <c r="Z490" i="21"/>
  <c r="Y490" i="21"/>
  <c r="X490" i="21"/>
  <c r="W490" i="21"/>
  <c r="V490" i="21"/>
  <c r="U490" i="21"/>
  <c r="T490" i="21"/>
  <c r="S490" i="21"/>
  <c r="R490" i="21"/>
  <c r="P490" i="21"/>
  <c r="N490" i="21"/>
  <c r="M490" i="21"/>
  <c r="L490" i="21"/>
  <c r="K490" i="21"/>
  <c r="J490" i="21"/>
  <c r="H490" i="21"/>
  <c r="G490" i="21"/>
  <c r="F490" i="21"/>
  <c r="E490" i="21"/>
  <c r="D490" i="21"/>
  <c r="C490" i="21"/>
  <c r="B490" i="21"/>
  <c r="AR489" i="21"/>
  <c r="AQ489" i="21"/>
  <c r="AP489" i="21"/>
  <c r="AO489" i="21"/>
  <c r="AN489" i="21"/>
  <c r="AM489" i="21"/>
  <c r="AL489" i="21"/>
  <c r="AK489" i="21"/>
  <c r="AJ489" i="21"/>
  <c r="AI489" i="21"/>
  <c r="AH489" i="21"/>
  <c r="AE489" i="21"/>
  <c r="AD489" i="21"/>
  <c r="AA489" i="21"/>
  <c r="Z489" i="21"/>
  <c r="Y489" i="21"/>
  <c r="X489" i="21"/>
  <c r="W489" i="21"/>
  <c r="V489" i="21"/>
  <c r="U489" i="21"/>
  <c r="T489" i="21"/>
  <c r="S489" i="21"/>
  <c r="R489" i="21"/>
  <c r="P489" i="21"/>
  <c r="M489" i="21"/>
  <c r="L489" i="21"/>
  <c r="K489" i="21"/>
  <c r="H489" i="21"/>
  <c r="G489" i="21"/>
  <c r="E489" i="21"/>
  <c r="D489" i="21"/>
  <c r="C489" i="21"/>
  <c r="B489" i="21"/>
  <c r="AR488" i="21"/>
  <c r="AQ488" i="21"/>
  <c r="AP488" i="21"/>
  <c r="AO488" i="21"/>
  <c r="AN488" i="21"/>
  <c r="AM488" i="21"/>
  <c r="AL488" i="21"/>
  <c r="AK488" i="21"/>
  <c r="AJ488" i="21"/>
  <c r="AI488" i="21"/>
  <c r="AH488" i="21"/>
  <c r="AE488" i="21"/>
  <c r="AD488" i="21"/>
  <c r="AA488" i="21"/>
  <c r="Z488" i="21"/>
  <c r="Y488" i="21"/>
  <c r="X488" i="21"/>
  <c r="W488" i="21"/>
  <c r="V488" i="21"/>
  <c r="U488" i="21"/>
  <c r="T488" i="21"/>
  <c r="S488" i="21"/>
  <c r="R488" i="21"/>
  <c r="P488" i="21"/>
  <c r="M488" i="21"/>
  <c r="L488" i="21"/>
  <c r="K488" i="21"/>
  <c r="H488" i="21"/>
  <c r="G488" i="21"/>
  <c r="F488" i="21"/>
  <c r="E488" i="21"/>
  <c r="D488" i="21"/>
  <c r="C488" i="21"/>
  <c r="B488" i="21"/>
  <c r="AR487" i="21"/>
  <c r="AQ487" i="21"/>
  <c r="AP487" i="21"/>
  <c r="AO487" i="21"/>
  <c r="AN487" i="21"/>
  <c r="AM487" i="21"/>
  <c r="AL487" i="21"/>
  <c r="AK487" i="21"/>
  <c r="AJ487" i="21"/>
  <c r="AI487" i="21"/>
  <c r="AH487" i="21"/>
  <c r="AF487" i="21"/>
  <c r="AE487" i="21"/>
  <c r="AD487" i="21"/>
  <c r="AC487" i="21"/>
  <c r="AB487" i="21"/>
  <c r="AA487" i="21"/>
  <c r="Z487" i="21"/>
  <c r="Y487" i="21"/>
  <c r="X487" i="21"/>
  <c r="W487" i="21"/>
  <c r="V487" i="21"/>
  <c r="U487" i="21"/>
  <c r="T487" i="21"/>
  <c r="S487" i="21"/>
  <c r="R487" i="21"/>
  <c r="P487" i="21"/>
  <c r="M487" i="21"/>
  <c r="L487" i="21"/>
  <c r="K487" i="21"/>
  <c r="I487" i="21"/>
  <c r="H487" i="21"/>
  <c r="G487" i="21"/>
  <c r="E487" i="21"/>
  <c r="D487" i="21"/>
  <c r="C487" i="21"/>
  <c r="B487" i="21"/>
  <c r="AG487" i="21"/>
  <c r="AR486" i="21"/>
  <c r="AQ486" i="21"/>
  <c r="AP486" i="21"/>
  <c r="AO486" i="21"/>
  <c r="AN486" i="21"/>
  <c r="AM486" i="21"/>
  <c r="AL486" i="21"/>
  <c r="AK486" i="21"/>
  <c r="AJ486" i="21"/>
  <c r="AI486" i="21"/>
  <c r="AH486" i="21"/>
  <c r="AG486" i="21"/>
  <c r="AF486" i="21"/>
  <c r="AE486" i="21"/>
  <c r="AD486" i="21"/>
  <c r="AC486" i="21"/>
  <c r="AB486" i="21"/>
  <c r="AA486" i="21"/>
  <c r="Z486" i="21"/>
  <c r="Y486" i="21"/>
  <c r="X486" i="21"/>
  <c r="W486" i="21"/>
  <c r="V486" i="21"/>
  <c r="U486" i="21"/>
  <c r="T486" i="21"/>
  <c r="S486" i="21"/>
  <c r="R486" i="21"/>
  <c r="P486" i="21"/>
  <c r="M486" i="21"/>
  <c r="L486" i="21"/>
  <c r="K486" i="21"/>
  <c r="I486" i="21"/>
  <c r="H486" i="21"/>
  <c r="G486" i="21"/>
  <c r="F486" i="21"/>
  <c r="E486" i="21"/>
  <c r="D486" i="21"/>
  <c r="C486" i="21"/>
  <c r="B486" i="21"/>
  <c r="O486" i="21"/>
  <c r="AR485" i="21"/>
  <c r="AQ485" i="21"/>
  <c r="AP485" i="21"/>
  <c r="AO485" i="21"/>
  <c r="AN485" i="21"/>
  <c r="AM485" i="21"/>
  <c r="AL485" i="21"/>
  <c r="AK485" i="21"/>
  <c r="AJ485" i="21"/>
  <c r="AI485" i="21"/>
  <c r="AH485" i="21"/>
  <c r="AG485" i="21"/>
  <c r="AF485" i="21"/>
  <c r="AE485" i="21"/>
  <c r="AD485" i="21"/>
  <c r="AC485" i="21"/>
  <c r="AB485" i="21"/>
  <c r="AA485" i="21"/>
  <c r="Z485" i="21"/>
  <c r="Y485" i="21"/>
  <c r="X485" i="21"/>
  <c r="W485" i="21"/>
  <c r="V485" i="21"/>
  <c r="U485" i="21"/>
  <c r="T485" i="21"/>
  <c r="S485" i="21"/>
  <c r="R485" i="21"/>
  <c r="P485" i="21"/>
  <c r="M485" i="21"/>
  <c r="L485" i="21"/>
  <c r="K485" i="21"/>
  <c r="I485" i="21"/>
  <c r="H485" i="21"/>
  <c r="G485" i="21"/>
  <c r="E485" i="21"/>
  <c r="D485" i="21"/>
  <c r="C485" i="21"/>
  <c r="B485" i="21"/>
  <c r="O485" i="21"/>
  <c r="AR484" i="21"/>
  <c r="AQ484" i="21"/>
  <c r="AP484" i="21"/>
  <c r="AO484" i="21"/>
  <c r="AN484" i="21"/>
  <c r="AM484" i="21"/>
  <c r="AL484" i="21"/>
  <c r="AK484" i="21"/>
  <c r="AJ484" i="21"/>
  <c r="AI484" i="21"/>
  <c r="AH484" i="21"/>
  <c r="AG484" i="21"/>
  <c r="AF484" i="21"/>
  <c r="AE484" i="21"/>
  <c r="AD484" i="21"/>
  <c r="AC484" i="21"/>
  <c r="AB484" i="21"/>
  <c r="AA484" i="21"/>
  <c r="Z484" i="21"/>
  <c r="Y484" i="21"/>
  <c r="X484" i="21"/>
  <c r="W484" i="21"/>
  <c r="V484" i="21"/>
  <c r="U484" i="21"/>
  <c r="T484" i="21"/>
  <c r="S484" i="21"/>
  <c r="R484" i="21"/>
  <c r="P484" i="21"/>
  <c r="M484" i="21"/>
  <c r="L484" i="21"/>
  <c r="K484" i="21"/>
  <c r="I484" i="21"/>
  <c r="H484" i="21"/>
  <c r="G484" i="21"/>
  <c r="F484" i="21"/>
  <c r="E484" i="21"/>
  <c r="D484" i="21"/>
  <c r="C484" i="21"/>
  <c r="B484" i="21"/>
  <c r="O484" i="21"/>
  <c r="AR483" i="21"/>
  <c r="AQ483" i="21"/>
  <c r="AP483" i="21"/>
  <c r="AO483" i="21"/>
  <c r="AN483" i="21"/>
  <c r="AM483" i="21"/>
  <c r="AL483" i="21"/>
  <c r="AK483" i="21"/>
  <c r="AJ483" i="21"/>
  <c r="AI483" i="21"/>
  <c r="AH483" i="21"/>
  <c r="AG483" i="21"/>
  <c r="AF483" i="21"/>
  <c r="AE483" i="21"/>
  <c r="AD483" i="21"/>
  <c r="AC483" i="21"/>
  <c r="AB483" i="21"/>
  <c r="AA483" i="21"/>
  <c r="Z483" i="21"/>
  <c r="Y483" i="21"/>
  <c r="X483" i="21"/>
  <c r="W483" i="21"/>
  <c r="V483" i="21"/>
  <c r="U483" i="21"/>
  <c r="T483" i="21"/>
  <c r="S483" i="21"/>
  <c r="R483" i="21"/>
  <c r="P483" i="21"/>
  <c r="M483" i="21"/>
  <c r="L483" i="21"/>
  <c r="K483" i="21"/>
  <c r="I483" i="21"/>
  <c r="H483" i="21"/>
  <c r="G483" i="21"/>
  <c r="E483" i="21"/>
  <c r="D483" i="21"/>
  <c r="C483" i="21"/>
  <c r="B483" i="21"/>
  <c r="O483" i="21"/>
  <c r="AR482" i="21"/>
  <c r="AQ482" i="21"/>
  <c r="AP482" i="21"/>
  <c r="AO482" i="21"/>
  <c r="AN482" i="21"/>
  <c r="AM482" i="21"/>
  <c r="AL482" i="21"/>
  <c r="AK482" i="21"/>
  <c r="AJ482" i="21"/>
  <c r="AI482" i="21"/>
  <c r="AH482" i="21"/>
  <c r="AG482" i="21"/>
  <c r="AF482" i="21"/>
  <c r="AE482" i="21"/>
  <c r="AD482" i="21"/>
  <c r="AC482" i="21"/>
  <c r="AB482" i="21"/>
  <c r="AA482" i="21"/>
  <c r="Z482" i="21"/>
  <c r="Y482" i="21"/>
  <c r="X482" i="21"/>
  <c r="W482" i="21"/>
  <c r="V482" i="21"/>
  <c r="U482" i="21"/>
  <c r="T482" i="21"/>
  <c r="S482" i="21"/>
  <c r="R482" i="21"/>
  <c r="P482" i="21"/>
  <c r="M482" i="21"/>
  <c r="L482" i="21"/>
  <c r="K482" i="21"/>
  <c r="I482" i="21"/>
  <c r="H482" i="21"/>
  <c r="G482" i="21"/>
  <c r="F482" i="21"/>
  <c r="E482" i="21"/>
  <c r="D482" i="21"/>
  <c r="C482" i="21"/>
  <c r="B482" i="21"/>
  <c r="O482" i="21"/>
  <c r="AR481" i="21"/>
  <c r="AQ481" i="21"/>
  <c r="AP481" i="21"/>
  <c r="AO481" i="21"/>
  <c r="AN481" i="21"/>
  <c r="AM481" i="21"/>
  <c r="AL481" i="21"/>
  <c r="AK481" i="21"/>
  <c r="AJ481" i="21"/>
  <c r="AI481" i="21"/>
  <c r="AH481" i="21"/>
  <c r="AG481" i="21"/>
  <c r="AF481" i="21"/>
  <c r="AE481" i="21"/>
  <c r="AD481" i="21"/>
  <c r="AC481" i="21"/>
  <c r="AB481" i="21"/>
  <c r="AA481" i="21"/>
  <c r="Z481" i="21"/>
  <c r="Y481" i="21"/>
  <c r="X481" i="21"/>
  <c r="W481" i="21"/>
  <c r="V481" i="21"/>
  <c r="U481" i="21"/>
  <c r="T481" i="21"/>
  <c r="S481" i="21"/>
  <c r="R481" i="21"/>
  <c r="P481" i="21"/>
  <c r="M481" i="21"/>
  <c r="L481" i="21"/>
  <c r="K481" i="21"/>
  <c r="I481" i="21"/>
  <c r="H481" i="21"/>
  <c r="G481" i="21"/>
  <c r="E481" i="21"/>
  <c r="D481" i="21"/>
  <c r="C481" i="21"/>
  <c r="B481" i="21"/>
  <c r="O481" i="21"/>
  <c r="AR480" i="21"/>
  <c r="AQ480" i="21"/>
  <c r="AP480" i="21"/>
  <c r="AO480" i="21"/>
  <c r="AN480" i="21"/>
  <c r="AM480" i="21"/>
  <c r="AL480" i="21"/>
  <c r="AK480" i="21"/>
  <c r="AJ480" i="21"/>
  <c r="AI480" i="21"/>
  <c r="AH480" i="21"/>
  <c r="AG480" i="21"/>
  <c r="AF480" i="21"/>
  <c r="AE480" i="21"/>
  <c r="AD480" i="21"/>
  <c r="AC480" i="21"/>
  <c r="AB480" i="21"/>
  <c r="AA480" i="21"/>
  <c r="Z480" i="21"/>
  <c r="Y480" i="21"/>
  <c r="X480" i="21"/>
  <c r="W480" i="21"/>
  <c r="V480" i="21"/>
  <c r="U480" i="21"/>
  <c r="T480" i="21"/>
  <c r="S480" i="21"/>
  <c r="R480" i="21"/>
  <c r="P480" i="21"/>
  <c r="M480" i="21"/>
  <c r="L480" i="21"/>
  <c r="K480" i="21"/>
  <c r="I480" i="21"/>
  <c r="H480" i="21"/>
  <c r="G480" i="21"/>
  <c r="F480" i="21"/>
  <c r="E480" i="21"/>
  <c r="D480" i="21"/>
  <c r="C480" i="21"/>
  <c r="B480" i="21"/>
  <c r="O480" i="21"/>
  <c r="AR479" i="21"/>
  <c r="AQ479" i="21"/>
  <c r="AP479" i="21"/>
  <c r="AO479" i="21"/>
  <c r="AN479" i="21"/>
  <c r="AM479" i="21"/>
  <c r="AL479" i="21"/>
  <c r="AK479" i="21"/>
  <c r="AJ479" i="21"/>
  <c r="AI479" i="21"/>
  <c r="AH479" i="21"/>
  <c r="AG479" i="21"/>
  <c r="AF479" i="21"/>
  <c r="AE479" i="21"/>
  <c r="AD479" i="21"/>
  <c r="AC479" i="21"/>
  <c r="AB479" i="21"/>
  <c r="AA479" i="21"/>
  <c r="Z479" i="21"/>
  <c r="Y479" i="21"/>
  <c r="X479" i="21"/>
  <c r="W479" i="21"/>
  <c r="V479" i="21"/>
  <c r="U479" i="21"/>
  <c r="T479" i="21"/>
  <c r="S479" i="21"/>
  <c r="R479" i="21"/>
  <c r="P479" i="21"/>
  <c r="M479" i="21"/>
  <c r="L479" i="21"/>
  <c r="K479" i="21"/>
  <c r="I479" i="21"/>
  <c r="H479" i="21"/>
  <c r="G479" i="21"/>
  <c r="E479" i="21"/>
  <c r="D479" i="21"/>
  <c r="C479" i="21"/>
  <c r="B479" i="21"/>
  <c r="O479" i="21"/>
  <c r="AR478" i="21"/>
  <c r="AQ478" i="21"/>
  <c r="AP478" i="21"/>
  <c r="AO478" i="21"/>
  <c r="AN478" i="21"/>
  <c r="AM478" i="21"/>
  <c r="AL478" i="21"/>
  <c r="AK478" i="21"/>
  <c r="AJ478" i="21"/>
  <c r="AI478" i="21"/>
  <c r="AH478" i="21"/>
  <c r="AG478" i="21"/>
  <c r="AF478" i="21"/>
  <c r="AE478" i="21"/>
  <c r="AD478" i="21"/>
  <c r="AC478" i="21"/>
  <c r="AB478" i="21"/>
  <c r="AA478" i="21"/>
  <c r="Z478" i="21"/>
  <c r="Y478" i="21"/>
  <c r="X478" i="21"/>
  <c r="W478" i="21"/>
  <c r="V478" i="21"/>
  <c r="U478" i="21"/>
  <c r="T478" i="21"/>
  <c r="S478" i="21"/>
  <c r="R478" i="21"/>
  <c r="P478" i="21"/>
  <c r="M478" i="21"/>
  <c r="L478" i="21"/>
  <c r="K478" i="21"/>
  <c r="I478" i="21"/>
  <c r="H478" i="21"/>
  <c r="G478" i="21"/>
  <c r="F478" i="21"/>
  <c r="E478" i="21"/>
  <c r="D478" i="21"/>
  <c r="C478" i="21"/>
  <c r="B478" i="21"/>
  <c r="O478" i="21"/>
  <c r="AR477" i="21"/>
  <c r="AQ477" i="21"/>
  <c r="AP477" i="21"/>
  <c r="AO477" i="21"/>
  <c r="AN477" i="21"/>
  <c r="AM477" i="21"/>
  <c r="AL477" i="21"/>
  <c r="AK477" i="21"/>
  <c r="AJ477" i="21"/>
  <c r="AI477" i="21"/>
  <c r="AH477" i="21"/>
  <c r="AG477" i="21"/>
  <c r="AF477" i="21"/>
  <c r="AE477" i="21"/>
  <c r="AD477" i="21"/>
  <c r="AC477" i="21"/>
  <c r="AB477" i="21"/>
  <c r="AA477" i="21"/>
  <c r="Z477" i="21"/>
  <c r="Y477" i="21"/>
  <c r="X477" i="21"/>
  <c r="W477" i="21"/>
  <c r="V477" i="21"/>
  <c r="U477" i="21"/>
  <c r="T477" i="21"/>
  <c r="S477" i="21"/>
  <c r="R477" i="21"/>
  <c r="P477" i="21"/>
  <c r="M477" i="21"/>
  <c r="L477" i="21"/>
  <c r="K477" i="21"/>
  <c r="I477" i="21"/>
  <c r="H477" i="21"/>
  <c r="G477" i="21"/>
  <c r="E477" i="21"/>
  <c r="D477" i="21"/>
  <c r="C477" i="21"/>
  <c r="B477" i="21"/>
  <c r="O477" i="21"/>
  <c r="AR476" i="21"/>
  <c r="AQ476" i="21"/>
  <c r="AP476" i="21"/>
  <c r="AO476" i="21"/>
  <c r="AN476" i="21"/>
  <c r="AM476" i="21"/>
  <c r="AL476" i="21"/>
  <c r="AK476" i="21"/>
  <c r="AJ476" i="21"/>
  <c r="AI476" i="21"/>
  <c r="AH476" i="21"/>
  <c r="AG476" i="21"/>
  <c r="AF476" i="21"/>
  <c r="AE476" i="21"/>
  <c r="AD476" i="21"/>
  <c r="AC476" i="21"/>
  <c r="AB476" i="21"/>
  <c r="AA476" i="21"/>
  <c r="Z476" i="21"/>
  <c r="Y476" i="21"/>
  <c r="X476" i="21"/>
  <c r="W476" i="21"/>
  <c r="V476" i="21"/>
  <c r="U476" i="21"/>
  <c r="T476" i="21"/>
  <c r="S476" i="21"/>
  <c r="R476" i="21"/>
  <c r="P476" i="21"/>
  <c r="M476" i="21"/>
  <c r="L476" i="21"/>
  <c r="K476" i="21"/>
  <c r="I476" i="21"/>
  <c r="H476" i="21"/>
  <c r="G476" i="21"/>
  <c r="F476" i="21"/>
  <c r="E476" i="21"/>
  <c r="D476" i="21"/>
  <c r="C476" i="21"/>
  <c r="B476" i="21"/>
  <c r="O476" i="21"/>
  <c r="AR475" i="21"/>
  <c r="AQ475" i="21"/>
  <c r="AP475" i="21"/>
  <c r="AO475" i="21"/>
  <c r="AN475" i="21"/>
  <c r="AM475" i="21"/>
  <c r="AL475" i="21"/>
  <c r="AK475" i="21"/>
  <c r="AJ475" i="21"/>
  <c r="AI475" i="21"/>
  <c r="AH475" i="21"/>
  <c r="AG475" i="21"/>
  <c r="AF475" i="21"/>
  <c r="AE475" i="21"/>
  <c r="AD475" i="21"/>
  <c r="AC475" i="21"/>
  <c r="AB475" i="21"/>
  <c r="AA475" i="21"/>
  <c r="Z475" i="21"/>
  <c r="Y475" i="21"/>
  <c r="X475" i="21"/>
  <c r="W475" i="21"/>
  <c r="V475" i="21"/>
  <c r="U475" i="21"/>
  <c r="T475" i="21"/>
  <c r="S475" i="21"/>
  <c r="R475" i="21"/>
  <c r="P475" i="21"/>
  <c r="M475" i="21"/>
  <c r="L475" i="21"/>
  <c r="K475" i="21"/>
  <c r="I475" i="21"/>
  <c r="H475" i="21"/>
  <c r="G475" i="21"/>
  <c r="E475" i="21"/>
  <c r="D475" i="21"/>
  <c r="C475" i="21"/>
  <c r="B475" i="21"/>
  <c r="O475" i="21"/>
  <c r="AR474" i="21"/>
  <c r="AQ474" i="21"/>
  <c r="AP474" i="21"/>
  <c r="AO474" i="21"/>
  <c r="AN474" i="21"/>
  <c r="AM474" i="21"/>
  <c r="AL474" i="21"/>
  <c r="AK474" i="21"/>
  <c r="AJ474" i="21"/>
  <c r="AI474" i="21"/>
  <c r="AH474" i="21"/>
  <c r="AG474" i="21"/>
  <c r="AF474" i="21"/>
  <c r="AE474" i="21"/>
  <c r="AD474" i="21"/>
  <c r="AC474" i="21"/>
  <c r="AB474" i="21"/>
  <c r="AA474" i="21"/>
  <c r="Z474" i="21"/>
  <c r="Y474" i="21"/>
  <c r="X474" i="21"/>
  <c r="W474" i="21"/>
  <c r="V474" i="21"/>
  <c r="U474" i="21"/>
  <c r="T474" i="21"/>
  <c r="S474" i="21"/>
  <c r="R474" i="21"/>
  <c r="P474" i="21"/>
  <c r="M474" i="21"/>
  <c r="L474" i="21"/>
  <c r="K474" i="21"/>
  <c r="I474" i="21"/>
  <c r="H474" i="21"/>
  <c r="G474" i="21"/>
  <c r="F474" i="21"/>
  <c r="E474" i="21"/>
  <c r="D474" i="21"/>
  <c r="C474" i="21"/>
  <c r="B474" i="21"/>
  <c r="O474" i="21"/>
  <c r="AR473" i="21"/>
  <c r="AQ473" i="21"/>
  <c r="AP473" i="21"/>
  <c r="AO473" i="21"/>
  <c r="AN473" i="21"/>
  <c r="AM473" i="21"/>
  <c r="AL473" i="21"/>
  <c r="AK473" i="21"/>
  <c r="AJ473" i="21"/>
  <c r="AI473" i="21"/>
  <c r="AH473" i="21"/>
  <c r="AG473" i="21"/>
  <c r="AF473" i="21"/>
  <c r="AE473" i="21"/>
  <c r="AD473" i="21"/>
  <c r="AC473" i="21"/>
  <c r="AB473" i="21"/>
  <c r="AA473" i="21"/>
  <c r="Z473" i="21"/>
  <c r="Y473" i="21"/>
  <c r="X473" i="21"/>
  <c r="W473" i="21"/>
  <c r="V473" i="21"/>
  <c r="U473" i="21"/>
  <c r="T473" i="21"/>
  <c r="S473" i="21"/>
  <c r="R473" i="21"/>
  <c r="P473" i="21"/>
  <c r="M473" i="21"/>
  <c r="L473" i="21"/>
  <c r="K473" i="21"/>
  <c r="I473" i="21"/>
  <c r="H473" i="21"/>
  <c r="G473" i="21"/>
  <c r="E473" i="21"/>
  <c r="D473" i="21"/>
  <c r="C473" i="21"/>
  <c r="B473" i="21"/>
  <c r="O473" i="21"/>
  <c r="AR472" i="21"/>
  <c r="AQ472" i="21"/>
  <c r="AP472" i="21"/>
  <c r="AO472" i="21"/>
  <c r="AN472" i="21"/>
  <c r="AM472" i="21"/>
  <c r="AL472" i="21"/>
  <c r="AK472" i="21"/>
  <c r="AJ472" i="21"/>
  <c r="AI472" i="21"/>
  <c r="AH472" i="21"/>
  <c r="AG472" i="21"/>
  <c r="AF472" i="21"/>
  <c r="AE472" i="21"/>
  <c r="AD472" i="21"/>
  <c r="AC472" i="21"/>
  <c r="AB472" i="21"/>
  <c r="AA472" i="21"/>
  <c r="Z472" i="21"/>
  <c r="Y472" i="21"/>
  <c r="X472" i="21"/>
  <c r="W472" i="21"/>
  <c r="V472" i="21"/>
  <c r="U472" i="21"/>
  <c r="T472" i="21"/>
  <c r="S472" i="21"/>
  <c r="R472" i="21"/>
  <c r="P472" i="21"/>
  <c r="O472" i="21"/>
  <c r="M472" i="21"/>
  <c r="L472" i="21"/>
  <c r="K472" i="21"/>
  <c r="I472" i="21"/>
  <c r="H472" i="21"/>
  <c r="G472" i="21"/>
  <c r="E472" i="21"/>
  <c r="D472" i="21"/>
  <c r="C472" i="21"/>
  <c r="B472" i="21"/>
  <c r="N472" i="21"/>
  <c r="AR471" i="21"/>
  <c r="AQ471" i="21"/>
  <c r="AP471" i="21"/>
  <c r="AO471" i="21"/>
  <c r="AN471" i="21"/>
  <c r="AM471" i="21"/>
  <c r="AL471" i="21"/>
  <c r="AK471" i="21"/>
  <c r="AJ471" i="21"/>
  <c r="AI471" i="21"/>
  <c r="AH471" i="21"/>
  <c r="AF471" i="21"/>
  <c r="AE471" i="21"/>
  <c r="AD471" i="21"/>
  <c r="AB471" i="21"/>
  <c r="AA471" i="21"/>
  <c r="Z471" i="21"/>
  <c r="Y471" i="21"/>
  <c r="X471" i="21"/>
  <c r="W471" i="21"/>
  <c r="V471" i="21"/>
  <c r="U471" i="21"/>
  <c r="T471" i="21"/>
  <c r="S471" i="21"/>
  <c r="R471" i="21"/>
  <c r="P471" i="21"/>
  <c r="O471" i="21"/>
  <c r="M471" i="21"/>
  <c r="L471" i="21"/>
  <c r="K471" i="21"/>
  <c r="I471" i="21"/>
  <c r="H471" i="21"/>
  <c r="G471" i="21"/>
  <c r="E471" i="21"/>
  <c r="D471" i="21"/>
  <c r="C471" i="21"/>
  <c r="B471" i="21"/>
  <c r="AG471" i="21" s="1"/>
  <c r="N471" i="21"/>
  <c r="AR470" i="21"/>
  <c r="AQ470" i="21"/>
  <c r="AP470" i="21"/>
  <c r="AO470" i="21"/>
  <c r="AN470" i="21"/>
  <c r="AM470" i="21"/>
  <c r="AL470" i="21"/>
  <c r="AK470" i="21"/>
  <c r="AJ470" i="21"/>
  <c r="AI470" i="21"/>
  <c r="AH470" i="21"/>
  <c r="AF470" i="21"/>
  <c r="AE470" i="21"/>
  <c r="AD470" i="21"/>
  <c r="AB470" i="21"/>
  <c r="AA470" i="21"/>
  <c r="Z470" i="21"/>
  <c r="Y470" i="21"/>
  <c r="X470" i="21"/>
  <c r="W470" i="21"/>
  <c r="V470" i="21"/>
  <c r="U470" i="21"/>
  <c r="T470" i="21"/>
  <c r="S470" i="21"/>
  <c r="R470" i="21"/>
  <c r="P470" i="21"/>
  <c r="O470" i="21"/>
  <c r="M470" i="21"/>
  <c r="L470" i="21"/>
  <c r="K470" i="21"/>
  <c r="I470" i="21"/>
  <c r="H470" i="21"/>
  <c r="G470" i="21"/>
  <c r="F470" i="21"/>
  <c r="E470" i="21"/>
  <c r="D470" i="21"/>
  <c r="C470" i="21"/>
  <c r="B470" i="21"/>
  <c r="AG470" i="21" s="1"/>
  <c r="N470" i="21"/>
  <c r="AR469" i="21"/>
  <c r="AQ469" i="21"/>
  <c r="AP469" i="21"/>
  <c r="AO469" i="21"/>
  <c r="AN469" i="21"/>
  <c r="AM469" i="21"/>
  <c r="AL469" i="21"/>
  <c r="AK469" i="21"/>
  <c r="AJ469" i="21"/>
  <c r="AI469" i="21"/>
  <c r="AH469" i="21"/>
  <c r="AE469" i="21"/>
  <c r="AD469" i="21"/>
  <c r="AA469" i="21"/>
  <c r="Z469" i="21"/>
  <c r="Y469" i="21"/>
  <c r="X469" i="21"/>
  <c r="W469" i="21"/>
  <c r="V469" i="21"/>
  <c r="U469" i="21"/>
  <c r="T469" i="21"/>
  <c r="S469" i="21"/>
  <c r="R469" i="21"/>
  <c r="P469" i="21"/>
  <c r="M469" i="21"/>
  <c r="L469" i="21"/>
  <c r="K469" i="21"/>
  <c r="H469" i="21"/>
  <c r="G469" i="21"/>
  <c r="F469" i="21"/>
  <c r="E469" i="21"/>
  <c r="D469" i="21"/>
  <c r="C469" i="21"/>
  <c r="B469" i="21"/>
  <c r="AR468" i="21"/>
  <c r="AQ468" i="21"/>
  <c r="AP468" i="21"/>
  <c r="AO468" i="21"/>
  <c r="AN468" i="21"/>
  <c r="AM468" i="21"/>
  <c r="AL468" i="21"/>
  <c r="AK468" i="21"/>
  <c r="AJ468" i="21"/>
  <c r="AI468" i="21"/>
  <c r="AH468" i="21"/>
  <c r="AE468" i="21"/>
  <c r="AD468" i="21"/>
  <c r="AA468" i="21"/>
  <c r="Z468" i="21"/>
  <c r="Y468" i="21"/>
  <c r="X468" i="21"/>
  <c r="W468" i="21"/>
  <c r="V468" i="21"/>
  <c r="U468" i="21"/>
  <c r="T468" i="21"/>
  <c r="S468" i="21"/>
  <c r="R468" i="21"/>
  <c r="P468" i="21"/>
  <c r="M468" i="21"/>
  <c r="L468" i="21"/>
  <c r="K468" i="21"/>
  <c r="H468" i="21"/>
  <c r="G468" i="21"/>
  <c r="E468" i="21"/>
  <c r="D468" i="21"/>
  <c r="C468" i="21"/>
  <c r="B468" i="21"/>
  <c r="AR467" i="21"/>
  <c r="AQ467" i="21"/>
  <c r="AP467" i="21"/>
  <c r="AO467" i="21"/>
  <c r="AN467" i="21"/>
  <c r="AM467" i="21"/>
  <c r="AL467" i="21"/>
  <c r="AK467" i="21"/>
  <c r="AJ467" i="21"/>
  <c r="AI467" i="21"/>
  <c r="AH467" i="21"/>
  <c r="AF467" i="21"/>
  <c r="AE467" i="21"/>
  <c r="AD467" i="21"/>
  <c r="AB467" i="21"/>
  <c r="AA467" i="21"/>
  <c r="Z467" i="21"/>
  <c r="Y467" i="21"/>
  <c r="X467" i="21"/>
  <c r="W467" i="21"/>
  <c r="V467" i="21"/>
  <c r="U467" i="21"/>
  <c r="T467" i="21"/>
  <c r="S467" i="21"/>
  <c r="R467" i="21"/>
  <c r="P467" i="21"/>
  <c r="O467" i="21"/>
  <c r="M467" i="21"/>
  <c r="L467" i="21"/>
  <c r="K467" i="21"/>
  <c r="I467" i="21"/>
  <c r="H467" i="21"/>
  <c r="G467" i="21"/>
  <c r="E467" i="21"/>
  <c r="D467" i="21"/>
  <c r="C467" i="21"/>
  <c r="B467" i="21"/>
  <c r="AG467" i="21" s="1"/>
  <c r="N467" i="21"/>
  <c r="AR466" i="21"/>
  <c r="AQ466" i="21"/>
  <c r="AP466" i="21"/>
  <c r="AO466" i="21"/>
  <c r="AN466" i="21"/>
  <c r="AM466" i="21"/>
  <c r="AL466" i="21"/>
  <c r="AK466" i="21"/>
  <c r="AJ466" i="21"/>
  <c r="AI466" i="21"/>
  <c r="AH466" i="21"/>
  <c r="AG466" i="21"/>
  <c r="AF466" i="21"/>
  <c r="AE466" i="21"/>
  <c r="AD466" i="21"/>
  <c r="AC466" i="21"/>
  <c r="AB466" i="21"/>
  <c r="AA466" i="21"/>
  <c r="Z466" i="21"/>
  <c r="Y466" i="21"/>
  <c r="X466" i="21"/>
  <c r="W466" i="21"/>
  <c r="V466" i="21"/>
  <c r="U466" i="21"/>
  <c r="T466" i="21"/>
  <c r="S466" i="21"/>
  <c r="R466" i="21"/>
  <c r="P466" i="21"/>
  <c r="O466" i="21"/>
  <c r="M466" i="21"/>
  <c r="L466" i="21"/>
  <c r="K466" i="21"/>
  <c r="I466" i="21"/>
  <c r="H466" i="21"/>
  <c r="G466" i="21"/>
  <c r="E466" i="21"/>
  <c r="D466" i="21"/>
  <c r="C466" i="21"/>
  <c r="B466" i="21"/>
  <c r="N466" i="21"/>
  <c r="AR465" i="21"/>
  <c r="AQ465" i="21"/>
  <c r="AP465" i="21"/>
  <c r="AO465" i="21"/>
  <c r="AN465" i="21"/>
  <c r="AM465" i="21"/>
  <c r="AL465" i="21"/>
  <c r="AK465" i="21"/>
  <c r="AJ465" i="21"/>
  <c r="AI465" i="21"/>
  <c r="AH465" i="21"/>
  <c r="AF465" i="21"/>
  <c r="AE465" i="21"/>
  <c r="AD465" i="21"/>
  <c r="AB465" i="21"/>
  <c r="AA465" i="21"/>
  <c r="Z465" i="21"/>
  <c r="Y465" i="21"/>
  <c r="X465" i="21"/>
  <c r="W465" i="21"/>
  <c r="V465" i="21"/>
  <c r="U465" i="21"/>
  <c r="T465" i="21"/>
  <c r="S465" i="21"/>
  <c r="R465" i="21"/>
  <c r="P465" i="21"/>
  <c r="O465" i="21"/>
  <c r="M465" i="21"/>
  <c r="L465" i="21"/>
  <c r="K465" i="21"/>
  <c r="I465" i="21"/>
  <c r="H465" i="21"/>
  <c r="G465" i="21"/>
  <c r="E465" i="21"/>
  <c r="D465" i="21"/>
  <c r="C465" i="21"/>
  <c r="B465" i="21"/>
  <c r="AG465" i="21" s="1"/>
  <c r="N465" i="21"/>
  <c r="AR464" i="21"/>
  <c r="AQ464" i="21"/>
  <c r="AP464" i="21"/>
  <c r="AO464" i="21"/>
  <c r="AN464" i="21"/>
  <c r="AM464" i="21"/>
  <c r="AL464" i="21"/>
  <c r="AK464" i="21"/>
  <c r="AJ464" i="21"/>
  <c r="AI464" i="21"/>
  <c r="AH464" i="21"/>
  <c r="AG464" i="21"/>
  <c r="AF464" i="21"/>
  <c r="AE464" i="21"/>
  <c r="AD464" i="21"/>
  <c r="AC464" i="21"/>
  <c r="AB464" i="21"/>
  <c r="AA464" i="21"/>
  <c r="Z464" i="21"/>
  <c r="Y464" i="21"/>
  <c r="X464" i="21"/>
  <c r="W464" i="21"/>
  <c r="V464" i="21"/>
  <c r="U464" i="21"/>
  <c r="T464" i="21"/>
  <c r="S464" i="21"/>
  <c r="R464" i="21"/>
  <c r="P464" i="21"/>
  <c r="O464" i="21"/>
  <c r="M464" i="21"/>
  <c r="L464" i="21"/>
  <c r="K464" i="21"/>
  <c r="I464" i="21"/>
  <c r="H464" i="21"/>
  <c r="G464" i="21"/>
  <c r="E464" i="21"/>
  <c r="D464" i="21"/>
  <c r="C464" i="21"/>
  <c r="B464" i="21"/>
  <c r="N464" i="21"/>
  <c r="AR463" i="21"/>
  <c r="AQ463" i="21"/>
  <c r="AP463" i="21"/>
  <c r="AO463" i="21"/>
  <c r="AN463" i="21"/>
  <c r="AM463" i="21"/>
  <c r="AL463" i="21"/>
  <c r="AK463" i="21"/>
  <c r="AJ463" i="21"/>
  <c r="AI463" i="21"/>
  <c r="AH463" i="21"/>
  <c r="AF463" i="21"/>
  <c r="AE463" i="21"/>
  <c r="AD463" i="21"/>
  <c r="AB463" i="21"/>
  <c r="AA463" i="21"/>
  <c r="Z463" i="21"/>
  <c r="Y463" i="21"/>
  <c r="X463" i="21"/>
  <c r="W463" i="21"/>
  <c r="V463" i="21"/>
  <c r="U463" i="21"/>
  <c r="T463" i="21"/>
  <c r="S463" i="21"/>
  <c r="R463" i="21"/>
  <c r="P463" i="21"/>
  <c r="O463" i="21"/>
  <c r="M463" i="21"/>
  <c r="L463" i="21"/>
  <c r="K463" i="21"/>
  <c r="I463" i="21"/>
  <c r="H463" i="21"/>
  <c r="G463" i="21"/>
  <c r="F463" i="21"/>
  <c r="E463" i="21"/>
  <c r="D463" i="21"/>
  <c r="C463" i="21"/>
  <c r="B463" i="21"/>
  <c r="AG463" i="21" s="1"/>
  <c r="N463" i="21"/>
  <c r="AR462" i="21"/>
  <c r="AQ462" i="21"/>
  <c r="AP462" i="21"/>
  <c r="AO462" i="21"/>
  <c r="AN462" i="21"/>
  <c r="AM462" i="21"/>
  <c r="AL462" i="21"/>
  <c r="AK462" i="21"/>
  <c r="AJ462" i="21"/>
  <c r="AI462" i="21"/>
  <c r="AH462" i="21"/>
  <c r="AG462" i="21"/>
  <c r="AE462" i="21"/>
  <c r="AD462" i="21"/>
  <c r="AA462" i="21"/>
  <c r="Z462" i="21"/>
  <c r="Y462" i="21"/>
  <c r="X462" i="21"/>
  <c r="W462" i="21"/>
  <c r="V462" i="21"/>
  <c r="U462" i="21"/>
  <c r="T462" i="21"/>
  <c r="S462" i="21"/>
  <c r="R462" i="21"/>
  <c r="P462" i="21"/>
  <c r="M462" i="21"/>
  <c r="L462" i="21"/>
  <c r="K462" i="21"/>
  <c r="H462" i="21"/>
  <c r="G462" i="21"/>
  <c r="F462" i="21"/>
  <c r="E462" i="21"/>
  <c r="D462" i="21"/>
  <c r="C462" i="21"/>
  <c r="B462" i="21"/>
  <c r="AR461" i="21"/>
  <c r="AQ461" i="21"/>
  <c r="AP461" i="21"/>
  <c r="AO461" i="21"/>
  <c r="AN461" i="21"/>
  <c r="AM461" i="21"/>
  <c r="AL461" i="21"/>
  <c r="AK461" i="21"/>
  <c r="AJ461" i="21"/>
  <c r="AI461" i="21"/>
  <c r="AH461" i="21"/>
  <c r="AF461" i="21"/>
  <c r="AE461" i="21"/>
  <c r="AD461" i="21"/>
  <c r="AB461" i="21"/>
  <c r="AA461" i="21"/>
  <c r="Z461" i="21"/>
  <c r="Y461" i="21"/>
  <c r="X461" i="21"/>
  <c r="W461" i="21"/>
  <c r="V461" i="21"/>
  <c r="U461" i="21"/>
  <c r="T461" i="21"/>
  <c r="S461" i="21"/>
  <c r="R461" i="21"/>
  <c r="P461" i="21"/>
  <c r="O461" i="21"/>
  <c r="M461" i="21"/>
  <c r="L461" i="21"/>
  <c r="K461" i="21"/>
  <c r="I461" i="21"/>
  <c r="H461" i="21"/>
  <c r="G461" i="21"/>
  <c r="E461" i="21"/>
  <c r="D461" i="21"/>
  <c r="C461" i="21"/>
  <c r="B461" i="21"/>
  <c r="AG461" i="21" s="1"/>
  <c r="N461" i="21"/>
  <c r="AR460" i="21"/>
  <c r="AQ460" i="21"/>
  <c r="AP460" i="21"/>
  <c r="AO460" i="21"/>
  <c r="AN460" i="21"/>
  <c r="AM460" i="21"/>
  <c r="AL460" i="21"/>
  <c r="AK460" i="21"/>
  <c r="AJ460" i="21"/>
  <c r="AI460" i="21"/>
  <c r="AH460" i="21"/>
  <c r="AG460" i="21"/>
  <c r="AF460" i="21"/>
  <c r="AE460" i="21"/>
  <c r="AD460" i="21"/>
  <c r="AC460" i="21"/>
  <c r="AB460" i="21"/>
  <c r="AA460" i="21"/>
  <c r="Z460" i="21"/>
  <c r="Y460" i="21"/>
  <c r="X460" i="21"/>
  <c r="W460" i="21"/>
  <c r="V460" i="21"/>
  <c r="U460" i="21"/>
  <c r="T460" i="21"/>
  <c r="S460" i="21"/>
  <c r="R460" i="21"/>
  <c r="P460" i="21"/>
  <c r="O460" i="21"/>
  <c r="M460" i="21"/>
  <c r="L460" i="21"/>
  <c r="K460" i="21"/>
  <c r="I460" i="21"/>
  <c r="H460" i="21"/>
  <c r="G460" i="21"/>
  <c r="E460" i="21"/>
  <c r="D460" i="21"/>
  <c r="C460" i="21"/>
  <c r="B460" i="21"/>
  <c r="N460" i="21"/>
  <c r="AR459" i="21"/>
  <c r="AQ459" i="21"/>
  <c r="AP459" i="21"/>
  <c r="AO459" i="21"/>
  <c r="AN459" i="21"/>
  <c r="AM459" i="21"/>
  <c r="AL459" i="21"/>
  <c r="AK459" i="21"/>
  <c r="AJ459" i="21"/>
  <c r="AI459" i="21"/>
  <c r="AH459" i="21"/>
  <c r="AF459" i="21"/>
  <c r="AE459" i="21"/>
  <c r="AD459" i="21"/>
  <c r="AB459" i="21"/>
  <c r="AA459" i="21"/>
  <c r="Z459" i="21"/>
  <c r="Y459" i="21"/>
  <c r="X459" i="21"/>
  <c r="W459" i="21"/>
  <c r="V459" i="21"/>
  <c r="U459" i="21"/>
  <c r="T459" i="21"/>
  <c r="S459" i="21"/>
  <c r="R459" i="21"/>
  <c r="P459" i="21"/>
  <c r="O459" i="21"/>
  <c r="M459" i="21"/>
  <c r="L459" i="21"/>
  <c r="K459" i="21"/>
  <c r="I459" i="21"/>
  <c r="H459" i="21"/>
  <c r="G459" i="21"/>
  <c r="E459" i="21"/>
  <c r="D459" i="21"/>
  <c r="C459" i="21"/>
  <c r="B459" i="21"/>
  <c r="AG459" i="21" s="1"/>
  <c r="N459" i="21"/>
  <c r="AR458" i="21"/>
  <c r="AQ458" i="21"/>
  <c r="AP458" i="21"/>
  <c r="AO458" i="21"/>
  <c r="AN458" i="21"/>
  <c r="AM458" i="21"/>
  <c r="AL458" i="21"/>
  <c r="AK458" i="21"/>
  <c r="AJ458" i="21"/>
  <c r="AI458" i="21"/>
  <c r="AH458" i="21"/>
  <c r="AG458" i="21"/>
  <c r="AF458" i="21"/>
  <c r="AE458" i="21"/>
  <c r="AD458" i="21"/>
  <c r="AC458" i="21"/>
  <c r="AB458" i="21"/>
  <c r="AA458" i="21"/>
  <c r="Z458" i="21"/>
  <c r="Y458" i="21"/>
  <c r="X458" i="21"/>
  <c r="W458" i="21"/>
  <c r="V458" i="21"/>
  <c r="U458" i="21"/>
  <c r="T458" i="21"/>
  <c r="S458" i="21"/>
  <c r="R458" i="21"/>
  <c r="P458" i="21"/>
  <c r="O458" i="21"/>
  <c r="M458" i="21"/>
  <c r="L458" i="21"/>
  <c r="K458" i="21"/>
  <c r="I458" i="21"/>
  <c r="H458" i="21"/>
  <c r="G458" i="21"/>
  <c r="E458" i="21"/>
  <c r="D458" i="21"/>
  <c r="C458" i="21"/>
  <c r="B458" i="21"/>
  <c r="N458" i="21"/>
  <c r="AR457" i="21"/>
  <c r="AQ457" i="21"/>
  <c r="AP457" i="21"/>
  <c r="AO457" i="21"/>
  <c r="AN457" i="21"/>
  <c r="AM457" i="21"/>
  <c r="AL457" i="21"/>
  <c r="AK457" i="21"/>
  <c r="AJ457" i="21"/>
  <c r="AI457" i="21"/>
  <c r="AH457" i="21"/>
  <c r="AE457" i="21"/>
  <c r="AD457" i="21"/>
  <c r="AC457" i="21"/>
  <c r="AA457" i="21"/>
  <c r="Z457" i="21"/>
  <c r="Y457" i="21"/>
  <c r="X457" i="21"/>
  <c r="W457" i="21"/>
  <c r="V457" i="21"/>
  <c r="U457" i="21"/>
  <c r="T457" i="21"/>
  <c r="S457" i="21"/>
  <c r="R457" i="21"/>
  <c r="P457" i="21"/>
  <c r="M457" i="21"/>
  <c r="L457" i="21"/>
  <c r="K457" i="21"/>
  <c r="H457" i="21"/>
  <c r="G457" i="21"/>
  <c r="F457" i="21"/>
  <c r="E457" i="21"/>
  <c r="D457" i="21"/>
  <c r="C457" i="21"/>
  <c r="B457" i="21"/>
  <c r="AR456" i="21"/>
  <c r="AQ456" i="21"/>
  <c r="AP456" i="21"/>
  <c r="AO456" i="21"/>
  <c r="AN456" i="21"/>
  <c r="AM456" i="21"/>
  <c r="AL456" i="21"/>
  <c r="AK456" i="21"/>
  <c r="AJ456" i="21"/>
  <c r="AI456" i="21"/>
  <c r="AH456" i="21"/>
  <c r="AE456" i="21"/>
  <c r="AD456" i="21"/>
  <c r="AA456" i="21"/>
  <c r="Z456" i="21"/>
  <c r="Y456" i="21"/>
  <c r="X456" i="21"/>
  <c r="W456" i="21"/>
  <c r="V456" i="21"/>
  <c r="U456" i="21"/>
  <c r="T456" i="21"/>
  <c r="S456" i="21"/>
  <c r="R456" i="21"/>
  <c r="P456" i="21"/>
  <c r="M456" i="21"/>
  <c r="L456" i="21"/>
  <c r="K456" i="21"/>
  <c r="H456" i="21"/>
  <c r="G456" i="21"/>
  <c r="E456" i="21"/>
  <c r="D456" i="21"/>
  <c r="C456" i="21"/>
  <c r="B456" i="21"/>
  <c r="AR455" i="21"/>
  <c r="AQ455" i="21"/>
  <c r="AP455" i="21"/>
  <c r="AO455" i="21"/>
  <c r="AN455" i="21"/>
  <c r="AM455" i="21"/>
  <c r="AL455" i="21"/>
  <c r="AK455" i="21"/>
  <c r="AJ455" i="21"/>
  <c r="AI455" i="21"/>
  <c r="AH455" i="21"/>
  <c r="AE455" i="21"/>
  <c r="AD455" i="21"/>
  <c r="AC455" i="21"/>
  <c r="AA455" i="21"/>
  <c r="Z455" i="21"/>
  <c r="Y455" i="21"/>
  <c r="X455" i="21"/>
  <c r="W455" i="21"/>
  <c r="V455" i="21"/>
  <c r="U455" i="21"/>
  <c r="T455" i="21"/>
  <c r="S455" i="21"/>
  <c r="R455" i="21"/>
  <c r="P455" i="21"/>
  <c r="M455" i="21"/>
  <c r="L455" i="21"/>
  <c r="K455" i="21"/>
  <c r="H455" i="21"/>
  <c r="G455" i="21"/>
  <c r="F455" i="21"/>
  <c r="E455" i="21"/>
  <c r="D455" i="21"/>
  <c r="C455" i="21"/>
  <c r="B455" i="21"/>
  <c r="AR454" i="21"/>
  <c r="AQ454" i="21"/>
  <c r="AP454" i="21"/>
  <c r="AO454" i="21"/>
  <c r="AN454" i="21"/>
  <c r="AM454" i="21"/>
  <c r="AL454" i="21"/>
  <c r="AK454" i="21"/>
  <c r="AJ454" i="21"/>
  <c r="AI454" i="21"/>
  <c r="AH454" i="21"/>
  <c r="AF454" i="21"/>
  <c r="AE454" i="21"/>
  <c r="AD454" i="21"/>
  <c r="AB454" i="21"/>
  <c r="AA454" i="21"/>
  <c r="Z454" i="21"/>
  <c r="Y454" i="21"/>
  <c r="X454" i="21"/>
  <c r="W454" i="21"/>
  <c r="V454" i="21"/>
  <c r="U454" i="21"/>
  <c r="T454" i="21"/>
  <c r="S454" i="21"/>
  <c r="R454" i="21"/>
  <c r="P454" i="21"/>
  <c r="O454" i="21"/>
  <c r="M454" i="21"/>
  <c r="L454" i="21"/>
  <c r="K454" i="21"/>
  <c r="I454" i="21"/>
  <c r="H454" i="21"/>
  <c r="G454" i="21"/>
  <c r="F454" i="21"/>
  <c r="E454" i="21"/>
  <c r="D454" i="21"/>
  <c r="C454" i="21"/>
  <c r="B454" i="21"/>
  <c r="AG454" i="21" s="1"/>
  <c r="N454" i="21"/>
  <c r="AR453" i="21"/>
  <c r="AQ453" i="21"/>
  <c r="AP453" i="21"/>
  <c r="AO453" i="21"/>
  <c r="AN453" i="21"/>
  <c r="AM453" i="21"/>
  <c r="AL453" i="21"/>
  <c r="AK453" i="21"/>
  <c r="AJ453" i="21"/>
  <c r="AI453" i="21"/>
  <c r="AH453" i="21"/>
  <c r="AE453" i="21"/>
  <c r="AD453" i="21"/>
  <c r="AC453" i="21"/>
  <c r="AA453" i="21"/>
  <c r="Z453" i="21"/>
  <c r="Y453" i="21"/>
  <c r="X453" i="21"/>
  <c r="W453" i="21"/>
  <c r="V453" i="21"/>
  <c r="U453" i="21"/>
  <c r="T453" i="21"/>
  <c r="S453" i="21"/>
  <c r="R453" i="21"/>
  <c r="P453" i="21"/>
  <c r="M453" i="21"/>
  <c r="L453" i="21"/>
  <c r="K453" i="21"/>
  <c r="H453" i="21"/>
  <c r="G453" i="21"/>
  <c r="F453" i="21"/>
  <c r="E453" i="21"/>
  <c r="D453" i="21"/>
  <c r="C453" i="21"/>
  <c r="B453" i="21"/>
  <c r="AR452" i="21"/>
  <c r="AQ452" i="21"/>
  <c r="AP452" i="21"/>
  <c r="AO452" i="21"/>
  <c r="AN452" i="21"/>
  <c r="AM452" i="21"/>
  <c r="AL452" i="21"/>
  <c r="AK452" i="21"/>
  <c r="AJ452" i="21"/>
  <c r="AI452" i="21"/>
  <c r="AH452" i="21"/>
  <c r="AE452" i="21"/>
  <c r="AD452" i="21"/>
  <c r="AA452" i="21"/>
  <c r="Z452" i="21"/>
  <c r="Y452" i="21"/>
  <c r="X452" i="21"/>
  <c r="W452" i="21"/>
  <c r="V452" i="21"/>
  <c r="U452" i="21"/>
  <c r="T452" i="21"/>
  <c r="S452" i="21"/>
  <c r="R452" i="21"/>
  <c r="P452" i="21"/>
  <c r="M452" i="21"/>
  <c r="L452" i="21"/>
  <c r="K452" i="21"/>
  <c r="H452" i="21"/>
  <c r="G452" i="21"/>
  <c r="E452" i="21"/>
  <c r="D452" i="21"/>
  <c r="C452" i="21"/>
  <c r="B452" i="21"/>
  <c r="AR451" i="21"/>
  <c r="AQ451" i="21"/>
  <c r="AP451" i="21"/>
  <c r="AO451" i="21"/>
  <c r="AN451" i="21"/>
  <c r="AM451" i="21"/>
  <c r="AL451" i="21"/>
  <c r="AK451" i="21"/>
  <c r="AJ451" i="21"/>
  <c r="AI451" i="21"/>
  <c r="AH451" i="21"/>
  <c r="AF451" i="21"/>
  <c r="AE451" i="21"/>
  <c r="AD451" i="21"/>
  <c r="AB451" i="21"/>
  <c r="AA451" i="21"/>
  <c r="Z451" i="21"/>
  <c r="Y451" i="21"/>
  <c r="X451" i="21"/>
  <c r="W451" i="21"/>
  <c r="V451" i="21"/>
  <c r="U451" i="21"/>
  <c r="T451" i="21"/>
  <c r="S451" i="21"/>
  <c r="R451" i="21"/>
  <c r="P451" i="21"/>
  <c r="O451" i="21"/>
  <c r="M451" i="21"/>
  <c r="L451" i="21"/>
  <c r="K451" i="21"/>
  <c r="I451" i="21"/>
  <c r="H451" i="21"/>
  <c r="G451" i="21"/>
  <c r="F451" i="21"/>
  <c r="E451" i="21"/>
  <c r="D451" i="21"/>
  <c r="C451" i="21"/>
  <c r="B451" i="21"/>
  <c r="AG451" i="21" s="1"/>
  <c r="N451" i="21"/>
  <c r="AR450" i="21"/>
  <c r="AQ450" i="21"/>
  <c r="AP450" i="21"/>
  <c r="AO450" i="21"/>
  <c r="AN450" i="21"/>
  <c r="AM450" i="21"/>
  <c r="AL450" i="21"/>
  <c r="AK450" i="21"/>
  <c r="AJ450" i="21"/>
  <c r="AI450" i="21"/>
  <c r="AH450" i="21"/>
  <c r="AG450" i="21"/>
  <c r="AE450" i="21"/>
  <c r="AD450" i="21"/>
  <c r="AA450" i="21"/>
  <c r="Z450" i="21"/>
  <c r="Y450" i="21"/>
  <c r="X450" i="21"/>
  <c r="W450" i="21"/>
  <c r="V450" i="21"/>
  <c r="U450" i="21"/>
  <c r="T450" i="21"/>
  <c r="S450" i="21"/>
  <c r="R450" i="21"/>
  <c r="P450" i="21"/>
  <c r="M450" i="21"/>
  <c r="L450" i="21"/>
  <c r="K450" i="21"/>
  <c r="H450" i="21"/>
  <c r="G450" i="21"/>
  <c r="E450" i="21"/>
  <c r="D450" i="21"/>
  <c r="C450" i="21"/>
  <c r="B450" i="21"/>
  <c r="N450" i="21"/>
  <c r="AR449" i="21"/>
  <c r="AQ449" i="21"/>
  <c r="AP449" i="21"/>
  <c r="AO449" i="21"/>
  <c r="AN449" i="21"/>
  <c r="AM449" i="21"/>
  <c r="AL449" i="21"/>
  <c r="AK449" i="21"/>
  <c r="AJ449" i="21"/>
  <c r="AI449" i="21"/>
  <c r="AH449" i="21"/>
  <c r="AG449" i="21"/>
  <c r="AE449" i="21"/>
  <c r="AD449" i="21"/>
  <c r="AC449" i="21"/>
  <c r="AA449" i="21"/>
  <c r="Z449" i="21"/>
  <c r="Y449" i="21"/>
  <c r="X449" i="21"/>
  <c r="W449" i="21"/>
  <c r="V449" i="21"/>
  <c r="U449" i="21"/>
  <c r="T449" i="21"/>
  <c r="S449" i="21"/>
  <c r="R449" i="21"/>
  <c r="P449" i="21"/>
  <c r="M449" i="21"/>
  <c r="L449" i="21"/>
  <c r="K449" i="21"/>
  <c r="I449" i="21"/>
  <c r="H449" i="21"/>
  <c r="G449" i="21"/>
  <c r="F449" i="21"/>
  <c r="E449" i="21"/>
  <c r="D449" i="21"/>
  <c r="C449" i="21"/>
  <c r="B449" i="21"/>
  <c r="N449" i="21"/>
  <c r="AR448" i="21"/>
  <c r="AQ448" i="21"/>
  <c r="AP448" i="21"/>
  <c r="AO448" i="21"/>
  <c r="AN448" i="21"/>
  <c r="AM448" i="21"/>
  <c r="AL448" i="21"/>
  <c r="AK448" i="21"/>
  <c r="AJ448" i="21"/>
  <c r="AI448" i="21"/>
  <c r="AH448" i="21"/>
  <c r="AG448" i="21"/>
  <c r="AF448" i="21"/>
  <c r="AE448" i="21"/>
  <c r="AD448" i="21"/>
  <c r="AC448" i="21"/>
  <c r="AB448" i="21"/>
  <c r="AA448" i="21"/>
  <c r="Z448" i="21"/>
  <c r="Y448" i="21"/>
  <c r="X448" i="21"/>
  <c r="W448" i="21"/>
  <c r="V448" i="21"/>
  <c r="U448" i="21"/>
  <c r="T448" i="21"/>
  <c r="S448" i="21"/>
  <c r="R448" i="21"/>
  <c r="P448" i="21"/>
  <c r="O448" i="21"/>
  <c r="M448" i="21"/>
  <c r="L448" i="21"/>
  <c r="K448" i="21"/>
  <c r="I448" i="21"/>
  <c r="H448" i="21"/>
  <c r="G448" i="21"/>
  <c r="E448" i="21"/>
  <c r="D448" i="21"/>
  <c r="C448" i="21"/>
  <c r="B448" i="21"/>
  <c r="N448" i="21"/>
  <c r="AR447" i="21"/>
  <c r="AQ447" i="21"/>
  <c r="AP447" i="21"/>
  <c r="AO447" i="21"/>
  <c r="AN447" i="21"/>
  <c r="AM447" i="21"/>
  <c r="AL447" i="21"/>
  <c r="AK447" i="21"/>
  <c r="AJ447" i="21"/>
  <c r="AI447" i="21"/>
  <c r="AH447" i="21"/>
  <c r="AE447" i="21"/>
  <c r="AD447" i="21"/>
  <c r="AA447" i="21"/>
  <c r="Z447" i="21"/>
  <c r="Y447" i="21"/>
  <c r="X447" i="21"/>
  <c r="W447" i="21"/>
  <c r="V447" i="21"/>
  <c r="U447" i="21"/>
  <c r="T447" i="21"/>
  <c r="S447" i="21"/>
  <c r="R447" i="21"/>
  <c r="P447" i="21"/>
  <c r="M447" i="21"/>
  <c r="L447" i="21"/>
  <c r="K447" i="21"/>
  <c r="H447" i="21"/>
  <c r="G447" i="21"/>
  <c r="F447" i="21"/>
  <c r="E447" i="21"/>
  <c r="D447" i="21"/>
  <c r="C447" i="21"/>
  <c r="B447" i="21"/>
  <c r="AG447" i="21" s="1"/>
  <c r="AR446" i="21"/>
  <c r="AQ446" i="21"/>
  <c r="AP446" i="21"/>
  <c r="AO446" i="21"/>
  <c r="AN446" i="21"/>
  <c r="AM446" i="21"/>
  <c r="AL446" i="21"/>
  <c r="AK446" i="21"/>
  <c r="AJ446" i="21"/>
  <c r="AI446" i="21"/>
  <c r="AH446" i="21"/>
  <c r="AE446" i="21"/>
  <c r="AD446" i="21"/>
  <c r="AA446" i="21"/>
  <c r="Z446" i="21"/>
  <c r="Y446" i="21"/>
  <c r="X446" i="21"/>
  <c r="W446" i="21"/>
  <c r="V446" i="21"/>
  <c r="U446" i="21"/>
  <c r="T446" i="21"/>
  <c r="S446" i="21"/>
  <c r="R446" i="21"/>
  <c r="P446" i="21"/>
  <c r="M446" i="21"/>
  <c r="L446" i="21"/>
  <c r="K446" i="21"/>
  <c r="H446" i="21"/>
  <c r="G446" i="21"/>
  <c r="E446" i="21"/>
  <c r="D446" i="21"/>
  <c r="C446" i="21"/>
  <c r="B446" i="21"/>
  <c r="N446" i="21" s="1"/>
  <c r="AR445" i="21"/>
  <c r="AQ445" i="21"/>
  <c r="AP445" i="21"/>
  <c r="AO445" i="21"/>
  <c r="AN445" i="21"/>
  <c r="AM445" i="21"/>
  <c r="AL445" i="21"/>
  <c r="AK445" i="21"/>
  <c r="AJ445" i="21"/>
  <c r="AI445" i="21"/>
  <c r="AH445" i="21"/>
  <c r="AE445" i="21"/>
  <c r="AD445" i="21"/>
  <c r="AA445" i="21"/>
  <c r="Z445" i="21"/>
  <c r="Y445" i="21"/>
  <c r="X445" i="21"/>
  <c r="W445" i="21"/>
  <c r="V445" i="21"/>
  <c r="U445" i="21"/>
  <c r="T445" i="21"/>
  <c r="S445" i="21"/>
  <c r="R445" i="21"/>
  <c r="P445" i="21"/>
  <c r="M445" i="21"/>
  <c r="L445" i="21"/>
  <c r="K445" i="21"/>
  <c r="H445" i="21"/>
  <c r="G445" i="21"/>
  <c r="F445" i="21"/>
  <c r="E445" i="21"/>
  <c r="D445" i="21"/>
  <c r="C445" i="21"/>
  <c r="B445" i="21"/>
  <c r="O445" i="21"/>
  <c r="AR444" i="21"/>
  <c r="AQ444" i="21"/>
  <c r="AP444" i="21"/>
  <c r="AO444" i="21"/>
  <c r="AN444" i="21"/>
  <c r="AM444" i="21"/>
  <c r="AL444" i="21"/>
  <c r="AK444" i="21"/>
  <c r="AJ444" i="21"/>
  <c r="AI444" i="21"/>
  <c r="AH444" i="21"/>
  <c r="AE444" i="21"/>
  <c r="AD444" i="21"/>
  <c r="AA444" i="21"/>
  <c r="Z444" i="21"/>
  <c r="Y444" i="21"/>
  <c r="X444" i="21"/>
  <c r="W444" i="21"/>
  <c r="V444" i="21"/>
  <c r="U444" i="21"/>
  <c r="T444" i="21"/>
  <c r="S444" i="21"/>
  <c r="R444" i="21"/>
  <c r="P444" i="21"/>
  <c r="M444" i="21"/>
  <c r="L444" i="21"/>
  <c r="K444" i="21"/>
  <c r="H444" i="21"/>
  <c r="G444" i="21"/>
  <c r="E444" i="21"/>
  <c r="D444" i="21"/>
  <c r="C444" i="21"/>
  <c r="B444" i="21"/>
  <c r="O444" i="21"/>
  <c r="AR443" i="21"/>
  <c r="AQ443" i="21"/>
  <c r="AP443" i="21"/>
  <c r="AO443" i="21"/>
  <c r="AN443" i="21"/>
  <c r="AM443" i="21"/>
  <c r="AL443" i="21"/>
  <c r="AK443" i="21"/>
  <c r="AJ443" i="21"/>
  <c r="AI443" i="21"/>
  <c r="AH443" i="21"/>
  <c r="AE443" i="21"/>
  <c r="AD443" i="21"/>
  <c r="AA443" i="21"/>
  <c r="Z443" i="21"/>
  <c r="Y443" i="21"/>
  <c r="X443" i="21"/>
  <c r="W443" i="21"/>
  <c r="V443" i="21"/>
  <c r="U443" i="21"/>
  <c r="T443" i="21"/>
  <c r="S443" i="21"/>
  <c r="R443" i="21"/>
  <c r="P443" i="21"/>
  <c r="M443" i="21"/>
  <c r="L443" i="21"/>
  <c r="K443" i="21"/>
  <c r="H443" i="21"/>
  <c r="G443" i="21"/>
  <c r="F443" i="21"/>
  <c r="E443" i="21"/>
  <c r="D443" i="21"/>
  <c r="C443" i="21"/>
  <c r="B443" i="21"/>
  <c r="O443" i="21" s="1"/>
  <c r="AR442" i="21"/>
  <c r="AQ442" i="21"/>
  <c r="AP442" i="21"/>
  <c r="AO442" i="21"/>
  <c r="AN442" i="21"/>
  <c r="AM442" i="21"/>
  <c r="AL442" i="21"/>
  <c r="AK442" i="21"/>
  <c r="AJ442" i="21"/>
  <c r="AI442" i="21"/>
  <c r="AH442" i="21"/>
  <c r="AE442" i="21"/>
  <c r="AD442" i="21"/>
  <c r="AA442" i="21"/>
  <c r="Z442" i="21"/>
  <c r="Y442" i="21"/>
  <c r="X442" i="21"/>
  <c r="W442" i="21"/>
  <c r="V442" i="21"/>
  <c r="U442" i="21"/>
  <c r="T442" i="21"/>
  <c r="S442" i="21"/>
  <c r="R442" i="21"/>
  <c r="P442" i="21"/>
  <c r="M442" i="21"/>
  <c r="L442" i="21"/>
  <c r="K442" i="21"/>
  <c r="H442" i="21"/>
  <c r="G442" i="21"/>
  <c r="E442" i="21"/>
  <c r="D442" i="21"/>
  <c r="C442" i="21"/>
  <c r="B442" i="21"/>
  <c r="O442" i="21" s="1"/>
  <c r="AR441" i="21"/>
  <c r="AQ441" i="21"/>
  <c r="AP441" i="21"/>
  <c r="AO441" i="21"/>
  <c r="AN441" i="21"/>
  <c r="AM441" i="21"/>
  <c r="AL441" i="21"/>
  <c r="AK441" i="21"/>
  <c r="AJ441" i="21"/>
  <c r="AI441" i="21"/>
  <c r="AH441" i="21"/>
  <c r="AE441" i="21"/>
  <c r="AD441" i="21"/>
  <c r="AA441" i="21"/>
  <c r="Z441" i="21"/>
  <c r="Y441" i="21"/>
  <c r="X441" i="21"/>
  <c r="W441" i="21"/>
  <c r="V441" i="21"/>
  <c r="U441" i="21"/>
  <c r="T441" i="21"/>
  <c r="S441" i="21"/>
  <c r="R441" i="21"/>
  <c r="P441" i="21"/>
  <c r="M441" i="21"/>
  <c r="L441" i="21"/>
  <c r="K441" i="21"/>
  <c r="H441" i="21"/>
  <c r="G441" i="21"/>
  <c r="F441" i="21"/>
  <c r="E441" i="21"/>
  <c r="D441" i="21"/>
  <c r="C441" i="21"/>
  <c r="B441" i="21"/>
  <c r="O441" i="21"/>
  <c r="AR440" i="21"/>
  <c r="AQ440" i="21"/>
  <c r="AP440" i="21"/>
  <c r="AO440" i="21"/>
  <c r="AN440" i="21"/>
  <c r="AM440" i="21"/>
  <c r="AL440" i="21"/>
  <c r="AK440" i="21"/>
  <c r="AJ440" i="21"/>
  <c r="AI440" i="21"/>
  <c r="AH440" i="21"/>
  <c r="AE440" i="21"/>
  <c r="AD440" i="21"/>
  <c r="AA440" i="21"/>
  <c r="Z440" i="21"/>
  <c r="Y440" i="21"/>
  <c r="X440" i="21"/>
  <c r="W440" i="21"/>
  <c r="V440" i="21"/>
  <c r="U440" i="21"/>
  <c r="T440" i="21"/>
  <c r="S440" i="21"/>
  <c r="R440" i="21"/>
  <c r="P440" i="21"/>
  <c r="M440" i="21"/>
  <c r="L440" i="21"/>
  <c r="K440" i="21"/>
  <c r="H440" i="21"/>
  <c r="G440" i="21"/>
  <c r="F440" i="21"/>
  <c r="E440" i="21"/>
  <c r="D440" i="21"/>
  <c r="C440" i="21"/>
  <c r="B440" i="21"/>
  <c r="O440" i="21" s="1"/>
  <c r="AR439" i="21"/>
  <c r="AQ439" i="21"/>
  <c r="AP439" i="21"/>
  <c r="AO439" i="21"/>
  <c r="AN439" i="21"/>
  <c r="AM439" i="21"/>
  <c r="AL439" i="21"/>
  <c r="AK439" i="21"/>
  <c r="AJ439" i="21"/>
  <c r="AI439" i="21"/>
  <c r="AH439" i="21"/>
  <c r="AE439" i="21"/>
  <c r="AD439" i="21"/>
  <c r="AA439" i="21"/>
  <c r="Z439" i="21"/>
  <c r="Y439" i="21"/>
  <c r="X439" i="21"/>
  <c r="W439" i="21"/>
  <c r="V439" i="21"/>
  <c r="U439" i="21"/>
  <c r="T439" i="21"/>
  <c r="S439" i="21"/>
  <c r="R439" i="21"/>
  <c r="P439" i="21"/>
  <c r="M439" i="21"/>
  <c r="L439" i="21"/>
  <c r="K439" i="21"/>
  <c r="H439" i="21"/>
  <c r="G439" i="21"/>
  <c r="F439" i="21"/>
  <c r="E439" i="21"/>
  <c r="D439" i="21"/>
  <c r="C439" i="21"/>
  <c r="B439" i="21"/>
  <c r="O439" i="21"/>
  <c r="AR438" i="21"/>
  <c r="AQ438" i="21"/>
  <c r="AP438" i="21"/>
  <c r="AO438" i="21"/>
  <c r="AN438" i="21"/>
  <c r="AM438" i="21"/>
  <c r="AL438" i="21"/>
  <c r="AK438" i="21"/>
  <c r="AJ438" i="21"/>
  <c r="AI438" i="21"/>
  <c r="AH438" i="21"/>
  <c r="AE438" i="21"/>
  <c r="AD438" i="21"/>
  <c r="AA438" i="21"/>
  <c r="Z438" i="21"/>
  <c r="Y438" i="21"/>
  <c r="X438" i="21"/>
  <c r="W438" i="21"/>
  <c r="V438" i="21"/>
  <c r="U438" i="21"/>
  <c r="T438" i="21"/>
  <c r="S438" i="21"/>
  <c r="R438" i="21"/>
  <c r="P438" i="21"/>
  <c r="M438" i="21"/>
  <c r="L438" i="21"/>
  <c r="K438" i="21"/>
  <c r="H438" i="21"/>
  <c r="G438" i="21"/>
  <c r="E438" i="21"/>
  <c r="D438" i="21"/>
  <c r="C438" i="21"/>
  <c r="B438" i="21"/>
  <c r="O438" i="21"/>
  <c r="AR437" i="21"/>
  <c r="AQ437" i="21"/>
  <c r="AP437" i="21"/>
  <c r="AO437" i="21"/>
  <c r="AN437" i="21"/>
  <c r="AM437" i="21"/>
  <c r="AL437" i="21"/>
  <c r="AK437" i="21"/>
  <c r="AJ437" i="21"/>
  <c r="AI437" i="21"/>
  <c r="AH437" i="21"/>
  <c r="AE437" i="21"/>
  <c r="AD437" i="21"/>
  <c r="AA437" i="21"/>
  <c r="Z437" i="21"/>
  <c r="Y437" i="21"/>
  <c r="X437" i="21"/>
  <c r="W437" i="21"/>
  <c r="V437" i="21"/>
  <c r="U437" i="21"/>
  <c r="T437" i="21"/>
  <c r="S437" i="21"/>
  <c r="R437" i="21"/>
  <c r="P437" i="21"/>
  <c r="M437" i="21"/>
  <c r="L437" i="21"/>
  <c r="K437" i="21"/>
  <c r="H437" i="21"/>
  <c r="G437" i="21"/>
  <c r="F437" i="21"/>
  <c r="E437" i="21"/>
  <c r="D437" i="21"/>
  <c r="C437" i="21"/>
  <c r="B437" i="21"/>
  <c r="O437" i="21" s="1"/>
  <c r="AR436" i="21"/>
  <c r="AQ436" i="21"/>
  <c r="AP436" i="21"/>
  <c r="AO436" i="21"/>
  <c r="AN436" i="21"/>
  <c r="AM436" i="21"/>
  <c r="AL436" i="21"/>
  <c r="AK436" i="21"/>
  <c r="AJ436" i="21"/>
  <c r="AI436" i="21"/>
  <c r="AH436" i="21"/>
  <c r="AE436" i="21"/>
  <c r="AD436" i="21"/>
  <c r="AA436" i="21"/>
  <c r="Z436" i="21"/>
  <c r="Y436" i="21"/>
  <c r="X436" i="21"/>
  <c r="W436" i="21"/>
  <c r="V436" i="21"/>
  <c r="U436" i="21"/>
  <c r="T436" i="21"/>
  <c r="S436" i="21"/>
  <c r="R436" i="21"/>
  <c r="P436" i="21"/>
  <c r="M436" i="21"/>
  <c r="L436" i="21"/>
  <c r="K436" i="21"/>
  <c r="H436" i="21"/>
  <c r="G436" i="21"/>
  <c r="E436" i="21"/>
  <c r="D436" i="21"/>
  <c r="C436" i="21"/>
  <c r="B436" i="21"/>
  <c r="O436" i="21" s="1"/>
  <c r="AR435" i="21"/>
  <c r="AQ435" i="21"/>
  <c r="AP435" i="21"/>
  <c r="AO435" i="21"/>
  <c r="AN435" i="21"/>
  <c r="AM435" i="21"/>
  <c r="AL435" i="21"/>
  <c r="AK435" i="21"/>
  <c r="AJ435" i="21"/>
  <c r="AI435" i="21"/>
  <c r="AH435" i="21"/>
  <c r="AE435" i="21"/>
  <c r="AD435" i="21"/>
  <c r="AA435" i="21"/>
  <c r="Z435" i="21"/>
  <c r="Y435" i="21"/>
  <c r="X435" i="21"/>
  <c r="W435" i="21"/>
  <c r="V435" i="21"/>
  <c r="U435" i="21"/>
  <c r="T435" i="21"/>
  <c r="S435" i="21"/>
  <c r="R435" i="21"/>
  <c r="P435" i="21"/>
  <c r="M435" i="21"/>
  <c r="L435" i="21"/>
  <c r="K435" i="21"/>
  <c r="H435" i="21"/>
  <c r="G435" i="21"/>
  <c r="F435" i="21"/>
  <c r="E435" i="21"/>
  <c r="D435" i="21"/>
  <c r="C435" i="21"/>
  <c r="B435" i="21"/>
  <c r="O435" i="21"/>
  <c r="AR434" i="21"/>
  <c r="AQ434" i="21"/>
  <c r="AP434" i="21"/>
  <c r="AO434" i="21"/>
  <c r="AN434" i="21"/>
  <c r="AM434" i="21"/>
  <c r="AL434" i="21"/>
  <c r="AK434" i="21"/>
  <c r="AJ434" i="21"/>
  <c r="AI434" i="21"/>
  <c r="AH434" i="21"/>
  <c r="AE434" i="21"/>
  <c r="AD434" i="21"/>
  <c r="AA434" i="21"/>
  <c r="Z434" i="21"/>
  <c r="Y434" i="21"/>
  <c r="X434" i="21"/>
  <c r="W434" i="21"/>
  <c r="V434" i="21"/>
  <c r="U434" i="21"/>
  <c r="T434" i="21"/>
  <c r="S434" i="21"/>
  <c r="R434" i="21"/>
  <c r="P434" i="21"/>
  <c r="M434" i="21"/>
  <c r="L434" i="21"/>
  <c r="K434" i="21"/>
  <c r="H434" i="21"/>
  <c r="G434" i="21"/>
  <c r="E434" i="21"/>
  <c r="D434" i="21"/>
  <c r="C434" i="21"/>
  <c r="B434" i="21"/>
  <c r="O434" i="21"/>
  <c r="AR433" i="21"/>
  <c r="AQ433" i="21"/>
  <c r="AP433" i="21"/>
  <c r="AO433" i="21"/>
  <c r="AN433" i="21"/>
  <c r="AM433" i="21"/>
  <c r="AL433" i="21"/>
  <c r="AK433" i="21"/>
  <c r="AJ433" i="21"/>
  <c r="AI433" i="21"/>
  <c r="AH433" i="21"/>
  <c r="AE433" i="21"/>
  <c r="AD433" i="21"/>
  <c r="AA433" i="21"/>
  <c r="Z433" i="21"/>
  <c r="Y433" i="21"/>
  <c r="X433" i="21"/>
  <c r="W433" i="21"/>
  <c r="V433" i="21"/>
  <c r="U433" i="21"/>
  <c r="T433" i="21"/>
  <c r="S433" i="21"/>
  <c r="R433" i="21"/>
  <c r="P433" i="21"/>
  <c r="M433" i="21"/>
  <c r="L433" i="21"/>
  <c r="K433" i="21"/>
  <c r="H433" i="21"/>
  <c r="G433" i="21"/>
  <c r="F433" i="21"/>
  <c r="E433" i="21"/>
  <c r="D433" i="21"/>
  <c r="C433" i="21"/>
  <c r="B433" i="21"/>
  <c r="O433" i="21" s="1"/>
  <c r="AR432" i="21"/>
  <c r="AQ432" i="21"/>
  <c r="AP432" i="21"/>
  <c r="AO432" i="21"/>
  <c r="AN432" i="21"/>
  <c r="AM432" i="21"/>
  <c r="AL432" i="21"/>
  <c r="AK432" i="21"/>
  <c r="AJ432" i="21"/>
  <c r="AI432" i="21"/>
  <c r="AH432" i="21"/>
  <c r="AE432" i="21"/>
  <c r="AD432" i="21"/>
  <c r="AA432" i="21"/>
  <c r="Z432" i="21"/>
  <c r="Y432" i="21"/>
  <c r="X432" i="21"/>
  <c r="W432" i="21"/>
  <c r="V432" i="21"/>
  <c r="U432" i="21"/>
  <c r="T432" i="21"/>
  <c r="S432" i="21"/>
  <c r="R432" i="21"/>
  <c r="P432" i="21"/>
  <c r="M432" i="21"/>
  <c r="L432" i="21"/>
  <c r="K432" i="21"/>
  <c r="H432" i="21"/>
  <c r="G432" i="21"/>
  <c r="E432" i="21"/>
  <c r="D432" i="21"/>
  <c r="C432" i="21"/>
  <c r="B432" i="21"/>
  <c r="O432" i="21" s="1"/>
  <c r="AR431" i="21"/>
  <c r="AQ431" i="21"/>
  <c r="AP431" i="21"/>
  <c r="AO431" i="21"/>
  <c r="AN431" i="21"/>
  <c r="AM431" i="21"/>
  <c r="AL431" i="21"/>
  <c r="AK431" i="21"/>
  <c r="AJ431" i="21"/>
  <c r="AI431" i="21"/>
  <c r="AH431" i="21"/>
  <c r="AE431" i="21"/>
  <c r="AD431" i="21"/>
  <c r="AA431" i="21"/>
  <c r="Z431" i="21"/>
  <c r="Y431" i="21"/>
  <c r="X431" i="21"/>
  <c r="W431" i="21"/>
  <c r="V431" i="21"/>
  <c r="U431" i="21"/>
  <c r="T431" i="21"/>
  <c r="S431" i="21"/>
  <c r="R431" i="21"/>
  <c r="P431" i="21"/>
  <c r="M431" i="21"/>
  <c r="L431" i="21"/>
  <c r="K431" i="21"/>
  <c r="H431" i="21"/>
  <c r="G431" i="21"/>
  <c r="F431" i="21"/>
  <c r="E431" i="21"/>
  <c r="D431" i="21"/>
  <c r="C431" i="21"/>
  <c r="B431" i="21"/>
  <c r="O431" i="21"/>
  <c r="AR430" i="21"/>
  <c r="AQ430" i="21"/>
  <c r="AP430" i="21"/>
  <c r="AO430" i="21"/>
  <c r="AN430" i="21"/>
  <c r="AM430" i="21"/>
  <c r="AL430" i="21"/>
  <c r="AK430" i="21"/>
  <c r="AJ430" i="21"/>
  <c r="AI430" i="21"/>
  <c r="AH430" i="21"/>
  <c r="AE430" i="21"/>
  <c r="AD430" i="21"/>
  <c r="AA430" i="21"/>
  <c r="Z430" i="21"/>
  <c r="Y430" i="21"/>
  <c r="X430" i="21"/>
  <c r="W430" i="21"/>
  <c r="V430" i="21"/>
  <c r="U430" i="21"/>
  <c r="T430" i="21"/>
  <c r="S430" i="21"/>
  <c r="R430" i="21"/>
  <c r="P430" i="21"/>
  <c r="M430" i="21"/>
  <c r="L430" i="21"/>
  <c r="K430" i="21"/>
  <c r="H430" i="21"/>
  <c r="G430" i="21"/>
  <c r="E430" i="21"/>
  <c r="D430" i="21"/>
  <c r="C430" i="21"/>
  <c r="B430" i="21"/>
  <c r="O430" i="21"/>
  <c r="AR429" i="21"/>
  <c r="AQ429" i="21"/>
  <c r="AP429" i="21"/>
  <c r="AO429" i="21"/>
  <c r="AN429" i="21"/>
  <c r="AM429" i="21"/>
  <c r="AL429" i="21"/>
  <c r="AK429" i="21"/>
  <c r="AJ429" i="21"/>
  <c r="AI429" i="21"/>
  <c r="AH429" i="21"/>
  <c r="AE429" i="21"/>
  <c r="AD429" i="21"/>
  <c r="AA429" i="21"/>
  <c r="Z429" i="21"/>
  <c r="Y429" i="21"/>
  <c r="X429" i="21"/>
  <c r="W429" i="21"/>
  <c r="V429" i="21"/>
  <c r="U429" i="21"/>
  <c r="T429" i="21"/>
  <c r="S429" i="21"/>
  <c r="R429" i="21"/>
  <c r="P429" i="21"/>
  <c r="M429" i="21"/>
  <c r="L429" i="21"/>
  <c r="K429" i="21"/>
  <c r="H429" i="21"/>
  <c r="G429" i="21"/>
  <c r="F429" i="21"/>
  <c r="E429" i="21"/>
  <c r="D429" i="21"/>
  <c r="C429" i="21"/>
  <c r="B429" i="21"/>
  <c r="AR428" i="21"/>
  <c r="AQ428" i="21"/>
  <c r="AP428" i="21"/>
  <c r="AO428" i="21"/>
  <c r="AN428" i="21"/>
  <c r="AM428" i="21"/>
  <c r="AL428" i="21"/>
  <c r="AK428" i="21"/>
  <c r="AJ428" i="21"/>
  <c r="AI428" i="21"/>
  <c r="AH428" i="21"/>
  <c r="AE428" i="21"/>
  <c r="AD428" i="21"/>
  <c r="AA428" i="21"/>
  <c r="Z428" i="21"/>
  <c r="Y428" i="21"/>
  <c r="X428" i="21"/>
  <c r="W428" i="21"/>
  <c r="V428" i="21"/>
  <c r="U428" i="21"/>
  <c r="T428" i="21"/>
  <c r="S428" i="21"/>
  <c r="R428" i="21"/>
  <c r="P428" i="21"/>
  <c r="M428" i="21"/>
  <c r="L428" i="21"/>
  <c r="K428" i="21"/>
  <c r="H428" i="21"/>
  <c r="G428" i="21"/>
  <c r="F428" i="21"/>
  <c r="E428" i="21"/>
  <c r="D428" i="21"/>
  <c r="C428" i="21"/>
  <c r="B428" i="21"/>
  <c r="N428" i="21" s="1"/>
  <c r="AR427" i="21"/>
  <c r="AQ427" i="21"/>
  <c r="AP427" i="21"/>
  <c r="AO427" i="21"/>
  <c r="AN427" i="21"/>
  <c r="AM427" i="21"/>
  <c r="AL427" i="21"/>
  <c r="AK427" i="21"/>
  <c r="AJ427" i="21"/>
  <c r="AI427" i="21"/>
  <c r="AH427" i="21"/>
  <c r="AE427" i="21"/>
  <c r="AD427" i="21"/>
  <c r="AA427" i="21"/>
  <c r="Z427" i="21"/>
  <c r="Y427" i="21"/>
  <c r="X427" i="21"/>
  <c r="W427" i="21"/>
  <c r="V427" i="21"/>
  <c r="U427" i="21"/>
  <c r="T427" i="21"/>
  <c r="S427" i="21"/>
  <c r="R427" i="21"/>
  <c r="P427" i="21"/>
  <c r="M427" i="21"/>
  <c r="L427" i="21"/>
  <c r="K427" i="21"/>
  <c r="H427" i="21"/>
  <c r="G427" i="21"/>
  <c r="F427" i="21"/>
  <c r="E427" i="21"/>
  <c r="D427" i="21"/>
  <c r="C427" i="21"/>
  <c r="B427" i="21"/>
  <c r="AR426" i="21"/>
  <c r="AQ426" i="21"/>
  <c r="AP426" i="21"/>
  <c r="AO426" i="21"/>
  <c r="AN426" i="21"/>
  <c r="AM426" i="21"/>
  <c r="AL426" i="21"/>
  <c r="AK426" i="21"/>
  <c r="AJ426" i="21"/>
  <c r="AI426" i="21"/>
  <c r="AH426" i="21"/>
  <c r="AE426" i="21"/>
  <c r="AD426" i="21"/>
  <c r="AA426" i="21"/>
  <c r="Z426" i="21"/>
  <c r="Y426" i="21"/>
  <c r="X426" i="21"/>
  <c r="W426" i="21"/>
  <c r="V426" i="21"/>
  <c r="U426" i="21"/>
  <c r="T426" i="21"/>
  <c r="S426" i="21"/>
  <c r="R426" i="21"/>
  <c r="P426" i="21"/>
  <c r="M426" i="21"/>
  <c r="L426" i="21"/>
  <c r="K426" i="21"/>
  <c r="H426" i="21"/>
  <c r="G426" i="21"/>
  <c r="E426" i="21"/>
  <c r="D426" i="21"/>
  <c r="C426" i="21"/>
  <c r="B426" i="21"/>
  <c r="N426" i="21" s="1"/>
  <c r="AR425" i="21"/>
  <c r="AQ425" i="21"/>
  <c r="AP425" i="21"/>
  <c r="AO425" i="21"/>
  <c r="AN425" i="21"/>
  <c r="AM425" i="21"/>
  <c r="AL425" i="21"/>
  <c r="AK425" i="21"/>
  <c r="AJ425" i="21"/>
  <c r="AI425" i="21"/>
  <c r="AH425" i="21"/>
  <c r="AE425" i="21"/>
  <c r="AD425" i="21"/>
  <c r="AA425" i="21"/>
  <c r="Z425" i="21"/>
  <c r="Y425" i="21"/>
  <c r="X425" i="21"/>
  <c r="W425" i="21"/>
  <c r="V425" i="21"/>
  <c r="U425" i="21"/>
  <c r="T425" i="21"/>
  <c r="S425" i="21"/>
  <c r="R425" i="21"/>
  <c r="P425" i="21"/>
  <c r="M425" i="21"/>
  <c r="L425" i="21"/>
  <c r="K425" i="21"/>
  <c r="H425" i="21"/>
  <c r="G425" i="21"/>
  <c r="F425" i="21"/>
  <c r="E425" i="21"/>
  <c r="D425" i="21"/>
  <c r="C425" i="21"/>
  <c r="B425" i="21"/>
  <c r="AR424" i="21"/>
  <c r="AQ424" i="21"/>
  <c r="AP424" i="21"/>
  <c r="AO424" i="21"/>
  <c r="AN424" i="21"/>
  <c r="AM424" i="21"/>
  <c r="AL424" i="21"/>
  <c r="AK424" i="21"/>
  <c r="AJ424" i="21"/>
  <c r="AI424" i="21"/>
  <c r="AH424" i="21"/>
  <c r="AE424" i="21"/>
  <c r="AD424" i="21"/>
  <c r="AA424" i="21"/>
  <c r="Z424" i="21"/>
  <c r="Y424" i="21"/>
  <c r="X424" i="21"/>
  <c r="W424" i="21"/>
  <c r="V424" i="21"/>
  <c r="U424" i="21"/>
  <c r="T424" i="21"/>
  <c r="S424" i="21"/>
  <c r="R424" i="21"/>
  <c r="P424" i="21"/>
  <c r="O424" i="21"/>
  <c r="M424" i="21"/>
  <c r="L424" i="21"/>
  <c r="K424" i="21"/>
  <c r="H424" i="21"/>
  <c r="G424" i="21"/>
  <c r="E424" i="21"/>
  <c r="D424" i="21"/>
  <c r="C424" i="21"/>
  <c r="B424" i="21"/>
  <c r="AG424" i="21"/>
  <c r="AR423" i="21"/>
  <c r="AQ423" i="21"/>
  <c r="AP423" i="21"/>
  <c r="AO423" i="21"/>
  <c r="AN423" i="21"/>
  <c r="AM423" i="21"/>
  <c r="AL423" i="21"/>
  <c r="AK423" i="21"/>
  <c r="AJ423" i="21"/>
  <c r="AI423" i="21"/>
  <c r="AH423" i="21"/>
  <c r="AE423" i="21"/>
  <c r="AD423" i="21"/>
  <c r="AA423" i="21"/>
  <c r="Z423" i="21"/>
  <c r="Y423" i="21"/>
  <c r="X423" i="21"/>
  <c r="W423" i="21"/>
  <c r="V423" i="21"/>
  <c r="U423" i="21"/>
  <c r="T423" i="21"/>
  <c r="S423" i="21"/>
  <c r="R423" i="21"/>
  <c r="P423" i="21"/>
  <c r="M423" i="21"/>
  <c r="L423" i="21"/>
  <c r="K423" i="21"/>
  <c r="H423" i="21"/>
  <c r="G423" i="21"/>
  <c r="F423" i="21"/>
  <c r="E423" i="21"/>
  <c r="D423" i="21"/>
  <c r="C423" i="21"/>
  <c r="B423" i="21"/>
  <c r="O423" i="21" s="1"/>
  <c r="AG423" i="21"/>
  <c r="AR422" i="21"/>
  <c r="AQ422" i="21"/>
  <c r="AP422" i="21"/>
  <c r="AO422" i="21"/>
  <c r="AN422" i="21"/>
  <c r="AM422" i="21"/>
  <c r="AL422" i="21"/>
  <c r="AK422" i="21"/>
  <c r="AJ422" i="21"/>
  <c r="AI422" i="21"/>
  <c r="AH422" i="21"/>
  <c r="AE422" i="21"/>
  <c r="AD422" i="21"/>
  <c r="AB422" i="21"/>
  <c r="AA422" i="21"/>
  <c r="Z422" i="21"/>
  <c r="Y422" i="21"/>
  <c r="X422" i="21"/>
  <c r="W422" i="21"/>
  <c r="V422" i="21"/>
  <c r="U422" i="21"/>
  <c r="T422" i="21"/>
  <c r="S422" i="21"/>
  <c r="R422" i="21"/>
  <c r="P422" i="21"/>
  <c r="O422" i="21"/>
  <c r="M422" i="21"/>
  <c r="L422" i="21"/>
  <c r="K422" i="21"/>
  <c r="H422" i="21"/>
  <c r="G422" i="21"/>
  <c r="F422" i="21"/>
  <c r="E422" i="21"/>
  <c r="D422" i="21"/>
  <c r="C422" i="21"/>
  <c r="B422" i="21"/>
  <c r="AG422" i="21" s="1"/>
  <c r="AR421" i="21"/>
  <c r="AQ421" i="21"/>
  <c r="AP421" i="21"/>
  <c r="AO421" i="21"/>
  <c r="AN421" i="21"/>
  <c r="AM421" i="21"/>
  <c r="AL421" i="21"/>
  <c r="AK421" i="21"/>
  <c r="AJ421" i="21"/>
  <c r="AI421" i="21"/>
  <c r="AH421" i="21"/>
  <c r="AE421" i="21"/>
  <c r="AD421" i="21"/>
  <c r="AA421" i="21"/>
  <c r="Z421" i="21"/>
  <c r="Y421" i="21"/>
  <c r="X421" i="21"/>
  <c r="W421" i="21"/>
  <c r="V421" i="21"/>
  <c r="U421" i="21"/>
  <c r="T421" i="21"/>
  <c r="S421" i="21"/>
  <c r="R421" i="21"/>
  <c r="P421" i="21"/>
  <c r="M421" i="21"/>
  <c r="L421" i="21"/>
  <c r="K421" i="21"/>
  <c r="H421" i="21"/>
  <c r="G421" i="21"/>
  <c r="F421" i="21"/>
  <c r="E421" i="21"/>
  <c r="D421" i="21"/>
  <c r="C421" i="21"/>
  <c r="B421" i="21"/>
  <c r="AR420" i="21"/>
  <c r="AQ420" i="21"/>
  <c r="AP420" i="21"/>
  <c r="AO420" i="21"/>
  <c r="AN420" i="21"/>
  <c r="AM420" i="21"/>
  <c r="AL420" i="21"/>
  <c r="AK420" i="21"/>
  <c r="AJ420" i="21"/>
  <c r="AI420" i="21"/>
  <c r="AH420" i="21"/>
  <c r="AE420" i="21"/>
  <c r="AD420" i="21"/>
  <c r="AB420" i="21"/>
  <c r="AA420" i="21"/>
  <c r="Z420" i="21"/>
  <c r="Y420" i="21"/>
  <c r="X420" i="21"/>
  <c r="W420" i="21"/>
  <c r="V420" i="21"/>
  <c r="U420" i="21"/>
  <c r="T420" i="21"/>
  <c r="S420" i="21"/>
  <c r="R420" i="21"/>
  <c r="P420" i="21"/>
  <c r="O420" i="21"/>
  <c r="M420" i="21"/>
  <c r="L420" i="21"/>
  <c r="K420" i="21"/>
  <c r="H420" i="21"/>
  <c r="G420" i="21"/>
  <c r="F420" i="21"/>
  <c r="E420" i="21"/>
  <c r="D420" i="21"/>
  <c r="C420" i="21"/>
  <c r="B420" i="21"/>
  <c r="AF420" i="21" s="1"/>
  <c r="AR419" i="21"/>
  <c r="AQ419" i="21"/>
  <c r="AP419" i="21"/>
  <c r="AO419" i="21"/>
  <c r="AN419" i="21"/>
  <c r="AM419" i="21"/>
  <c r="AL419" i="21"/>
  <c r="AK419" i="21"/>
  <c r="AJ419" i="21"/>
  <c r="AI419" i="21"/>
  <c r="AH419" i="21"/>
  <c r="AE419" i="21"/>
  <c r="AD419" i="21"/>
  <c r="AA419" i="21"/>
  <c r="Z419" i="21"/>
  <c r="Y419" i="21"/>
  <c r="X419" i="21"/>
  <c r="W419" i="21"/>
  <c r="V419" i="21"/>
  <c r="U419" i="21"/>
  <c r="T419" i="21"/>
  <c r="S419" i="21"/>
  <c r="R419" i="21"/>
  <c r="P419" i="21"/>
  <c r="M419" i="21"/>
  <c r="L419" i="21"/>
  <c r="K419" i="21"/>
  <c r="H419" i="21"/>
  <c r="G419" i="21"/>
  <c r="F419" i="21"/>
  <c r="E419" i="21"/>
  <c r="D419" i="21"/>
  <c r="C419" i="21"/>
  <c r="B419" i="21"/>
  <c r="AR418" i="21"/>
  <c r="AQ418" i="21"/>
  <c r="AP418" i="21"/>
  <c r="AO418" i="21"/>
  <c r="AN418" i="21"/>
  <c r="AM418" i="21"/>
  <c r="AL418" i="21"/>
  <c r="AK418" i="21"/>
  <c r="AJ418" i="21"/>
  <c r="AI418" i="21"/>
  <c r="AH418" i="21"/>
  <c r="AE418" i="21"/>
  <c r="AD418" i="21"/>
  <c r="AB418" i="21"/>
  <c r="AA418" i="21"/>
  <c r="Z418" i="21"/>
  <c r="Y418" i="21"/>
  <c r="X418" i="21"/>
  <c r="W418" i="21"/>
  <c r="V418" i="21"/>
  <c r="U418" i="21"/>
  <c r="T418" i="21"/>
  <c r="S418" i="21"/>
  <c r="R418" i="21"/>
  <c r="P418" i="21"/>
  <c r="O418" i="21"/>
  <c r="M418" i="21"/>
  <c r="L418" i="21"/>
  <c r="K418" i="21"/>
  <c r="H418" i="21"/>
  <c r="G418" i="21"/>
  <c r="F418" i="21"/>
  <c r="E418" i="21"/>
  <c r="D418" i="21"/>
  <c r="C418" i="21"/>
  <c r="B418" i="21"/>
  <c r="AF418" i="21" s="1"/>
  <c r="AR417" i="21"/>
  <c r="AQ417" i="21"/>
  <c r="AP417" i="21"/>
  <c r="AO417" i="21"/>
  <c r="AN417" i="21"/>
  <c r="AM417" i="21"/>
  <c r="AL417" i="21"/>
  <c r="AK417" i="21"/>
  <c r="AJ417" i="21"/>
  <c r="AI417" i="21"/>
  <c r="AH417" i="21"/>
  <c r="AE417" i="21"/>
  <c r="AD417" i="21"/>
  <c r="AA417" i="21"/>
  <c r="Z417" i="21"/>
  <c r="Y417" i="21"/>
  <c r="X417" i="21"/>
  <c r="W417" i="21"/>
  <c r="V417" i="21"/>
  <c r="U417" i="21"/>
  <c r="T417" i="21"/>
  <c r="S417" i="21"/>
  <c r="R417" i="21"/>
  <c r="P417" i="21"/>
  <c r="M417" i="21"/>
  <c r="L417" i="21"/>
  <c r="K417" i="21"/>
  <c r="H417" i="21"/>
  <c r="G417" i="21"/>
  <c r="F417" i="21"/>
  <c r="E417" i="21"/>
  <c r="D417" i="21"/>
  <c r="C417" i="21"/>
  <c r="B417" i="21"/>
  <c r="AR416" i="21"/>
  <c r="AQ416" i="21"/>
  <c r="AP416" i="21"/>
  <c r="AO416" i="21"/>
  <c r="AN416" i="21"/>
  <c r="AM416" i="21"/>
  <c r="AL416" i="21"/>
  <c r="AK416" i="21"/>
  <c r="AJ416" i="21"/>
  <c r="AI416" i="21"/>
  <c r="AH416" i="21"/>
  <c r="AE416" i="21"/>
  <c r="AD416" i="21"/>
  <c r="AB416" i="21"/>
  <c r="AA416" i="21"/>
  <c r="Z416" i="21"/>
  <c r="Y416" i="21"/>
  <c r="X416" i="21"/>
  <c r="W416" i="21"/>
  <c r="V416" i="21"/>
  <c r="U416" i="21"/>
  <c r="T416" i="21"/>
  <c r="S416" i="21"/>
  <c r="R416" i="21"/>
  <c r="P416" i="21"/>
  <c r="O416" i="21"/>
  <c r="M416" i="21"/>
  <c r="L416" i="21"/>
  <c r="K416" i="21"/>
  <c r="H416" i="21"/>
  <c r="G416" i="21"/>
  <c r="F416" i="21"/>
  <c r="E416" i="21"/>
  <c r="D416" i="21"/>
  <c r="C416" i="21"/>
  <c r="B416" i="21"/>
  <c r="AF416" i="21" s="1"/>
  <c r="AR415" i="21"/>
  <c r="AQ415" i="21"/>
  <c r="AP415" i="21"/>
  <c r="AO415" i="21"/>
  <c r="AN415" i="21"/>
  <c r="AM415" i="21"/>
  <c r="AL415" i="21"/>
  <c r="AK415" i="21"/>
  <c r="AJ415" i="21"/>
  <c r="AI415" i="21"/>
  <c r="AH415" i="21"/>
  <c r="AE415" i="21"/>
  <c r="AD415" i="21"/>
  <c r="AA415" i="21"/>
  <c r="Z415" i="21"/>
  <c r="Y415" i="21"/>
  <c r="X415" i="21"/>
  <c r="W415" i="21"/>
  <c r="V415" i="21"/>
  <c r="U415" i="21"/>
  <c r="T415" i="21"/>
  <c r="S415" i="21"/>
  <c r="R415" i="21"/>
  <c r="P415" i="21"/>
  <c r="M415" i="21"/>
  <c r="L415" i="21"/>
  <c r="K415" i="21"/>
  <c r="H415" i="21"/>
  <c r="G415" i="21"/>
  <c r="F415" i="21"/>
  <c r="E415" i="21"/>
  <c r="D415" i="21"/>
  <c r="C415" i="21"/>
  <c r="B415" i="21"/>
  <c r="AR414" i="21"/>
  <c r="AQ414" i="21"/>
  <c r="AP414" i="21"/>
  <c r="AO414" i="21"/>
  <c r="AN414" i="21"/>
  <c r="AM414" i="21"/>
  <c r="AL414" i="21"/>
  <c r="AK414" i="21"/>
  <c r="AJ414" i="21"/>
  <c r="AI414" i="21"/>
  <c r="AH414" i="21"/>
  <c r="AE414" i="21"/>
  <c r="AD414" i="21"/>
  <c r="AB414" i="21"/>
  <c r="AA414" i="21"/>
  <c r="Z414" i="21"/>
  <c r="Y414" i="21"/>
  <c r="X414" i="21"/>
  <c r="W414" i="21"/>
  <c r="V414" i="21"/>
  <c r="U414" i="21"/>
  <c r="T414" i="21"/>
  <c r="S414" i="21"/>
  <c r="R414" i="21"/>
  <c r="P414" i="21"/>
  <c r="O414" i="21"/>
  <c r="M414" i="21"/>
  <c r="L414" i="21"/>
  <c r="K414" i="21"/>
  <c r="H414" i="21"/>
  <c r="G414" i="21"/>
  <c r="F414" i="21"/>
  <c r="E414" i="21"/>
  <c r="D414" i="21"/>
  <c r="C414" i="21"/>
  <c r="B414" i="21"/>
  <c r="AF414" i="21" s="1"/>
  <c r="AR413" i="21"/>
  <c r="AQ413" i="21"/>
  <c r="AP413" i="21"/>
  <c r="AO413" i="21"/>
  <c r="AN413" i="21"/>
  <c r="AM413" i="21"/>
  <c r="AL413" i="21"/>
  <c r="AK413" i="21"/>
  <c r="AJ413" i="21"/>
  <c r="AI413" i="21"/>
  <c r="AH413" i="21"/>
  <c r="AE413" i="21"/>
  <c r="AD413" i="21"/>
  <c r="AA413" i="21"/>
  <c r="Z413" i="21"/>
  <c r="Y413" i="21"/>
  <c r="X413" i="21"/>
  <c r="W413" i="21"/>
  <c r="V413" i="21"/>
  <c r="U413" i="21"/>
  <c r="T413" i="21"/>
  <c r="S413" i="21"/>
  <c r="R413" i="21"/>
  <c r="P413" i="21"/>
  <c r="M413" i="21"/>
  <c r="L413" i="21"/>
  <c r="K413" i="21"/>
  <c r="H413" i="21"/>
  <c r="G413" i="21"/>
  <c r="F413" i="21"/>
  <c r="E413" i="21"/>
  <c r="D413" i="21"/>
  <c r="C413" i="21"/>
  <c r="B413" i="21"/>
  <c r="AR412" i="21"/>
  <c r="AQ412" i="21"/>
  <c r="AP412" i="21"/>
  <c r="AO412" i="21"/>
  <c r="AN412" i="21"/>
  <c r="AM412" i="21"/>
  <c r="AL412" i="21"/>
  <c r="AK412" i="21"/>
  <c r="AJ412" i="21"/>
  <c r="AI412" i="21"/>
  <c r="AH412" i="21"/>
  <c r="AE412" i="21"/>
  <c r="AD412" i="21"/>
  <c r="AB412" i="21"/>
  <c r="AA412" i="21"/>
  <c r="Z412" i="21"/>
  <c r="Y412" i="21"/>
  <c r="X412" i="21"/>
  <c r="W412" i="21"/>
  <c r="V412" i="21"/>
  <c r="U412" i="21"/>
  <c r="T412" i="21"/>
  <c r="S412" i="21"/>
  <c r="R412" i="21"/>
  <c r="P412" i="21"/>
  <c r="O412" i="21"/>
  <c r="M412" i="21"/>
  <c r="L412" i="21"/>
  <c r="K412" i="21"/>
  <c r="H412" i="21"/>
  <c r="G412" i="21"/>
  <c r="F412" i="21"/>
  <c r="E412" i="21"/>
  <c r="D412" i="21"/>
  <c r="C412" i="21"/>
  <c r="B412" i="21"/>
  <c r="AF412" i="21" s="1"/>
  <c r="AR411" i="21"/>
  <c r="AQ411" i="21"/>
  <c r="AP411" i="21"/>
  <c r="AO411" i="21"/>
  <c r="AN411" i="21"/>
  <c r="AM411" i="21"/>
  <c r="AL411" i="21"/>
  <c r="AK411" i="21"/>
  <c r="AJ411" i="21"/>
  <c r="AI411" i="21"/>
  <c r="AH411" i="21"/>
  <c r="AE411" i="21"/>
  <c r="AD411" i="21"/>
  <c r="AA411" i="21"/>
  <c r="Z411" i="21"/>
  <c r="Y411" i="21"/>
  <c r="X411" i="21"/>
  <c r="W411" i="21"/>
  <c r="V411" i="21"/>
  <c r="U411" i="21"/>
  <c r="T411" i="21"/>
  <c r="S411" i="21"/>
  <c r="R411" i="21"/>
  <c r="P411" i="21"/>
  <c r="M411" i="21"/>
  <c r="L411" i="21"/>
  <c r="K411" i="21"/>
  <c r="H411" i="21"/>
  <c r="G411" i="21"/>
  <c r="F411" i="21"/>
  <c r="E411" i="21"/>
  <c r="D411" i="21"/>
  <c r="C411" i="21"/>
  <c r="B411" i="21"/>
  <c r="AR410" i="21"/>
  <c r="AQ410" i="21"/>
  <c r="AP410" i="21"/>
  <c r="AO410" i="21"/>
  <c r="AN410" i="21"/>
  <c r="AM410" i="21"/>
  <c r="AL410" i="21"/>
  <c r="AK410" i="21"/>
  <c r="AJ410" i="21"/>
  <c r="AI410" i="21"/>
  <c r="AH410" i="21"/>
  <c r="AE410" i="21"/>
  <c r="AD410" i="21"/>
  <c r="AB410" i="21"/>
  <c r="AA410" i="21"/>
  <c r="Z410" i="21"/>
  <c r="Y410" i="21"/>
  <c r="X410" i="21"/>
  <c r="W410" i="21"/>
  <c r="V410" i="21"/>
  <c r="U410" i="21"/>
  <c r="T410" i="21"/>
  <c r="S410" i="21"/>
  <c r="R410" i="21"/>
  <c r="P410" i="21"/>
  <c r="O410" i="21"/>
  <c r="M410" i="21"/>
  <c r="L410" i="21"/>
  <c r="K410" i="21"/>
  <c r="H410" i="21"/>
  <c r="G410" i="21"/>
  <c r="F410" i="21"/>
  <c r="E410" i="21"/>
  <c r="D410" i="21"/>
  <c r="C410" i="21"/>
  <c r="B410" i="21"/>
  <c r="AF410" i="21" s="1"/>
  <c r="AR409" i="21"/>
  <c r="AQ409" i="21"/>
  <c r="AP409" i="21"/>
  <c r="AO409" i="21"/>
  <c r="AN409" i="21"/>
  <c r="AM409" i="21"/>
  <c r="AL409" i="21"/>
  <c r="AK409" i="21"/>
  <c r="AJ409" i="21"/>
  <c r="AI409" i="21"/>
  <c r="AH409" i="21"/>
  <c r="AE409" i="21"/>
  <c r="AD409" i="21"/>
  <c r="AA409" i="21"/>
  <c r="Z409" i="21"/>
  <c r="Y409" i="21"/>
  <c r="X409" i="21"/>
  <c r="W409" i="21"/>
  <c r="V409" i="21"/>
  <c r="U409" i="21"/>
  <c r="T409" i="21"/>
  <c r="S409" i="21"/>
  <c r="R409" i="21"/>
  <c r="P409" i="21"/>
  <c r="M409" i="21"/>
  <c r="L409" i="21"/>
  <c r="K409" i="21"/>
  <c r="H409" i="21"/>
  <c r="G409" i="21"/>
  <c r="F409" i="21"/>
  <c r="E409" i="21"/>
  <c r="D409" i="21"/>
  <c r="C409" i="21"/>
  <c r="B409" i="21"/>
  <c r="AR408" i="21"/>
  <c r="AQ408" i="21"/>
  <c r="AP408" i="21"/>
  <c r="AO408" i="21"/>
  <c r="AN408" i="21"/>
  <c r="AM408" i="21"/>
  <c r="AL408" i="21"/>
  <c r="AK408" i="21"/>
  <c r="AJ408" i="21"/>
  <c r="AI408" i="21"/>
  <c r="AH408" i="21"/>
  <c r="AE408" i="21"/>
  <c r="AD408" i="21"/>
  <c r="AB408" i="21"/>
  <c r="AA408" i="21"/>
  <c r="Z408" i="21"/>
  <c r="Y408" i="21"/>
  <c r="X408" i="21"/>
  <c r="W408" i="21"/>
  <c r="V408" i="21"/>
  <c r="U408" i="21"/>
  <c r="T408" i="21"/>
  <c r="S408" i="21"/>
  <c r="R408" i="21"/>
  <c r="P408" i="21"/>
  <c r="O408" i="21"/>
  <c r="M408" i="21"/>
  <c r="L408" i="21"/>
  <c r="K408" i="21"/>
  <c r="H408" i="21"/>
  <c r="G408" i="21"/>
  <c r="F408" i="21"/>
  <c r="E408" i="21"/>
  <c r="D408" i="21"/>
  <c r="C408" i="21"/>
  <c r="B408" i="21"/>
  <c r="AF408" i="21" s="1"/>
  <c r="AR407" i="21"/>
  <c r="AQ407" i="21"/>
  <c r="AP407" i="21"/>
  <c r="AO407" i="21"/>
  <c r="AN407" i="21"/>
  <c r="AM407" i="21"/>
  <c r="AL407" i="21"/>
  <c r="AK407" i="21"/>
  <c r="AJ407" i="21"/>
  <c r="AI407" i="21"/>
  <c r="AH407" i="21"/>
  <c r="AE407" i="21"/>
  <c r="AD407" i="21"/>
  <c r="AA407" i="21"/>
  <c r="Z407" i="21"/>
  <c r="Y407" i="21"/>
  <c r="X407" i="21"/>
  <c r="W407" i="21"/>
  <c r="V407" i="21"/>
  <c r="U407" i="21"/>
  <c r="T407" i="21"/>
  <c r="S407" i="21"/>
  <c r="R407" i="21"/>
  <c r="P407" i="21"/>
  <c r="M407" i="21"/>
  <c r="L407" i="21"/>
  <c r="K407" i="21"/>
  <c r="H407" i="21"/>
  <c r="G407" i="21"/>
  <c r="F407" i="21"/>
  <c r="E407" i="21"/>
  <c r="D407" i="21"/>
  <c r="C407" i="21"/>
  <c r="B407" i="21"/>
  <c r="AR406" i="21"/>
  <c r="AQ406" i="21"/>
  <c r="AP406" i="21"/>
  <c r="AO406" i="21"/>
  <c r="AN406" i="21"/>
  <c r="AM406" i="21"/>
  <c r="AL406" i="21"/>
  <c r="AK406" i="21"/>
  <c r="AJ406" i="21"/>
  <c r="AI406" i="21"/>
  <c r="AH406" i="21"/>
  <c r="AE406" i="21"/>
  <c r="AD406" i="21"/>
  <c r="AA406" i="21"/>
  <c r="Z406" i="21"/>
  <c r="Y406" i="21"/>
  <c r="X406" i="21"/>
  <c r="W406" i="21"/>
  <c r="V406" i="21"/>
  <c r="U406" i="21"/>
  <c r="T406" i="21"/>
  <c r="S406" i="21"/>
  <c r="R406" i="21"/>
  <c r="P406" i="21"/>
  <c r="M406" i="21"/>
  <c r="L406" i="21"/>
  <c r="K406" i="21"/>
  <c r="H406" i="21"/>
  <c r="G406" i="21"/>
  <c r="E406" i="21"/>
  <c r="D406" i="21"/>
  <c r="C406" i="21"/>
  <c r="B406" i="21"/>
  <c r="N406" i="21" s="1"/>
  <c r="AR405" i="21"/>
  <c r="AQ405" i="21"/>
  <c r="AP405" i="21"/>
  <c r="AO405" i="21"/>
  <c r="AN405" i="21"/>
  <c r="AM405" i="21"/>
  <c r="AL405" i="21"/>
  <c r="AK405" i="21"/>
  <c r="AJ405" i="21"/>
  <c r="AI405" i="21"/>
  <c r="AH405" i="21"/>
  <c r="AE405" i="21"/>
  <c r="AD405" i="21"/>
  <c r="AA405" i="21"/>
  <c r="Z405" i="21"/>
  <c r="Y405" i="21"/>
  <c r="X405" i="21"/>
  <c r="W405" i="21"/>
  <c r="V405" i="21"/>
  <c r="U405" i="21"/>
  <c r="T405" i="21"/>
  <c r="S405" i="21"/>
  <c r="R405" i="21"/>
  <c r="P405" i="21"/>
  <c r="O405" i="21"/>
  <c r="M405" i="21"/>
  <c r="L405" i="21"/>
  <c r="K405" i="21"/>
  <c r="I405" i="21"/>
  <c r="H405" i="21"/>
  <c r="G405" i="21"/>
  <c r="F405" i="21"/>
  <c r="E405" i="21"/>
  <c r="D405" i="21"/>
  <c r="C405" i="21"/>
  <c r="B405" i="21"/>
  <c r="AB405" i="21"/>
  <c r="AR404" i="21"/>
  <c r="AQ404" i="21"/>
  <c r="AP404" i="21"/>
  <c r="AO404" i="21"/>
  <c r="AN404" i="21"/>
  <c r="AM404" i="21"/>
  <c r="AL404" i="21"/>
  <c r="AK404" i="21"/>
  <c r="AJ404" i="21"/>
  <c r="AI404" i="21"/>
  <c r="AH404" i="21"/>
  <c r="AE404" i="21"/>
  <c r="AD404" i="21"/>
  <c r="AA404" i="21"/>
  <c r="Z404" i="21"/>
  <c r="Y404" i="21"/>
  <c r="X404" i="21"/>
  <c r="W404" i="21"/>
  <c r="V404" i="21"/>
  <c r="U404" i="21"/>
  <c r="T404" i="21"/>
  <c r="S404" i="21"/>
  <c r="R404" i="21"/>
  <c r="P404" i="21"/>
  <c r="O404" i="21"/>
  <c r="M404" i="21"/>
  <c r="L404" i="21"/>
  <c r="K404" i="21"/>
  <c r="I404" i="21"/>
  <c r="H404" i="21"/>
  <c r="G404" i="21"/>
  <c r="E404" i="21"/>
  <c r="D404" i="21"/>
  <c r="C404" i="21"/>
  <c r="B404" i="21"/>
  <c r="N404" i="21"/>
  <c r="AR403" i="21"/>
  <c r="AQ403" i="21"/>
  <c r="AP403" i="21"/>
  <c r="AO403" i="21"/>
  <c r="AN403" i="21"/>
  <c r="AM403" i="21"/>
  <c r="AL403" i="21"/>
  <c r="AK403" i="21"/>
  <c r="AJ403" i="21"/>
  <c r="AI403" i="21"/>
  <c r="AH403" i="21"/>
  <c r="AE403" i="21"/>
  <c r="AD403" i="21"/>
  <c r="AA403" i="21"/>
  <c r="Z403" i="21"/>
  <c r="Y403" i="21"/>
  <c r="X403" i="21"/>
  <c r="W403" i="21"/>
  <c r="V403" i="21"/>
  <c r="U403" i="21"/>
  <c r="T403" i="21"/>
  <c r="S403" i="21"/>
  <c r="R403" i="21"/>
  <c r="P403" i="21"/>
  <c r="M403" i="21"/>
  <c r="L403" i="21"/>
  <c r="K403" i="21"/>
  <c r="H403" i="21"/>
  <c r="G403" i="21"/>
  <c r="F403" i="21"/>
  <c r="E403" i="21"/>
  <c r="D403" i="21"/>
  <c r="C403" i="21"/>
  <c r="B403" i="21"/>
  <c r="AR402" i="21"/>
  <c r="AQ402" i="21"/>
  <c r="AP402" i="21"/>
  <c r="AO402" i="21"/>
  <c r="AN402" i="21"/>
  <c r="AM402" i="21"/>
  <c r="AL402" i="21"/>
  <c r="AK402" i="21"/>
  <c r="AJ402" i="21"/>
  <c r="AI402" i="21"/>
  <c r="AH402" i="21"/>
  <c r="AE402" i="21"/>
  <c r="AD402" i="21"/>
  <c r="AA402" i="21"/>
  <c r="Z402" i="21"/>
  <c r="Y402" i="21"/>
  <c r="X402" i="21"/>
  <c r="W402" i="21"/>
  <c r="V402" i="21"/>
  <c r="U402" i="21"/>
  <c r="T402" i="21"/>
  <c r="S402" i="21"/>
  <c r="R402" i="21"/>
  <c r="P402" i="21"/>
  <c r="M402" i="21"/>
  <c r="L402" i="21"/>
  <c r="K402" i="21"/>
  <c r="H402" i="21"/>
  <c r="G402" i="21"/>
  <c r="F402" i="21"/>
  <c r="E402" i="21"/>
  <c r="D402" i="21"/>
  <c r="C402" i="21"/>
  <c r="B402" i="21"/>
  <c r="AC402" i="21" s="1"/>
  <c r="AR401" i="21"/>
  <c r="AQ401" i="21"/>
  <c r="AP401" i="21"/>
  <c r="AO401" i="21"/>
  <c r="AN401" i="21"/>
  <c r="AM401" i="21"/>
  <c r="AL401" i="21"/>
  <c r="AK401" i="21"/>
  <c r="AJ401" i="21"/>
  <c r="AI401" i="21"/>
  <c r="AH401" i="21"/>
  <c r="AE401" i="21"/>
  <c r="AD401" i="21"/>
  <c r="AA401" i="21"/>
  <c r="Z401" i="21"/>
  <c r="Y401" i="21"/>
  <c r="X401" i="21"/>
  <c r="W401" i="21"/>
  <c r="V401" i="21"/>
  <c r="U401" i="21"/>
  <c r="T401" i="21"/>
  <c r="S401" i="21"/>
  <c r="R401" i="21"/>
  <c r="P401" i="21"/>
  <c r="M401" i="21"/>
  <c r="L401" i="21"/>
  <c r="K401" i="21"/>
  <c r="H401" i="21"/>
  <c r="G401" i="21"/>
  <c r="F401" i="21"/>
  <c r="E401" i="21"/>
  <c r="D401" i="21"/>
  <c r="C401" i="21"/>
  <c r="B401" i="21"/>
  <c r="AR400" i="21"/>
  <c r="AQ400" i="21"/>
  <c r="AP400" i="21"/>
  <c r="AO400" i="21"/>
  <c r="AN400" i="21"/>
  <c r="AM400" i="21"/>
  <c r="AL400" i="21"/>
  <c r="AK400" i="21"/>
  <c r="AJ400" i="21"/>
  <c r="AI400" i="21"/>
  <c r="AH400" i="21"/>
  <c r="AE400" i="21"/>
  <c r="AD400" i="21"/>
  <c r="AA400" i="21"/>
  <c r="Z400" i="21"/>
  <c r="Y400" i="21"/>
  <c r="X400" i="21"/>
  <c r="W400" i="21"/>
  <c r="V400" i="21"/>
  <c r="U400" i="21"/>
  <c r="T400" i="21"/>
  <c r="S400" i="21"/>
  <c r="R400" i="21"/>
  <c r="P400" i="21"/>
  <c r="M400" i="21"/>
  <c r="L400" i="21"/>
  <c r="K400" i="21"/>
  <c r="H400" i="21"/>
  <c r="G400" i="21"/>
  <c r="F400" i="21"/>
  <c r="E400" i="21"/>
  <c r="D400" i="21"/>
  <c r="C400" i="21"/>
  <c r="B400" i="21"/>
  <c r="AC400" i="21" s="1"/>
  <c r="AR399" i="21"/>
  <c r="AQ399" i="21"/>
  <c r="AP399" i="21"/>
  <c r="AO399" i="21"/>
  <c r="AN399" i="21"/>
  <c r="AM399" i="21"/>
  <c r="AL399" i="21"/>
  <c r="AK399" i="21"/>
  <c r="AJ399" i="21"/>
  <c r="AI399" i="21"/>
  <c r="AH399" i="21"/>
  <c r="AE399" i="21"/>
  <c r="AD399" i="21"/>
  <c r="AC399" i="21"/>
  <c r="AA399" i="21"/>
  <c r="Z399" i="21"/>
  <c r="Y399" i="21"/>
  <c r="X399" i="21"/>
  <c r="W399" i="21"/>
  <c r="V399" i="21"/>
  <c r="U399" i="21"/>
  <c r="T399" i="21"/>
  <c r="S399" i="21"/>
  <c r="R399" i="21"/>
  <c r="P399" i="21"/>
  <c r="O399" i="21"/>
  <c r="M399" i="21"/>
  <c r="L399" i="21"/>
  <c r="K399" i="21"/>
  <c r="I399" i="21"/>
  <c r="H399" i="21"/>
  <c r="G399" i="21"/>
  <c r="F399" i="21"/>
  <c r="E399" i="21"/>
  <c r="D399" i="21"/>
  <c r="C399" i="21"/>
  <c r="B399" i="21"/>
  <c r="AG399" i="21" s="1"/>
  <c r="N399" i="21"/>
  <c r="AR398" i="21"/>
  <c r="AQ398" i="21"/>
  <c r="AP398" i="21"/>
  <c r="AO398" i="21"/>
  <c r="AN398" i="21"/>
  <c r="AM398" i="21"/>
  <c r="AL398" i="21"/>
  <c r="AK398" i="21"/>
  <c r="AJ398" i="21"/>
  <c r="AI398" i="21"/>
  <c r="AH398" i="21"/>
  <c r="AE398" i="21"/>
  <c r="AD398" i="21"/>
  <c r="AA398" i="21"/>
  <c r="Z398" i="21"/>
  <c r="Y398" i="21"/>
  <c r="X398" i="21"/>
  <c r="W398" i="21"/>
  <c r="V398" i="21"/>
  <c r="U398" i="21"/>
  <c r="T398" i="21"/>
  <c r="S398" i="21"/>
  <c r="R398" i="21"/>
  <c r="P398" i="21"/>
  <c r="M398" i="21"/>
  <c r="L398" i="21"/>
  <c r="K398" i="21"/>
  <c r="H398" i="21"/>
  <c r="G398" i="21"/>
  <c r="F398" i="21"/>
  <c r="E398" i="21"/>
  <c r="D398" i="21"/>
  <c r="C398" i="21"/>
  <c r="B398" i="21"/>
  <c r="AR397" i="21"/>
  <c r="AQ397" i="21"/>
  <c r="AP397" i="21"/>
  <c r="AO397" i="21"/>
  <c r="AN397" i="21"/>
  <c r="AM397" i="21"/>
  <c r="AL397" i="21"/>
  <c r="AK397" i="21"/>
  <c r="AJ397" i="21"/>
  <c r="AI397" i="21"/>
  <c r="AH397" i="21"/>
  <c r="AG397" i="21"/>
  <c r="AE397" i="21"/>
  <c r="AD397" i="21"/>
  <c r="AC397" i="21"/>
  <c r="AA397" i="21"/>
  <c r="Z397" i="21"/>
  <c r="Y397" i="21"/>
  <c r="X397" i="21"/>
  <c r="W397" i="21"/>
  <c r="V397" i="21"/>
  <c r="U397" i="21"/>
  <c r="T397" i="21"/>
  <c r="S397" i="21"/>
  <c r="R397" i="21"/>
  <c r="P397" i="21"/>
  <c r="O397" i="21"/>
  <c r="M397" i="21"/>
  <c r="L397" i="21"/>
  <c r="K397" i="21"/>
  <c r="I397" i="21"/>
  <c r="H397" i="21"/>
  <c r="G397" i="21"/>
  <c r="F397" i="21"/>
  <c r="E397" i="21"/>
  <c r="D397" i="21"/>
  <c r="C397" i="21"/>
  <c r="B397" i="21"/>
  <c r="N397" i="21"/>
  <c r="AR396" i="21"/>
  <c r="AQ396" i="21"/>
  <c r="AP396" i="21"/>
  <c r="AO396" i="21"/>
  <c r="AN396" i="21"/>
  <c r="AM396" i="21"/>
  <c r="AL396" i="21"/>
  <c r="AK396" i="21"/>
  <c r="AJ396" i="21"/>
  <c r="AI396" i="21"/>
  <c r="AH396" i="21"/>
  <c r="AG396" i="21"/>
  <c r="AE396" i="21"/>
  <c r="AD396" i="21"/>
  <c r="AA396" i="21"/>
  <c r="Z396" i="21"/>
  <c r="Y396" i="21"/>
  <c r="X396" i="21"/>
  <c r="W396" i="21"/>
  <c r="V396" i="21"/>
  <c r="U396" i="21"/>
  <c r="T396" i="21"/>
  <c r="S396" i="21"/>
  <c r="R396" i="21"/>
  <c r="P396" i="21"/>
  <c r="M396" i="21"/>
  <c r="L396" i="21"/>
  <c r="K396" i="21"/>
  <c r="H396" i="21"/>
  <c r="G396" i="21"/>
  <c r="F396" i="21"/>
  <c r="E396" i="21"/>
  <c r="D396" i="21"/>
  <c r="C396" i="21"/>
  <c r="B396" i="21"/>
  <c r="AC396" i="21" s="1"/>
  <c r="AR395" i="21"/>
  <c r="AQ395" i="21"/>
  <c r="AP395" i="21"/>
  <c r="AO395" i="21"/>
  <c r="AN395" i="21"/>
  <c r="AM395" i="21"/>
  <c r="AL395" i="21"/>
  <c r="AK395" i="21"/>
  <c r="AJ395" i="21"/>
  <c r="AI395" i="21"/>
  <c r="AH395" i="21"/>
  <c r="AE395" i="21"/>
  <c r="AD395" i="21"/>
  <c r="AC395" i="21"/>
  <c r="AA395" i="21"/>
  <c r="Z395" i="21"/>
  <c r="Y395" i="21"/>
  <c r="X395" i="21"/>
  <c r="W395" i="21"/>
  <c r="V395" i="21"/>
  <c r="U395" i="21"/>
  <c r="T395" i="21"/>
  <c r="S395" i="21"/>
  <c r="R395" i="21"/>
  <c r="P395" i="21"/>
  <c r="O395" i="21"/>
  <c r="M395" i="21"/>
  <c r="L395" i="21"/>
  <c r="K395" i="21"/>
  <c r="I395" i="21"/>
  <c r="H395" i="21"/>
  <c r="G395" i="21"/>
  <c r="F395" i="21"/>
  <c r="E395" i="21"/>
  <c r="D395" i="21"/>
  <c r="C395" i="21"/>
  <c r="B395" i="21"/>
  <c r="AG395" i="21" s="1"/>
  <c r="N395" i="21"/>
  <c r="AR394" i="21"/>
  <c r="AQ394" i="21"/>
  <c r="AP394" i="21"/>
  <c r="AO394" i="21"/>
  <c r="AN394" i="21"/>
  <c r="AM394" i="21"/>
  <c r="AL394" i="21"/>
  <c r="AK394" i="21"/>
  <c r="AJ394" i="21"/>
  <c r="AI394" i="21"/>
  <c r="AH394" i="21"/>
  <c r="AE394" i="21"/>
  <c r="AD394" i="21"/>
  <c r="AA394" i="21"/>
  <c r="Z394" i="21"/>
  <c r="Y394" i="21"/>
  <c r="X394" i="21"/>
  <c r="W394" i="21"/>
  <c r="V394" i="21"/>
  <c r="U394" i="21"/>
  <c r="T394" i="21"/>
  <c r="S394" i="21"/>
  <c r="R394" i="21"/>
  <c r="P394" i="21"/>
  <c r="M394" i="21"/>
  <c r="L394" i="21"/>
  <c r="K394" i="21"/>
  <c r="H394" i="21"/>
  <c r="G394" i="21"/>
  <c r="F394" i="21"/>
  <c r="E394" i="21"/>
  <c r="D394" i="21"/>
  <c r="C394" i="21"/>
  <c r="B394" i="21"/>
  <c r="AR393" i="21"/>
  <c r="AQ393" i="21"/>
  <c r="AP393" i="21"/>
  <c r="AO393" i="21"/>
  <c r="AN393" i="21"/>
  <c r="AM393" i="21"/>
  <c r="AL393" i="21"/>
  <c r="AK393" i="21"/>
  <c r="AJ393" i="21"/>
  <c r="AI393" i="21"/>
  <c r="AH393" i="21"/>
  <c r="AG393" i="21"/>
  <c r="AE393" i="21"/>
  <c r="AD393" i="21"/>
  <c r="AC393" i="21"/>
  <c r="AA393" i="21"/>
  <c r="Z393" i="21"/>
  <c r="Y393" i="21"/>
  <c r="X393" i="21"/>
  <c r="W393" i="21"/>
  <c r="V393" i="21"/>
  <c r="U393" i="21"/>
  <c r="T393" i="21"/>
  <c r="S393" i="21"/>
  <c r="R393" i="21"/>
  <c r="P393" i="21"/>
  <c r="O393" i="21"/>
  <c r="M393" i="21"/>
  <c r="L393" i="21"/>
  <c r="K393" i="21"/>
  <c r="I393" i="21"/>
  <c r="H393" i="21"/>
  <c r="G393" i="21"/>
  <c r="F393" i="21"/>
  <c r="E393" i="21"/>
  <c r="D393" i="21"/>
  <c r="C393" i="21"/>
  <c r="B393" i="21"/>
  <c r="N393" i="21"/>
  <c r="AR392" i="21"/>
  <c r="AQ392" i="21"/>
  <c r="AP392" i="21"/>
  <c r="AO392" i="21"/>
  <c r="AN392" i="21"/>
  <c r="AM392" i="21"/>
  <c r="AL392" i="21"/>
  <c r="AK392" i="21"/>
  <c r="AJ392" i="21"/>
  <c r="AI392" i="21"/>
  <c r="AH392" i="21"/>
  <c r="AG392" i="21"/>
  <c r="AE392" i="21"/>
  <c r="AD392" i="21"/>
  <c r="AA392" i="21"/>
  <c r="Z392" i="21"/>
  <c r="Y392" i="21"/>
  <c r="X392" i="21"/>
  <c r="W392" i="21"/>
  <c r="V392" i="21"/>
  <c r="U392" i="21"/>
  <c r="T392" i="21"/>
  <c r="S392" i="21"/>
  <c r="R392" i="21"/>
  <c r="P392" i="21"/>
  <c r="M392" i="21"/>
  <c r="L392" i="21"/>
  <c r="K392" i="21"/>
  <c r="H392" i="21"/>
  <c r="G392" i="21"/>
  <c r="F392" i="21"/>
  <c r="E392" i="21"/>
  <c r="D392" i="21"/>
  <c r="C392" i="21"/>
  <c r="B392" i="21"/>
  <c r="AC392" i="21" s="1"/>
  <c r="AR391" i="21"/>
  <c r="AQ391" i="21"/>
  <c r="AP391" i="21"/>
  <c r="AO391" i="21"/>
  <c r="AN391" i="21"/>
  <c r="AM391" i="21"/>
  <c r="AL391" i="21"/>
  <c r="AK391" i="21"/>
  <c r="AJ391" i="21"/>
  <c r="AI391" i="21"/>
  <c r="AH391" i="21"/>
  <c r="AE391" i="21"/>
  <c r="AD391" i="21"/>
  <c r="AC391" i="21"/>
  <c r="AA391" i="21"/>
  <c r="Z391" i="21"/>
  <c r="Y391" i="21"/>
  <c r="X391" i="21"/>
  <c r="W391" i="21"/>
  <c r="V391" i="21"/>
  <c r="U391" i="21"/>
  <c r="T391" i="21"/>
  <c r="S391" i="21"/>
  <c r="R391" i="21"/>
  <c r="P391" i="21"/>
  <c r="O391" i="21"/>
  <c r="M391" i="21"/>
  <c r="L391" i="21"/>
  <c r="K391" i="21"/>
  <c r="I391" i="21"/>
  <c r="H391" i="21"/>
  <c r="G391" i="21"/>
  <c r="F391" i="21"/>
  <c r="E391" i="21"/>
  <c r="D391" i="21"/>
  <c r="C391" i="21"/>
  <c r="B391" i="21"/>
  <c r="AG391" i="21" s="1"/>
  <c r="N391" i="21"/>
  <c r="AR390" i="21"/>
  <c r="AQ390" i="21"/>
  <c r="AP390" i="21"/>
  <c r="AO390" i="21"/>
  <c r="AN390" i="21"/>
  <c r="AM390" i="21"/>
  <c r="AL390" i="21"/>
  <c r="AK390" i="21"/>
  <c r="AJ390" i="21"/>
  <c r="AI390" i="21"/>
  <c r="AH390" i="21"/>
  <c r="AE390" i="21"/>
  <c r="AD390" i="21"/>
  <c r="AA390" i="21"/>
  <c r="Z390" i="21"/>
  <c r="Y390" i="21"/>
  <c r="X390" i="21"/>
  <c r="W390" i="21"/>
  <c r="V390" i="21"/>
  <c r="U390" i="21"/>
  <c r="T390" i="21"/>
  <c r="S390" i="21"/>
  <c r="R390" i="21"/>
  <c r="P390" i="21"/>
  <c r="M390" i="21"/>
  <c r="L390" i="21"/>
  <c r="K390" i="21"/>
  <c r="H390" i="21"/>
  <c r="G390" i="21"/>
  <c r="F390" i="21"/>
  <c r="E390" i="21"/>
  <c r="D390" i="21"/>
  <c r="C390" i="21"/>
  <c r="B390" i="21"/>
  <c r="AR389" i="21"/>
  <c r="AQ389" i="21"/>
  <c r="AP389" i="21"/>
  <c r="AO389" i="21"/>
  <c r="AN389" i="21"/>
  <c r="AM389" i="21"/>
  <c r="AL389" i="21"/>
  <c r="AK389" i="21"/>
  <c r="AJ389" i="21"/>
  <c r="AI389" i="21"/>
  <c r="AH389" i="21"/>
  <c r="AG389" i="21"/>
  <c r="AE389" i="21"/>
  <c r="AD389" i="21"/>
  <c r="AC389" i="21"/>
  <c r="AA389" i="21"/>
  <c r="Z389" i="21"/>
  <c r="Y389" i="21"/>
  <c r="X389" i="21"/>
  <c r="W389" i="21"/>
  <c r="V389" i="21"/>
  <c r="U389" i="21"/>
  <c r="T389" i="21"/>
  <c r="S389" i="21"/>
  <c r="R389" i="21"/>
  <c r="P389" i="21"/>
  <c r="O389" i="21"/>
  <c r="M389" i="21"/>
  <c r="L389" i="21"/>
  <c r="K389" i="21"/>
  <c r="I389" i="21"/>
  <c r="H389" i="21"/>
  <c r="G389" i="21"/>
  <c r="F389" i="21"/>
  <c r="E389" i="21"/>
  <c r="D389" i="21"/>
  <c r="C389" i="21"/>
  <c r="B389" i="21"/>
  <c r="N389" i="21"/>
  <c r="AR388" i="21"/>
  <c r="AQ388" i="21"/>
  <c r="AP388" i="21"/>
  <c r="AO388" i="21"/>
  <c r="AN388" i="21"/>
  <c r="AM388" i="21"/>
  <c r="AL388" i="21"/>
  <c r="AK388" i="21"/>
  <c r="AJ388" i="21"/>
  <c r="AI388" i="21"/>
  <c r="AH388" i="21"/>
  <c r="AG388" i="21"/>
  <c r="AE388" i="21"/>
  <c r="AD388" i="21"/>
  <c r="AA388" i="21"/>
  <c r="Z388" i="21"/>
  <c r="Y388" i="21"/>
  <c r="X388" i="21"/>
  <c r="W388" i="21"/>
  <c r="V388" i="21"/>
  <c r="U388" i="21"/>
  <c r="T388" i="21"/>
  <c r="S388" i="21"/>
  <c r="R388" i="21"/>
  <c r="P388" i="21"/>
  <c r="M388" i="21"/>
  <c r="L388" i="21"/>
  <c r="K388" i="21"/>
  <c r="H388" i="21"/>
  <c r="G388" i="21"/>
  <c r="F388" i="21"/>
  <c r="E388" i="21"/>
  <c r="D388" i="21"/>
  <c r="C388" i="21"/>
  <c r="B388" i="21"/>
  <c r="AC388" i="21" s="1"/>
  <c r="AR387" i="21"/>
  <c r="AQ387" i="21"/>
  <c r="AP387" i="21"/>
  <c r="AO387" i="21"/>
  <c r="AN387" i="21"/>
  <c r="AM387" i="21"/>
  <c r="AL387" i="21"/>
  <c r="AK387" i="21"/>
  <c r="AJ387" i="21"/>
  <c r="AI387" i="21"/>
  <c r="AH387" i="21"/>
  <c r="AE387" i="21"/>
  <c r="AD387" i="21"/>
  <c r="AC387" i="21"/>
  <c r="AA387" i="21"/>
  <c r="Z387" i="21"/>
  <c r="Y387" i="21"/>
  <c r="X387" i="21"/>
  <c r="W387" i="21"/>
  <c r="V387" i="21"/>
  <c r="U387" i="21"/>
  <c r="T387" i="21"/>
  <c r="S387" i="21"/>
  <c r="R387" i="21"/>
  <c r="P387" i="21"/>
  <c r="O387" i="21"/>
  <c r="M387" i="21"/>
  <c r="L387" i="21"/>
  <c r="K387" i="21"/>
  <c r="I387" i="21"/>
  <c r="H387" i="21"/>
  <c r="G387" i="21"/>
  <c r="F387" i="21"/>
  <c r="E387" i="21"/>
  <c r="D387" i="21"/>
  <c r="C387" i="21"/>
  <c r="B387" i="21"/>
  <c r="AG387" i="21" s="1"/>
  <c r="N387" i="21"/>
  <c r="AR386" i="21"/>
  <c r="AQ386" i="21"/>
  <c r="AP386" i="21"/>
  <c r="AO386" i="21"/>
  <c r="AN386" i="21"/>
  <c r="AM386" i="21"/>
  <c r="AL386" i="21"/>
  <c r="AK386" i="21"/>
  <c r="AJ386" i="21"/>
  <c r="AI386" i="21"/>
  <c r="AH386" i="21"/>
  <c r="AE386" i="21"/>
  <c r="AD386" i="21"/>
  <c r="AA386" i="21"/>
  <c r="Z386" i="21"/>
  <c r="Y386" i="21"/>
  <c r="X386" i="21"/>
  <c r="W386" i="21"/>
  <c r="V386" i="21"/>
  <c r="U386" i="21"/>
  <c r="T386" i="21"/>
  <c r="S386" i="21"/>
  <c r="R386" i="21"/>
  <c r="P386" i="21"/>
  <c r="M386" i="21"/>
  <c r="L386" i="21"/>
  <c r="K386" i="21"/>
  <c r="H386" i="21"/>
  <c r="G386" i="21"/>
  <c r="F386" i="21"/>
  <c r="E386" i="21"/>
  <c r="D386" i="21"/>
  <c r="C386" i="21"/>
  <c r="B386" i="21"/>
  <c r="AR385" i="21"/>
  <c r="AQ385" i="21"/>
  <c r="AP385" i="21"/>
  <c r="AO385" i="21"/>
  <c r="AN385" i="21"/>
  <c r="AM385" i="21"/>
  <c r="AL385" i="21"/>
  <c r="AK385" i="21"/>
  <c r="AJ385" i="21"/>
  <c r="AI385" i="21"/>
  <c r="AH385" i="21"/>
  <c r="AG385" i="21"/>
  <c r="AE385" i="21"/>
  <c r="AD385" i="21"/>
  <c r="AC385" i="21"/>
  <c r="AA385" i="21"/>
  <c r="Z385" i="21"/>
  <c r="Y385" i="21"/>
  <c r="X385" i="21"/>
  <c r="W385" i="21"/>
  <c r="V385" i="21"/>
  <c r="U385" i="21"/>
  <c r="T385" i="21"/>
  <c r="S385" i="21"/>
  <c r="R385" i="21"/>
  <c r="P385" i="21"/>
  <c r="O385" i="21"/>
  <c r="M385" i="21"/>
  <c r="L385" i="21"/>
  <c r="K385" i="21"/>
  <c r="I385" i="21"/>
  <c r="H385" i="21"/>
  <c r="G385" i="21"/>
  <c r="F385" i="21"/>
  <c r="E385" i="21"/>
  <c r="D385" i="21"/>
  <c r="C385" i="21"/>
  <c r="B385" i="21"/>
  <c r="N385" i="21"/>
  <c r="AR384" i="21"/>
  <c r="AQ384" i="21"/>
  <c r="AP384" i="21"/>
  <c r="AO384" i="21"/>
  <c r="AN384" i="21"/>
  <c r="AM384" i="21"/>
  <c r="AL384" i="21"/>
  <c r="AK384" i="21"/>
  <c r="AJ384" i="21"/>
  <c r="AI384" i="21"/>
  <c r="AH384" i="21"/>
  <c r="AE384" i="21"/>
  <c r="AD384" i="21"/>
  <c r="AA384" i="21"/>
  <c r="Z384" i="21"/>
  <c r="Y384" i="21"/>
  <c r="X384" i="21"/>
  <c r="W384" i="21"/>
  <c r="V384" i="21"/>
  <c r="U384" i="21"/>
  <c r="T384" i="21"/>
  <c r="S384" i="21"/>
  <c r="R384" i="21"/>
  <c r="P384" i="21"/>
  <c r="M384" i="21"/>
  <c r="L384" i="21"/>
  <c r="K384" i="21"/>
  <c r="H384" i="21"/>
  <c r="G384" i="21"/>
  <c r="F384" i="21"/>
  <c r="E384" i="21"/>
  <c r="D384" i="21"/>
  <c r="C384" i="21"/>
  <c r="B384" i="21"/>
  <c r="AR383" i="21"/>
  <c r="AQ383" i="21"/>
  <c r="AP383" i="21"/>
  <c r="AO383" i="21"/>
  <c r="AN383" i="21"/>
  <c r="AM383" i="21"/>
  <c r="AL383" i="21"/>
  <c r="AK383" i="21"/>
  <c r="AJ383" i="21"/>
  <c r="AI383" i="21"/>
  <c r="AH383" i="21"/>
  <c r="AE383" i="21"/>
  <c r="AD383" i="21"/>
  <c r="AC383" i="21"/>
  <c r="AA383" i="21"/>
  <c r="Z383" i="21"/>
  <c r="Y383" i="21"/>
  <c r="X383" i="21"/>
  <c r="W383" i="21"/>
  <c r="V383" i="21"/>
  <c r="U383" i="21"/>
  <c r="T383" i="21"/>
  <c r="S383" i="21"/>
  <c r="R383" i="21"/>
  <c r="P383" i="21"/>
  <c r="O383" i="21"/>
  <c r="M383" i="21"/>
  <c r="L383" i="21"/>
  <c r="K383" i="21"/>
  <c r="I383" i="21"/>
  <c r="H383" i="21"/>
  <c r="G383" i="21"/>
  <c r="F383" i="21"/>
  <c r="E383" i="21"/>
  <c r="D383" i="21"/>
  <c r="C383" i="21"/>
  <c r="B383" i="21"/>
  <c r="AG383" i="21" s="1"/>
  <c r="N383" i="21"/>
  <c r="AR382" i="21"/>
  <c r="AQ382" i="21"/>
  <c r="AP382" i="21"/>
  <c r="AO382" i="21"/>
  <c r="AN382" i="21"/>
  <c r="AM382" i="21"/>
  <c r="AL382" i="21"/>
  <c r="AK382" i="21"/>
  <c r="AJ382" i="21"/>
  <c r="AI382" i="21"/>
  <c r="AH382" i="21"/>
  <c r="AG382" i="21"/>
  <c r="AE382" i="21"/>
  <c r="AD382" i="21"/>
  <c r="AA382" i="21"/>
  <c r="Z382" i="21"/>
  <c r="Y382" i="21"/>
  <c r="X382" i="21"/>
  <c r="W382" i="21"/>
  <c r="V382" i="21"/>
  <c r="U382" i="21"/>
  <c r="T382" i="21"/>
  <c r="S382" i="21"/>
  <c r="R382" i="21"/>
  <c r="P382" i="21"/>
  <c r="M382" i="21"/>
  <c r="L382" i="21"/>
  <c r="K382" i="21"/>
  <c r="H382" i="21"/>
  <c r="G382" i="21"/>
  <c r="F382" i="21"/>
  <c r="E382" i="21"/>
  <c r="D382" i="21"/>
  <c r="C382" i="21"/>
  <c r="B382" i="21"/>
  <c r="AR381" i="21"/>
  <c r="AQ381" i="21"/>
  <c r="AP381" i="21"/>
  <c r="AO381" i="21"/>
  <c r="AN381" i="21"/>
  <c r="AM381" i="21"/>
  <c r="AL381" i="21"/>
  <c r="AK381" i="21"/>
  <c r="AJ381" i="21"/>
  <c r="AI381" i="21"/>
  <c r="AH381" i="21"/>
  <c r="AG381" i="21"/>
  <c r="AE381" i="21"/>
  <c r="AD381" i="21"/>
  <c r="AC381" i="21"/>
  <c r="AA381" i="21"/>
  <c r="Z381" i="21"/>
  <c r="Y381" i="21"/>
  <c r="X381" i="21"/>
  <c r="W381" i="21"/>
  <c r="V381" i="21"/>
  <c r="U381" i="21"/>
  <c r="T381" i="21"/>
  <c r="S381" i="21"/>
  <c r="R381" i="21"/>
  <c r="P381" i="21"/>
  <c r="O381" i="21"/>
  <c r="M381" i="21"/>
  <c r="L381" i="21"/>
  <c r="K381" i="21"/>
  <c r="I381" i="21"/>
  <c r="H381" i="21"/>
  <c r="G381" i="21"/>
  <c r="F381" i="21"/>
  <c r="E381" i="21"/>
  <c r="D381" i="21"/>
  <c r="C381" i="21"/>
  <c r="B381" i="21"/>
  <c r="N381" i="21"/>
  <c r="AR380" i="21"/>
  <c r="AQ380" i="21"/>
  <c r="AP380" i="21"/>
  <c r="AO380" i="21"/>
  <c r="AN380" i="21"/>
  <c r="AM380" i="21"/>
  <c r="AL380" i="21"/>
  <c r="AK380" i="21"/>
  <c r="AJ380" i="21"/>
  <c r="AI380" i="21"/>
  <c r="AH380" i="21"/>
  <c r="AG380" i="21"/>
  <c r="AE380" i="21"/>
  <c r="AD380" i="21"/>
  <c r="AA380" i="21"/>
  <c r="Z380" i="21"/>
  <c r="Y380" i="21"/>
  <c r="X380" i="21"/>
  <c r="W380" i="21"/>
  <c r="V380" i="21"/>
  <c r="U380" i="21"/>
  <c r="T380" i="21"/>
  <c r="S380" i="21"/>
  <c r="R380" i="21"/>
  <c r="P380" i="21"/>
  <c r="M380" i="21"/>
  <c r="L380" i="21"/>
  <c r="K380" i="21"/>
  <c r="H380" i="21"/>
  <c r="G380" i="21"/>
  <c r="F380" i="21"/>
  <c r="E380" i="21"/>
  <c r="D380" i="21"/>
  <c r="C380" i="21"/>
  <c r="B380" i="21"/>
  <c r="AR379" i="21"/>
  <c r="AQ379" i="21"/>
  <c r="AP379" i="21"/>
  <c r="AO379" i="21"/>
  <c r="AN379" i="21"/>
  <c r="AM379" i="21"/>
  <c r="AL379" i="21"/>
  <c r="AK379" i="21"/>
  <c r="AJ379" i="21"/>
  <c r="AI379" i="21"/>
  <c r="AH379" i="21"/>
  <c r="AE379" i="21"/>
  <c r="AD379" i="21"/>
  <c r="AC379" i="21"/>
  <c r="AA379" i="21"/>
  <c r="Z379" i="21"/>
  <c r="Y379" i="21"/>
  <c r="X379" i="21"/>
  <c r="W379" i="21"/>
  <c r="V379" i="21"/>
  <c r="U379" i="21"/>
  <c r="T379" i="21"/>
  <c r="S379" i="21"/>
  <c r="R379" i="21"/>
  <c r="P379" i="21"/>
  <c r="O379" i="21"/>
  <c r="M379" i="21"/>
  <c r="L379" i="21"/>
  <c r="K379" i="21"/>
  <c r="I379" i="21"/>
  <c r="H379" i="21"/>
  <c r="G379" i="21"/>
  <c r="F379" i="21"/>
  <c r="E379" i="21"/>
  <c r="D379" i="21"/>
  <c r="C379" i="21"/>
  <c r="B379" i="21"/>
  <c r="AG379" i="21" s="1"/>
  <c r="N379" i="21"/>
  <c r="AR378" i="21"/>
  <c r="AQ378" i="21"/>
  <c r="AP378" i="21"/>
  <c r="AO378" i="21"/>
  <c r="AN378" i="21"/>
  <c r="AM378" i="21"/>
  <c r="AL378" i="21"/>
  <c r="AK378" i="21"/>
  <c r="AJ378" i="21"/>
  <c r="AI378" i="21"/>
  <c r="AH378" i="21"/>
  <c r="AE378" i="21"/>
  <c r="AD378" i="21"/>
  <c r="AA378" i="21"/>
  <c r="Z378" i="21"/>
  <c r="Y378" i="21"/>
  <c r="X378" i="21"/>
  <c r="W378" i="21"/>
  <c r="V378" i="21"/>
  <c r="U378" i="21"/>
  <c r="T378" i="21"/>
  <c r="S378" i="21"/>
  <c r="R378" i="21"/>
  <c r="P378" i="21"/>
  <c r="M378" i="21"/>
  <c r="L378" i="21"/>
  <c r="K378" i="21"/>
  <c r="H378" i="21"/>
  <c r="G378" i="21"/>
  <c r="F378" i="21"/>
  <c r="E378" i="21"/>
  <c r="D378" i="21"/>
  <c r="C378" i="21"/>
  <c r="B378" i="21"/>
  <c r="AR377" i="21"/>
  <c r="AQ377" i="21"/>
  <c r="AP377" i="21"/>
  <c r="AO377" i="21"/>
  <c r="AN377" i="21"/>
  <c r="AM377" i="21"/>
  <c r="AL377" i="21"/>
  <c r="AK377" i="21"/>
  <c r="AJ377" i="21"/>
  <c r="AI377" i="21"/>
  <c r="AH377" i="21"/>
  <c r="AG377" i="21"/>
  <c r="AE377" i="21"/>
  <c r="AD377" i="21"/>
  <c r="AC377" i="21"/>
  <c r="AA377" i="21"/>
  <c r="Z377" i="21"/>
  <c r="Y377" i="21"/>
  <c r="X377" i="21"/>
  <c r="W377" i="21"/>
  <c r="V377" i="21"/>
  <c r="U377" i="21"/>
  <c r="T377" i="21"/>
  <c r="S377" i="21"/>
  <c r="R377" i="21"/>
  <c r="P377" i="21"/>
  <c r="O377" i="21"/>
  <c r="M377" i="21"/>
  <c r="L377" i="21"/>
  <c r="K377" i="21"/>
  <c r="I377" i="21"/>
  <c r="H377" i="21"/>
  <c r="G377" i="21"/>
  <c r="F377" i="21"/>
  <c r="E377" i="21"/>
  <c r="D377" i="21"/>
  <c r="C377" i="21"/>
  <c r="B377" i="21"/>
  <c r="N377" i="21"/>
  <c r="AR376" i="21"/>
  <c r="AQ376" i="21"/>
  <c r="AP376" i="21"/>
  <c r="AO376" i="21"/>
  <c r="AN376" i="21"/>
  <c r="AM376" i="21"/>
  <c r="AL376" i="21"/>
  <c r="AK376" i="21"/>
  <c r="AJ376" i="21"/>
  <c r="AI376" i="21"/>
  <c r="AH376" i="21"/>
  <c r="AE376" i="21"/>
  <c r="AD376" i="21"/>
  <c r="AA376" i="21"/>
  <c r="Z376" i="21"/>
  <c r="Y376" i="21"/>
  <c r="X376" i="21"/>
  <c r="W376" i="21"/>
  <c r="V376" i="21"/>
  <c r="U376" i="21"/>
  <c r="T376" i="21"/>
  <c r="S376" i="21"/>
  <c r="R376" i="21"/>
  <c r="P376" i="21"/>
  <c r="M376" i="21"/>
  <c r="L376" i="21"/>
  <c r="K376" i="21"/>
  <c r="H376" i="21"/>
  <c r="G376" i="21"/>
  <c r="F376" i="21"/>
  <c r="E376" i="21"/>
  <c r="D376" i="21"/>
  <c r="C376" i="21"/>
  <c r="B376" i="21"/>
  <c r="AG376" i="21" s="1"/>
  <c r="AR375" i="21"/>
  <c r="AQ375" i="21"/>
  <c r="AP375" i="21"/>
  <c r="AO375" i="21"/>
  <c r="AN375" i="21"/>
  <c r="AM375" i="21"/>
  <c r="AL375" i="21"/>
  <c r="AK375" i="21"/>
  <c r="AJ375" i="21"/>
  <c r="AI375" i="21"/>
  <c r="AH375" i="21"/>
  <c r="AE375" i="21"/>
  <c r="AD375" i="21"/>
  <c r="AC375" i="21"/>
  <c r="AA375" i="21"/>
  <c r="Z375" i="21"/>
  <c r="Y375" i="21"/>
  <c r="X375" i="21"/>
  <c r="W375" i="21"/>
  <c r="V375" i="21"/>
  <c r="U375" i="21"/>
  <c r="T375" i="21"/>
  <c r="S375" i="21"/>
  <c r="R375" i="21"/>
  <c r="P375" i="21"/>
  <c r="O375" i="21"/>
  <c r="M375" i="21"/>
  <c r="L375" i="21"/>
  <c r="K375" i="21"/>
  <c r="I375" i="21"/>
  <c r="H375" i="21"/>
  <c r="G375" i="21"/>
  <c r="F375" i="21"/>
  <c r="E375" i="21"/>
  <c r="D375" i="21"/>
  <c r="C375" i="21"/>
  <c r="B375" i="21"/>
  <c r="AG375" i="21" s="1"/>
  <c r="N375" i="21"/>
  <c r="AR374" i="21"/>
  <c r="AQ374" i="21"/>
  <c r="AP374" i="21"/>
  <c r="AO374" i="21"/>
  <c r="AN374" i="21"/>
  <c r="AM374" i="21"/>
  <c r="AL374" i="21"/>
  <c r="AK374" i="21"/>
  <c r="AJ374" i="21"/>
  <c r="AI374" i="21"/>
  <c r="AH374" i="21"/>
  <c r="AG374" i="21"/>
  <c r="AE374" i="21"/>
  <c r="AD374" i="21"/>
  <c r="AA374" i="21"/>
  <c r="Z374" i="21"/>
  <c r="Y374" i="21"/>
  <c r="X374" i="21"/>
  <c r="W374" i="21"/>
  <c r="V374" i="21"/>
  <c r="U374" i="21"/>
  <c r="T374" i="21"/>
  <c r="S374" i="21"/>
  <c r="R374" i="21"/>
  <c r="P374" i="21"/>
  <c r="M374" i="21"/>
  <c r="L374" i="21"/>
  <c r="K374" i="21"/>
  <c r="H374" i="21"/>
  <c r="G374" i="21"/>
  <c r="F374" i="21"/>
  <c r="E374" i="21"/>
  <c r="D374" i="21"/>
  <c r="C374" i="21"/>
  <c r="B374" i="21"/>
  <c r="AR373" i="21"/>
  <c r="AQ373" i="21"/>
  <c r="AP373" i="21"/>
  <c r="AO373" i="21"/>
  <c r="AN373" i="21"/>
  <c r="AM373" i="21"/>
  <c r="AL373" i="21"/>
  <c r="AK373" i="21"/>
  <c r="AJ373" i="21"/>
  <c r="AI373" i="21"/>
  <c r="AH373" i="21"/>
  <c r="AG373" i="21"/>
  <c r="AE373" i="21"/>
  <c r="AD373" i="21"/>
  <c r="AC373" i="21"/>
  <c r="AA373" i="21"/>
  <c r="Z373" i="21"/>
  <c r="Y373" i="21"/>
  <c r="X373" i="21"/>
  <c r="W373" i="21"/>
  <c r="V373" i="21"/>
  <c r="U373" i="21"/>
  <c r="T373" i="21"/>
  <c r="S373" i="21"/>
  <c r="R373" i="21"/>
  <c r="P373" i="21"/>
  <c r="O373" i="21"/>
  <c r="M373" i="21"/>
  <c r="L373" i="21"/>
  <c r="K373" i="21"/>
  <c r="I373" i="21"/>
  <c r="H373" i="21"/>
  <c r="G373" i="21"/>
  <c r="F373" i="21"/>
  <c r="E373" i="21"/>
  <c r="D373" i="21"/>
  <c r="C373" i="21"/>
  <c r="B373" i="21"/>
  <c r="N373" i="21"/>
  <c r="AR372" i="21"/>
  <c r="AQ372" i="21"/>
  <c r="AP372" i="21"/>
  <c r="AO372" i="21"/>
  <c r="AN372" i="21"/>
  <c r="AM372" i="21"/>
  <c r="AL372" i="21"/>
  <c r="AK372" i="21"/>
  <c r="AJ372" i="21"/>
  <c r="AI372" i="21"/>
  <c r="AH372" i="21"/>
  <c r="AG372" i="21"/>
  <c r="AE372" i="21"/>
  <c r="AD372" i="21"/>
  <c r="AA372" i="21"/>
  <c r="Z372" i="21"/>
  <c r="Y372" i="21"/>
  <c r="X372" i="21"/>
  <c r="W372" i="21"/>
  <c r="V372" i="21"/>
  <c r="U372" i="21"/>
  <c r="T372" i="21"/>
  <c r="S372" i="21"/>
  <c r="R372" i="21"/>
  <c r="P372" i="21"/>
  <c r="M372" i="21"/>
  <c r="L372" i="21"/>
  <c r="K372" i="21"/>
  <c r="H372" i="21"/>
  <c r="G372" i="21"/>
  <c r="F372" i="21"/>
  <c r="E372" i="21"/>
  <c r="D372" i="21"/>
  <c r="C372" i="21"/>
  <c r="B372" i="21"/>
  <c r="AR371" i="21"/>
  <c r="AQ371" i="21"/>
  <c r="AP371" i="21"/>
  <c r="AO371" i="21"/>
  <c r="AN371" i="21"/>
  <c r="AM371" i="21"/>
  <c r="AL371" i="21"/>
  <c r="AK371" i="21"/>
  <c r="AJ371" i="21"/>
  <c r="AI371" i="21"/>
  <c r="AH371" i="21"/>
  <c r="AE371" i="21"/>
  <c r="AD371" i="21"/>
  <c r="AC371" i="21"/>
  <c r="AA371" i="21"/>
  <c r="Z371" i="21"/>
  <c r="Y371" i="21"/>
  <c r="X371" i="21"/>
  <c r="W371" i="21"/>
  <c r="V371" i="21"/>
  <c r="U371" i="21"/>
  <c r="T371" i="21"/>
  <c r="S371" i="21"/>
  <c r="R371" i="21"/>
  <c r="P371" i="21"/>
  <c r="O371" i="21"/>
  <c r="M371" i="21"/>
  <c r="L371" i="21"/>
  <c r="K371" i="21"/>
  <c r="I371" i="21"/>
  <c r="H371" i="21"/>
  <c r="G371" i="21"/>
  <c r="F371" i="21"/>
  <c r="E371" i="21"/>
  <c r="D371" i="21"/>
  <c r="C371" i="21"/>
  <c r="B371" i="21"/>
  <c r="AG371" i="21" s="1"/>
  <c r="N371" i="21"/>
  <c r="AR370" i="21"/>
  <c r="AQ370" i="21"/>
  <c r="AP370" i="21"/>
  <c r="AO370" i="21"/>
  <c r="AN370" i="21"/>
  <c r="AM370" i="21"/>
  <c r="AL370" i="21"/>
  <c r="AK370" i="21"/>
  <c r="AJ370" i="21"/>
  <c r="AI370" i="21"/>
  <c r="AH370" i="21"/>
  <c r="AE370" i="21"/>
  <c r="AD370" i="21"/>
  <c r="AA370" i="21"/>
  <c r="Z370" i="21"/>
  <c r="Y370" i="21"/>
  <c r="X370" i="21"/>
  <c r="W370" i="21"/>
  <c r="V370" i="21"/>
  <c r="U370" i="21"/>
  <c r="T370" i="21"/>
  <c r="S370" i="21"/>
  <c r="R370" i="21"/>
  <c r="P370" i="21"/>
  <c r="M370" i="21"/>
  <c r="L370" i="21"/>
  <c r="K370" i="21"/>
  <c r="H370" i="21"/>
  <c r="G370" i="21"/>
  <c r="F370" i="21"/>
  <c r="E370" i="21"/>
  <c r="D370" i="21"/>
  <c r="C370" i="21"/>
  <c r="B370" i="21"/>
  <c r="AG370" i="21" s="1"/>
  <c r="AR369" i="21"/>
  <c r="AQ369" i="21"/>
  <c r="AP369" i="21"/>
  <c r="AO369" i="21"/>
  <c r="AN369" i="21"/>
  <c r="AM369" i="21"/>
  <c r="AL369" i="21"/>
  <c r="AK369" i="21"/>
  <c r="AJ369" i="21"/>
  <c r="AI369" i="21"/>
  <c r="AH369" i="21"/>
  <c r="AG369" i="21"/>
  <c r="AE369" i="21"/>
  <c r="AD369" i="21"/>
  <c r="AC369" i="21"/>
  <c r="AA369" i="21"/>
  <c r="Z369" i="21"/>
  <c r="Y369" i="21"/>
  <c r="X369" i="21"/>
  <c r="W369" i="21"/>
  <c r="V369" i="21"/>
  <c r="U369" i="21"/>
  <c r="T369" i="21"/>
  <c r="S369" i="21"/>
  <c r="R369" i="21"/>
  <c r="P369" i="21"/>
  <c r="O369" i="21"/>
  <c r="M369" i="21"/>
  <c r="L369" i="21"/>
  <c r="K369" i="21"/>
  <c r="I369" i="21"/>
  <c r="H369" i="21"/>
  <c r="G369" i="21"/>
  <c r="F369" i="21"/>
  <c r="E369" i="21"/>
  <c r="D369" i="21"/>
  <c r="C369" i="21"/>
  <c r="B369" i="21"/>
  <c r="N369" i="21"/>
  <c r="AR368" i="21"/>
  <c r="AQ368" i="21"/>
  <c r="AP368" i="21"/>
  <c r="AO368" i="21"/>
  <c r="AN368" i="21"/>
  <c r="AM368" i="21"/>
  <c r="AL368" i="21"/>
  <c r="AK368" i="21"/>
  <c r="AJ368" i="21"/>
  <c r="AI368" i="21"/>
  <c r="AH368" i="21"/>
  <c r="AG368" i="21"/>
  <c r="AE368" i="21"/>
  <c r="AD368" i="21"/>
  <c r="AA368" i="21"/>
  <c r="Z368" i="21"/>
  <c r="Y368" i="21"/>
  <c r="X368" i="21"/>
  <c r="W368" i="21"/>
  <c r="V368" i="21"/>
  <c r="U368" i="21"/>
  <c r="T368" i="21"/>
  <c r="S368" i="21"/>
  <c r="R368" i="21"/>
  <c r="P368" i="21"/>
  <c r="M368" i="21"/>
  <c r="L368" i="21"/>
  <c r="K368" i="21"/>
  <c r="H368" i="21"/>
  <c r="G368" i="21"/>
  <c r="F368" i="21"/>
  <c r="E368" i="21"/>
  <c r="D368" i="21"/>
  <c r="C368" i="21"/>
  <c r="B368" i="21"/>
  <c r="AR367" i="21"/>
  <c r="AQ367" i="21"/>
  <c r="AP367" i="21"/>
  <c r="AO367" i="21"/>
  <c r="AN367" i="21"/>
  <c r="AM367" i="21"/>
  <c r="AL367" i="21"/>
  <c r="AK367" i="21"/>
  <c r="AJ367" i="21"/>
  <c r="AI367" i="21"/>
  <c r="AH367" i="21"/>
  <c r="AE367" i="21"/>
  <c r="AD367" i="21"/>
  <c r="AA367" i="21"/>
  <c r="Z367" i="21"/>
  <c r="Y367" i="21"/>
  <c r="X367" i="21"/>
  <c r="W367" i="21"/>
  <c r="V367" i="21"/>
  <c r="U367" i="21"/>
  <c r="T367" i="21"/>
  <c r="S367" i="21"/>
  <c r="R367" i="21"/>
  <c r="P367" i="21"/>
  <c r="M367" i="21"/>
  <c r="L367" i="21"/>
  <c r="K367" i="21"/>
  <c r="H367" i="21"/>
  <c r="G367" i="21"/>
  <c r="F367" i="21"/>
  <c r="E367" i="21"/>
  <c r="D367" i="21"/>
  <c r="C367" i="21"/>
  <c r="B367" i="21"/>
  <c r="AG367" i="21" s="1"/>
  <c r="AR366" i="21"/>
  <c r="AQ366" i="21"/>
  <c r="AP366" i="21"/>
  <c r="AO366" i="21"/>
  <c r="AN366" i="21"/>
  <c r="AM366" i="21"/>
  <c r="AL366" i="21"/>
  <c r="AK366" i="21"/>
  <c r="AJ366" i="21"/>
  <c r="AI366" i="21"/>
  <c r="AH366" i="21"/>
  <c r="AG366" i="21"/>
  <c r="AE366" i="21"/>
  <c r="AD366" i="21"/>
  <c r="AC366" i="21"/>
  <c r="AA366" i="21"/>
  <c r="Z366" i="21"/>
  <c r="Y366" i="21"/>
  <c r="X366" i="21"/>
  <c r="W366" i="21"/>
  <c r="V366" i="21"/>
  <c r="U366" i="21"/>
  <c r="T366" i="21"/>
  <c r="S366" i="21"/>
  <c r="R366" i="21"/>
  <c r="P366" i="21"/>
  <c r="O366" i="21"/>
  <c r="M366" i="21"/>
  <c r="L366" i="21"/>
  <c r="K366" i="21"/>
  <c r="I366" i="21"/>
  <c r="H366" i="21"/>
  <c r="G366" i="21"/>
  <c r="F366" i="21"/>
  <c r="E366" i="21"/>
  <c r="D366" i="21"/>
  <c r="C366" i="21"/>
  <c r="B366" i="21"/>
  <c r="N366" i="21"/>
  <c r="AR365" i="21"/>
  <c r="AQ365" i="21"/>
  <c r="AP365" i="21"/>
  <c r="AO365" i="21"/>
  <c r="AN365" i="21"/>
  <c r="AM365" i="21"/>
  <c r="AL365" i="21"/>
  <c r="AK365" i="21"/>
  <c r="AJ365" i="21"/>
  <c r="AI365" i="21"/>
  <c r="AH365" i="21"/>
  <c r="AG365" i="21"/>
  <c r="AE365" i="21"/>
  <c r="AD365" i="21"/>
  <c r="AC365" i="21"/>
  <c r="AA365" i="21"/>
  <c r="Z365" i="21"/>
  <c r="Y365" i="21"/>
  <c r="X365" i="21"/>
  <c r="W365" i="21"/>
  <c r="V365" i="21"/>
  <c r="U365" i="21"/>
  <c r="T365" i="21"/>
  <c r="S365" i="21"/>
  <c r="R365" i="21"/>
  <c r="P365" i="21"/>
  <c r="O365" i="21"/>
  <c r="M365" i="21"/>
  <c r="L365" i="21"/>
  <c r="K365" i="21"/>
  <c r="I365" i="21"/>
  <c r="H365" i="21"/>
  <c r="G365" i="21"/>
  <c r="F365" i="21"/>
  <c r="E365" i="21"/>
  <c r="D365" i="21"/>
  <c r="C365" i="21"/>
  <c r="B365" i="21"/>
  <c r="N365" i="21"/>
  <c r="AR364" i="21"/>
  <c r="AQ364" i="21"/>
  <c r="AP364" i="21"/>
  <c r="AO364" i="21"/>
  <c r="AN364" i="21"/>
  <c r="AM364" i="21"/>
  <c r="AL364" i="21"/>
  <c r="AK364" i="21"/>
  <c r="AJ364" i="21"/>
  <c r="AI364" i="21"/>
  <c r="AH364" i="21"/>
  <c r="AE364" i="21"/>
  <c r="AD364" i="21"/>
  <c r="AA364" i="21"/>
  <c r="Z364" i="21"/>
  <c r="Y364" i="21"/>
  <c r="X364" i="21"/>
  <c r="W364" i="21"/>
  <c r="V364" i="21"/>
  <c r="U364" i="21"/>
  <c r="T364" i="21"/>
  <c r="S364" i="21"/>
  <c r="R364" i="21"/>
  <c r="P364" i="21"/>
  <c r="M364" i="21"/>
  <c r="L364" i="21"/>
  <c r="K364" i="21"/>
  <c r="I364" i="21"/>
  <c r="H364" i="21"/>
  <c r="G364" i="21"/>
  <c r="F364" i="21"/>
  <c r="E364" i="21"/>
  <c r="D364" i="21"/>
  <c r="C364" i="21"/>
  <c r="B364" i="21"/>
  <c r="N364" i="21"/>
  <c r="AR363" i="21"/>
  <c r="AQ363" i="21"/>
  <c r="AP363" i="21"/>
  <c r="AO363" i="21"/>
  <c r="AN363" i="21"/>
  <c r="AM363" i="21"/>
  <c r="AL363" i="21"/>
  <c r="AK363" i="21"/>
  <c r="AJ363" i="21"/>
  <c r="AI363" i="21"/>
  <c r="AH363" i="21"/>
  <c r="AE363" i="21"/>
  <c r="AD363" i="21"/>
  <c r="AA363" i="21"/>
  <c r="Z363" i="21"/>
  <c r="Y363" i="21"/>
  <c r="X363" i="21"/>
  <c r="W363" i="21"/>
  <c r="V363" i="21"/>
  <c r="U363" i="21"/>
  <c r="T363" i="21"/>
  <c r="S363" i="21"/>
  <c r="R363" i="21"/>
  <c r="P363" i="21"/>
  <c r="M363" i="21"/>
  <c r="L363" i="21"/>
  <c r="K363" i="21"/>
  <c r="H363" i="21"/>
  <c r="G363" i="21"/>
  <c r="F363" i="21"/>
  <c r="E363" i="21"/>
  <c r="D363" i="21"/>
  <c r="C363" i="21"/>
  <c r="B363" i="21"/>
  <c r="AR362" i="21"/>
  <c r="AQ362" i="21"/>
  <c r="AP362" i="21"/>
  <c r="AO362" i="21"/>
  <c r="AN362" i="21"/>
  <c r="AM362" i="21"/>
  <c r="AL362" i="21"/>
  <c r="AK362" i="21"/>
  <c r="AJ362" i="21"/>
  <c r="AI362" i="21"/>
  <c r="AH362" i="21"/>
  <c r="AE362" i="21"/>
  <c r="AD362" i="21"/>
  <c r="AC362" i="21"/>
  <c r="AA362" i="21"/>
  <c r="Z362" i="21"/>
  <c r="Y362" i="21"/>
  <c r="X362" i="21"/>
  <c r="W362" i="21"/>
  <c r="V362" i="21"/>
  <c r="U362" i="21"/>
  <c r="T362" i="21"/>
  <c r="S362" i="21"/>
  <c r="R362" i="21"/>
  <c r="P362" i="21"/>
  <c r="O362" i="21"/>
  <c r="M362" i="21"/>
  <c r="L362" i="21"/>
  <c r="K362" i="21"/>
  <c r="I362" i="21"/>
  <c r="H362" i="21"/>
  <c r="G362" i="21"/>
  <c r="F362" i="21"/>
  <c r="E362" i="21"/>
  <c r="D362" i="21"/>
  <c r="C362" i="21"/>
  <c r="B362" i="21"/>
  <c r="AG362" i="21" s="1"/>
  <c r="N362" i="21"/>
  <c r="AR361" i="21"/>
  <c r="AQ361" i="21"/>
  <c r="AP361" i="21"/>
  <c r="AO361" i="21"/>
  <c r="AN361" i="21"/>
  <c r="AM361" i="21"/>
  <c r="AL361" i="21"/>
  <c r="AK361" i="21"/>
  <c r="AJ361" i="21"/>
  <c r="AI361" i="21"/>
  <c r="AH361" i="21"/>
  <c r="AG361" i="21"/>
  <c r="AE361" i="21"/>
  <c r="AD361" i="21"/>
  <c r="AA361" i="21"/>
  <c r="Z361" i="21"/>
  <c r="Y361" i="21"/>
  <c r="X361" i="21"/>
  <c r="W361" i="21"/>
  <c r="V361" i="21"/>
  <c r="U361" i="21"/>
  <c r="T361" i="21"/>
  <c r="S361" i="21"/>
  <c r="R361" i="21"/>
  <c r="P361" i="21"/>
  <c r="M361" i="21"/>
  <c r="L361" i="21"/>
  <c r="K361" i="21"/>
  <c r="H361" i="21"/>
  <c r="G361" i="21"/>
  <c r="F361" i="21"/>
  <c r="E361" i="21"/>
  <c r="D361" i="21"/>
  <c r="C361" i="21"/>
  <c r="B361" i="21"/>
  <c r="AC361" i="21" s="1"/>
  <c r="AR360" i="21"/>
  <c r="AQ360" i="21"/>
  <c r="AP360" i="21"/>
  <c r="AO360" i="21"/>
  <c r="AN360" i="21"/>
  <c r="AM360" i="21"/>
  <c r="AL360" i="21"/>
  <c r="AK360" i="21"/>
  <c r="AJ360" i="21"/>
  <c r="AI360" i="21"/>
  <c r="AH360" i="21"/>
  <c r="AG360" i="21"/>
  <c r="AE360" i="21"/>
  <c r="AD360" i="21"/>
  <c r="AC360" i="21"/>
  <c r="AA360" i="21"/>
  <c r="Z360" i="21"/>
  <c r="Y360" i="21"/>
  <c r="X360" i="21"/>
  <c r="W360" i="21"/>
  <c r="V360" i="21"/>
  <c r="U360" i="21"/>
  <c r="T360" i="21"/>
  <c r="S360" i="21"/>
  <c r="R360" i="21"/>
  <c r="P360" i="21"/>
  <c r="O360" i="21"/>
  <c r="M360" i="21"/>
  <c r="L360" i="21"/>
  <c r="K360" i="21"/>
  <c r="I360" i="21"/>
  <c r="H360" i="21"/>
  <c r="G360" i="21"/>
  <c r="F360" i="21"/>
  <c r="E360" i="21"/>
  <c r="D360" i="21"/>
  <c r="C360" i="21"/>
  <c r="B360" i="21"/>
  <c r="N360" i="21"/>
  <c r="AR359" i="21"/>
  <c r="AQ359" i="21"/>
  <c r="AP359" i="21"/>
  <c r="AO359" i="21"/>
  <c r="AN359" i="21"/>
  <c r="AM359" i="21"/>
  <c r="AL359" i="21"/>
  <c r="AK359" i="21"/>
  <c r="AJ359" i="21"/>
  <c r="AI359" i="21"/>
  <c r="AH359" i="21"/>
  <c r="AE359" i="21"/>
  <c r="AD359" i="21"/>
  <c r="AA359" i="21"/>
  <c r="Z359" i="21"/>
  <c r="Y359" i="21"/>
  <c r="X359" i="21"/>
  <c r="W359" i="21"/>
  <c r="V359" i="21"/>
  <c r="U359" i="21"/>
  <c r="T359" i="21"/>
  <c r="S359" i="21"/>
  <c r="R359" i="21"/>
  <c r="P359" i="21"/>
  <c r="M359" i="21"/>
  <c r="L359" i="21"/>
  <c r="K359" i="21"/>
  <c r="H359" i="21"/>
  <c r="G359" i="21"/>
  <c r="F359" i="21"/>
  <c r="E359" i="21"/>
  <c r="D359" i="21"/>
  <c r="C359" i="21"/>
  <c r="B359" i="21"/>
  <c r="AR358" i="21"/>
  <c r="AQ358" i="21"/>
  <c r="AP358" i="21"/>
  <c r="AO358" i="21"/>
  <c r="AN358" i="21"/>
  <c r="AM358" i="21"/>
  <c r="AL358" i="21"/>
  <c r="AK358" i="21"/>
  <c r="AJ358" i="21"/>
  <c r="AI358" i="21"/>
  <c r="AH358" i="21"/>
  <c r="AE358" i="21"/>
  <c r="AD358" i="21"/>
  <c r="AA358" i="21"/>
  <c r="Z358" i="21"/>
  <c r="Y358" i="21"/>
  <c r="X358" i="21"/>
  <c r="W358" i="21"/>
  <c r="V358" i="21"/>
  <c r="U358" i="21"/>
  <c r="T358" i="21"/>
  <c r="S358" i="21"/>
  <c r="R358" i="21"/>
  <c r="P358" i="21"/>
  <c r="O358" i="21"/>
  <c r="M358" i="21"/>
  <c r="L358" i="21"/>
  <c r="K358" i="21"/>
  <c r="H358" i="21"/>
  <c r="G358" i="21"/>
  <c r="E358" i="21"/>
  <c r="D358" i="21"/>
  <c r="C358" i="21"/>
  <c r="B358" i="21"/>
  <c r="N358" i="21"/>
  <c r="AR357" i="21"/>
  <c r="AQ357" i="21"/>
  <c r="AP357" i="21"/>
  <c r="AO357" i="21"/>
  <c r="AN357" i="21"/>
  <c r="AM357" i="21"/>
  <c r="AL357" i="21"/>
  <c r="AK357" i="21"/>
  <c r="AJ357" i="21"/>
  <c r="AI357" i="21"/>
  <c r="AH357" i="21"/>
  <c r="AE357" i="21"/>
  <c r="AD357" i="21"/>
  <c r="AA357" i="21"/>
  <c r="Z357" i="21"/>
  <c r="Y357" i="21"/>
  <c r="X357" i="21"/>
  <c r="W357" i="21"/>
  <c r="V357" i="21"/>
  <c r="U357" i="21"/>
  <c r="T357" i="21"/>
  <c r="S357" i="21"/>
  <c r="R357" i="21"/>
  <c r="P357" i="21"/>
  <c r="M357" i="21"/>
  <c r="L357" i="21"/>
  <c r="K357" i="21"/>
  <c r="H357" i="21"/>
  <c r="G357" i="21"/>
  <c r="F357" i="21"/>
  <c r="E357" i="21"/>
  <c r="D357" i="21"/>
  <c r="C357" i="21"/>
  <c r="B357" i="21"/>
  <c r="O357" i="21" s="1"/>
  <c r="N357" i="21"/>
  <c r="AR356" i="21"/>
  <c r="AQ356" i="21"/>
  <c r="AP356" i="21"/>
  <c r="AO356" i="21"/>
  <c r="AN356" i="21"/>
  <c r="AM356" i="21"/>
  <c r="AL356" i="21"/>
  <c r="AK356" i="21"/>
  <c r="AJ356" i="21"/>
  <c r="AI356" i="21"/>
  <c r="AH356" i="21"/>
  <c r="AE356" i="21"/>
  <c r="AD356" i="21"/>
  <c r="AA356" i="21"/>
  <c r="Z356" i="21"/>
  <c r="Y356" i="21"/>
  <c r="X356" i="21"/>
  <c r="W356" i="21"/>
  <c r="V356" i="21"/>
  <c r="U356" i="21"/>
  <c r="T356" i="21"/>
  <c r="S356" i="21"/>
  <c r="R356" i="21"/>
  <c r="P356" i="21"/>
  <c r="M356" i="21"/>
  <c r="L356" i="21"/>
  <c r="K356" i="21"/>
  <c r="H356" i="21"/>
  <c r="G356" i="21"/>
  <c r="E356" i="21"/>
  <c r="D356" i="21"/>
  <c r="C356" i="21"/>
  <c r="B356" i="21"/>
  <c r="O356" i="21" s="1"/>
  <c r="AR355" i="21"/>
  <c r="AQ355" i="21"/>
  <c r="AP355" i="21"/>
  <c r="AO355" i="21"/>
  <c r="AN355" i="21"/>
  <c r="AM355" i="21"/>
  <c r="AL355" i="21"/>
  <c r="AK355" i="21"/>
  <c r="AJ355" i="21"/>
  <c r="AI355" i="21"/>
  <c r="AH355" i="21"/>
  <c r="AE355" i="21"/>
  <c r="AD355" i="21"/>
  <c r="AA355" i="21"/>
  <c r="Z355" i="21"/>
  <c r="Y355" i="21"/>
  <c r="X355" i="21"/>
  <c r="W355" i="21"/>
  <c r="V355" i="21"/>
  <c r="U355" i="21"/>
  <c r="T355" i="21"/>
  <c r="S355" i="21"/>
  <c r="R355" i="21"/>
  <c r="P355" i="21"/>
  <c r="O355" i="21"/>
  <c r="M355" i="21"/>
  <c r="L355" i="21"/>
  <c r="K355" i="21"/>
  <c r="H355" i="21"/>
  <c r="G355" i="21"/>
  <c r="F355" i="21"/>
  <c r="E355" i="21"/>
  <c r="D355" i="21"/>
  <c r="C355" i="21"/>
  <c r="B355" i="21"/>
  <c r="N355" i="21" s="1"/>
  <c r="AR354" i="21"/>
  <c r="AQ354" i="21"/>
  <c r="AP354" i="21"/>
  <c r="AO354" i="21"/>
  <c r="AN354" i="21"/>
  <c r="AM354" i="21"/>
  <c r="AL354" i="21"/>
  <c r="AK354" i="21"/>
  <c r="AJ354" i="21"/>
  <c r="AI354" i="21"/>
  <c r="AH354" i="21"/>
  <c r="AE354" i="21"/>
  <c r="AD354" i="21"/>
  <c r="AA354" i="21"/>
  <c r="Z354" i="21"/>
  <c r="Y354" i="21"/>
  <c r="X354" i="21"/>
  <c r="W354" i="21"/>
  <c r="V354" i="21"/>
  <c r="U354" i="21"/>
  <c r="T354" i="21"/>
  <c r="S354" i="21"/>
  <c r="R354" i="21"/>
  <c r="P354" i="21"/>
  <c r="O354" i="21"/>
  <c r="M354" i="21"/>
  <c r="L354" i="21"/>
  <c r="K354" i="21"/>
  <c r="H354" i="21"/>
  <c r="G354" i="21"/>
  <c r="E354" i="21"/>
  <c r="D354" i="21"/>
  <c r="C354" i="21"/>
  <c r="B354" i="21"/>
  <c r="N354" i="21"/>
  <c r="AR353" i="21"/>
  <c r="AQ353" i="21"/>
  <c r="AP353" i="21"/>
  <c r="AO353" i="21"/>
  <c r="AN353" i="21"/>
  <c r="AM353" i="21"/>
  <c r="AL353" i="21"/>
  <c r="AK353" i="21"/>
  <c r="AJ353" i="21"/>
  <c r="AI353" i="21"/>
  <c r="AH353" i="21"/>
  <c r="AE353" i="21"/>
  <c r="AD353" i="21"/>
  <c r="AA353" i="21"/>
  <c r="Z353" i="21"/>
  <c r="Y353" i="21"/>
  <c r="X353" i="21"/>
  <c r="W353" i="21"/>
  <c r="V353" i="21"/>
  <c r="U353" i="21"/>
  <c r="T353" i="21"/>
  <c r="S353" i="21"/>
  <c r="R353" i="21"/>
  <c r="P353" i="21"/>
  <c r="O353" i="21"/>
  <c r="M353" i="21"/>
  <c r="L353" i="21"/>
  <c r="K353" i="21"/>
  <c r="H353" i="21"/>
  <c r="G353" i="21"/>
  <c r="F353" i="21"/>
  <c r="E353" i="21"/>
  <c r="D353" i="21"/>
  <c r="C353" i="21"/>
  <c r="B353" i="21"/>
  <c r="N353" i="21"/>
  <c r="AR352" i="21"/>
  <c r="AQ352" i="21"/>
  <c r="AP352" i="21"/>
  <c r="AO352" i="21"/>
  <c r="AN352" i="21"/>
  <c r="AM352" i="21"/>
  <c r="AL352" i="21"/>
  <c r="AK352" i="21"/>
  <c r="AJ352" i="21"/>
  <c r="AI352" i="21"/>
  <c r="AH352" i="21"/>
  <c r="AE352" i="21"/>
  <c r="AD352" i="21"/>
  <c r="AA352" i="21"/>
  <c r="Z352" i="21"/>
  <c r="Y352" i="21"/>
  <c r="X352" i="21"/>
  <c r="W352" i="21"/>
  <c r="V352" i="21"/>
  <c r="U352" i="21"/>
  <c r="T352" i="21"/>
  <c r="S352" i="21"/>
  <c r="R352" i="21"/>
  <c r="P352" i="21"/>
  <c r="M352" i="21"/>
  <c r="L352" i="21"/>
  <c r="K352" i="21"/>
  <c r="H352" i="21"/>
  <c r="G352" i="21"/>
  <c r="E352" i="21"/>
  <c r="D352" i="21"/>
  <c r="C352" i="21"/>
  <c r="B352" i="21"/>
  <c r="AR351" i="21"/>
  <c r="AQ351" i="21"/>
  <c r="AP351" i="21"/>
  <c r="AO351" i="21"/>
  <c r="AN351" i="21"/>
  <c r="AM351" i="21"/>
  <c r="AL351" i="21"/>
  <c r="AK351" i="21"/>
  <c r="AJ351" i="21"/>
  <c r="AI351" i="21"/>
  <c r="AH351" i="21"/>
  <c r="AE351" i="21"/>
  <c r="AD351" i="21"/>
  <c r="AA351" i="21"/>
  <c r="Z351" i="21"/>
  <c r="Y351" i="21"/>
  <c r="X351" i="21"/>
  <c r="W351" i="21"/>
  <c r="V351" i="21"/>
  <c r="U351" i="21"/>
  <c r="T351" i="21"/>
  <c r="S351" i="21"/>
  <c r="R351" i="21"/>
  <c r="P351" i="21"/>
  <c r="M351" i="21"/>
  <c r="L351" i="21"/>
  <c r="K351" i="21"/>
  <c r="H351" i="21"/>
  <c r="G351" i="21"/>
  <c r="F351" i="21"/>
  <c r="E351" i="21"/>
  <c r="D351" i="21"/>
  <c r="C351" i="21"/>
  <c r="B351" i="21"/>
  <c r="AR350" i="21"/>
  <c r="AQ350" i="21"/>
  <c r="AP350" i="21"/>
  <c r="AO350" i="21"/>
  <c r="AN350" i="21"/>
  <c r="AM350" i="21"/>
  <c r="AL350" i="21"/>
  <c r="AK350" i="21"/>
  <c r="AJ350" i="21"/>
  <c r="AI350" i="21"/>
  <c r="AH350" i="21"/>
  <c r="AE350" i="21"/>
  <c r="AD350" i="21"/>
  <c r="AA350" i="21"/>
  <c r="Z350" i="21"/>
  <c r="Y350" i="21"/>
  <c r="X350" i="21"/>
  <c r="W350" i="21"/>
  <c r="V350" i="21"/>
  <c r="U350" i="21"/>
  <c r="T350" i="21"/>
  <c r="S350" i="21"/>
  <c r="R350" i="21"/>
  <c r="P350" i="21"/>
  <c r="O350" i="21"/>
  <c r="M350" i="21"/>
  <c r="L350" i="21"/>
  <c r="K350" i="21"/>
  <c r="H350" i="21"/>
  <c r="G350" i="21"/>
  <c r="E350" i="21"/>
  <c r="D350" i="21"/>
  <c r="C350" i="21"/>
  <c r="B350" i="21"/>
  <c r="N350" i="21"/>
  <c r="AR349" i="21"/>
  <c r="AQ349" i="21"/>
  <c r="AP349" i="21"/>
  <c r="AO349" i="21"/>
  <c r="AN349" i="21"/>
  <c r="AM349" i="21"/>
  <c r="AL349" i="21"/>
  <c r="AK349" i="21"/>
  <c r="AJ349" i="21"/>
  <c r="AI349" i="21"/>
  <c r="AH349" i="21"/>
  <c r="AE349" i="21"/>
  <c r="AD349" i="21"/>
  <c r="AA349" i="21"/>
  <c r="Z349" i="21"/>
  <c r="Y349" i="21"/>
  <c r="X349" i="21"/>
  <c r="W349" i="21"/>
  <c r="V349" i="21"/>
  <c r="U349" i="21"/>
  <c r="T349" i="21"/>
  <c r="S349" i="21"/>
  <c r="R349" i="21"/>
  <c r="P349" i="21"/>
  <c r="M349" i="21"/>
  <c r="L349" i="21"/>
  <c r="K349" i="21"/>
  <c r="H349" i="21"/>
  <c r="G349" i="21"/>
  <c r="F349" i="21"/>
  <c r="E349" i="21"/>
  <c r="D349" i="21"/>
  <c r="C349" i="21"/>
  <c r="B349" i="21"/>
  <c r="O349" i="21" s="1"/>
  <c r="N349" i="21"/>
  <c r="AR348" i="21"/>
  <c r="AQ348" i="21"/>
  <c r="AP348" i="21"/>
  <c r="AO348" i="21"/>
  <c r="AN348" i="21"/>
  <c r="AM348" i="21"/>
  <c r="AL348" i="21"/>
  <c r="AK348" i="21"/>
  <c r="AJ348" i="21"/>
  <c r="AI348" i="21"/>
  <c r="AH348" i="21"/>
  <c r="AE348" i="21"/>
  <c r="AD348" i="21"/>
  <c r="AA348" i="21"/>
  <c r="Z348" i="21"/>
  <c r="Y348" i="21"/>
  <c r="X348" i="21"/>
  <c r="W348" i="21"/>
  <c r="V348" i="21"/>
  <c r="U348" i="21"/>
  <c r="T348" i="21"/>
  <c r="S348" i="21"/>
  <c r="R348" i="21"/>
  <c r="P348" i="21"/>
  <c r="M348" i="21"/>
  <c r="L348" i="21"/>
  <c r="K348" i="21"/>
  <c r="H348" i="21"/>
  <c r="G348" i="21"/>
  <c r="E348" i="21"/>
  <c r="D348" i="21"/>
  <c r="C348" i="21"/>
  <c r="B348" i="21"/>
  <c r="O348" i="21" s="1"/>
  <c r="AR347" i="21"/>
  <c r="AQ347" i="21"/>
  <c r="AP347" i="21"/>
  <c r="AO347" i="21"/>
  <c r="AN347" i="21"/>
  <c r="AM347" i="21"/>
  <c r="AL347" i="21"/>
  <c r="AK347" i="21"/>
  <c r="AJ347" i="21"/>
  <c r="AI347" i="21"/>
  <c r="AH347" i="21"/>
  <c r="AE347" i="21"/>
  <c r="AD347" i="21"/>
  <c r="AA347" i="21"/>
  <c r="Z347" i="21"/>
  <c r="Y347" i="21"/>
  <c r="X347" i="21"/>
  <c r="W347" i="21"/>
  <c r="V347" i="21"/>
  <c r="U347" i="21"/>
  <c r="T347" i="21"/>
  <c r="S347" i="21"/>
  <c r="R347" i="21"/>
  <c r="P347" i="21"/>
  <c r="O347" i="21"/>
  <c r="M347" i="21"/>
  <c r="L347" i="21"/>
  <c r="K347" i="21"/>
  <c r="H347" i="21"/>
  <c r="G347" i="21"/>
  <c r="F347" i="21"/>
  <c r="E347" i="21"/>
  <c r="D347" i="21"/>
  <c r="C347" i="21"/>
  <c r="B347" i="21"/>
  <c r="N347" i="21" s="1"/>
  <c r="AR346" i="21"/>
  <c r="AQ346" i="21"/>
  <c r="AP346" i="21"/>
  <c r="AO346" i="21"/>
  <c r="AN346" i="21"/>
  <c r="AM346" i="21"/>
  <c r="AL346" i="21"/>
  <c r="AK346" i="21"/>
  <c r="AJ346" i="21"/>
  <c r="AI346" i="21"/>
  <c r="AH346" i="21"/>
  <c r="AE346" i="21"/>
  <c r="AD346" i="21"/>
  <c r="AA346" i="21"/>
  <c r="Z346" i="21"/>
  <c r="Y346" i="21"/>
  <c r="X346" i="21"/>
  <c r="W346" i="21"/>
  <c r="V346" i="21"/>
  <c r="U346" i="21"/>
  <c r="T346" i="21"/>
  <c r="S346" i="21"/>
  <c r="R346" i="21"/>
  <c r="P346" i="21"/>
  <c r="O346" i="21"/>
  <c r="M346" i="21"/>
  <c r="L346" i="21"/>
  <c r="K346" i="21"/>
  <c r="H346" i="21"/>
  <c r="G346" i="21"/>
  <c r="E346" i="21"/>
  <c r="D346" i="21"/>
  <c r="C346" i="21"/>
  <c r="B346" i="21"/>
  <c r="N346" i="21"/>
  <c r="AR345" i="21"/>
  <c r="AQ345" i="21"/>
  <c r="AP345" i="21"/>
  <c r="AO345" i="21"/>
  <c r="AN345" i="21"/>
  <c r="AM345" i="21"/>
  <c r="AL345" i="21"/>
  <c r="AK345" i="21"/>
  <c r="AJ345" i="21"/>
  <c r="AI345" i="21"/>
  <c r="AH345" i="21"/>
  <c r="AE345" i="21"/>
  <c r="AD345" i="21"/>
  <c r="AA345" i="21"/>
  <c r="Z345" i="21"/>
  <c r="Y345" i="21"/>
  <c r="X345" i="21"/>
  <c r="W345" i="21"/>
  <c r="V345" i="21"/>
  <c r="U345" i="21"/>
  <c r="T345" i="21"/>
  <c r="S345" i="21"/>
  <c r="R345" i="21"/>
  <c r="P345" i="21"/>
  <c r="O345" i="21"/>
  <c r="M345" i="21"/>
  <c r="L345" i="21"/>
  <c r="K345" i="21"/>
  <c r="H345" i="21"/>
  <c r="G345" i="21"/>
  <c r="F345" i="21"/>
  <c r="E345" i="21"/>
  <c r="D345" i="21"/>
  <c r="C345" i="21"/>
  <c r="B345" i="21"/>
  <c r="N345" i="21"/>
  <c r="AR344" i="21"/>
  <c r="AQ344" i="21"/>
  <c r="AP344" i="21"/>
  <c r="AO344" i="21"/>
  <c r="AN344" i="21"/>
  <c r="AM344" i="21"/>
  <c r="AL344" i="21"/>
  <c r="AK344" i="21"/>
  <c r="AJ344" i="21"/>
  <c r="AI344" i="21"/>
  <c r="AH344" i="21"/>
  <c r="AE344" i="21"/>
  <c r="AD344" i="21"/>
  <c r="AA344" i="21"/>
  <c r="Z344" i="21"/>
  <c r="Y344" i="21"/>
  <c r="X344" i="21"/>
  <c r="W344" i="21"/>
  <c r="V344" i="21"/>
  <c r="U344" i="21"/>
  <c r="T344" i="21"/>
  <c r="S344" i="21"/>
  <c r="R344" i="21"/>
  <c r="P344" i="21"/>
  <c r="M344" i="21"/>
  <c r="L344" i="21"/>
  <c r="K344" i="21"/>
  <c r="H344" i="21"/>
  <c r="G344" i="21"/>
  <c r="E344" i="21"/>
  <c r="D344" i="21"/>
  <c r="C344" i="21"/>
  <c r="B344" i="21"/>
  <c r="AR343" i="21"/>
  <c r="AQ343" i="21"/>
  <c r="AP343" i="21"/>
  <c r="AO343" i="21"/>
  <c r="AN343" i="21"/>
  <c r="AM343" i="21"/>
  <c r="AL343" i="21"/>
  <c r="AK343" i="21"/>
  <c r="AJ343" i="21"/>
  <c r="AI343" i="21"/>
  <c r="AH343" i="21"/>
  <c r="AE343" i="21"/>
  <c r="AD343" i="21"/>
  <c r="AA343" i="21"/>
  <c r="Z343" i="21"/>
  <c r="Y343" i="21"/>
  <c r="X343" i="21"/>
  <c r="W343" i="21"/>
  <c r="V343" i="21"/>
  <c r="U343" i="21"/>
  <c r="T343" i="21"/>
  <c r="S343" i="21"/>
  <c r="R343" i="21"/>
  <c r="P343" i="21"/>
  <c r="M343" i="21"/>
  <c r="L343" i="21"/>
  <c r="K343" i="21"/>
  <c r="H343" i="21"/>
  <c r="G343" i="21"/>
  <c r="F343" i="21"/>
  <c r="E343" i="21"/>
  <c r="D343" i="21"/>
  <c r="C343" i="21"/>
  <c r="B343" i="21"/>
  <c r="AR342" i="21"/>
  <c r="AQ342" i="21"/>
  <c r="AP342" i="21"/>
  <c r="AO342" i="21"/>
  <c r="AN342" i="21"/>
  <c r="AM342" i="21"/>
  <c r="AL342" i="21"/>
  <c r="AK342" i="21"/>
  <c r="AJ342" i="21"/>
  <c r="AI342" i="21"/>
  <c r="AH342" i="21"/>
  <c r="AE342" i="21"/>
  <c r="AD342" i="21"/>
  <c r="AA342" i="21"/>
  <c r="Z342" i="21"/>
  <c r="Y342" i="21"/>
  <c r="X342" i="21"/>
  <c r="W342" i="21"/>
  <c r="V342" i="21"/>
  <c r="U342" i="21"/>
  <c r="T342" i="21"/>
  <c r="S342" i="21"/>
  <c r="R342" i="21"/>
  <c r="P342" i="21"/>
  <c r="O342" i="21"/>
  <c r="M342" i="21"/>
  <c r="L342" i="21"/>
  <c r="K342" i="21"/>
  <c r="H342" i="21"/>
  <c r="G342" i="21"/>
  <c r="E342" i="21"/>
  <c r="D342" i="21"/>
  <c r="C342" i="21"/>
  <c r="B342" i="21"/>
  <c r="N342" i="21"/>
  <c r="AR341" i="21"/>
  <c r="AQ341" i="21"/>
  <c r="AP341" i="21"/>
  <c r="AO341" i="21"/>
  <c r="AN341" i="21"/>
  <c r="AM341" i="21"/>
  <c r="AL341" i="21"/>
  <c r="AK341" i="21"/>
  <c r="AJ341" i="21"/>
  <c r="AI341" i="21"/>
  <c r="AH341" i="21"/>
  <c r="AE341" i="21"/>
  <c r="AD341" i="21"/>
  <c r="AA341" i="21"/>
  <c r="Z341" i="21"/>
  <c r="Y341" i="21"/>
  <c r="X341" i="21"/>
  <c r="W341" i="21"/>
  <c r="V341" i="21"/>
  <c r="U341" i="21"/>
  <c r="T341" i="21"/>
  <c r="S341" i="21"/>
  <c r="R341" i="21"/>
  <c r="P341" i="21"/>
  <c r="M341" i="21"/>
  <c r="L341" i="21"/>
  <c r="K341" i="21"/>
  <c r="H341" i="21"/>
  <c r="G341" i="21"/>
  <c r="F341" i="21"/>
  <c r="E341" i="21"/>
  <c r="D341" i="21"/>
  <c r="C341" i="21"/>
  <c r="B341" i="21"/>
  <c r="O341" i="21" s="1"/>
  <c r="N341" i="21"/>
  <c r="AR340" i="21"/>
  <c r="AQ340" i="21"/>
  <c r="AP340" i="21"/>
  <c r="AO340" i="21"/>
  <c r="AN340" i="21"/>
  <c r="AM340" i="21"/>
  <c r="AL340" i="21"/>
  <c r="AK340" i="21"/>
  <c r="AJ340" i="21"/>
  <c r="AI340" i="21"/>
  <c r="AH340" i="21"/>
  <c r="AF340" i="21"/>
  <c r="AE340" i="21"/>
  <c r="AD340" i="21"/>
  <c r="AA340" i="21"/>
  <c r="Z340" i="21"/>
  <c r="Y340" i="21"/>
  <c r="X340" i="21"/>
  <c r="W340" i="21"/>
  <c r="V340" i="21"/>
  <c r="U340" i="21"/>
  <c r="T340" i="21"/>
  <c r="S340" i="21"/>
  <c r="R340" i="21"/>
  <c r="P340" i="21"/>
  <c r="M340" i="21"/>
  <c r="L340" i="21"/>
  <c r="K340" i="21"/>
  <c r="H340" i="21"/>
  <c r="G340" i="21"/>
  <c r="E340" i="21"/>
  <c r="D340" i="21"/>
  <c r="C340" i="21"/>
  <c r="B340" i="21"/>
  <c r="AR339" i="21"/>
  <c r="AQ339" i="21"/>
  <c r="AP339" i="21"/>
  <c r="AO339" i="21"/>
  <c r="AN339" i="21"/>
  <c r="AM339" i="21"/>
  <c r="AL339" i="21"/>
  <c r="AK339" i="21"/>
  <c r="AJ339" i="21"/>
  <c r="AI339" i="21"/>
  <c r="AH339" i="21"/>
  <c r="AE339" i="21"/>
  <c r="AD339" i="21"/>
  <c r="AB339" i="21"/>
  <c r="AA339" i="21"/>
  <c r="Z339" i="21"/>
  <c r="Y339" i="21"/>
  <c r="X339" i="21"/>
  <c r="W339" i="21"/>
  <c r="V339" i="21"/>
  <c r="U339" i="21"/>
  <c r="T339" i="21"/>
  <c r="S339" i="21"/>
  <c r="R339" i="21"/>
  <c r="P339" i="21"/>
  <c r="O339" i="21"/>
  <c r="M339" i="21"/>
  <c r="L339" i="21"/>
  <c r="K339" i="21"/>
  <c r="H339" i="21"/>
  <c r="G339" i="21"/>
  <c r="F339" i="21"/>
  <c r="E339" i="21"/>
  <c r="D339" i="21"/>
  <c r="C339" i="21"/>
  <c r="B339" i="21"/>
  <c r="AF339" i="21" s="1"/>
  <c r="AR338" i="21"/>
  <c r="AQ338" i="21"/>
  <c r="AP338" i="21"/>
  <c r="AO338" i="21"/>
  <c r="AN338" i="21"/>
  <c r="AM338" i="21"/>
  <c r="AL338" i="21"/>
  <c r="AK338" i="21"/>
  <c r="AJ338" i="21"/>
  <c r="AI338" i="21"/>
  <c r="AH338" i="21"/>
  <c r="AE338" i="21"/>
  <c r="AD338" i="21"/>
  <c r="AB338" i="21"/>
  <c r="AA338" i="21"/>
  <c r="Z338" i="21"/>
  <c r="Y338" i="21"/>
  <c r="X338" i="21"/>
  <c r="W338" i="21"/>
  <c r="V338" i="21"/>
  <c r="U338" i="21"/>
  <c r="T338" i="21"/>
  <c r="S338" i="21"/>
  <c r="R338" i="21"/>
  <c r="P338" i="21"/>
  <c r="O338" i="21"/>
  <c r="M338" i="21"/>
  <c r="L338" i="21"/>
  <c r="K338" i="21"/>
  <c r="H338" i="21"/>
  <c r="G338" i="21"/>
  <c r="E338" i="21"/>
  <c r="D338" i="21"/>
  <c r="C338" i="21"/>
  <c r="B338" i="21"/>
  <c r="AF338" i="21" s="1"/>
  <c r="N338" i="21"/>
  <c r="AR337" i="21"/>
  <c r="AQ337" i="21"/>
  <c r="AP337" i="21"/>
  <c r="AO337" i="21"/>
  <c r="AN337" i="21"/>
  <c r="AM337" i="21"/>
  <c r="AL337" i="21"/>
  <c r="AK337" i="21"/>
  <c r="AJ337" i="21"/>
  <c r="AI337" i="21"/>
  <c r="AH337" i="21"/>
  <c r="AF337" i="21"/>
  <c r="AE337" i="21"/>
  <c r="AD337" i="21"/>
  <c r="AB337" i="21"/>
  <c r="AA337" i="21"/>
  <c r="Z337" i="21"/>
  <c r="Y337" i="21"/>
  <c r="X337" i="21"/>
  <c r="W337" i="21"/>
  <c r="V337" i="21"/>
  <c r="U337" i="21"/>
  <c r="T337" i="21"/>
  <c r="S337" i="21"/>
  <c r="R337" i="21"/>
  <c r="P337" i="21"/>
  <c r="O337" i="21"/>
  <c r="M337" i="21"/>
  <c r="L337" i="21"/>
  <c r="K337" i="21"/>
  <c r="H337" i="21"/>
  <c r="G337" i="21"/>
  <c r="F337" i="21"/>
  <c r="E337" i="21"/>
  <c r="D337" i="21"/>
  <c r="C337" i="21"/>
  <c r="B337" i="21"/>
  <c r="N337" i="21"/>
  <c r="AR336" i="21"/>
  <c r="AQ336" i="21"/>
  <c r="AP336" i="21"/>
  <c r="AO336" i="21"/>
  <c r="AN336" i="21"/>
  <c r="AM336" i="21"/>
  <c r="AL336" i="21"/>
  <c r="AK336" i="21"/>
  <c r="AJ336" i="21"/>
  <c r="AI336" i="21"/>
  <c r="AH336" i="21"/>
  <c r="AE336" i="21"/>
  <c r="AD336" i="21"/>
  <c r="AA336" i="21"/>
  <c r="Z336" i="21"/>
  <c r="Y336" i="21"/>
  <c r="X336" i="21"/>
  <c r="W336" i="21"/>
  <c r="V336" i="21"/>
  <c r="U336" i="21"/>
  <c r="T336" i="21"/>
  <c r="S336" i="21"/>
  <c r="R336" i="21"/>
  <c r="P336" i="21"/>
  <c r="M336" i="21"/>
  <c r="L336" i="21"/>
  <c r="K336" i="21"/>
  <c r="H336" i="21"/>
  <c r="G336" i="21"/>
  <c r="E336" i="21"/>
  <c r="D336" i="21"/>
  <c r="C336" i="21"/>
  <c r="B336" i="21"/>
  <c r="AB336" i="21" s="1"/>
  <c r="AR335" i="21"/>
  <c r="AQ335" i="21"/>
  <c r="AP335" i="21"/>
  <c r="AO335" i="21"/>
  <c r="AN335" i="21"/>
  <c r="AM335" i="21"/>
  <c r="AL335" i="21"/>
  <c r="AK335" i="21"/>
  <c r="AJ335" i="21"/>
  <c r="AI335" i="21"/>
  <c r="AH335" i="21"/>
  <c r="AE335" i="21"/>
  <c r="AD335" i="21"/>
  <c r="AA335" i="21"/>
  <c r="Z335" i="21"/>
  <c r="Y335" i="21"/>
  <c r="X335" i="21"/>
  <c r="W335" i="21"/>
  <c r="V335" i="21"/>
  <c r="U335" i="21"/>
  <c r="T335" i="21"/>
  <c r="S335" i="21"/>
  <c r="R335" i="21"/>
  <c r="P335" i="21"/>
  <c r="M335" i="21"/>
  <c r="L335" i="21"/>
  <c r="K335" i="21"/>
  <c r="H335" i="21"/>
  <c r="G335" i="21"/>
  <c r="F335" i="21"/>
  <c r="E335" i="21"/>
  <c r="D335" i="21"/>
  <c r="C335" i="21"/>
  <c r="B335" i="21"/>
  <c r="AR334" i="21"/>
  <c r="AQ334" i="21"/>
  <c r="AP334" i="21"/>
  <c r="AO334" i="21"/>
  <c r="AN334" i="21"/>
  <c r="AM334" i="21"/>
  <c r="AL334" i="21"/>
  <c r="AK334" i="21"/>
  <c r="AJ334" i="21"/>
  <c r="AI334" i="21"/>
  <c r="AH334" i="21"/>
  <c r="AE334" i="21"/>
  <c r="AD334" i="21"/>
  <c r="AB334" i="21"/>
  <c r="AA334" i="21"/>
  <c r="Z334" i="21"/>
  <c r="Y334" i="21"/>
  <c r="X334" i="21"/>
  <c r="W334" i="21"/>
  <c r="V334" i="21"/>
  <c r="U334" i="21"/>
  <c r="T334" i="21"/>
  <c r="S334" i="21"/>
  <c r="R334" i="21"/>
  <c r="P334" i="21"/>
  <c r="O334" i="21"/>
  <c r="M334" i="21"/>
  <c r="L334" i="21"/>
  <c r="K334" i="21"/>
  <c r="H334" i="21"/>
  <c r="G334" i="21"/>
  <c r="E334" i="21"/>
  <c r="D334" i="21"/>
  <c r="C334" i="21"/>
  <c r="B334" i="21"/>
  <c r="AF334" i="21" s="1"/>
  <c r="N334" i="21"/>
  <c r="AR333" i="21"/>
  <c r="AQ333" i="21"/>
  <c r="AP333" i="21"/>
  <c r="AO333" i="21"/>
  <c r="AN333" i="21"/>
  <c r="AM333" i="21"/>
  <c r="AL333" i="21"/>
  <c r="AK333" i="21"/>
  <c r="AJ333" i="21"/>
  <c r="AI333" i="21"/>
  <c r="AH333" i="21"/>
  <c r="AF333" i="21"/>
  <c r="AE333" i="21"/>
  <c r="AD333" i="21"/>
  <c r="AA333" i="21"/>
  <c r="Z333" i="21"/>
  <c r="Y333" i="21"/>
  <c r="X333" i="21"/>
  <c r="W333" i="21"/>
  <c r="V333" i="21"/>
  <c r="U333" i="21"/>
  <c r="T333" i="21"/>
  <c r="S333" i="21"/>
  <c r="R333" i="21"/>
  <c r="P333" i="21"/>
  <c r="M333" i="21"/>
  <c r="L333" i="21"/>
  <c r="K333" i="21"/>
  <c r="H333" i="21"/>
  <c r="G333" i="21"/>
  <c r="F333" i="21"/>
  <c r="E333" i="21"/>
  <c r="D333" i="21"/>
  <c r="C333" i="21"/>
  <c r="B333" i="21"/>
  <c r="AB333" i="21" s="1"/>
  <c r="N333" i="21"/>
  <c r="AR332" i="21"/>
  <c r="AQ332" i="21"/>
  <c r="AP332" i="21"/>
  <c r="AO332" i="21"/>
  <c r="AN332" i="21"/>
  <c r="AM332" i="21"/>
  <c r="AL332" i="21"/>
  <c r="AK332" i="21"/>
  <c r="AJ332" i="21"/>
  <c r="AI332" i="21"/>
  <c r="AH332" i="21"/>
  <c r="AE332" i="21"/>
  <c r="AD332" i="21"/>
  <c r="AA332" i="21"/>
  <c r="Z332" i="21"/>
  <c r="Y332" i="21"/>
  <c r="X332" i="21"/>
  <c r="W332" i="21"/>
  <c r="V332" i="21"/>
  <c r="U332" i="21"/>
  <c r="T332" i="21"/>
  <c r="S332" i="21"/>
  <c r="R332" i="21"/>
  <c r="P332" i="21"/>
  <c r="M332" i="21"/>
  <c r="L332" i="21"/>
  <c r="K332" i="21"/>
  <c r="H332" i="21"/>
  <c r="G332" i="21"/>
  <c r="F332" i="21"/>
  <c r="E332" i="21"/>
  <c r="D332" i="21"/>
  <c r="C332" i="21"/>
  <c r="B332" i="21"/>
  <c r="AF332" i="21" s="1"/>
  <c r="AR331" i="21"/>
  <c r="AQ331" i="21"/>
  <c r="AP331" i="21"/>
  <c r="AO331" i="21"/>
  <c r="AN331" i="21"/>
  <c r="AM331" i="21"/>
  <c r="AL331" i="21"/>
  <c r="AK331" i="21"/>
  <c r="AJ331" i="21"/>
  <c r="AI331" i="21"/>
  <c r="AH331" i="21"/>
  <c r="AE331" i="21"/>
  <c r="AD331" i="21"/>
  <c r="AA331" i="21"/>
  <c r="Z331" i="21"/>
  <c r="Y331" i="21"/>
  <c r="X331" i="21"/>
  <c r="W331" i="21"/>
  <c r="V331" i="21"/>
  <c r="U331" i="21"/>
  <c r="T331" i="21"/>
  <c r="S331" i="21"/>
  <c r="R331" i="21"/>
  <c r="P331" i="21"/>
  <c r="M331" i="21"/>
  <c r="L331" i="21"/>
  <c r="K331" i="21"/>
  <c r="H331" i="21"/>
  <c r="G331" i="21"/>
  <c r="F331" i="21"/>
  <c r="E331" i="21"/>
  <c r="D331" i="21"/>
  <c r="C331" i="21"/>
  <c r="B331" i="21"/>
  <c r="N331" i="21"/>
  <c r="AR330" i="21"/>
  <c r="AQ330" i="21"/>
  <c r="AP330" i="21"/>
  <c r="AO330" i="21"/>
  <c r="AN330" i="21"/>
  <c r="AM330" i="21"/>
  <c r="AL330" i="21"/>
  <c r="AK330" i="21"/>
  <c r="AJ330" i="21"/>
  <c r="AI330" i="21"/>
  <c r="AH330" i="21"/>
  <c r="AE330" i="21"/>
  <c r="AD330" i="21"/>
  <c r="AA330" i="21"/>
  <c r="Z330" i="21"/>
  <c r="Y330" i="21"/>
  <c r="X330" i="21"/>
  <c r="W330" i="21"/>
  <c r="V330" i="21"/>
  <c r="U330" i="21"/>
  <c r="T330" i="21"/>
  <c r="S330" i="21"/>
  <c r="R330" i="21"/>
  <c r="P330" i="21"/>
  <c r="M330" i="21"/>
  <c r="L330" i="21"/>
  <c r="K330" i="21"/>
  <c r="H330" i="21"/>
  <c r="G330" i="21"/>
  <c r="F330" i="21"/>
  <c r="E330" i="21"/>
  <c r="D330" i="21"/>
  <c r="C330" i="21"/>
  <c r="B330" i="21"/>
  <c r="N330" i="21" s="1"/>
  <c r="AR329" i="21"/>
  <c r="AQ329" i="21"/>
  <c r="AP329" i="21"/>
  <c r="AO329" i="21"/>
  <c r="AN329" i="21"/>
  <c r="AM329" i="21"/>
  <c r="AL329" i="21"/>
  <c r="AK329" i="21"/>
  <c r="AJ329" i="21"/>
  <c r="AI329" i="21"/>
  <c r="AH329" i="21"/>
  <c r="AE329" i="21"/>
  <c r="AD329" i="21"/>
  <c r="AA329" i="21"/>
  <c r="Z329" i="21"/>
  <c r="Y329" i="21"/>
  <c r="X329" i="21"/>
  <c r="W329" i="21"/>
  <c r="V329" i="21"/>
  <c r="U329" i="21"/>
  <c r="T329" i="21"/>
  <c r="S329" i="21"/>
  <c r="R329" i="21"/>
  <c r="P329" i="21"/>
  <c r="O329" i="21"/>
  <c r="M329" i="21"/>
  <c r="L329" i="21"/>
  <c r="K329" i="21"/>
  <c r="I329" i="21"/>
  <c r="H329" i="21"/>
  <c r="G329" i="21"/>
  <c r="F329" i="21"/>
  <c r="E329" i="21"/>
  <c r="D329" i="21"/>
  <c r="C329" i="21"/>
  <c r="B329" i="21"/>
  <c r="N329" i="21"/>
  <c r="AR328" i="21"/>
  <c r="AQ328" i="21"/>
  <c r="AP328" i="21"/>
  <c r="AO328" i="21"/>
  <c r="AN328" i="21"/>
  <c r="AM328" i="21"/>
  <c r="AL328" i="21"/>
  <c r="AK328" i="21"/>
  <c r="AJ328" i="21"/>
  <c r="AI328" i="21"/>
  <c r="AH328" i="21"/>
  <c r="AE328" i="21"/>
  <c r="AD328" i="21"/>
  <c r="AA328" i="21"/>
  <c r="Z328" i="21"/>
  <c r="Y328" i="21"/>
  <c r="X328" i="21"/>
  <c r="W328" i="21"/>
  <c r="V328" i="21"/>
  <c r="U328" i="21"/>
  <c r="T328" i="21"/>
  <c r="S328" i="21"/>
  <c r="R328" i="21"/>
  <c r="P328" i="21"/>
  <c r="M328" i="21"/>
  <c r="L328" i="21"/>
  <c r="K328" i="21"/>
  <c r="H328" i="21"/>
  <c r="G328" i="21"/>
  <c r="F328" i="21"/>
  <c r="E328" i="21"/>
  <c r="D328" i="21"/>
  <c r="C328" i="21"/>
  <c r="B328" i="21"/>
  <c r="AR327" i="21"/>
  <c r="AQ327" i="21"/>
  <c r="AP327" i="21"/>
  <c r="AO327" i="21"/>
  <c r="AN327" i="21"/>
  <c r="AM327" i="21"/>
  <c r="AL327" i="21"/>
  <c r="AK327" i="21"/>
  <c r="AJ327" i="21"/>
  <c r="AI327" i="21"/>
  <c r="AH327" i="21"/>
  <c r="AE327" i="21"/>
  <c r="AD327" i="21"/>
  <c r="AA327" i="21"/>
  <c r="Z327" i="21"/>
  <c r="Y327" i="21"/>
  <c r="X327" i="21"/>
  <c r="W327" i="21"/>
  <c r="V327" i="21"/>
  <c r="U327" i="21"/>
  <c r="T327" i="21"/>
  <c r="S327" i="21"/>
  <c r="R327" i="21"/>
  <c r="P327" i="21"/>
  <c r="O327" i="21"/>
  <c r="M327" i="21"/>
  <c r="L327" i="21"/>
  <c r="K327" i="21"/>
  <c r="I327" i="21"/>
  <c r="H327" i="21"/>
  <c r="G327" i="21"/>
  <c r="F327" i="21"/>
  <c r="E327" i="21"/>
  <c r="D327" i="21"/>
  <c r="C327" i="21"/>
  <c r="B327" i="21"/>
  <c r="N327" i="21"/>
  <c r="AR326" i="21"/>
  <c r="AQ326" i="21"/>
  <c r="AP326" i="21"/>
  <c r="AO326" i="21"/>
  <c r="AN326" i="21"/>
  <c r="AM326" i="21"/>
  <c r="AL326" i="21"/>
  <c r="AK326" i="21"/>
  <c r="AJ326" i="21"/>
  <c r="AI326" i="21"/>
  <c r="AH326" i="21"/>
  <c r="AE326" i="21"/>
  <c r="AD326" i="21"/>
  <c r="AA326" i="21"/>
  <c r="Z326" i="21"/>
  <c r="Y326" i="21"/>
  <c r="X326" i="21"/>
  <c r="W326" i="21"/>
  <c r="V326" i="21"/>
  <c r="U326" i="21"/>
  <c r="T326" i="21"/>
  <c r="S326" i="21"/>
  <c r="R326" i="21"/>
  <c r="P326" i="21"/>
  <c r="M326" i="21"/>
  <c r="L326" i="21"/>
  <c r="K326" i="21"/>
  <c r="H326" i="21"/>
  <c r="G326" i="21"/>
  <c r="F326" i="21"/>
  <c r="E326" i="21"/>
  <c r="D326" i="21"/>
  <c r="C326" i="21"/>
  <c r="B326" i="21"/>
  <c r="AR325" i="21"/>
  <c r="AQ325" i="21"/>
  <c r="AP325" i="21"/>
  <c r="AO325" i="21"/>
  <c r="AN325" i="21"/>
  <c r="AM325" i="21"/>
  <c r="AL325" i="21"/>
  <c r="AK325" i="21"/>
  <c r="AJ325" i="21"/>
  <c r="AI325" i="21"/>
  <c r="AH325" i="21"/>
  <c r="AF325" i="21"/>
  <c r="AE325" i="21"/>
  <c r="AD325" i="21"/>
  <c r="AB325" i="21"/>
  <c r="AA325" i="21"/>
  <c r="Z325" i="21"/>
  <c r="Y325" i="21"/>
  <c r="X325" i="21"/>
  <c r="W325" i="21"/>
  <c r="V325" i="21"/>
  <c r="U325" i="21"/>
  <c r="T325" i="21"/>
  <c r="S325" i="21"/>
  <c r="R325" i="21"/>
  <c r="P325" i="21"/>
  <c r="O325" i="21"/>
  <c r="M325" i="21"/>
  <c r="L325" i="21"/>
  <c r="K325" i="21"/>
  <c r="I325" i="21"/>
  <c r="H325" i="21"/>
  <c r="G325" i="21"/>
  <c r="F325" i="21"/>
  <c r="E325" i="21"/>
  <c r="D325" i="21"/>
  <c r="C325" i="21"/>
  <c r="B325" i="21"/>
  <c r="AG325" i="21" s="1"/>
  <c r="N325" i="21"/>
  <c r="AR324" i="21"/>
  <c r="AQ324" i="21"/>
  <c r="AP324" i="21"/>
  <c r="AO324" i="21"/>
  <c r="AN324" i="21"/>
  <c r="AM324" i="21"/>
  <c r="AL324" i="21"/>
  <c r="AK324" i="21"/>
  <c r="AJ324" i="21"/>
  <c r="AI324" i="21"/>
  <c r="AH324" i="21"/>
  <c r="AE324" i="21"/>
  <c r="AD324" i="21"/>
  <c r="AA324" i="21"/>
  <c r="Z324" i="21"/>
  <c r="Y324" i="21"/>
  <c r="X324" i="21"/>
  <c r="W324" i="21"/>
  <c r="V324" i="21"/>
  <c r="U324" i="21"/>
  <c r="T324" i="21"/>
  <c r="S324" i="21"/>
  <c r="R324" i="21"/>
  <c r="P324" i="21"/>
  <c r="M324" i="21"/>
  <c r="L324" i="21"/>
  <c r="K324" i="21"/>
  <c r="H324" i="21"/>
  <c r="G324" i="21"/>
  <c r="F324" i="21"/>
  <c r="E324" i="21"/>
  <c r="D324" i="21"/>
  <c r="C324" i="21"/>
  <c r="B324" i="21"/>
  <c r="AG324" i="21" s="1"/>
  <c r="AR323" i="21"/>
  <c r="AQ323" i="21"/>
  <c r="AP323" i="21"/>
  <c r="AO323" i="21"/>
  <c r="AN323" i="21"/>
  <c r="AM323" i="21"/>
  <c r="AL323" i="21"/>
  <c r="AK323" i="21"/>
  <c r="AJ323" i="21"/>
  <c r="AI323" i="21"/>
  <c r="AH323" i="21"/>
  <c r="AF323" i="21"/>
  <c r="AE323" i="21"/>
  <c r="AD323" i="21"/>
  <c r="AB323" i="21"/>
  <c r="AA323" i="21"/>
  <c r="Z323" i="21"/>
  <c r="Y323" i="21"/>
  <c r="X323" i="21"/>
  <c r="W323" i="21"/>
  <c r="V323" i="21"/>
  <c r="U323" i="21"/>
  <c r="T323" i="21"/>
  <c r="S323" i="21"/>
  <c r="R323" i="21"/>
  <c r="P323" i="21"/>
  <c r="O323" i="21"/>
  <c r="M323" i="21"/>
  <c r="L323" i="21"/>
  <c r="K323" i="21"/>
  <c r="I323" i="21"/>
  <c r="H323" i="21"/>
  <c r="G323" i="21"/>
  <c r="F323" i="21"/>
  <c r="E323" i="21"/>
  <c r="D323" i="21"/>
  <c r="C323" i="21"/>
  <c r="B323" i="21"/>
  <c r="AG323" i="21" s="1"/>
  <c r="N323" i="21"/>
  <c r="AR322" i="21"/>
  <c r="AQ322" i="21"/>
  <c r="AP322" i="21"/>
  <c r="AO322" i="21"/>
  <c r="AN322" i="21"/>
  <c r="AM322" i="21"/>
  <c r="AL322" i="21"/>
  <c r="AK322" i="21"/>
  <c r="AJ322" i="21"/>
  <c r="AI322" i="21"/>
  <c r="AH322" i="21"/>
  <c r="AE322" i="21"/>
  <c r="AD322" i="21"/>
  <c r="AC322" i="21"/>
  <c r="AA322" i="21"/>
  <c r="Z322" i="21"/>
  <c r="Y322" i="21"/>
  <c r="X322" i="21"/>
  <c r="W322" i="21"/>
  <c r="V322" i="21"/>
  <c r="U322" i="21"/>
  <c r="T322" i="21"/>
  <c r="S322" i="21"/>
  <c r="R322" i="21"/>
  <c r="P322" i="21"/>
  <c r="M322" i="21"/>
  <c r="L322" i="21"/>
  <c r="K322" i="21"/>
  <c r="H322" i="21"/>
  <c r="G322" i="21"/>
  <c r="F322" i="21"/>
  <c r="E322" i="21"/>
  <c r="D322" i="21"/>
  <c r="C322" i="21"/>
  <c r="B322" i="21"/>
  <c r="AR321" i="21"/>
  <c r="AQ321" i="21"/>
  <c r="AP321" i="21"/>
  <c r="AO321" i="21"/>
  <c r="AN321" i="21"/>
  <c r="AM321" i="21"/>
  <c r="AL321" i="21"/>
  <c r="AK321" i="21"/>
  <c r="AJ321" i="21"/>
  <c r="AI321" i="21"/>
  <c r="AH321" i="21"/>
  <c r="AF321" i="21"/>
  <c r="AE321" i="21"/>
  <c r="AD321" i="21"/>
  <c r="AB321" i="21"/>
  <c r="AA321" i="21"/>
  <c r="Z321" i="21"/>
  <c r="Y321" i="21"/>
  <c r="X321" i="21"/>
  <c r="W321" i="21"/>
  <c r="V321" i="21"/>
  <c r="U321" i="21"/>
  <c r="T321" i="21"/>
  <c r="S321" i="21"/>
  <c r="R321" i="21"/>
  <c r="P321" i="21"/>
  <c r="O321" i="21"/>
  <c r="M321" i="21"/>
  <c r="L321" i="21"/>
  <c r="K321" i="21"/>
  <c r="I321" i="21"/>
  <c r="H321" i="21"/>
  <c r="G321" i="21"/>
  <c r="F321" i="21"/>
  <c r="E321" i="21"/>
  <c r="D321" i="21"/>
  <c r="C321" i="21"/>
  <c r="B321" i="21"/>
  <c r="AG321" i="21" s="1"/>
  <c r="N321" i="21"/>
  <c r="AR320" i="21"/>
  <c r="AQ320" i="21"/>
  <c r="AP320" i="21"/>
  <c r="AO320" i="21"/>
  <c r="AN320" i="21"/>
  <c r="AM320" i="21"/>
  <c r="AL320" i="21"/>
  <c r="AK320" i="21"/>
  <c r="AJ320" i="21"/>
  <c r="AI320" i="21"/>
  <c r="AH320" i="21"/>
  <c r="AE320" i="21"/>
  <c r="AD320" i="21"/>
  <c r="AA320" i="21"/>
  <c r="Z320" i="21"/>
  <c r="Y320" i="21"/>
  <c r="X320" i="21"/>
  <c r="W320" i="21"/>
  <c r="V320" i="21"/>
  <c r="U320" i="21"/>
  <c r="T320" i="21"/>
  <c r="S320" i="21"/>
  <c r="R320" i="21"/>
  <c r="P320" i="21"/>
  <c r="M320" i="21"/>
  <c r="L320" i="21"/>
  <c r="K320" i="21"/>
  <c r="H320" i="21"/>
  <c r="G320" i="21"/>
  <c r="F320" i="21"/>
  <c r="E320" i="21"/>
  <c r="D320" i="21"/>
  <c r="C320" i="21"/>
  <c r="B320" i="21"/>
  <c r="AG320" i="21" s="1"/>
  <c r="AR319" i="21"/>
  <c r="AQ319" i="21"/>
  <c r="AP319" i="21"/>
  <c r="AO319" i="21"/>
  <c r="AN319" i="21"/>
  <c r="AM319" i="21"/>
  <c r="AL319" i="21"/>
  <c r="AK319" i="21"/>
  <c r="AJ319" i="21"/>
  <c r="AI319" i="21"/>
  <c r="AH319" i="21"/>
  <c r="AF319" i="21"/>
  <c r="AE319" i="21"/>
  <c r="AD319" i="21"/>
  <c r="AB319" i="21"/>
  <c r="AA319" i="21"/>
  <c r="Z319" i="21"/>
  <c r="Y319" i="21"/>
  <c r="X319" i="21"/>
  <c r="W319" i="21"/>
  <c r="V319" i="21"/>
  <c r="U319" i="21"/>
  <c r="T319" i="21"/>
  <c r="S319" i="21"/>
  <c r="R319" i="21"/>
  <c r="P319" i="21"/>
  <c r="O319" i="21"/>
  <c r="M319" i="21"/>
  <c r="L319" i="21"/>
  <c r="K319" i="21"/>
  <c r="I319" i="21"/>
  <c r="H319" i="21"/>
  <c r="G319" i="21"/>
  <c r="F319" i="21"/>
  <c r="E319" i="21"/>
  <c r="D319" i="21"/>
  <c r="C319" i="21"/>
  <c r="B319" i="21"/>
  <c r="AG319" i="21" s="1"/>
  <c r="N319" i="21"/>
  <c r="AR318" i="21"/>
  <c r="AQ318" i="21"/>
  <c r="AP318" i="21"/>
  <c r="AO318" i="21"/>
  <c r="AN318" i="21"/>
  <c r="AM318" i="21"/>
  <c r="AL318" i="21"/>
  <c r="AK318" i="21"/>
  <c r="AJ318" i="21"/>
  <c r="AI318" i="21"/>
  <c r="AH318" i="21"/>
  <c r="AE318" i="21"/>
  <c r="AD318" i="21"/>
  <c r="AC318" i="21"/>
  <c r="AA318" i="21"/>
  <c r="Z318" i="21"/>
  <c r="Y318" i="21"/>
  <c r="X318" i="21"/>
  <c r="W318" i="21"/>
  <c r="V318" i="21"/>
  <c r="U318" i="21"/>
  <c r="T318" i="21"/>
  <c r="S318" i="21"/>
  <c r="R318" i="21"/>
  <c r="P318" i="21"/>
  <c r="M318" i="21"/>
  <c r="L318" i="21"/>
  <c r="K318" i="21"/>
  <c r="H318" i="21"/>
  <c r="G318" i="21"/>
  <c r="F318" i="21"/>
  <c r="E318" i="21"/>
  <c r="D318" i="21"/>
  <c r="C318" i="21"/>
  <c r="B318" i="21"/>
  <c r="AR317" i="21"/>
  <c r="AQ317" i="21"/>
  <c r="AP317" i="21"/>
  <c r="AO317" i="21"/>
  <c r="AN317" i="21"/>
  <c r="AM317" i="21"/>
  <c r="AL317" i="21"/>
  <c r="AK317" i="21"/>
  <c r="AJ317" i="21"/>
  <c r="AI317" i="21"/>
  <c r="AH317" i="21"/>
  <c r="AF317" i="21"/>
  <c r="AE317" i="21"/>
  <c r="AD317" i="21"/>
  <c r="AB317" i="21"/>
  <c r="AA317" i="21"/>
  <c r="Z317" i="21"/>
  <c r="Y317" i="21"/>
  <c r="X317" i="21"/>
  <c r="W317" i="21"/>
  <c r="V317" i="21"/>
  <c r="U317" i="21"/>
  <c r="T317" i="21"/>
  <c r="S317" i="21"/>
  <c r="R317" i="21"/>
  <c r="P317" i="21"/>
  <c r="O317" i="21"/>
  <c r="M317" i="21"/>
  <c r="L317" i="21"/>
  <c r="K317" i="21"/>
  <c r="I317" i="21"/>
  <c r="H317" i="21"/>
  <c r="G317" i="21"/>
  <c r="F317" i="21"/>
  <c r="E317" i="21"/>
  <c r="D317" i="21"/>
  <c r="C317" i="21"/>
  <c r="B317" i="21"/>
  <c r="AG317" i="21" s="1"/>
  <c r="N317" i="21"/>
  <c r="AR316" i="21"/>
  <c r="AQ316" i="21"/>
  <c r="AP316" i="21"/>
  <c r="AO316" i="21"/>
  <c r="AN316" i="21"/>
  <c r="AM316" i="21"/>
  <c r="AL316" i="21"/>
  <c r="AK316" i="21"/>
  <c r="AJ316" i="21"/>
  <c r="AI316" i="21"/>
  <c r="AH316" i="21"/>
  <c r="AE316" i="21"/>
  <c r="AD316" i="21"/>
  <c r="AA316" i="21"/>
  <c r="Z316" i="21"/>
  <c r="Y316" i="21"/>
  <c r="X316" i="21"/>
  <c r="W316" i="21"/>
  <c r="V316" i="21"/>
  <c r="U316" i="21"/>
  <c r="T316" i="21"/>
  <c r="S316" i="21"/>
  <c r="R316" i="21"/>
  <c r="P316" i="21"/>
  <c r="M316" i="21"/>
  <c r="L316" i="21"/>
  <c r="K316" i="21"/>
  <c r="H316" i="21"/>
  <c r="G316" i="21"/>
  <c r="F316" i="21"/>
  <c r="E316" i="21"/>
  <c r="D316" i="21"/>
  <c r="C316" i="21"/>
  <c r="B316" i="21"/>
  <c r="AG316" i="21" s="1"/>
  <c r="AR315" i="21"/>
  <c r="AQ315" i="21"/>
  <c r="AP315" i="21"/>
  <c r="AO315" i="21"/>
  <c r="AN315" i="21"/>
  <c r="AM315" i="21"/>
  <c r="AL315" i="21"/>
  <c r="AK315" i="21"/>
  <c r="AJ315" i="21"/>
  <c r="AI315" i="21"/>
  <c r="AH315" i="21"/>
  <c r="AF315" i="21"/>
  <c r="AE315" i="21"/>
  <c r="AD315" i="21"/>
  <c r="AB315" i="21"/>
  <c r="AA315" i="21"/>
  <c r="Z315" i="21"/>
  <c r="Y315" i="21"/>
  <c r="X315" i="21"/>
  <c r="W315" i="21"/>
  <c r="V315" i="21"/>
  <c r="U315" i="21"/>
  <c r="T315" i="21"/>
  <c r="S315" i="21"/>
  <c r="R315" i="21"/>
  <c r="P315" i="21"/>
  <c r="O315" i="21"/>
  <c r="M315" i="21"/>
  <c r="L315" i="21"/>
  <c r="K315" i="21"/>
  <c r="I315" i="21"/>
  <c r="H315" i="21"/>
  <c r="G315" i="21"/>
  <c r="F315" i="21"/>
  <c r="E315" i="21"/>
  <c r="D315" i="21"/>
  <c r="C315" i="21"/>
  <c r="B315" i="21"/>
  <c r="AG315" i="21" s="1"/>
  <c r="N315" i="21"/>
  <c r="AR314" i="21"/>
  <c r="AQ314" i="21"/>
  <c r="AP314" i="21"/>
  <c r="AO314" i="21"/>
  <c r="AN314" i="21"/>
  <c r="AM314" i="21"/>
  <c r="AL314" i="21"/>
  <c r="AK314" i="21"/>
  <c r="AJ314" i="21"/>
  <c r="AI314" i="21"/>
  <c r="AH314" i="21"/>
  <c r="AE314" i="21"/>
  <c r="AD314" i="21"/>
  <c r="AC314" i="21"/>
  <c r="AA314" i="21"/>
  <c r="Z314" i="21"/>
  <c r="Y314" i="21"/>
  <c r="X314" i="21"/>
  <c r="W314" i="21"/>
  <c r="V314" i="21"/>
  <c r="U314" i="21"/>
  <c r="T314" i="21"/>
  <c r="S314" i="21"/>
  <c r="R314" i="21"/>
  <c r="P314" i="21"/>
  <c r="M314" i="21"/>
  <c r="L314" i="21"/>
  <c r="K314" i="21"/>
  <c r="H314" i="21"/>
  <c r="G314" i="21"/>
  <c r="F314" i="21"/>
  <c r="E314" i="21"/>
  <c r="D314" i="21"/>
  <c r="C314" i="21"/>
  <c r="B314" i="21"/>
  <c r="AR313" i="21"/>
  <c r="AQ313" i="21"/>
  <c r="AP313" i="21"/>
  <c r="AO313" i="21"/>
  <c r="AN313" i="21"/>
  <c r="AM313" i="21"/>
  <c r="AL313" i="21"/>
  <c r="AK313" i="21"/>
  <c r="AJ313" i="21"/>
  <c r="AI313" i="21"/>
  <c r="AH313" i="21"/>
  <c r="AF313" i="21"/>
  <c r="AE313" i="21"/>
  <c r="AD313" i="21"/>
  <c r="AB313" i="21"/>
  <c r="AA313" i="21"/>
  <c r="Z313" i="21"/>
  <c r="Y313" i="21"/>
  <c r="X313" i="21"/>
  <c r="W313" i="21"/>
  <c r="V313" i="21"/>
  <c r="U313" i="21"/>
  <c r="T313" i="21"/>
  <c r="S313" i="21"/>
  <c r="R313" i="21"/>
  <c r="P313" i="21"/>
  <c r="O313" i="21"/>
  <c r="M313" i="21"/>
  <c r="L313" i="21"/>
  <c r="K313" i="21"/>
  <c r="I313" i="21"/>
  <c r="H313" i="21"/>
  <c r="G313" i="21"/>
  <c r="F313" i="21"/>
  <c r="E313" i="21"/>
  <c r="D313" i="21"/>
  <c r="C313" i="21"/>
  <c r="B313" i="21"/>
  <c r="AG313" i="21" s="1"/>
  <c r="N313" i="21"/>
  <c r="AR312" i="21"/>
  <c r="AQ312" i="21"/>
  <c r="AP312" i="21"/>
  <c r="AO312" i="21"/>
  <c r="AN312" i="21"/>
  <c r="AM312" i="21"/>
  <c r="AL312" i="21"/>
  <c r="AK312" i="21"/>
  <c r="AJ312" i="21"/>
  <c r="AI312" i="21"/>
  <c r="AH312" i="21"/>
  <c r="AE312" i="21"/>
  <c r="AD312" i="21"/>
  <c r="AA312" i="21"/>
  <c r="Z312" i="21"/>
  <c r="Y312" i="21"/>
  <c r="X312" i="21"/>
  <c r="W312" i="21"/>
  <c r="V312" i="21"/>
  <c r="U312" i="21"/>
  <c r="T312" i="21"/>
  <c r="S312" i="21"/>
  <c r="R312" i="21"/>
  <c r="P312" i="21"/>
  <c r="M312" i="21"/>
  <c r="L312" i="21"/>
  <c r="K312" i="21"/>
  <c r="H312" i="21"/>
  <c r="G312" i="21"/>
  <c r="F312" i="21"/>
  <c r="E312" i="21"/>
  <c r="D312" i="21"/>
  <c r="C312" i="21"/>
  <c r="B312" i="21"/>
  <c r="AG312" i="21" s="1"/>
  <c r="AR311" i="21"/>
  <c r="AQ311" i="21"/>
  <c r="AP311" i="21"/>
  <c r="AO311" i="21"/>
  <c r="AN311" i="21"/>
  <c r="AM311" i="21"/>
  <c r="AL311" i="21"/>
  <c r="AK311" i="21"/>
  <c r="AJ311" i="21"/>
  <c r="AI311" i="21"/>
  <c r="AH311" i="21"/>
  <c r="AF311" i="21"/>
  <c r="AE311" i="21"/>
  <c r="AD311" i="21"/>
  <c r="AB311" i="21"/>
  <c r="AA311" i="21"/>
  <c r="Z311" i="21"/>
  <c r="Y311" i="21"/>
  <c r="X311" i="21"/>
  <c r="W311" i="21"/>
  <c r="V311" i="21"/>
  <c r="U311" i="21"/>
  <c r="T311" i="21"/>
  <c r="S311" i="21"/>
  <c r="R311" i="21"/>
  <c r="P311" i="21"/>
  <c r="O311" i="21"/>
  <c r="M311" i="21"/>
  <c r="L311" i="21"/>
  <c r="K311" i="21"/>
  <c r="I311" i="21"/>
  <c r="H311" i="21"/>
  <c r="G311" i="21"/>
  <c r="F311" i="21"/>
  <c r="E311" i="21"/>
  <c r="D311" i="21"/>
  <c r="C311" i="21"/>
  <c r="B311" i="21"/>
  <c r="AG311" i="21" s="1"/>
  <c r="N311" i="21"/>
  <c r="AR310" i="21"/>
  <c r="AQ310" i="21"/>
  <c r="AP310" i="21"/>
  <c r="AO310" i="21"/>
  <c r="AN310" i="21"/>
  <c r="AM310" i="21"/>
  <c r="AL310" i="21"/>
  <c r="AK310" i="21"/>
  <c r="AJ310" i="21"/>
  <c r="AI310" i="21"/>
  <c r="AH310" i="21"/>
  <c r="AE310" i="21"/>
  <c r="AD310" i="21"/>
  <c r="AC310" i="21"/>
  <c r="AA310" i="21"/>
  <c r="Z310" i="21"/>
  <c r="Y310" i="21"/>
  <c r="X310" i="21"/>
  <c r="W310" i="21"/>
  <c r="V310" i="21"/>
  <c r="U310" i="21"/>
  <c r="T310" i="21"/>
  <c r="S310" i="21"/>
  <c r="R310" i="21"/>
  <c r="P310" i="21"/>
  <c r="M310" i="21"/>
  <c r="L310" i="21"/>
  <c r="K310" i="21"/>
  <c r="H310" i="21"/>
  <c r="G310" i="21"/>
  <c r="F310" i="21"/>
  <c r="E310" i="21"/>
  <c r="D310" i="21"/>
  <c r="C310" i="21"/>
  <c r="B310" i="21"/>
  <c r="AR309" i="21"/>
  <c r="AQ309" i="21"/>
  <c r="AP309" i="21"/>
  <c r="AO309" i="21"/>
  <c r="AN309" i="21"/>
  <c r="AM309" i="21"/>
  <c r="AL309" i="21"/>
  <c r="AK309" i="21"/>
  <c r="AJ309" i="21"/>
  <c r="AI309" i="21"/>
  <c r="AH309" i="21"/>
  <c r="AE309" i="21"/>
  <c r="AD309" i="21"/>
  <c r="AC309" i="21"/>
  <c r="AA309" i="21"/>
  <c r="Z309" i="21"/>
  <c r="Y309" i="21"/>
  <c r="X309" i="21"/>
  <c r="W309" i="21"/>
  <c r="V309" i="21"/>
  <c r="U309" i="21"/>
  <c r="T309" i="21"/>
  <c r="S309" i="21"/>
  <c r="R309" i="21"/>
  <c r="P309" i="21"/>
  <c r="O309" i="21"/>
  <c r="M309" i="21"/>
  <c r="L309" i="21"/>
  <c r="K309" i="21"/>
  <c r="I309" i="21"/>
  <c r="H309" i="21"/>
  <c r="G309" i="21"/>
  <c r="F309" i="21"/>
  <c r="E309" i="21"/>
  <c r="D309" i="21"/>
  <c r="C309" i="21"/>
  <c r="B309" i="21"/>
  <c r="AG309" i="21" s="1"/>
  <c r="N309" i="21"/>
  <c r="AR308" i="21"/>
  <c r="AQ308" i="21"/>
  <c r="AP308" i="21"/>
  <c r="AO308" i="21"/>
  <c r="AN308" i="21"/>
  <c r="AM308" i="21"/>
  <c r="AL308" i="21"/>
  <c r="AK308" i="21"/>
  <c r="AJ308" i="21"/>
  <c r="AI308" i="21"/>
  <c r="AH308" i="21"/>
  <c r="AG308" i="21"/>
  <c r="AE308" i="21"/>
  <c r="AD308" i="21"/>
  <c r="AA308" i="21"/>
  <c r="Z308" i="21"/>
  <c r="Y308" i="21"/>
  <c r="X308" i="21"/>
  <c r="W308" i="21"/>
  <c r="V308" i="21"/>
  <c r="U308" i="21"/>
  <c r="T308" i="21"/>
  <c r="S308" i="21"/>
  <c r="R308" i="21"/>
  <c r="P308" i="21"/>
  <c r="M308" i="21"/>
  <c r="L308" i="21"/>
  <c r="K308" i="21"/>
  <c r="H308" i="21"/>
  <c r="G308" i="21"/>
  <c r="F308" i="21"/>
  <c r="E308" i="21"/>
  <c r="D308" i="21"/>
  <c r="C308" i="21"/>
  <c r="B308" i="21"/>
  <c r="AC308" i="21" s="1"/>
  <c r="AR307" i="21"/>
  <c r="AQ307" i="21"/>
  <c r="AP307" i="21"/>
  <c r="AO307" i="21"/>
  <c r="AN307" i="21"/>
  <c r="AM307" i="21"/>
  <c r="AL307" i="21"/>
  <c r="AK307" i="21"/>
  <c r="AJ307" i="21"/>
  <c r="AI307" i="21"/>
  <c r="AH307" i="21"/>
  <c r="AG307" i="21"/>
  <c r="AE307" i="21"/>
  <c r="AD307" i="21"/>
  <c r="AC307" i="21"/>
  <c r="AA307" i="21"/>
  <c r="Z307" i="21"/>
  <c r="Y307" i="21"/>
  <c r="X307" i="21"/>
  <c r="W307" i="21"/>
  <c r="V307" i="21"/>
  <c r="U307" i="21"/>
  <c r="T307" i="21"/>
  <c r="S307" i="21"/>
  <c r="R307" i="21"/>
  <c r="P307" i="21"/>
  <c r="O307" i="21"/>
  <c r="M307" i="21"/>
  <c r="L307" i="21"/>
  <c r="K307" i="21"/>
  <c r="I307" i="21"/>
  <c r="H307" i="21"/>
  <c r="G307" i="21"/>
  <c r="F307" i="21"/>
  <c r="E307" i="21"/>
  <c r="D307" i="21"/>
  <c r="C307" i="21"/>
  <c r="B307" i="21"/>
  <c r="N307" i="21"/>
  <c r="AR306" i="21"/>
  <c r="AQ306" i="21"/>
  <c r="AP306" i="21"/>
  <c r="AO306" i="21"/>
  <c r="AN306" i="21"/>
  <c r="AM306" i="21"/>
  <c r="AL306" i="21"/>
  <c r="AK306" i="21"/>
  <c r="AJ306" i="21"/>
  <c r="AI306" i="21"/>
  <c r="AH306" i="21"/>
  <c r="AE306" i="21"/>
  <c r="AD306" i="21"/>
  <c r="AA306" i="21"/>
  <c r="Z306" i="21"/>
  <c r="Y306" i="21"/>
  <c r="X306" i="21"/>
  <c r="W306" i="21"/>
  <c r="V306" i="21"/>
  <c r="U306" i="21"/>
  <c r="T306" i="21"/>
  <c r="S306" i="21"/>
  <c r="R306" i="21"/>
  <c r="P306" i="21"/>
  <c r="M306" i="21"/>
  <c r="L306" i="21"/>
  <c r="K306" i="21"/>
  <c r="H306" i="21"/>
  <c r="G306" i="21"/>
  <c r="F306" i="21"/>
  <c r="E306" i="21"/>
  <c r="D306" i="21"/>
  <c r="C306" i="21"/>
  <c r="B306" i="21"/>
  <c r="AR305" i="21"/>
  <c r="AQ305" i="21"/>
  <c r="AP305" i="21"/>
  <c r="AO305" i="21"/>
  <c r="AN305" i="21"/>
  <c r="AM305" i="21"/>
  <c r="AL305" i="21"/>
  <c r="AK305" i="21"/>
  <c r="AJ305" i="21"/>
  <c r="AI305" i="21"/>
  <c r="AH305" i="21"/>
  <c r="AE305" i="21"/>
  <c r="AD305" i="21"/>
  <c r="AC305" i="21"/>
  <c r="AA305" i="21"/>
  <c r="Z305" i="21"/>
  <c r="Y305" i="21"/>
  <c r="X305" i="21"/>
  <c r="W305" i="21"/>
  <c r="V305" i="21"/>
  <c r="U305" i="21"/>
  <c r="T305" i="21"/>
  <c r="S305" i="21"/>
  <c r="R305" i="21"/>
  <c r="P305" i="21"/>
  <c r="O305" i="21"/>
  <c r="M305" i="21"/>
  <c r="L305" i="21"/>
  <c r="K305" i="21"/>
  <c r="I305" i="21"/>
  <c r="H305" i="21"/>
  <c r="G305" i="21"/>
  <c r="F305" i="21"/>
  <c r="E305" i="21"/>
  <c r="D305" i="21"/>
  <c r="C305" i="21"/>
  <c r="B305" i="21"/>
  <c r="AG305" i="21" s="1"/>
  <c r="N305" i="21"/>
  <c r="AR304" i="21"/>
  <c r="AQ304" i="21"/>
  <c r="AP304" i="21"/>
  <c r="AO304" i="21"/>
  <c r="AN304" i="21"/>
  <c r="AM304" i="21"/>
  <c r="AL304" i="21"/>
  <c r="AK304" i="21"/>
  <c r="AJ304" i="21"/>
  <c r="AI304" i="21"/>
  <c r="AH304" i="21"/>
  <c r="AG304" i="21"/>
  <c r="AE304" i="21"/>
  <c r="AD304" i="21"/>
  <c r="AA304" i="21"/>
  <c r="Z304" i="21"/>
  <c r="Y304" i="21"/>
  <c r="X304" i="21"/>
  <c r="W304" i="21"/>
  <c r="V304" i="21"/>
  <c r="U304" i="21"/>
  <c r="T304" i="21"/>
  <c r="S304" i="21"/>
  <c r="R304" i="21"/>
  <c r="P304" i="21"/>
  <c r="M304" i="21"/>
  <c r="L304" i="21"/>
  <c r="K304" i="21"/>
  <c r="H304" i="21"/>
  <c r="G304" i="21"/>
  <c r="F304" i="21"/>
  <c r="E304" i="21"/>
  <c r="D304" i="21"/>
  <c r="C304" i="21"/>
  <c r="B304" i="21"/>
  <c r="AC304" i="21" s="1"/>
  <c r="AR303" i="21"/>
  <c r="AQ303" i="21"/>
  <c r="AP303" i="21"/>
  <c r="AO303" i="21"/>
  <c r="AN303" i="21"/>
  <c r="AM303" i="21"/>
  <c r="AL303" i="21"/>
  <c r="AK303" i="21"/>
  <c r="AJ303" i="21"/>
  <c r="AI303" i="21"/>
  <c r="AH303" i="21"/>
  <c r="AG303" i="21"/>
  <c r="AE303" i="21"/>
  <c r="AD303" i="21"/>
  <c r="AC303" i="21"/>
  <c r="AA303" i="21"/>
  <c r="Z303" i="21"/>
  <c r="Y303" i="21"/>
  <c r="X303" i="21"/>
  <c r="W303" i="21"/>
  <c r="V303" i="21"/>
  <c r="U303" i="21"/>
  <c r="T303" i="21"/>
  <c r="S303" i="21"/>
  <c r="R303" i="21"/>
  <c r="P303" i="21"/>
  <c r="O303" i="21"/>
  <c r="M303" i="21"/>
  <c r="L303" i="21"/>
  <c r="K303" i="21"/>
  <c r="I303" i="21"/>
  <c r="H303" i="21"/>
  <c r="G303" i="21"/>
  <c r="F303" i="21"/>
  <c r="E303" i="21"/>
  <c r="D303" i="21"/>
  <c r="C303" i="21"/>
  <c r="B303" i="21"/>
  <c r="N303" i="21"/>
  <c r="AR302" i="21"/>
  <c r="AQ302" i="21"/>
  <c r="AP302" i="21"/>
  <c r="AO302" i="21"/>
  <c r="AN302" i="21"/>
  <c r="AM302" i="21"/>
  <c r="AL302" i="21"/>
  <c r="AK302" i="21"/>
  <c r="AJ302" i="21"/>
  <c r="AI302" i="21"/>
  <c r="AH302" i="21"/>
  <c r="AE302" i="21"/>
  <c r="AD302" i="21"/>
  <c r="AA302" i="21"/>
  <c r="Z302" i="21"/>
  <c r="Y302" i="21"/>
  <c r="X302" i="21"/>
  <c r="W302" i="21"/>
  <c r="V302" i="21"/>
  <c r="U302" i="21"/>
  <c r="T302" i="21"/>
  <c r="S302" i="21"/>
  <c r="R302" i="21"/>
  <c r="P302" i="21"/>
  <c r="M302" i="21"/>
  <c r="L302" i="21"/>
  <c r="K302" i="21"/>
  <c r="H302" i="21"/>
  <c r="G302" i="21"/>
  <c r="F302" i="21"/>
  <c r="E302" i="21"/>
  <c r="D302" i="21"/>
  <c r="C302" i="21"/>
  <c r="B302" i="21"/>
  <c r="AR301" i="21"/>
  <c r="AQ301" i="21"/>
  <c r="AP301" i="21"/>
  <c r="AO301" i="21"/>
  <c r="AN301" i="21"/>
  <c r="AM301" i="21"/>
  <c r="AL301" i="21"/>
  <c r="AK301" i="21"/>
  <c r="AJ301" i="21"/>
  <c r="AI301" i="21"/>
  <c r="AH301" i="21"/>
  <c r="AE301" i="21"/>
  <c r="AD301" i="21"/>
  <c r="AC301" i="21"/>
  <c r="AA301" i="21"/>
  <c r="Z301" i="21"/>
  <c r="Y301" i="21"/>
  <c r="X301" i="21"/>
  <c r="W301" i="21"/>
  <c r="V301" i="21"/>
  <c r="U301" i="21"/>
  <c r="T301" i="21"/>
  <c r="S301" i="21"/>
  <c r="R301" i="21"/>
  <c r="P301" i="21"/>
  <c r="O301" i="21"/>
  <c r="M301" i="21"/>
  <c r="L301" i="21"/>
  <c r="K301" i="21"/>
  <c r="I301" i="21"/>
  <c r="H301" i="21"/>
  <c r="G301" i="21"/>
  <c r="F301" i="21"/>
  <c r="E301" i="21"/>
  <c r="D301" i="21"/>
  <c r="C301" i="21"/>
  <c r="B301" i="21"/>
  <c r="AG301" i="21" s="1"/>
  <c r="N301" i="21"/>
  <c r="AR300" i="21"/>
  <c r="AQ300" i="21"/>
  <c r="AP300" i="21"/>
  <c r="AO300" i="21"/>
  <c r="AN300" i="21"/>
  <c r="AM300" i="21"/>
  <c r="AL300" i="21"/>
  <c r="AK300" i="21"/>
  <c r="AJ300" i="21"/>
  <c r="AI300" i="21"/>
  <c r="AH300" i="21"/>
  <c r="AG300" i="21"/>
  <c r="AE300" i="21"/>
  <c r="AD300" i="21"/>
  <c r="AA300" i="21"/>
  <c r="Z300" i="21"/>
  <c r="Y300" i="21"/>
  <c r="X300" i="21"/>
  <c r="W300" i="21"/>
  <c r="V300" i="21"/>
  <c r="U300" i="21"/>
  <c r="T300" i="21"/>
  <c r="S300" i="21"/>
  <c r="R300" i="21"/>
  <c r="P300" i="21"/>
  <c r="M300" i="21"/>
  <c r="L300" i="21"/>
  <c r="K300" i="21"/>
  <c r="H300" i="21"/>
  <c r="G300" i="21"/>
  <c r="F300" i="21"/>
  <c r="E300" i="21"/>
  <c r="D300" i="21"/>
  <c r="C300" i="21"/>
  <c r="B300" i="21"/>
  <c r="AC300" i="21" s="1"/>
  <c r="AR299" i="21"/>
  <c r="AQ299" i="21"/>
  <c r="AP299" i="21"/>
  <c r="AO299" i="21"/>
  <c r="AN299" i="21"/>
  <c r="AM299" i="21"/>
  <c r="AL299" i="21"/>
  <c r="AK299" i="21"/>
  <c r="AJ299" i="21"/>
  <c r="AI299" i="21"/>
  <c r="AH299" i="21"/>
  <c r="AG299" i="21"/>
  <c r="AE299" i="21"/>
  <c r="AD299" i="21"/>
  <c r="AC299" i="21"/>
  <c r="AA299" i="21"/>
  <c r="Z299" i="21"/>
  <c r="Y299" i="21"/>
  <c r="X299" i="21"/>
  <c r="W299" i="21"/>
  <c r="V299" i="21"/>
  <c r="U299" i="21"/>
  <c r="T299" i="21"/>
  <c r="S299" i="21"/>
  <c r="R299" i="21"/>
  <c r="P299" i="21"/>
  <c r="O299" i="21"/>
  <c r="M299" i="21"/>
  <c r="L299" i="21"/>
  <c r="K299" i="21"/>
  <c r="I299" i="21"/>
  <c r="H299" i="21"/>
  <c r="G299" i="21"/>
  <c r="F299" i="21"/>
  <c r="E299" i="21"/>
  <c r="D299" i="21"/>
  <c r="C299" i="21"/>
  <c r="B299" i="21"/>
  <c r="N299" i="21"/>
  <c r="AR298" i="21"/>
  <c r="AQ298" i="21"/>
  <c r="AP298" i="21"/>
  <c r="AO298" i="21"/>
  <c r="AN298" i="21"/>
  <c r="AM298" i="21"/>
  <c r="AL298" i="21"/>
  <c r="AK298" i="21"/>
  <c r="AJ298" i="21"/>
  <c r="AI298" i="21"/>
  <c r="AH298" i="21"/>
  <c r="AE298" i="21"/>
  <c r="AD298" i="21"/>
  <c r="AA298" i="21"/>
  <c r="Z298" i="21"/>
  <c r="Y298" i="21"/>
  <c r="X298" i="21"/>
  <c r="W298" i="21"/>
  <c r="V298" i="21"/>
  <c r="U298" i="21"/>
  <c r="T298" i="21"/>
  <c r="S298" i="21"/>
  <c r="R298" i="21"/>
  <c r="P298" i="21"/>
  <c r="M298" i="21"/>
  <c r="L298" i="21"/>
  <c r="K298" i="21"/>
  <c r="H298" i="21"/>
  <c r="G298" i="21"/>
  <c r="F298" i="21"/>
  <c r="E298" i="21"/>
  <c r="D298" i="21"/>
  <c r="C298" i="21"/>
  <c r="B298" i="21"/>
  <c r="AR297" i="21"/>
  <c r="AQ297" i="21"/>
  <c r="AP297" i="21"/>
  <c r="AO297" i="21"/>
  <c r="AN297" i="21"/>
  <c r="AM297" i="21"/>
  <c r="AL297" i="21"/>
  <c r="AK297" i="21"/>
  <c r="AJ297" i="21"/>
  <c r="AI297" i="21"/>
  <c r="AH297" i="21"/>
  <c r="AE297" i="21"/>
  <c r="AD297" i="21"/>
  <c r="AC297" i="21"/>
  <c r="AA297" i="21"/>
  <c r="Z297" i="21"/>
  <c r="Y297" i="21"/>
  <c r="X297" i="21"/>
  <c r="W297" i="21"/>
  <c r="V297" i="21"/>
  <c r="U297" i="21"/>
  <c r="T297" i="21"/>
  <c r="S297" i="21"/>
  <c r="R297" i="21"/>
  <c r="P297" i="21"/>
  <c r="O297" i="21"/>
  <c r="M297" i="21"/>
  <c r="L297" i="21"/>
  <c r="K297" i="21"/>
  <c r="I297" i="21"/>
  <c r="H297" i="21"/>
  <c r="G297" i="21"/>
  <c r="F297" i="21"/>
  <c r="E297" i="21"/>
  <c r="D297" i="21"/>
  <c r="C297" i="21"/>
  <c r="B297" i="21"/>
  <c r="AG297" i="21" s="1"/>
  <c r="N297" i="21"/>
  <c r="AR296" i="21"/>
  <c r="AQ296" i="21"/>
  <c r="AP296" i="21"/>
  <c r="AO296" i="21"/>
  <c r="AN296" i="21"/>
  <c r="AM296" i="21"/>
  <c r="AL296" i="21"/>
  <c r="AK296" i="21"/>
  <c r="AJ296" i="21"/>
  <c r="AI296" i="21"/>
  <c r="AH296" i="21"/>
  <c r="AG296" i="21"/>
  <c r="AE296" i="21"/>
  <c r="AD296" i="21"/>
  <c r="AA296" i="21"/>
  <c r="Z296" i="21"/>
  <c r="Y296" i="21"/>
  <c r="X296" i="21"/>
  <c r="W296" i="21"/>
  <c r="V296" i="21"/>
  <c r="U296" i="21"/>
  <c r="T296" i="21"/>
  <c r="S296" i="21"/>
  <c r="R296" i="21"/>
  <c r="P296" i="21"/>
  <c r="M296" i="21"/>
  <c r="L296" i="21"/>
  <c r="K296" i="21"/>
  <c r="H296" i="21"/>
  <c r="G296" i="21"/>
  <c r="F296" i="21"/>
  <c r="E296" i="21"/>
  <c r="D296" i="21"/>
  <c r="C296" i="21"/>
  <c r="B296" i="21"/>
  <c r="AC296" i="21" s="1"/>
  <c r="AR295" i="21"/>
  <c r="AQ295" i="21"/>
  <c r="AP295" i="21"/>
  <c r="AO295" i="21"/>
  <c r="AN295" i="21"/>
  <c r="AM295" i="21"/>
  <c r="AL295" i="21"/>
  <c r="AK295" i="21"/>
  <c r="AJ295" i="21"/>
  <c r="AI295" i="21"/>
  <c r="AH295" i="21"/>
  <c r="AG295" i="21"/>
  <c r="AE295" i="21"/>
  <c r="AD295" i="21"/>
  <c r="AC295" i="21"/>
  <c r="AA295" i="21"/>
  <c r="Z295" i="21"/>
  <c r="Y295" i="21"/>
  <c r="X295" i="21"/>
  <c r="W295" i="21"/>
  <c r="V295" i="21"/>
  <c r="U295" i="21"/>
  <c r="T295" i="21"/>
  <c r="S295" i="21"/>
  <c r="R295" i="21"/>
  <c r="P295" i="21"/>
  <c r="O295" i="21"/>
  <c r="M295" i="21"/>
  <c r="L295" i="21"/>
  <c r="K295" i="21"/>
  <c r="I295" i="21"/>
  <c r="H295" i="21"/>
  <c r="G295" i="21"/>
  <c r="F295" i="21"/>
  <c r="E295" i="21"/>
  <c r="D295" i="21"/>
  <c r="C295" i="21"/>
  <c r="B295" i="21"/>
  <c r="N295" i="21"/>
  <c r="AR294" i="21"/>
  <c r="AQ294" i="21"/>
  <c r="AP294" i="21"/>
  <c r="AO294" i="21"/>
  <c r="AN294" i="21"/>
  <c r="AM294" i="21"/>
  <c r="AL294" i="21"/>
  <c r="AK294" i="21"/>
  <c r="AJ294" i="21"/>
  <c r="AI294" i="21"/>
  <c r="AH294" i="21"/>
  <c r="AE294" i="21"/>
  <c r="AD294" i="21"/>
  <c r="AA294" i="21"/>
  <c r="Z294" i="21"/>
  <c r="Y294" i="21"/>
  <c r="X294" i="21"/>
  <c r="W294" i="21"/>
  <c r="V294" i="21"/>
  <c r="U294" i="21"/>
  <c r="T294" i="21"/>
  <c r="S294" i="21"/>
  <c r="R294" i="21"/>
  <c r="P294" i="21"/>
  <c r="M294" i="21"/>
  <c r="L294" i="21"/>
  <c r="K294" i="21"/>
  <c r="H294" i="21"/>
  <c r="G294" i="21"/>
  <c r="F294" i="21"/>
  <c r="E294" i="21"/>
  <c r="D294" i="21"/>
  <c r="C294" i="21"/>
  <c r="B294" i="21"/>
  <c r="AR293" i="21"/>
  <c r="AQ293" i="21"/>
  <c r="AP293" i="21"/>
  <c r="AO293" i="21"/>
  <c r="AN293" i="21"/>
  <c r="AM293" i="21"/>
  <c r="AL293" i="21"/>
  <c r="AK293" i="21"/>
  <c r="AJ293" i="21"/>
  <c r="AI293" i="21"/>
  <c r="AH293" i="21"/>
  <c r="AE293" i="21"/>
  <c r="AD293" i="21"/>
  <c r="AC293" i="21"/>
  <c r="AA293" i="21"/>
  <c r="Z293" i="21"/>
  <c r="Y293" i="21"/>
  <c r="X293" i="21"/>
  <c r="W293" i="21"/>
  <c r="V293" i="21"/>
  <c r="U293" i="21"/>
  <c r="T293" i="21"/>
  <c r="S293" i="21"/>
  <c r="R293" i="21"/>
  <c r="P293" i="21"/>
  <c r="O293" i="21"/>
  <c r="M293" i="21"/>
  <c r="L293" i="21"/>
  <c r="K293" i="21"/>
  <c r="I293" i="21"/>
  <c r="H293" i="21"/>
  <c r="G293" i="21"/>
  <c r="F293" i="21"/>
  <c r="E293" i="21"/>
  <c r="D293" i="21"/>
  <c r="C293" i="21"/>
  <c r="B293" i="21"/>
  <c r="AG293" i="21" s="1"/>
  <c r="N293" i="21"/>
  <c r="AR292" i="21"/>
  <c r="AQ292" i="21"/>
  <c r="AP292" i="21"/>
  <c r="AO292" i="21"/>
  <c r="AN292" i="21"/>
  <c r="AM292" i="21"/>
  <c r="AL292" i="21"/>
  <c r="AK292" i="21"/>
  <c r="AJ292" i="21"/>
  <c r="AI292" i="21"/>
  <c r="AH292" i="21"/>
  <c r="AG292" i="21"/>
  <c r="AE292" i="21"/>
  <c r="AD292" i="21"/>
  <c r="AA292" i="21"/>
  <c r="Z292" i="21"/>
  <c r="Y292" i="21"/>
  <c r="X292" i="21"/>
  <c r="W292" i="21"/>
  <c r="V292" i="21"/>
  <c r="U292" i="21"/>
  <c r="T292" i="21"/>
  <c r="S292" i="21"/>
  <c r="R292" i="21"/>
  <c r="P292" i="21"/>
  <c r="M292" i="21"/>
  <c r="L292" i="21"/>
  <c r="K292" i="21"/>
  <c r="H292" i="21"/>
  <c r="G292" i="21"/>
  <c r="F292" i="21"/>
  <c r="E292" i="21"/>
  <c r="D292" i="21"/>
  <c r="C292" i="21"/>
  <c r="B292" i="21"/>
  <c r="AC292" i="21" s="1"/>
  <c r="AR291" i="21"/>
  <c r="AQ291" i="21"/>
  <c r="AP291" i="21"/>
  <c r="AO291" i="21"/>
  <c r="AN291" i="21"/>
  <c r="AM291" i="21"/>
  <c r="AL291" i="21"/>
  <c r="AK291" i="21"/>
  <c r="AJ291" i="21"/>
  <c r="AI291" i="21"/>
  <c r="AH291" i="21"/>
  <c r="AG291" i="21"/>
  <c r="AE291" i="21"/>
  <c r="AD291" i="21"/>
  <c r="AC291" i="21"/>
  <c r="AA291" i="21"/>
  <c r="Z291" i="21"/>
  <c r="Y291" i="21"/>
  <c r="X291" i="21"/>
  <c r="W291" i="21"/>
  <c r="V291" i="21"/>
  <c r="U291" i="21"/>
  <c r="T291" i="21"/>
  <c r="S291" i="21"/>
  <c r="R291" i="21"/>
  <c r="P291" i="21"/>
  <c r="O291" i="21"/>
  <c r="M291" i="21"/>
  <c r="L291" i="21"/>
  <c r="K291" i="21"/>
  <c r="I291" i="21"/>
  <c r="H291" i="21"/>
  <c r="G291" i="21"/>
  <c r="F291" i="21"/>
  <c r="E291" i="21"/>
  <c r="D291" i="21"/>
  <c r="C291" i="21"/>
  <c r="B291" i="21"/>
  <c r="N291" i="21"/>
  <c r="AR290" i="21"/>
  <c r="AQ290" i="21"/>
  <c r="AP290" i="21"/>
  <c r="AO290" i="21"/>
  <c r="AN290" i="21"/>
  <c r="AM290" i="21"/>
  <c r="AL290" i="21"/>
  <c r="AK290" i="21"/>
  <c r="AJ290" i="21"/>
  <c r="AI290" i="21"/>
  <c r="AH290" i="21"/>
  <c r="AE290" i="21"/>
  <c r="AD290" i="21"/>
  <c r="AA290" i="21"/>
  <c r="Z290" i="21"/>
  <c r="Y290" i="21"/>
  <c r="X290" i="21"/>
  <c r="W290" i="21"/>
  <c r="V290" i="21"/>
  <c r="U290" i="21"/>
  <c r="T290" i="21"/>
  <c r="S290" i="21"/>
  <c r="R290" i="21"/>
  <c r="P290" i="21"/>
  <c r="M290" i="21"/>
  <c r="L290" i="21"/>
  <c r="K290" i="21"/>
  <c r="H290" i="21"/>
  <c r="G290" i="21"/>
  <c r="F290" i="21"/>
  <c r="E290" i="21"/>
  <c r="D290" i="21"/>
  <c r="C290" i="21"/>
  <c r="B290" i="21"/>
  <c r="AR289" i="21"/>
  <c r="AQ289" i="21"/>
  <c r="AP289" i="21"/>
  <c r="AO289" i="21"/>
  <c r="AN289" i="21"/>
  <c r="AM289" i="21"/>
  <c r="AL289" i="21"/>
  <c r="AK289" i="21"/>
  <c r="AJ289" i="21"/>
  <c r="AI289" i="21"/>
  <c r="AH289" i="21"/>
  <c r="AE289" i="21"/>
  <c r="AD289" i="21"/>
  <c r="AC289" i="21"/>
  <c r="AA289" i="21"/>
  <c r="Z289" i="21"/>
  <c r="Y289" i="21"/>
  <c r="X289" i="21"/>
  <c r="W289" i="21"/>
  <c r="V289" i="21"/>
  <c r="U289" i="21"/>
  <c r="T289" i="21"/>
  <c r="S289" i="21"/>
  <c r="R289" i="21"/>
  <c r="P289" i="21"/>
  <c r="O289" i="21"/>
  <c r="M289" i="21"/>
  <c r="L289" i="21"/>
  <c r="K289" i="21"/>
  <c r="I289" i="21"/>
  <c r="H289" i="21"/>
  <c r="G289" i="21"/>
  <c r="F289" i="21"/>
  <c r="E289" i="21"/>
  <c r="D289" i="21"/>
  <c r="C289" i="21"/>
  <c r="B289" i="21"/>
  <c r="AG289" i="21" s="1"/>
  <c r="N289" i="21"/>
  <c r="AR288" i="21"/>
  <c r="AQ288" i="21"/>
  <c r="AP288" i="21"/>
  <c r="AO288" i="21"/>
  <c r="AN288" i="21"/>
  <c r="AM288" i="21"/>
  <c r="AL288" i="21"/>
  <c r="AK288" i="21"/>
  <c r="AJ288" i="21"/>
  <c r="AI288" i="21"/>
  <c r="AH288" i="21"/>
  <c r="AG288" i="21"/>
  <c r="AE288" i="21"/>
  <c r="AD288" i="21"/>
  <c r="AA288" i="21"/>
  <c r="Z288" i="21"/>
  <c r="Y288" i="21"/>
  <c r="X288" i="21"/>
  <c r="W288" i="21"/>
  <c r="V288" i="21"/>
  <c r="U288" i="21"/>
  <c r="T288" i="21"/>
  <c r="S288" i="21"/>
  <c r="R288" i="21"/>
  <c r="P288" i="21"/>
  <c r="M288" i="21"/>
  <c r="L288" i="21"/>
  <c r="K288" i="21"/>
  <c r="H288" i="21"/>
  <c r="G288" i="21"/>
  <c r="E288" i="21"/>
  <c r="D288" i="21"/>
  <c r="C288" i="21"/>
  <c r="B288" i="21"/>
  <c r="AR287" i="21"/>
  <c r="AQ287" i="21"/>
  <c r="AP287" i="21"/>
  <c r="AO287" i="21"/>
  <c r="AN287" i="21"/>
  <c r="AM287" i="21"/>
  <c r="AL287" i="21"/>
  <c r="AK287" i="21"/>
  <c r="AJ287" i="21"/>
  <c r="AI287" i="21"/>
  <c r="AH287" i="21"/>
  <c r="AE287" i="21"/>
  <c r="AD287" i="21"/>
  <c r="AC287" i="21"/>
  <c r="AA287" i="21"/>
  <c r="Z287" i="21"/>
  <c r="Y287" i="21"/>
  <c r="X287" i="21"/>
  <c r="W287" i="21"/>
  <c r="V287" i="21"/>
  <c r="U287" i="21"/>
  <c r="T287" i="21"/>
  <c r="S287" i="21"/>
  <c r="R287" i="21"/>
  <c r="P287" i="21"/>
  <c r="M287" i="21"/>
  <c r="L287" i="21"/>
  <c r="K287" i="21"/>
  <c r="H287" i="21"/>
  <c r="G287" i="21"/>
  <c r="F287" i="21"/>
  <c r="E287" i="21"/>
  <c r="D287" i="21"/>
  <c r="C287" i="21"/>
  <c r="B287" i="21"/>
  <c r="AG287" i="21" s="1"/>
  <c r="AR286" i="21"/>
  <c r="AQ286" i="21"/>
  <c r="AP286" i="21"/>
  <c r="AO286" i="21"/>
  <c r="AN286" i="21"/>
  <c r="AM286" i="21"/>
  <c r="AL286" i="21"/>
  <c r="AK286" i="21"/>
  <c r="AJ286" i="21"/>
  <c r="AI286" i="21"/>
  <c r="AH286" i="21"/>
  <c r="AE286" i="21"/>
  <c r="AD286" i="21"/>
  <c r="AC286" i="21"/>
  <c r="AA286" i="21"/>
  <c r="Z286" i="21"/>
  <c r="Y286" i="21"/>
  <c r="X286" i="21"/>
  <c r="W286" i="21"/>
  <c r="V286" i="21"/>
  <c r="U286" i="21"/>
  <c r="T286" i="21"/>
  <c r="S286" i="21"/>
  <c r="R286" i="21"/>
  <c r="P286" i="21"/>
  <c r="M286" i="21"/>
  <c r="L286" i="21"/>
  <c r="K286" i="21"/>
  <c r="H286" i="21"/>
  <c r="G286" i="21"/>
  <c r="E286" i="21"/>
  <c r="D286" i="21"/>
  <c r="C286" i="21"/>
  <c r="B286" i="21"/>
  <c r="I286" i="21" s="1"/>
  <c r="N286" i="21"/>
  <c r="AR285" i="21"/>
  <c r="AQ285" i="21"/>
  <c r="AP285" i="21"/>
  <c r="AO285" i="21"/>
  <c r="AN285" i="21"/>
  <c r="AM285" i="21"/>
  <c r="AL285" i="21"/>
  <c r="AK285" i="21"/>
  <c r="AJ285" i="21"/>
  <c r="AI285" i="21"/>
  <c r="AH285" i="21"/>
  <c r="AG285" i="21"/>
  <c r="AE285" i="21"/>
  <c r="AD285" i="21"/>
  <c r="AC285" i="21"/>
  <c r="AA285" i="21"/>
  <c r="Z285" i="21"/>
  <c r="Y285" i="21"/>
  <c r="X285" i="21"/>
  <c r="W285" i="21"/>
  <c r="V285" i="21"/>
  <c r="U285" i="21"/>
  <c r="T285" i="21"/>
  <c r="S285" i="21"/>
  <c r="R285" i="21"/>
  <c r="P285" i="21"/>
  <c r="M285" i="21"/>
  <c r="L285" i="21"/>
  <c r="K285" i="21"/>
  <c r="I285" i="21"/>
  <c r="H285" i="21"/>
  <c r="G285" i="21"/>
  <c r="F285" i="21"/>
  <c r="E285" i="21"/>
  <c r="D285" i="21"/>
  <c r="C285" i="21"/>
  <c r="B285" i="21"/>
  <c r="N285" i="21"/>
  <c r="AR284" i="21"/>
  <c r="AQ284" i="21"/>
  <c r="AP284" i="21"/>
  <c r="AO284" i="21"/>
  <c r="AN284" i="21"/>
  <c r="AM284" i="21"/>
  <c r="AL284" i="21"/>
  <c r="AK284" i="21"/>
  <c r="AJ284" i="21"/>
  <c r="AI284" i="21"/>
  <c r="AH284" i="21"/>
  <c r="AE284" i="21"/>
  <c r="AD284" i="21"/>
  <c r="AA284" i="21"/>
  <c r="Z284" i="21"/>
  <c r="Y284" i="21"/>
  <c r="X284" i="21"/>
  <c r="W284" i="21"/>
  <c r="V284" i="21"/>
  <c r="U284" i="21"/>
  <c r="T284" i="21"/>
  <c r="S284" i="21"/>
  <c r="R284" i="21"/>
  <c r="P284" i="21"/>
  <c r="M284" i="21"/>
  <c r="L284" i="21"/>
  <c r="K284" i="21"/>
  <c r="I284" i="21"/>
  <c r="H284" i="21"/>
  <c r="G284" i="21"/>
  <c r="E284" i="21"/>
  <c r="D284" i="21"/>
  <c r="C284" i="21"/>
  <c r="B284" i="21"/>
  <c r="AC284" i="21" s="1"/>
  <c r="AR283" i="21"/>
  <c r="AQ283" i="21"/>
  <c r="AP283" i="21"/>
  <c r="AO283" i="21"/>
  <c r="AN283" i="21"/>
  <c r="AM283" i="21"/>
  <c r="AL283" i="21"/>
  <c r="AK283" i="21"/>
  <c r="AJ283" i="21"/>
  <c r="AI283" i="21"/>
  <c r="AH283" i="21"/>
  <c r="AE283" i="21"/>
  <c r="AD283" i="21"/>
  <c r="AA283" i="21"/>
  <c r="Z283" i="21"/>
  <c r="Y283" i="21"/>
  <c r="X283" i="21"/>
  <c r="W283" i="21"/>
  <c r="V283" i="21"/>
  <c r="U283" i="21"/>
  <c r="T283" i="21"/>
  <c r="S283" i="21"/>
  <c r="R283" i="21"/>
  <c r="P283" i="21"/>
  <c r="M283" i="21"/>
  <c r="L283" i="21"/>
  <c r="K283" i="21"/>
  <c r="H283" i="21"/>
  <c r="G283" i="21"/>
  <c r="F283" i="21"/>
  <c r="E283" i="21"/>
  <c r="D283" i="21"/>
  <c r="C283" i="21"/>
  <c r="B283" i="21"/>
  <c r="AR282" i="21"/>
  <c r="AQ282" i="21"/>
  <c r="AP282" i="21"/>
  <c r="AO282" i="21"/>
  <c r="AN282" i="21"/>
  <c r="AM282" i="21"/>
  <c r="AL282" i="21"/>
  <c r="AK282" i="21"/>
  <c r="AJ282" i="21"/>
  <c r="AI282" i="21"/>
  <c r="AH282" i="21"/>
  <c r="AE282" i="21"/>
  <c r="AD282" i="21"/>
  <c r="AC282" i="21"/>
  <c r="AA282" i="21"/>
  <c r="Z282" i="21"/>
  <c r="Y282" i="21"/>
  <c r="X282" i="21"/>
  <c r="W282" i="21"/>
  <c r="V282" i="21"/>
  <c r="U282" i="21"/>
  <c r="T282" i="21"/>
  <c r="S282" i="21"/>
  <c r="R282" i="21"/>
  <c r="P282" i="21"/>
  <c r="M282" i="21"/>
  <c r="L282" i="21"/>
  <c r="K282" i="21"/>
  <c r="I282" i="21"/>
  <c r="H282" i="21"/>
  <c r="G282" i="21"/>
  <c r="E282" i="21"/>
  <c r="D282" i="21"/>
  <c r="C282" i="21"/>
  <c r="B282" i="21"/>
  <c r="AG282" i="21" s="1"/>
  <c r="N282" i="21"/>
  <c r="AR281" i="21"/>
  <c r="AQ281" i="21"/>
  <c r="AP281" i="21"/>
  <c r="AO281" i="21"/>
  <c r="AN281" i="21"/>
  <c r="AM281" i="21"/>
  <c r="AL281" i="21"/>
  <c r="AK281" i="21"/>
  <c r="AJ281" i="21"/>
  <c r="AI281" i="21"/>
  <c r="AH281" i="21"/>
  <c r="AG281" i="21"/>
  <c r="AE281" i="21"/>
  <c r="AD281" i="21"/>
  <c r="AA281" i="21"/>
  <c r="Z281" i="21"/>
  <c r="Y281" i="21"/>
  <c r="X281" i="21"/>
  <c r="W281" i="21"/>
  <c r="V281" i="21"/>
  <c r="U281" i="21"/>
  <c r="T281" i="21"/>
  <c r="S281" i="21"/>
  <c r="R281" i="21"/>
  <c r="P281" i="21"/>
  <c r="M281" i="21"/>
  <c r="L281" i="21"/>
  <c r="K281" i="21"/>
  <c r="I281" i="21"/>
  <c r="H281" i="21"/>
  <c r="G281" i="21"/>
  <c r="F281" i="21"/>
  <c r="E281" i="21"/>
  <c r="D281" i="21"/>
  <c r="C281" i="21"/>
  <c r="B281" i="21"/>
  <c r="AC281" i="21" s="1"/>
  <c r="N281" i="21"/>
  <c r="AR280" i="21"/>
  <c r="AQ280" i="21"/>
  <c r="AP280" i="21"/>
  <c r="AO280" i="21"/>
  <c r="AN280" i="21"/>
  <c r="AM280" i="21"/>
  <c r="AL280" i="21"/>
  <c r="AK280" i="21"/>
  <c r="AJ280" i="21"/>
  <c r="AI280" i="21"/>
  <c r="AH280" i="21"/>
  <c r="AG280" i="21"/>
  <c r="AE280" i="21"/>
  <c r="AD280" i="21"/>
  <c r="AA280" i="21"/>
  <c r="Z280" i="21"/>
  <c r="Y280" i="21"/>
  <c r="X280" i="21"/>
  <c r="W280" i="21"/>
  <c r="V280" i="21"/>
  <c r="U280" i="21"/>
  <c r="T280" i="21"/>
  <c r="S280" i="21"/>
  <c r="R280" i="21"/>
  <c r="P280" i="21"/>
  <c r="M280" i="21"/>
  <c r="L280" i="21"/>
  <c r="K280" i="21"/>
  <c r="H280" i="21"/>
  <c r="G280" i="21"/>
  <c r="E280" i="21"/>
  <c r="D280" i="21"/>
  <c r="C280" i="21"/>
  <c r="B280" i="21"/>
  <c r="AR279" i="21"/>
  <c r="AQ279" i="21"/>
  <c r="AP279" i="21"/>
  <c r="AO279" i="21"/>
  <c r="AN279" i="21"/>
  <c r="AM279" i="21"/>
  <c r="AL279" i="21"/>
  <c r="AK279" i="21"/>
  <c r="AJ279" i="21"/>
  <c r="AI279" i="21"/>
  <c r="AH279" i="21"/>
  <c r="AE279" i="21"/>
  <c r="AD279" i="21"/>
  <c r="AC279" i="21"/>
  <c r="AA279" i="21"/>
  <c r="Z279" i="21"/>
  <c r="Y279" i="21"/>
  <c r="X279" i="21"/>
  <c r="W279" i="21"/>
  <c r="V279" i="21"/>
  <c r="U279" i="21"/>
  <c r="T279" i="21"/>
  <c r="S279" i="21"/>
  <c r="R279" i="21"/>
  <c r="P279" i="21"/>
  <c r="M279" i="21"/>
  <c r="L279" i="21"/>
  <c r="K279" i="21"/>
  <c r="H279" i="21"/>
  <c r="G279" i="21"/>
  <c r="F279" i="21"/>
  <c r="E279" i="21"/>
  <c r="D279" i="21"/>
  <c r="C279" i="21"/>
  <c r="B279" i="21"/>
  <c r="AG279" i="21" s="1"/>
  <c r="AR278" i="21"/>
  <c r="AQ278" i="21"/>
  <c r="AP278" i="21"/>
  <c r="AO278" i="21"/>
  <c r="AN278" i="21"/>
  <c r="AM278" i="21"/>
  <c r="AL278" i="21"/>
  <c r="AK278" i="21"/>
  <c r="AJ278" i="21"/>
  <c r="AI278" i="21"/>
  <c r="AH278" i="21"/>
  <c r="AE278" i="21"/>
  <c r="AD278" i="21"/>
  <c r="AC278" i="21"/>
  <c r="AA278" i="21"/>
  <c r="Z278" i="21"/>
  <c r="Y278" i="21"/>
  <c r="X278" i="21"/>
  <c r="W278" i="21"/>
  <c r="V278" i="21"/>
  <c r="U278" i="21"/>
  <c r="T278" i="21"/>
  <c r="S278" i="21"/>
  <c r="R278" i="21"/>
  <c r="P278" i="21"/>
  <c r="M278" i="21"/>
  <c r="L278" i="21"/>
  <c r="K278" i="21"/>
  <c r="H278" i="21"/>
  <c r="G278" i="21"/>
  <c r="E278" i="21"/>
  <c r="D278" i="21"/>
  <c r="C278" i="21"/>
  <c r="B278" i="21"/>
  <c r="I278" i="21" s="1"/>
  <c r="N278" i="21"/>
  <c r="AR277" i="21"/>
  <c r="AQ277" i="21"/>
  <c r="AP277" i="21"/>
  <c r="AO277" i="21"/>
  <c r="AN277" i="21"/>
  <c r="AM277" i="21"/>
  <c r="AL277" i="21"/>
  <c r="AK277" i="21"/>
  <c r="AJ277" i="21"/>
  <c r="AI277" i="21"/>
  <c r="AH277" i="21"/>
  <c r="AG277" i="21"/>
  <c r="AE277" i="21"/>
  <c r="AD277" i="21"/>
  <c r="AC277" i="21"/>
  <c r="AA277" i="21"/>
  <c r="Z277" i="21"/>
  <c r="Y277" i="21"/>
  <c r="X277" i="21"/>
  <c r="W277" i="21"/>
  <c r="V277" i="21"/>
  <c r="U277" i="21"/>
  <c r="T277" i="21"/>
  <c r="S277" i="21"/>
  <c r="R277" i="21"/>
  <c r="P277" i="21"/>
  <c r="M277" i="21"/>
  <c r="L277" i="21"/>
  <c r="K277" i="21"/>
  <c r="I277" i="21"/>
  <c r="H277" i="21"/>
  <c r="G277" i="21"/>
  <c r="F277" i="21"/>
  <c r="E277" i="21"/>
  <c r="D277" i="21"/>
  <c r="C277" i="21"/>
  <c r="B277" i="21"/>
  <c r="N277" i="21"/>
  <c r="AR276" i="21"/>
  <c r="AQ276" i="21"/>
  <c r="AP276" i="21"/>
  <c r="AO276" i="21"/>
  <c r="AN276" i="21"/>
  <c r="AM276" i="21"/>
  <c r="AL276" i="21"/>
  <c r="AK276" i="21"/>
  <c r="AJ276" i="21"/>
  <c r="AI276" i="21"/>
  <c r="AH276" i="21"/>
  <c r="AE276" i="21"/>
  <c r="AD276" i="21"/>
  <c r="AA276" i="21"/>
  <c r="Z276" i="21"/>
  <c r="Y276" i="21"/>
  <c r="X276" i="21"/>
  <c r="W276" i="21"/>
  <c r="V276" i="21"/>
  <c r="U276" i="21"/>
  <c r="T276" i="21"/>
  <c r="S276" i="21"/>
  <c r="R276" i="21"/>
  <c r="P276" i="21"/>
  <c r="M276" i="21"/>
  <c r="L276" i="21"/>
  <c r="K276" i="21"/>
  <c r="I276" i="21"/>
  <c r="H276" i="21"/>
  <c r="G276" i="21"/>
  <c r="E276" i="21"/>
  <c r="D276" i="21"/>
  <c r="C276" i="21"/>
  <c r="B276" i="21"/>
  <c r="AC276" i="21" s="1"/>
  <c r="AR275" i="21"/>
  <c r="AQ275" i="21"/>
  <c r="AP275" i="21"/>
  <c r="AO275" i="21"/>
  <c r="AN275" i="21"/>
  <c r="AM275" i="21"/>
  <c r="AL275" i="21"/>
  <c r="AK275" i="21"/>
  <c r="AJ275" i="21"/>
  <c r="AI275" i="21"/>
  <c r="AH275" i="21"/>
  <c r="AE275" i="21"/>
  <c r="AD275" i="21"/>
  <c r="AA275" i="21"/>
  <c r="Z275" i="21"/>
  <c r="Y275" i="21"/>
  <c r="X275" i="21"/>
  <c r="W275" i="21"/>
  <c r="V275" i="21"/>
  <c r="U275" i="21"/>
  <c r="T275" i="21"/>
  <c r="S275" i="21"/>
  <c r="R275" i="21"/>
  <c r="P275" i="21"/>
  <c r="M275" i="21"/>
  <c r="L275" i="21"/>
  <c r="K275" i="21"/>
  <c r="H275" i="21"/>
  <c r="G275" i="21"/>
  <c r="F275" i="21"/>
  <c r="E275" i="21"/>
  <c r="D275" i="21"/>
  <c r="C275" i="21"/>
  <c r="B275" i="21"/>
  <c r="AR274" i="21"/>
  <c r="AQ274" i="21"/>
  <c r="AP274" i="21"/>
  <c r="AO274" i="21"/>
  <c r="AN274" i="21"/>
  <c r="AM274" i="21"/>
  <c r="AL274" i="21"/>
  <c r="AK274" i="21"/>
  <c r="AJ274" i="21"/>
  <c r="AI274" i="21"/>
  <c r="AH274" i="21"/>
  <c r="AE274" i="21"/>
  <c r="AD274" i="21"/>
  <c r="AC274" i="21"/>
  <c r="AA274" i="21"/>
  <c r="Z274" i="21"/>
  <c r="Y274" i="21"/>
  <c r="X274" i="21"/>
  <c r="W274" i="21"/>
  <c r="V274" i="21"/>
  <c r="U274" i="21"/>
  <c r="T274" i="21"/>
  <c r="S274" i="21"/>
  <c r="R274" i="21"/>
  <c r="P274" i="21"/>
  <c r="M274" i="21"/>
  <c r="L274" i="21"/>
  <c r="K274" i="21"/>
  <c r="I274" i="21"/>
  <c r="H274" i="21"/>
  <c r="G274" i="21"/>
  <c r="E274" i="21"/>
  <c r="D274" i="21"/>
  <c r="C274" i="21"/>
  <c r="B274" i="21"/>
  <c r="AG274" i="21" s="1"/>
  <c r="N274" i="21"/>
  <c r="AR273" i="21"/>
  <c r="AQ273" i="21"/>
  <c r="AP273" i="21"/>
  <c r="AO273" i="21"/>
  <c r="AN273" i="21"/>
  <c r="AM273" i="21"/>
  <c r="AL273" i="21"/>
  <c r="AK273" i="21"/>
  <c r="AJ273" i="21"/>
  <c r="AI273" i="21"/>
  <c r="AH273" i="21"/>
  <c r="AG273" i="21"/>
  <c r="AE273" i="21"/>
  <c r="AD273" i="21"/>
  <c r="AA273" i="21"/>
  <c r="Z273" i="21"/>
  <c r="Y273" i="21"/>
  <c r="X273" i="21"/>
  <c r="W273" i="21"/>
  <c r="V273" i="21"/>
  <c r="U273" i="21"/>
  <c r="T273" i="21"/>
  <c r="S273" i="21"/>
  <c r="R273" i="21"/>
  <c r="P273" i="21"/>
  <c r="M273" i="21"/>
  <c r="L273" i="21"/>
  <c r="K273" i="21"/>
  <c r="I273" i="21"/>
  <c r="H273" i="21"/>
  <c r="G273" i="21"/>
  <c r="F273" i="21"/>
  <c r="E273" i="21"/>
  <c r="D273" i="21"/>
  <c r="C273" i="21"/>
  <c r="B273" i="21"/>
  <c r="AC273" i="21" s="1"/>
  <c r="N273" i="21"/>
  <c r="AR272" i="21"/>
  <c r="AQ272" i="21"/>
  <c r="AP272" i="21"/>
  <c r="AO272" i="21"/>
  <c r="AN272" i="21"/>
  <c r="AM272" i="21"/>
  <c r="AL272" i="21"/>
  <c r="AK272" i="21"/>
  <c r="AJ272" i="21"/>
  <c r="AI272" i="21"/>
  <c r="AH272" i="21"/>
  <c r="AE272" i="21"/>
  <c r="AD272" i="21"/>
  <c r="AA272" i="21"/>
  <c r="Z272" i="21"/>
  <c r="Y272" i="21"/>
  <c r="X272" i="21"/>
  <c r="W272" i="21"/>
  <c r="V272" i="21"/>
  <c r="U272" i="21"/>
  <c r="T272" i="21"/>
  <c r="S272" i="21"/>
  <c r="R272" i="21"/>
  <c r="P272" i="21"/>
  <c r="M272" i="21"/>
  <c r="L272" i="21"/>
  <c r="K272" i="21"/>
  <c r="H272" i="21"/>
  <c r="G272" i="21"/>
  <c r="E272" i="21"/>
  <c r="D272" i="21"/>
  <c r="C272" i="21"/>
  <c r="B272" i="21"/>
  <c r="AG272" i="21" s="1"/>
  <c r="AR271" i="21"/>
  <c r="AQ271" i="21"/>
  <c r="AP271" i="21"/>
  <c r="AO271" i="21"/>
  <c r="AN271" i="21"/>
  <c r="AM271" i="21"/>
  <c r="AL271" i="21"/>
  <c r="AK271" i="21"/>
  <c r="AJ271" i="21"/>
  <c r="AI271" i="21"/>
  <c r="AH271" i="21"/>
  <c r="AE271" i="21"/>
  <c r="AD271" i="21"/>
  <c r="AC271" i="21"/>
  <c r="AA271" i="21"/>
  <c r="Z271" i="21"/>
  <c r="Y271" i="21"/>
  <c r="X271" i="21"/>
  <c r="W271" i="21"/>
  <c r="V271" i="21"/>
  <c r="U271" i="21"/>
  <c r="T271" i="21"/>
  <c r="S271" i="21"/>
  <c r="R271" i="21"/>
  <c r="P271" i="21"/>
  <c r="M271" i="21"/>
  <c r="L271" i="21"/>
  <c r="K271" i="21"/>
  <c r="H271" i="21"/>
  <c r="G271" i="21"/>
  <c r="F271" i="21"/>
  <c r="E271" i="21"/>
  <c r="D271" i="21"/>
  <c r="C271" i="21"/>
  <c r="B271" i="21"/>
  <c r="AG271" i="21" s="1"/>
  <c r="AR270" i="21"/>
  <c r="AQ270" i="21"/>
  <c r="AP270" i="21"/>
  <c r="AO270" i="21"/>
  <c r="AN270" i="21"/>
  <c r="AM270" i="21"/>
  <c r="AL270" i="21"/>
  <c r="AK270" i="21"/>
  <c r="AJ270" i="21"/>
  <c r="AI270" i="21"/>
  <c r="AH270" i="21"/>
  <c r="AE270" i="21"/>
  <c r="AD270" i="21"/>
  <c r="AC270" i="21"/>
  <c r="AA270" i="21"/>
  <c r="Z270" i="21"/>
  <c r="Y270" i="21"/>
  <c r="X270" i="21"/>
  <c r="W270" i="21"/>
  <c r="V270" i="21"/>
  <c r="U270" i="21"/>
  <c r="T270" i="21"/>
  <c r="S270" i="21"/>
  <c r="R270" i="21"/>
  <c r="P270" i="21"/>
  <c r="M270" i="21"/>
  <c r="L270" i="21"/>
  <c r="K270" i="21"/>
  <c r="H270" i="21"/>
  <c r="G270" i="21"/>
  <c r="E270" i="21"/>
  <c r="D270" i="21"/>
  <c r="C270" i="21"/>
  <c r="B270" i="21"/>
  <c r="I270" i="21" s="1"/>
  <c r="N270" i="21"/>
  <c r="AR269" i="21"/>
  <c r="AQ269" i="21"/>
  <c r="AP269" i="21"/>
  <c r="AO269" i="21"/>
  <c r="AN269" i="21"/>
  <c r="AM269" i="21"/>
  <c r="AL269" i="21"/>
  <c r="AK269" i="21"/>
  <c r="AJ269" i="21"/>
  <c r="AI269" i="21"/>
  <c r="AH269" i="21"/>
  <c r="AG269" i="21"/>
  <c r="AE269" i="21"/>
  <c r="AD269" i="21"/>
  <c r="AA269" i="21"/>
  <c r="Z269" i="21"/>
  <c r="Y269" i="21"/>
  <c r="X269" i="21"/>
  <c r="W269" i="21"/>
  <c r="V269" i="21"/>
  <c r="U269" i="21"/>
  <c r="T269" i="21"/>
  <c r="S269" i="21"/>
  <c r="R269" i="21"/>
  <c r="P269" i="21"/>
  <c r="M269" i="21"/>
  <c r="L269" i="21"/>
  <c r="K269" i="21"/>
  <c r="I269" i="21"/>
  <c r="H269" i="21"/>
  <c r="G269" i="21"/>
  <c r="F269" i="21"/>
  <c r="E269" i="21"/>
  <c r="D269" i="21"/>
  <c r="C269" i="21"/>
  <c r="B269" i="21"/>
  <c r="AC269" i="21" s="1"/>
  <c r="N269" i="21"/>
  <c r="AR268" i="21"/>
  <c r="AQ268" i="21"/>
  <c r="AP268" i="21"/>
  <c r="AO268" i="21"/>
  <c r="AN268" i="21"/>
  <c r="AM268" i="21"/>
  <c r="AL268" i="21"/>
  <c r="AK268" i="21"/>
  <c r="AJ268" i="21"/>
  <c r="AI268" i="21"/>
  <c r="AH268" i="21"/>
  <c r="AE268" i="21"/>
  <c r="AD268" i="21"/>
  <c r="AA268" i="21"/>
  <c r="Z268" i="21"/>
  <c r="Y268" i="21"/>
  <c r="X268" i="21"/>
  <c r="W268" i="21"/>
  <c r="V268" i="21"/>
  <c r="U268" i="21"/>
  <c r="T268" i="21"/>
  <c r="S268" i="21"/>
  <c r="R268" i="21"/>
  <c r="P268" i="21"/>
  <c r="M268" i="21"/>
  <c r="L268" i="21"/>
  <c r="K268" i="21"/>
  <c r="I268" i="21"/>
  <c r="H268" i="21"/>
  <c r="G268" i="21"/>
  <c r="E268" i="21"/>
  <c r="D268" i="21"/>
  <c r="C268" i="21"/>
  <c r="B268" i="21"/>
  <c r="AC268" i="21" s="1"/>
  <c r="AR267" i="21"/>
  <c r="AQ267" i="21"/>
  <c r="AP267" i="21"/>
  <c r="AO267" i="21"/>
  <c r="AN267" i="21"/>
  <c r="AM267" i="21"/>
  <c r="AL267" i="21"/>
  <c r="AK267" i="21"/>
  <c r="AJ267" i="21"/>
  <c r="AI267" i="21"/>
  <c r="AH267" i="21"/>
  <c r="AE267" i="21"/>
  <c r="AD267" i="21"/>
  <c r="AA267" i="21"/>
  <c r="Z267" i="21"/>
  <c r="Y267" i="21"/>
  <c r="X267" i="21"/>
  <c r="W267" i="21"/>
  <c r="V267" i="21"/>
  <c r="U267" i="21"/>
  <c r="T267" i="21"/>
  <c r="S267" i="21"/>
  <c r="R267" i="21"/>
  <c r="P267" i="21"/>
  <c r="M267" i="21"/>
  <c r="L267" i="21"/>
  <c r="K267" i="21"/>
  <c r="H267" i="21"/>
  <c r="G267" i="21"/>
  <c r="F267" i="21"/>
  <c r="E267" i="21"/>
  <c r="D267" i="21"/>
  <c r="C267" i="21"/>
  <c r="B267" i="21"/>
  <c r="AR266" i="21"/>
  <c r="AQ266" i="21"/>
  <c r="AP266" i="21"/>
  <c r="AO266" i="21"/>
  <c r="AN266" i="21"/>
  <c r="AM266" i="21"/>
  <c r="AL266" i="21"/>
  <c r="AK266" i="21"/>
  <c r="AJ266" i="21"/>
  <c r="AI266" i="21"/>
  <c r="AH266" i="21"/>
  <c r="AE266" i="21"/>
  <c r="AD266" i="21"/>
  <c r="AC266" i="21"/>
  <c r="AA266" i="21"/>
  <c r="Z266" i="21"/>
  <c r="Y266" i="21"/>
  <c r="X266" i="21"/>
  <c r="W266" i="21"/>
  <c r="V266" i="21"/>
  <c r="U266" i="21"/>
  <c r="T266" i="21"/>
  <c r="S266" i="21"/>
  <c r="R266" i="21"/>
  <c r="P266" i="21"/>
  <c r="M266" i="21"/>
  <c r="L266" i="21"/>
  <c r="K266" i="21"/>
  <c r="I266" i="21"/>
  <c r="H266" i="21"/>
  <c r="G266" i="21"/>
  <c r="E266" i="21"/>
  <c r="D266" i="21"/>
  <c r="C266" i="21"/>
  <c r="B266" i="21"/>
  <c r="AG266" i="21" s="1"/>
  <c r="N266" i="21"/>
  <c r="AR265" i="21"/>
  <c r="AQ265" i="21"/>
  <c r="AP265" i="21"/>
  <c r="AO265" i="21"/>
  <c r="AN265" i="21"/>
  <c r="AM265" i="21"/>
  <c r="AL265" i="21"/>
  <c r="AK265" i="21"/>
  <c r="AJ265" i="21"/>
  <c r="AI265" i="21"/>
  <c r="AH265" i="21"/>
  <c r="AG265" i="21"/>
  <c r="AE265" i="21"/>
  <c r="AD265" i="21"/>
  <c r="AA265" i="21"/>
  <c r="Z265" i="21"/>
  <c r="Y265" i="21"/>
  <c r="X265" i="21"/>
  <c r="W265" i="21"/>
  <c r="V265" i="21"/>
  <c r="U265" i="21"/>
  <c r="T265" i="21"/>
  <c r="S265" i="21"/>
  <c r="R265" i="21"/>
  <c r="P265" i="21"/>
  <c r="M265" i="21"/>
  <c r="L265" i="21"/>
  <c r="K265" i="21"/>
  <c r="I265" i="21"/>
  <c r="H265" i="21"/>
  <c r="G265" i="21"/>
  <c r="F265" i="21"/>
  <c r="E265" i="21"/>
  <c r="D265" i="21"/>
  <c r="C265" i="21"/>
  <c r="B265" i="21"/>
  <c r="AC265" i="21" s="1"/>
  <c r="N265" i="21"/>
  <c r="AR264" i="21"/>
  <c r="AQ264" i="21"/>
  <c r="AP264" i="21"/>
  <c r="AO264" i="21"/>
  <c r="AN264" i="21"/>
  <c r="AM264" i="21"/>
  <c r="AL264" i="21"/>
  <c r="AK264" i="21"/>
  <c r="AJ264" i="21"/>
  <c r="AI264" i="21"/>
  <c r="AH264" i="21"/>
  <c r="AG264" i="21"/>
  <c r="AE264" i="21"/>
  <c r="AD264" i="21"/>
  <c r="AA264" i="21"/>
  <c r="Z264" i="21"/>
  <c r="Y264" i="21"/>
  <c r="X264" i="21"/>
  <c r="W264" i="21"/>
  <c r="V264" i="21"/>
  <c r="U264" i="21"/>
  <c r="T264" i="21"/>
  <c r="S264" i="21"/>
  <c r="R264" i="21"/>
  <c r="P264" i="21"/>
  <c r="M264" i="21"/>
  <c r="L264" i="21"/>
  <c r="K264" i="21"/>
  <c r="H264" i="21"/>
  <c r="G264" i="21"/>
  <c r="E264" i="21"/>
  <c r="D264" i="21"/>
  <c r="C264" i="21"/>
  <c r="B264" i="21"/>
  <c r="AR263" i="21"/>
  <c r="AQ263" i="21"/>
  <c r="AP263" i="21"/>
  <c r="AO263" i="21"/>
  <c r="AN263" i="21"/>
  <c r="AM263" i="21"/>
  <c r="AL263" i="21"/>
  <c r="AK263" i="21"/>
  <c r="AJ263" i="21"/>
  <c r="AI263" i="21"/>
  <c r="AH263" i="21"/>
  <c r="AE263" i="21"/>
  <c r="AD263" i="21"/>
  <c r="AC263" i="21"/>
  <c r="AA263" i="21"/>
  <c r="Z263" i="21"/>
  <c r="Y263" i="21"/>
  <c r="X263" i="21"/>
  <c r="W263" i="21"/>
  <c r="V263" i="21"/>
  <c r="U263" i="21"/>
  <c r="T263" i="21"/>
  <c r="S263" i="21"/>
  <c r="R263" i="21"/>
  <c r="P263" i="21"/>
  <c r="M263" i="21"/>
  <c r="L263" i="21"/>
  <c r="K263" i="21"/>
  <c r="H263" i="21"/>
  <c r="G263" i="21"/>
  <c r="F263" i="21"/>
  <c r="E263" i="21"/>
  <c r="D263" i="21"/>
  <c r="C263" i="21"/>
  <c r="B263" i="21"/>
  <c r="AG263" i="21" s="1"/>
  <c r="AR262" i="21"/>
  <c r="AQ262" i="21"/>
  <c r="AP262" i="21"/>
  <c r="AO262" i="21"/>
  <c r="AN262" i="21"/>
  <c r="AM262" i="21"/>
  <c r="AL262" i="21"/>
  <c r="AK262" i="21"/>
  <c r="AJ262" i="21"/>
  <c r="AI262" i="21"/>
  <c r="AH262" i="21"/>
  <c r="AE262" i="21"/>
  <c r="AD262" i="21"/>
  <c r="AC262" i="21"/>
  <c r="AA262" i="21"/>
  <c r="Z262" i="21"/>
  <c r="Y262" i="21"/>
  <c r="X262" i="21"/>
  <c r="W262" i="21"/>
  <c r="V262" i="21"/>
  <c r="U262" i="21"/>
  <c r="T262" i="21"/>
  <c r="S262" i="21"/>
  <c r="R262" i="21"/>
  <c r="P262" i="21"/>
  <c r="M262" i="21"/>
  <c r="L262" i="21"/>
  <c r="K262" i="21"/>
  <c r="H262" i="21"/>
  <c r="G262" i="21"/>
  <c r="E262" i="21"/>
  <c r="D262" i="21"/>
  <c r="C262" i="21"/>
  <c r="B262" i="21"/>
  <c r="I262" i="21" s="1"/>
  <c r="N262" i="21"/>
  <c r="AR261" i="21"/>
  <c r="AQ261" i="21"/>
  <c r="AP261" i="21"/>
  <c r="AO261" i="21"/>
  <c r="AN261" i="21"/>
  <c r="AM261" i="21"/>
  <c r="AL261" i="21"/>
  <c r="AK261" i="21"/>
  <c r="AJ261" i="21"/>
  <c r="AI261" i="21"/>
  <c r="AH261" i="21"/>
  <c r="AG261" i="21"/>
  <c r="AE261" i="21"/>
  <c r="AD261" i="21"/>
  <c r="AA261" i="21"/>
  <c r="Z261" i="21"/>
  <c r="Y261" i="21"/>
  <c r="X261" i="21"/>
  <c r="W261" i="21"/>
  <c r="V261" i="21"/>
  <c r="U261" i="21"/>
  <c r="T261" i="21"/>
  <c r="S261" i="21"/>
  <c r="R261" i="21"/>
  <c r="P261" i="21"/>
  <c r="M261" i="21"/>
  <c r="L261" i="21"/>
  <c r="K261" i="21"/>
  <c r="I261" i="21"/>
  <c r="H261" i="21"/>
  <c r="G261" i="21"/>
  <c r="F261" i="21"/>
  <c r="E261" i="21"/>
  <c r="D261" i="21"/>
  <c r="C261" i="21"/>
  <c r="B261" i="21"/>
  <c r="AC261" i="21" s="1"/>
  <c r="N261" i="21"/>
  <c r="AR260" i="21"/>
  <c r="AQ260" i="21"/>
  <c r="AP260" i="21"/>
  <c r="AO260" i="21"/>
  <c r="AN260" i="21"/>
  <c r="AM260" i="21"/>
  <c r="AL260" i="21"/>
  <c r="AK260" i="21"/>
  <c r="AJ260" i="21"/>
  <c r="AI260" i="21"/>
  <c r="AH260" i="21"/>
  <c r="AE260" i="21"/>
  <c r="AD260" i="21"/>
  <c r="AA260" i="21"/>
  <c r="Z260" i="21"/>
  <c r="Y260" i="21"/>
  <c r="X260" i="21"/>
  <c r="W260" i="21"/>
  <c r="V260" i="21"/>
  <c r="U260" i="21"/>
  <c r="T260" i="21"/>
  <c r="S260" i="21"/>
  <c r="R260" i="21"/>
  <c r="P260" i="21"/>
  <c r="M260" i="21"/>
  <c r="L260" i="21"/>
  <c r="K260" i="21"/>
  <c r="I260" i="21"/>
  <c r="H260" i="21"/>
  <c r="G260" i="21"/>
  <c r="E260" i="21"/>
  <c r="D260" i="21"/>
  <c r="C260" i="21"/>
  <c r="B260" i="21"/>
  <c r="AC260" i="21" s="1"/>
  <c r="AR259" i="21"/>
  <c r="AQ259" i="21"/>
  <c r="AP259" i="21"/>
  <c r="AO259" i="21"/>
  <c r="AN259" i="21"/>
  <c r="AM259" i="21"/>
  <c r="AL259" i="21"/>
  <c r="AK259" i="21"/>
  <c r="AJ259" i="21"/>
  <c r="AI259" i="21"/>
  <c r="AH259" i="21"/>
  <c r="AE259" i="21"/>
  <c r="AD259" i="21"/>
  <c r="AA259" i="21"/>
  <c r="Z259" i="21"/>
  <c r="Y259" i="21"/>
  <c r="X259" i="21"/>
  <c r="W259" i="21"/>
  <c r="V259" i="21"/>
  <c r="U259" i="21"/>
  <c r="T259" i="21"/>
  <c r="S259" i="21"/>
  <c r="R259" i="21"/>
  <c r="P259" i="21"/>
  <c r="M259" i="21"/>
  <c r="L259" i="21"/>
  <c r="K259" i="21"/>
  <c r="H259" i="21"/>
  <c r="G259" i="21"/>
  <c r="F259" i="21"/>
  <c r="E259" i="21"/>
  <c r="D259" i="21"/>
  <c r="C259" i="21"/>
  <c r="B259" i="21"/>
  <c r="AR258" i="21"/>
  <c r="AQ258" i="21"/>
  <c r="AP258" i="21"/>
  <c r="AO258" i="21"/>
  <c r="AN258" i="21"/>
  <c r="AM258" i="21"/>
  <c r="AL258" i="21"/>
  <c r="AK258" i="21"/>
  <c r="AJ258" i="21"/>
  <c r="AI258" i="21"/>
  <c r="AH258" i="21"/>
  <c r="AE258" i="21"/>
  <c r="AD258" i="21"/>
  <c r="AC258" i="21"/>
  <c r="AA258" i="21"/>
  <c r="Z258" i="21"/>
  <c r="Y258" i="21"/>
  <c r="X258" i="21"/>
  <c r="W258" i="21"/>
  <c r="V258" i="21"/>
  <c r="U258" i="21"/>
  <c r="T258" i="21"/>
  <c r="S258" i="21"/>
  <c r="R258" i="21"/>
  <c r="P258" i="21"/>
  <c r="M258" i="21"/>
  <c r="L258" i="21"/>
  <c r="K258" i="21"/>
  <c r="H258" i="21"/>
  <c r="G258" i="21"/>
  <c r="E258" i="21"/>
  <c r="D258" i="21"/>
  <c r="C258" i="21"/>
  <c r="B258" i="21"/>
  <c r="AG258" i="21" s="1"/>
  <c r="N258" i="21"/>
  <c r="AR257" i="21"/>
  <c r="AQ257" i="21"/>
  <c r="AP257" i="21"/>
  <c r="AO257" i="21"/>
  <c r="AN257" i="21"/>
  <c r="AM257" i="21"/>
  <c r="AL257" i="21"/>
  <c r="AK257" i="21"/>
  <c r="AJ257" i="21"/>
  <c r="AI257" i="21"/>
  <c r="AH257" i="21"/>
  <c r="AG257" i="21"/>
  <c r="AE257" i="21"/>
  <c r="AD257" i="21"/>
  <c r="AA257" i="21"/>
  <c r="Z257" i="21"/>
  <c r="Y257" i="21"/>
  <c r="X257" i="21"/>
  <c r="W257" i="21"/>
  <c r="V257" i="21"/>
  <c r="U257" i="21"/>
  <c r="T257" i="21"/>
  <c r="S257" i="21"/>
  <c r="R257" i="21"/>
  <c r="P257" i="21"/>
  <c r="M257" i="21"/>
  <c r="L257" i="21"/>
  <c r="K257" i="21"/>
  <c r="I257" i="21"/>
  <c r="H257" i="21"/>
  <c r="G257" i="21"/>
  <c r="F257" i="21"/>
  <c r="E257" i="21"/>
  <c r="D257" i="21"/>
  <c r="C257" i="21"/>
  <c r="B257" i="21"/>
  <c r="AC257" i="21" s="1"/>
  <c r="N257" i="21"/>
  <c r="AR256" i="21"/>
  <c r="AQ256" i="21"/>
  <c r="AP256" i="21"/>
  <c r="AO256" i="21"/>
  <c r="AN256" i="21"/>
  <c r="AM256" i="21"/>
  <c r="AL256" i="21"/>
  <c r="AK256" i="21"/>
  <c r="AJ256" i="21"/>
  <c r="AI256" i="21"/>
  <c r="AH256" i="21"/>
  <c r="AE256" i="21"/>
  <c r="AD256" i="21"/>
  <c r="AA256" i="21"/>
  <c r="Z256" i="21"/>
  <c r="Y256" i="21"/>
  <c r="X256" i="21"/>
  <c r="W256" i="21"/>
  <c r="V256" i="21"/>
  <c r="U256" i="21"/>
  <c r="T256" i="21"/>
  <c r="S256" i="21"/>
  <c r="R256" i="21"/>
  <c r="P256" i="21"/>
  <c r="M256" i="21"/>
  <c r="L256" i="21"/>
  <c r="K256" i="21"/>
  <c r="H256" i="21"/>
  <c r="G256" i="21"/>
  <c r="E256" i="21"/>
  <c r="D256" i="21"/>
  <c r="C256" i="21"/>
  <c r="B256" i="21"/>
  <c r="AR255" i="21"/>
  <c r="AQ255" i="21"/>
  <c r="AP255" i="21"/>
  <c r="AO255" i="21"/>
  <c r="AN255" i="21"/>
  <c r="AM255" i="21"/>
  <c r="AL255" i="21"/>
  <c r="AK255" i="21"/>
  <c r="AJ255" i="21"/>
  <c r="AI255" i="21"/>
  <c r="AH255" i="21"/>
  <c r="AE255" i="21"/>
  <c r="AD255" i="21"/>
  <c r="AC255" i="21"/>
  <c r="AA255" i="21"/>
  <c r="Z255" i="21"/>
  <c r="Y255" i="21"/>
  <c r="X255" i="21"/>
  <c r="W255" i="21"/>
  <c r="V255" i="21"/>
  <c r="U255" i="21"/>
  <c r="T255" i="21"/>
  <c r="S255" i="21"/>
  <c r="R255" i="21"/>
  <c r="P255" i="21"/>
  <c r="M255" i="21"/>
  <c r="L255" i="21"/>
  <c r="K255" i="21"/>
  <c r="H255" i="21"/>
  <c r="G255" i="21"/>
  <c r="F255" i="21"/>
  <c r="E255" i="21"/>
  <c r="D255" i="21"/>
  <c r="C255" i="21"/>
  <c r="B255" i="21"/>
  <c r="AG255" i="21" s="1"/>
  <c r="AR254" i="21"/>
  <c r="AQ254" i="21"/>
  <c r="AP254" i="21"/>
  <c r="AO254" i="21"/>
  <c r="AN254" i="21"/>
  <c r="AM254" i="21"/>
  <c r="AL254" i="21"/>
  <c r="AK254" i="21"/>
  <c r="AJ254" i="21"/>
  <c r="AI254" i="21"/>
  <c r="AH254" i="21"/>
  <c r="AE254" i="21"/>
  <c r="AD254" i="21"/>
  <c r="AC254" i="21"/>
  <c r="AA254" i="21"/>
  <c r="Z254" i="21"/>
  <c r="Y254" i="21"/>
  <c r="X254" i="21"/>
  <c r="W254" i="21"/>
  <c r="V254" i="21"/>
  <c r="U254" i="21"/>
  <c r="T254" i="21"/>
  <c r="S254" i="21"/>
  <c r="R254" i="21"/>
  <c r="P254" i="21"/>
  <c r="M254" i="21"/>
  <c r="L254" i="21"/>
  <c r="K254" i="21"/>
  <c r="I254" i="21"/>
  <c r="H254" i="21"/>
  <c r="G254" i="21"/>
  <c r="E254" i="21"/>
  <c r="D254" i="21"/>
  <c r="C254" i="21"/>
  <c r="B254" i="21"/>
  <c r="AG254" i="21" s="1"/>
  <c r="N254" i="21"/>
  <c r="AR253" i="21"/>
  <c r="AQ253" i="21"/>
  <c r="AP253" i="21"/>
  <c r="AO253" i="21"/>
  <c r="AN253" i="21"/>
  <c r="AM253" i="21"/>
  <c r="AL253" i="21"/>
  <c r="AK253" i="21"/>
  <c r="AJ253" i="21"/>
  <c r="AI253" i="21"/>
  <c r="AH253" i="21"/>
  <c r="AG253" i="21"/>
  <c r="AE253" i="21"/>
  <c r="AD253" i="21"/>
  <c r="AA253" i="21"/>
  <c r="Z253" i="21"/>
  <c r="Y253" i="21"/>
  <c r="X253" i="21"/>
  <c r="W253" i="21"/>
  <c r="V253" i="21"/>
  <c r="U253" i="21"/>
  <c r="T253" i="21"/>
  <c r="S253" i="21"/>
  <c r="R253" i="21"/>
  <c r="P253" i="21"/>
  <c r="M253" i="21"/>
  <c r="L253" i="21"/>
  <c r="K253" i="21"/>
  <c r="I253" i="21"/>
  <c r="H253" i="21"/>
  <c r="G253" i="21"/>
  <c r="F253" i="21"/>
  <c r="E253" i="21"/>
  <c r="D253" i="21"/>
  <c r="C253" i="21"/>
  <c r="B253" i="21"/>
  <c r="AC253" i="21" s="1"/>
  <c r="N253" i="21"/>
  <c r="AR252" i="21"/>
  <c r="AQ252" i="21"/>
  <c r="AP252" i="21"/>
  <c r="AO252" i="21"/>
  <c r="AN252" i="21"/>
  <c r="AM252" i="21"/>
  <c r="AL252" i="21"/>
  <c r="AK252" i="21"/>
  <c r="AJ252" i="21"/>
  <c r="AI252" i="21"/>
  <c r="AH252" i="21"/>
  <c r="AE252" i="21"/>
  <c r="AD252" i="21"/>
  <c r="AA252" i="21"/>
  <c r="Z252" i="21"/>
  <c r="Y252" i="21"/>
  <c r="X252" i="21"/>
  <c r="W252" i="21"/>
  <c r="V252" i="21"/>
  <c r="U252" i="21"/>
  <c r="T252" i="21"/>
  <c r="S252" i="21"/>
  <c r="R252" i="21"/>
  <c r="P252" i="21"/>
  <c r="M252" i="21"/>
  <c r="L252" i="21"/>
  <c r="K252" i="21"/>
  <c r="I252" i="21"/>
  <c r="H252" i="21"/>
  <c r="G252" i="21"/>
  <c r="E252" i="21"/>
  <c r="D252" i="21"/>
  <c r="C252" i="21"/>
  <c r="B252" i="21"/>
  <c r="AC252" i="21" s="1"/>
  <c r="AR251" i="21"/>
  <c r="AQ251" i="21"/>
  <c r="AP251" i="21"/>
  <c r="AO251" i="21"/>
  <c r="AN251" i="21"/>
  <c r="AM251" i="21"/>
  <c r="AL251" i="21"/>
  <c r="AK251" i="21"/>
  <c r="AJ251" i="21"/>
  <c r="AI251" i="21"/>
  <c r="AH251" i="21"/>
  <c r="AE251" i="21"/>
  <c r="AD251" i="21"/>
  <c r="AA251" i="21"/>
  <c r="Z251" i="21"/>
  <c r="Y251" i="21"/>
  <c r="X251" i="21"/>
  <c r="W251" i="21"/>
  <c r="V251" i="21"/>
  <c r="U251" i="21"/>
  <c r="T251" i="21"/>
  <c r="S251" i="21"/>
  <c r="R251" i="21"/>
  <c r="P251" i="21"/>
  <c r="M251" i="21"/>
  <c r="L251" i="21"/>
  <c r="K251" i="21"/>
  <c r="H251" i="21"/>
  <c r="G251" i="21"/>
  <c r="F251" i="21"/>
  <c r="E251" i="21"/>
  <c r="D251" i="21"/>
  <c r="C251" i="21"/>
  <c r="B251" i="21"/>
  <c r="AR250" i="21"/>
  <c r="AQ250" i="21"/>
  <c r="AP250" i="21"/>
  <c r="AO250" i="21"/>
  <c r="AN250" i="21"/>
  <c r="AM250" i="21"/>
  <c r="AL250" i="21"/>
  <c r="AK250" i="21"/>
  <c r="AJ250" i="21"/>
  <c r="AI250" i="21"/>
  <c r="AH250" i="21"/>
  <c r="AE250" i="21"/>
  <c r="AD250" i="21"/>
  <c r="AC250" i="21"/>
  <c r="AA250" i="21"/>
  <c r="Z250" i="21"/>
  <c r="Y250" i="21"/>
  <c r="X250" i="21"/>
  <c r="W250" i="21"/>
  <c r="V250" i="21"/>
  <c r="U250" i="21"/>
  <c r="T250" i="21"/>
  <c r="S250" i="21"/>
  <c r="R250" i="21"/>
  <c r="P250" i="21"/>
  <c r="M250" i="21"/>
  <c r="L250" i="21"/>
  <c r="K250" i="21"/>
  <c r="H250" i="21"/>
  <c r="G250" i="21"/>
  <c r="E250" i="21"/>
  <c r="D250" i="21"/>
  <c r="C250" i="21"/>
  <c r="B250" i="21"/>
  <c r="AG250" i="21" s="1"/>
  <c r="N250" i="21"/>
  <c r="AR249" i="21"/>
  <c r="AQ249" i="21"/>
  <c r="AP249" i="21"/>
  <c r="AO249" i="21"/>
  <c r="AN249" i="21"/>
  <c r="AM249" i="21"/>
  <c r="AL249" i="21"/>
  <c r="AK249" i="21"/>
  <c r="AJ249" i="21"/>
  <c r="AI249" i="21"/>
  <c r="AH249" i="21"/>
  <c r="AG249" i="21"/>
  <c r="AE249" i="21"/>
  <c r="AD249" i="21"/>
  <c r="AC249" i="21"/>
  <c r="AA249" i="21"/>
  <c r="Z249" i="21"/>
  <c r="Y249" i="21"/>
  <c r="X249" i="21"/>
  <c r="W249" i="21"/>
  <c r="V249" i="21"/>
  <c r="U249" i="21"/>
  <c r="T249" i="21"/>
  <c r="S249" i="21"/>
  <c r="R249" i="21"/>
  <c r="P249" i="21"/>
  <c r="M249" i="21"/>
  <c r="L249" i="21"/>
  <c r="K249" i="21"/>
  <c r="I249" i="21"/>
  <c r="H249" i="21"/>
  <c r="G249" i="21"/>
  <c r="F249" i="21"/>
  <c r="E249" i="21"/>
  <c r="D249" i="21"/>
  <c r="C249" i="21"/>
  <c r="B249" i="21"/>
  <c r="N249" i="21"/>
  <c r="AR248" i="21"/>
  <c r="AQ248" i="21"/>
  <c r="AP248" i="21"/>
  <c r="AO248" i="21"/>
  <c r="AN248" i="21"/>
  <c r="AM248" i="21"/>
  <c r="AL248" i="21"/>
  <c r="AK248" i="21"/>
  <c r="AJ248" i="21"/>
  <c r="AI248" i="21"/>
  <c r="AH248" i="21"/>
  <c r="AG248" i="21"/>
  <c r="AE248" i="21"/>
  <c r="AD248" i="21"/>
  <c r="AA248" i="21"/>
  <c r="Z248" i="21"/>
  <c r="Y248" i="21"/>
  <c r="X248" i="21"/>
  <c r="W248" i="21"/>
  <c r="V248" i="21"/>
  <c r="U248" i="21"/>
  <c r="T248" i="21"/>
  <c r="S248" i="21"/>
  <c r="R248" i="21"/>
  <c r="P248" i="21"/>
  <c r="M248" i="21"/>
  <c r="L248" i="21"/>
  <c r="K248" i="21"/>
  <c r="H248" i="21"/>
  <c r="G248" i="21"/>
  <c r="E248" i="21"/>
  <c r="D248" i="21"/>
  <c r="C248" i="21"/>
  <c r="B248" i="21"/>
  <c r="AR247" i="21"/>
  <c r="AQ247" i="21"/>
  <c r="AP247" i="21"/>
  <c r="AO247" i="21"/>
  <c r="AN247" i="21"/>
  <c r="AM247" i="21"/>
  <c r="AL247" i="21"/>
  <c r="AK247" i="21"/>
  <c r="AJ247" i="21"/>
  <c r="AI247" i="21"/>
  <c r="AH247" i="21"/>
  <c r="AE247" i="21"/>
  <c r="AD247" i="21"/>
  <c r="AC247" i="21"/>
  <c r="AA247" i="21"/>
  <c r="Z247" i="21"/>
  <c r="Y247" i="21"/>
  <c r="X247" i="21"/>
  <c r="W247" i="21"/>
  <c r="V247" i="21"/>
  <c r="U247" i="21"/>
  <c r="T247" i="21"/>
  <c r="S247" i="21"/>
  <c r="R247" i="21"/>
  <c r="P247" i="21"/>
  <c r="M247" i="21"/>
  <c r="L247" i="21"/>
  <c r="K247" i="21"/>
  <c r="H247" i="21"/>
  <c r="G247" i="21"/>
  <c r="F247" i="21"/>
  <c r="E247" i="21"/>
  <c r="D247" i="21"/>
  <c r="C247" i="21"/>
  <c r="B247" i="21"/>
  <c r="AG247" i="21" s="1"/>
  <c r="AR246" i="21"/>
  <c r="AQ246" i="21"/>
  <c r="AP246" i="21"/>
  <c r="AO246" i="21"/>
  <c r="AN246" i="21"/>
  <c r="AM246" i="21"/>
  <c r="AL246" i="21"/>
  <c r="AK246" i="21"/>
  <c r="AJ246" i="21"/>
  <c r="AI246" i="21"/>
  <c r="AH246" i="21"/>
  <c r="AE246" i="21"/>
  <c r="AD246" i="21"/>
  <c r="AC246" i="21"/>
  <c r="AA246" i="21"/>
  <c r="Z246" i="21"/>
  <c r="Y246" i="21"/>
  <c r="X246" i="21"/>
  <c r="W246" i="21"/>
  <c r="V246" i="21"/>
  <c r="U246" i="21"/>
  <c r="T246" i="21"/>
  <c r="S246" i="21"/>
  <c r="R246" i="21"/>
  <c r="P246" i="21"/>
  <c r="M246" i="21"/>
  <c r="L246" i="21"/>
  <c r="K246" i="21"/>
  <c r="I246" i="21"/>
  <c r="H246" i="21"/>
  <c r="G246" i="21"/>
  <c r="E246" i="21"/>
  <c r="D246" i="21"/>
  <c r="C246" i="21"/>
  <c r="B246" i="21"/>
  <c r="AG246" i="21" s="1"/>
  <c r="AR245" i="21"/>
  <c r="AQ245" i="21"/>
  <c r="AP245" i="21"/>
  <c r="AO245" i="21"/>
  <c r="AN245" i="21"/>
  <c r="AM245" i="21"/>
  <c r="AL245" i="21"/>
  <c r="AK245" i="21"/>
  <c r="AJ245" i="21"/>
  <c r="AI245" i="21"/>
  <c r="AH245" i="21"/>
  <c r="AE245" i="21"/>
  <c r="AD245" i="21"/>
  <c r="AA245" i="21"/>
  <c r="Z245" i="21"/>
  <c r="Y245" i="21"/>
  <c r="X245" i="21"/>
  <c r="W245" i="21"/>
  <c r="V245" i="21"/>
  <c r="U245" i="21"/>
  <c r="T245" i="21"/>
  <c r="S245" i="21"/>
  <c r="R245" i="21"/>
  <c r="P245" i="21"/>
  <c r="M245" i="21"/>
  <c r="L245" i="21"/>
  <c r="K245" i="21"/>
  <c r="H245" i="21"/>
  <c r="G245" i="21"/>
  <c r="F245" i="21"/>
  <c r="E245" i="21"/>
  <c r="D245" i="21"/>
  <c r="C245" i="21"/>
  <c r="B245" i="21"/>
  <c r="I245" i="21" s="1"/>
  <c r="AR244" i="21"/>
  <c r="AQ244" i="21"/>
  <c r="AP244" i="21"/>
  <c r="AO244" i="21"/>
  <c r="AN244" i="21"/>
  <c r="AM244" i="21"/>
  <c r="AL244" i="21"/>
  <c r="AK244" i="21"/>
  <c r="AJ244" i="21"/>
  <c r="AI244" i="21"/>
  <c r="AH244" i="21"/>
  <c r="AE244" i="21"/>
  <c r="AD244" i="21"/>
  <c r="AA244" i="21"/>
  <c r="Z244" i="21"/>
  <c r="Y244" i="21"/>
  <c r="X244" i="21"/>
  <c r="W244" i="21"/>
  <c r="V244" i="21"/>
  <c r="U244" i="21"/>
  <c r="T244" i="21"/>
  <c r="S244" i="21"/>
  <c r="R244" i="21"/>
  <c r="P244" i="21"/>
  <c r="M244" i="21"/>
  <c r="L244" i="21"/>
  <c r="K244" i="21"/>
  <c r="H244" i="21"/>
  <c r="G244" i="21"/>
  <c r="F244" i="21"/>
  <c r="E244" i="21"/>
  <c r="D244" i="21"/>
  <c r="C244" i="21"/>
  <c r="B244" i="21"/>
  <c r="I244" i="21" s="1"/>
  <c r="AR243" i="21"/>
  <c r="AQ243" i="21"/>
  <c r="AP243" i="21"/>
  <c r="AO243" i="21"/>
  <c r="AN243" i="21"/>
  <c r="AM243" i="21"/>
  <c r="AL243" i="21"/>
  <c r="AK243" i="21"/>
  <c r="AJ243" i="21"/>
  <c r="AI243" i="21"/>
  <c r="AH243" i="21"/>
  <c r="AE243" i="21"/>
  <c r="AD243" i="21"/>
  <c r="AA243" i="21"/>
  <c r="Z243" i="21"/>
  <c r="Y243" i="21"/>
  <c r="X243" i="21"/>
  <c r="W243" i="21"/>
  <c r="V243" i="21"/>
  <c r="U243" i="21"/>
  <c r="T243" i="21"/>
  <c r="S243" i="21"/>
  <c r="R243" i="21"/>
  <c r="P243" i="21"/>
  <c r="M243" i="21"/>
  <c r="L243" i="21"/>
  <c r="K243" i="21"/>
  <c r="H243" i="21"/>
  <c r="G243" i="21"/>
  <c r="F243" i="21"/>
  <c r="E243" i="21"/>
  <c r="D243" i="21"/>
  <c r="C243" i="21"/>
  <c r="B243" i="21"/>
  <c r="O243" i="21"/>
  <c r="AR242" i="21"/>
  <c r="AQ242" i="21"/>
  <c r="AP242" i="21"/>
  <c r="AO242" i="21"/>
  <c r="AN242" i="21"/>
  <c r="AM242" i="21"/>
  <c r="AL242" i="21"/>
  <c r="AK242" i="21"/>
  <c r="AJ242" i="21"/>
  <c r="AI242" i="21"/>
  <c r="AH242" i="21"/>
  <c r="AE242" i="21"/>
  <c r="AD242" i="21"/>
  <c r="AA242" i="21"/>
  <c r="Z242" i="21"/>
  <c r="Y242" i="21"/>
  <c r="X242" i="21"/>
  <c r="W242" i="21"/>
  <c r="V242" i="21"/>
  <c r="U242" i="21"/>
  <c r="T242" i="21"/>
  <c r="S242" i="21"/>
  <c r="R242" i="21"/>
  <c r="P242" i="21"/>
  <c r="M242" i="21"/>
  <c r="L242" i="21"/>
  <c r="K242" i="21"/>
  <c r="H242" i="21"/>
  <c r="G242" i="21"/>
  <c r="F242" i="21"/>
  <c r="E242" i="21"/>
  <c r="D242" i="21"/>
  <c r="C242" i="21"/>
  <c r="B242" i="21"/>
  <c r="O242" i="21" s="1"/>
  <c r="AR241" i="21"/>
  <c r="AQ241" i="21"/>
  <c r="AP241" i="21"/>
  <c r="AO241" i="21"/>
  <c r="AN241" i="21"/>
  <c r="AM241" i="21"/>
  <c r="AL241" i="21"/>
  <c r="AK241" i="21"/>
  <c r="AJ241" i="21"/>
  <c r="AI241" i="21"/>
  <c r="AH241" i="21"/>
  <c r="AE241" i="21"/>
  <c r="AD241" i="21"/>
  <c r="AA241" i="21"/>
  <c r="Z241" i="21"/>
  <c r="Y241" i="21"/>
  <c r="X241" i="21"/>
  <c r="W241" i="21"/>
  <c r="V241" i="21"/>
  <c r="U241" i="21"/>
  <c r="T241" i="21"/>
  <c r="S241" i="21"/>
  <c r="R241" i="21"/>
  <c r="P241" i="21"/>
  <c r="M241" i="21"/>
  <c r="L241" i="21"/>
  <c r="K241" i="21"/>
  <c r="H241" i="21"/>
  <c r="G241" i="21"/>
  <c r="F241" i="21"/>
  <c r="E241" i="21"/>
  <c r="D241" i="21"/>
  <c r="C241" i="21"/>
  <c r="B241" i="21"/>
  <c r="O241" i="21"/>
  <c r="AR240" i="21"/>
  <c r="AQ240" i="21"/>
  <c r="AP240" i="21"/>
  <c r="AO240" i="21"/>
  <c r="AN240" i="21"/>
  <c r="AM240" i="21"/>
  <c r="AL240" i="21"/>
  <c r="AK240" i="21"/>
  <c r="AJ240" i="21"/>
  <c r="AI240" i="21"/>
  <c r="AH240" i="21"/>
  <c r="AE240" i="21"/>
  <c r="AD240" i="21"/>
  <c r="AA240" i="21"/>
  <c r="Z240" i="21"/>
  <c r="Y240" i="21"/>
  <c r="X240" i="21"/>
  <c r="W240" i="21"/>
  <c r="V240" i="21"/>
  <c r="U240" i="21"/>
  <c r="T240" i="21"/>
  <c r="S240" i="21"/>
  <c r="R240" i="21"/>
  <c r="P240" i="21"/>
  <c r="M240" i="21"/>
  <c r="L240" i="21"/>
  <c r="K240" i="21"/>
  <c r="H240" i="21"/>
  <c r="G240" i="21"/>
  <c r="F240" i="21"/>
  <c r="E240" i="21"/>
  <c r="D240" i="21"/>
  <c r="C240" i="21"/>
  <c r="B240" i="21"/>
  <c r="O240" i="21" s="1"/>
  <c r="AR239" i="21"/>
  <c r="AQ239" i="21"/>
  <c r="AP239" i="21"/>
  <c r="AO239" i="21"/>
  <c r="AN239" i="21"/>
  <c r="AM239" i="21"/>
  <c r="AL239" i="21"/>
  <c r="AK239" i="21"/>
  <c r="AJ239" i="21"/>
  <c r="AI239" i="21"/>
  <c r="AH239" i="21"/>
  <c r="AE239" i="21"/>
  <c r="AD239" i="21"/>
  <c r="AA239" i="21"/>
  <c r="Z239" i="21"/>
  <c r="Y239" i="21"/>
  <c r="X239" i="21"/>
  <c r="W239" i="21"/>
  <c r="V239" i="21"/>
  <c r="U239" i="21"/>
  <c r="T239" i="21"/>
  <c r="S239" i="21"/>
  <c r="R239" i="21"/>
  <c r="P239" i="21"/>
  <c r="M239" i="21"/>
  <c r="L239" i="21"/>
  <c r="K239" i="21"/>
  <c r="H239" i="21"/>
  <c r="G239" i="21"/>
  <c r="F239" i="21"/>
  <c r="E239" i="21"/>
  <c r="D239" i="21"/>
  <c r="C239" i="21"/>
  <c r="B239" i="21"/>
  <c r="O239" i="21"/>
  <c r="AR238" i="21"/>
  <c r="AQ238" i="21"/>
  <c r="AP238" i="21"/>
  <c r="AO238" i="21"/>
  <c r="AN238" i="21"/>
  <c r="AM238" i="21"/>
  <c r="AL238" i="21"/>
  <c r="AK238" i="21"/>
  <c r="AJ238" i="21"/>
  <c r="AI238" i="21"/>
  <c r="AH238" i="21"/>
  <c r="AE238" i="21"/>
  <c r="AD238" i="21"/>
  <c r="AA238" i="21"/>
  <c r="Z238" i="21"/>
  <c r="Y238" i="21"/>
  <c r="X238" i="21"/>
  <c r="W238" i="21"/>
  <c r="V238" i="21"/>
  <c r="U238" i="21"/>
  <c r="T238" i="21"/>
  <c r="S238" i="21"/>
  <c r="R238" i="21"/>
  <c r="P238" i="21"/>
  <c r="M238" i="21"/>
  <c r="L238" i="21"/>
  <c r="K238" i="21"/>
  <c r="H238" i="21"/>
  <c r="G238" i="21"/>
  <c r="F238" i="21"/>
  <c r="E238" i="21"/>
  <c r="D238" i="21"/>
  <c r="C238" i="21"/>
  <c r="B238" i="21"/>
  <c r="O238" i="21" s="1"/>
  <c r="AR237" i="21"/>
  <c r="AQ237" i="21"/>
  <c r="AP237" i="21"/>
  <c r="AO237" i="21"/>
  <c r="AN237" i="21"/>
  <c r="AM237" i="21"/>
  <c r="AL237" i="21"/>
  <c r="AK237" i="21"/>
  <c r="AJ237" i="21"/>
  <c r="AI237" i="21"/>
  <c r="AH237" i="21"/>
  <c r="AE237" i="21"/>
  <c r="AD237" i="21"/>
  <c r="AA237" i="21"/>
  <c r="Z237" i="21"/>
  <c r="Y237" i="21"/>
  <c r="X237" i="21"/>
  <c r="W237" i="21"/>
  <c r="V237" i="21"/>
  <c r="U237" i="21"/>
  <c r="T237" i="21"/>
  <c r="S237" i="21"/>
  <c r="R237" i="21"/>
  <c r="P237" i="21"/>
  <c r="M237" i="21"/>
  <c r="L237" i="21"/>
  <c r="K237" i="21"/>
  <c r="H237" i="21"/>
  <c r="G237" i="21"/>
  <c r="F237" i="21"/>
  <c r="E237" i="21"/>
  <c r="D237" i="21"/>
  <c r="C237" i="21"/>
  <c r="B237" i="21"/>
  <c r="O237" i="21"/>
  <c r="AR236" i="21"/>
  <c r="AQ236" i="21"/>
  <c r="AP236" i="21"/>
  <c r="AO236" i="21"/>
  <c r="AN236" i="21"/>
  <c r="AM236" i="21"/>
  <c r="AL236" i="21"/>
  <c r="AK236" i="21"/>
  <c r="AJ236" i="21"/>
  <c r="AI236" i="21"/>
  <c r="AH236" i="21"/>
  <c r="AE236" i="21"/>
  <c r="AD236" i="21"/>
  <c r="AA236" i="21"/>
  <c r="Z236" i="21"/>
  <c r="Y236" i="21"/>
  <c r="X236" i="21"/>
  <c r="W236" i="21"/>
  <c r="V236" i="21"/>
  <c r="U236" i="21"/>
  <c r="T236" i="21"/>
  <c r="S236" i="21"/>
  <c r="R236" i="21"/>
  <c r="P236" i="21"/>
  <c r="M236" i="21"/>
  <c r="L236" i="21"/>
  <c r="K236" i="21"/>
  <c r="H236" i="21"/>
  <c r="G236" i="21"/>
  <c r="F236" i="21"/>
  <c r="E236" i="21"/>
  <c r="D236" i="21"/>
  <c r="C236" i="21"/>
  <c r="B236" i="21"/>
  <c r="O236" i="21" s="1"/>
  <c r="AR235" i="21"/>
  <c r="AQ235" i="21"/>
  <c r="AP235" i="21"/>
  <c r="AO235" i="21"/>
  <c r="AN235" i="21"/>
  <c r="AM235" i="21"/>
  <c r="AL235" i="21"/>
  <c r="AK235" i="21"/>
  <c r="AJ235" i="21"/>
  <c r="AI235" i="21"/>
  <c r="AH235" i="21"/>
  <c r="AE235" i="21"/>
  <c r="AD235" i="21"/>
  <c r="AA235" i="21"/>
  <c r="Z235" i="21"/>
  <c r="Y235" i="21"/>
  <c r="X235" i="21"/>
  <c r="W235" i="21"/>
  <c r="V235" i="21"/>
  <c r="U235" i="21"/>
  <c r="T235" i="21"/>
  <c r="S235" i="21"/>
  <c r="R235" i="21"/>
  <c r="P235" i="21"/>
  <c r="M235" i="21"/>
  <c r="L235" i="21"/>
  <c r="K235" i="21"/>
  <c r="H235" i="21"/>
  <c r="G235" i="21"/>
  <c r="F235" i="21"/>
  <c r="E235" i="21"/>
  <c r="D235" i="21"/>
  <c r="C235" i="21"/>
  <c r="B235" i="21"/>
  <c r="O235" i="21"/>
  <c r="AR234" i="21"/>
  <c r="AQ234" i="21"/>
  <c r="AP234" i="21"/>
  <c r="AO234" i="21"/>
  <c r="AN234" i="21"/>
  <c r="AM234" i="21"/>
  <c r="AL234" i="21"/>
  <c r="AK234" i="21"/>
  <c r="AJ234" i="21"/>
  <c r="AI234" i="21"/>
  <c r="AH234" i="21"/>
  <c r="AE234" i="21"/>
  <c r="AD234" i="21"/>
  <c r="AA234" i="21"/>
  <c r="Z234" i="21"/>
  <c r="Y234" i="21"/>
  <c r="X234" i="21"/>
  <c r="W234" i="21"/>
  <c r="V234" i="21"/>
  <c r="U234" i="21"/>
  <c r="T234" i="21"/>
  <c r="S234" i="21"/>
  <c r="R234" i="21"/>
  <c r="P234" i="21"/>
  <c r="M234" i="21"/>
  <c r="L234" i="21"/>
  <c r="K234" i="21"/>
  <c r="H234" i="21"/>
  <c r="G234" i="21"/>
  <c r="F234" i="21"/>
  <c r="E234" i="21"/>
  <c r="D234" i="21"/>
  <c r="C234" i="21"/>
  <c r="B234" i="21"/>
  <c r="O234" i="21" s="1"/>
  <c r="AR233" i="21"/>
  <c r="AQ233" i="21"/>
  <c r="AP233" i="21"/>
  <c r="AO233" i="21"/>
  <c r="AN233" i="21"/>
  <c r="AM233" i="21"/>
  <c r="AL233" i="21"/>
  <c r="AK233" i="21"/>
  <c r="AJ233" i="21"/>
  <c r="AI233" i="21"/>
  <c r="AH233" i="21"/>
  <c r="AE233" i="21"/>
  <c r="AD233" i="21"/>
  <c r="AA233" i="21"/>
  <c r="Z233" i="21"/>
  <c r="Y233" i="21"/>
  <c r="X233" i="21"/>
  <c r="W233" i="21"/>
  <c r="V233" i="21"/>
  <c r="U233" i="21"/>
  <c r="T233" i="21"/>
  <c r="S233" i="21"/>
  <c r="R233" i="21"/>
  <c r="P233" i="21"/>
  <c r="M233" i="21"/>
  <c r="L233" i="21"/>
  <c r="K233" i="21"/>
  <c r="H233" i="21"/>
  <c r="G233" i="21"/>
  <c r="F233" i="21"/>
  <c r="E233" i="21"/>
  <c r="D233" i="21"/>
  <c r="C233" i="21"/>
  <c r="B233" i="21"/>
  <c r="O233" i="21"/>
  <c r="AR232" i="21"/>
  <c r="AQ232" i="21"/>
  <c r="AP232" i="21"/>
  <c r="AO232" i="21"/>
  <c r="AN232" i="21"/>
  <c r="AM232" i="21"/>
  <c r="AL232" i="21"/>
  <c r="AK232" i="21"/>
  <c r="AJ232" i="21"/>
  <c r="AI232" i="21"/>
  <c r="AH232" i="21"/>
  <c r="AE232" i="21"/>
  <c r="AD232" i="21"/>
  <c r="AA232" i="21"/>
  <c r="Z232" i="21"/>
  <c r="Y232" i="21"/>
  <c r="X232" i="21"/>
  <c r="W232" i="21"/>
  <c r="V232" i="21"/>
  <c r="U232" i="21"/>
  <c r="T232" i="21"/>
  <c r="S232" i="21"/>
  <c r="R232" i="21"/>
  <c r="P232" i="21"/>
  <c r="M232" i="21"/>
  <c r="L232" i="21"/>
  <c r="K232" i="21"/>
  <c r="H232" i="21"/>
  <c r="G232" i="21"/>
  <c r="F232" i="21"/>
  <c r="E232" i="21"/>
  <c r="D232" i="21"/>
  <c r="C232" i="21"/>
  <c r="B232" i="21"/>
  <c r="O232" i="21" s="1"/>
  <c r="AR231" i="21"/>
  <c r="AQ231" i="21"/>
  <c r="AP231" i="21"/>
  <c r="AO231" i="21"/>
  <c r="AN231" i="21"/>
  <c r="AM231" i="21"/>
  <c r="AL231" i="21"/>
  <c r="AK231" i="21"/>
  <c r="AJ231" i="21"/>
  <c r="AI231" i="21"/>
  <c r="AH231" i="21"/>
  <c r="AE231" i="21"/>
  <c r="AD231" i="21"/>
  <c r="AA231" i="21"/>
  <c r="Z231" i="21"/>
  <c r="Y231" i="21"/>
  <c r="X231" i="21"/>
  <c r="W231" i="21"/>
  <c r="V231" i="21"/>
  <c r="U231" i="21"/>
  <c r="T231" i="21"/>
  <c r="S231" i="21"/>
  <c r="R231" i="21"/>
  <c r="P231" i="21"/>
  <c r="M231" i="21"/>
  <c r="L231" i="21"/>
  <c r="K231" i="21"/>
  <c r="H231" i="21"/>
  <c r="G231" i="21"/>
  <c r="F231" i="21"/>
  <c r="E231" i="21"/>
  <c r="D231" i="21"/>
  <c r="C231" i="21"/>
  <c r="B231" i="21"/>
  <c r="O231" i="21"/>
  <c r="AR230" i="21"/>
  <c r="AQ230" i="21"/>
  <c r="AP230" i="21"/>
  <c r="AO230" i="21"/>
  <c r="AN230" i="21"/>
  <c r="AM230" i="21"/>
  <c r="AL230" i="21"/>
  <c r="AK230" i="21"/>
  <c r="AJ230" i="21"/>
  <c r="AI230" i="21"/>
  <c r="AH230" i="21"/>
  <c r="AE230" i="21"/>
  <c r="AD230" i="21"/>
  <c r="AA230" i="21"/>
  <c r="Z230" i="21"/>
  <c r="Y230" i="21"/>
  <c r="X230" i="21"/>
  <c r="W230" i="21"/>
  <c r="V230" i="21"/>
  <c r="U230" i="21"/>
  <c r="T230" i="21"/>
  <c r="S230" i="21"/>
  <c r="R230" i="21"/>
  <c r="P230" i="21"/>
  <c r="M230" i="21"/>
  <c r="L230" i="21"/>
  <c r="K230" i="21"/>
  <c r="H230" i="21"/>
  <c r="G230" i="21"/>
  <c r="F230" i="21"/>
  <c r="E230" i="21"/>
  <c r="D230" i="21"/>
  <c r="C230" i="21"/>
  <c r="B230" i="21"/>
  <c r="O230" i="21" s="1"/>
  <c r="AR229" i="21"/>
  <c r="AQ229" i="21"/>
  <c r="AP229" i="21"/>
  <c r="AO229" i="21"/>
  <c r="AN229" i="21"/>
  <c r="AM229" i="21"/>
  <c r="AL229" i="21"/>
  <c r="AK229" i="21"/>
  <c r="AJ229" i="21"/>
  <c r="AI229" i="21"/>
  <c r="AH229" i="21"/>
  <c r="AE229" i="21"/>
  <c r="AD229" i="21"/>
  <c r="AA229" i="21"/>
  <c r="Z229" i="21"/>
  <c r="Y229" i="21"/>
  <c r="X229" i="21"/>
  <c r="W229" i="21"/>
  <c r="V229" i="21"/>
  <c r="U229" i="21"/>
  <c r="T229" i="21"/>
  <c r="S229" i="21"/>
  <c r="R229" i="21"/>
  <c r="P229" i="21"/>
  <c r="M229" i="21"/>
  <c r="L229" i="21"/>
  <c r="K229" i="21"/>
  <c r="H229" i="21"/>
  <c r="G229" i="21"/>
  <c r="F229" i="21"/>
  <c r="E229" i="21"/>
  <c r="D229" i="21"/>
  <c r="C229" i="21"/>
  <c r="B229" i="21"/>
  <c r="O229" i="21"/>
  <c r="AR228" i="21"/>
  <c r="AQ228" i="21"/>
  <c r="AP228" i="21"/>
  <c r="AO228" i="21"/>
  <c r="AN228" i="21"/>
  <c r="AM228" i="21"/>
  <c r="AL228" i="21"/>
  <c r="AK228" i="21"/>
  <c r="AJ228" i="21"/>
  <c r="AI228" i="21"/>
  <c r="AH228" i="21"/>
  <c r="AE228" i="21"/>
  <c r="AD228" i="21"/>
  <c r="AA228" i="21"/>
  <c r="Z228" i="21"/>
  <c r="Y228" i="21"/>
  <c r="X228" i="21"/>
  <c r="W228" i="21"/>
  <c r="V228" i="21"/>
  <c r="U228" i="21"/>
  <c r="T228" i="21"/>
  <c r="S228" i="21"/>
  <c r="R228" i="21"/>
  <c r="P228" i="21"/>
  <c r="M228" i="21"/>
  <c r="L228" i="21"/>
  <c r="K228" i="21"/>
  <c r="H228" i="21"/>
  <c r="G228" i="21"/>
  <c r="F228" i="21"/>
  <c r="E228" i="21"/>
  <c r="D228" i="21"/>
  <c r="C228" i="21"/>
  <c r="B228" i="21"/>
  <c r="O228" i="21" s="1"/>
  <c r="AR227" i="21"/>
  <c r="AQ227" i="21"/>
  <c r="AP227" i="21"/>
  <c r="AO227" i="21"/>
  <c r="AN227" i="21"/>
  <c r="AM227" i="21"/>
  <c r="AL227" i="21"/>
  <c r="AK227" i="21"/>
  <c r="AJ227" i="21"/>
  <c r="AI227" i="21"/>
  <c r="AH227" i="21"/>
  <c r="AE227" i="21"/>
  <c r="AD227" i="21"/>
  <c r="AA227" i="21"/>
  <c r="Z227" i="21"/>
  <c r="Y227" i="21"/>
  <c r="X227" i="21"/>
  <c r="W227" i="21"/>
  <c r="V227" i="21"/>
  <c r="U227" i="21"/>
  <c r="T227" i="21"/>
  <c r="S227" i="21"/>
  <c r="R227" i="21"/>
  <c r="P227" i="21"/>
  <c r="M227" i="21"/>
  <c r="L227" i="21"/>
  <c r="K227" i="21"/>
  <c r="H227" i="21"/>
  <c r="G227" i="21"/>
  <c r="F227" i="21"/>
  <c r="E227" i="21"/>
  <c r="D227" i="21"/>
  <c r="C227" i="21"/>
  <c r="B227" i="21"/>
  <c r="O227" i="21"/>
  <c r="AR226" i="21"/>
  <c r="AQ226" i="21"/>
  <c r="AP226" i="21"/>
  <c r="AO226" i="21"/>
  <c r="AN226" i="21"/>
  <c r="AM226" i="21"/>
  <c r="AL226" i="21"/>
  <c r="AK226" i="21"/>
  <c r="AJ226" i="21"/>
  <c r="AI226" i="21"/>
  <c r="AH226" i="21"/>
  <c r="AE226" i="21"/>
  <c r="AD226" i="21"/>
  <c r="AA226" i="21"/>
  <c r="Z226" i="21"/>
  <c r="Y226" i="21"/>
  <c r="X226" i="21"/>
  <c r="W226" i="21"/>
  <c r="V226" i="21"/>
  <c r="U226" i="21"/>
  <c r="T226" i="21"/>
  <c r="S226" i="21"/>
  <c r="R226" i="21"/>
  <c r="P226" i="21"/>
  <c r="M226" i="21"/>
  <c r="L226" i="21"/>
  <c r="K226" i="21"/>
  <c r="H226" i="21"/>
  <c r="G226" i="21"/>
  <c r="F226" i="21"/>
  <c r="E226" i="21"/>
  <c r="D226" i="21"/>
  <c r="C226" i="21"/>
  <c r="B226" i="21"/>
  <c r="O226" i="21" s="1"/>
  <c r="AR225" i="21"/>
  <c r="AQ225" i="21"/>
  <c r="AP225" i="21"/>
  <c r="AO225" i="21"/>
  <c r="AN225" i="21"/>
  <c r="AM225" i="21"/>
  <c r="AL225" i="21"/>
  <c r="AK225" i="21"/>
  <c r="AJ225" i="21"/>
  <c r="AI225" i="21"/>
  <c r="AH225" i="21"/>
  <c r="AE225" i="21"/>
  <c r="AD225" i="21"/>
  <c r="AA225" i="21"/>
  <c r="Z225" i="21"/>
  <c r="Y225" i="21"/>
  <c r="X225" i="21"/>
  <c r="W225" i="21"/>
  <c r="V225" i="21"/>
  <c r="U225" i="21"/>
  <c r="T225" i="21"/>
  <c r="S225" i="21"/>
  <c r="R225" i="21"/>
  <c r="P225" i="21"/>
  <c r="M225" i="21"/>
  <c r="L225" i="21"/>
  <c r="K225" i="21"/>
  <c r="H225" i="21"/>
  <c r="G225" i="21"/>
  <c r="F225" i="21"/>
  <c r="E225" i="21"/>
  <c r="D225" i="21"/>
  <c r="C225" i="21"/>
  <c r="B225" i="21"/>
  <c r="O225" i="21"/>
  <c r="AR224" i="21"/>
  <c r="AQ224" i="21"/>
  <c r="AP224" i="21"/>
  <c r="AO224" i="21"/>
  <c r="AN224" i="21"/>
  <c r="AM224" i="21"/>
  <c r="AL224" i="21"/>
  <c r="AK224" i="21"/>
  <c r="AJ224" i="21"/>
  <c r="AI224" i="21"/>
  <c r="AH224" i="21"/>
  <c r="AE224" i="21"/>
  <c r="AD224" i="21"/>
  <c r="AA224" i="21"/>
  <c r="Z224" i="21"/>
  <c r="Y224" i="21"/>
  <c r="X224" i="21"/>
  <c r="W224" i="21"/>
  <c r="V224" i="21"/>
  <c r="U224" i="21"/>
  <c r="T224" i="21"/>
  <c r="S224" i="21"/>
  <c r="R224" i="21"/>
  <c r="P224" i="21"/>
  <c r="M224" i="21"/>
  <c r="L224" i="21"/>
  <c r="K224" i="21"/>
  <c r="H224" i="21"/>
  <c r="G224" i="21"/>
  <c r="F224" i="21"/>
  <c r="E224" i="21"/>
  <c r="D224" i="21"/>
  <c r="C224" i="21"/>
  <c r="B224" i="21"/>
  <c r="O224" i="21" s="1"/>
  <c r="AR223" i="21"/>
  <c r="AQ223" i="21"/>
  <c r="AP223" i="21"/>
  <c r="AO223" i="21"/>
  <c r="AN223" i="21"/>
  <c r="AM223" i="21"/>
  <c r="AL223" i="21"/>
  <c r="AK223" i="21"/>
  <c r="AJ223" i="21"/>
  <c r="AI223" i="21"/>
  <c r="AH223" i="21"/>
  <c r="AE223" i="21"/>
  <c r="AD223" i="21"/>
  <c r="AA223" i="21"/>
  <c r="Z223" i="21"/>
  <c r="Y223" i="21"/>
  <c r="X223" i="21"/>
  <c r="W223" i="21"/>
  <c r="V223" i="21"/>
  <c r="U223" i="21"/>
  <c r="T223" i="21"/>
  <c r="S223" i="21"/>
  <c r="R223" i="21"/>
  <c r="P223" i="21"/>
  <c r="M223" i="21"/>
  <c r="L223" i="21"/>
  <c r="K223" i="21"/>
  <c r="H223" i="21"/>
  <c r="G223" i="21"/>
  <c r="F223" i="21"/>
  <c r="E223" i="21"/>
  <c r="D223" i="21"/>
  <c r="C223" i="21"/>
  <c r="B223" i="21"/>
  <c r="O223" i="21"/>
  <c r="AR222" i="21"/>
  <c r="AQ222" i="21"/>
  <c r="AP222" i="21"/>
  <c r="AO222" i="21"/>
  <c r="AN222" i="21"/>
  <c r="AM222" i="21"/>
  <c r="AL222" i="21"/>
  <c r="AK222" i="21"/>
  <c r="AJ222" i="21"/>
  <c r="AI222" i="21"/>
  <c r="AH222" i="21"/>
  <c r="AE222" i="21"/>
  <c r="AD222" i="21"/>
  <c r="AA222" i="21"/>
  <c r="Z222" i="21"/>
  <c r="Y222" i="21"/>
  <c r="X222" i="21"/>
  <c r="W222" i="21"/>
  <c r="V222" i="21"/>
  <c r="U222" i="21"/>
  <c r="T222" i="21"/>
  <c r="S222" i="21"/>
  <c r="R222" i="21"/>
  <c r="P222" i="21"/>
  <c r="M222" i="21"/>
  <c r="L222" i="21"/>
  <c r="K222" i="21"/>
  <c r="H222" i="21"/>
  <c r="G222" i="21"/>
  <c r="F222" i="21"/>
  <c r="E222" i="21"/>
  <c r="D222" i="21"/>
  <c r="C222" i="21"/>
  <c r="B222" i="21"/>
  <c r="O222" i="21" s="1"/>
  <c r="AR221" i="21"/>
  <c r="AQ221" i="21"/>
  <c r="AP221" i="21"/>
  <c r="AO221" i="21"/>
  <c r="AN221" i="21"/>
  <c r="AM221" i="21"/>
  <c r="AL221" i="21"/>
  <c r="AK221" i="21"/>
  <c r="AJ221" i="21"/>
  <c r="AI221" i="21"/>
  <c r="AH221" i="21"/>
  <c r="AE221" i="21"/>
  <c r="AD221" i="21"/>
  <c r="AA221" i="21"/>
  <c r="Z221" i="21"/>
  <c r="Y221" i="21"/>
  <c r="X221" i="21"/>
  <c r="W221" i="21"/>
  <c r="V221" i="21"/>
  <c r="U221" i="21"/>
  <c r="T221" i="21"/>
  <c r="S221" i="21"/>
  <c r="R221" i="21"/>
  <c r="P221" i="21"/>
  <c r="O221" i="21"/>
  <c r="M221" i="21"/>
  <c r="L221" i="21"/>
  <c r="K221" i="21"/>
  <c r="H221" i="21"/>
  <c r="G221" i="21"/>
  <c r="F221" i="21"/>
  <c r="E221" i="21"/>
  <c r="D221" i="21"/>
  <c r="C221" i="21"/>
  <c r="B221" i="21"/>
  <c r="N221" i="21" s="1"/>
  <c r="AR220" i="21"/>
  <c r="AQ220" i="21"/>
  <c r="AP220" i="21"/>
  <c r="AO220" i="21"/>
  <c r="AN220" i="21"/>
  <c r="AM220" i="21"/>
  <c r="AL220" i="21"/>
  <c r="AK220" i="21"/>
  <c r="AJ220" i="21"/>
  <c r="AI220" i="21"/>
  <c r="AH220" i="21"/>
  <c r="AE220" i="21"/>
  <c r="AD220" i="21"/>
  <c r="AA220" i="21"/>
  <c r="Z220" i="21"/>
  <c r="Y220" i="21"/>
  <c r="X220" i="21"/>
  <c r="W220" i="21"/>
  <c r="V220" i="21"/>
  <c r="U220" i="21"/>
  <c r="T220" i="21"/>
  <c r="S220" i="21"/>
  <c r="R220" i="21"/>
  <c r="P220" i="21"/>
  <c r="O220" i="21"/>
  <c r="M220" i="21"/>
  <c r="L220" i="21"/>
  <c r="K220" i="21"/>
  <c r="H220" i="21"/>
  <c r="G220" i="21"/>
  <c r="F220" i="21"/>
  <c r="E220" i="21"/>
  <c r="D220" i="21"/>
  <c r="C220" i="21"/>
  <c r="B220" i="21"/>
  <c r="N220" i="21" s="1"/>
  <c r="AR219" i="21"/>
  <c r="AQ219" i="21"/>
  <c r="AP219" i="21"/>
  <c r="AO219" i="21"/>
  <c r="AN219" i="21"/>
  <c r="AM219" i="21"/>
  <c r="AL219" i="21"/>
  <c r="AK219" i="21"/>
  <c r="AJ219" i="21"/>
  <c r="AI219" i="21"/>
  <c r="AH219" i="21"/>
  <c r="AE219" i="21"/>
  <c r="AD219" i="21"/>
  <c r="AA219" i="21"/>
  <c r="Z219" i="21"/>
  <c r="Y219" i="21"/>
  <c r="X219" i="21"/>
  <c r="W219" i="21"/>
  <c r="V219" i="21"/>
  <c r="U219" i="21"/>
  <c r="T219" i="21"/>
  <c r="S219" i="21"/>
  <c r="R219" i="21"/>
  <c r="P219" i="21"/>
  <c r="O219" i="21"/>
  <c r="M219" i="21"/>
  <c r="L219" i="21"/>
  <c r="K219" i="21"/>
  <c r="H219" i="21"/>
  <c r="G219" i="21"/>
  <c r="F219" i="21"/>
  <c r="E219" i="21"/>
  <c r="D219" i="21"/>
  <c r="C219" i="21"/>
  <c r="B219" i="21"/>
  <c r="N219" i="21" s="1"/>
  <c r="AR218" i="21"/>
  <c r="AQ218" i="21"/>
  <c r="AP218" i="21"/>
  <c r="AO218" i="21"/>
  <c r="AN218" i="21"/>
  <c r="AM218" i="21"/>
  <c r="AL218" i="21"/>
  <c r="AK218" i="21"/>
  <c r="AJ218" i="21"/>
  <c r="AI218" i="21"/>
  <c r="AH218" i="21"/>
  <c r="AE218" i="21"/>
  <c r="AD218" i="21"/>
  <c r="AA218" i="21"/>
  <c r="Z218" i="21"/>
  <c r="Y218" i="21"/>
  <c r="X218" i="21"/>
  <c r="W218" i="21"/>
  <c r="V218" i="21"/>
  <c r="U218" i="21"/>
  <c r="T218" i="21"/>
  <c r="S218" i="21"/>
  <c r="R218" i="21"/>
  <c r="P218" i="21"/>
  <c r="O218" i="21"/>
  <c r="M218" i="21"/>
  <c r="L218" i="21"/>
  <c r="K218" i="21"/>
  <c r="H218" i="21"/>
  <c r="G218" i="21"/>
  <c r="F218" i="21"/>
  <c r="E218" i="21"/>
  <c r="D218" i="21"/>
  <c r="C218" i="21"/>
  <c r="B218" i="21"/>
  <c r="N218" i="21" s="1"/>
  <c r="AR217" i="21"/>
  <c r="AQ217" i="21"/>
  <c r="AP217" i="21"/>
  <c r="AO217" i="21"/>
  <c r="AN217" i="21"/>
  <c r="AM217" i="21"/>
  <c r="AL217" i="21"/>
  <c r="AK217" i="21"/>
  <c r="AJ217" i="21"/>
  <c r="AI217" i="21"/>
  <c r="AH217" i="21"/>
  <c r="AE217" i="21"/>
  <c r="AD217" i="21"/>
  <c r="AA217" i="21"/>
  <c r="Z217" i="21"/>
  <c r="Y217" i="21"/>
  <c r="X217" i="21"/>
  <c r="W217" i="21"/>
  <c r="V217" i="21"/>
  <c r="U217" i="21"/>
  <c r="T217" i="21"/>
  <c r="S217" i="21"/>
  <c r="R217" i="21"/>
  <c r="P217" i="21"/>
  <c r="O217" i="21"/>
  <c r="M217" i="21"/>
  <c r="L217" i="21"/>
  <c r="K217" i="21"/>
  <c r="H217" i="21"/>
  <c r="G217" i="21"/>
  <c r="F217" i="21"/>
  <c r="E217" i="21"/>
  <c r="D217" i="21"/>
  <c r="C217" i="21"/>
  <c r="B217" i="21"/>
  <c r="N217" i="21" s="1"/>
  <c r="AR216" i="21"/>
  <c r="AQ216" i="21"/>
  <c r="AP216" i="21"/>
  <c r="AO216" i="21"/>
  <c r="AN216" i="21"/>
  <c r="AM216" i="21"/>
  <c r="AL216" i="21"/>
  <c r="AK216" i="21"/>
  <c r="AJ216" i="21"/>
  <c r="AI216" i="21"/>
  <c r="AH216" i="21"/>
  <c r="AE216" i="21"/>
  <c r="AD216" i="21"/>
  <c r="AA216" i="21"/>
  <c r="Z216" i="21"/>
  <c r="Y216" i="21"/>
  <c r="X216" i="21"/>
  <c r="W216" i="21"/>
  <c r="V216" i="21"/>
  <c r="U216" i="21"/>
  <c r="T216" i="21"/>
  <c r="S216" i="21"/>
  <c r="R216" i="21"/>
  <c r="P216" i="21"/>
  <c r="O216" i="21"/>
  <c r="M216" i="21"/>
  <c r="L216" i="21"/>
  <c r="K216" i="21"/>
  <c r="H216" i="21"/>
  <c r="G216" i="21"/>
  <c r="F216" i="21"/>
  <c r="E216" i="21"/>
  <c r="D216" i="21"/>
  <c r="C216" i="21"/>
  <c r="B216" i="21"/>
  <c r="N216" i="21" s="1"/>
  <c r="AR215" i="21"/>
  <c r="AQ215" i="21"/>
  <c r="AP215" i="21"/>
  <c r="AO215" i="21"/>
  <c r="AN215" i="21"/>
  <c r="AM215" i="21"/>
  <c r="AL215" i="21"/>
  <c r="AK215" i="21"/>
  <c r="AJ215" i="21"/>
  <c r="AI215" i="21"/>
  <c r="AH215" i="21"/>
  <c r="AE215" i="21"/>
  <c r="AD215" i="21"/>
  <c r="AA215" i="21"/>
  <c r="Z215" i="21"/>
  <c r="Y215" i="21"/>
  <c r="X215" i="21"/>
  <c r="W215" i="21"/>
  <c r="V215" i="21"/>
  <c r="U215" i="21"/>
  <c r="T215" i="21"/>
  <c r="S215" i="21"/>
  <c r="R215" i="21"/>
  <c r="P215" i="21"/>
  <c r="O215" i="21"/>
  <c r="M215" i="21"/>
  <c r="L215" i="21"/>
  <c r="K215" i="21"/>
  <c r="H215" i="21"/>
  <c r="G215" i="21"/>
  <c r="F215" i="21"/>
  <c r="E215" i="21"/>
  <c r="D215" i="21"/>
  <c r="C215" i="21"/>
  <c r="B215" i="21"/>
  <c r="N215" i="21" s="1"/>
  <c r="AR214" i="21"/>
  <c r="AQ214" i="21"/>
  <c r="AP214" i="21"/>
  <c r="AO214" i="21"/>
  <c r="AN214" i="21"/>
  <c r="AM214" i="21"/>
  <c r="AL214" i="21"/>
  <c r="AK214" i="21"/>
  <c r="AJ214" i="21"/>
  <c r="AI214" i="21"/>
  <c r="AH214" i="21"/>
  <c r="AE214" i="21"/>
  <c r="AD214" i="21"/>
  <c r="AA214" i="21"/>
  <c r="Z214" i="21"/>
  <c r="Y214" i="21"/>
  <c r="X214" i="21"/>
  <c r="W214" i="21"/>
  <c r="V214" i="21"/>
  <c r="U214" i="21"/>
  <c r="T214" i="21"/>
  <c r="S214" i="21"/>
  <c r="R214" i="21"/>
  <c r="P214" i="21"/>
  <c r="O214" i="21"/>
  <c r="M214" i="21"/>
  <c r="L214" i="21"/>
  <c r="K214" i="21"/>
  <c r="H214" i="21"/>
  <c r="G214" i="21"/>
  <c r="F214" i="21"/>
  <c r="E214" i="21"/>
  <c r="D214" i="21"/>
  <c r="C214" i="21"/>
  <c r="B214" i="21"/>
  <c r="N214" i="21" s="1"/>
  <c r="AR213" i="21"/>
  <c r="AQ213" i="21"/>
  <c r="AP213" i="21"/>
  <c r="AO213" i="21"/>
  <c r="AN213" i="21"/>
  <c r="AM213" i="21"/>
  <c r="AL213" i="21"/>
  <c r="AK213" i="21"/>
  <c r="AJ213" i="21"/>
  <c r="AI213" i="21"/>
  <c r="AH213" i="21"/>
  <c r="AE213" i="21"/>
  <c r="AD213" i="21"/>
  <c r="AA213" i="21"/>
  <c r="Z213" i="21"/>
  <c r="Y213" i="21"/>
  <c r="X213" i="21"/>
  <c r="W213" i="21"/>
  <c r="V213" i="21"/>
  <c r="U213" i="21"/>
  <c r="T213" i="21"/>
  <c r="S213" i="21"/>
  <c r="R213" i="21"/>
  <c r="P213" i="21"/>
  <c r="O213" i="21"/>
  <c r="M213" i="21"/>
  <c r="L213" i="21"/>
  <c r="K213" i="21"/>
  <c r="H213" i="21"/>
  <c r="G213" i="21"/>
  <c r="F213" i="21"/>
  <c r="E213" i="21"/>
  <c r="D213" i="21"/>
  <c r="C213" i="21"/>
  <c r="B213" i="21"/>
  <c r="N213" i="21" s="1"/>
  <c r="AR212" i="21"/>
  <c r="AQ212" i="21"/>
  <c r="AP212" i="21"/>
  <c r="AO212" i="21"/>
  <c r="AN212" i="21"/>
  <c r="AM212" i="21"/>
  <c r="AL212" i="21"/>
  <c r="AK212" i="21"/>
  <c r="AJ212" i="21"/>
  <c r="AI212" i="21"/>
  <c r="AH212" i="21"/>
  <c r="AE212" i="21"/>
  <c r="AD212" i="21"/>
  <c r="AA212" i="21"/>
  <c r="Z212" i="21"/>
  <c r="Y212" i="21"/>
  <c r="X212" i="21"/>
  <c r="W212" i="21"/>
  <c r="V212" i="21"/>
  <c r="U212" i="21"/>
  <c r="T212" i="21"/>
  <c r="S212" i="21"/>
  <c r="R212" i="21"/>
  <c r="P212" i="21"/>
  <c r="O212" i="21"/>
  <c r="M212" i="21"/>
  <c r="L212" i="21"/>
  <c r="K212" i="21"/>
  <c r="H212" i="21"/>
  <c r="G212" i="21"/>
  <c r="F212" i="21"/>
  <c r="E212" i="21"/>
  <c r="D212" i="21"/>
  <c r="C212" i="21"/>
  <c r="B212" i="21"/>
  <c r="N212" i="21" s="1"/>
  <c r="AR211" i="21"/>
  <c r="AQ211" i="21"/>
  <c r="AP211" i="21"/>
  <c r="AO211" i="21"/>
  <c r="AN211" i="21"/>
  <c r="AM211" i="21"/>
  <c r="AL211" i="21"/>
  <c r="AK211" i="21"/>
  <c r="AJ211" i="21"/>
  <c r="AI211" i="21"/>
  <c r="AH211" i="21"/>
  <c r="AE211" i="21"/>
  <c r="AD211" i="21"/>
  <c r="AA211" i="21"/>
  <c r="Z211" i="21"/>
  <c r="Y211" i="21"/>
  <c r="X211" i="21"/>
  <c r="W211" i="21"/>
  <c r="V211" i="21"/>
  <c r="U211" i="21"/>
  <c r="T211" i="21"/>
  <c r="S211" i="21"/>
  <c r="R211" i="21"/>
  <c r="P211" i="21"/>
  <c r="M211" i="21"/>
  <c r="L211" i="21"/>
  <c r="K211" i="21"/>
  <c r="H211" i="21"/>
  <c r="G211" i="21"/>
  <c r="F211" i="21"/>
  <c r="E211" i="21"/>
  <c r="D211" i="21"/>
  <c r="C211" i="21"/>
  <c r="B211" i="21"/>
  <c r="O211" i="21"/>
  <c r="AR210" i="21"/>
  <c r="AQ210" i="21"/>
  <c r="AP210" i="21"/>
  <c r="AO210" i="21"/>
  <c r="AN210" i="21"/>
  <c r="AM210" i="21"/>
  <c r="AL210" i="21"/>
  <c r="AK210" i="21"/>
  <c r="AJ210" i="21"/>
  <c r="AI210" i="21"/>
  <c r="AH210" i="21"/>
  <c r="AE210" i="21"/>
  <c r="AD210" i="21"/>
  <c r="AA210" i="21"/>
  <c r="Z210" i="21"/>
  <c r="Y210" i="21"/>
  <c r="X210" i="21"/>
  <c r="W210" i="21"/>
  <c r="V210" i="21"/>
  <c r="U210" i="21"/>
  <c r="T210" i="21"/>
  <c r="S210" i="21"/>
  <c r="R210" i="21"/>
  <c r="P210" i="21"/>
  <c r="M210" i="21"/>
  <c r="L210" i="21"/>
  <c r="K210" i="21"/>
  <c r="H210" i="21"/>
  <c r="G210" i="21"/>
  <c r="F210" i="21"/>
  <c r="E210" i="21"/>
  <c r="D210" i="21"/>
  <c r="C210" i="21"/>
  <c r="B210" i="21"/>
  <c r="N210" i="21" s="1"/>
  <c r="AR209" i="21"/>
  <c r="AQ209" i="21"/>
  <c r="AP209" i="21"/>
  <c r="AO209" i="21"/>
  <c r="AN209" i="21"/>
  <c r="AM209" i="21"/>
  <c r="AL209" i="21"/>
  <c r="AK209" i="21"/>
  <c r="AJ209" i="21"/>
  <c r="AI209" i="21"/>
  <c r="AH209" i="21"/>
  <c r="AE209" i="21"/>
  <c r="AD209" i="21"/>
  <c r="AA209" i="21"/>
  <c r="Z209" i="21"/>
  <c r="Y209" i="21"/>
  <c r="X209" i="21"/>
  <c r="W209" i="21"/>
  <c r="V209" i="21"/>
  <c r="U209" i="21"/>
  <c r="T209" i="21"/>
  <c r="S209" i="21"/>
  <c r="R209" i="21"/>
  <c r="P209" i="21"/>
  <c r="M209" i="21"/>
  <c r="L209" i="21"/>
  <c r="K209" i="21"/>
  <c r="H209" i="21"/>
  <c r="G209" i="21"/>
  <c r="F209" i="21"/>
  <c r="E209" i="21"/>
  <c r="D209" i="21"/>
  <c r="C209" i="21"/>
  <c r="B209" i="21"/>
  <c r="N209" i="21"/>
  <c r="AK508" i="39"/>
  <c r="Q508" i="21"/>
  <c r="N508" i="39"/>
  <c r="AK507" i="39"/>
  <c r="Q507" i="21" s="1"/>
  <c r="N507" i="39"/>
  <c r="AK506" i="39"/>
  <c r="Q506" i="21"/>
  <c r="N506" i="39"/>
  <c r="AK505" i="39"/>
  <c r="Q505" i="21" s="1"/>
  <c r="N505" i="39"/>
  <c r="AK504" i="39"/>
  <c r="Q504" i="21"/>
  <c r="N504" i="39"/>
  <c r="AK503" i="39"/>
  <c r="Q503" i="21" s="1"/>
  <c r="N503" i="39"/>
  <c r="AK502" i="39"/>
  <c r="Q502" i="21"/>
  <c r="N502" i="39"/>
  <c r="AK501" i="39"/>
  <c r="Q501" i="21" s="1"/>
  <c r="N501" i="39"/>
  <c r="AK500" i="39"/>
  <c r="Q500" i="21"/>
  <c r="N500" i="39"/>
  <c r="AK499" i="39"/>
  <c r="Q499" i="21" s="1"/>
  <c r="N499" i="39"/>
  <c r="AK498" i="39"/>
  <c r="Q498" i="21"/>
  <c r="N498" i="39"/>
  <c r="AK497" i="39"/>
  <c r="Q497" i="21" s="1"/>
  <c r="N497" i="39"/>
  <c r="AK496" i="39"/>
  <c r="Q496" i="21"/>
  <c r="N496" i="39"/>
  <c r="AK495" i="39"/>
  <c r="Q495" i="21" s="1"/>
  <c r="N495" i="39"/>
  <c r="AK494" i="39"/>
  <c r="Q494" i="21"/>
  <c r="N494" i="39"/>
  <c r="AK493" i="39"/>
  <c r="Q493" i="21" s="1"/>
  <c r="N493" i="39"/>
  <c r="AK492" i="39"/>
  <c r="Q492" i="21"/>
  <c r="N492" i="39"/>
  <c r="AK491" i="39"/>
  <c r="Q491" i="21" s="1"/>
  <c r="N491" i="39"/>
  <c r="AK490" i="39"/>
  <c r="Q490" i="21"/>
  <c r="N490" i="39"/>
  <c r="AK489" i="39"/>
  <c r="Q489" i="21" s="1"/>
  <c r="N489" i="39"/>
  <c r="AK488" i="39"/>
  <c r="Q488" i="21"/>
  <c r="N488" i="39"/>
  <c r="AK487" i="39"/>
  <c r="Q487" i="21" s="1"/>
  <c r="N487" i="39"/>
  <c r="AK486" i="39"/>
  <c r="Q486" i="21"/>
  <c r="N486" i="39"/>
  <c r="AK485" i="39"/>
  <c r="Q485" i="21" s="1"/>
  <c r="N485" i="39"/>
  <c r="AK484" i="39"/>
  <c r="Q484" i="21"/>
  <c r="N484" i="39"/>
  <c r="AK483" i="39"/>
  <c r="Q483" i="21" s="1"/>
  <c r="N483" i="39"/>
  <c r="AK482" i="39"/>
  <c r="Q482" i="21"/>
  <c r="N482" i="39"/>
  <c r="AK481" i="39"/>
  <c r="Q481" i="21" s="1"/>
  <c r="N481" i="39"/>
  <c r="AK480" i="39"/>
  <c r="Q480" i="21"/>
  <c r="N480" i="39"/>
  <c r="AK479" i="39"/>
  <c r="Q479" i="21" s="1"/>
  <c r="N479" i="39"/>
  <c r="AK478" i="39"/>
  <c r="Q478" i="21"/>
  <c r="N478" i="39"/>
  <c r="AK477" i="39"/>
  <c r="Q477" i="21" s="1"/>
  <c r="N477" i="39"/>
  <c r="AK476" i="39"/>
  <c r="Q476" i="21"/>
  <c r="N476" i="39"/>
  <c r="AK475" i="39"/>
  <c r="Q475" i="21" s="1"/>
  <c r="N475" i="39"/>
  <c r="AK474" i="39"/>
  <c r="Q474" i="21"/>
  <c r="N474" i="39"/>
  <c r="AK473" i="39"/>
  <c r="Q473" i="21" s="1"/>
  <c r="N473" i="39"/>
  <c r="AK472" i="39"/>
  <c r="Q472" i="21"/>
  <c r="N472" i="39"/>
  <c r="AK471" i="39"/>
  <c r="Q471" i="21" s="1"/>
  <c r="N471" i="39"/>
  <c r="AK470" i="39"/>
  <c r="Q470" i="21"/>
  <c r="N470" i="39"/>
  <c r="AK469" i="39"/>
  <c r="Q469" i="21" s="1"/>
  <c r="N469" i="39"/>
  <c r="AK468" i="39"/>
  <c r="Q468" i="21"/>
  <c r="N468" i="39"/>
  <c r="AK467" i="39"/>
  <c r="Q467" i="21" s="1"/>
  <c r="N467" i="39"/>
  <c r="AK466" i="39"/>
  <c r="Q466" i="21"/>
  <c r="N466" i="39"/>
  <c r="AK465" i="39"/>
  <c r="Q465" i="21" s="1"/>
  <c r="N465" i="39"/>
  <c r="AK464" i="39"/>
  <c r="Q464" i="21"/>
  <c r="N464" i="39"/>
  <c r="AK463" i="39"/>
  <c r="Q463" i="21" s="1"/>
  <c r="N463" i="39"/>
  <c r="AK462" i="39"/>
  <c r="Q462" i="21"/>
  <c r="N462" i="39"/>
  <c r="AK461" i="39"/>
  <c r="Q461" i="21" s="1"/>
  <c r="N461" i="39"/>
  <c r="AK460" i="39"/>
  <c r="Q460" i="21"/>
  <c r="N460" i="39"/>
  <c r="AK459" i="39"/>
  <c r="Q459" i="21" s="1"/>
  <c r="N459" i="39"/>
  <c r="AK458" i="39"/>
  <c r="Q458" i="21"/>
  <c r="N458" i="39"/>
  <c r="AK457" i="39"/>
  <c r="Q457" i="21" s="1"/>
  <c r="N457" i="39"/>
  <c r="AK456" i="39"/>
  <c r="Q456" i="21"/>
  <c r="N456" i="39"/>
  <c r="AK455" i="39"/>
  <c r="Q455" i="21" s="1"/>
  <c r="N455" i="39"/>
  <c r="AK454" i="39"/>
  <c r="Q454" i="21"/>
  <c r="N454" i="39"/>
  <c r="AK453" i="39"/>
  <c r="Q453" i="21" s="1"/>
  <c r="N453" i="39"/>
  <c r="AK452" i="39"/>
  <c r="Q452" i="21"/>
  <c r="N452" i="39"/>
  <c r="AK451" i="39"/>
  <c r="Q451" i="21" s="1"/>
  <c r="N451" i="39"/>
  <c r="AK450" i="39"/>
  <c r="Q450" i="21"/>
  <c r="N450" i="39"/>
  <c r="AK449" i="39"/>
  <c r="Q449" i="21" s="1"/>
  <c r="N449" i="39"/>
  <c r="AK448" i="39"/>
  <c r="Q448" i="21"/>
  <c r="N448" i="39"/>
  <c r="AK447" i="39"/>
  <c r="Q447" i="21" s="1"/>
  <c r="N447" i="39"/>
  <c r="AK446" i="39"/>
  <c r="Q446" i="21"/>
  <c r="N446" i="39"/>
  <c r="AK445" i="39"/>
  <c r="Q445" i="21" s="1"/>
  <c r="N445" i="39"/>
  <c r="AK444" i="39"/>
  <c r="Q444" i="21"/>
  <c r="N444" i="39"/>
  <c r="AK443" i="39"/>
  <c r="Q443" i="21" s="1"/>
  <c r="N443" i="39"/>
  <c r="AK442" i="39"/>
  <c r="Q442" i="21"/>
  <c r="N442" i="39"/>
  <c r="AK441" i="39"/>
  <c r="Q441" i="21" s="1"/>
  <c r="N441" i="39"/>
  <c r="AK440" i="39"/>
  <c r="Q440" i="21"/>
  <c r="N440" i="39"/>
  <c r="AK439" i="39"/>
  <c r="Q439" i="21" s="1"/>
  <c r="N439" i="39"/>
  <c r="AK438" i="39"/>
  <c r="Q438" i="21"/>
  <c r="N438" i="39"/>
  <c r="AK437" i="39"/>
  <c r="Q437" i="21" s="1"/>
  <c r="N437" i="39"/>
  <c r="AK436" i="39"/>
  <c r="Q436" i="21"/>
  <c r="N436" i="39"/>
  <c r="AK435" i="39"/>
  <c r="Q435" i="21" s="1"/>
  <c r="N435" i="39"/>
  <c r="AK434" i="39"/>
  <c r="Q434" i="21"/>
  <c r="N434" i="39"/>
  <c r="AK433" i="39"/>
  <c r="Q433" i="21" s="1"/>
  <c r="N433" i="39"/>
  <c r="AK432" i="39"/>
  <c r="Q432" i="21"/>
  <c r="N432" i="39"/>
  <c r="AK431" i="39"/>
  <c r="Q431" i="21" s="1"/>
  <c r="N431" i="39"/>
  <c r="AK430" i="39"/>
  <c r="Q430" i="21"/>
  <c r="N430" i="39"/>
  <c r="AK429" i="39"/>
  <c r="Q429" i="21" s="1"/>
  <c r="N429" i="39"/>
  <c r="AK428" i="39"/>
  <c r="Q428" i="21"/>
  <c r="N428" i="39"/>
  <c r="AK427" i="39"/>
  <c r="Q427" i="21" s="1"/>
  <c r="N427" i="39"/>
  <c r="AK426" i="39"/>
  <c r="Q426" i="21"/>
  <c r="N426" i="39"/>
  <c r="AK425" i="39"/>
  <c r="Q425" i="21" s="1"/>
  <c r="N425" i="39"/>
  <c r="AK424" i="39"/>
  <c r="Q424" i="21"/>
  <c r="N424" i="39"/>
  <c r="AK423" i="39"/>
  <c r="Q423" i="21" s="1"/>
  <c r="N423" i="39"/>
  <c r="AK422" i="39"/>
  <c r="Q422" i="21"/>
  <c r="N422" i="39"/>
  <c r="AK421" i="39"/>
  <c r="Q421" i="21" s="1"/>
  <c r="N421" i="39"/>
  <c r="AK420" i="39"/>
  <c r="Q420" i="21"/>
  <c r="N420" i="39"/>
  <c r="AK419" i="39"/>
  <c r="Q419" i="21" s="1"/>
  <c r="N419" i="39"/>
  <c r="AK418" i="39"/>
  <c r="Q418" i="21"/>
  <c r="N418" i="39"/>
  <c r="AK417" i="39"/>
  <c r="Q417" i="21" s="1"/>
  <c r="N417" i="39"/>
  <c r="AK416" i="39"/>
  <c r="Q416" i="21"/>
  <c r="N416" i="39"/>
  <c r="AK415" i="39"/>
  <c r="Q415" i="21" s="1"/>
  <c r="N415" i="39"/>
  <c r="AK414" i="39"/>
  <c r="Q414" i="21"/>
  <c r="N414" i="39"/>
  <c r="AK413" i="39"/>
  <c r="Q413" i="21" s="1"/>
  <c r="N413" i="39"/>
  <c r="AK412" i="39"/>
  <c r="Q412" i="21"/>
  <c r="N412" i="39"/>
  <c r="AK411" i="39"/>
  <c r="Q411" i="21" s="1"/>
  <c r="N411" i="39"/>
  <c r="AK410" i="39"/>
  <c r="Q410" i="21"/>
  <c r="N410" i="39"/>
  <c r="AK409" i="39"/>
  <c r="Q409" i="21" s="1"/>
  <c r="N409" i="39"/>
  <c r="AK408" i="39"/>
  <c r="Q408" i="21" s="1"/>
  <c r="N408" i="39"/>
  <c r="AK407" i="39"/>
  <c r="Q407" i="21"/>
  <c r="N407" i="39"/>
  <c r="AK406" i="39"/>
  <c r="Q406" i="21"/>
  <c r="N406" i="39"/>
  <c r="AK405" i="39"/>
  <c r="Q405" i="21" s="1"/>
  <c r="N405" i="39"/>
  <c r="AK404" i="39"/>
  <c r="Q404" i="21"/>
  <c r="N404" i="39"/>
  <c r="AK403" i="39"/>
  <c r="Q403" i="21" s="1"/>
  <c r="N403" i="39"/>
  <c r="AK402" i="39"/>
  <c r="Q402" i="21"/>
  <c r="N402" i="39"/>
  <c r="AK401" i="39"/>
  <c r="Q401" i="21" s="1"/>
  <c r="N401" i="39"/>
  <c r="AK400" i="39"/>
  <c r="Q400" i="21" s="1"/>
  <c r="N400" i="39"/>
  <c r="AK399" i="39"/>
  <c r="Q399" i="21"/>
  <c r="N399" i="39"/>
  <c r="AK398" i="39"/>
  <c r="Q398" i="21"/>
  <c r="N398" i="39"/>
  <c r="AK397" i="39"/>
  <c r="Q397" i="21" s="1"/>
  <c r="N397" i="39"/>
  <c r="AK396" i="39"/>
  <c r="Q396" i="21"/>
  <c r="N396" i="39"/>
  <c r="AK395" i="39"/>
  <c r="Q395" i="21" s="1"/>
  <c r="N395" i="39"/>
  <c r="AK394" i="39"/>
  <c r="Q394" i="21"/>
  <c r="N394" i="39"/>
  <c r="AK393" i="39"/>
  <c r="Q393" i="21" s="1"/>
  <c r="N393" i="39"/>
  <c r="AK392" i="39"/>
  <c r="Q392" i="21" s="1"/>
  <c r="N392" i="39"/>
  <c r="AK391" i="39"/>
  <c r="Q391" i="21"/>
  <c r="N391" i="39"/>
  <c r="AK390" i="39"/>
  <c r="Q390" i="21"/>
  <c r="N390" i="39"/>
  <c r="AK389" i="39"/>
  <c r="Q389" i="21" s="1"/>
  <c r="N389" i="39"/>
  <c r="AK388" i="39"/>
  <c r="Q388" i="21"/>
  <c r="N388" i="39"/>
  <c r="AK387" i="39"/>
  <c r="Q387" i="21" s="1"/>
  <c r="N387" i="39"/>
  <c r="AK386" i="39"/>
  <c r="Q386" i="21"/>
  <c r="N386" i="39"/>
  <c r="AK385" i="39"/>
  <c r="Q385" i="21" s="1"/>
  <c r="N385" i="39"/>
  <c r="AK384" i="39"/>
  <c r="Q384" i="21" s="1"/>
  <c r="N384" i="39"/>
  <c r="AK383" i="39"/>
  <c r="Q383" i="21"/>
  <c r="N383" i="39"/>
  <c r="AK382" i="39"/>
  <c r="Q382" i="21"/>
  <c r="N382" i="39"/>
  <c r="AK381" i="39"/>
  <c r="Q381" i="21" s="1"/>
  <c r="N381" i="39"/>
  <c r="AK380" i="39"/>
  <c r="Q380" i="21"/>
  <c r="N380" i="39"/>
  <c r="AK379" i="39"/>
  <c r="Q379" i="21" s="1"/>
  <c r="N379" i="39"/>
  <c r="AK378" i="39"/>
  <c r="Q378" i="21"/>
  <c r="N378" i="39"/>
  <c r="AK377" i="39"/>
  <c r="Q377" i="21" s="1"/>
  <c r="N377" i="39"/>
  <c r="AK376" i="39"/>
  <c r="Q376" i="21" s="1"/>
  <c r="N376" i="39"/>
  <c r="AK375" i="39"/>
  <c r="Q375" i="21"/>
  <c r="N375" i="39"/>
  <c r="AK374" i="39"/>
  <c r="Q374" i="21"/>
  <c r="N374" i="39"/>
  <c r="AK373" i="39"/>
  <c r="Q373" i="21" s="1"/>
  <c r="N373" i="39"/>
  <c r="AK372" i="39"/>
  <c r="Q372" i="21"/>
  <c r="N372" i="39"/>
  <c r="AK371" i="39"/>
  <c r="Q371" i="21" s="1"/>
  <c r="N371" i="39"/>
  <c r="AK370" i="39"/>
  <c r="Q370" i="21"/>
  <c r="N370" i="39"/>
  <c r="AK369" i="39"/>
  <c r="Q369" i="21" s="1"/>
  <c r="N369" i="39"/>
  <c r="AK368" i="39"/>
  <c r="Q368" i="21" s="1"/>
  <c r="N368" i="39"/>
  <c r="AK367" i="39"/>
  <c r="Q367" i="21"/>
  <c r="N367" i="39"/>
  <c r="AK366" i="39"/>
  <c r="Q366" i="21"/>
  <c r="N366" i="39"/>
  <c r="AK365" i="39"/>
  <c r="Q365" i="21" s="1"/>
  <c r="N365" i="39"/>
  <c r="AK364" i="39"/>
  <c r="Q364" i="21"/>
  <c r="N364" i="39"/>
  <c r="AK363" i="39"/>
  <c r="Q363" i="21" s="1"/>
  <c r="N363" i="39"/>
  <c r="AK362" i="39"/>
  <c r="Q362" i="21"/>
  <c r="N362" i="39"/>
  <c r="AK361" i="39"/>
  <c r="Q361" i="21" s="1"/>
  <c r="N361" i="39"/>
  <c r="AK360" i="39"/>
  <c r="Q360" i="21"/>
  <c r="N360" i="39"/>
  <c r="AK359" i="39"/>
  <c r="Q359" i="21" s="1"/>
  <c r="N359" i="39"/>
  <c r="AK358" i="39"/>
  <c r="Q358" i="21"/>
  <c r="N358" i="39"/>
  <c r="AK357" i="39"/>
  <c r="Q357" i="21" s="1"/>
  <c r="N357" i="39"/>
  <c r="AK356" i="39"/>
  <c r="Q356" i="21"/>
  <c r="N356" i="39"/>
  <c r="AK355" i="39"/>
  <c r="Q355" i="21" s="1"/>
  <c r="N355" i="39"/>
  <c r="AK354" i="39"/>
  <c r="Q354" i="21"/>
  <c r="N354" i="39"/>
  <c r="AK353" i="39"/>
  <c r="Q353" i="21" s="1"/>
  <c r="N353" i="39"/>
  <c r="AK352" i="39"/>
  <c r="Q352" i="21"/>
  <c r="N352" i="39"/>
  <c r="AK351" i="39"/>
  <c r="Q351" i="21" s="1"/>
  <c r="N351" i="39"/>
  <c r="AK350" i="39"/>
  <c r="Q350" i="21"/>
  <c r="N350" i="39"/>
  <c r="AK349" i="39"/>
  <c r="Q349" i="21" s="1"/>
  <c r="N349" i="39"/>
  <c r="AK348" i="39"/>
  <c r="Q348" i="21"/>
  <c r="N348" i="39"/>
  <c r="AK347" i="39"/>
  <c r="Q347" i="21" s="1"/>
  <c r="N347" i="39"/>
  <c r="AK346" i="39"/>
  <c r="Q346" i="21"/>
  <c r="N346" i="39"/>
  <c r="AK345" i="39"/>
  <c r="Q345" i="21" s="1"/>
  <c r="N345" i="39"/>
  <c r="AK344" i="39"/>
  <c r="Q344" i="21"/>
  <c r="N344" i="39"/>
  <c r="AK343" i="39"/>
  <c r="Q343" i="21" s="1"/>
  <c r="N343" i="39"/>
  <c r="AK342" i="39"/>
  <c r="Q342" i="21"/>
  <c r="N342" i="39"/>
  <c r="AK341" i="39"/>
  <c r="Q341" i="21" s="1"/>
  <c r="N341" i="39"/>
  <c r="AK340" i="39"/>
  <c r="Q340" i="21"/>
  <c r="N340" i="39"/>
  <c r="AK339" i="39"/>
  <c r="Q339" i="21" s="1"/>
  <c r="N339" i="39"/>
  <c r="AK338" i="39"/>
  <c r="Q338" i="21"/>
  <c r="N338" i="39"/>
  <c r="AK337" i="39"/>
  <c r="Q337" i="21" s="1"/>
  <c r="N337" i="39"/>
  <c r="AK336" i="39"/>
  <c r="Q336" i="21"/>
  <c r="N336" i="39"/>
  <c r="AK335" i="39"/>
  <c r="Q335" i="21" s="1"/>
  <c r="N335" i="39"/>
  <c r="AK334" i="39"/>
  <c r="Q334" i="21"/>
  <c r="N334" i="39"/>
  <c r="AK333" i="39"/>
  <c r="Q333" i="21" s="1"/>
  <c r="N333" i="39"/>
  <c r="AK332" i="39"/>
  <c r="Q332" i="21"/>
  <c r="N332" i="39"/>
  <c r="AK331" i="39"/>
  <c r="Q331" i="21" s="1"/>
  <c r="N331" i="39"/>
  <c r="AK330" i="39"/>
  <c r="Q330" i="21"/>
  <c r="N330" i="39"/>
  <c r="AK329" i="39"/>
  <c r="Q329" i="21" s="1"/>
  <c r="N329" i="39"/>
  <c r="AK328" i="39"/>
  <c r="Q328" i="21"/>
  <c r="N328" i="39"/>
  <c r="AK327" i="39"/>
  <c r="Q327" i="21" s="1"/>
  <c r="N327" i="39"/>
  <c r="AK326" i="39"/>
  <c r="Q326" i="21"/>
  <c r="N326" i="39"/>
  <c r="AK325" i="39"/>
  <c r="Q325" i="21" s="1"/>
  <c r="N325" i="39"/>
  <c r="AK324" i="39"/>
  <c r="Q324" i="21"/>
  <c r="N324" i="39"/>
  <c r="AK323" i="39"/>
  <c r="Q323" i="21" s="1"/>
  <c r="N323" i="39"/>
  <c r="AK322" i="39"/>
  <c r="Q322" i="21"/>
  <c r="N322" i="39"/>
  <c r="AK321" i="39"/>
  <c r="Q321" i="21" s="1"/>
  <c r="N321" i="39"/>
  <c r="AK320" i="39"/>
  <c r="Q320" i="21"/>
  <c r="N320" i="39"/>
  <c r="AK319" i="39"/>
  <c r="Q319" i="21" s="1"/>
  <c r="N319" i="39"/>
  <c r="AK318" i="39"/>
  <c r="Q318" i="21"/>
  <c r="N318" i="39"/>
  <c r="AK317" i="39"/>
  <c r="Q317" i="21" s="1"/>
  <c r="N317" i="39"/>
  <c r="AK316" i="39"/>
  <c r="Q316" i="21"/>
  <c r="N316" i="39"/>
  <c r="AK315" i="39"/>
  <c r="Q315" i="21" s="1"/>
  <c r="N315" i="39"/>
  <c r="AK314" i="39"/>
  <c r="Q314" i="21"/>
  <c r="N314" i="39"/>
  <c r="AK313" i="39"/>
  <c r="Q313" i="21" s="1"/>
  <c r="N313" i="39"/>
  <c r="AK312" i="39"/>
  <c r="Q312" i="21"/>
  <c r="N312" i="39"/>
  <c r="AK311" i="39"/>
  <c r="Q311" i="21" s="1"/>
  <c r="N311" i="39"/>
  <c r="AK310" i="39"/>
  <c r="Q310" i="21"/>
  <c r="N310" i="39"/>
  <c r="AK309" i="39"/>
  <c r="Q309" i="21" s="1"/>
  <c r="N309" i="39"/>
  <c r="AK308" i="39"/>
  <c r="Q308" i="21"/>
  <c r="N308" i="39"/>
  <c r="AK307" i="39"/>
  <c r="Q307" i="21" s="1"/>
  <c r="N307" i="39"/>
  <c r="AK306" i="39"/>
  <c r="Q306" i="21"/>
  <c r="N306" i="39"/>
  <c r="AK305" i="39"/>
  <c r="Q305" i="21" s="1"/>
  <c r="N305" i="39"/>
  <c r="AK304" i="39"/>
  <c r="Q304" i="21"/>
  <c r="N304" i="39"/>
  <c r="AK303" i="39"/>
  <c r="Q303" i="21" s="1"/>
  <c r="N303" i="39"/>
  <c r="AK302" i="39"/>
  <c r="Q302" i="21"/>
  <c r="N302" i="39"/>
  <c r="AK301" i="39"/>
  <c r="Q301" i="21" s="1"/>
  <c r="N301" i="39"/>
  <c r="AK300" i="39"/>
  <c r="Q300" i="21"/>
  <c r="N300" i="39"/>
  <c r="AK299" i="39"/>
  <c r="Q299" i="21" s="1"/>
  <c r="N299" i="39"/>
  <c r="AK298" i="39"/>
  <c r="Q298" i="21"/>
  <c r="N298" i="39"/>
  <c r="AK297" i="39"/>
  <c r="Q297" i="21" s="1"/>
  <c r="N297" i="39"/>
  <c r="AK296" i="39"/>
  <c r="Q296" i="21"/>
  <c r="N296" i="39"/>
  <c r="AK295" i="39"/>
  <c r="Q295" i="21" s="1"/>
  <c r="N295" i="39"/>
  <c r="AK294" i="39"/>
  <c r="Q294" i="21"/>
  <c r="N294" i="39"/>
  <c r="AK293" i="39"/>
  <c r="Q293" i="21" s="1"/>
  <c r="N293" i="39"/>
  <c r="AK292" i="39"/>
  <c r="Q292" i="21"/>
  <c r="N292" i="39"/>
  <c r="AK291" i="39"/>
  <c r="Q291" i="21" s="1"/>
  <c r="N291" i="39"/>
  <c r="AK290" i="39"/>
  <c r="Q290" i="21"/>
  <c r="N290" i="39"/>
  <c r="AK289" i="39"/>
  <c r="Q289" i="21" s="1"/>
  <c r="N289" i="39"/>
  <c r="AK288" i="39"/>
  <c r="Q288" i="21"/>
  <c r="N288" i="39"/>
  <c r="AK287" i="39"/>
  <c r="Q287" i="21" s="1"/>
  <c r="N287" i="39"/>
  <c r="AK286" i="39"/>
  <c r="Q286" i="21"/>
  <c r="N286" i="39"/>
  <c r="AK285" i="39"/>
  <c r="Q285" i="21" s="1"/>
  <c r="N285" i="39"/>
  <c r="AK284" i="39"/>
  <c r="Q284" i="21"/>
  <c r="N284" i="39"/>
  <c r="AK283" i="39"/>
  <c r="Q283" i="21" s="1"/>
  <c r="N283" i="39"/>
  <c r="AK282" i="39"/>
  <c r="Q282" i="21"/>
  <c r="N282" i="39"/>
  <c r="AK281" i="39"/>
  <c r="Q281" i="21" s="1"/>
  <c r="N281" i="39"/>
  <c r="AK280" i="39"/>
  <c r="Q280" i="21"/>
  <c r="N280" i="39"/>
  <c r="AK279" i="39"/>
  <c r="Q279" i="21" s="1"/>
  <c r="N279" i="39"/>
  <c r="AK278" i="39"/>
  <c r="Q278" i="21"/>
  <c r="N278" i="39"/>
  <c r="AK277" i="39"/>
  <c r="Q277" i="21" s="1"/>
  <c r="N277" i="39"/>
  <c r="AK276" i="39"/>
  <c r="Q276" i="21"/>
  <c r="N276" i="39"/>
  <c r="AK275" i="39"/>
  <c r="Q275" i="21" s="1"/>
  <c r="N275" i="39"/>
  <c r="AK274" i="39"/>
  <c r="Q274" i="21"/>
  <c r="N274" i="39"/>
  <c r="AK273" i="39"/>
  <c r="Q273" i="21" s="1"/>
  <c r="N273" i="39"/>
  <c r="AK272" i="39"/>
  <c r="Q272" i="21"/>
  <c r="N272" i="39"/>
  <c r="AK271" i="39"/>
  <c r="Q271" i="21" s="1"/>
  <c r="N271" i="39"/>
  <c r="AK270" i="39"/>
  <c r="Q270" i="21"/>
  <c r="N270" i="39"/>
  <c r="AK269" i="39"/>
  <c r="Q269" i="21" s="1"/>
  <c r="N269" i="39"/>
  <c r="AK268" i="39"/>
  <c r="Q268" i="21"/>
  <c r="N268" i="39"/>
  <c r="AK267" i="39"/>
  <c r="Q267" i="21" s="1"/>
  <c r="N267" i="39"/>
  <c r="AK266" i="39"/>
  <c r="Q266" i="21"/>
  <c r="N266" i="39"/>
  <c r="AK265" i="39"/>
  <c r="Q265" i="21" s="1"/>
  <c r="N265" i="39"/>
  <c r="AK264" i="39"/>
  <c r="Q264" i="21"/>
  <c r="N264" i="39"/>
  <c r="AK263" i="39"/>
  <c r="Q263" i="21" s="1"/>
  <c r="N263" i="39"/>
  <c r="AK262" i="39"/>
  <c r="Q262" i="21"/>
  <c r="N262" i="39"/>
  <c r="AK261" i="39"/>
  <c r="Q261" i="21" s="1"/>
  <c r="N261" i="39"/>
  <c r="AK260" i="39"/>
  <c r="Q260" i="21"/>
  <c r="N260" i="39"/>
  <c r="AK259" i="39"/>
  <c r="Q259" i="21" s="1"/>
  <c r="N259" i="39"/>
  <c r="AK258" i="39"/>
  <c r="Q258" i="21"/>
  <c r="N258" i="39"/>
  <c r="AK257" i="39"/>
  <c r="Q257" i="21" s="1"/>
  <c r="N257" i="39"/>
  <c r="AK256" i="39"/>
  <c r="Q256" i="21"/>
  <c r="N256" i="39"/>
  <c r="AK255" i="39"/>
  <c r="Q255" i="21" s="1"/>
  <c r="N255" i="39"/>
  <c r="AK254" i="39"/>
  <c r="Q254" i="21"/>
  <c r="N254" i="39"/>
  <c r="AK253" i="39"/>
  <c r="Q253" i="21" s="1"/>
  <c r="N253" i="39"/>
  <c r="AK252" i="39"/>
  <c r="Q252" i="21"/>
  <c r="N252" i="39"/>
  <c r="AK251" i="39"/>
  <c r="Q251" i="21" s="1"/>
  <c r="N251" i="39"/>
  <c r="AK250" i="39"/>
  <c r="Q250" i="21"/>
  <c r="N250" i="39"/>
  <c r="AK249" i="39"/>
  <c r="Q249" i="21" s="1"/>
  <c r="N249" i="39"/>
  <c r="AK248" i="39"/>
  <c r="Q248" i="21"/>
  <c r="N248" i="39"/>
  <c r="AK247" i="39"/>
  <c r="Q247" i="21" s="1"/>
  <c r="N247" i="39"/>
  <c r="AK246" i="39"/>
  <c r="Q246" i="21"/>
  <c r="N246" i="39"/>
  <c r="AK245" i="39"/>
  <c r="Q245" i="21" s="1"/>
  <c r="N245" i="39"/>
  <c r="AK244" i="39"/>
  <c r="Q244" i="21"/>
  <c r="N244" i="39"/>
  <c r="AK243" i="39"/>
  <c r="Q243" i="21" s="1"/>
  <c r="N243" i="39"/>
  <c r="AK242" i="39"/>
  <c r="Q242" i="21"/>
  <c r="N242" i="39"/>
  <c r="AK241" i="39"/>
  <c r="Q241" i="21" s="1"/>
  <c r="N241" i="39"/>
  <c r="AK240" i="39"/>
  <c r="Q240" i="21"/>
  <c r="N240" i="39"/>
  <c r="AK239" i="39"/>
  <c r="Q239" i="21" s="1"/>
  <c r="N239" i="39"/>
  <c r="AK238" i="39"/>
  <c r="Q238" i="21"/>
  <c r="N238" i="39"/>
  <c r="AK237" i="39"/>
  <c r="Q237" i="21" s="1"/>
  <c r="N237" i="39"/>
  <c r="AK236" i="39"/>
  <c r="Q236" i="21"/>
  <c r="N236" i="39"/>
  <c r="AK235" i="39"/>
  <c r="Q235" i="21" s="1"/>
  <c r="N235" i="39"/>
  <c r="AK234" i="39"/>
  <c r="Q234" i="21"/>
  <c r="N234" i="39"/>
  <c r="AK233" i="39"/>
  <c r="Q233" i="21" s="1"/>
  <c r="N233" i="39"/>
  <c r="AK232" i="39"/>
  <c r="Q232" i="21"/>
  <c r="N232" i="39"/>
  <c r="AK231" i="39"/>
  <c r="Q231" i="21" s="1"/>
  <c r="N231" i="39"/>
  <c r="AK230" i="39"/>
  <c r="Q230" i="21"/>
  <c r="N230" i="39"/>
  <c r="AK229" i="39"/>
  <c r="Q229" i="21" s="1"/>
  <c r="N229" i="39"/>
  <c r="AK228" i="39"/>
  <c r="Q228" i="21"/>
  <c r="N228" i="39"/>
  <c r="AK227" i="39"/>
  <c r="Q227" i="21" s="1"/>
  <c r="N227" i="39"/>
  <c r="AK226" i="39"/>
  <c r="Q226" i="21"/>
  <c r="N226" i="39"/>
  <c r="AK225" i="39"/>
  <c r="Q225" i="21" s="1"/>
  <c r="N225" i="39"/>
  <c r="AK224" i="39"/>
  <c r="Q224" i="21"/>
  <c r="N224" i="39"/>
  <c r="AK223" i="39"/>
  <c r="Q223" i="21" s="1"/>
  <c r="N223" i="39"/>
  <c r="AK222" i="39"/>
  <c r="Q222" i="21"/>
  <c r="N222" i="39"/>
  <c r="AK221" i="39"/>
  <c r="Q221" i="21" s="1"/>
  <c r="N221" i="39"/>
  <c r="AK220" i="39"/>
  <c r="Q220" i="21"/>
  <c r="N220" i="39"/>
  <c r="AK219" i="39"/>
  <c r="Q219" i="21" s="1"/>
  <c r="N219" i="39"/>
  <c r="AK218" i="39"/>
  <c r="Q218" i="21"/>
  <c r="N218" i="39"/>
  <c r="AK217" i="39"/>
  <c r="Q217" i="21" s="1"/>
  <c r="N217" i="39"/>
  <c r="AK216" i="39"/>
  <c r="Q216" i="21"/>
  <c r="N216" i="39"/>
  <c r="AK215" i="39"/>
  <c r="Q215" i="21" s="1"/>
  <c r="N215" i="39"/>
  <c r="AK214" i="39"/>
  <c r="Q214" i="21"/>
  <c r="N214" i="39"/>
  <c r="AK213" i="39"/>
  <c r="Q213" i="21" s="1"/>
  <c r="N213" i="39"/>
  <c r="AK212" i="39"/>
  <c r="Q212" i="21"/>
  <c r="N212" i="39"/>
  <c r="AK211" i="39"/>
  <c r="Q211" i="21" s="1"/>
  <c r="N211" i="39"/>
  <c r="AK210" i="39"/>
  <c r="Q210" i="21"/>
  <c r="N210" i="39"/>
  <c r="AK209" i="39"/>
  <c r="Q209" i="21" s="1"/>
  <c r="N209" i="39"/>
  <c r="O209" i="21"/>
  <c r="O210" i="21"/>
  <c r="AB209" i="21"/>
  <c r="AF209" i="21"/>
  <c r="AB210" i="21"/>
  <c r="AF210" i="21"/>
  <c r="AB211" i="21"/>
  <c r="AF211" i="21"/>
  <c r="AB212" i="21"/>
  <c r="AF212" i="21"/>
  <c r="AB213" i="21"/>
  <c r="AF213" i="21"/>
  <c r="AB214" i="21"/>
  <c r="AF214" i="21"/>
  <c r="AB215" i="21"/>
  <c r="AF215" i="21"/>
  <c r="AB216" i="21"/>
  <c r="AF216" i="21"/>
  <c r="AB217" i="21"/>
  <c r="AF217" i="21"/>
  <c r="AB218" i="21"/>
  <c r="AF218" i="21"/>
  <c r="AB219" i="21"/>
  <c r="AF219" i="21"/>
  <c r="AB220" i="21"/>
  <c r="AF220" i="21"/>
  <c r="AB221" i="21"/>
  <c r="AF221" i="21"/>
  <c r="AB222" i="21"/>
  <c r="AF222" i="21"/>
  <c r="AB223" i="21"/>
  <c r="AF223" i="21"/>
  <c r="AB224" i="21"/>
  <c r="AF224" i="21"/>
  <c r="AB225" i="21"/>
  <c r="AF225" i="21"/>
  <c r="AB226" i="21"/>
  <c r="AF226" i="21"/>
  <c r="AB227" i="21"/>
  <c r="AF227" i="21"/>
  <c r="AB228" i="21"/>
  <c r="AF228" i="21"/>
  <c r="AB229" i="21"/>
  <c r="AF229" i="21"/>
  <c r="AB230" i="21"/>
  <c r="AF230" i="21"/>
  <c r="AB231" i="21"/>
  <c r="AF231" i="21"/>
  <c r="AB232" i="21"/>
  <c r="AF232" i="21"/>
  <c r="AB233" i="21"/>
  <c r="AF233" i="21"/>
  <c r="AB234" i="21"/>
  <c r="AF234" i="21"/>
  <c r="AB235" i="21"/>
  <c r="AF235" i="21"/>
  <c r="AB236" i="21"/>
  <c r="AF236" i="21"/>
  <c r="AB237" i="21"/>
  <c r="AF237" i="21"/>
  <c r="AB238" i="21"/>
  <c r="AF238" i="21"/>
  <c r="AB239" i="21"/>
  <c r="AF239" i="21"/>
  <c r="AB240" i="21"/>
  <c r="AF240" i="21"/>
  <c r="AB241" i="21"/>
  <c r="AF241" i="21"/>
  <c r="AB242" i="21"/>
  <c r="AF242" i="21"/>
  <c r="AB243" i="21"/>
  <c r="AF243" i="21"/>
  <c r="AC244" i="21"/>
  <c r="AF245" i="21"/>
  <c r="AB245" i="21"/>
  <c r="O245" i="21"/>
  <c r="J245" i="21"/>
  <c r="N245" i="21"/>
  <c r="AG245" i="21"/>
  <c r="I209" i="21"/>
  <c r="AC209" i="21"/>
  <c r="AG209" i="21"/>
  <c r="I210" i="21"/>
  <c r="AC210" i="21"/>
  <c r="AG210" i="21"/>
  <c r="I211" i="21"/>
  <c r="AC211" i="21"/>
  <c r="AG211" i="21"/>
  <c r="I212" i="21"/>
  <c r="AC212" i="21"/>
  <c r="AG212" i="21"/>
  <c r="I213" i="21"/>
  <c r="AC213" i="21"/>
  <c r="AG213" i="21"/>
  <c r="I214" i="21"/>
  <c r="AC214" i="21"/>
  <c r="AG214" i="21"/>
  <c r="I215" i="21"/>
  <c r="AC215" i="21"/>
  <c r="AG215" i="21"/>
  <c r="I216" i="21"/>
  <c r="AC216" i="21"/>
  <c r="AG216" i="21"/>
  <c r="I217" i="21"/>
  <c r="AC217" i="21"/>
  <c r="AG217" i="21"/>
  <c r="I218" i="21"/>
  <c r="AC218" i="21"/>
  <c r="AG218" i="21"/>
  <c r="I219" i="21"/>
  <c r="AC219" i="21"/>
  <c r="AG219" i="21"/>
  <c r="I220" i="21"/>
  <c r="AC220" i="21"/>
  <c r="AG220" i="21"/>
  <c r="I221" i="21"/>
  <c r="AC221" i="21"/>
  <c r="AG221" i="21"/>
  <c r="I222" i="21"/>
  <c r="AC222" i="21"/>
  <c r="AG222" i="21"/>
  <c r="I223" i="21"/>
  <c r="AC223" i="21"/>
  <c r="AG223" i="21"/>
  <c r="I224" i="21"/>
  <c r="AC224" i="21"/>
  <c r="AG224" i="21"/>
  <c r="I225" i="21"/>
  <c r="AC225" i="21"/>
  <c r="AG225" i="21"/>
  <c r="I226" i="21"/>
  <c r="AC226" i="21"/>
  <c r="AG226" i="21"/>
  <c r="I227" i="21"/>
  <c r="AC227" i="21"/>
  <c r="AG227" i="21"/>
  <c r="I228" i="21"/>
  <c r="AC228" i="21"/>
  <c r="AG228" i="21"/>
  <c r="I229" i="21"/>
  <c r="AC229" i="21"/>
  <c r="AG229" i="21"/>
  <c r="I230" i="21"/>
  <c r="AC230" i="21"/>
  <c r="AG230" i="21"/>
  <c r="I231" i="21"/>
  <c r="AC231" i="21"/>
  <c r="AG231" i="21"/>
  <c r="I232" i="21"/>
  <c r="AC232" i="21"/>
  <c r="AG232" i="21"/>
  <c r="I233" i="21"/>
  <c r="AC233" i="21"/>
  <c r="AG233" i="21"/>
  <c r="I234" i="21"/>
  <c r="AC234" i="21"/>
  <c r="AG234" i="21"/>
  <c r="I235" i="21"/>
  <c r="AC235" i="21"/>
  <c r="AG235" i="21"/>
  <c r="I236" i="21"/>
  <c r="AC236" i="21"/>
  <c r="AG236" i="21"/>
  <c r="I237" i="21"/>
  <c r="AC237" i="21"/>
  <c r="AG237" i="21"/>
  <c r="I238" i="21"/>
  <c r="AC238" i="21"/>
  <c r="AG238" i="21"/>
  <c r="I239" i="21"/>
  <c r="AC239" i="21"/>
  <c r="AG239" i="21"/>
  <c r="I240" i="21"/>
  <c r="AC240" i="21"/>
  <c r="AG240" i="21"/>
  <c r="I241" i="21"/>
  <c r="AC241" i="21"/>
  <c r="AG241" i="21"/>
  <c r="I242" i="21"/>
  <c r="AC242" i="21"/>
  <c r="AG242" i="21"/>
  <c r="I243" i="21"/>
  <c r="AC243" i="21"/>
  <c r="AG243" i="21"/>
  <c r="AC245" i="21"/>
  <c r="N246" i="21"/>
  <c r="J246" i="21"/>
  <c r="AF246" i="21"/>
  <c r="AB246" i="21"/>
  <c r="O246" i="21"/>
  <c r="J209" i="21"/>
  <c r="J210" i="21"/>
  <c r="J211" i="21"/>
  <c r="N211" i="21"/>
  <c r="J212" i="21"/>
  <c r="J213" i="21"/>
  <c r="J214" i="21"/>
  <c r="J215" i="21"/>
  <c r="J216" i="21"/>
  <c r="J217" i="21"/>
  <c r="J218" i="21"/>
  <c r="J219" i="21"/>
  <c r="J220" i="21"/>
  <c r="J221" i="21"/>
  <c r="J222" i="21"/>
  <c r="N222" i="21"/>
  <c r="J223" i="21"/>
  <c r="N223" i="21"/>
  <c r="J224" i="21"/>
  <c r="N224" i="21"/>
  <c r="J225" i="21"/>
  <c r="N225" i="21"/>
  <c r="J226" i="21"/>
  <c r="N226" i="21"/>
  <c r="J227" i="21"/>
  <c r="N227" i="21"/>
  <c r="J228" i="21"/>
  <c r="N228" i="21"/>
  <c r="J229" i="21"/>
  <c r="N229" i="21"/>
  <c r="J230" i="21"/>
  <c r="N230" i="21"/>
  <c r="J231" i="21"/>
  <c r="N231" i="21"/>
  <c r="J232" i="21"/>
  <c r="N232" i="21"/>
  <c r="J233" i="21"/>
  <c r="N233" i="21"/>
  <c r="J234" i="21"/>
  <c r="N234" i="21"/>
  <c r="J235" i="21"/>
  <c r="N235" i="21"/>
  <c r="J236" i="21"/>
  <c r="N236" i="21"/>
  <c r="J237" i="21"/>
  <c r="N237" i="21"/>
  <c r="J238" i="21"/>
  <c r="N238" i="21"/>
  <c r="J239" i="21"/>
  <c r="N239" i="21"/>
  <c r="J240" i="21"/>
  <c r="N240" i="21"/>
  <c r="J241" i="21"/>
  <c r="N241" i="21"/>
  <c r="J242" i="21"/>
  <c r="N242" i="21"/>
  <c r="J243" i="21"/>
  <c r="N243" i="21"/>
  <c r="AF244" i="21"/>
  <c r="AB244" i="21"/>
  <c r="J244" i="21"/>
  <c r="N244" i="21"/>
  <c r="O244" i="21"/>
  <c r="AG244" i="21"/>
  <c r="O247" i="21"/>
  <c r="O248" i="21"/>
  <c r="O249" i="21"/>
  <c r="O250" i="21"/>
  <c r="O252" i="21"/>
  <c r="O253" i="21"/>
  <c r="O254" i="21"/>
  <c r="O255" i="21"/>
  <c r="O257" i="21"/>
  <c r="O258" i="21"/>
  <c r="O259" i="21"/>
  <c r="O260" i="21"/>
  <c r="O261" i="21"/>
  <c r="O262" i="21"/>
  <c r="O263" i="21"/>
  <c r="O264" i="21"/>
  <c r="O265" i="21"/>
  <c r="O266" i="21"/>
  <c r="O268" i="21"/>
  <c r="O269" i="21"/>
  <c r="O270" i="21"/>
  <c r="O271" i="21"/>
  <c r="O272" i="21"/>
  <c r="O273" i="21"/>
  <c r="O274" i="21"/>
  <c r="O275" i="21"/>
  <c r="O276" i="21"/>
  <c r="O277" i="21"/>
  <c r="O278" i="21"/>
  <c r="O279" i="21"/>
  <c r="O280" i="21"/>
  <c r="O281" i="21"/>
  <c r="O282" i="21"/>
  <c r="O283" i="21"/>
  <c r="O284" i="21"/>
  <c r="O285" i="21"/>
  <c r="O286" i="21"/>
  <c r="O287" i="21"/>
  <c r="O288" i="21"/>
  <c r="AB247" i="21"/>
  <c r="AF247" i="21"/>
  <c r="AB248" i="21"/>
  <c r="AF248" i="21"/>
  <c r="AB249" i="21"/>
  <c r="AF249" i="21"/>
  <c r="AB250" i="21"/>
  <c r="AF250" i="21"/>
  <c r="AF251" i="21"/>
  <c r="AB252" i="21"/>
  <c r="AF252" i="21"/>
  <c r="AB253" i="21"/>
  <c r="AF253" i="21"/>
  <c r="AB254" i="21"/>
  <c r="AF254" i="21"/>
  <c r="AB255" i="21"/>
  <c r="AF255" i="21"/>
  <c r="AB257" i="21"/>
  <c r="AF257" i="21"/>
  <c r="AB258" i="21"/>
  <c r="AF258" i="21"/>
  <c r="AB259" i="21"/>
  <c r="AF259" i="21"/>
  <c r="AB260" i="21"/>
  <c r="AF260" i="21"/>
  <c r="AB261" i="21"/>
  <c r="AF261" i="21"/>
  <c r="AB262" i="21"/>
  <c r="AF262" i="21"/>
  <c r="AB263" i="21"/>
  <c r="AF263" i="21"/>
  <c r="AB264" i="21"/>
  <c r="AF264" i="21"/>
  <c r="AB265" i="21"/>
  <c r="AF265" i="21"/>
  <c r="AB266" i="21"/>
  <c r="AF266" i="21"/>
  <c r="AF267" i="21"/>
  <c r="AB268" i="21"/>
  <c r="AF268" i="21"/>
  <c r="AB269" i="21"/>
  <c r="AF269" i="21"/>
  <c r="AB270" i="21"/>
  <c r="AF270" i="21"/>
  <c r="AB271" i="21"/>
  <c r="AF271" i="21"/>
  <c r="AB272" i="21"/>
  <c r="AF272" i="21"/>
  <c r="AB273" i="21"/>
  <c r="AF273" i="21"/>
  <c r="AB274" i="21"/>
  <c r="AF274" i="21"/>
  <c r="AB275" i="21"/>
  <c r="AF275" i="21"/>
  <c r="AB276" i="21"/>
  <c r="AF276" i="21"/>
  <c r="AB277" i="21"/>
  <c r="AF277" i="21"/>
  <c r="AB278" i="21"/>
  <c r="AF278" i="21"/>
  <c r="AB279" i="21"/>
  <c r="AF279" i="21"/>
  <c r="AB280" i="21"/>
  <c r="AF280" i="21"/>
  <c r="AB281" i="21"/>
  <c r="AF281" i="21"/>
  <c r="AB282" i="21"/>
  <c r="AF282" i="21"/>
  <c r="AB283" i="21"/>
  <c r="AF283" i="21"/>
  <c r="AB284" i="21"/>
  <c r="AF284" i="21"/>
  <c r="AB285" i="21"/>
  <c r="AF285" i="21"/>
  <c r="AB286" i="21"/>
  <c r="AF286" i="21"/>
  <c r="AB287" i="21"/>
  <c r="AF287" i="21"/>
  <c r="AB288" i="21"/>
  <c r="AF288" i="21"/>
  <c r="AB289" i="21"/>
  <c r="AF289" i="21"/>
  <c r="AB290" i="21"/>
  <c r="AF290" i="21"/>
  <c r="AB291" i="21"/>
  <c r="AF291" i="21"/>
  <c r="AB292" i="21"/>
  <c r="AF292" i="21"/>
  <c r="AB293" i="21"/>
  <c r="AF293" i="21"/>
  <c r="AB294" i="21"/>
  <c r="AF294" i="21"/>
  <c r="AB295" i="21"/>
  <c r="AF295" i="21"/>
  <c r="AB296" i="21"/>
  <c r="AF296" i="21"/>
  <c r="AB297" i="21"/>
  <c r="AF297" i="21"/>
  <c r="AB298" i="21"/>
  <c r="AF298" i="21"/>
  <c r="AB299" i="21"/>
  <c r="AF299" i="21"/>
  <c r="AB300" i="21"/>
  <c r="AF300" i="21"/>
  <c r="AB301" i="21"/>
  <c r="AF301" i="21"/>
  <c r="AB302" i="21"/>
  <c r="AF302" i="21"/>
  <c r="AB303" i="21"/>
  <c r="AF303" i="21"/>
  <c r="AB304" i="21"/>
  <c r="AF304" i="21"/>
  <c r="AB305" i="21"/>
  <c r="AF305" i="21"/>
  <c r="AB306" i="21"/>
  <c r="AF306" i="21"/>
  <c r="AB307" i="21"/>
  <c r="AF307" i="21"/>
  <c r="AB308" i="21"/>
  <c r="AF308" i="21"/>
  <c r="AB309" i="21"/>
  <c r="AF309" i="21"/>
  <c r="AB326" i="21"/>
  <c r="AF326" i="21"/>
  <c r="AB327" i="21"/>
  <c r="AF327" i="21"/>
  <c r="AB328" i="21"/>
  <c r="AF328" i="21"/>
  <c r="AB329" i="21"/>
  <c r="AF329" i="21"/>
  <c r="J330" i="21"/>
  <c r="J331" i="21"/>
  <c r="AC327" i="21"/>
  <c r="AG327" i="21"/>
  <c r="AC328" i="21"/>
  <c r="AG328" i="21"/>
  <c r="AC329" i="21"/>
  <c r="AG329" i="21"/>
  <c r="AG330" i="21"/>
  <c r="AC330" i="21"/>
  <c r="I330" i="21"/>
  <c r="O330" i="21"/>
  <c r="AF330" i="21"/>
  <c r="AG331" i="21"/>
  <c r="AC331" i="21"/>
  <c r="I331" i="21"/>
  <c r="O331" i="21"/>
  <c r="AF331" i="21"/>
  <c r="N332" i="21"/>
  <c r="J332" i="21"/>
  <c r="AG332" i="21"/>
  <c r="AC332" i="21"/>
  <c r="I332" i="21"/>
  <c r="J247" i="21"/>
  <c r="J248" i="21"/>
  <c r="J249" i="21"/>
  <c r="J250" i="21"/>
  <c r="J251" i="21"/>
  <c r="J252" i="21"/>
  <c r="J253" i="21"/>
  <c r="J254" i="21"/>
  <c r="J255"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5" i="21"/>
  <c r="J296" i="21"/>
  <c r="J297" i="21"/>
  <c r="J298" i="21"/>
  <c r="J299" i="21"/>
  <c r="J300" i="21"/>
  <c r="J301" i="21"/>
  <c r="J302" i="21"/>
  <c r="J303" i="21"/>
  <c r="J304" i="21"/>
  <c r="J305" i="21"/>
  <c r="J306" i="21"/>
  <c r="J307" i="21"/>
  <c r="J308" i="21"/>
  <c r="J309" i="21"/>
  <c r="J310" i="21"/>
  <c r="J311" i="21"/>
  <c r="J312" i="21"/>
  <c r="J313" i="21"/>
  <c r="J314" i="21"/>
  <c r="J315" i="21"/>
  <c r="J316" i="21"/>
  <c r="J317" i="21"/>
  <c r="J318" i="21"/>
  <c r="J319" i="21"/>
  <c r="J320" i="21"/>
  <c r="J321" i="21"/>
  <c r="J322" i="21"/>
  <c r="J323" i="21"/>
  <c r="J324" i="21"/>
  <c r="J325" i="21"/>
  <c r="J326" i="21"/>
  <c r="J327" i="21"/>
  <c r="J328" i="21"/>
  <c r="J329" i="21"/>
  <c r="AB330" i="21"/>
  <c r="AB331" i="21"/>
  <c r="AB341" i="21"/>
  <c r="AF341" i="21"/>
  <c r="AB342" i="21"/>
  <c r="AF342" i="21"/>
  <c r="AB343" i="21"/>
  <c r="AF343" i="21"/>
  <c r="AF344" i="21"/>
  <c r="AB345" i="21"/>
  <c r="AF345" i="21"/>
  <c r="AB346" i="21"/>
  <c r="AF346" i="21"/>
  <c r="AB347" i="21"/>
  <c r="AF347" i="21"/>
  <c r="AB348" i="21"/>
  <c r="AF348" i="21"/>
  <c r="AB349" i="21"/>
  <c r="AF349" i="21"/>
  <c r="AB350" i="21"/>
  <c r="AF350" i="21"/>
  <c r="AB351" i="21"/>
  <c r="AF351" i="21"/>
  <c r="AF352" i="21"/>
  <c r="AB353" i="21"/>
  <c r="AF353" i="21"/>
  <c r="AB354" i="21"/>
  <c r="AF354" i="21"/>
  <c r="AB355" i="21"/>
  <c r="AF355" i="21"/>
  <c r="AB356" i="21"/>
  <c r="AF356" i="21"/>
  <c r="AB357" i="21"/>
  <c r="AF357" i="21"/>
  <c r="AB358" i="21"/>
  <c r="AF358" i="21"/>
  <c r="AB359" i="21"/>
  <c r="AF359" i="21"/>
  <c r="AB360" i="21"/>
  <c r="AF360" i="21"/>
  <c r="AB361" i="21"/>
  <c r="AF361" i="21"/>
  <c r="AB362" i="21"/>
  <c r="AF362" i="21"/>
  <c r="AF363" i="21"/>
  <c r="AB364" i="21"/>
  <c r="AF364" i="21"/>
  <c r="AB365" i="21"/>
  <c r="AF365" i="21"/>
  <c r="AB366" i="21"/>
  <c r="AF366" i="21"/>
  <c r="AB367" i="21"/>
  <c r="AF367" i="21"/>
  <c r="AB368" i="21"/>
  <c r="AF368" i="21"/>
  <c r="AB369" i="21"/>
  <c r="AF369" i="21"/>
  <c r="AB370" i="21"/>
  <c r="AF370" i="21"/>
  <c r="AB371" i="21"/>
  <c r="AF371" i="21"/>
  <c r="AB372" i="21"/>
  <c r="AF372" i="21"/>
  <c r="AB373" i="21"/>
  <c r="AF373" i="21"/>
  <c r="AB374" i="21"/>
  <c r="AF374" i="21"/>
  <c r="AB375" i="21"/>
  <c r="AF375" i="21"/>
  <c r="AB376" i="21"/>
  <c r="AF376" i="21"/>
  <c r="AB377" i="21"/>
  <c r="AF377" i="21"/>
  <c r="AF378" i="21"/>
  <c r="AB379" i="21"/>
  <c r="AF379" i="21"/>
  <c r="AB380" i="21"/>
  <c r="AF380" i="21"/>
  <c r="AB381" i="21"/>
  <c r="AF381" i="21"/>
  <c r="AB382" i="21"/>
  <c r="AF382" i="21"/>
  <c r="AB383" i="21"/>
  <c r="AF383" i="21"/>
  <c r="AB384" i="21"/>
  <c r="AF384" i="21"/>
  <c r="AB385" i="21"/>
  <c r="AF385" i="21"/>
  <c r="AB386" i="21"/>
  <c r="AF386" i="21"/>
  <c r="AB387" i="21"/>
  <c r="AF387" i="21"/>
  <c r="AB388" i="21"/>
  <c r="AF388" i="21"/>
  <c r="AB389" i="21"/>
  <c r="AF389" i="21"/>
  <c r="AB390" i="21"/>
  <c r="AF390" i="21"/>
  <c r="AB391" i="21"/>
  <c r="AF391" i="21"/>
  <c r="AB392" i="21"/>
  <c r="AF392" i="21"/>
  <c r="AB393" i="21"/>
  <c r="AF393" i="21"/>
  <c r="AB394" i="21"/>
  <c r="AF394" i="21"/>
  <c r="AB395" i="21"/>
  <c r="AF395" i="21"/>
  <c r="AB396" i="21"/>
  <c r="AF396" i="21"/>
  <c r="AB397" i="21"/>
  <c r="AF397" i="21"/>
  <c r="AB398" i="21"/>
  <c r="AF398" i="21"/>
  <c r="AB399" i="21"/>
  <c r="AF399" i="21"/>
  <c r="AB400" i="21"/>
  <c r="AF400" i="21"/>
  <c r="AB401" i="21"/>
  <c r="AF401" i="21"/>
  <c r="AB402" i="21"/>
  <c r="AF402" i="21"/>
  <c r="AB403" i="21"/>
  <c r="AF403" i="21"/>
  <c r="AB404" i="21"/>
  <c r="AF404" i="21"/>
  <c r="AB406" i="21"/>
  <c r="I333" i="21"/>
  <c r="AC333" i="21"/>
  <c r="AG333" i="21"/>
  <c r="I334" i="21"/>
  <c r="AC334" i="21"/>
  <c r="AG334" i="21"/>
  <c r="I335" i="21"/>
  <c r="AC335" i="21"/>
  <c r="AG335" i="21"/>
  <c r="I336" i="21"/>
  <c r="AC336" i="21"/>
  <c r="AG336" i="21"/>
  <c r="I337" i="21"/>
  <c r="AC337" i="21"/>
  <c r="AG337" i="21"/>
  <c r="I338" i="21"/>
  <c r="AC338" i="21"/>
  <c r="AG338" i="21"/>
  <c r="I339" i="21"/>
  <c r="AC339" i="21"/>
  <c r="AG339" i="21"/>
  <c r="I340" i="21"/>
  <c r="AC340" i="21"/>
  <c r="AG340" i="21"/>
  <c r="I341" i="21"/>
  <c r="AC341" i="21"/>
  <c r="AG341" i="21"/>
  <c r="I342" i="21"/>
  <c r="AC342" i="21"/>
  <c r="AG342" i="21"/>
  <c r="I343" i="21"/>
  <c r="AC343" i="21"/>
  <c r="AG343" i="21"/>
  <c r="AC344" i="21"/>
  <c r="I345" i="21"/>
  <c r="AC345" i="21"/>
  <c r="AG345" i="21"/>
  <c r="I346" i="21"/>
  <c r="AC346" i="21"/>
  <c r="AG346" i="21"/>
  <c r="I347" i="21"/>
  <c r="AC347" i="21"/>
  <c r="AG347" i="21"/>
  <c r="I348" i="21"/>
  <c r="AC348" i="21"/>
  <c r="AG348" i="21"/>
  <c r="I349" i="21"/>
  <c r="AC349" i="21"/>
  <c r="AG349" i="21"/>
  <c r="I350" i="21"/>
  <c r="AC350" i="21"/>
  <c r="AG350" i="21"/>
  <c r="I351" i="21"/>
  <c r="AC351" i="21"/>
  <c r="AG351" i="21"/>
  <c r="AC352" i="21"/>
  <c r="I353" i="21"/>
  <c r="AC353" i="21"/>
  <c r="AG353" i="21"/>
  <c r="I354" i="21"/>
  <c r="AC354" i="21"/>
  <c r="AG354" i="21"/>
  <c r="I355" i="21"/>
  <c r="AC355" i="21"/>
  <c r="AG355" i="21"/>
  <c r="I356" i="21"/>
  <c r="AC356" i="21"/>
  <c r="AG356" i="21"/>
  <c r="I357" i="21"/>
  <c r="AC357" i="21"/>
  <c r="AG357" i="21"/>
  <c r="I358" i="21"/>
  <c r="AC358" i="21"/>
  <c r="AG358" i="21"/>
  <c r="AG400" i="21"/>
  <c r="AG401" i="21"/>
  <c r="AG402" i="21"/>
  <c r="AC403" i="21"/>
  <c r="AG403" i="21"/>
  <c r="AC404" i="21"/>
  <c r="AG404" i="21"/>
  <c r="J333" i="21"/>
  <c r="J334" i="21"/>
  <c r="J335" i="21"/>
  <c r="J336" i="21"/>
  <c r="J337" i="21"/>
  <c r="J338" i="21"/>
  <c r="J339" i="21"/>
  <c r="J340" i="21"/>
  <c r="J341" i="21"/>
  <c r="J342" i="21"/>
  <c r="J343" i="21"/>
  <c r="J344" i="21"/>
  <c r="J345" i="21"/>
  <c r="J346" i="21"/>
  <c r="J347" i="21"/>
  <c r="J348" i="21"/>
  <c r="J349" i="21"/>
  <c r="J350" i="21"/>
  <c r="J351" i="21"/>
  <c r="J352" i="21"/>
  <c r="J353" i="21"/>
  <c r="J354" i="21"/>
  <c r="J355" i="21"/>
  <c r="J356" i="21"/>
  <c r="J357" i="21"/>
  <c r="J358" i="21"/>
  <c r="J359" i="21"/>
  <c r="J360" i="21"/>
  <c r="J361" i="21"/>
  <c r="J362" i="21"/>
  <c r="J364" i="21"/>
  <c r="J365" i="21"/>
  <c r="J366" i="21"/>
  <c r="J367" i="21"/>
  <c r="J368" i="21"/>
  <c r="J369" i="21"/>
  <c r="J370" i="21"/>
  <c r="J371" i="21"/>
  <c r="J372" i="21"/>
  <c r="J373" i="21"/>
  <c r="J374" i="21"/>
  <c r="J375" i="21"/>
  <c r="J376" i="21"/>
  <c r="J377" i="21"/>
  <c r="J378" i="21"/>
  <c r="J379" i="21"/>
  <c r="J380" i="21"/>
  <c r="J381" i="21"/>
  <c r="J382" i="21"/>
  <c r="J383" i="21"/>
  <c r="J384" i="21"/>
  <c r="J385" i="21"/>
  <c r="J386" i="21"/>
  <c r="J387" i="21"/>
  <c r="J388" i="21"/>
  <c r="J389" i="21"/>
  <c r="J390" i="21"/>
  <c r="J391" i="21"/>
  <c r="J392" i="21"/>
  <c r="J393" i="21"/>
  <c r="J394" i="21"/>
  <c r="J395" i="21"/>
  <c r="J396" i="21"/>
  <c r="J397" i="21"/>
  <c r="J398" i="21"/>
  <c r="J399" i="21"/>
  <c r="J400" i="21"/>
  <c r="J401" i="21"/>
  <c r="J402" i="21"/>
  <c r="J403" i="21"/>
  <c r="J404" i="21"/>
  <c r="AG405" i="21"/>
  <c r="AC405" i="21"/>
  <c r="J405" i="21"/>
  <c r="N405" i="21"/>
  <c r="J406" i="21"/>
  <c r="AF405" i="21"/>
  <c r="AG406" i="21"/>
  <c r="AC406" i="21"/>
  <c r="I406" i="21"/>
  <c r="O406" i="21"/>
  <c r="AF406" i="21"/>
  <c r="J407" i="21"/>
  <c r="N407" i="21"/>
  <c r="J408" i="21"/>
  <c r="N408" i="21"/>
  <c r="J409" i="21"/>
  <c r="N409" i="21"/>
  <c r="J410" i="21"/>
  <c r="N410" i="21"/>
  <c r="J411" i="21"/>
  <c r="N411" i="21"/>
  <c r="J412" i="21"/>
  <c r="N412" i="21"/>
  <c r="J413" i="21"/>
  <c r="N413" i="21"/>
  <c r="J414" i="21"/>
  <c r="N414" i="21"/>
  <c r="J415" i="21"/>
  <c r="N415" i="21"/>
  <c r="J416" i="21"/>
  <c r="N416" i="21"/>
  <c r="J417" i="21"/>
  <c r="N417" i="21"/>
  <c r="J418" i="21"/>
  <c r="N418" i="21"/>
  <c r="J419" i="21"/>
  <c r="N419" i="21"/>
  <c r="J420" i="21"/>
  <c r="N420" i="21"/>
  <c r="J421" i="21"/>
  <c r="N421" i="21"/>
  <c r="J422" i="21"/>
  <c r="N422" i="21"/>
  <c r="J423" i="21"/>
  <c r="N423" i="21"/>
  <c r="J424" i="21"/>
  <c r="N424" i="21"/>
  <c r="AG425" i="21"/>
  <c r="AC425" i="21"/>
  <c r="I425" i="21"/>
  <c r="AF425" i="21"/>
  <c r="AB425" i="21"/>
  <c r="O425" i="21"/>
  <c r="AG427" i="21"/>
  <c r="AC427" i="21"/>
  <c r="I427" i="21"/>
  <c r="AF427" i="21"/>
  <c r="AB427" i="21"/>
  <c r="O427" i="21"/>
  <c r="N429" i="21"/>
  <c r="AG429" i="21"/>
  <c r="AC429" i="21"/>
  <c r="I429" i="21"/>
  <c r="AF429" i="21"/>
  <c r="AB429" i="21"/>
  <c r="J426" i="21"/>
  <c r="J428" i="21"/>
  <c r="AF422" i="21"/>
  <c r="AB423" i="21"/>
  <c r="AF423" i="21"/>
  <c r="AB424" i="21"/>
  <c r="AF424" i="21"/>
  <c r="AG426" i="21"/>
  <c r="AC426" i="21"/>
  <c r="I426" i="21"/>
  <c r="AF426" i="21"/>
  <c r="AB426" i="21"/>
  <c r="O426" i="21"/>
  <c r="AG428" i="21"/>
  <c r="AC428" i="21"/>
  <c r="I428" i="21"/>
  <c r="AF428" i="21"/>
  <c r="AB428" i="21"/>
  <c r="O428" i="21"/>
  <c r="I407" i="21"/>
  <c r="AC407" i="21"/>
  <c r="I408" i="21"/>
  <c r="AC408" i="21"/>
  <c r="I409" i="21"/>
  <c r="AC409" i="21"/>
  <c r="I410" i="21"/>
  <c r="AC410" i="21"/>
  <c r="I411" i="21"/>
  <c r="AC411" i="21"/>
  <c r="I412" i="21"/>
  <c r="AC412" i="21"/>
  <c r="I413" i="21"/>
  <c r="AC413" i="21"/>
  <c r="I414" i="21"/>
  <c r="AC414" i="21"/>
  <c r="I415" i="21"/>
  <c r="AC415" i="21"/>
  <c r="I416" i="21"/>
  <c r="AC416" i="21"/>
  <c r="I417" i="21"/>
  <c r="AC417" i="21"/>
  <c r="I418" i="21"/>
  <c r="AC418" i="21"/>
  <c r="I419" i="21"/>
  <c r="AC419" i="21"/>
  <c r="I420" i="21"/>
  <c r="AC420" i="21"/>
  <c r="I421" i="21"/>
  <c r="AC421" i="21"/>
  <c r="I422" i="21"/>
  <c r="AC422" i="21"/>
  <c r="I423" i="21"/>
  <c r="AC423" i="21"/>
  <c r="I424" i="21"/>
  <c r="AC424" i="21"/>
  <c r="J425" i="21"/>
  <c r="N425" i="21"/>
  <c r="J427" i="21"/>
  <c r="N427" i="21"/>
  <c r="J429" i="21"/>
  <c r="O429" i="21"/>
  <c r="AB430" i="21"/>
  <c r="AF430" i="21"/>
  <c r="AB431" i="21"/>
  <c r="AF431" i="21"/>
  <c r="AB432" i="21"/>
  <c r="AF432" i="21"/>
  <c r="AB433" i="21"/>
  <c r="AF433" i="21"/>
  <c r="AB434" i="21"/>
  <c r="AF434" i="21"/>
  <c r="AB435" i="21"/>
  <c r="AF435" i="21"/>
  <c r="AB436" i="21"/>
  <c r="AF436" i="21"/>
  <c r="AB437" i="21"/>
  <c r="AF437" i="21"/>
  <c r="AB438" i="21"/>
  <c r="AF438" i="21"/>
  <c r="AB439" i="21"/>
  <c r="AF439" i="21"/>
  <c r="AB440" i="21"/>
  <c r="AF440" i="21"/>
  <c r="AB441" i="21"/>
  <c r="AF441" i="21"/>
  <c r="AB442" i="21"/>
  <c r="AF442" i="21"/>
  <c r="AB443" i="21"/>
  <c r="AF443" i="21"/>
  <c r="AB444" i="21"/>
  <c r="AF444" i="21"/>
  <c r="AB445" i="21"/>
  <c r="AF445" i="21"/>
  <c r="AC446" i="21"/>
  <c r="AG446" i="21"/>
  <c r="I430" i="21"/>
  <c r="AC430" i="21"/>
  <c r="AG430" i="21"/>
  <c r="I431" i="21"/>
  <c r="AC431" i="21"/>
  <c r="AG431" i="21"/>
  <c r="I432" i="21"/>
  <c r="AC432" i="21"/>
  <c r="AG432" i="21"/>
  <c r="I433" i="21"/>
  <c r="AC433" i="21"/>
  <c r="AG433" i="21"/>
  <c r="I434" i="21"/>
  <c r="AC434" i="21"/>
  <c r="AG434" i="21"/>
  <c r="I435" i="21"/>
  <c r="AC435" i="21"/>
  <c r="AG435" i="21"/>
  <c r="I436" i="21"/>
  <c r="AC436" i="21"/>
  <c r="AG436" i="21"/>
  <c r="I437" i="21"/>
  <c r="AC437" i="21"/>
  <c r="AG437" i="21"/>
  <c r="I438" i="21"/>
  <c r="AC438" i="21"/>
  <c r="AG438" i="21"/>
  <c r="I439" i="21"/>
  <c r="AC439" i="21"/>
  <c r="AG439" i="21"/>
  <c r="I440" i="21"/>
  <c r="AC440" i="21"/>
  <c r="AG440" i="21"/>
  <c r="I441" i="21"/>
  <c r="AC441" i="21"/>
  <c r="AG441" i="21"/>
  <c r="I442" i="21"/>
  <c r="AC442" i="21"/>
  <c r="AG442" i="21"/>
  <c r="I443" i="21"/>
  <c r="AC443" i="21"/>
  <c r="AG443" i="21"/>
  <c r="I444" i="21"/>
  <c r="AC444" i="21"/>
  <c r="AG444" i="21"/>
  <c r="I445" i="21"/>
  <c r="AC445" i="21"/>
  <c r="AG445" i="21"/>
  <c r="I446" i="21"/>
  <c r="J430" i="21"/>
  <c r="N430" i="21"/>
  <c r="J431" i="21"/>
  <c r="N431" i="21"/>
  <c r="J432" i="21"/>
  <c r="N432" i="21"/>
  <c r="J433" i="21"/>
  <c r="N433" i="21"/>
  <c r="J434" i="21"/>
  <c r="N434" i="21"/>
  <c r="J435" i="21"/>
  <c r="N435" i="21"/>
  <c r="J436" i="21"/>
  <c r="N436" i="21"/>
  <c r="J437" i="21"/>
  <c r="N437" i="21"/>
  <c r="J438" i="21"/>
  <c r="N438" i="21"/>
  <c r="J439" i="21"/>
  <c r="N439" i="21"/>
  <c r="J440" i="21"/>
  <c r="N440" i="21"/>
  <c r="J441" i="21"/>
  <c r="N441" i="21"/>
  <c r="J442" i="21"/>
  <c r="N442" i="21"/>
  <c r="J443" i="21"/>
  <c r="N443" i="21"/>
  <c r="J444" i="21"/>
  <c r="N444" i="21"/>
  <c r="J445" i="21"/>
  <c r="N445" i="21"/>
  <c r="J446" i="21"/>
  <c r="O446" i="21"/>
  <c r="AB446" i="21"/>
  <c r="AF446" i="21"/>
  <c r="AG488" i="21"/>
  <c r="AC488" i="21"/>
  <c r="I488" i="21"/>
  <c r="O488" i="21"/>
  <c r="AF488" i="21"/>
  <c r="AF489" i="21"/>
  <c r="AB489" i="21"/>
  <c r="AG489" i="21"/>
  <c r="AC489" i="21"/>
  <c r="I489" i="21"/>
  <c r="O489" i="21"/>
  <c r="AF491" i="21"/>
  <c r="AB491" i="21"/>
  <c r="O491" i="21"/>
  <c r="AG491" i="21"/>
  <c r="AC491" i="21"/>
  <c r="I491" i="21"/>
  <c r="J492" i="21"/>
  <c r="AB488" i="21"/>
  <c r="AF492" i="21"/>
  <c r="AB492" i="21"/>
  <c r="O492" i="21"/>
  <c r="AG492" i="21"/>
  <c r="AC492" i="21"/>
  <c r="I492" i="21"/>
  <c r="J447" i="21"/>
  <c r="J448" i="21"/>
  <c r="J449" i="21"/>
  <c r="J450" i="21"/>
  <c r="J451" i="21"/>
  <c r="J452" i="21"/>
  <c r="J453" i="21"/>
  <c r="J454" i="21"/>
  <c r="J455" i="21"/>
  <c r="J456" i="21"/>
  <c r="J457" i="21"/>
  <c r="J458" i="21"/>
  <c r="J459" i="21"/>
  <c r="J460" i="21"/>
  <c r="J461" i="21"/>
  <c r="J462" i="21"/>
  <c r="J463" i="21"/>
  <c r="J464" i="21"/>
  <c r="J465" i="21"/>
  <c r="J466" i="21"/>
  <c r="J467" i="21"/>
  <c r="J468" i="21"/>
  <c r="J469" i="21"/>
  <c r="J470" i="21"/>
  <c r="J471" i="21"/>
  <c r="J472" i="21"/>
  <c r="J473" i="21"/>
  <c r="N473" i="21"/>
  <c r="J474" i="21"/>
  <c r="N474" i="21"/>
  <c r="J475" i="21"/>
  <c r="N475" i="21"/>
  <c r="J476" i="21"/>
  <c r="N476" i="21"/>
  <c r="J477" i="21"/>
  <c r="N477" i="21"/>
  <c r="J478" i="21"/>
  <c r="N478" i="21"/>
  <c r="J479" i="21"/>
  <c r="N479" i="21"/>
  <c r="J480" i="21"/>
  <c r="N480" i="21"/>
  <c r="J481" i="21"/>
  <c r="N481" i="21"/>
  <c r="J482" i="21"/>
  <c r="N482" i="21"/>
  <c r="J483" i="21"/>
  <c r="N483" i="21"/>
  <c r="J484" i="21"/>
  <c r="N484" i="21"/>
  <c r="J485" i="21"/>
  <c r="N485" i="21"/>
  <c r="J486" i="21"/>
  <c r="N486" i="21"/>
  <c r="J487" i="21"/>
  <c r="N487" i="21"/>
  <c r="AF490" i="21"/>
  <c r="AB490" i="21"/>
  <c r="AG490" i="21"/>
  <c r="AC490" i="21"/>
  <c r="I490" i="21"/>
  <c r="O490" i="21"/>
  <c r="AF493" i="21"/>
  <c r="AB493" i="21"/>
  <c r="O493" i="21"/>
  <c r="AG493" i="21"/>
  <c r="AC493" i="21"/>
  <c r="I493" i="21"/>
  <c r="O487" i="21"/>
  <c r="J488" i="21"/>
  <c r="N488" i="21"/>
  <c r="J489" i="21"/>
  <c r="N489" i="21"/>
  <c r="J491" i="21"/>
  <c r="N491" i="21"/>
  <c r="I494" i="21"/>
  <c r="AC494" i="21"/>
  <c r="AG494" i="21"/>
  <c r="I495" i="21"/>
  <c r="AC495" i="21"/>
  <c r="AG495" i="21"/>
  <c r="I496" i="21"/>
  <c r="AC496" i="21"/>
  <c r="AG496" i="21"/>
  <c r="I497" i="21"/>
  <c r="AC497" i="21"/>
  <c r="AG497" i="21"/>
  <c r="I498" i="21"/>
  <c r="AC498" i="21"/>
  <c r="AG498" i="21"/>
  <c r="I499" i="21"/>
  <c r="AC499" i="21"/>
  <c r="AG499" i="21"/>
  <c r="I500" i="21"/>
  <c r="AC500" i="21"/>
  <c r="AG500" i="21"/>
  <c r="I501" i="21"/>
  <c r="AC501" i="21"/>
  <c r="AG501" i="21"/>
  <c r="I502" i="21"/>
  <c r="AC502" i="21"/>
  <c r="AG502" i="21"/>
  <c r="I503" i="21"/>
  <c r="AC503" i="21"/>
  <c r="AG503" i="21"/>
  <c r="I504" i="21"/>
  <c r="AC504" i="21"/>
  <c r="AG504" i="21"/>
  <c r="I505" i="21"/>
  <c r="AC505" i="21"/>
  <c r="AG505" i="21"/>
  <c r="I506" i="21"/>
  <c r="AC506" i="21"/>
  <c r="AG506" i="21"/>
  <c r="I507" i="21"/>
  <c r="AC507" i="21"/>
  <c r="AG507" i="21"/>
  <c r="I508" i="21"/>
  <c r="AC508" i="21"/>
  <c r="AG508" i="21"/>
  <c r="J494" i="21"/>
  <c r="N494" i="21"/>
  <c r="J495" i="21"/>
  <c r="N495" i="21"/>
  <c r="J496" i="21"/>
  <c r="N496" i="21"/>
  <c r="J497" i="21"/>
  <c r="N497" i="21"/>
  <c r="J498" i="21"/>
  <c r="N498" i="21"/>
  <c r="J499" i="21"/>
  <c r="N499" i="21"/>
  <c r="J500" i="21"/>
  <c r="N500" i="21"/>
  <c r="J501" i="21"/>
  <c r="N501" i="21"/>
  <c r="J502" i="21"/>
  <c r="N502" i="21"/>
  <c r="J503" i="21"/>
  <c r="N503" i="21"/>
  <c r="J504" i="21"/>
  <c r="N504" i="21"/>
  <c r="J505" i="21"/>
  <c r="N505" i="21"/>
  <c r="J506" i="21"/>
  <c r="N506" i="21"/>
  <c r="J507" i="21"/>
  <c r="N507" i="21"/>
  <c r="J508" i="21"/>
  <c r="N508" i="21"/>
  <c r="O494" i="21"/>
  <c r="O495" i="21"/>
  <c r="O496" i="21"/>
  <c r="O497" i="21"/>
  <c r="O498" i="21"/>
  <c r="O499" i="21"/>
  <c r="O500" i="21"/>
  <c r="O501" i="21"/>
  <c r="O502" i="21"/>
  <c r="O503" i="21"/>
  <c r="O504" i="21"/>
  <c r="O505" i="21"/>
  <c r="O506" i="21"/>
  <c r="O507" i="21"/>
  <c r="O508" i="21"/>
  <c r="AB494" i="21"/>
  <c r="AB495" i="21"/>
  <c r="AB496" i="21"/>
  <c r="AB497" i="21"/>
  <c r="AB498" i="21"/>
  <c r="AB499" i="21"/>
  <c r="AB500" i="21"/>
  <c r="AB501" i="21"/>
  <c r="AB502" i="21"/>
  <c r="AB503" i="21"/>
  <c r="AB504" i="21"/>
  <c r="AB505" i="21"/>
  <c r="AB506" i="21"/>
  <c r="AB507" i="21"/>
  <c r="AB508" i="21"/>
  <c r="AZ118" i="47"/>
  <c r="AY118" i="47"/>
  <c r="AX118" i="47"/>
  <c r="AW118" i="47"/>
  <c r="AV118" i="47"/>
  <c r="AY114" i="47"/>
  <c r="AX114" i="47"/>
  <c r="AW114" i="47"/>
  <c r="AV114" i="47"/>
  <c r="AZ111" i="47"/>
  <c r="AY111" i="47"/>
  <c r="AX111" i="47"/>
  <c r="AW111" i="47" s="1"/>
  <c r="AV111" i="47"/>
  <c r="B99" i="47"/>
  <c r="AV91" i="47"/>
  <c r="AW91" i="47" s="1"/>
  <c r="AV87" i="47"/>
  <c r="AW86" i="47" s="1"/>
  <c r="AV86" i="47"/>
  <c r="BC80" i="47"/>
  <c r="BB80" i="47"/>
  <c r="BA80" i="47"/>
  <c r="AZ80" i="47"/>
  <c r="AY80" i="47"/>
  <c r="AX80" i="47"/>
  <c r="AW80" i="47"/>
  <c r="AV80" i="47"/>
  <c r="BD80" i="47" s="1"/>
  <c r="BD81" i="47" s="1"/>
  <c r="AW72" i="47"/>
  <c r="AV72" i="47"/>
  <c r="AV71" i="47"/>
  <c r="AV70" i="47"/>
  <c r="J70" i="47"/>
  <c r="AV66" i="47"/>
  <c r="AV60" i="47"/>
  <c r="AW53" i="47"/>
  <c r="AV53" i="47"/>
  <c r="AV51" i="47"/>
  <c r="B48" i="47" s="1"/>
  <c r="J51" i="47"/>
  <c r="AV43" i="47"/>
  <c r="AW36" i="47"/>
  <c r="AV36" i="47"/>
  <c r="AV34" i="47"/>
  <c r="J34" i="47"/>
  <c r="AV27" i="47"/>
  <c r="B13" i="47"/>
  <c r="B112" i="47"/>
  <c r="C23" i="11"/>
  <c r="CP56" i="5"/>
  <c r="CP27" i="5"/>
  <c r="CA84" i="5"/>
  <c r="DD57" i="5"/>
  <c r="DD55" i="5"/>
  <c r="DD54" i="5"/>
  <c r="DB56" i="5"/>
  <c r="DB55" i="5"/>
  <c r="AV66" i="11"/>
  <c r="AW76" i="5"/>
  <c r="AY72" i="5"/>
  <c r="AX72" i="5"/>
  <c r="BR9" i="39"/>
  <c r="BQ9" i="39"/>
  <c r="BA48" i="5"/>
  <c r="BA46" i="5"/>
  <c r="BN48" i="5"/>
  <c r="BM48" i="5"/>
  <c r="AZ48" i="5"/>
  <c r="BK48" i="5" s="1"/>
  <c r="BP48" i="5"/>
  <c r="BL48" i="5"/>
  <c r="BO48" i="5"/>
  <c r="BP16" i="5"/>
  <c r="BO16" i="5"/>
  <c r="BN16" i="5"/>
  <c r="BM16" i="5"/>
  <c r="BL16" i="5"/>
  <c r="DN42" i="5"/>
  <c r="I2" i="5"/>
  <c r="B13" i="11"/>
  <c r="M208" i="21"/>
  <c r="M207" i="21"/>
  <c r="M206" i="21"/>
  <c r="M205" i="21"/>
  <c r="M204" i="21"/>
  <c r="M203" i="21"/>
  <c r="M202" i="21"/>
  <c r="M201" i="21"/>
  <c r="M200" i="21"/>
  <c r="M199" i="21"/>
  <c r="M198" i="21"/>
  <c r="M197" i="21"/>
  <c r="M196" i="21"/>
  <c r="M195" i="21"/>
  <c r="M194" i="21"/>
  <c r="M193" i="21"/>
  <c r="M192" i="21"/>
  <c r="M191" i="21"/>
  <c r="M190" i="21"/>
  <c r="M189" i="21"/>
  <c r="M188" i="21"/>
  <c r="M187" i="21"/>
  <c r="M186" i="21"/>
  <c r="M185" i="21"/>
  <c r="M184" i="21"/>
  <c r="M183" i="21"/>
  <c r="M182" i="21"/>
  <c r="M181" i="21"/>
  <c r="M180" i="21"/>
  <c r="M179" i="21"/>
  <c r="M178" i="21"/>
  <c r="M177" i="21"/>
  <c r="M176" i="21"/>
  <c r="M175" i="21"/>
  <c r="M174" i="21"/>
  <c r="M173" i="21"/>
  <c r="M172" i="21"/>
  <c r="M171" i="21"/>
  <c r="M170" i="21"/>
  <c r="M169" i="21"/>
  <c r="M168" i="21"/>
  <c r="M167" i="21"/>
  <c r="M166" i="21"/>
  <c r="M165" i="21"/>
  <c r="M164" i="21"/>
  <c r="M163" i="21"/>
  <c r="M162" i="21"/>
  <c r="M161" i="21"/>
  <c r="M160" i="21"/>
  <c r="M159" i="21"/>
  <c r="M158" i="21"/>
  <c r="M157" i="21"/>
  <c r="M156" i="21"/>
  <c r="M155" i="21"/>
  <c r="M154" i="21"/>
  <c r="M153" i="21"/>
  <c r="M152" i="21"/>
  <c r="M151" i="21"/>
  <c r="M150" i="21"/>
  <c r="M149" i="21"/>
  <c r="M148" i="21"/>
  <c r="M147" i="21"/>
  <c r="M146" i="21"/>
  <c r="M145" i="21"/>
  <c r="M144" i="21"/>
  <c r="M143" i="21"/>
  <c r="M142" i="21"/>
  <c r="M141" i="21"/>
  <c r="M140" i="21"/>
  <c r="M139" i="21"/>
  <c r="M138" i="21"/>
  <c r="M137" i="21"/>
  <c r="M136" i="21"/>
  <c r="M135" i="21"/>
  <c r="M134" i="21"/>
  <c r="M133" i="21"/>
  <c r="M132" i="21"/>
  <c r="M131" i="21"/>
  <c r="M130" i="21"/>
  <c r="M129" i="21"/>
  <c r="M128" i="21"/>
  <c r="M127" i="21"/>
  <c r="M126" i="21"/>
  <c r="M125" i="21"/>
  <c r="M124" i="21"/>
  <c r="M123" i="21"/>
  <c r="M122" i="21"/>
  <c r="M121" i="21"/>
  <c r="M120" i="21"/>
  <c r="M119" i="21"/>
  <c r="M118" i="21"/>
  <c r="M117" i="21"/>
  <c r="M116" i="21"/>
  <c r="M115" i="21"/>
  <c r="M114" i="21"/>
  <c r="M113" i="21"/>
  <c r="M112" i="21"/>
  <c r="M111" i="21"/>
  <c r="M110" i="21"/>
  <c r="M109" i="21"/>
  <c r="M108" i="21"/>
  <c r="M107" i="21"/>
  <c r="M106" i="21"/>
  <c r="M105" i="21"/>
  <c r="M104" i="21"/>
  <c r="M103" i="21"/>
  <c r="M102" i="21"/>
  <c r="M101" i="21"/>
  <c r="M100" i="21"/>
  <c r="M99" i="21"/>
  <c r="M98" i="21"/>
  <c r="M97" i="21"/>
  <c r="M96" i="21"/>
  <c r="M95" i="21"/>
  <c r="M94" i="21"/>
  <c r="M93" i="21"/>
  <c r="M92" i="21"/>
  <c r="M91" i="21"/>
  <c r="M90" i="21"/>
  <c r="M89" i="21"/>
  <c r="M88" i="21"/>
  <c r="M87" i="21"/>
  <c r="M86" i="21"/>
  <c r="M85" i="21"/>
  <c r="M84" i="21"/>
  <c r="M83" i="21"/>
  <c r="M82" i="21"/>
  <c r="M81" i="21"/>
  <c r="M80" i="21"/>
  <c r="M79" i="21"/>
  <c r="M78" i="21"/>
  <c r="M77" i="21"/>
  <c r="M76" i="21"/>
  <c r="M75" i="21"/>
  <c r="M74" i="21"/>
  <c r="M73" i="21"/>
  <c r="M72" i="21"/>
  <c r="M71" i="21"/>
  <c r="M70" i="21"/>
  <c r="M69" i="21"/>
  <c r="M68" i="21"/>
  <c r="M67" i="21"/>
  <c r="M66" i="21"/>
  <c r="M65" i="21"/>
  <c r="M64" i="21"/>
  <c r="M63" i="21"/>
  <c r="M62" i="21"/>
  <c r="M61" i="21"/>
  <c r="M60" i="21"/>
  <c r="M59" i="21"/>
  <c r="M58" i="21"/>
  <c r="M57" i="21"/>
  <c r="M56" i="21"/>
  <c r="M55" i="21"/>
  <c r="M54" i="21"/>
  <c r="M53" i="21"/>
  <c r="M52" i="21"/>
  <c r="M51" i="21"/>
  <c r="M50" i="21"/>
  <c r="M49" i="21"/>
  <c r="M48" i="21"/>
  <c r="M47" i="21"/>
  <c r="M46" i="21"/>
  <c r="M45" i="21"/>
  <c r="M44" i="21"/>
  <c r="M43" i="21"/>
  <c r="M42" i="21"/>
  <c r="M41" i="21"/>
  <c r="M40" i="21"/>
  <c r="M39" i="21"/>
  <c r="M38" i="21"/>
  <c r="M37" i="21"/>
  <c r="M36" i="21"/>
  <c r="M35" i="21"/>
  <c r="M34" i="21"/>
  <c r="M33" i="21"/>
  <c r="M32" i="21"/>
  <c r="M31" i="21"/>
  <c r="M30" i="21"/>
  <c r="M29" i="21"/>
  <c r="M28" i="21"/>
  <c r="M27" i="21"/>
  <c r="M26" i="21"/>
  <c r="M25" i="21"/>
  <c r="M24" i="21"/>
  <c r="M23" i="21"/>
  <c r="M22" i="21"/>
  <c r="M21" i="21"/>
  <c r="M20" i="21"/>
  <c r="M19" i="21"/>
  <c r="M18" i="21"/>
  <c r="M17" i="21"/>
  <c r="M16" i="21"/>
  <c r="M15" i="21"/>
  <c r="M14" i="21"/>
  <c r="M13" i="21"/>
  <c r="M12" i="21"/>
  <c r="M11" i="21"/>
  <c r="M10" i="21"/>
  <c r="L208" i="21"/>
  <c r="L207" i="21"/>
  <c r="L206" i="21"/>
  <c r="L205" i="21"/>
  <c r="L204" i="21"/>
  <c r="L203" i="21"/>
  <c r="L202" i="21"/>
  <c r="L201" i="21"/>
  <c r="L200" i="21"/>
  <c r="L199" i="21"/>
  <c r="L198" i="21"/>
  <c r="L197" i="21"/>
  <c r="L196" i="21"/>
  <c r="L195" i="21"/>
  <c r="L194" i="21"/>
  <c r="L193" i="21"/>
  <c r="L192" i="21"/>
  <c r="L191" i="21"/>
  <c r="L190" i="21"/>
  <c r="L189" i="21"/>
  <c r="L188" i="21"/>
  <c r="L187" i="21"/>
  <c r="L186" i="21"/>
  <c r="L185" i="21"/>
  <c r="L184" i="21"/>
  <c r="L183" i="21"/>
  <c r="L182" i="21"/>
  <c r="L181" i="21"/>
  <c r="L180" i="21"/>
  <c r="L179" i="21"/>
  <c r="L178" i="21"/>
  <c r="L177" i="21"/>
  <c r="L176" i="21"/>
  <c r="L175" i="21"/>
  <c r="L174" i="21"/>
  <c r="L173" i="21"/>
  <c r="L172" i="21"/>
  <c r="L171" i="21"/>
  <c r="L170" i="21"/>
  <c r="L169" i="21"/>
  <c r="L168" i="21"/>
  <c r="L167" i="21"/>
  <c r="L166" i="21"/>
  <c r="L165" i="21"/>
  <c r="L164" i="21"/>
  <c r="L163" i="21"/>
  <c r="L162" i="21"/>
  <c r="L161" i="21"/>
  <c r="L160" i="21"/>
  <c r="L159" i="21"/>
  <c r="L158" i="21"/>
  <c r="L157" i="21"/>
  <c r="L156" i="21"/>
  <c r="L155" i="21"/>
  <c r="L154" i="21"/>
  <c r="L153" i="21"/>
  <c r="L152" i="21"/>
  <c r="L151" i="21"/>
  <c r="L150" i="21"/>
  <c r="L149" i="21"/>
  <c r="L148" i="21"/>
  <c r="L147" i="21"/>
  <c r="L146" i="21"/>
  <c r="L145" i="21"/>
  <c r="L144" i="21"/>
  <c r="L143" i="21"/>
  <c r="L142" i="21"/>
  <c r="L141" i="21"/>
  <c r="L140" i="21"/>
  <c r="L139" i="21"/>
  <c r="L138" i="21"/>
  <c r="L137" i="21"/>
  <c r="L136" i="21"/>
  <c r="L135" i="21"/>
  <c r="L134" i="21"/>
  <c r="L133" i="21"/>
  <c r="L132" i="21"/>
  <c r="L131" i="21"/>
  <c r="L130" i="21"/>
  <c r="L129" i="21"/>
  <c r="L128" i="21"/>
  <c r="L127" i="21"/>
  <c r="L126" i="21"/>
  <c r="L125" i="21"/>
  <c r="L124" i="21"/>
  <c r="L123" i="21"/>
  <c r="L122" i="21"/>
  <c r="L121" i="21"/>
  <c r="L120" i="21"/>
  <c r="L119" i="21"/>
  <c r="L118" i="21"/>
  <c r="L117" i="21"/>
  <c r="L116" i="21"/>
  <c r="L115" i="21"/>
  <c r="L114" i="21"/>
  <c r="L113" i="21"/>
  <c r="L112" i="21"/>
  <c r="L111" i="21"/>
  <c r="L110" i="21"/>
  <c r="L109" i="21"/>
  <c r="L108" i="21"/>
  <c r="L107" i="21"/>
  <c r="L106" i="21"/>
  <c r="L105" i="21"/>
  <c r="L104" i="21"/>
  <c r="L103" i="21"/>
  <c r="L102" i="21"/>
  <c r="L101" i="21"/>
  <c r="L100" i="21"/>
  <c r="L99" i="21"/>
  <c r="L98"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18" i="21"/>
  <c r="L17" i="21"/>
  <c r="L16" i="21"/>
  <c r="L15" i="21"/>
  <c r="L14" i="21"/>
  <c r="L13" i="21"/>
  <c r="L12" i="21"/>
  <c r="L11" i="21"/>
  <c r="L10" i="21"/>
  <c r="H10" i="21"/>
  <c r="H208" i="21"/>
  <c r="H207" i="21"/>
  <c r="H206" i="21"/>
  <c r="H205" i="21"/>
  <c r="H204" i="21"/>
  <c r="H203" i="21"/>
  <c r="H202" i="21"/>
  <c r="H201" i="21"/>
  <c r="H200" i="21"/>
  <c r="H199" i="21"/>
  <c r="H198" i="21"/>
  <c r="H197" i="21"/>
  <c r="H196" i="21"/>
  <c r="H195" i="21"/>
  <c r="H194" i="21"/>
  <c r="H193" i="21"/>
  <c r="H192" i="21"/>
  <c r="H191" i="21"/>
  <c r="H190" i="21"/>
  <c r="H189" i="21"/>
  <c r="H188" i="21"/>
  <c r="H187" i="21"/>
  <c r="H186" i="21"/>
  <c r="H185" i="21"/>
  <c r="H184" i="21"/>
  <c r="H183" i="21"/>
  <c r="H182" i="21"/>
  <c r="H181" i="21"/>
  <c r="H180" i="21"/>
  <c r="H179" i="21"/>
  <c r="H178" i="21"/>
  <c r="H177" i="21"/>
  <c r="H176" i="21"/>
  <c r="H175" i="21"/>
  <c r="H174" i="21"/>
  <c r="H173" i="21"/>
  <c r="H172" i="21"/>
  <c r="H171" i="21"/>
  <c r="H170" i="21"/>
  <c r="H169" i="21"/>
  <c r="H168" i="21"/>
  <c r="H167" i="21"/>
  <c r="H166" i="21"/>
  <c r="H165" i="21"/>
  <c r="H164" i="21"/>
  <c r="H163" i="21"/>
  <c r="H162" i="21"/>
  <c r="H161" i="21"/>
  <c r="H160" i="21"/>
  <c r="H159" i="21"/>
  <c r="H158" i="21"/>
  <c r="H157" i="21"/>
  <c r="H156" i="21"/>
  <c r="H155" i="21"/>
  <c r="H154" i="21"/>
  <c r="H153" i="21"/>
  <c r="H152" i="21"/>
  <c r="H151" i="21"/>
  <c r="H150" i="21"/>
  <c r="H149" i="21"/>
  <c r="H148" i="21"/>
  <c r="H147" i="21"/>
  <c r="H146" i="21"/>
  <c r="H145" i="21"/>
  <c r="H144" i="21"/>
  <c r="H143" i="21"/>
  <c r="H142" i="21"/>
  <c r="H141" i="21"/>
  <c r="H140" i="21"/>
  <c r="H139" i="21"/>
  <c r="H138" i="21"/>
  <c r="H137" i="21"/>
  <c r="H136" i="21"/>
  <c r="H135" i="21"/>
  <c r="H134" i="21"/>
  <c r="H133" i="21"/>
  <c r="H132" i="21"/>
  <c r="H131" i="21"/>
  <c r="H130" i="21"/>
  <c r="H129" i="21"/>
  <c r="H128" i="21"/>
  <c r="H127" i="21"/>
  <c r="H126" i="21"/>
  <c r="H125" i="21"/>
  <c r="H124" i="21"/>
  <c r="H123" i="21"/>
  <c r="H122" i="21"/>
  <c r="H121" i="21"/>
  <c r="H120" i="21"/>
  <c r="H119" i="21"/>
  <c r="H118" i="21"/>
  <c r="H117" i="21"/>
  <c r="H116" i="21"/>
  <c r="H115" i="21"/>
  <c r="H114" i="21"/>
  <c r="H113" i="21"/>
  <c r="H112" i="21"/>
  <c r="H111" i="21"/>
  <c r="H110" i="21"/>
  <c r="H109" i="21"/>
  <c r="H108" i="21"/>
  <c r="H107" i="21"/>
  <c r="H106" i="21"/>
  <c r="H105" i="21"/>
  <c r="H104" i="21"/>
  <c r="H103" i="21"/>
  <c r="H102" i="21"/>
  <c r="H101" i="21"/>
  <c r="H100" i="21"/>
  <c r="H99" i="21"/>
  <c r="H98" i="21"/>
  <c r="H97" i="21"/>
  <c r="H96" i="21"/>
  <c r="H95" i="21"/>
  <c r="H94" i="21"/>
  <c r="H93" i="21"/>
  <c r="H92" i="21"/>
  <c r="H91" i="21"/>
  <c r="H90" i="21"/>
  <c r="H89" i="21"/>
  <c r="H88" i="21"/>
  <c r="H87" i="21"/>
  <c r="H86" i="21"/>
  <c r="H85" i="21"/>
  <c r="H84" i="21"/>
  <c r="H83" i="21"/>
  <c r="H82" i="21"/>
  <c r="H81" i="21"/>
  <c r="H80" i="21"/>
  <c r="H79" i="21"/>
  <c r="H78" i="21"/>
  <c r="H77" i="21"/>
  <c r="H76" i="21"/>
  <c r="H75" i="21"/>
  <c r="H74" i="21"/>
  <c r="H73" i="21"/>
  <c r="H72" i="21"/>
  <c r="H71" i="21"/>
  <c r="H70" i="21"/>
  <c r="H69" i="21"/>
  <c r="H68" i="21"/>
  <c r="H67" i="2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H11" i="21"/>
  <c r="D208" i="21"/>
  <c r="D207" i="21"/>
  <c r="D206" i="21"/>
  <c r="D205" i="21"/>
  <c r="D204" i="21"/>
  <c r="D203" i="21"/>
  <c r="D202" i="21"/>
  <c r="D201" i="21"/>
  <c r="D200" i="21"/>
  <c r="D199" i="21"/>
  <c r="D198" i="21"/>
  <c r="D197" i="21"/>
  <c r="D196" i="21"/>
  <c r="D195" i="21"/>
  <c r="D194" i="21"/>
  <c r="D193" i="21"/>
  <c r="D192" i="21"/>
  <c r="D191" i="21"/>
  <c r="D190" i="21"/>
  <c r="D189" i="21"/>
  <c r="D188" i="21"/>
  <c r="D187" i="21"/>
  <c r="D186" i="21"/>
  <c r="D185" i="21"/>
  <c r="D184" i="21"/>
  <c r="D183" i="21"/>
  <c r="D182" i="21"/>
  <c r="D181" i="21"/>
  <c r="D180" i="21"/>
  <c r="D179" i="21"/>
  <c r="D178" i="21"/>
  <c r="D177" i="21"/>
  <c r="D176" i="21"/>
  <c r="D175" i="21"/>
  <c r="D174" i="21"/>
  <c r="D173" i="21"/>
  <c r="D172" i="21"/>
  <c r="D171" i="21"/>
  <c r="D170" i="21"/>
  <c r="D169" i="21"/>
  <c r="D168" i="21"/>
  <c r="D167" i="21"/>
  <c r="D166" i="21"/>
  <c r="D165" i="21"/>
  <c r="D164" i="21"/>
  <c r="D163" i="21"/>
  <c r="D162" i="21"/>
  <c r="D161" i="21"/>
  <c r="D160" i="21"/>
  <c r="D159" i="21"/>
  <c r="D158" i="21"/>
  <c r="D157" i="21"/>
  <c r="D156" i="21"/>
  <c r="D155" i="21"/>
  <c r="D154" i="21"/>
  <c r="D153" i="21"/>
  <c r="D152" i="21"/>
  <c r="D151" i="21"/>
  <c r="D150" i="21"/>
  <c r="D149" i="21"/>
  <c r="D148" i="21"/>
  <c r="D147" i="21"/>
  <c r="D146" i="21"/>
  <c r="D145" i="21"/>
  <c r="D144" i="21"/>
  <c r="D143" i="21"/>
  <c r="D142" i="21"/>
  <c r="D141" i="21"/>
  <c r="D140" i="21"/>
  <c r="D139" i="21"/>
  <c r="D138" i="21"/>
  <c r="D137" i="21"/>
  <c r="D136" i="21"/>
  <c r="D135" i="21"/>
  <c r="D134" i="21"/>
  <c r="D133" i="21"/>
  <c r="D132" i="21"/>
  <c r="D131" i="21"/>
  <c r="D130" i="21"/>
  <c r="D129" i="21"/>
  <c r="D128" i="21"/>
  <c r="D127" i="21"/>
  <c r="D126" i="21"/>
  <c r="D125" i="21"/>
  <c r="D124" i="21"/>
  <c r="D123" i="21"/>
  <c r="D122" i="21"/>
  <c r="D121" i="21"/>
  <c r="D120" i="21"/>
  <c r="D119" i="21"/>
  <c r="D118" i="21"/>
  <c r="D117" i="21"/>
  <c r="D116" i="21"/>
  <c r="D115" i="21"/>
  <c r="D114" i="21"/>
  <c r="D113" i="21"/>
  <c r="D112" i="21"/>
  <c r="D111" i="21"/>
  <c r="D110" i="21"/>
  <c r="D109" i="21"/>
  <c r="D108" i="21"/>
  <c r="D107" i="2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B208" i="21"/>
  <c r="B207" i="21"/>
  <c r="AF207" i="21" s="1"/>
  <c r="B206" i="21"/>
  <c r="B205" i="21"/>
  <c r="AF205" i="21" s="1"/>
  <c r="B204" i="21"/>
  <c r="B203" i="21"/>
  <c r="I203" i="21" s="1"/>
  <c r="B202" i="21"/>
  <c r="B201" i="21"/>
  <c r="B200" i="21"/>
  <c r="B199" i="21"/>
  <c r="O199" i="21" s="1"/>
  <c r="B198" i="21"/>
  <c r="B197" i="21"/>
  <c r="O197" i="21" s="1"/>
  <c r="B196" i="21"/>
  <c r="B195" i="21"/>
  <c r="O195" i="21" s="1"/>
  <c r="B194" i="21"/>
  <c r="B193" i="21"/>
  <c r="O193" i="21" s="1"/>
  <c r="B192" i="21"/>
  <c r="B191" i="21"/>
  <c r="O191" i="21" s="1"/>
  <c r="B190" i="21"/>
  <c r="B189" i="21"/>
  <c r="B188" i="21"/>
  <c r="B187" i="21"/>
  <c r="N187" i="21" s="1"/>
  <c r="B186" i="21"/>
  <c r="B185" i="21"/>
  <c r="B184" i="21"/>
  <c r="B183" i="21"/>
  <c r="N183" i="21" s="1"/>
  <c r="B182" i="21"/>
  <c r="B181" i="21"/>
  <c r="B180" i="21"/>
  <c r="B179" i="21"/>
  <c r="N179" i="21" s="1"/>
  <c r="B178" i="21"/>
  <c r="B177" i="21"/>
  <c r="B176" i="21"/>
  <c r="B175" i="21"/>
  <c r="N175" i="21" s="1"/>
  <c r="B174" i="21"/>
  <c r="B173" i="21"/>
  <c r="B172" i="21"/>
  <c r="B171" i="21"/>
  <c r="N171" i="21" s="1"/>
  <c r="B170" i="21"/>
  <c r="B169" i="21"/>
  <c r="B168" i="21"/>
  <c r="B167" i="21"/>
  <c r="B166" i="21"/>
  <c r="B165" i="21"/>
  <c r="B164" i="21"/>
  <c r="B163" i="21"/>
  <c r="AG163" i="21" s="1"/>
  <c r="B162" i="21"/>
  <c r="B161" i="21"/>
  <c r="B160" i="21"/>
  <c r="B159" i="21"/>
  <c r="I159" i="21" s="1"/>
  <c r="B158" i="21"/>
  <c r="B157" i="21"/>
  <c r="B156" i="21"/>
  <c r="B155" i="21"/>
  <c r="I155" i="21" s="1"/>
  <c r="B154" i="21"/>
  <c r="B153" i="21"/>
  <c r="B152" i="21"/>
  <c r="B151" i="21"/>
  <c r="AB151" i="21" s="1"/>
  <c r="B150" i="21"/>
  <c r="B149" i="21"/>
  <c r="B148" i="21"/>
  <c r="B147" i="21"/>
  <c r="AB147" i="21" s="1"/>
  <c r="B146" i="21"/>
  <c r="B145" i="21"/>
  <c r="B144" i="21"/>
  <c r="B143" i="21"/>
  <c r="AB143" i="21" s="1"/>
  <c r="B142" i="21"/>
  <c r="B141" i="21"/>
  <c r="B140" i="21"/>
  <c r="B139" i="21"/>
  <c r="AB139" i="21" s="1"/>
  <c r="B138" i="21"/>
  <c r="B137" i="21"/>
  <c r="B136" i="21"/>
  <c r="B135" i="21"/>
  <c r="O135" i="21" s="1"/>
  <c r="B134" i="21"/>
  <c r="B133" i="21"/>
  <c r="B132" i="21"/>
  <c r="B131" i="21"/>
  <c r="O131" i="21" s="1"/>
  <c r="B130" i="21"/>
  <c r="B129" i="21"/>
  <c r="B128" i="21"/>
  <c r="B127" i="21"/>
  <c r="O127" i="21" s="1"/>
  <c r="B126" i="21"/>
  <c r="B125" i="21"/>
  <c r="B124" i="21"/>
  <c r="B123" i="21"/>
  <c r="N123" i="21" s="1"/>
  <c r="B122" i="21"/>
  <c r="B121" i="21"/>
  <c r="B120" i="21"/>
  <c r="B119" i="21"/>
  <c r="N119" i="21" s="1"/>
  <c r="B118" i="21"/>
  <c r="B117" i="21"/>
  <c r="B116" i="21"/>
  <c r="B115" i="21"/>
  <c r="J115" i="21" s="1"/>
  <c r="B114" i="21"/>
  <c r="B113" i="21"/>
  <c r="B112" i="21"/>
  <c r="B111" i="21"/>
  <c r="B110" i="21"/>
  <c r="B109" i="21"/>
  <c r="B108" i="21"/>
  <c r="B107" i="21"/>
  <c r="B106" i="21"/>
  <c r="B105" i="21"/>
  <c r="B104" i="21"/>
  <c r="B103" i="21"/>
  <c r="B102" i="21"/>
  <c r="B101" i="21"/>
  <c r="B100" i="21"/>
  <c r="B99" i="21"/>
  <c r="B98" i="21"/>
  <c r="B97" i="21"/>
  <c r="B96" i="21"/>
  <c r="B95" i="21"/>
  <c r="B94" i="21"/>
  <c r="B93" i="21"/>
  <c r="B92" i="21"/>
  <c r="B91" i="21"/>
  <c r="B90" i="21"/>
  <c r="B89" i="21"/>
  <c r="B88" i="21"/>
  <c r="B87" i="21"/>
  <c r="B86" i="21"/>
  <c r="B85" i="21"/>
  <c r="B84" i="21"/>
  <c r="B83" i="21"/>
  <c r="B82" i="21"/>
  <c r="B81" i="21"/>
  <c r="B80" i="21"/>
  <c r="B79" i="21"/>
  <c r="B78" i="21"/>
  <c r="B77" i="21"/>
  <c r="B76" i="21"/>
  <c r="B75" i="21"/>
  <c r="B74" i="21"/>
  <c r="B73" i="21"/>
  <c r="B72" i="21"/>
  <c r="B71" i="21"/>
  <c r="B70" i="21"/>
  <c r="B69" i="21"/>
  <c r="B68" i="21"/>
  <c r="B67" i="21"/>
  <c r="B66" i="21"/>
  <c r="B65" i="21"/>
  <c r="B64" i="21"/>
  <c r="B63" i="21"/>
  <c r="B62"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I10" i="21" s="1"/>
  <c r="AR208" i="21"/>
  <c r="AQ208" i="21"/>
  <c r="AP208" i="21"/>
  <c r="AO208" i="21"/>
  <c r="AN208" i="21"/>
  <c r="AM208" i="21"/>
  <c r="AL208" i="21"/>
  <c r="AK208" i="21"/>
  <c r="AJ208" i="21"/>
  <c r="AI208" i="21"/>
  <c r="AH208" i="21"/>
  <c r="AE208" i="21"/>
  <c r="AD208" i="21"/>
  <c r="AA208" i="21"/>
  <c r="Z208" i="21"/>
  <c r="Y208" i="21"/>
  <c r="X208" i="21"/>
  <c r="W208" i="21"/>
  <c r="V208" i="21"/>
  <c r="U208" i="21"/>
  <c r="T208" i="21"/>
  <c r="S208" i="21"/>
  <c r="R208" i="21"/>
  <c r="P208" i="21"/>
  <c r="K208" i="21"/>
  <c r="G208" i="21"/>
  <c r="F208" i="21"/>
  <c r="E208" i="21"/>
  <c r="AF208" i="21"/>
  <c r="AR207" i="21"/>
  <c r="AQ207" i="21"/>
  <c r="AP207" i="21"/>
  <c r="AO207" i="21"/>
  <c r="AN207" i="21"/>
  <c r="AM207" i="21"/>
  <c r="AL207" i="21"/>
  <c r="AK207" i="21"/>
  <c r="AJ207" i="21"/>
  <c r="AI207" i="21"/>
  <c r="AH207" i="21"/>
  <c r="AE207" i="21"/>
  <c r="AD207" i="21"/>
  <c r="AA207" i="21"/>
  <c r="Z207" i="21"/>
  <c r="Y207" i="21"/>
  <c r="X207" i="21"/>
  <c r="W207" i="21"/>
  <c r="V207" i="21"/>
  <c r="U207" i="21"/>
  <c r="T207" i="21"/>
  <c r="S207" i="21"/>
  <c r="R207" i="21"/>
  <c r="P207" i="21"/>
  <c r="K207" i="21"/>
  <c r="G207" i="21"/>
  <c r="F207" i="21"/>
  <c r="E207" i="21"/>
  <c r="AR206" i="21"/>
  <c r="AQ206" i="21"/>
  <c r="AP206" i="21"/>
  <c r="AO206" i="21"/>
  <c r="AN206" i="21"/>
  <c r="AM206" i="21"/>
  <c r="AL206" i="21"/>
  <c r="AK206" i="21"/>
  <c r="AJ206" i="21"/>
  <c r="AI206" i="21"/>
  <c r="AH206" i="21"/>
  <c r="AE206" i="21"/>
  <c r="AD206" i="21"/>
  <c r="AA206" i="21"/>
  <c r="Z206" i="21"/>
  <c r="Y206" i="21"/>
  <c r="X206" i="21"/>
  <c r="W206" i="21"/>
  <c r="V206" i="21"/>
  <c r="U206" i="21"/>
  <c r="T206" i="21"/>
  <c r="S206" i="21"/>
  <c r="R206" i="21"/>
  <c r="P206" i="21"/>
  <c r="K206" i="21"/>
  <c r="G206" i="21"/>
  <c r="F206" i="21"/>
  <c r="E206" i="21"/>
  <c r="AF206" i="21"/>
  <c r="AR205" i="21"/>
  <c r="AQ205" i="21"/>
  <c r="AP205" i="21"/>
  <c r="AO205" i="21"/>
  <c r="AN205" i="21"/>
  <c r="AM205" i="21"/>
  <c r="AL205" i="21"/>
  <c r="AK205" i="21"/>
  <c r="AJ205" i="21"/>
  <c r="AI205" i="21"/>
  <c r="AH205" i="21"/>
  <c r="AE205" i="21"/>
  <c r="AD205" i="21"/>
  <c r="AA205" i="21"/>
  <c r="Z205" i="21"/>
  <c r="Y205" i="21"/>
  <c r="X205" i="21"/>
  <c r="W205" i="21"/>
  <c r="V205" i="21"/>
  <c r="U205" i="21"/>
  <c r="T205" i="21"/>
  <c r="S205" i="21"/>
  <c r="R205" i="21"/>
  <c r="P205" i="21"/>
  <c r="K205" i="21"/>
  <c r="G205" i="21"/>
  <c r="F205" i="21"/>
  <c r="E205" i="21"/>
  <c r="AR204" i="21"/>
  <c r="AQ204" i="21"/>
  <c r="AP204" i="21"/>
  <c r="AO204" i="21"/>
  <c r="AN204" i="21"/>
  <c r="AM204" i="21"/>
  <c r="AL204" i="21"/>
  <c r="AK204" i="21"/>
  <c r="AJ204" i="21"/>
  <c r="AI204" i="21"/>
  <c r="AH204" i="21"/>
  <c r="AE204" i="21"/>
  <c r="AD204" i="21"/>
  <c r="AA204" i="21"/>
  <c r="Z204" i="21"/>
  <c r="Y204" i="21"/>
  <c r="X204" i="21"/>
  <c r="W204" i="21"/>
  <c r="V204" i="21"/>
  <c r="U204" i="21"/>
  <c r="T204" i="21"/>
  <c r="S204" i="21"/>
  <c r="R204" i="21"/>
  <c r="P204" i="21"/>
  <c r="K204" i="21"/>
  <c r="I204" i="21"/>
  <c r="G204" i="21"/>
  <c r="F204" i="21"/>
  <c r="E204" i="21"/>
  <c r="AF204" i="21"/>
  <c r="AR203" i="21"/>
  <c r="AQ203" i="21"/>
  <c r="AP203" i="21"/>
  <c r="AO203" i="21"/>
  <c r="AN203" i="21"/>
  <c r="AM203" i="21"/>
  <c r="AL203" i="21"/>
  <c r="AK203" i="21"/>
  <c r="AJ203" i="21"/>
  <c r="AI203" i="21"/>
  <c r="AH203" i="21"/>
  <c r="AE203" i="21"/>
  <c r="AD203" i="21"/>
  <c r="AA203" i="21"/>
  <c r="Z203" i="21"/>
  <c r="Y203" i="21"/>
  <c r="X203" i="21"/>
  <c r="W203" i="21"/>
  <c r="V203" i="21"/>
  <c r="U203" i="21"/>
  <c r="T203" i="21"/>
  <c r="S203" i="21"/>
  <c r="R203" i="21"/>
  <c r="P203" i="21"/>
  <c r="K203" i="21"/>
  <c r="G203" i="21"/>
  <c r="F203" i="21"/>
  <c r="E203" i="21"/>
  <c r="AR202" i="21"/>
  <c r="AQ202" i="21"/>
  <c r="AP202" i="21"/>
  <c r="AO202" i="21"/>
  <c r="AN202" i="21"/>
  <c r="AM202" i="21"/>
  <c r="AL202" i="21"/>
  <c r="AK202" i="21"/>
  <c r="AJ202" i="21"/>
  <c r="AI202" i="21"/>
  <c r="AH202" i="21"/>
  <c r="AE202" i="21"/>
  <c r="AD202" i="21"/>
  <c r="AA202" i="21"/>
  <c r="Z202" i="21"/>
  <c r="Y202" i="21"/>
  <c r="X202" i="21"/>
  <c r="W202" i="21"/>
  <c r="V202" i="21"/>
  <c r="U202" i="21"/>
  <c r="T202" i="21"/>
  <c r="S202" i="21"/>
  <c r="R202" i="21"/>
  <c r="P202" i="21"/>
  <c r="K202" i="21"/>
  <c r="I202" i="21"/>
  <c r="G202" i="21"/>
  <c r="F202" i="21"/>
  <c r="E202" i="21"/>
  <c r="AF202" i="21"/>
  <c r="AR201" i="21"/>
  <c r="AQ201" i="21"/>
  <c r="AP201" i="21"/>
  <c r="AO201" i="21"/>
  <c r="AN201" i="21"/>
  <c r="AM201" i="21"/>
  <c r="AL201" i="21"/>
  <c r="AK201" i="21"/>
  <c r="AJ201" i="21"/>
  <c r="AI201" i="21"/>
  <c r="AH201" i="21"/>
  <c r="AE201" i="21"/>
  <c r="AD201" i="21"/>
  <c r="AA201" i="21"/>
  <c r="Z201" i="21"/>
  <c r="Y201" i="21"/>
  <c r="X201" i="21"/>
  <c r="W201" i="21"/>
  <c r="V201" i="21"/>
  <c r="U201" i="21"/>
  <c r="T201" i="21"/>
  <c r="S201" i="21"/>
  <c r="R201" i="21"/>
  <c r="P201" i="21"/>
  <c r="O201" i="21"/>
  <c r="K201" i="21"/>
  <c r="I201" i="21"/>
  <c r="G201" i="21"/>
  <c r="F201" i="21"/>
  <c r="E201" i="21"/>
  <c r="AF201" i="21"/>
  <c r="AR200" i="21"/>
  <c r="AQ200" i="21"/>
  <c r="AP200" i="21"/>
  <c r="AO200" i="21"/>
  <c r="AN200" i="21"/>
  <c r="AM200" i="21"/>
  <c r="AL200" i="21"/>
  <c r="AK200" i="21"/>
  <c r="AJ200" i="21"/>
  <c r="AI200" i="21"/>
  <c r="AH200" i="21"/>
  <c r="AE200" i="21"/>
  <c r="AD200" i="21"/>
  <c r="AA200" i="21"/>
  <c r="Z200" i="21"/>
  <c r="Y200" i="21"/>
  <c r="X200" i="21"/>
  <c r="W200" i="21"/>
  <c r="V200" i="21"/>
  <c r="U200" i="21"/>
  <c r="T200" i="21"/>
  <c r="S200" i="21"/>
  <c r="R200" i="21"/>
  <c r="P200" i="21"/>
  <c r="O200" i="21"/>
  <c r="K200" i="21"/>
  <c r="G200" i="21"/>
  <c r="F200" i="21"/>
  <c r="E200" i="21"/>
  <c r="AF200" i="21"/>
  <c r="AR199" i="21"/>
  <c r="AQ199" i="21"/>
  <c r="AP199" i="21"/>
  <c r="AO199" i="21"/>
  <c r="AN199" i="21"/>
  <c r="AM199" i="21"/>
  <c r="AL199" i="21"/>
  <c r="AK199" i="21"/>
  <c r="AJ199" i="21"/>
  <c r="AI199" i="21"/>
  <c r="AH199" i="21"/>
  <c r="AE199" i="21"/>
  <c r="AD199" i="21"/>
  <c r="AA199" i="21"/>
  <c r="Z199" i="21"/>
  <c r="Y199" i="21"/>
  <c r="X199" i="21"/>
  <c r="W199" i="21"/>
  <c r="V199" i="21"/>
  <c r="U199" i="21"/>
  <c r="T199" i="21"/>
  <c r="S199" i="21"/>
  <c r="R199" i="21"/>
  <c r="P199" i="21"/>
  <c r="K199" i="21"/>
  <c r="G199" i="21"/>
  <c r="F199" i="21"/>
  <c r="E199" i="21"/>
  <c r="AF199" i="21"/>
  <c r="AR198" i="21"/>
  <c r="AQ198" i="21"/>
  <c r="AP198" i="21"/>
  <c r="AO198" i="21"/>
  <c r="AN198" i="21"/>
  <c r="AM198" i="21"/>
  <c r="AL198" i="21"/>
  <c r="AK198" i="21"/>
  <c r="AJ198" i="21"/>
  <c r="AI198" i="21"/>
  <c r="AH198" i="21"/>
  <c r="AE198" i="21"/>
  <c r="AD198" i="21"/>
  <c r="AA198" i="21"/>
  <c r="Z198" i="21"/>
  <c r="Y198" i="21"/>
  <c r="X198" i="21"/>
  <c r="W198" i="21"/>
  <c r="V198" i="21"/>
  <c r="U198" i="21"/>
  <c r="T198" i="21"/>
  <c r="S198" i="21"/>
  <c r="R198" i="21"/>
  <c r="P198" i="21"/>
  <c r="O198" i="21"/>
  <c r="K198" i="21"/>
  <c r="G198" i="21"/>
  <c r="F198" i="21"/>
  <c r="E198" i="21"/>
  <c r="AF198" i="21"/>
  <c r="AR197" i="21"/>
  <c r="AQ197" i="21"/>
  <c r="AP197" i="21"/>
  <c r="AO197" i="21"/>
  <c r="AN197" i="21"/>
  <c r="AM197" i="21"/>
  <c r="AL197" i="21"/>
  <c r="AK197" i="21"/>
  <c r="AJ197" i="21"/>
  <c r="AI197" i="21"/>
  <c r="AH197" i="21"/>
  <c r="AE197" i="21"/>
  <c r="AD197" i="21"/>
  <c r="AA197" i="21"/>
  <c r="Z197" i="21"/>
  <c r="Y197" i="21"/>
  <c r="X197" i="21"/>
  <c r="W197" i="21"/>
  <c r="V197" i="21"/>
  <c r="U197" i="21"/>
  <c r="T197" i="21"/>
  <c r="S197" i="21"/>
  <c r="R197" i="21"/>
  <c r="P197" i="21"/>
  <c r="K197" i="21"/>
  <c r="G197" i="21"/>
  <c r="F197" i="21"/>
  <c r="E197" i="21"/>
  <c r="AF197" i="21"/>
  <c r="AR196" i="21"/>
  <c r="AQ196" i="21"/>
  <c r="AP196" i="21"/>
  <c r="AO196" i="21"/>
  <c r="AN196" i="21"/>
  <c r="AM196" i="21"/>
  <c r="AL196" i="21"/>
  <c r="AK196" i="21"/>
  <c r="AJ196" i="21"/>
  <c r="AI196" i="21"/>
  <c r="AH196" i="21"/>
  <c r="AE196" i="21"/>
  <c r="AD196" i="21"/>
  <c r="AA196" i="21"/>
  <c r="Z196" i="21"/>
  <c r="Y196" i="21"/>
  <c r="X196" i="21"/>
  <c r="W196" i="21"/>
  <c r="V196" i="21"/>
  <c r="U196" i="21"/>
  <c r="T196" i="21"/>
  <c r="S196" i="21"/>
  <c r="R196" i="21"/>
  <c r="P196" i="21"/>
  <c r="O196" i="21"/>
  <c r="K196" i="21"/>
  <c r="G196" i="21"/>
  <c r="F196" i="21"/>
  <c r="E196" i="21"/>
  <c r="AF196" i="21"/>
  <c r="AR195" i="21"/>
  <c r="AQ195" i="21"/>
  <c r="AP195" i="21"/>
  <c r="AO195" i="21"/>
  <c r="AN195" i="21"/>
  <c r="AM195" i="21"/>
  <c r="AL195" i="21"/>
  <c r="AK195" i="21"/>
  <c r="AJ195" i="21"/>
  <c r="AI195" i="21"/>
  <c r="AH195" i="21"/>
  <c r="AE195" i="21"/>
  <c r="AD195" i="21"/>
  <c r="AA195" i="21"/>
  <c r="Z195" i="21"/>
  <c r="Y195" i="21"/>
  <c r="X195" i="21"/>
  <c r="W195" i="21"/>
  <c r="V195" i="21"/>
  <c r="U195" i="21"/>
  <c r="T195" i="21"/>
  <c r="S195" i="21"/>
  <c r="R195" i="21"/>
  <c r="P195" i="21"/>
  <c r="K195" i="21"/>
  <c r="G195" i="21"/>
  <c r="F195" i="21"/>
  <c r="E195" i="21"/>
  <c r="AF195" i="21"/>
  <c r="AR194" i="21"/>
  <c r="AQ194" i="21"/>
  <c r="AP194" i="21"/>
  <c r="AO194" i="21"/>
  <c r="AN194" i="21"/>
  <c r="AM194" i="21"/>
  <c r="AL194" i="21"/>
  <c r="AK194" i="21"/>
  <c r="AJ194" i="21"/>
  <c r="AI194" i="21"/>
  <c r="AH194" i="21"/>
  <c r="AE194" i="21"/>
  <c r="AD194" i="21"/>
  <c r="AA194" i="21"/>
  <c r="Z194" i="21"/>
  <c r="Y194" i="21"/>
  <c r="X194" i="21"/>
  <c r="W194" i="21"/>
  <c r="V194" i="21"/>
  <c r="U194" i="21"/>
  <c r="T194" i="21"/>
  <c r="S194" i="21"/>
  <c r="R194" i="21"/>
  <c r="P194" i="21"/>
  <c r="O194" i="21"/>
  <c r="K194" i="21"/>
  <c r="G194" i="21"/>
  <c r="F194" i="21"/>
  <c r="E194" i="21"/>
  <c r="AF194" i="21"/>
  <c r="AR193" i="21"/>
  <c r="AQ193" i="21"/>
  <c r="AP193" i="21"/>
  <c r="AO193" i="21"/>
  <c r="AN193" i="21"/>
  <c r="AM193" i="21"/>
  <c r="AL193" i="21"/>
  <c r="AK193" i="21"/>
  <c r="AJ193" i="21"/>
  <c r="AI193" i="21"/>
  <c r="AH193" i="21"/>
  <c r="AE193" i="21"/>
  <c r="AD193" i="21"/>
  <c r="AA193" i="21"/>
  <c r="Z193" i="21"/>
  <c r="Y193" i="21"/>
  <c r="X193" i="21"/>
  <c r="W193" i="21"/>
  <c r="V193" i="21"/>
  <c r="U193" i="21"/>
  <c r="T193" i="21"/>
  <c r="S193" i="21"/>
  <c r="R193" i="21"/>
  <c r="P193" i="21"/>
  <c r="K193" i="21"/>
  <c r="G193" i="21"/>
  <c r="F193" i="21"/>
  <c r="E193" i="21"/>
  <c r="AF193" i="21"/>
  <c r="AR192" i="21"/>
  <c r="AQ192" i="21"/>
  <c r="AP192" i="21"/>
  <c r="AO192" i="21"/>
  <c r="AN192" i="21"/>
  <c r="AM192" i="21"/>
  <c r="AL192" i="21"/>
  <c r="AK192" i="21"/>
  <c r="AJ192" i="21"/>
  <c r="AI192" i="21"/>
  <c r="AH192" i="21"/>
  <c r="AE192" i="21"/>
  <c r="AD192" i="21"/>
  <c r="AA192" i="21"/>
  <c r="Z192" i="21"/>
  <c r="Y192" i="21"/>
  <c r="X192" i="21"/>
  <c r="W192" i="21"/>
  <c r="V192" i="21"/>
  <c r="U192" i="21"/>
  <c r="T192" i="21"/>
  <c r="S192" i="21"/>
  <c r="R192" i="21"/>
  <c r="P192" i="21"/>
  <c r="O192" i="21"/>
  <c r="K192" i="21"/>
  <c r="G192" i="21"/>
  <c r="F192" i="21"/>
  <c r="E192" i="21"/>
  <c r="AF192" i="21"/>
  <c r="AR191" i="21"/>
  <c r="AQ191" i="21"/>
  <c r="AP191" i="21"/>
  <c r="AO191" i="21"/>
  <c r="AN191" i="21"/>
  <c r="AM191" i="21"/>
  <c r="AL191" i="21"/>
  <c r="AK191" i="21"/>
  <c r="AJ191" i="21"/>
  <c r="AI191" i="21"/>
  <c r="AH191" i="21"/>
  <c r="AE191" i="21"/>
  <c r="AD191" i="21"/>
  <c r="AA191" i="21"/>
  <c r="Z191" i="21"/>
  <c r="Y191" i="21"/>
  <c r="X191" i="21"/>
  <c r="W191" i="21"/>
  <c r="V191" i="21"/>
  <c r="U191" i="21"/>
  <c r="T191" i="21"/>
  <c r="S191" i="21"/>
  <c r="R191" i="21"/>
  <c r="P191" i="21"/>
  <c r="K191" i="21"/>
  <c r="G191" i="21"/>
  <c r="F191" i="21"/>
  <c r="E191" i="21"/>
  <c r="AF191" i="21"/>
  <c r="AR190" i="21"/>
  <c r="AQ190" i="21"/>
  <c r="AP190" i="21"/>
  <c r="AO190" i="21"/>
  <c r="AN190" i="21"/>
  <c r="AM190" i="21"/>
  <c r="AL190" i="21"/>
  <c r="AK190" i="21"/>
  <c r="AJ190" i="21"/>
  <c r="AI190" i="21"/>
  <c r="AH190" i="21"/>
  <c r="AE190" i="21"/>
  <c r="AD190" i="21"/>
  <c r="AA190" i="21"/>
  <c r="Z190" i="21"/>
  <c r="Y190" i="21"/>
  <c r="X190" i="21"/>
  <c r="W190" i="21"/>
  <c r="V190" i="21"/>
  <c r="U190" i="21"/>
  <c r="T190" i="21"/>
  <c r="S190" i="21"/>
  <c r="R190" i="21"/>
  <c r="P190" i="21"/>
  <c r="O190" i="21"/>
  <c r="K190" i="21"/>
  <c r="G190" i="21"/>
  <c r="F190" i="21"/>
  <c r="E190" i="21"/>
  <c r="AF190" i="21"/>
  <c r="AR189" i="21"/>
  <c r="AQ189" i="21"/>
  <c r="AP189" i="21"/>
  <c r="AO189" i="21"/>
  <c r="AN189" i="21"/>
  <c r="AM189" i="21"/>
  <c r="AL189" i="21"/>
  <c r="AK189" i="21"/>
  <c r="AJ189" i="21"/>
  <c r="AI189" i="21"/>
  <c r="AH189" i="21"/>
  <c r="AE189" i="21"/>
  <c r="AD189" i="21"/>
  <c r="AA189" i="21"/>
  <c r="Z189" i="21"/>
  <c r="Y189" i="21"/>
  <c r="X189" i="21"/>
  <c r="W189" i="21"/>
  <c r="V189" i="21"/>
  <c r="U189" i="21"/>
  <c r="T189" i="21"/>
  <c r="S189" i="21"/>
  <c r="R189" i="21"/>
  <c r="P189" i="21"/>
  <c r="O189" i="21"/>
  <c r="K189" i="21"/>
  <c r="G189" i="21"/>
  <c r="F189" i="21"/>
  <c r="E189" i="21"/>
  <c r="AF189" i="21"/>
  <c r="AR188" i="21"/>
  <c r="AQ188" i="21"/>
  <c r="AP188" i="21"/>
  <c r="AO188" i="21"/>
  <c r="AN188" i="21"/>
  <c r="AM188" i="21"/>
  <c r="AL188" i="21"/>
  <c r="AK188" i="21"/>
  <c r="AJ188" i="21"/>
  <c r="AI188" i="21"/>
  <c r="AH188" i="21"/>
  <c r="AE188" i="21"/>
  <c r="AD188" i="21"/>
  <c r="AA188" i="21"/>
  <c r="Z188" i="21"/>
  <c r="Y188" i="21"/>
  <c r="X188" i="21"/>
  <c r="W188" i="21"/>
  <c r="V188" i="21"/>
  <c r="U188" i="21"/>
  <c r="T188" i="21"/>
  <c r="S188" i="21"/>
  <c r="R188" i="21"/>
  <c r="P188" i="21"/>
  <c r="O188" i="21"/>
  <c r="K188" i="21"/>
  <c r="G188" i="21"/>
  <c r="F188" i="21"/>
  <c r="E188" i="21"/>
  <c r="AF188" i="21"/>
  <c r="AR187" i="21"/>
  <c r="AQ187" i="21"/>
  <c r="AP187" i="21"/>
  <c r="AO187" i="21"/>
  <c r="AN187" i="21"/>
  <c r="AM187" i="21"/>
  <c r="AL187" i="21"/>
  <c r="AK187" i="21"/>
  <c r="AJ187" i="21"/>
  <c r="AI187" i="21"/>
  <c r="AH187" i="21"/>
  <c r="AE187" i="21"/>
  <c r="AD187" i="21"/>
  <c r="AA187" i="21"/>
  <c r="Z187" i="21"/>
  <c r="Y187" i="21"/>
  <c r="X187" i="21"/>
  <c r="W187" i="21"/>
  <c r="V187" i="21"/>
  <c r="U187" i="21"/>
  <c r="T187" i="21"/>
  <c r="S187" i="21"/>
  <c r="R187" i="21"/>
  <c r="P187" i="21"/>
  <c r="K187" i="21"/>
  <c r="G187" i="21"/>
  <c r="F187" i="21"/>
  <c r="E187" i="21"/>
  <c r="AR186" i="21"/>
  <c r="AQ186" i="21"/>
  <c r="AP186" i="21"/>
  <c r="AO186" i="21"/>
  <c r="AN186" i="21"/>
  <c r="AM186" i="21"/>
  <c r="AL186" i="21"/>
  <c r="AK186" i="21"/>
  <c r="AJ186" i="21"/>
  <c r="AI186" i="21"/>
  <c r="AH186" i="21"/>
  <c r="AE186" i="21"/>
  <c r="AD186" i="21"/>
  <c r="AA186" i="21"/>
  <c r="Z186" i="21"/>
  <c r="Y186" i="21"/>
  <c r="X186" i="21"/>
  <c r="W186" i="21"/>
  <c r="V186" i="21"/>
  <c r="U186" i="21"/>
  <c r="T186" i="21"/>
  <c r="S186" i="21"/>
  <c r="R186" i="21"/>
  <c r="P186" i="21"/>
  <c r="K186" i="21"/>
  <c r="G186" i="21"/>
  <c r="F186" i="21"/>
  <c r="E186" i="21"/>
  <c r="AG186" i="21"/>
  <c r="AR185" i="21"/>
  <c r="AQ185" i="21"/>
  <c r="AP185" i="21"/>
  <c r="AO185" i="21"/>
  <c r="AN185" i="21"/>
  <c r="AM185" i="21"/>
  <c r="AL185" i="21"/>
  <c r="AK185" i="21"/>
  <c r="AJ185" i="21"/>
  <c r="AI185" i="21"/>
  <c r="AH185" i="21"/>
  <c r="AE185" i="21"/>
  <c r="AD185" i="21"/>
  <c r="AA185" i="21"/>
  <c r="Z185" i="21"/>
  <c r="Y185" i="21"/>
  <c r="X185" i="21"/>
  <c r="W185" i="21"/>
  <c r="V185" i="21"/>
  <c r="U185" i="21"/>
  <c r="T185" i="21"/>
  <c r="S185" i="21"/>
  <c r="R185" i="21"/>
  <c r="P185" i="21"/>
  <c r="K185" i="21"/>
  <c r="G185" i="21"/>
  <c r="F185" i="21"/>
  <c r="E185" i="21"/>
  <c r="N185" i="21"/>
  <c r="AR184" i="21"/>
  <c r="AQ184" i="21"/>
  <c r="AP184" i="21"/>
  <c r="AO184" i="21"/>
  <c r="AN184" i="21"/>
  <c r="AM184" i="21"/>
  <c r="AL184" i="21"/>
  <c r="AK184" i="21"/>
  <c r="AJ184" i="21"/>
  <c r="AI184" i="21"/>
  <c r="AH184" i="21"/>
  <c r="AE184" i="21"/>
  <c r="AD184" i="21"/>
  <c r="AA184" i="21"/>
  <c r="Z184" i="21"/>
  <c r="Y184" i="21"/>
  <c r="X184" i="21"/>
  <c r="W184" i="21"/>
  <c r="V184" i="21"/>
  <c r="U184" i="21"/>
  <c r="T184" i="21"/>
  <c r="S184" i="21"/>
  <c r="R184" i="21"/>
  <c r="P184" i="21"/>
  <c r="K184" i="21"/>
  <c r="G184" i="21"/>
  <c r="F184" i="21"/>
  <c r="E184" i="21"/>
  <c r="N184" i="21"/>
  <c r="AR183" i="21"/>
  <c r="AQ183" i="21"/>
  <c r="AP183" i="21"/>
  <c r="AO183" i="21"/>
  <c r="AN183" i="21"/>
  <c r="AM183" i="21"/>
  <c r="AL183" i="21"/>
  <c r="AK183" i="21"/>
  <c r="AJ183" i="21"/>
  <c r="AI183" i="21"/>
  <c r="AH183" i="21"/>
  <c r="AE183" i="21"/>
  <c r="AD183" i="21"/>
  <c r="AA183" i="21"/>
  <c r="Z183" i="21"/>
  <c r="Y183" i="21"/>
  <c r="X183" i="21"/>
  <c r="W183" i="21"/>
  <c r="V183" i="21"/>
  <c r="U183" i="21"/>
  <c r="T183" i="21"/>
  <c r="S183" i="21"/>
  <c r="R183" i="21"/>
  <c r="P183" i="21"/>
  <c r="K183" i="21"/>
  <c r="G183" i="21"/>
  <c r="F183" i="21"/>
  <c r="E183" i="21"/>
  <c r="AR182" i="21"/>
  <c r="AQ182" i="21"/>
  <c r="AP182" i="21"/>
  <c r="AO182" i="21"/>
  <c r="AN182" i="21"/>
  <c r="AM182" i="21"/>
  <c r="AL182" i="21"/>
  <c r="AK182" i="21"/>
  <c r="AJ182" i="21"/>
  <c r="AI182" i="21"/>
  <c r="AH182" i="21"/>
  <c r="AE182" i="21"/>
  <c r="AD182" i="21"/>
  <c r="AA182" i="21"/>
  <c r="Z182" i="21"/>
  <c r="Y182" i="21"/>
  <c r="X182" i="21"/>
  <c r="W182" i="21"/>
  <c r="V182" i="21"/>
  <c r="U182" i="21"/>
  <c r="T182" i="21"/>
  <c r="S182" i="21"/>
  <c r="R182" i="21"/>
  <c r="P182" i="21"/>
  <c r="K182" i="21"/>
  <c r="G182" i="21"/>
  <c r="F182" i="21"/>
  <c r="E182" i="21"/>
  <c r="N182" i="21"/>
  <c r="AR181" i="21"/>
  <c r="AQ181" i="21"/>
  <c r="AP181" i="21"/>
  <c r="AO181" i="21"/>
  <c r="AN181" i="21"/>
  <c r="AM181" i="21"/>
  <c r="AL181" i="21"/>
  <c r="AK181" i="21"/>
  <c r="AJ181" i="21"/>
  <c r="AI181" i="21"/>
  <c r="AH181" i="21"/>
  <c r="AE181" i="21"/>
  <c r="AD181" i="21"/>
  <c r="AA181" i="21"/>
  <c r="Z181" i="21"/>
  <c r="Y181" i="21"/>
  <c r="X181" i="21"/>
  <c r="W181" i="21"/>
  <c r="V181" i="21"/>
  <c r="U181" i="21"/>
  <c r="T181" i="21"/>
  <c r="S181" i="21"/>
  <c r="R181" i="21"/>
  <c r="P181" i="21"/>
  <c r="K181" i="21"/>
  <c r="G181" i="21"/>
  <c r="F181" i="21"/>
  <c r="E181" i="21"/>
  <c r="N181" i="21"/>
  <c r="AR180" i="21"/>
  <c r="AQ180" i="21"/>
  <c r="AP180" i="21"/>
  <c r="AO180" i="21"/>
  <c r="AN180" i="21"/>
  <c r="AM180" i="21"/>
  <c r="AL180" i="21"/>
  <c r="AK180" i="21"/>
  <c r="AJ180" i="21"/>
  <c r="AI180" i="21"/>
  <c r="AH180" i="21"/>
  <c r="AE180" i="21"/>
  <c r="AD180" i="21"/>
  <c r="AA180" i="21"/>
  <c r="Z180" i="21"/>
  <c r="Y180" i="21"/>
  <c r="X180" i="21"/>
  <c r="W180" i="21"/>
  <c r="V180" i="21"/>
  <c r="U180" i="21"/>
  <c r="T180" i="21"/>
  <c r="S180" i="21"/>
  <c r="R180" i="21"/>
  <c r="P180" i="21"/>
  <c r="K180" i="21"/>
  <c r="G180" i="21"/>
  <c r="F180" i="21"/>
  <c r="E180" i="21"/>
  <c r="N180" i="21"/>
  <c r="AR179" i="21"/>
  <c r="AQ179" i="21"/>
  <c r="AP179" i="21"/>
  <c r="AO179" i="21"/>
  <c r="AN179" i="21"/>
  <c r="AM179" i="21"/>
  <c r="AL179" i="21"/>
  <c r="AK179" i="21"/>
  <c r="AJ179" i="21"/>
  <c r="AI179" i="21"/>
  <c r="AH179" i="21"/>
  <c r="AE179" i="21"/>
  <c r="AD179" i="21"/>
  <c r="AA179" i="21"/>
  <c r="Z179" i="21"/>
  <c r="Y179" i="21"/>
  <c r="X179" i="21"/>
  <c r="W179" i="21"/>
  <c r="V179" i="21"/>
  <c r="U179" i="21"/>
  <c r="T179" i="21"/>
  <c r="S179" i="21"/>
  <c r="R179" i="21"/>
  <c r="P179" i="21"/>
  <c r="K179" i="21"/>
  <c r="G179" i="21"/>
  <c r="F179" i="21"/>
  <c r="E179" i="21"/>
  <c r="AR178" i="21"/>
  <c r="AQ178" i="21"/>
  <c r="AP178" i="21"/>
  <c r="AO178" i="21"/>
  <c r="AN178" i="21"/>
  <c r="AM178" i="21"/>
  <c r="AL178" i="21"/>
  <c r="AK178" i="21"/>
  <c r="AJ178" i="21"/>
  <c r="AI178" i="21"/>
  <c r="AH178" i="21"/>
  <c r="AE178" i="21"/>
  <c r="AD178" i="21"/>
  <c r="AA178" i="21"/>
  <c r="Z178" i="21"/>
  <c r="Y178" i="21"/>
  <c r="X178" i="21"/>
  <c r="W178" i="21"/>
  <c r="V178" i="21"/>
  <c r="U178" i="21"/>
  <c r="T178" i="21"/>
  <c r="S178" i="21"/>
  <c r="R178" i="21"/>
  <c r="P178" i="21"/>
  <c r="K178" i="21"/>
  <c r="G178" i="21"/>
  <c r="F178" i="21"/>
  <c r="E178" i="21"/>
  <c r="N178" i="21"/>
  <c r="AR177" i="21"/>
  <c r="AQ177" i="21"/>
  <c r="AP177" i="21"/>
  <c r="AO177" i="21"/>
  <c r="AN177" i="21"/>
  <c r="AM177" i="21"/>
  <c r="AL177" i="21"/>
  <c r="AK177" i="21"/>
  <c r="AJ177" i="21"/>
  <c r="AI177" i="21"/>
  <c r="AH177" i="21"/>
  <c r="AE177" i="21"/>
  <c r="AD177" i="21"/>
  <c r="AA177" i="21"/>
  <c r="Z177" i="21"/>
  <c r="Y177" i="21"/>
  <c r="X177" i="21"/>
  <c r="W177" i="21"/>
  <c r="V177" i="21"/>
  <c r="U177" i="21"/>
  <c r="T177" i="21"/>
  <c r="S177" i="21"/>
  <c r="R177" i="21"/>
  <c r="P177" i="21"/>
  <c r="K177" i="21"/>
  <c r="G177" i="21"/>
  <c r="F177" i="21"/>
  <c r="E177" i="21"/>
  <c r="N177" i="21"/>
  <c r="AR176" i="21"/>
  <c r="AQ176" i="21"/>
  <c r="AP176" i="21"/>
  <c r="AO176" i="21"/>
  <c r="AN176" i="21"/>
  <c r="AM176" i="21"/>
  <c r="AL176" i="21"/>
  <c r="AK176" i="21"/>
  <c r="AJ176" i="21"/>
  <c r="AI176" i="21"/>
  <c r="AH176" i="21"/>
  <c r="AE176" i="21"/>
  <c r="AD176" i="21"/>
  <c r="AA176" i="21"/>
  <c r="Z176" i="21"/>
  <c r="Y176" i="21"/>
  <c r="X176" i="21"/>
  <c r="W176" i="21"/>
  <c r="V176" i="21"/>
  <c r="U176" i="21"/>
  <c r="T176" i="21"/>
  <c r="S176" i="21"/>
  <c r="R176" i="21"/>
  <c r="P176" i="21"/>
  <c r="K176" i="21"/>
  <c r="G176" i="21"/>
  <c r="F176" i="21"/>
  <c r="E176" i="21"/>
  <c r="N176" i="21"/>
  <c r="AR175" i="21"/>
  <c r="AQ175" i="21"/>
  <c r="AP175" i="21"/>
  <c r="AO175" i="21"/>
  <c r="AN175" i="21"/>
  <c r="AM175" i="21"/>
  <c r="AL175" i="21"/>
  <c r="AK175" i="21"/>
  <c r="AJ175" i="21"/>
  <c r="AI175" i="21"/>
  <c r="AH175" i="21"/>
  <c r="AE175" i="21"/>
  <c r="AD175" i="21"/>
  <c r="AA175" i="21"/>
  <c r="Z175" i="21"/>
  <c r="Y175" i="21"/>
  <c r="X175" i="21"/>
  <c r="W175" i="21"/>
  <c r="V175" i="21"/>
  <c r="U175" i="21"/>
  <c r="T175" i="21"/>
  <c r="S175" i="21"/>
  <c r="R175" i="21"/>
  <c r="P175" i="21"/>
  <c r="K175" i="21"/>
  <c r="G175" i="21"/>
  <c r="F175" i="21"/>
  <c r="E175" i="21"/>
  <c r="AR174" i="21"/>
  <c r="AQ174" i="21"/>
  <c r="AP174" i="21"/>
  <c r="AO174" i="21"/>
  <c r="AN174" i="21"/>
  <c r="AM174" i="21"/>
  <c r="AL174" i="21"/>
  <c r="AK174" i="21"/>
  <c r="AJ174" i="21"/>
  <c r="AI174" i="21"/>
  <c r="AH174" i="21"/>
  <c r="AE174" i="21"/>
  <c r="AD174" i="21"/>
  <c r="AA174" i="21"/>
  <c r="Z174" i="21"/>
  <c r="Y174" i="21"/>
  <c r="X174" i="21"/>
  <c r="W174" i="21"/>
  <c r="V174" i="21"/>
  <c r="U174" i="21"/>
  <c r="T174" i="21"/>
  <c r="S174" i="21"/>
  <c r="R174" i="21"/>
  <c r="P174" i="21"/>
  <c r="K174" i="21"/>
  <c r="G174" i="21"/>
  <c r="F174" i="21"/>
  <c r="E174" i="21"/>
  <c r="N174" i="21"/>
  <c r="AR173" i="21"/>
  <c r="AQ173" i="21"/>
  <c r="AP173" i="21"/>
  <c r="AO173" i="21"/>
  <c r="AN173" i="21"/>
  <c r="AM173" i="21"/>
  <c r="AL173" i="21"/>
  <c r="AK173" i="21"/>
  <c r="AJ173" i="21"/>
  <c r="AI173" i="21"/>
  <c r="AH173" i="21"/>
  <c r="AE173" i="21"/>
  <c r="AD173" i="21"/>
  <c r="AA173" i="21"/>
  <c r="Z173" i="21"/>
  <c r="Y173" i="21"/>
  <c r="X173" i="21"/>
  <c r="W173" i="21"/>
  <c r="V173" i="21"/>
  <c r="U173" i="21"/>
  <c r="T173" i="21"/>
  <c r="S173" i="21"/>
  <c r="R173" i="21"/>
  <c r="P173" i="21"/>
  <c r="K173" i="21"/>
  <c r="G173" i="21"/>
  <c r="F173" i="21"/>
  <c r="E173" i="21"/>
  <c r="N173" i="21"/>
  <c r="AR172" i="21"/>
  <c r="AQ172" i="21"/>
  <c r="AP172" i="21"/>
  <c r="AO172" i="21"/>
  <c r="AN172" i="21"/>
  <c r="AM172" i="21"/>
  <c r="AL172" i="21"/>
  <c r="AK172" i="21"/>
  <c r="AJ172" i="21"/>
  <c r="AI172" i="21"/>
  <c r="AH172" i="21"/>
  <c r="AE172" i="21"/>
  <c r="AD172" i="21"/>
  <c r="AA172" i="21"/>
  <c r="Z172" i="21"/>
  <c r="Y172" i="21"/>
  <c r="X172" i="21"/>
  <c r="W172" i="21"/>
  <c r="V172" i="21"/>
  <c r="U172" i="21"/>
  <c r="T172" i="21"/>
  <c r="S172" i="21"/>
  <c r="R172" i="21"/>
  <c r="P172" i="21"/>
  <c r="K172" i="21"/>
  <c r="G172" i="21"/>
  <c r="F172" i="21"/>
  <c r="E172" i="21"/>
  <c r="N172" i="21"/>
  <c r="AR171" i="21"/>
  <c r="AQ171" i="21"/>
  <c r="AP171" i="21"/>
  <c r="AO171" i="21"/>
  <c r="AN171" i="21"/>
  <c r="AM171" i="21"/>
  <c r="AL171" i="21"/>
  <c r="AK171" i="21"/>
  <c r="AJ171" i="21"/>
  <c r="AI171" i="21"/>
  <c r="AH171" i="21"/>
  <c r="AE171" i="21"/>
  <c r="AD171" i="21"/>
  <c r="AA171" i="21"/>
  <c r="Z171" i="21"/>
  <c r="Y171" i="21"/>
  <c r="X171" i="21"/>
  <c r="W171" i="21"/>
  <c r="V171" i="21"/>
  <c r="U171" i="21"/>
  <c r="T171" i="21"/>
  <c r="S171" i="21"/>
  <c r="R171" i="21"/>
  <c r="P171" i="21"/>
  <c r="K171" i="21"/>
  <c r="G171" i="21"/>
  <c r="F171" i="21"/>
  <c r="E171" i="21"/>
  <c r="AR170" i="21"/>
  <c r="AQ170" i="21"/>
  <c r="AP170" i="21"/>
  <c r="AO170" i="21"/>
  <c r="AN170" i="21"/>
  <c r="AM170" i="21"/>
  <c r="AL170" i="21"/>
  <c r="AK170" i="21"/>
  <c r="AJ170" i="21"/>
  <c r="AI170" i="21"/>
  <c r="AH170" i="21"/>
  <c r="AE170" i="21"/>
  <c r="AD170" i="21"/>
  <c r="AA170" i="21"/>
  <c r="Z170" i="21"/>
  <c r="Y170" i="21"/>
  <c r="X170" i="21"/>
  <c r="W170" i="21"/>
  <c r="V170" i="21"/>
  <c r="U170" i="21"/>
  <c r="T170" i="21"/>
  <c r="S170" i="21"/>
  <c r="R170" i="21"/>
  <c r="P170" i="21"/>
  <c r="K170" i="21"/>
  <c r="G170" i="21"/>
  <c r="F170" i="21"/>
  <c r="E170" i="21"/>
  <c r="N170" i="21"/>
  <c r="AR169" i="21"/>
  <c r="AQ169" i="21"/>
  <c r="AP169" i="21"/>
  <c r="AO169" i="21"/>
  <c r="AN169" i="21"/>
  <c r="AM169" i="21"/>
  <c r="AL169" i="21"/>
  <c r="AK169" i="21"/>
  <c r="AJ169" i="21"/>
  <c r="AI169" i="21"/>
  <c r="AH169" i="21"/>
  <c r="AE169" i="21"/>
  <c r="AD169" i="21"/>
  <c r="AA169" i="21"/>
  <c r="Z169" i="21"/>
  <c r="Y169" i="21"/>
  <c r="X169" i="21"/>
  <c r="W169" i="21"/>
  <c r="V169" i="21"/>
  <c r="U169" i="21"/>
  <c r="T169" i="21"/>
  <c r="S169" i="21"/>
  <c r="R169" i="21"/>
  <c r="P169" i="21"/>
  <c r="K169" i="21"/>
  <c r="G169" i="21"/>
  <c r="F169" i="21"/>
  <c r="E169" i="21"/>
  <c r="N169" i="21"/>
  <c r="AR168" i="21"/>
  <c r="AQ168" i="21"/>
  <c r="AP168" i="21"/>
  <c r="AO168" i="21"/>
  <c r="AN168" i="21"/>
  <c r="AM168" i="21"/>
  <c r="AL168" i="21"/>
  <c r="AK168" i="21"/>
  <c r="AJ168" i="21"/>
  <c r="AI168" i="21"/>
  <c r="AH168" i="21"/>
  <c r="AE168" i="21"/>
  <c r="AD168" i="21"/>
  <c r="AA168" i="21"/>
  <c r="Z168" i="21"/>
  <c r="Y168" i="21"/>
  <c r="X168" i="21"/>
  <c r="W168" i="21"/>
  <c r="V168" i="21"/>
  <c r="U168" i="21"/>
  <c r="T168" i="21"/>
  <c r="S168" i="21"/>
  <c r="R168" i="21"/>
  <c r="P168" i="21"/>
  <c r="K168" i="21"/>
  <c r="G168" i="21"/>
  <c r="F168" i="21"/>
  <c r="E168" i="21"/>
  <c r="N168" i="21"/>
  <c r="AR167" i="21"/>
  <c r="AQ167" i="21"/>
  <c r="AP167" i="21"/>
  <c r="AO167" i="21"/>
  <c r="AN167" i="21"/>
  <c r="AM167" i="21"/>
  <c r="AL167" i="21"/>
  <c r="AK167" i="21"/>
  <c r="AJ167" i="21"/>
  <c r="AI167" i="21"/>
  <c r="AH167" i="21"/>
  <c r="AE167" i="21"/>
  <c r="AD167" i="21"/>
  <c r="AA167" i="21"/>
  <c r="Z167" i="21"/>
  <c r="Y167" i="21"/>
  <c r="X167" i="21"/>
  <c r="W167" i="21"/>
  <c r="V167" i="21"/>
  <c r="U167" i="21"/>
  <c r="T167" i="21"/>
  <c r="S167" i="21"/>
  <c r="R167" i="21"/>
  <c r="P167" i="21"/>
  <c r="K167" i="21"/>
  <c r="G167" i="21"/>
  <c r="F167" i="21"/>
  <c r="E167" i="21"/>
  <c r="AR166" i="21"/>
  <c r="AQ166" i="21"/>
  <c r="AP166" i="21"/>
  <c r="AO166" i="21"/>
  <c r="AN166" i="21"/>
  <c r="AM166" i="21"/>
  <c r="AL166" i="21"/>
  <c r="AK166" i="21"/>
  <c r="AJ166" i="21"/>
  <c r="AI166" i="21"/>
  <c r="AH166" i="21"/>
  <c r="AE166" i="21"/>
  <c r="AD166" i="21"/>
  <c r="AA166" i="21"/>
  <c r="Z166" i="21"/>
  <c r="Y166" i="21"/>
  <c r="X166" i="21"/>
  <c r="W166" i="21"/>
  <c r="V166" i="21"/>
  <c r="U166" i="21"/>
  <c r="T166" i="21"/>
  <c r="S166" i="21"/>
  <c r="R166" i="21"/>
  <c r="P166" i="21"/>
  <c r="K166" i="21"/>
  <c r="G166" i="21"/>
  <c r="F166" i="21"/>
  <c r="E166" i="21"/>
  <c r="AF166" i="21"/>
  <c r="AR165" i="21"/>
  <c r="AQ165" i="21"/>
  <c r="AP165" i="21"/>
  <c r="AO165" i="21"/>
  <c r="AN165" i="21"/>
  <c r="AM165" i="21"/>
  <c r="AL165" i="21"/>
  <c r="AK165" i="21"/>
  <c r="AJ165" i="21"/>
  <c r="AI165" i="21"/>
  <c r="AH165" i="21"/>
  <c r="AE165" i="21"/>
  <c r="AD165" i="21"/>
  <c r="AB165" i="21"/>
  <c r="AA165" i="21"/>
  <c r="Z165" i="21"/>
  <c r="Y165" i="21"/>
  <c r="X165" i="21"/>
  <c r="W165" i="21"/>
  <c r="V165" i="21"/>
  <c r="U165" i="21"/>
  <c r="T165" i="21"/>
  <c r="S165" i="21"/>
  <c r="R165" i="21"/>
  <c r="P165" i="21"/>
  <c r="K165" i="21"/>
  <c r="I165" i="21"/>
  <c r="G165" i="21"/>
  <c r="F165" i="21"/>
  <c r="E165"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P164" i="21"/>
  <c r="K164" i="21"/>
  <c r="I164" i="21"/>
  <c r="G164" i="21"/>
  <c r="F164" i="21"/>
  <c r="E164" i="21"/>
  <c r="O164" i="21"/>
  <c r="AR163" i="21"/>
  <c r="AQ163" i="21"/>
  <c r="AP163" i="21"/>
  <c r="AO163" i="21"/>
  <c r="AN163" i="21"/>
  <c r="AM163" i="21"/>
  <c r="AL163" i="21"/>
  <c r="AK163" i="21"/>
  <c r="AJ163" i="21"/>
  <c r="AI163" i="21"/>
  <c r="AH163" i="21"/>
  <c r="AF163" i="21"/>
  <c r="AE163" i="21"/>
  <c r="AD163" i="21"/>
  <c r="AB163" i="21"/>
  <c r="AA163" i="21"/>
  <c r="Z163" i="21"/>
  <c r="Y163" i="21"/>
  <c r="X163" i="21"/>
  <c r="W163" i="21"/>
  <c r="V163" i="21"/>
  <c r="U163" i="21"/>
  <c r="T163" i="21"/>
  <c r="S163" i="21"/>
  <c r="R163" i="21"/>
  <c r="P163" i="21"/>
  <c r="K163" i="21"/>
  <c r="G163" i="21"/>
  <c r="F163" i="21"/>
  <c r="E163"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P162" i="21"/>
  <c r="K162" i="21"/>
  <c r="I162" i="21"/>
  <c r="G162" i="21"/>
  <c r="F162" i="21"/>
  <c r="E162" i="21"/>
  <c r="O162"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P161" i="21"/>
  <c r="K161" i="21"/>
  <c r="I161" i="21"/>
  <c r="G161" i="21"/>
  <c r="F161" i="21"/>
  <c r="E161" i="21"/>
  <c r="O161"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P160" i="21"/>
  <c r="O160" i="21"/>
  <c r="K160" i="21"/>
  <c r="I160" i="21"/>
  <c r="G160" i="21"/>
  <c r="F160" i="21"/>
  <c r="E160" i="21"/>
  <c r="N160" i="21"/>
  <c r="AR159" i="21"/>
  <c r="AQ159" i="21"/>
  <c r="AP159" i="21"/>
  <c r="AO159" i="21"/>
  <c r="AN159" i="21"/>
  <c r="AM159" i="21"/>
  <c r="AL159" i="21"/>
  <c r="AK159" i="21"/>
  <c r="AJ159" i="21"/>
  <c r="AI159" i="21"/>
  <c r="AH159" i="21"/>
  <c r="AG159" i="21"/>
  <c r="AE159" i="21"/>
  <c r="AD159" i="21"/>
  <c r="AC159" i="21"/>
  <c r="AA159" i="21"/>
  <c r="Z159" i="21"/>
  <c r="Y159" i="21"/>
  <c r="X159" i="21"/>
  <c r="W159" i="21"/>
  <c r="V159" i="21"/>
  <c r="U159" i="21"/>
  <c r="T159" i="21"/>
  <c r="S159" i="21"/>
  <c r="R159" i="21"/>
  <c r="P159" i="21"/>
  <c r="K159" i="21"/>
  <c r="G159" i="21"/>
  <c r="F159" i="21"/>
  <c r="E159" i="21"/>
  <c r="AR158" i="21"/>
  <c r="AQ158" i="21"/>
  <c r="AP158" i="21"/>
  <c r="AO158" i="21"/>
  <c r="AN158" i="21"/>
  <c r="AM158" i="21"/>
  <c r="AL158" i="21"/>
  <c r="AK158" i="21"/>
  <c r="AJ158" i="21"/>
  <c r="AI158" i="21"/>
  <c r="AH158" i="21"/>
  <c r="AF158" i="21"/>
  <c r="AE158" i="21"/>
  <c r="AD158" i="21"/>
  <c r="AB158" i="21"/>
  <c r="AA158" i="21"/>
  <c r="Z158" i="21"/>
  <c r="Y158" i="21"/>
  <c r="X158" i="21"/>
  <c r="W158" i="21"/>
  <c r="V158" i="21"/>
  <c r="U158" i="21"/>
  <c r="T158" i="21"/>
  <c r="S158" i="21"/>
  <c r="R158" i="21"/>
  <c r="P158" i="21"/>
  <c r="O158" i="21"/>
  <c r="K158" i="21"/>
  <c r="I158" i="21"/>
  <c r="G158" i="21"/>
  <c r="F158" i="21"/>
  <c r="E158" i="21"/>
  <c r="N158" i="21"/>
  <c r="AR157" i="21"/>
  <c r="AQ157" i="21"/>
  <c r="AP157" i="21"/>
  <c r="AO157" i="21"/>
  <c r="AN157" i="21"/>
  <c r="AM157" i="21"/>
  <c r="AL157" i="21"/>
  <c r="AK157" i="21"/>
  <c r="AJ157" i="21"/>
  <c r="AI157" i="21"/>
  <c r="AH157" i="21"/>
  <c r="AF157" i="21"/>
  <c r="AE157" i="21"/>
  <c r="AD157" i="21"/>
  <c r="AB157" i="21"/>
  <c r="AA157" i="21"/>
  <c r="Z157" i="21"/>
  <c r="Y157" i="21"/>
  <c r="X157" i="21"/>
  <c r="W157" i="21"/>
  <c r="V157" i="21"/>
  <c r="U157" i="21"/>
  <c r="T157" i="21"/>
  <c r="S157" i="21"/>
  <c r="R157" i="21"/>
  <c r="P157" i="21"/>
  <c r="O157" i="21"/>
  <c r="K157" i="21"/>
  <c r="I157" i="21"/>
  <c r="G157" i="21"/>
  <c r="F157" i="21"/>
  <c r="E157" i="21"/>
  <c r="N157" i="21"/>
  <c r="AR156" i="21"/>
  <c r="AQ156" i="21"/>
  <c r="AP156" i="21"/>
  <c r="AO156" i="21"/>
  <c r="AN156" i="21"/>
  <c r="AM156" i="21"/>
  <c r="AL156" i="21"/>
  <c r="AK156" i="21"/>
  <c r="AJ156" i="21"/>
  <c r="AI156" i="21"/>
  <c r="AH156" i="21"/>
  <c r="AF156" i="21"/>
  <c r="AE156" i="21"/>
  <c r="AD156" i="21"/>
  <c r="AB156" i="21"/>
  <c r="AA156" i="21"/>
  <c r="Z156" i="21"/>
  <c r="Y156" i="21"/>
  <c r="X156" i="21"/>
  <c r="W156" i="21"/>
  <c r="V156" i="21"/>
  <c r="U156" i="21"/>
  <c r="T156" i="21"/>
  <c r="S156" i="21"/>
  <c r="R156" i="21"/>
  <c r="P156" i="21"/>
  <c r="O156" i="21"/>
  <c r="K156" i="21"/>
  <c r="I156" i="21"/>
  <c r="G156" i="21"/>
  <c r="F156" i="21"/>
  <c r="E156" i="21"/>
  <c r="N156" i="21"/>
  <c r="AR155" i="21"/>
  <c r="AQ155" i="21"/>
  <c r="AP155" i="21"/>
  <c r="AO155" i="21"/>
  <c r="AN155" i="21"/>
  <c r="AM155" i="21"/>
  <c r="AL155" i="21"/>
  <c r="AK155" i="21"/>
  <c r="AJ155" i="21"/>
  <c r="AI155" i="21"/>
  <c r="AH155" i="21"/>
  <c r="AF155" i="21"/>
  <c r="AE155" i="21"/>
  <c r="AD155" i="21"/>
  <c r="AA155" i="21"/>
  <c r="Z155" i="21"/>
  <c r="Y155" i="21"/>
  <c r="X155" i="21"/>
  <c r="W155" i="21"/>
  <c r="V155" i="21"/>
  <c r="U155" i="21"/>
  <c r="T155" i="21"/>
  <c r="S155" i="21"/>
  <c r="R155" i="21"/>
  <c r="P155" i="21"/>
  <c r="K155" i="21"/>
  <c r="G155" i="21"/>
  <c r="F155" i="21"/>
  <c r="E155" i="21"/>
  <c r="AR154" i="21"/>
  <c r="AQ154" i="21"/>
  <c r="AP154" i="21"/>
  <c r="AO154" i="21"/>
  <c r="AN154" i="21"/>
  <c r="AM154" i="21"/>
  <c r="AL154" i="21"/>
  <c r="AK154" i="21"/>
  <c r="AJ154" i="21"/>
  <c r="AI154" i="21"/>
  <c r="AH154" i="21"/>
  <c r="AF154" i="21"/>
  <c r="AE154" i="21"/>
  <c r="AD154" i="21"/>
  <c r="AB154" i="21"/>
  <c r="AA154" i="21"/>
  <c r="Z154" i="21"/>
  <c r="Y154" i="21"/>
  <c r="X154" i="21"/>
  <c r="W154" i="21"/>
  <c r="V154" i="21"/>
  <c r="U154" i="21"/>
  <c r="T154" i="21"/>
  <c r="S154" i="21"/>
  <c r="R154" i="21"/>
  <c r="P154" i="21"/>
  <c r="O154" i="21"/>
  <c r="K154" i="21"/>
  <c r="I154" i="21"/>
  <c r="G154" i="21"/>
  <c r="F154" i="21"/>
  <c r="E154" i="21"/>
  <c r="N154" i="21"/>
  <c r="AR153" i="21"/>
  <c r="AQ153" i="21"/>
  <c r="AP153" i="21"/>
  <c r="AO153" i="21"/>
  <c r="AN153" i="21"/>
  <c r="AM153" i="21"/>
  <c r="AL153" i="21"/>
  <c r="AK153" i="21"/>
  <c r="AJ153" i="21"/>
  <c r="AI153" i="21"/>
  <c r="AH153" i="21"/>
  <c r="AF153" i="21"/>
  <c r="AE153" i="21"/>
  <c r="AD153" i="21"/>
  <c r="AB153" i="21"/>
  <c r="AA153" i="21"/>
  <c r="Z153" i="21"/>
  <c r="Y153" i="21"/>
  <c r="X153" i="21"/>
  <c r="W153" i="21"/>
  <c r="V153" i="21"/>
  <c r="U153" i="21"/>
  <c r="T153" i="21"/>
  <c r="S153" i="21"/>
  <c r="R153" i="21"/>
  <c r="P153" i="21"/>
  <c r="O153" i="21"/>
  <c r="K153" i="21"/>
  <c r="I153" i="21"/>
  <c r="G153" i="21"/>
  <c r="F153" i="21"/>
  <c r="E153" i="21"/>
  <c r="N153" i="21"/>
  <c r="AR152" i="21"/>
  <c r="AQ152" i="21"/>
  <c r="AP152" i="21"/>
  <c r="AO152" i="21"/>
  <c r="AN152" i="21"/>
  <c r="AM152" i="21"/>
  <c r="AL152" i="21"/>
  <c r="AK152" i="21"/>
  <c r="AJ152" i="21"/>
  <c r="AI152" i="21"/>
  <c r="AH152" i="21"/>
  <c r="AF152" i="21"/>
  <c r="AE152" i="21"/>
  <c r="AD152" i="21"/>
  <c r="AB152" i="21"/>
  <c r="AA152" i="21"/>
  <c r="Z152" i="21"/>
  <c r="Y152" i="21"/>
  <c r="X152" i="21"/>
  <c r="W152" i="21"/>
  <c r="V152" i="21"/>
  <c r="U152" i="21"/>
  <c r="T152" i="21"/>
  <c r="S152" i="21"/>
  <c r="R152" i="21"/>
  <c r="P152" i="21"/>
  <c r="O152" i="21"/>
  <c r="K152" i="21"/>
  <c r="I152" i="21"/>
  <c r="G152" i="21"/>
  <c r="F152" i="21"/>
  <c r="E152" i="21"/>
  <c r="N152" i="21"/>
  <c r="AR151" i="21"/>
  <c r="AQ151" i="21"/>
  <c r="AP151" i="21"/>
  <c r="AO151" i="21"/>
  <c r="AN151" i="21"/>
  <c r="AM151" i="21"/>
  <c r="AL151" i="21"/>
  <c r="AK151" i="21"/>
  <c r="AJ151" i="21"/>
  <c r="AI151" i="21"/>
  <c r="AH151" i="21"/>
  <c r="AF151" i="21"/>
  <c r="AE151" i="21"/>
  <c r="AD151" i="21"/>
  <c r="AA151" i="21"/>
  <c r="Z151" i="21"/>
  <c r="Y151" i="21"/>
  <c r="X151" i="21"/>
  <c r="W151" i="21"/>
  <c r="V151" i="21"/>
  <c r="U151" i="21"/>
  <c r="T151" i="21"/>
  <c r="S151" i="21"/>
  <c r="R151" i="21"/>
  <c r="P151" i="21"/>
  <c r="K151" i="21"/>
  <c r="G151" i="21"/>
  <c r="F151" i="21"/>
  <c r="E151" i="21"/>
  <c r="N151" i="21"/>
  <c r="AR150" i="21"/>
  <c r="AQ150" i="21"/>
  <c r="AP150" i="21"/>
  <c r="AO150" i="21"/>
  <c r="AN150" i="21"/>
  <c r="AM150" i="21"/>
  <c r="AL150" i="21"/>
  <c r="AK150" i="21"/>
  <c r="AJ150" i="21"/>
  <c r="AI150" i="21"/>
  <c r="AH150" i="21"/>
  <c r="AF150" i="21"/>
  <c r="AE150" i="21"/>
  <c r="AD150" i="21"/>
  <c r="AB150" i="21"/>
  <c r="AA150" i="21"/>
  <c r="Z150" i="21"/>
  <c r="Y150" i="21"/>
  <c r="X150" i="21"/>
  <c r="W150" i="21"/>
  <c r="V150" i="21"/>
  <c r="U150" i="21"/>
  <c r="T150" i="21"/>
  <c r="S150" i="21"/>
  <c r="R150" i="21"/>
  <c r="P150" i="21"/>
  <c r="O150" i="21"/>
  <c r="K150" i="21"/>
  <c r="G150" i="21"/>
  <c r="F150" i="21"/>
  <c r="E150" i="21"/>
  <c r="N150" i="21"/>
  <c r="AR149" i="21"/>
  <c r="AQ149" i="21"/>
  <c r="AP149" i="21"/>
  <c r="AO149" i="21"/>
  <c r="AN149" i="21"/>
  <c r="AM149" i="21"/>
  <c r="AL149" i="21"/>
  <c r="AK149" i="21"/>
  <c r="AJ149" i="21"/>
  <c r="AI149" i="21"/>
  <c r="AH149" i="21"/>
  <c r="AF149" i="21"/>
  <c r="AE149" i="21"/>
  <c r="AD149" i="21"/>
  <c r="AB149" i="21"/>
  <c r="AA149" i="21"/>
  <c r="Z149" i="21"/>
  <c r="Y149" i="21"/>
  <c r="X149" i="21"/>
  <c r="W149" i="21"/>
  <c r="V149" i="21"/>
  <c r="U149" i="21"/>
  <c r="T149" i="21"/>
  <c r="S149" i="21"/>
  <c r="R149" i="21"/>
  <c r="P149" i="21"/>
  <c r="O149" i="21"/>
  <c r="K149" i="21"/>
  <c r="G149" i="21"/>
  <c r="F149" i="21"/>
  <c r="E149" i="21"/>
  <c r="N149" i="21"/>
  <c r="AR148" i="21"/>
  <c r="AQ148" i="21"/>
  <c r="AP148" i="21"/>
  <c r="AO148" i="21"/>
  <c r="AN148" i="21"/>
  <c r="AM148" i="21"/>
  <c r="AL148" i="21"/>
  <c r="AK148" i="21"/>
  <c r="AJ148" i="21"/>
  <c r="AI148" i="21"/>
  <c r="AH148" i="21"/>
  <c r="AF148" i="21"/>
  <c r="AE148" i="21"/>
  <c r="AD148" i="21"/>
  <c r="AB148" i="21"/>
  <c r="AA148" i="21"/>
  <c r="Z148" i="21"/>
  <c r="Y148" i="21"/>
  <c r="X148" i="21"/>
  <c r="W148" i="21"/>
  <c r="V148" i="21"/>
  <c r="U148" i="21"/>
  <c r="T148" i="21"/>
  <c r="S148" i="21"/>
  <c r="R148" i="21"/>
  <c r="P148" i="21"/>
  <c r="O148" i="21"/>
  <c r="K148" i="21"/>
  <c r="G148" i="21"/>
  <c r="F148" i="21"/>
  <c r="E148" i="21"/>
  <c r="N148" i="21"/>
  <c r="AR147" i="21"/>
  <c r="AQ147" i="21"/>
  <c r="AP147" i="21"/>
  <c r="AO147" i="21"/>
  <c r="AN147" i="21"/>
  <c r="AM147" i="21"/>
  <c r="AL147" i="21"/>
  <c r="AK147" i="21"/>
  <c r="AJ147" i="21"/>
  <c r="AI147" i="21"/>
  <c r="AH147" i="21"/>
  <c r="AF147" i="21"/>
  <c r="AE147" i="21"/>
  <c r="AD147" i="21"/>
  <c r="AA147" i="21"/>
  <c r="Z147" i="21"/>
  <c r="Y147" i="21"/>
  <c r="X147" i="21"/>
  <c r="W147" i="21"/>
  <c r="V147" i="21"/>
  <c r="U147" i="21"/>
  <c r="T147" i="21"/>
  <c r="S147" i="21"/>
  <c r="R147" i="21"/>
  <c r="P147" i="21"/>
  <c r="K147" i="21"/>
  <c r="G147" i="21"/>
  <c r="F147" i="21"/>
  <c r="E147" i="21"/>
  <c r="N147" i="21"/>
  <c r="AR146" i="21"/>
  <c r="AQ146" i="21"/>
  <c r="AP146" i="21"/>
  <c r="AO146" i="21"/>
  <c r="AN146" i="21"/>
  <c r="AM146" i="21"/>
  <c r="AL146" i="21"/>
  <c r="AK146" i="21"/>
  <c r="AJ146" i="21"/>
  <c r="AI146" i="21"/>
  <c r="AH146" i="21"/>
  <c r="AF146" i="21"/>
  <c r="AE146" i="21"/>
  <c r="AD146" i="21"/>
  <c r="AB146" i="21"/>
  <c r="AA146" i="21"/>
  <c r="Z146" i="21"/>
  <c r="Y146" i="21"/>
  <c r="X146" i="21"/>
  <c r="W146" i="21"/>
  <c r="V146" i="21"/>
  <c r="U146" i="21"/>
  <c r="T146" i="21"/>
  <c r="S146" i="21"/>
  <c r="R146" i="21"/>
  <c r="P146" i="21"/>
  <c r="O146" i="21"/>
  <c r="K146" i="21"/>
  <c r="G146" i="21"/>
  <c r="F146" i="21"/>
  <c r="E146" i="21"/>
  <c r="N146" i="21"/>
  <c r="AR145" i="21"/>
  <c r="AQ145" i="21"/>
  <c r="AP145" i="21"/>
  <c r="AO145" i="21"/>
  <c r="AN145" i="21"/>
  <c r="AM145" i="21"/>
  <c r="AL145" i="21"/>
  <c r="AK145" i="21"/>
  <c r="AJ145" i="21"/>
  <c r="AI145" i="21"/>
  <c r="AH145" i="21"/>
  <c r="AF145" i="21"/>
  <c r="AE145" i="21"/>
  <c r="AD145" i="21"/>
  <c r="AB145" i="21"/>
  <c r="AA145" i="21"/>
  <c r="Z145" i="21"/>
  <c r="Y145" i="21"/>
  <c r="X145" i="21"/>
  <c r="W145" i="21"/>
  <c r="V145" i="21"/>
  <c r="U145" i="21"/>
  <c r="T145" i="21"/>
  <c r="S145" i="21"/>
  <c r="R145" i="21"/>
  <c r="P145" i="21"/>
  <c r="O145" i="21"/>
  <c r="K145" i="21"/>
  <c r="G145" i="21"/>
  <c r="F145" i="21"/>
  <c r="E145" i="21"/>
  <c r="N145" i="21"/>
  <c r="AR144" i="21"/>
  <c r="AQ144" i="21"/>
  <c r="AP144" i="21"/>
  <c r="AO144" i="21"/>
  <c r="AN144" i="21"/>
  <c r="AM144" i="21"/>
  <c r="AL144" i="21"/>
  <c r="AK144" i="21"/>
  <c r="AJ144" i="21"/>
  <c r="AI144" i="21"/>
  <c r="AH144" i="21"/>
  <c r="AF144" i="21"/>
  <c r="AE144" i="21"/>
  <c r="AD144" i="21"/>
  <c r="AB144" i="21"/>
  <c r="AA144" i="21"/>
  <c r="Z144" i="21"/>
  <c r="Y144" i="21"/>
  <c r="X144" i="21"/>
  <c r="W144" i="21"/>
  <c r="V144" i="21"/>
  <c r="U144" i="21"/>
  <c r="T144" i="21"/>
  <c r="S144" i="21"/>
  <c r="R144" i="21"/>
  <c r="P144" i="21"/>
  <c r="O144" i="21"/>
  <c r="K144" i="21"/>
  <c r="G144" i="21"/>
  <c r="F144" i="21"/>
  <c r="E144" i="21"/>
  <c r="N144" i="21"/>
  <c r="AR143" i="21"/>
  <c r="AQ143" i="21"/>
  <c r="AP143" i="21"/>
  <c r="AO143" i="21"/>
  <c r="AN143" i="21"/>
  <c r="AM143" i="21"/>
  <c r="AL143" i="21"/>
  <c r="AK143" i="21"/>
  <c r="AJ143" i="21"/>
  <c r="AI143" i="21"/>
  <c r="AH143" i="21"/>
  <c r="AF143" i="21"/>
  <c r="AE143" i="21"/>
  <c r="AD143" i="21"/>
  <c r="AA143" i="21"/>
  <c r="Z143" i="21"/>
  <c r="Y143" i="21"/>
  <c r="X143" i="21"/>
  <c r="W143" i="21"/>
  <c r="V143" i="21"/>
  <c r="U143" i="21"/>
  <c r="T143" i="21"/>
  <c r="S143" i="21"/>
  <c r="R143" i="21"/>
  <c r="P143" i="21"/>
  <c r="K143" i="21"/>
  <c r="G143" i="21"/>
  <c r="F143" i="21"/>
  <c r="E143" i="21"/>
  <c r="N143" i="21"/>
  <c r="AR142" i="21"/>
  <c r="AQ142" i="21"/>
  <c r="AP142" i="21"/>
  <c r="AO142" i="21"/>
  <c r="AN142" i="21"/>
  <c r="AM142" i="21"/>
  <c r="AL142" i="21"/>
  <c r="AK142" i="21"/>
  <c r="AJ142" i="21"/>
  <c r="AI142" i="21"/>
  <c r="AH142" i="21"/>
  <c r="AF142" i="21"/>
  <c r="AE142" i="21"/>
  <c r="AD142" i="21"/>
  <c r="AB142" i="21"/>
  <c r="AA142" i="21"/>
  <c r="Z142" i="21"/>
  <c r="Y142" i="21"/>
  <c r="X142" i="21"/>
  <c r="W142" i="21"/>
  <c r="V142" i="21"/>
  <c r="U142" i="21"/>
  <c r="T142" i="21"/>
  <c r="S142" i="21"/>
  <c r="R142" i="21"/>
  <c r="P142" i="21"/>
  <c r="O142" i="21"/>
  <c r="K142" i="21"/>
  <c r="G142" i="21"/>
  <c r="F142" i="21"/>
  <c r="E142" i="21"/>
  <c r="N142" i="21"/>
  <c r="AR141" i="21"/>
  <c r="AQ141" i="21"/>
  <c r="AP141" i="21"/>
  <c r="AO141" i="21"/>
  <c r="AN141" i="21"/>
  <c r="AM141" i="21"/>
  <c r="AL141" i="21"/>
  <c r="AK141" i="21"/>
  <c r="AJ141" i="21"/>
  <c r="AI141" i="21"/>
  <c r="AH141" i="21"/>
  <c r="AF141" i="21"/>
  <c r="AE141" i="21"/>
  <c r="AD141" i="21"/>
  <c r="AB141" i="21"/>
  <c r="AA141" i="21"/>
  <c r="Z141" i="21"/>
  <c r="Y141" i="21"/>
  <c r="X141" i="21"/>
  <c r="W141" i="21"/>
  <c r="V141" i="21"/>
  <c r="U141" i="21"/>
  <c r="T141" i="21"/>
  <c r="S141" i="21"/>
  <c r="R141" i="21"/>
  <c r="P141" i="21"/>
  <c r="O141" i="21"/>
  <c r="K141" i="21"/>
  <c r="G141" i="21"/>
  <c r="F141" i="21"/>
  <c r="E141" i="21"/>
  <c r="N141" i="21"/>
  <c r="AR140" i="21"/>
  <c r="AQ140" i="21"/>
  <c r="AP140" i="21"/>
  <c r="AO140" i="21"/>
  <c r="AN140" i="21"/>
  <c r="AM140" i="21"/>
  <c r="AL140" i="21"/>
  <c r="AK140" i="21"/>
  <c r="AJ140" i="21"/>
  <c r="AI140" i="21"/>
  <c r="AH140" i="21"/>
  <c r="AF140" i="21"/>
  <c r="AE140" i="21"/>
  <c r="AD140" i="21"/>
  <c r="AB140" i="21"/>
  <c r="AA140" i="21"/>
  <c r="Z140" i="21"/>
  <c r="Y140" i="21"/>
  <c r="X140" i="21"/>
  <c r="W140" i="21"/>
  <c r="V140" i="21"/>
  <c r="U140" i="21"/>
  <c r="T140" i="21"/>
  <c r="S140" i="21"/>
  <c r="R140" i="21"/>
  <c r="P140" i="21"/>
  <c r="O140" i="21"/>
  <c r="K140" i="21"/>
  <c r="G140" i="21"/>
  <c r="F140" i="21"/>
  <c r="E140" i="21"/>
  <c r="N140" i="21"/>
  <c r="AR139" i="21"/>
  <c r="AQ139" i="21"/>
  <c r="AP139" i="21"/>
  <c r="AO139" i="21"/>
  <c r="AN139" i="21"/>
  <c r="AM139" i="21"/>
  <c r="AL139" i="21"/>
  <c r="AK139" i="21"/>
  <c r="AJ139" i="21"/>
  <c r="AI139" i="21"/>
  <c r="AH139" i="21"/>
  <c r="AF139" i="21"/>
  <c r="AE139" i="21"/>
  <c r="AD139" i="21"/>
  <c r="AA139" i="21"/>
  <c r="Z139" i="21"/>
  <c r="Y139" i="21"/>
  <c r="X139" i="21"/>
  <c r="W139" i="21"/>
  <c r="V139" i="21"/>
  <c r="U139" i="21"/>
  <c r="T139" i="21"/>
  <c r="S139" i="21"/>
  <c r="R139" i="21"/>
  <c r="P139" i="21"/>
  <c r="K139" i="21"/>
  <c r="G139" i="21"/>
  <c r="F139" i="21"/>
  <c r="E139" i="21"/>
  <c r="N139" i="21"/>
  <c r="AR138" i="21"/>
  <c r="AQ138" i="21"/>
  <c r="AP138" i="21"/>
  <c r="AO138" i="21"/>
  <c r="AN138" i="21"/>
  <c r="AM138" i="21"/>
  <c r="AL138" i="21"/>
  <c r="AK138" i="21"/>
  <c r="AJ138" i="21"/>
  <c r="AI138" i="21"/>
  <c r="AH138" i="21"/>
  <c r="AF138" i="21"/>
  <c r="AE138" i="21"/>
  <c r="AD138" i="21"/>
  <c r="AB138" i="21"/>
  <c r="AA138" i="21"/>
  <c r="Z138" i="21"/>
  <c r="Y138" i="21"/>
  <c r="X138" i="21"/>
  <c r="W138" i="21"/>
  <c r="V138" i="21"/>
  <c r="U138" i="21"/>
  <c r="T138" i="21"/>
  <c r="S138" i="21"/>
  <c r="R138" i="21"/>
  <c r="P138" i="21"/>
  <c r="O138" i="21"/>
  <c r="K138" i="21"/>
  <c r="G138" i="21"/>
  <c r="F138" i="21"/>
  <c r="E138" i="21"/>
  <c r="N138" i="21"/>
  <c r="AR137" i="21"/>
  <c r="AQ137" i="21"/>
  <c r="AP137" i="21"/>
  <c r="AO137" i="21"/>
  <c r="AN137" i="21"/>
  <c r="AM137" i="21"/>
  <c r="AL137" i="21"/>
  <c r="AK137" i="21"/>
  <c r="AJ137" i="21"/>
  <c r="AI137" i="21"/>
  <c r="AH137" i="21"/>
  <c r="AF137" i="21"/>
  <c r="AE137" i="21"/>
  <c r="AD137" i="21"/>
  <c r="AB137" i="21"/>
  <c r="AA137" i="21"/>
  <c r="Z137" i="21"/>
  <c r="Y137" i="21"/>
  <c r="X137" i="21"/>
  <c r="W137" i="21"/>
  <c r="V137" i="21"/>
  <c r="U137" i="21"/>
  <c r="T137" i="21"/>
  <c r="S137" i="21"/>
  <c r="R137" i="21"/>
  <c r="P137" i="21"/>
  <c r="O137" i="21"/>
  <c r="K137" i="21"/>
  <c r="G137" i="21"/>
  <c r="F137" i="21"/>
  <c r="E137" i="21"/>
  <c r="N137" i="21"/>
  <c r="AR136" i="21"/>
  <c r="AQ136" i="21"/>
  <c r="AP136" i="21"/>
  <c r="AO136" i="21"/>
  <c r="AN136" i="21"/>
  <c r="AM136" i="21"/>
  <c r="AL136" i="21"/>
  <c r="AK136" i="21"/>
  <c r="AJ136" i="21"/>
  <c r="AI136" i="21"/>
  <c r="AH136" i="21"/>
  <c r="AE136" i="21"/>
  <c r="AD136" i="21"/>
  <c r="AB136" i="21"/>
  <c r="AA136" i="21"/>
  <c r="Z136" i="21"/>
  <c r="Y136" i="21"/>
  <c r="X136" i="21"/>
  <c r="W136" i="21"/>
  <c r="V136" i="21"/>
  <c r="U136" i="21"/>
  <c r="T136" i="21"/>
  <c r="S136" i="21"/>
  <c r="R136" i="21"/>
  <c r="P136" i="21"/>
  <c r="K136" i="21"/>
  <c r="G136" i="21"/>
  <c r="F136" i="21"/>
  <c r="E136" i="21"/>
  <c r="N136" i="21"/>
  <c r="AR135" i="21"/>
  <c r="AQ135" i="21"/>
  <c r="AP135" i="21"/>
  <c r="AO135" i="21"/>
  <c r="AN135" i="21"/>
  <c r="AM135" i="21"/>
  <c r="AL135" i="21"/>
  <c r="AK135" i="21"/>
  <c r="AJ135" i="21"/>
  <c r="AI135" i="21"/>
  <c r="AH135" i="21"/>
  <c r="AE135" i="21"/>
  <c r="AD135" i="21"/>
  <c r="AA135" i="21"/>
  <c r="Z135" i="21"/>
  <c r="Y135" i="21"/>
  <c r="X135" i="21"/>
  <c r="W135" i="21"/>
  <c r="V135" i="21"/>
  <c r="U135" i="21"/>
  <c r="T135" i="21"/>
  <c r="S135" i="21"/>
  <c r="R135" i="21"/>
  <c r="P135" i="21"/>
  <c r="K135" i="21"/>
  <c r="G135" i="21"/>
  <c r="F135" i="21"/>
  <c r="E135" i="21"/>
  <c r="AR134" i="21"/>
  <c r="AQ134" i="21"/>
  <c r="AP134" i="21"/>
  <c r="AO134" i="21"/>
  <c r="AN134" i="21"/>
  <c r="AM134" i="21"/>
  <c r="AL134" i="21"/>
  <c r="AK134" i="21"/>
  <c r="AJ134" i="21"/>
  <c r="AI134" i="21"/>
  <c r="AH134" i="21"/>
  <c r="AE134" i="21"/>
  <c r="AD134" i="21"/>
  <c r="AA134" i="21"/>
  <c r="Z134" i="21"/>
  <c r="Y134" i="21"/>
  <c r="X134" i="21"/>
  <c r="W134" i="21"/>
  <c r="V134" i="21"/>
  <c r="U134" i="21"/>
  <c r="T134" i="21"/>
  <c r="S134" i="21"/>
  <c r="R134" i="21"/>
  <c r="P134" i="21"/>
  <c r="K134" i="21"/>
  <c r="G134" i="21"/>
  <c r="F134" i="21"/>
  <c r="E134" i="21"/>
  <c r="O134" i="21"/>
  <c r="AR133" i="21"/>
  <c r="AQ133" i="21"/>
  <c r="AP133" i="21"/>
  <c r="AO133" i="21"/>
  <c r="AN133" i="21"/>
  <c r="AM133" i="21"/>
  <c r="AL133" i="21"/>
  <c r="AK133" i="21"/>
  <c r="AJ133" i="21"/>
  <c r="AI133" i="21"/>
  <c r="AH133" i="21"/>
  <c r="AE133" i="21"/>
  <c r="AD133" i="21"/>
  <c r="AA133" i="21"/>
  <c r="Z133" i="21"/>
  <c r="Y133" i="21"/>
  <c r="X133" i="21"/>
  <c r="W133" i="21"/>
  <c r="V133" i="21"/>
  <c r="U133" i="21"/>
  <c r="T133" i="21"/>
  <c r="S133" i="21"/>
  <c r="R133" i="21"/>
  <c r="P133" i="21"/>
  <c r="K133" i="21"/>
  <c r="G133" i="21"/>
  <c r="F133" i="21"/>
  <c r="E133" i="21"/>
  <c r="O133" i="21"/>
  <c r="AR132" i="21"/>
  <c r="AQ132" i="21"/>
  <c r="AP132" i="21"/>
  <c r="AO132" i="21"/>
  <c r="AN132" i="21"/>
  <c r="AM132" i="21"/>
  <c r="AL132" i="21"/>
  <c r="AK132" i="21"/>
  <c r="AJ132" i="21"/>
  <c r="AI132" i="21"/>
  <c r="AH132" i="21"/>
  <c r="AE132" i="21"/>
  <c r="AD132" i="21"/>
  <c r="AA132" i="21"/>
  <c r="Z132" i="21"/>
  <c r="Y132" i="21"/>
  <c r="X132" i="21"/>
  <c r="W132" i="21"/>
  <c r="V132" i="21"/>
  <c r="U132" i="21"/>
  <c r="T132" i="21"/>
  <c r="S132" i="21"/>
  <c r="R132" i="21"/>
  <c r="P132" i="21"/>
  <c r="K132" i="21"/>
  <c r="G132" i="21"/>
  <c r="F132" i="21"/>
  <c r="E132" i="21"/>
  <c r="O132" i="21"/>
  <c r="AR131" i="21"/>
  <c r="AQ131" i="21"/>
  <c r="AP131" i="21"/>
  <c r="AO131" i="21"/>
  <c r="AN131" i="21"/>
  <c r="AM131" i="21"/>
  <c r="AL131" i="21"/>
  <c r="AK131" i="21"/>
  <c r="AJ131" i="21"/>
  <c r="AI131" i="21"/>
  <c r="AH131" i="21"/>
  <c r="AE131" i="21"/>
  <c r="AD131" i="21"/>
  <c r="AA131" i="21"/>
  <c r="Z131" i="21"/>
  <c r="Y131" i="21"/>
  <c r="X131" i="21"/>
  <c r="W131" i="21"/>
  <c r="V131" i="21"/>
  <c r="U131" i="21"/>
  <c r="T131" i="21"/>
  <c r="S131" i="21"/>
  <c r="R131" i="21"/>
  <c r="P131" i="21"/>
  <c r="K131" i="21"/>
  <c r="G131" i="21"/>
  <c r="F131" i="21"/>
  <c r="E131" i="21"/>
  <c r="AR130" i="21"/>
  <c r="AQ130" i="21"/>
  <c r="AP130" i="21"/>
  <c r="AO130" i="21"/>
  <c r="AN130" i="21"/>
  <c r="AM130" i="21"/>
  <c r="AL130" i="21"/>
  <c r="AK130" i="21"/>
  <c r="AJ130" i="21"/>
  <c r="AI130" i="21"/>
  <c r="AH130" i="21"/>
  <c r="AE130" i="21"/>
  <c r="AD130" i="21"/>
  <c r="AA130" i="21"/>
  <c r="Z130" i="21"/>
  <c r="Y130" i="21"/>
  <c r="X130" i="21"/>
  <c r="W130" i="21"/>
  <c r="V130" i="21"/>
  <c r="U130" i="21"/>
  <c r="T130" i="21"/>
  <c r="S130" i="21"/>
  <c r="R130" i="21"/>
  <c r="P130" i="21"/>
  <c r="K130" i="21"/>
  <c r="G130" i="21"/>
  <c r="F130" i="21"/>
  <c r="E130" i="21"/>
  <c r="O130" i="21"/>
  <c r="AR129" i="21"/>
  <c r="AQ129" i="21"/>
  <c r="AP129" i="21"/>
  <c r="AO129" i="21"/>
  <c r="AN129" i="21"/>
  <c r="AM129" i="21"/>
  <c r="AL129" i="21"/>
  <c r="AK129" i="21"/>
  <c r="AJ129" i="21"/>
  <c r="AI129" i="21"/>
  <c r="AH129" i="21"/>
  <c r="AE129" i="21"/>
  <c r="AD129" i="21"/>
  <c r="AA129" i="21"/>
  <c r="Z129" i="21"/>
  <c r="Y129" i="21"/>
  <c r="X129" i="21"/>
  <c r="W129" i="21"/>
  <c r="V129" i="21"/>
  <c r="U129" i="21"/>
  <c r="T129" i="21"/>
  <c r="S129" i="21"/>
  <c r="R129" i="21"/>
  <c r="P129" i="21"/>
  <c r="K129" i="21"/>
  <c r="G129" i="21"/>
  <c r="F129" i="21"/>
  <c r="E129" i="21"/>
  <c r="O129" i="21"/>
  <c r="AR128" i="21"/>
  <c r="AQ128" i="21"/>
  <c r="AP128" i="21"/>
  <c r="AO128" i="21"/>
  <c r="AN128" i="21"/>
  <c r="AM128" i="21"/>
  <c r="AL128" i="21"/>
  <c r="AK128" i="21"/>
  <c r="AJ128" i="21"/>
  <c r="AI128" i="21"/>
  <c r="AH128" i="21"/>
  <c r="AE128" i="21"/>
  <c r="AD128" i="21"/>
  <c r="AA128" i="21"/>
  <c r="Z128" i="21"/>
  <c r="Y128" i="21"/>
  <c r="X128" i="21"/>
  <c r="W128" i="21"/>
  <c r="V128" i="21"/>
  <c r="U128" i="21"/>
  <c r="T128" i="21"/>
  <c r="S128" i="21"/>
  <c r="R128" i="21"/>
  <c r="P128" i="21"/>
  <c r="K128" i="21"/>
  <c r="G128" i="21"/>
  <c r="F128" i="21"/>
  <c r="E128" i="21"/>
  <c r="O128" i="21"/>
  <c r="AR127" i="21"/>
  <c r="AQ127" i="21"/>
  <c r="AP127" i="21"/>
  <c r="AO127" i="21"/>
  <c r="AN127" i="21"/>
  <c r="AM127" i="21"/>
  <c r="AL127" i="21"/>
  <c r="AK127" i="21"/>
  <c r="AJ127" i="21"/>
  <c r="AI127" i="21"/>
  <c r="AH127" i="21"/>
  <c r="AE127" i="21"/>
  <c r="AD127" i="21"/>
  <c r="AA127" i="21"/>
  <c r="Z127" i="21"/>
  <c r="Y127" i="21"/>
  <c r="X127" i="21"/>
  <c r="W127" i="21"/>
  <c r="V127" i="21"/>
  <c r="U127" i="21"/>
  <c r="T127" i="21"/>
  <c r="S127" i="21"/>
  <c r="R127" i="21"/>
  <c r="P127" i="21"/>
  <c r="K127" i="21"/>
  <c r="G127" i="21"/>
  <c r="F127" i="21"/>
  <c r="E127" i="21"/>
  <c r="AR126" i="21"/>
  <c r="AQ126" i="21"/>
  <c r="AP126" i="21"/>
  <c r="AO126" i="21"/>
  <c r="AN126" i="21"/>
  <c r="AM126" i="21"/>
  <c r="AL126" i="21"/>
  <c r="AK126" i="21"/>
  <c r="AJ126" i="21"/>
  <c r="AI126" i="21"/>
  <c r="AH126" i="21"/>
  <c r="AE126" i="21"/>
  <c r="AD126" i="21"/>
  <c r="AA126" i="21"/>
  <c r="Z126" i="21"/>
  <c r="Y126" i="21"/>
  <c r="X126" i="21"/>
  <c r="W126" i="21"/>
  <c r="V126" i="21"/>
  <c r="U126" i="21"/>
  <c r="T126" i="21"/>
  <c r="S126" i="21"/>
  <c r="R126" i="21"/>
  <c r="P126" i="21"/>
  <c r="K126" i="21"/>
  <c r="G126" i="21"/>
  <c r="F126" i="21"/>
  <c r="E126" i="21"/>
  <c r="O126" i="21"/>
  <c r="AR125" i="21"/>
  <c r="AQ125" i="21"/>
  <c r="AP125" i="21"/>
  <c r="AO125" i="21"/>
  <c r="AN125" i="21"/>
  <c r="AM125" i="21"/>
  <c r="AL125" i="21"/>
  <c r="AK125" i="21"/>
  <c r="AJ125" i="21"/>
  <c r="AI125" i="21"/>
  <c r="AH125" i="21"/>
  <c r="AE125" i="21"/>
  <c r="AD125" i="21"/>
  <c r="AA125" i="21"/>
  <c r="Z125" i="21"/>
  <c r="Y125" i="21"/>
  <c r="X125" i="21"/>
  <c r="W125" i="21"/>
  <c r="V125" i="21"/>
  <c r="U125" i="21"/>
  <c r="T125" i="21"/>
  <c r="S125" i="21"/>
  <c r="R125" i="21"/>
  <c r="P125" i="21"/>
  <c r="K125" i="21"/>
  <c r="G125" i="21"/>
  <c r="F125" i="21"/>
  <c r="E125" i="21"/>
  <c r="O125" i="21"/>
  <c r="AR124" i="21"/>
  <c r="AQ124" i="21"/>
  <c r="AP124" i="21"/>
  <c r="AO124" i="21"/>
  <c r="AN124" i="21"/>
  <c r="AM124" i="21"/>
  <c r="AL124" i="21"/>
  <c r="AK124" i="21"/>
  <c r="AJ124" i="21"/>
  <c r="AI124" i="21"/>
  <c r="AH124" i="21"/>
  <c r="AE124" i="21"/>
  <c r="AD124" i="21"/>
  <c r="AA124" i="21"/>
  <c r="Z124" i="21"/>
  <c r="Y124" i="21"/>
  <c r="X124" i="21"/>
  <c r="W124" i="21"/>
  <c r="V124" i="21"/>
  <c r="U124" i="21"/>
  <c r="T124" i="21"/>
  <c r="S124" i="21"/>
  <c r="R124" i="21"/>
  <c r="P124" i="21"/>
  <c r="O124" i="21"/>
  <c r="K124" i="21"/>
  <c r="G124" i="21"/>
  <c r="F124" i="21"/>
  <c r="E124" i="21"/>
  <c r="N124" i="21"/>
  <c r="AR123" i="21"/>
  <c r="AQ123" i="21"/>
  <c r="AP123" i="21"/>
  <c r="AO123" i="21"/>
  <c r="AN123" i="21"/>
  <c r="AM123" i="21"/>
  <c r="AL123" i="21"/>
  <c r="AK123" i="21"/>
  <c r="AJ123" i="21"/>
  <c r="AI123" i="21"/>
  <c r="AH123" i="21"/>
  <c r="AE123" i="21"/>
  <c r="AD123" i="21"/>
  <c r="AA123" i="21"/>
  <c r="Z123" i="21"/>
  <c r="Y123" i="21"/>
  <c r="X123" i="21"/>
  <c r="W123" i="21"/>
  <c r="V123" i="21"/>
  <c r="U123" i="21"/>
  <c r="T123" i="21"/>
  <c r="S123" i="21"/>
  <c r="R123" i="21"/>
  <c r="P123" i="21"/>
  <c r="O123" i="21"/>
  <c r="K123" i="21"/>
  <c r="G123" i="21"/>
  <c r="F123" i="21"/>
  <c r="E123" i="21"/>
  <c r="AR122" i="21"/>
  <c r="AQ122" i="21"/>
  <c r="AP122" i="21"/>
  <c r="AO122" i="21"/>
  <c r="AN122" i="21"/>
  <c r="AM122" i="21"/>
  <c r="AL122" i="21"/>
  <c r="AK122" i="21"/>
  <c r="AJ122" i="21"/>
  <c r="AI122" i="21"/>
  <c r="AH122" i="21"/>
  <c r="AE122" i="21"/>
  <c r="AD122" i="21"/>
  <c r="AA122" i="21"/>
  <c r="Z122" i="21"/>
  <c r="Y122" i="21"/>
  <c r="X122" i="21"/>
  <c r="W122" i="21"/>
  <c r="V122" i="21"/>
  <c r="U122" i="21"/>
  <c r="T122" i="21"/>
  <c r="S122" i="21"/>
  <c r="R122" i="21"/>
  <c r="P122" i="21"/>
  <c r="O122" i="21"/>
  <c r="K122" i="21"/>
  <c r="G122" i="21"/>
  <c r="F122" i="21"/>
  <c r="E122" i="21"/>
  <c r="N122" i="21"/>
  <c r="AR121" i="21"/>
  <c r="AQ121" i="21"/>
  <c r="AP121" i="21"/>
  <c r="AO121" i="21"/>
  <c r="AN121" i="21"/>
  <c r="AM121" i="21"/>
  <c r="AL121" i="21"/>
  <c r="AK121" i="21"/>
  <c r="AJ121" i="21"/>
  <c r="AI121" i="21"/>
  <c r="AH121" i="21"/>
  <c r="AE121" i="21"/>
  <c r="AD121" i="21"/>
  <c r="AA121" i="21"/>
  <c r="Z121" i="21"/>
  <c r="Y121" i="21"/>
  <c r="X121" i="21"/>
  <c r="W121" i="21"/>
  <c r="V121" i="21"/>
  <c r="U121" i="21"/>
  <c r="T121" i="21"/>
  <c r="S121" i="21"/>
  <c r="R121" i="21"/>
  <c r="P121" i="21"/>
  <c r="O121" i="21"/>
  <c r="K121" i="21"/>
  <c r="G121" i="21"/>
  <c r="F121" i="21"/>
  <c r="E121" i="21"/>
  <c r="N121" i="21"/>
  <c r="AR120" i="21"/>
  <c r="AQ120" i="21"/>
  <c r="AP120" i="21"/>
  <c r="AO120" i="21"/>
  <c r="AN120" i="21"/>
  <c r="AM120" i="21"/>
  <c r="AL120" i="21"/>
  <c r="AK120" i="21"/>
  <c r="AJ120" i="21"/>
  <c r="AI120" i="21"/>
  <c r="AH120" i="21"/>
  <c r="AE120" i="21"/>
  <c r="AD120" i="21"/>
  <c r="AA120" i="21"/>
  <c r="Z120" i="21"/>
  <c r="Y120" i="21"/>
  <c r="X120" i="21"/>
  <c r="W120" i="21"/>
  <c r="V120" i="21"/>
  <c r="U120" i="21"/>
  <c r="T120" i="21"/>
  <c r="S120" i="21"/>
  <c r="R120" i="21"/>
  <c r="P120" i="21"/>
  <c r="K120" i="21"/>
  <c r="G120" i="21"/>
  <c r="F120" i="21"/>
  <c r="E120" i="21"/>
  <c r="N120" i="21"/>
  <c r="AR119" i="21"/>
  <c r="AQ119" i="21"/>
  <c r="AP119" i="21"/>
  <c r="AO119" i="21"/>
  <c r="AN119" i="21"/>
  <c r="AM119" i="21"/>
  <c r="AL119" i="21"/>
  <c r="AK119" i="21"/>
  <c r="AJ119" i="21"/>
  <c r="AI119" i="21"/>
  <c r="AH119" i="21"/>
  <c r="AE119" i="21"/>
  <c r="AD119" i="21"/>
  <c r="AA119" i="21"/>
  <c r="Z119" i="21"/>
  <c r="Y119" i="21"/>
  <c r="X119" i="21"/>
  <c r="W119" i="21"/>
  <c r="V119" i="21"/>
  <c r="U119" i="21"/>
  <c r="T119" i="21"/>
  <c r="S119" i="21"/>
  <c r="R119" i="21"/>
  <c r="P119" i="21"/>
  <c r="K119" i="21"/>
  <c r="J119" i="21"/>
  <c r="G119" i="21"/>
  <c r="F119" i="21"/>
  <c r="E119" i="21"/>
  <c r="AR118" i="21"/>
  <c r="AQ118" i="21"/>
  <c r="AP118" i="21"/>
  <c r="AO118" i="21"/>
  <c r="AN118" i="21"/>
  <c r="AM118" i="21"/>
  <c r="AL118" i="21"/>
  <c r="AK118" i="21"/>
  <c r="AJ118" i="21"/>
  <c r="AI118" i="21"/>
  <c r="AH118" i="21"/>
  <c r="AE118" i="21"/>
  <c r="AD118" i="21"/>
  <c r="AA118" i="21"/>
  <c r="Z118" i="21"/>
  <c r="Y118" i="21"/>
  <c r="X118" i="21"/>
  <c r="W118" i="21"/>
  <c r="V118" i="21"/>
  <c r="U118" i="21"/>
  <c r="T118" i="21"/>
  <c r="S118" i="21"/>
  <c r="R118" i="21"/>
  <c r="P118" i="21"/>
  <c r="K118" i="21"/>
  <c r="G118" i="21"/>
  <c r="F118" i="21"/>
  <c r="E118" i="21"/>
  <c r="N118" i="21"/>
  <c r="AR117" i="21"/>
  <c r="AQ117" i="21"/>
  <c r="AP117" i="21"/>
  <c r="AO117" i="21"/>
  <c r="AN117" i="21"/>
  <c r="AM117" i="21"/>
  <c r="AL117" i="21"/>
  <c r="AK117" i="21"/>
  <c r="AJ117" i="21"/>
  <c r="AI117" i="21"/>
  <c r="AH117" i="21"/>
  <c r="AE117" i="21"/>
  <c r="AD117" i="21"/>
  <c r="AA117" i="21"/>
  <c r="Z117" i="21"/>
  <c r="Y117" i="21"/>
  <c r="X117" i="21"/>
  <c r="W117" i="21"/>
  <c r="V117" i="21"/>
  <c r="U117" i="21"/>
  <c r="T117" i="21"/>
  <c r="S117" i="21"/>
  <c r="R117" i="21"/>
  <c r="P117" i="21"/>
  <c r="N117" i="21"/>
  <c r="K117" i="21"/>
  <c r="J117" i="21"/>
  <c r="G117" i="21"/>
  <c r="F117" i="21"/>
  <c r="E117" i="21"/>
  <c r="AR116" i="21"/>
  <c r="AQ116" i="21"/>
  <c r="AP116" i="21"/>
  <c r="AO116" i="21"/>
  <c r="AN116" i="21"/>
  <c r="AM116" i="21"/>
  <c r="AL116" i="21"/>
  <c r="AK116" i="21"/>
  <c r="AJ116" i="21"/>
  <c r="AI116" i="21"/>
  <c r="AH116" i="21"/>
  <c r="AE116" i="21"/>
  <c r="AD116" i="21"/>
  <c r="AA116" i="21"/>
  <c r="Z116" i="21"/>
  <c r="Y116" i="21"/>
  <c r="X116" i="21"/>
  <c r="W116" i="21"/>
  <c r="V116" i="21"/>
  <c r="U116" i="21"/>
  <c r="T116" i="21"/>
  <c r="S116" i="21"/>
  <c r="R116" i="21"/>
  <c r="P116" i="21"/>
  <c r="K116" i="21"/>
  <c r="G116" i="21"/>
  <c r="F116" i="21"/>
  <c r="E116" i="21"/>
  <c r="N116" i="21"/>
  <c r="AR115" i="21"/>
  <c r="AQ115" i="21"/>
  <c r="AP115" i="21"/>
  <c r="AO115" i="21"/>
  <c r="AN115" i="21"/>
  <c r="AM115" i="21"/>
  <c r="AL115" i="21"/>
  <c r="AK115" i="21"/>
  <c r="AJ115" i="21"/>
  <c r="AI115" i="21"/>
  <c r="AH115" i="21"/>
  <c r="AE115" i="21"/>
  <c r="AD115" i="21"/>
  <c r="AA115" i="21"/>
  <c r="Z115" i="21"/>
  <c r="Y115" i="21"/>
  <c r="X115" i="21"/>
  <c r="W115" i="21"/>
  <c r="V115" i="21"/>
  <c r="U115" i="21"/>
  <c r="T115" i="21"/>
  <c r="S115" i="21"/>
  <c r="R115" i="21"/>
  <c r="P115" i="21"/>
  <c r="N115" i="21"/>
  <c r="K115" i="21"/>
  <c r="G115" i="21"/>
  <c r="F115" i="21"/>
  <c r="E115"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P114" i="21"/>
  <c r="K114" i="21"/>
  <c r="I114" i="21"/>
  <c r="G114" i="21"/>
  <c r="F114" i="21"/>
  <c r="E114" i="21"/>
  <c r="O114"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P113" i="21"/>
  <c r="K113" i="21"/>
  <c r="I113" i="21"/>
  <c r="G113" i="21"/>
  <c r="F113" i="21"/>
  <c r="E113" i="21"/>
  <c r="O113"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P112" i="21"/>
  <c r="K112" i="21"/>
  <c r="I112" i="21"/>
  <c r="G112" i="21"/>
  <c r="F112" i="21"/>
  <c r="E112" i="21"/>
  <c r="O112"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P111" i="21"/>
  <c r="K111" i="21"/>
  <c r="I111" i="21"/>
  <c r="G111" i="21"/>
  <c r="F111" i="21"/>
  <c r="E111" i="21"/>
  <c r="O111"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P110" i="21"/>
  <c r="K110" i="21"/>
  <c r="I110" i="21"/>
  <c r="G110" i="21"/>
  <c r="F110" i="21"/>
  <c r="E110" i="21"/>
  <c r="O110"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P109" i="21"/>
  <c r="K109" i="21"/>
  <c r="I109" i="21"/>
  <c r="G109" i="21"/>
  <c r="F109" i="21"/>
  <c r="E109" i="21"/>
  <c r="O109" i="21"/>
  <c r="AR108" i="21"/>
  <c r="AQ108" i="21"/>
  <c r="AP108" i="21"/>
  <c r="AO108" i="21"/>
  <c r="AN108" i="21"/>
  <c r="AM108" i="21"/>
  <c r="AL108" i="21"/>
  <c r="AK108" i="21"/>
  <c r="AJ108" i="21"/>
  <c r="AI108" i="21"/>
  <c r="AH108" i="21"/>
  <c r="AE108" i="21"/>
  <c r="AD108" i="21"/>
  <c r="AA108" i="21"/>
  <c r="Z108" i="21"/>
  <c r="Y108" i="21"/>
  <c r="X108" i="21"/>
  <c r="W108" i="21"/>
  <c r="V108" i="21"/>
  <c r="U108" i="21"/>
  <c r="T108" i="21"/>
  <c r="S108" i="21"/>
  <c r="R108" i="21"/>
  <c r="P108" i="21"/>
  <c r="K108" i="21"/>
  <c r="G108" i="21"/>
  <c r="F108" i="21"/>
  <c r="E108" i="21"/>
  <c r="AF108" i="21"/>
  <c r="AR107" i="21"/>
  <c r="AQ107" i="21"/>
  <c r="AP107" i="21"/>
  <c r="AO107" i="21"/>
  <c r="AN107" i="21"/>
  <c r="AM107" i="21"/>
  <c r="AL107" i="21"/>
  <c r="AK107" i="21"/>
  <c r="AJ107" i="21"/>
  <c r="AI107" i="21"/>
  <c r="AH107" i="21"/>
  <c r="AE107" i="21"/>
  <c r="AD107" i="21"/>
  <c r="AA107" i="21"/>
  <c r="Z107" i="21"/>
  <c r="Y107" i="21"/>
  <c r="X107" i="21"/>
  <c r="W107" i="21"/>
  <c r="V107" i="21"/>
  <c r="U107" i="21"/>
  <c r="T107" i="21"/>
  <c r="S107" i="21"/>
  <c r="R107" i="21"/>
  <c r="P107" i="21"/>
  <c r="K107" i="21"/>
  <c r="G107" i="21"/>
  <c r="F107" i="21"/>
  <c r="E107" i="21"/>
  <c r="AF107" i="21"/>
  <c r="AR106" i="21"/>
  <c r="AQ106" i="21"/>
  <c r="AP106" i="21"/>
  <c r="AO106" i="21"/>
  <c r="AN106" i="21"/>
  <c r="AM106" i="21"/>
  <c r="AL106" i="21"/>
  <c r="AK106" i="21"/>
  <c r="AJ106" i="21"/>
  <c r="AI106" i="21"/>
  <c r="AH106" i="21"/>
  <c r="AE106" i="21"/>
  <c r="AD106" i="21"/>
  <c r="AA106" i="21"/>
  <c r="Z106" i="21"/>
  <c r="Y106" i="21"/>
  <c r="X106" i="21"/>
  <c r="W106" i="21"/>
  <c r="V106" i="21"/>
  <c r="U106" i="21"/>
  <c r="T106" i="21"/>
  <c r="S106" i="21"/>
  <c r="R106" i="21"/>
  <c r="P106" i="21"/>
  <c r="K106" i="21"/>
  <c r="G106" i="21"/>
  <c r="F106" i="21"/>
  <c r="E106" i="21"/>
  <c r="AF106" i="21"/>
  <c r="AR105" i="21"/>
  <c r="AQ105" i="21"/>
  <c r="AP105" i="21"/>
  <c r="AO105" i="21"/>
  <c r="AN105" i="21"/>
  <c r="AM105" i="21"/>
  <c r="AL105" i="21"/>
  <c r="AK105" i="21"/>
  <c r="AJ105" i="21"/>
  <c r="AI105" i="21"/>
  <c r="AH105" i="21"/>
  <c r="AE105" i="21"/>
  <c r="AD105" i="21"/>
  <c r="AA105" i="21"/>
  <c r="Z105" i="21"/>
  <c r="Y105" i="21"/>
  <c r="X105" i="21"/>
  <c r="W105" i="21"/>
  <c r="V105" i="21"/>
  <c r="U105" i="21"/>
  <c r="T105" i="21"/>
  <c r="S105" i="21"/>
  <c r="R105" i="21"/>
  <c r="P105" i="21"/>
  <c r="K105" i="21"/>
  <c r="G105" i="21"/>
  <c r="F105" i="21"/>
  <c r="E105" i="21"/>
  <c r="AF105" i="21"/>
  <c r="AR104" i="21"/>
  <c r="AQ104" i="21"/>
  <c r="AP104" i="21"/>
  <c r="AO104" i="21"/>
  <c r="AN104" i="21"/>
  <c r="AM104" i="21"/>
  <c r="AL104" i="21"/>
  <c r="AK104" i="21"/>
  <c r="AJ104" i="21"/>
  <c r="AI104" i="21"/>
  <c r="AH104" i="21"/>
  <c r="AE104" i="21"/>
  <c r="AD104" i="21"/>
  <c r="AA104" i="21"/>
  <c r="Z104" i="21"/>
  <c r="Y104" i="21"/>
  <c r="X104" i="21"/>
  <c r="W104" i="21"/>
  <c r="V104" i="21"/>
  <c r="U104" i="21"/>
  <c r="T104" i="21"/>
  <c r="S104" i="21"/>
  <c r="R104" i="21"/>
  <c r="P104" i="21"/>
  <c r="K104" i="21"/>
  <c r="G104" i="21"/>
  <c r="F104" i="21"/>
  <c r="E104" i="21"/>
  <c r="AF104" i="21"/>
  <c r="AR103" i="21"/>
  <c r="AQ103" i="21"/>
  <c r="AP103" i="21"/>
  <c r="AO103" i="21"/>
  <c r="AN103" i="21"/>
  <c r="AM103" i="21"/>
  <c r="AL103" i="21"/>
  <c r="AK103" i="21"/>
  <c r="AJ103" i="21"/>
  <c r="AI103" i="21"/>
  <c r="AH103" i="21"/>
  <c r="AE103" i="21"/>
  <c r="AD103" i="21"/>
  <c r="AA103" i="21"/>
  <c r="Z103" i="21"/>
  <c r="Y103" i="21"/>
  <c r="X103" i="21"/>
  <c r="W103" i="21"/>
  <c r="V103" i="21"/>
  <c r="U103" i="21"/>
  <c r="T103" i="21"/>
  <c r="S103" i="21"/>
  <c r="R103" i="21"/>
  <c r="P103" i="21"/>
  <c r="K103" i="21"/>
  <c r="G103" i="21"/>
  <c r="F103" i="21"/>
  <c r="E103" i="21"/>
  <c r="AF103" i="21"/>
  <c r="AR102" i="21"/>
  <c r="AQ102" i="21"/>
  <c r="AP102" i="21"/>
  <c r="AO102" i="21"/>
  <c r="AN102" i="21"/>
  <c r="AM102" i="21"/>
  <c r="AL102" i="21"/>
  <c r="AK102" i="21"/>
  <c r="AJ102" i="21"/>
  <c r="AI102" i="21"/>
  <c r="AH102" i="21"/>
  <c r="AE102" i="21"/>
  <c r="AD102" i="21"/>
  <c r="AA102" i="21"/>
  <c r="Z102" i="21"/>
  <c r="Y102" i="21"/>
  <c r="X102" i="21"/>
  <c r="W102" i="21"/>
  <c r="V102" i="21"/>
  <c r="U102" i="21"/>
  <c r="T102" i="21"/>
  <c r="S102" i="21"/>
  <c r="R102" i="21"/>
  <c r="P102" i="21"/>
  <c r="K102" i="21"/>
  <c r="G102" i="21"/>
  <c r="F102" i="21"/>
  <c r="E102" i="21"/>
  <c r="AF102" i="21"/>
  <c r="AR101" i="21"/>
  <c r="AQ101" i="21"/>
  <c r="AP101" i="21"/>
  <c r="AO101" i="21"/>
  <c r="AN101" i="21"/>
  <c r="AM101" i="21"/>
  <c r="AL101" i="21"/>
  <c r="AK101" i="21"/>
  <c r="AJ101" i="21"/>
  <c r="AI101" i="21"/>
  <c r="AH101" i="21"/>
  <c r="AE101" i="21"/>
  <c r="AD101" i="21"/>
  <c r="AA101" i="21"/>
  <c r="Z101" i="21"/>
  <c r="Y101" i="21"/>
  <c r="X101" i="21"/>
  <c r="W101" i="21"/>
  <c r="V101" i="21"/>
  <c r="U101" i="21"/>
  <c r="T101" i="21"/>
  <c r="S101" i="21"/>
  <c r="R101" i="21"/>
  <c r="P101" i="21"/>
  <c r="K101" i="21"/>
  <c r="G101" i="21"/>
  <c r="F101" i="21"/>
  <c r="E101" i="21"/>
  <c r="AF101" i="21"/>
  <c r="AR100" i="21"/>
  <c r="AQ100" i="21"/>
  <c r="AP100" i="21"/>
  <c r="AO100" i="21"/>
  <c r="AN100" i="21"/>
  <c r="AM100" i="21"/>
  <c r="AL100" i="21"/>
  <c r="AK100" i="21"/>
  <c r="AJ100" i="21"/>
  <c r="AI100" i="21"/>
  <c r="AH100" i="21"/>
  <c r="AE100" i="21"/>
  <c r="AD100" i="21"/>
  <c r="AA100" i="21"/>
  <c r="Z100" i="21"/>
  <c r="Y100" i="21"/>
  <c r="X100" i="21"/>
  <c r="W100" i="21"/>
  <c r="V100" i="21"/>
  <c r="U100" i="21"/>
  <c r="T100" i="21"/>
  <c r="S100" i="21"/>
  <c r="R100" i="21"/>
  <c r="P100" i="21"/>
  <c r="K100" i="21"/>
  <c r="G100" i="21"/>
  <c r="F100" i="21"/>
  <c r="E100" i="21"/>
  <c r="AF100" i="21"/>
  <c r="AR99" i="21"/>
  <c r="AQ99" i="21"/>
  <c r="AP99" i="21"/>
  <c r="AO99" i="21"/>
  <c r="AN99" i="21"/>
  <c r="AM99" i="21"/>
  <c r="AL99" i="21"/>
  <c r="AK99" i="21"/>
  <c r="AJ99" i="21"/>
  <c r="AI99" i="21"/>
  <c r="AH99" i="21"/>
  <c r="AE99" i="21"/>
  <c r="AD99" i="21"/>
  <c r="AA99" i="21"/>
  <c r="Z99" i="21"/>
  <c r="Y99" i="21"/>
  <c r="X99" i="21"/>
  <c r="W99" i="21"/>
  <c r="V99" i="21"/>
  <c r="U99" i="21"/>
  <c r="T99" i="21"/>
  <c r="S99" i="21"/>
  <c r="R99" i="21"/>
  <c r="P99" i="21"/>
  <c r="K99" i="21"/>
  <c r="G99" i="21"/>
  <c r="F99" i="21"/>
  <c r="E99" i="21"/>
  <c r="AF99" i="21"/>
  <c r="AR98" i="21"/>
  <c r="AQ98" i="21"/>
  <c r="AP98" i="21"/>
  <c r="AO98" i="21"/>
  <c r="AN98" i="21"/>
  <c r="AM98" i="21"/>
  <c r="AL98" i="21"/>
  <c r="AK98" i="21"/>
  <c r="AJ98" i="21"/>
  <c r="AI98" i="21"/>
  <c r="AH98" i="21"/>
  <c r="AE98" i="21"/>
  <c r="AD98" i="21"/>
  <c r="AA98" i="21"/>
  <c r="Z98" i="21"/>
  <c r="Y98" i="21"/>
  <c r="X98" i="21"/>
  <c r="W98" i="21"/>
  <c r="V98" i="21"/>
  <c r="U98" i="21"/>
  <c r="T98" i="21"/>
  <c r="S98" i="21"/>
  <c r="R98" i="21"/>
  <c r="P98" i="21"/>
  <c r="K98" i="21"/>
  <c r="G98" i="21"/>
  <c r="F98" i="21"/>
  <c r="E98" i="21"/>
  <c r="AF98" i="21"/>
  <c r="AR97" i="21"/>
  <c r="AQ97" i="21"/>
  <c r="AP97" i="21"/>
  <c r="AO97" i="21"/>
  <c r="AN97" i="21"/>
  <c r="AM97" i="21"/>
  <c r="AL97" i="21"/>
  <c r="AK97" i="21"/>
  <c r="AJ97" i="21"/>
  <c r="AI97" i="21"/>
  <c r="AH97" i="21"/>
  <c r="AE97" i="21"/>
  <c r="AD97" i="21"/>
  <c r="AA97" i="21"/>
  <c r="Z97" i="21"/>
  <c r="Y97" i="21"/>
  <c r="X97" i="21"/>
  <c r="W97" i="21"/>
  <c r="V97" i="21"/>
  <c r="U97" i="21"/>
  <c r="T97" i="21"/>
  <c r="S97" i="21"/>
  <c r="R97" i="21"/>
  <c r="P97" i="21"/>
  <c r="K97" i="21"/>
  <c r="G97" i="21"/>
  <c r="F97" i="21"/>
  <c r="E97" i="21"/>
  <c r="AF97" i="21"/>
  <c r="AR96" i="21"/>
  <c r="AQ96" i="21"/>
  <c r="AP96" i="21"/>
  <c r="AO96" i="21"/>
  <c r="AN96" i="21"/>
  <c r="AM96" i="21"/>
  <c r="AL96" i="21"/>
  <c r="AK96" i="21"/>
  <c r="AJ96" i="21"/>
  <c r="AI96" i="21"/>
  <c r="AH96" i="21"/>
  <c r="AE96" i="21"/>
  <c r="AD96" i="21"/>
  <c r="AA96" i="21"/>
  <c r="Z96" i="21"/>
  <c r="Y96" i="21"/>
  <c r="X96" i="21"/>
  <c r="W96" i="21"/>
  <c r="V96" i="21"/>
  <c r="U96" i="21"/>
  <c r="T96" i="21"/>
  <c r="S96" i="21"/>
  <c r="R96" i="21"/>
  <c r="P96" i="21"/>
  <c r="K96" i="21"/>
  <c r="G96" i="21"/>
  <c r="F96" i="21"/>
  <c r="E96" i="21"/>
  <c r="AF96" i="21"/>
  <c r="AR95" i="21"/>
  <c r="AQ95" i="21"/>
  <c r="AP95" i="21"/>
  <c r="AO95" i="21"/>
  <c r="AN95" i="21"/>
  <c r="AM95" i="21"/>
  <c r="AL95" i="21"/>
  <c r="AK95" i="21"/>
  <c r="AJ95" i="21"/>
  <c r="AI95" i="21"/>
  <c r="AH95" i="21"/>
  <c r="AE95" i="21"/>
  <c r="AD95" i="21"/>
  <c r="AA95" i="21"/>
  <c r="Z95" i="21"/>
  <c r="Y95" i="21"/>
  <c r="X95" i="21"/>
  <c r="W95" i="21"/>
  <c r="V95" i="21"/>
  <c r="U95" i="21"/>
  <c r="T95" i="21"/>
  <c r="S95" i="21"/>
  <c r="R95" i="21"/>
  <c r="P95" i="21"/>
  <c r="K95" i="21"/>
  <c r="G95" i="21"/>
  <c r="F95" i="21"/>
  <c r="E95" i="21"/>
  <c r="AF95" i="21"/>
  <c r="AR94" i="21"/>
  <c r="AQ94" i="21"/>
  <c r="AP94" i="21"/>
  <c r="AO94" i="21"/>
  <c r="AN94" i="21"/>
  <c r="AM94" i="21"/>
  <c r="AL94" i="21"/>
  <c r="AK94" i="21"/>
  <c r="AJ94" i="21"/>
  <c r="AI94" i="21"/>
  <c r="AH94" i="21"/>
  <c r="AE94" i="21"/>
  <c r="AD94" i="21"/>
  <c r="AA94" i="21"/>
  <c r="Z94" i="21"/>
  <c r="Y94" i="21"/>
  <c r="X94" i="21"/>
  <c r="W94" i="21"/>
  <c r="V94" i="21"/>
  <c r="U94" i="21"/>
  <c r="T94" i="21"/>
  <c r="S94" i="21"/>
  <c r="R94" i="21"/>
  <c r="P94" i="21"/>
  <c r="K94" i="21"/>
  <c r="G94" i="21"/>
  <c r="F94" i="21"/>
  <c r="E94" i="21"/>
  <c r="AF94" i="21"/>
  <c r="AR93" i="21"/>
  <c r="AQ93" i="21"/>
  <c r="AP93" i="21"/>
  <c r="AO93" i="21"/>
  <c r="AN93" i="21"/>
  <c r="AM93" i="21"/>
  <c r="AL93" i="21"/>
  <c r="AK93" i="21"/>
  <c r="AJ93" i="21"/>
  <c r="AI93" i="21"/>
  <c r="AH93" i="21"/>
  <c r="AE93" i="21"/>
  <c r="AD93" i="21"/>
  <c r="AA93" i="21"/>
  <c r="Z93" i="21"/>
  <c r="Y93" i="21"/>
  <c r="X93" i="21"/>
  <c r="W93" i="21"/>
  <c r="V93" i="21"/>
  <c r="U93" i="21"/>
  <c r="T93" i="21"/>
  <c r="S93" i="21"/>
  <c r="R93" i="21"/>
  <c r="P93" i="21"/>
  <c r="K93" i="21"/>
  <c r="G93" i="21"/>
  <c r="F93" i="21"/>
  <c r="E93" i="21"/>
  <c r="AF93" i="21"/>
  <c r="AR92" i="21"/>
  <c r="AQ92" i="21"/>
  <c r="AP92" i="21"/>
  <c r="AO92" i="21"/>
  <c r="AN92" i="21"/>
  <c r="AM92" i="21"/>
  <c r="AL92" i="21"/>
  <c r="AK92" i="21"/>
  <c r="AJ92" i="21"/>
  <c r="AI92" i="21"/>
  <c r="AH92" i="21"/>
  <c r="AE92" i="21"/>
  <c r="AD92" i="21"/>
  <c r="AA92" i="21"/>
  <c r="Z92" i="21"/>
  <c r="Y92" i="21"/>
  <c r="X92" i="21"/>
  <c r="W92" i="21"/>
  <c r="V92" i="21"/>
  <c r="U92" i="21"/>
  <c r="T92" i="21"/>
  <c r="S92" i="21"/>
  <c r="R92" i="21"/>
  <c r="P92" i="21"/>
  <c r="K92" i="21"/>
  <c r="G92" i="21"/>
  <c r="F92" i="21"/>
  <c r="E92" i="21"/>
  <c r="AF92" i="21"/>
  <c r="AR91" i="21"/>
  <c r="AQ91" i="21"/>
  <c r="AP91" i="21"/>
  <c r="AO91" i="21"/>
  <c r="AN91" i="21"/>
  <c r="AM91" i="21"/>
  <c r="AL91" i="21"/>
  <c r="AK91" i="21"/>
  <c r="AJ91" i="21"/>
  <c r="AI91" i="21"/>
  <c r="AH91" i="21"/>
  <c r="AE91" i="21"/>
  <c r="AD91" i="21"/>
  <c r="AA91" i="21"/>
  <c r="Z91" i="21"/>
  <c r="Y91" i="21"/>
  <c r="X91" i="21"/>
  <c r="W91" i="21"/>
  <c r="V91" i="21"/>
  <c r="U91" i="21"/>
  <c r="T91" i="21"/>
  <c r="S91" i="21"/>
  <c r="R91" i="21"/>
  <c r="P91" i="21"/>
  <c r="K91" i="21"/>
  <c r="G91" i="21"/>
  <c r="F91" i="21"/>
  <c r="E91" i="21"/>
  <c r="AF91" i="21"/>
  <c r="AR90" i="21"/>
  <c r="AQ90" i="21"/>
  <c r="AP90" i="21"/>
  <c r="AO90" i="21"/>
  <c r="AN90" i="21"/>
  <c r="AM90" i="21"/>
  <c r="AL90" i="21"/>
  <c r="AK90" i="21"/>
  <c r="AJ90" i="21"/>
  <c r="AI90" i="21"/>
  <c r="AH90" i="21"/>
  <c r="AE90" i="21"/>
  <c r="AD90" i="21"/>
  <c r="AA90" i="21"/>
  <c r="Z90" i="21"/>
  <c r="Y90" i="21"/>
  <c r="X90" i="21"/>
  <c r="W90" i="21"/>
  <c r="V90" i="21"/>
  <c r="U90" i="21"/>
  <c r="T90" i="21"/>
  <c r="S90" i="21"/>
  <c r="R90" i="21"/>
  <c r="P90" i="21"/>
  <c r="K90" i="21"/>
  <c r="G90" i="21"/>
  <c r="F90" i="21"/>
  <c r="E90" i="21"/>
  <c r="AF90" i="21"/>
  <c r="AR89" i="21"/>
  <c r="AQ89" i="21"/>
  <c r="AP89" i="21"/>
  <c r="AO89" i="21"/>
  <c r="AN89" i="21"/>
  <c r="AM89" i="21"/>
  <c r="AL89" i="21"/>
  <c r="AK89" i="21"/>
  <c r="AJ89" i="21"/>
  <c r="AI89" i="21"/>
  <c r="AH89" i="21"/>
  <c r="AF89" i="21"/>
  <c r="AE89" i="21"/>
  <c r="AD89" i="21"/>
  <c r="AA89" i="21"/>
  <c r="Z89" i="21"/>
  <c r="Y89" i="21"/>
  <c r="X89" i="21"/>
  <c r="W89" i="21"/>
  <c r="V89" i="21"/>
  <c r="U89" i="21"/>
  <c r="T89" i="21"/>
  <c r="S89" i="21"/>
  <c r="R89" i="21"/>
  <c r="P89" i="21"/>
  <c r="N89" i="21"/>
  <c r="K89" i="21"/>
  <c r="J89" i="21"/>
  <c r="G89" i="21"/>
  <c r="F89" i="21"/>
  <c r="E89" i="21"/>
  <c r="AR88" i="21"/>
  <c r="AQ88" i="21"/>
  <c r="AP88" i="21"/>
  <c r="AO88" i="21"/>
  <c r="AN88" i="21"/>
  <c r="AM88" i="21"/>
  <c r="AL88" i="21"/>
  <c r="AK88" i="21"/>
  <c r="AJ88" i="21"/>
  <c r="AI88" i="21"/>
  <c r="AH88" i="21"/>
  <c r="AE88" i="21"/>
  <c r="AD88" i="21"/>
  <c r="AB88" i="21"/>
  <c r="AA88" i="21"/>
  <c r="Z88" i="21"/>
  <c r="Y88" i="21"/>
  <c r="X88" i="21"/>
  <c r="W88" i="21"/>
  <c r="V88" i="21"/>
  <c r="U88" i="21"/>
  <c r="T88" i="21"/>
  <c r="S88" i="21"/>
  <c r="R88" i="21"/>
  <c r="P88" i="21"/>
  <c r="N88" i="21"/>
  <c r="K88" i="21"/>
  <c r="J88" i="21"/>
  <c r="G88" i="21"/>
  <c r="F88" i="21"/>
  <c r="E88" i="21"/>
  <c r="AR87" i="21"/>
  <c r="AQ87" i="21"/>
  <c r="AP87" i="21"/>
  <c r="AO87" i="21"/>
  <c r="AN87" i="21"/>
  <c r="AM87" i="21"/>
  <c r="AL87" i="21"/>
  <c r="AK87" i="21"/>
  <c r="AJ87" i="21"/>
  <c r="AI87" i="21"/>
  <c r="AH87" i="21"/>
  <c r="AE87" i="21"/>
  <c r="AD87" i="21"/>
  <c r="AA87" i="21"/>
  <c r="Z87" i="21"/>
  <c r="Y87" i="21"/>
  <c r="X87" i="21"/>
  <c r="W87" i="21"/>
  <c r="V87" i="21"/>
  <c r="U87" i="21"/>
  <c r="T87" i="21"/>
  <c r="S87" i="21"/>
  <c r="R87" i="21"/>
  <c r="P87" i="21"/>
  <c r="K87" i="21"/>
  <c r="G87" i="21"/>
  <c r="F87" i="21"/>
  <c r="E87" i="21"/>
  <c r="N87" i="21"/>
  <c r="AR86" i="21"/>
  <c r="AQ86" i="21"/>
  <c r="AP86" i="21"/>
  <c r="AO86" i="21"/>
  <c r="AN86" i="21"/>
  <c r="AM86" i="21"/>
  <c r="AL86" i="21"/>
  <c r="AK86" i="21"/>
  <c r="AJ86" i="21"/>
  <c r="AI86" i="21"/>
  <c r="AH86" i="21"/>
  <c r="AE86" i="21"/>
  <c r="AD86" i="21"/>
  <c r="AA86" i="21"/>
  <c r="Z86" i="21"/>
  <c r="Y86" i="21"/>
  <c r="X86" i="21"/>
  <c r="W86" i="21"/>
  <c r="V86" i="21"/>
  <c r="U86" i="21"/>
  <c r="T86" i="21"/>
  <c r="S86" i="21"/>
  <c r="R86" i="21"/>
  <c r="P86" i="21"/>
  <c r="K86" i="21"/>
  <c r="G86" i="21"/>
  <c r="F86" i="21"/>
  <c r="E86" i="21"/>
  <c r="N86" i="21"/>
  <c r="AR85" i="21"/>
  <c r="AQ85" i="21"/>
  <c r="AP85" i="21"/>
  <c r="AO85" i="21"/>
  <c r="AN85" i="21"/>
  <c r="AM85" i="21"/>
  <c r="AL85" i="21"/>
  <c r="AK85" i="21"/>
  <c r="AJ85" i="21"/>
  <c r="AI85" i="21"/>
  <c r="AH85" i="21"/>
  <c r="AE85" i="21"/>
  <c r="AD85" i="21"/>
  <c r="AA85" i="21"/>
  <c r="Z85" i="21"/>
  <c r="Y85" i="21"/>
  <c r="X85" i="21"/>
  <c r="W85" i="21"/>
  <c r="V85" i="21"/>
  <c r="U85" i="21"/>
  <c r="T85" i="21"/>
  <c r="S85" i="21"/>
  <c r="R85" i="21"/>
  <c r="P85" i="21"/>
  <c r="N85" i="21"/>
  <c r="K85" i="21"/>
  <c r="J85" i="21"/>
  <c r="G85" i="21"/>
  <c r="F85" i="21"/>
  <c r="E85" i="21"/>
  <c r="AR84" i="21"/>
  <c r="AQ84" i="21"/>
  <c r="AP84" i="21"/>
  <c r="AO84" i="21"/>
  <c r="AN84" i="21"/>
  <c r="AM84" i="21"/>
  <c r="AL84" i="21"/>
  <c r="AK84" i="21"/>
  <c r="AJ84" i="21"/>
  <c r="AI84" i="21"/>
  <c r="AH84" i="21"/>
  <c r="AE84" i="21"/>
  <c r="AD84" i="21"/>
  <c r="AA84" i="21"/>
  <c r="Z84" i="21"/>
  <c r="Y84" i="21"/>
  <c r="X84" i="21"/>
  <c r="W84" i="21"/>
  <c r="V84" i="21"/>
  <c r="U84" i="21"/>
  <c r="T84" i="21"/>
  <c r="S84" i="21"/>
  <c r="R84" i="21"/>
  <c r="P84" i="21"/>
  <c r="K84" i="21"/>
  <c r="G84" i="21"/>
  <c r="F84" i="21"/>
  <c r="E84" i="21"/>
  <c r="N84" i="21"/>
  <c r="AR83" i="21"/>
  <c r="AQ83" i="21"/>
  <c r="AP83" i="21"/>
  <c r="AO83" i="21"/>
  <c r="AN83" i="21"/>
  <c r="AM83" i="21"/>
  <c r="AL83" i="21"/>
  <c r="AK83" i="21"/>
  <c r="AJ83" i="21"/>
  <c r="AI83" i="21"/>
  <c r="AH83" i="21"/>
  <c r="AE83" i="21"/>
  <c r="AD83" i="21"/>
  <c r="AA83" i="21"/>
  <c r="Z83" i="21"/>
  <c r="Y83" i="21"/>
  <c r="X83" i="21"/>
  <c r="W83" i="21"/>
  <c r="V83" i="21"/>
  <c r="U83" i="21"/>
  <c r="T83" i="21"/>
  <c r="S83" i="21"/>
  <c r="R83" i="21"/>
  <c r="P83" i="21"/>
  <c r="K83" i="21"/>
  <c r="G83" i="21"/>
  <c r="F83" i="21"/>
  <c r="E83" i="21"/>
  <c r="N83" i="21"/>
  <c r="AR82" i="21"/>
  <c r="AQ82" i="21"/>
  <c r="AP82" i="21"/>
  <c r="AO82" i="21"/>
  <c r="AN82" i="21"/>
  <c r="AM82" i="21"/>
  <c r="AL82" i="21"/>
  <c r="AK82" i="21"/>
  <c r="AJ82" i="21"/>
  <c r="AI82" i="21"/>
  <c r="AH82" i="21"/>
  <c r="AE82" i="21"/>
  <c r="AD82" i="21"/>
  <c r="AA82" i="21"/>
  <c r="Z82" i="21"/>
  <c r="Y82" i="21"/>
  <c r="X82" i="21"/>
  <c r="W82" i="21"/>
  <c r="V82" i="21"/>
  <c r="U82" i="21"/>
  <c r="T82" i="21"/>
  <c r="S82" i="21"/>
  <c r="R82" i="21"/>
  <c r="P82" i="21"/>
  <c r="K82" i="21"/>
  <c r="G82" i="21"/>
  <c r="F82" i="21"/>
  <c r="E82" i="21"/>
  <c r="N82" i="21"/>
  <c r="AR81" i="21"/>
  <c r="AQ81" i="21"/>
  <c r="AP81" i="21"/>
  <c r="AO81" i="21"/>
  <c r="AN81" i="21"/>
  <c r="AM81" i="21"/>
  <c r="AL81" i="21"/>
  <c r="AK81" i="21"/>
  <c r="AJ81" i="21"/>
  <c r="AI81" i="21"/>
  <c r="AH81" i="21"/>
  <c r="AE81" i="21"/>
  <c r="AD81" i="21"/>
  <c r="AA81" i="21"/>
  <c r="Z81" i="21"/>
  <c r="Y81" i="21"/>
  <c r="X81" i="21"/>
  <c r="W81" i="21"/>
  <c r="V81" i="21"/>
  <c r="U81" i="21"/>
  <c r="T81" i="21"/>
  <c r="S81" i="21"/>
  <c r="R81" i="21"/>
  <c r="P81" i="21"/>
  <c r="N81" i="21"/>
  <c r="K81" i="21"/>
  <c r="J81" i="21"/>
  <c r="G81" i="21"/>
  <c r="F81" i="21"/>
  <c r="E81" i="21"/>
  <c r="AR80" i="21"/>
  <c r="AQ80" i="21"/>
  <c r="AP80" i="21"/>
  <c r="AO80" i="21"/>
  <c r="AN80" i="21"/>
  <c r="AM80" i="21"/>
  <c r="AL80" i="21"/>
  <c r="AK80" i="21"/>
  <c r="AJ80" i="21"/>
  <c r="AI80" i="21"/>
  <c r="AH80" i="21"/>
  <c r="AE80" i="21"/>
  <c r="AD80" i="21"/>
  <c r="AA80" i="21"/>
  <c r="Z80" i="21"/>
  <c r="Y80" i="21"/>
  <c r="X80" i="21"/>
  <c r="W80" i="21"/>
  <c r="V80" i="21"/>
  <c r="U80" i="21"/>
  <c r="T80" i="21"/>
  <c r="S80" i="21"/>
  <c r="R80" i="21"/>
  <c r="P80" i="21"/>
  <c r="K80" i="21"/>
  <c r="G80" i="21"/>
  <c r="F80" i="21"/>
  <c r="E80" i="21"/>
  <c r="N80" i="21"/>
  <c r="AR79" i="21"/>
  <c r="AQ79" i="21"/>
  <c r="AP79" i="21"/>
  <c r="AO79" i="21"/>
  <c r="AN79" i="21"/>
  <c r="AM79" i="21"/>
  <c r="AL79" i="21"/>
  <c r="AK79" i="21"/>
  <c r="AJ79" i="21"/>
  <c r="AI79" i="21"/>
  <c r="AH79" i="21"/>
  <c r="AE79" i="21"/>
  <c r="AD79" i="21"/>
  <c r="AA79" i="21"/>
  <c r="Z79" i="21"/>
  <c r="Y79" i="21"/>
  <c r="X79" i="21"/>
  <c r="W79" i="21"/>
  <c r="V79" i="21"/>
  <c r="U79" i="21"/>
  <c r="T79" i="21"/>
  <c r="S79" i="21"/>
  <c r="R79" i="21"/>
  <c r="P79" i="21"/>
  <c r="K79" i="21"/>
  <c r="G79" i="21"/>
  <c r="F79" i="21"/>
  <c r="E79" i="21"/>
  <c r="N79" i="21"/>
  <c r="AR78" i="21"/>
  <c r="AQ78" i="21"/>
  <c r="AP78" i="21"/>
  <c r="AO78" i="21"/>
  <c r="AN78" i="21"/>
  <c r="AM78" i="21"/>
  <c r="AL78" i="21"/>
  <c r="AK78" i="21"/>
  <c r="AJ78" i="21"/>
  <c r="AI78" i="21"/>
  <c r="AH78" i="21"/>
  <c r="AE78" i="21"/>
  <c r="AD78" i="21"/>
  <c r="AA78" i="21"/>
  <c r="Z78" i="21"/>
  <c r="Y78" i="21"/>
  <c r="X78" i="21"/>
  <c r="W78" i="21"/>
  <c r="V78" i="21"/>
  <c r="U78" i="21"/>
  <c r="T78" i="21"/>
  <c r="S78" i="21"/>
  <c r="R78" i="21"/>
  <c r="P78" i="21"/>
  <c r="K78" i="21"/>
  <c r="G78" i="21"/>
  <c r="F78" i="21"/>
  <c r="E78" i="21"/>
  <c r="N78" i="21"/>
  <c r="AR77" i="21"/>
  <c r="AQ77" i="21"/>
  <c r="AP77" i="21"/>
  <c r="AO77" i="21"/>
  <c r="AN77" i="21"/>
  <c r="AM77" i="21"/>
  <c r="AL77" i="21"/>
  <c r="AK77" i="21"/>
  <c r="AJ77" i="21"/>
  <c r="AI77" i="21"/>
  <c r="AH77" i="21"/>
  <c r="AE77" i="21"/>
  <c r="AD77" i="21"/>
  <c r="AA77" i="21"/>
  <c r="Z77" i="21"/>
  <c r="Y77" i="21"/>
  <c r="X77" i="21"/>
  <c r="W77" i="21"/>
  <c r="V77" i="21"/>
  <c r="U77" i="21"/>
  <c r="T77" i="21"/>
  <c r="S77" i="21"/>
  <c r="R77" i="21"/>
  <c r="P77" i="21"/>
  <c r="N77" i="21"/>
  <c r="K77" i="21"/>
  <c r="J77" i="21"/>
  <c r="G77" i="21"/>
  <c r="F77" i="21"/>
  <c r="E77" i="21"/>
  <c r="AR76" i="21"/>
  <c r="AQ76" i="21"/>
  <c r="AP76" i="21"/>
  <c r="AO76" i="21"/>
  <c r="AN76" i="21"/>
  <c r="AM76" i="21"/>
  <c r="AL76" i="21"/>
  <c r="AK76" i="21"/>
  <c r="AJ76" i="21"/>
  <c r="AI76" i="21"/>
  <c r="AH76" i="21"/>
  <c r="AE76" i="21"/>
  <c r="AD76" i="21"/>
  <c r="AA76" i="21"/>
  <c r="Z76" i="21"/>
  <c r="Y76" i="21"/>
  <c r="X76" i="21"/>
  <c r="W76" i="21"/>
  <c r="V76" i="21"/>
  <c r="U76" i="21"/>
  <c r="T76" i="21"/>
  <c r="S76" i="21"/>
  <c r="R76" i="21"/>
  <c r="P76" i="21"/>
  <c r="K76" i="21"/>
  <c r="G76" i="21"/>
  <c r="F76" i="21"/>
  <c r="E76" i="21"/>
  <c r="N76" i="21"/>
  <c r="AR75" i="21"/>
  <c r="AQ75" i="21"/>
  <c r="AP75" i="21"/>
  <c r="AO75" i="21"/>
  <c r="AN75" i="21"/>
  <c r="AM75" i="21"/>
  <c r="AL75" i="21"/>
  <c r="AK75" i="21"/>
  <c r="AJ75" i="21"/>
  <c r="AI75" i="21"/>
  <c r="AH75" i="21"/>
  <c r="AE75" i="21"/>
  <c r="AD75" i="21"/>
  <c r="AA75" i="21"/>
  <c r="Z75" i="21"/>
  <c r="Y75" i="21"/>
  <c r="X75" i="21"/>
  <c r="W75" i="21"/>
  <c r="V75" i="21"/>
  <c r="U75" i="21"/>
  <c r="T75" i="21"/>
  <c r="S75" i="21"/>
  <c r="R75" i="21"/>
  <c r="P75" i="21"/>
  <c r="K75" i="21"/>
  <c r="G75" i="21"/>
  <c r="F75" i="21"/>
  <c r="E75" i="21"/>
  <c r="N75" i="21"/>
  <c r="AR74" i="21"/>
  <c r="AQ74" i="21"/>
  <c r="AP74" i="21"/>
  <c r="AO74" i="21"/>
  <c r="AN74" i="21"/>
  <c r="AM74" i="21"/>
  <c r="AL74" i="21"/>
  <c r="AK74" i="21"/>
  <c r="AJ74" i="21"/>
  <c r="AI74" i="21"/>
  <c r="AH74" i="21"/>
  <c r="AE74" i="21"/>
  <c r="AD74" i="21"/>
  <c r="AA74" i="21"/>
  <c r="Z74" i="21"/>
  <c r="Y74" i="21"/>
  <c r="X74" i="21"/>
  <c r="W74" i="21"/>
  <c r="V74" i="21"/>
  <c r="U74" i="21"/>
  <c r="T74" i="21"/>
  <c r="S74" i="21"/>
  <c r="R74" i="21"/>
  <c r="P74" i="21"/>
  <c r="K74" i="21"/>
  <c r="G74" i="21"/>
  <c r="F74" i="21"/>
  <c r="E74" i="21"/>
  <c r="N74" i="21"/>
  <c r="AR73" i="21"/>
  <c r="AQ73" i="21"/>
  <c r="AP73" i="21"/>
  <c r="AO73" i="21"/>
  <c r="AN73" i="21"/>
  <c r="AM73" i="21"/>
  <c r="AL73" i="21"/>
  <c r="AK73" i="21"/>
  <c r="AJ73" i="21"/>
  <c r="AI73" i="21"/>
  <c r="AH73" i="21"/>
  <c r="AE73" i="21"/>
  <c r="AD73" i="21"/>
  <c r="AA73" i="21"/>
  <c r="Z73" i="21"/>
  <c r="Y73" i="21"/>
  <c r="X73" i="21"/>
  <c r="W73" i="21"/>
  <c r="V73" i="21"/>
  <c r="U73" i="21"/>
  <c r="T73" i="21"/>
  <c r="S73" i="21"/>
  <c r="R73" i="21"/>
  <c r="P73" i="21"/>
  <c r="N73" i="21"/>
  <c r="K73" i="21"/>
  <c r="J73" i="21"/>
  <c r="G73" i="21"/>
  <c r="F73" i="21"/>
  <c r="E73" i="21"/>
  <c r="AR72" i="21"/>
  <c r="AQ72" i="21"/>
  <c r="AP72" i="21"/>
  <c r="AO72" i="21"/>
  <c r="AN72" i="21"/>
  <c r="AM72" i="21"/>
  <c r="AL72" i="21"/>
  <c r="AK72" i="21"/>
  <c r="AJ72" i="21"/>
  <c r="AI72" i="21"/>
  <c r="AH72" i="21"/>
  <c r="AE72" i="21"/>
  <c r="AD72" i="21"/>
  <c r="AA72" i="21"/>
  <c r="Z72" i="21"/>
  <c r="Y72" i="21"/>
  <c r="X72" i="21"/>
  <c r="W72" i="21"/>
  <c r="V72" i="21"/>
  <c r="U72" i="21"/>
  <c r="T72" i="21"/>
  <c r="S72" i="21"/>
  <c r="R72" i="21"/>
  <c r="P72" i="21"/>
  <c r="K72" i="21"/>
  <c r="G72" i="21"/>
  <c r="F72" i="21"/>
  <c r="E72" i="21"/>
  <c r="N72" i="21"/>
  <c r="AR71" i="21"/>
  <c r="AQ71" i="21"/>
  <c r="AP71" i="21"/>
  <c r="AO71" i="21"/>
  <c r="AN71" i="21"/>
  <c r="AM71" i="21"/>
  <c r="AL71" i="21"/>
  <c r="AK71" i="21"/>
  <c r="AJ71" i="21"/>
  <c r="AI71" i="21"/>
  <c r="AH71" i="21"/>
  <c r="AE71" i="21"/>
  <c r="AD71" i="21"/>
  <c r="AA71" i="21"/>
  <c r="Z71" i="21"/>
  <c r="Y71" i="21"/>
  <c r="X71" i="21"/>
  <c r="W71" i="21"/>
  <c r="V71" i="21"/>
  <c r="U71" i="21"/>
  <c r="T71" i="21"/>
  <c r="S71" i="21"/>
  <c r="R71" i="21"/>
  <c r="P71" i="21"/>
  <c r="K71" i="21"/>
  <c r="G71" i="21"/>
  <c r="F71" i="21"/>
  <c r="E71" i="21"/>
  <c r="N71" i="21"/>
  <c r="AR70" i="21"/>
  <c r="AQ70" i="21"/>
  <c r="AP70" i="21"/>
  <c r="AO70" i="21"/>
  <c r="AN70" i="21"/>
  <c r="AM70" i="21"/>
  <c r="AL70" i="21"/>
  <c r="AK70" i="21"/>
  <c r="AJ70" i="21"/>
  <c r="AI70" i="21"/>
  <c r="AH70" i="21"/>
  <c r="AE70" i="21"/>
  <c r="AD70" i="21"/>
  <c r="AA70" i="21"/>
  <c r="Z70" i="21"/>
  <c r="Y70" i="21"/>
  <c r="X70" i="21"/>
  <c r="W70" i="21"/>
  <c r="V70" i="21"/>
  <c r="U70" i="21"/>
  <c r="T70" i="21"/>
  <c r="S70" i="21"/>
  <c r="R70" i="21"/>
  <c r="P70" i="21"/>
  <c r="K70" i="21"/>
  <c r="G70" i="21"/>
  <c r="F70" i="21"/>
  <c r="E70" i="21"/>
  <c r="N70" i="21"/>
  <c r="AR69" i="21"/>
  <c r="AQ69" i="21"/>
  <c r="AP69" i="21"/>
  <c r="AO69" i="21"/>
  <c r="AN69" i="21"/>
  <c r="AM69" i="21"/>
  <c r="AL69" i="21"/>
  <c r="AK69" i="21"/>
  <c r="AJ69" i="21"/>
  <c r="AI69" i="21"/>
  <c r="AH69" i="21"/>
  <c r="AE69" i="21"/>
  <c r="AD69" i="21"/>
  <c r="AA69" i="21"/>
  <c r="Z69" i="21"/>
  <c r="Y69" i="21"/>
  <c r="X69" i="21"/>
  <c r="W69" i="21"/>
  <c r="V69" i="21"/>
  <c r="U69" i="21"/>
  <c r="T69" i="21"/>
  <c r="S69" i="21"/>
  <c r="R69" i="21"/>
  <c r="P69" i="21"/>
  <c r="N69" i="21"/>
  <c r="K69" i="21"/>
  <c r="J69" i="21"/>
  <c r="G69" i="21"/>
  <c r="F69" i="21"/>
  <c r="E69" i="21"/>
  <c r="AR68" i="21"/>
  <c r="AQ68" i="21"/>
  <c r="AP68" i="21"/>
  <c r="AO68" i="21"/>
  <c r="AN68" i="21"/>
  <c r="AM68" i="21"/>
  <c r="AL68" i="21"/>
  <c r="AK68" i="21"/>
  <c r="AJ68" i="21"/>
  <c r="AI68" i="21"/>
  <c r="AH68" i="21"/>
  <c r="AE68" i="21"/>
  <c r="AD68" i="21"/>
  <c r="AA68" i="21"/>
  <c r="Z68" i="21"/>
  <c r="Y68" i="21"/>
  <c r="X68" i="21"/>
  <c r="W68" i="21"/>
  <c r="V68" i="21"/>
  <c r="U68" i="21"/>
  <c r="T68" i="21"/>
  <c r="S68" i="21"/>
  <c r="R68" i="21"/>
  <c r="P68" i="21"/>
  <c r="K68" i="21"/>
  <c r="G68" i="21"/>
  <c r="F68" i="21"/>
  <c r="E68" i="21"/>
  <c r="AF68" i="21"/>
  <c r="AR67" i="21"/>
  <c r="AQ67" i="21"/>
  <c r="AP67" i="21"/>
  <c r="AO67" i="21"/>
  <c r="AN67" i="21"/>
  <c r="AM67" i="21"/>
  <c r="AL67" i="21"/>
  <c r="AK67" i="21"/>
  <c r="AJ67" i="21"/>
  <c r="AI67" i="21"/>
  <c r="AH67" i="21"/>
  <c r="AE67" i="21"/>
  <c r="AD67" i="21"/>
  <c r="AA67" i="21"/>
  <c r="Z67" i="21"/>
  <c r="Y67" i="21"/>
  <c r="X67" i="21"/>
  <c r="W67" i="21"/>
  <c r="V67" i="21"/>
  <c r="U67" i="21"/>
  <c r="T67" i="21"/>
  <c r="S67" i="21"/>
  <c r="R67" i="21"/>
  <c r="P67" i="21"/>
  <c r="K67" i="21"/>
  <c r="G67" i="21"/>
  <c r="F67" i="21"/>
  <c r="E67" i="21"/>
  <c r="AF67" i="21"/>
  <c r="AR66" i="21"/>
  <c r="AQ66" i="21"/>
  <c r="AP66" i="21"/>
  <c r="AO66" i="21"/>
  <c r="AN66" i="21"/>
  <c r="AM66" i="21"/>
  <c r="AL66" i="21"/>
  <c r="AK66" i="21"/>
  <c r="AJ66" i="21"/>
  <c r="AI66" i="21"/>
  <c r="AH66" i="21"/>
  <c r="AF66" i="21"/>
  <c r="AE66" i="21"/>
  <c r="AD66" i="21"/>
  <c r="AB66" i="21"/>
  <c r="AA66" i="21"/>
  <c r="Z66" i="21"/>
  <c r="Y66" i="21"/>
  <c r="X66" i="21"/>
  <c r="W66" i="21"/>
  <c r="V66" i="21"/>
  <c r="U66" i="21"/>
  <c r="T66" i="21"/>
  <c r="S66" i="21"/>
  <c r="R66" i="21"/>
  <c r="P66" i="21"/>
  <c r="O66" i="21"/>
  <c r="K66" i="21"/>
  <c r="G66" i="21"/>
  <c r="F66" i="21"/>
  <c r="E66" i="21"/>
  <c r="I66" i="21"/>
  <c r="AR65" i="21"/>
  <c r="AQ65" i="21"/>
  <c r="AP65" i="21"/>
  <c r="AO65" i="21"/>
  <c r="AN65" i="21"/>
  <c r="AM65" i="21"/>
  <c r="AL65" i="21"/>
  <c r="AK65" i="21"/>
  <c r="AJ65" i="21"/>
  <c r="AI65" i="21"/>
  <c r="AH65" i="21"/>
  <c r="AF65" i="21"/>
  <c r="AE65" i="21"/>
  <c r="AD65" i="21"/>
  <c r="AB65" i="21"/>
  <c r="AA65" i="21"/>
  <c r="Z65" i="21"/>
  <c r="Y65" i="21"/>
  <c r="X65" i="21"/>
  <c r="W65" i="21"/>
  <c r="V65" i="21"/>
  <c r="U65" i="21"/>
  <c r="T65" i="21"/>
  <c r="S65" i="21"/>
  <c r="R65" i="21"/>
  <c r="P65" i="21"/>
  <c r="O65" i="21"/>
  <c r="K65" i="21"/>
  <c r="G65" i="21"/>
  <c r="F65" i="21"/>
  <c r="E65" i="21"/>
  <c r="N65" i="21"/>
  <c r="AR64" i="21"/>
  <c r="AQ64" i="21"/>
  <c r="AP64" i="21"/>
  <c r="AO64" i="21"/>
  <c r="AN64" i="21"/>
  <c r="AM64" i="21"/>
  <c r="AL64" i="21"/>
  <c r="AK64" i="21"/>
  <c r="AJ64" i="21"/>
  <c r="AI64" i="21"/>
  <c r="AH64" i="21"/>
  <c r="AF64" i="21"/>
  <c r="AE64" i="21"/>
  <c r="AD64" i="21"/>
  <c r="AB64" i="21"/>
  <c r="AA64" i="21"/>
  <c r="Z64" i="21"/>
  <c r="Y64" i="21"/>
  <c r="X64" i="21"/>
  <c r="W64" i="21"/>
  <c r="V64" i="21"/>
  <c r="U64" i="21"/>
  <c r="T64" i="21"/>
  <c r="S64" i="21"/>
  <c r="R64" i="21"/>
  <c r="P64" i="21"/>
  <c r="O64" i="21"/>
  <c r="K64" i="21"/>
  <c r="G64" i="21"/>
  <c r="F64" i="21"/>
  <c r="E64" i="21"/>
  <c r="N64" i="21"/>
  <c r="AR63" i="21"/>
  <c r="AQ63" i="21"/>
  <c r="AP63" i="21"/>
  <c r="AO63" i="21"/>
  <c r="AN63" i="21"/>
  <c r="AM63" i="21"/>
  <c r="AL63" i="21"/>
  <c r="AK63" i="21"/>
  <c r="AJ63" i="21"/>
  <c r="AI63" i="21"/>
  <c r="AH63" i="21"/>
  <c r="AF63" i="21"/>
  <c r="AE63" i="21"/>
  <c r="AD63" i="21"/>
  <c r="AB63" i="21"/>
  <c r="AA63" i="21"/>
  <c r="Z63" i="21"/>
  <c r="Y63" i="21"/>
  <c r="X63" i="21"/>
  <c r="W63" i="21"/>
  <c r="V63" i="21"/>
  <c r="U63" i="21"/>
  <c r="T63" i="21"/>
  <c r="S63" i="21"/>
  <c r="R63" i="21"/>
  <c r="P63" i="21"/>
  <c r="O63" i="21"/>
  <c r="K63" i="21"/>
  <c r="G63" i="21"/>
  <c r="F63" i="21"/>
  <c r="E63" i="21"/>
  <c r="N63" i="21"/>
  <c r="AR62" i="21"/>
  <c r="AQ62" i="21"/>
  <c r="AP62" i="21"/>
  <c r="AO62" i="21"/>
  <c r="AN62" i="21"/>
  <c r="AM62" i="21"/>
  <c r="AL62" i="21"/>
  <c r="AK62" i="21"/>
  <c r="AJ62" i="21"/>
  <c r="AI62" i="21"/>
  <c r="AH62" i="21"/>
  <c r="AF62" i="21"/>
  <c r="AE62" i="21"/>
  <c r="AD62" i="21"/>
  <c r="AB62" i="21"/>
  <c r="AA62" i="21"/>
  <c r="Z62" i="21"/>
  <c r="Y62" i="21"/>
  <c r="X62" i="21"/>
  <c r="W62" i="21"/>
  <c r="V62" i="21"/>
  <c r="U62" i="21"/>
  <c r="T62" i="21"/>
  <c r="S62" i="21"/>
  <c r="R62" i="21"/>
  <c r="P62" i="21"/>
  <c r="O62" i="21"/>
  <c r="K62" i="21"/>
  <c r="G62" i="21"/>
  <c r="F62" i="21"/>
  <c r="E62" i="21"/>
  <c r="N62" i="21"/>
  <c r="AR61" i="21"/>
  <c r="AQ61" i="21"/>
  <c r="AP61" i="21"/>
  <c r="AO61" i="21"/>
  <c r="AN61" i="21"/>
  <c r="AM61" i="21"/>
  <c r="AL61" i="21"/>
  <c r="AK61" i="21"/>
  <c r="AJ61" i="21"/>
  <c r="AI61" i="21"/>
  <c r="AH61" i="21"/>
  <c r="AF61" i="21"/>
  <c r="AE61" i="21"/>
  <c r="AD61" i="21"/>
  <c r="AB61" i="21"/>
  <c r="AA61" i="21"/>
  <c r="Z61" i="21"/>
  <c r="Y61" i="21"/>
  <c r="X61" i="21"/>
  <c r="W61" i="21"/>
  <c r="V61" i="21"/>
  <c r="U61" i="21"/>
  <c r="T61" i="21"/>
  <c r="S61" i="21"/>
  <c r="R61" i="21"/>
  <c r="P61" i="21"/>
  <c r="O61" i="21"/>
  <c r="K61" i="21"/>
  <c r="G61" i="21"/>
  <c r="F61" i="21"/>
  <c r="E61" i="21"/>
  <c r="N61" i="21"/>
  <c r="AR60" i="21"/>
  <c r="AQ60" i="21"/>
  <c r="AP60" i="21"/>
  <c r="AO60" i="21"/>
  <c r="AN60" i="21"/>
  <c r="AM60" i="21"/>
  <c r="AL60" i="21"/>
  <c r="AK60" i="21"/>
  <c r="AJ60" i="21"/>
  <c r="AI60" i="21"/>
  <c r="AH60" i="21"/>
  <c r="AF60" i="21"/>
  <c r="AE60" i="21"/>
  <c r="AD60" i="21"/>
  <c r="AB60" i="21"/>
  <c r="AA60" i="21"/>
  <c r="Z60" i="21"/>
  <c r="Y60" i="21"/>
  <c r="X60" i="21"/>
  <c r="W60" i="21"/>
  <c r="V60" i="21"/>
  <c r="U60" i="21"/>
  <c r="T60" i="21"/>
  <c r="S60" i="21"/>
  <c r="R60" i="21"/>
  <c r="P60" i="21"/>
  <c r="O60" i="21"/>
  <c r="K60" i="21"/>
  <c r="G60" i="21"/>
  <c r="F60" i="21"/>
  <c r="E60" i="21"/>
  <c r="N60" i="21"/>
  <c r="AR59" i="21"/>
  <c r="AQ59" i="21"/>
  <c r="AP59" i="21"/>
  <c r="AO59" i="21"/>
  <c r="AN59" i="21"/>
  <c r="AM59" i="21"/>
  <c r="AL59" i="21"/>
  <c r="AK59" i="21"/>
  <c r="AJ59" i="21"/>
  <c r="AI59" i="21"/>
  <c r="AH59" i="21"/>
  <c r="AF59" i="21"/>
  <c r="AE59" i="21"/>
  <c r="AD59" i="21"/>
  <c r="AB59" i="21"/>
  <c r="AA59" i="21"/>
  <c r="Z59" i="21"/>
  <c r="Y59" i="21"/>
  <c r="X59" i="21"/>
  <c r="W59" i="21"/>
  <c r="V59" i="21"/>
  <c r="U59" i="21"/>
  <c r="T59" i="21"/>
  <c r="S59" i="21"/>
  <c r="R59" i="21"/>
  <c r="P59" i="21"/>
  <c r="O59" i="21"/>
  <c r="K59" i="21"/>
  <c r="G59" i="21"/>
  <c r="F59" i="21"/>
  <c r="E59" i="21"/>
  <c r="N59" i="21"/>
  <c r="AK208" i="39"/>
  <c r="Q208" i="21" s="1"/>
  <c r="N208" i="39"/>
  <c r="AK207" i="39"/>
  <c r="Q207" i="21"/>
  <c r="N207" i="39"/>
  <c r="AK206" i="39"/>
  <c r="Q206" i="21" s="1"/>
  <c r="N206" i="39"/>
  <c r="AK205" i="39"/>
  <c r="Q205" i="21"/>
  <c r="N205" i="39"/>
  <c r="AK204" i="39"/>
  <c r="Q204" i="21" s="1"/>
  <c r="N204" i="39"/>
  <c r="AK203" i="39"/>
  <c r="Q203" i="21"/>
  <c r="N203" i="39"/>
  <c r="AK202" i="39"/>
  <c r="Q202" i="21" s="1"/>
  <c r="N202" i="39"/>
  <c r="AK201" i="39"/>
  <c r="Q201" i="21"/>
  <c r="N201" i="39"/>
  <c r="AK200" i="39"/>
  <c r="Q200" i="21" s="1"/>
  <c r="N200" i="39"/>
  <c r="AK199" i="39"/>
  <c r="Q199" i="21"/>
  <c r="N199" i="39"/>
  <c r="AK198" i="39"/>
  <c r="Q198" i="21" s="1"/>
  <c r="N198" i="39"/>
  <c r="AK197" i="39"/>
  <c r="Q197" i="21"/>
  <c r="N197" i="39"/>
  <c r="AK196" i="39"/>
  <c r="Q196" i="21" s="1"/>
  <c r="N196" i="39"/>
  <c r="AK195" i="39"/>
  <c r="Q195" i="21"/>
  <c r="N195" i="39"/>
  <c r="AK194" i="39"/>
  <c r="Q194" i="21" s="1"/>
  <c r="N194" i="39"/>
  <c r="AK193" i="39"/>
  <c r="Q193" i="21"/>
  <c r="N193" i="39"/>
  <c r="AK192" i="39"/>
  <c r="Q192" i="21" s="1"/>
  <c r="N192" i="39"/>
  <c r="AK191" i="39"/>
  <c r="Q191" i="21"/>
  <c r="N191" i="39"/>
  <c r="AK190" i="39"/>
  <c r="Q190" i="21" s="1"/>
  <c r="N190" i="39"/>
  <c r="AK189" i="39"/>
  <c r="Q189" i="21"/>
  <c r="N189" i="39"/>
  <c r="AK188" i="39"/>
  <c r="Q188" i="21" s="1"/>
  <c r="N188" i="39"/>
  <c r="AK187" i="39"/>
  <c r="Q187" i="21"/>
  <c r="N187" i="39"/>
  <c r="AK186" i="39"/>
  <c r="Q186" i="21" s="1"/>
  <c r="N186" i="39"/>
  <c r="AK185" i="39"/>
  <c r="Q185" i="21"/>
  <c r="N185" i="39"/>
  <c r="AK184" i="39"/>
  <c r="Q184" i="21" s="1"/>
  <c r="N184" i="39"/>
  <c r="AK183" i="39"/>
  <c r="Q183" i="21"/>
  <c r="N183" i="39"/>
  <c r="AK182" i="39"/>
  <c r="Q182" i="21" s="1"/>
  <c r="N182" i="39"/>
  <c r="AK181" i="39"/>
  <c r="Q181" i="21"/>
  <c r="N181" i="39"/>
  <c r="AK180" i="39"/>
  <c r="Q180" i="21" s="1"/>
  <c r="N180" i="39"/>
  <c r="AK179" i="39"/>
  <c r="Q179" i="21"/>
  <c r="N179" i="39"/>
  <c r="AK178" i="39"/>
  <c r="Q178" i="21" s="1"/>
  <c r="N178" i="39"/>
  <c r="AK177" i="39"/>
  <c r="Q177" i="21"/>
  <c r="N177" i="39"/>
  <c r="AK176" i="39"/>
  <c r="Q176" i="21" s="1"/>
  <c r="N176" i="39"/>
  <c r="AK175" i="39"/>
  <c r="Q175" i="21"/>
  <c r="N175" i="39"/>
  <c r="AK174" i="39"/>
  <c r="Q174" i="21" s="1"/>
  <c r="N174" i="39"/>
  <c r="AK173" i="39"/>
  <c r="Q173" i="21"/>
  <c r="N173" i="39"/>
  <c r="AK172" i="39"/>
  <c r="Q172" i="21" s="1"/>
  <c r="N172" i="39"/>
  <c r="AK171" i="39"/>
  <c r="Q171" i="21"/>
  <c r="N171" i="39"/>
  <c r="AK170" i="39"/>
  <c r="Q170" i="21" s="1"/>
  <c r="N170" i="39"/>
  <c r="AK169" i="39"/>
  <c r="Q169" i="21"/>
  <c r="N169" i="39"/>
  <c r="AK168" i="39"/>
  <c r="Q168" i="21" s="1"/>
  <c r="N168" i="39"/>
  <c r="AK167" i="39"/>
  <c r="Q167" i="21"/>
  <c r="N167" i="39"/>
  <c r="AK166" i="39"/>
  <c r="Q166" i="21" s="1"/>
  <c r="N166" i="39"/>
  <c r="AK165" i="39"/>
  <c r="Q165" i="21"/>
  <c r="N165" i="39"/>
  <c r="AK164" i="39"/>
  <c r="Q164" i="21" s="1"/>
  <c r="N164" i="39"/>
  <c r="AK163" i="39"/>
  <c r="Q163" i="21"/>
  <c r="N163" i="39"/>
  <c r="AK162" i="39"/>
  <c r="Q162" i="21" s="1"/>
  <c r="N162" i="39"/>
  <c r="AK161" i="39"/>
  <c r="Q161" i="21"/>
  <c r="N161" i="39"/>
  <c r="AK160" i="39"/>
  <c r="Q160" i="21" s="1"/>
  <c r="N160" i="39"/>
  <c r="AK159" i="39"/>
  <c r="Q159" i="21"/>
  <c r="N159" i="39"/>
  <c r="AK158" i="39"/>
  <c r="Q158" i="21" s="1"/>
  <c r="N158" i="39"/>
  <c r="AK157" i="39"/>
  <c r="Q157" i="21"/>
  <c r="N157" i="39"/>
  <c r="AK156" i="39"/>
  <c r="Q156" i="21" s="1"/>
  <c r="N156" i="39"/>
  <c r="AK155" i="39"/>
  <c r="Q155" i="21"/>
  <c r="N155" i="39"/>
  <c r="AK154" i="39"/>
  <c r="Q154" i="21" s="1"/>
  <c r="N154" i="39"/>
  <c r="AK153" i="39"/>
  <c r="Q153" i="21"/>
  <c r="N153" i="39"/>
  <c r="AK152" i="39"/>
  <c r="Q152" i="21" s="1"/>
  <c r="N152" i="39"/>
  <c r="AK151" i="39"/>
  <c r="Q151" i="21"/>
  <c r="N151" i="39"/>
  <c r="AK150" i="39"/>
  <c r="Q150" i="21" s="1"/>
  <c r="N150" i="39"/>
  <c r="AK149" i="39"/>
  <c r="Q149" i="21"/>
  <c r="N149" i="39"/>
  <c r="AK148" i="39"/>
  <c r="Q148" i="21" s="1"/>
  <c r="N148" i="39"/>
  <c r="AK147" i="39"/>
  <c r="Q147" i="21"/>
  <c r="N147" i="39"/>
  <c r="AK146" i="39"/>
  <c r="Q146" i="21" s="1"/>
  <c r="N146" i="39"/>
  <c r="AK145" i="39"/>
  <c r="Q145" i="21"/>
  <c r="N145" i="39"/>
  <c r="AK144" i="39"/>
  <c r="Q144" i="21" s="1"/>
  <c r="N144" i="39"/>
  <c r="AK143" i="39"/>
  <c r="Q143" i="21"/>
  <c r="N143" i="39"/>
  <c r="AK142" i="39"/>
  <c r="Q142" i="21" s="1"/>
  <c r="N142" i="39"/>
  <c r="AK141" i="39"/>
  <c r="Q141" i="21"/>
  <c r="N141" i="39"/>
  <c r="AK140" i="39"/>
  <c r="Q140" i="21" s="1"/>
  <c r="N140" i="39"/>
  <c r="AK139" i="39"/>
  <c r="Q139" i="21"/>
  <c r="N139" i="39"/>
  <c r="AK138" i="39"/>
  <c r="Q138" i="21" s="1"/>
  <c r="N138" i="39"/>
  <c r="AK137" i="39"/>
  <c r="Q137" i="21"/>
  <c r="N137" i="39"/>
  <c r="AK136" i="39"/>
  <c r="Q136" i="21" s="1"/>
  <c r="N136" i="39"/>
  <c r="AK135" i="39"/>
  <c r="Q135" i="21"/>
  <c r="N135" i="39"/>
  <c r="AK134" i="39"/>
  <c r="Q134" i="21" s="1"/>
  <c r="N134" i="39"/>
  <c r="AK133" i="39"/>
  <c r="Q133" i="21"/>
  <c r="N133" i="39"/>
  <c r="AK132" i="39"/>
  <c r="Q132" i="21" s="1"/>
  <c r="N132" i="39"/>
  <c r="AK131" i="39"/>
  <c r="Q131" i="21"/>
  <c r="N131" i="39"/>
  <c r="AK130" i="39"/>
  <c r="Q130" i="21" s="1"/>
  <c r="N130" i="39"/>
  <c r="AK129" i="39"/>
  <c r="Q129" i="21"/>
  <c r="N129" i="39"/>
  <c r="AK128" i="39"/>
  <c r="Q128" i="21" s="1"/>
  <c r="N128" i="39"/>
  <c r="AK127" i="39"/>
  <c r="Q127" i="21"/>
  <c r="N127" i="39"/>
  <c r="AK126" i="39"/>
  <c r="Q126" i="21" s="1"/>
  <c r="N126" i="39"/>
  <c r="AK125" i="39"/>
  <c r="Q125" i="21"/>
  <c r="N125" i="39"/>
  <c r="AK124" i="39"/>
  <c r="Q124" i="21" s="1"/>
  <c r="N124" i="39"/>
  <c r="AK123" i="39"/>
  <c r="Q123" i="21"/>
  <c r="N123" i="39"/>
  <c r="AK122" i="39"/>
  <c r="Q122" i="21" s="1"/>
  <c r="N122" i="39"/>
  <c r="AK121" i="39"/>
  <c r="Q121" i="21"/>
  <c r="N121" i="39"/>
  <c r="AK120" i="39"/>
  <c r="Q120" i="21" s="1"/>
  <c r="N120" i="39"/>
  <c r="AK119" i="39"/>
  <c r="Q119" i="21"/>
  <c r="N119" i="39"/>
  <c r="AK118" i="39"/>
  <c r="Q118" i="21" s="1"/>
  <c r="N118" i="39"/>
  <c r="AK117" i="39"/>
  <c r="Q117" i="21"/>
  <c r="N117" i="39"/>
  <c r="AK116" i="39"/>
  <c r="Q116" i="21" s="1"/>
  <c r="N116" i="39"/>
  <c r="AK115" i="39"/>
  <c r="Q115" i="21"/>
  <c r="N115" i="39"/>
  <c r="AK114" i="39"/>
  <c r="Q114" i="21" s="1"/>
  <c r="N114" i="39"/>
  <c r="AK113" i="39"/>
  <c r="Q113" i="21"/>
  <c r="N113" i="39"/>
  <c r="AK112" i="39"/>
  <c r="Q112" i="21" s="1"/>
  <c r="N112" i="39"/>
  <c r="AK111" i="39"/>
  <c r="Q111" i="21"/>
  <c r="N111" i="39"/>
  <c r="AK110" i="39"/>
  <c r="Q110" i="21" s="1"/>
  <c r="N110" i="39"/>
  <c r="AK109" i="39"/>
  <c r="Q109" i="21"/>
  <c r="N109" i="39"/>
  <c r="AK108" i="39"/>
  <c r="Q108" i="21" s="1"/>
  <c r="N108" i="39"/>
  <c r="AK107" i="39"/>
  <c r="Q107" i="21"/>
  <c r="N107" i="39"/>
  <c r="AK106" i="39"/>
  <c r="Q106" i="21" s="1"/>
  <c r="N106" i="39"/>
  <c r="AK105" i="39"/>
  <c r="Q105" i="21"/>
  <c r="N105" i="39"/>
  <c r="AK104" i="39"/>
  <c r="Q104" i="21" s="1"/>
  <c r="N104" i="39"/>
  <c r="AK103" i="39"/>
  <c r="Q103" i="21"/>
  <c r="N103" i="39"/>
  <c r="AK102" i="39"/>
  <c r="Q102" i="21" s="1"/>
  <c r="N102" i="39"/>
  <c r="AK101" i="39"/>
  <c r="Q101" i="21"/>
  <c r="N101" i="39"/>
  <c r="AK100" i="39"/>
  <c r="Q100" i="21" s="1"/>
  <c r="N100" i="39"/>
  <c r="AK99" i="39"/>
  <c r="Q99" i="21"/>
  <c r="N99" i="39"/>
  <c r="AK98" i="39"/>
  <c r="Q98" i="21" s="1"/>
  <c r="N98" i="39"/>
  <c r="AK97" i="39"/>
  <c r="Q97" i="21"/>
  <c r="N97" i="39"/>
  <c r="AK96" i="39"/>
  <c r="Q96" i="21" s="1"/>
  <c r="N96" i="39"/>
  <c r="AK95" i="39"/>
  <c r="Q95" i="21"/>
  <c r="N95" i="39"/>
  <c r="AK94" i="39"/>
  <c r="Q94" i="21" s="1"/>
  <c r="N94" i="39"/>
  <c r="AK93" i="39"/>
  <c r="Q93" i="21"/>
  <c r="N93" i="39"/>
  <c r="AK92" i="39"/>
  <c r="Q92" i="21" s="1"/>
  <c r="N92" i="39"/>
  <c r="AK91" i="39"/>
  <c r="Q91" i="21"/>
  <c r="N91" i="39"/>
  <c r="AK90" i="39"/>
  <c r="Q90" i="21" s="1"/>
  <c r="N90" i="39"/>
  <c r="AK89" i="39"/>
  <c r="Q89" i="21"/>
  <c r="N89" i="39"/>
  <c r="AK88" i="39"/>
  <c r="Q88" i="21" s="1"/>
  <c r="N88" i="39"/>
  <c r="AK87" i="39"/>
  <c r="Q87" i="21"/>
  <c r="N87" i="39"/>
  <c r="AK86" i="39"/>
  <c r="Q86" i="21" s="1"/>
  <c r="N86" i="39"/>
  <c r="AK85" i="39"/>
  <c r="Q85" i="21"/>
  <c r="N85" i="39"/>
  <c r="AK84" i="39"/>
  <c r="Q84" i="21" s="1"/>
  <c r="N84" i="39"/>
  <c r="AK83" i="39"/>
  <c r="Q83" i="21"/>
  <c r="N83" i="39"/>
  <c r="AK82" i="39"/>
  <c r="Q82" i="21" s="1"/>
  <c r="N82" i="39"/>
  <c r="AK81" i="39"/>
  <c r="Q81" i="21"/>
  <c r="N81" i="39"/>
  <c r="AK80" i="39"/>
  <c r="Q80" i="21" s="1"/>
  <c r="N80" i="39"/>
  <c r="AK79" i="39"/>
  <c r="Q79" i="21"/>
  <c r="N79" i="39"/>
  <c r="AK78" i="39"/>
  <c r="Q78" i="21" s="1"/>
  <c r="N78" i="39"/>
  <c r="AK77" i="39"/>
  <c r="Q77" i="21"/>
  <c r="N77" i="39"/>
  <c r="AK76" i="39"/>
  <c r="Q76" i="21" s="1"/>
  <c r="N76" i="39"/>
  <c r="AK75" i="39"/>
  <c r="Q75" i="21"/>
  <c r="N75" i="39"/>
  <c r="AK74" i="39"/>
  <c r="Q74" i="21" s="1"/>
  <c r="N74" i="39"/>
  <c r="AK73" i="39"/>
  <c r="Q73" i="21"/>
  <c r="N73" i="39"/>
  <c r="AK72" i="39"/>
  <c r="Q72" i="21" s="1"/>
  <c r="N72" i="39"/>
  <c r="AK71" i="39"/>
  <c r="Q71" i="21"/>
  <c r="N71" i="39"/>
  <c r="AK70" i="39"/>
  <c r="Q70" i="21" s="1"/>
  <c r="N70" i="39"/>
  <c r="AK69" i="39"/>
  <c r="Q69" i="21"/>
  <c r="N69" i="39"/>
  <c r="AK68" i="39"/>
  <c r="Q68" i="21" s="1"/>
  <c r="N68" i="39"/>
  <c r="AK67" i="39"/>
  <c r="Q67" i="21"/>
  <c r="N67" i="39"/>
  <c r="AK66" i="39"/>
  <c r="Q66" i="21" s="1"/>
  <c r="N66" i="39"/>
  <c r="AK65" i="39"/>
  <c r="Q65" i="21"/>
  <c r="N65" i="39"/>
  <c r="AK64" i="39"/>
  <c r="Q64" i="21" s="1"/>
  <c r="N64" i="39"/>
  <c r="AK63" i="39"/>
  <c r="Q63" i="21"/>
  <c r="N63" i="39"/>
  <c r="AK62" i="39"/>
  <c r="Q62" i="21" s="1"/>
  <c r="N62" i="39"/>
  <c r="AK61" i="39"/>
  <c r="Q61" i="21"/>
  <c r="N61" i="39"/>
  <c r="AK60" i="39"/>
  <c r="Q60" i="21" s="1"/>
  <c r="N60" i="39"/>
  <c r="AK59" i="39"/>
  <c r="Q59" i="21"/>
  <c r="N59" i="39"/>
  <c r="J159" i="21"/>
  <c r="J160" i="21"/>
  <c r="J161" i="21"/>
  <c r="N161" i="21"/>
  <c r="J162" i="21"/>
  <c r="N162" i="21"/>
  <c r="J163" i="21"/>
  <c r="N163" i="21"/>
  <c r="J164" i="21"/>
  <c r="N164" i="21"/>
  <c r="AG165" i="21"/>
  <c r="AC165" i="21"/>
  <c r="J165" i="21"/>
  <c r="N165" i="21"/>
  <c r="J166" i="21"/>
  <c r="N166" i="21"/>
  <c r="N167" i="21"/>
  <c r="J167" i="21"/>
  <c r="AG167" i="21"/>
  <c r="AC167" i="21"/>
  <c r="I167" i="21"/>
  <c r="AF167" i="21"/>
  <c r="AB167" i="21"/>
  <c r="O167" i="21"/>
  <c r="O165" i="21"/>
  <c r="AF165" i="21"/>
  <c r="AG166" i="21"/>
  <c r="AC166" i="21"/>
  <c r="I166" i="21"/>
  <c r="O166" i="21"/>
  <c r="AB166" i="21"/>
  <c r="O168" i="21"/>
  <c r="O169" i="21"/>
  <c r="O170" i="21"/>
  <c r="O171" i="21"/>
  <c r="O172" i="21"/>
  <c r="O173" i="21"/>
  <c r="O174" i="21"/>
  <c r="O175" i="21"/>
  <c r="O176" i="21"/>
  <c r="O177" i="21"/>
  <c r="O178" i="21"/>
  <c r="O179" i="21"/>
  <c r="O180" i="21"/>
  <c r="O181" i="21"/>
  <c r="O182" i="21"/>
  <c r="O183" i="21"/>
  <c r="O184" i="21"/>
  <c r="O185" i="21"/>
  <c r="O186" i="21"/>
  <c r="J187" i="21"/>
  <c r="AB168" i="21"/>
  <c r="AF168" i="21"/>
  <c r="AB169" i="21"/>
  <c r="AF169" i="21"/>
  <c r="AB170" i="21"/>
  <c r="AF170" i="21"/>
  <c r="AB171" i="21"/>
  <c r="AF171" i="21"/>
  <c r="AB172" i="21"/>
  <c r="AF172" i="21"/>
  <c r="AB173" i="21"/>
  <c r="AF173" i="21"/>
  <c r="AB174" i="21"/>
  <c r="AF174" i="21"/>
  <c r="AB175" i="21"/>
  <c r="AF175" i="21"/>
  <c r="AB176" i="21"/>
  <c r="AF176" i="21"/>
  <c r="AB177" i="21"/>
  <c r="AF177" i="21"/>
  <c r="AB178" i="21"/>
  <c r="AF178" i="21"/>
  <c r="AB179" i="21"/>
  <c r="AF179" i="21"/>
  <c r="AB180" i="21"/>
  <c r="AF180" i="21"/>
  <c r="AB181" i="21"/>
  <c r="AF181" i="21"/>
  <c r="AB182" i="21"/>
  <c r="AF182" i="21"/>
  <c r="AB183" i="21"/>
  <c r="AF183" i="21"/>
  <c r="AB184" i="21"/>
  <c r="AF184" i="21"/>
  <c r="AB185" i="21"/>
  <c r="AF185" i="21"/>
  <c r="AB186" i="21"/>
  <c r="AF186" i="21"/>
  <c r="AF187" i="21"/>
  <c r="AB187" i="21"/>
  <c r="AG187" i="21"/>
  <c r="AC187" i="21"/>
  <c r="I187" i="21"/>
  <c r="O187" i="21"/>
  <c r="I168" i="21"/>
  <c r="AC168" i="21"/>
  <c r="AG168" i="21"/>
  <c r="I169" i="21"/>
  <c r="AC169" i="21"/>
  <c r="AG169" i="21"/>
  <c r="I170" i="21"/>
  <c r="AC170" i="21"/>
  <c r="AG170" i="21"/>
  <c r="I171" i="21"/>
  <c r="AC171" i="21"/>
  <c r="AG171" i="21"/>
  <c r="I172" i="21"/>
  <c r="AC172" i="21"/>
  <c r="AG172" i="21"/>
  <c r="I173" i="21"/>
  <c r="AC173" i="21"/>
  <c r="AG173" i="21"/>
  <c r="I174" i="21"/>
  <c r="AC174" i="21"/>
  <c r="AG174" i="21"/>
  <c r="I175" i="21"/>
  <c r="AC175" i="21"/>
  <c r="AG175" i="21"/>
  <c r="I176" i="21"/>
  <c r="AC176" i="21"/>
  <c r="AG176" i="21"/>
  <c r="I177" i="21"/>
  <c r="AC177" i="21"/>
  <c r="AG177" i="21"/>
  <c r="I178" i="21"/>
  <c r="AC178" i="21"/>
  <c r="AG178" i="21"/>
  <c r="I179" i="21"/>
  <c r="AC179" i="21"/>
  <c r="AG179" i="21"/>
  <c r="I180" i="21"/>
  <c r="AC180" i="21"/>
  <c r="AG180" i="21"/>
  <c r="I181" i="21"/>
  <c r="AC181" i="21"/>
  <c r="AG181" i="21"/>
  <c r="I182" i="21"/>
  <c r="AC182" i="21"/>
  <c r="AG182" i="21"/>
  <c r="I183" i="21"/>
  <c r="AC183" i="21"/>
  <c r="AG183" i="21"/>
  <c r="I184" i="21"/>
  <c r="AC184" i="21"/>
  <c r="AG184" i="21"/>
  <c r="I185" i="21"/>
  <c r="AC185" i="21"/>
  <c r="AG185" i="21"/>
  <c r="I186" i="21"/>
  <c r="AC186" i="21"/>
  <c r="J168" i="21"/>
  <c r="J169" i="21"/>
  <c r="J170" i="21"/>
  <c r="J171" i="21"/>
  <c r="J172" i="21"/>
  <c r="J173" i="21"/>
  <c r="J174" i="21"/>
  <c r="J175" i="21"/>
  <c r="J176" i="21"/>
  <c r="J177" i="21"/>
  <c r="J178" i="21"/>
  <c r="J179" i="21"/>
  <c r="J180" i="21"/>
  <c r="J181" i="21"/>
  <c r="J182" i="21"/>
  <c r="J183" i="21"/>
  <c r="J184" i="21"/>
  <c r="J185" i="21"/>
  <c r="J186" i="21"/>
  <c r="N186" i="21"/>
  <c r="I188" i="21"/>
  <c r="AC188" i="21"/>
  <c r="AG188" i="21"/>
  <c r="I189" i="21"/>
  <c r="AC189" i="21"/>
  <c r="AG189" i="21"/>
  <c r="I190" i="21"/>
  <c r="AC190" i="21"/>
  <c r="AG190" i="21"/>
  <c r="I191" i="21"/>
  <c r="AC191" i="21"/>
  <c r="AG191" i="21"/>
  <c r="I192" i="21"/>
  <c r="AC192" i="21"/>
  <c r="AG192" i="21"/>
  <c r="I193" i="21"/>
  <c r="AC193" i="21"/>
  <c r="AG193" i="21"/>
  <c r="I194" i="21"/>
  <c r="AC194" i="21"/>
  <c r="AG194" i="21"/>
  <c r="I195" i="21"/>
  <c r="AC195" i="21"/>
  <c r="AG195" i="21"/>
  <c r="I196" i="21"/>
  <c r="AC196" i="21"/>
  <c r="AG196" i="21"/>
  <c r="I197" i="21"/>
  <c r="AC197" i="21"/>
  <c r="AG197" i="21"/>
  <c r="I198" i="21"/>
  <c r="AC198" i="21"/>
  <c r="AG198" i="21"/>
  <c r="I199" i="21"/>
  <c r="AC199" i="21"/>
  <c r="AG199" i="21"/>
  <c r="I200" i="21"/>
  <c r="AC200" i="21"/>
  <c r="AG200" i="21"/>
  <c r="AC201" i="21"/>
  <c r="AG201" i="21"/>
  <c r="AC202" i="21"/>
  <c r="AG202" i="21"/>
  <c r="AC203" i="21"/>
  <c r="AG203" i="21"/>
  <c r="AC204" i="21"/>
  <c r="AG204" i="21"/>
  <c r="I205" i="21"/>
  <c r="AC205" i="21"/>
  <c r="AG205" i="21"/>
  <c r="I206" i="21"/>
  <c r="AC206" i="21"/>
  <c r="AG206" i="21"/>
  <c r="I207" i="21"/>
  <c r="AC207" i="21"/>
  <c r="AG207" i="21"/>
  <c r="I208" i="21"/>
  <c r="AC208" i="21"/>
  <c r="AG208" i="21"/>
  <c r="J188" i="21"/>
  <c r="N188" i="21"/>
  <c r="J189" i="21"/>
  <c r="N189" i="21"/>
  <c r="J190" i="21"/>
  <c r="N190" i="21"/>
  <c r="J191" i="21"/>
  <c r="N191" i="21"/>
  <c r="J192" i="21"/>
  <c r="N192" i="21"/>
  <c r="J193" i="21"/>
  <c r="N193" i="21"/>
  <c r="J194" i="21"/>
  <c r="N194" i="21"/>
  <c r="J195" i="21"/>
  <c r="N195" i="21"/>
  <c r="J196" i="21"/>
  <c r="N196" i="21"/>
  <c r="J197" i="21"/>
  <c r="N197" i="21"/>
  <c r="J198" i="21"/>
  <c r="N198" i="21"/>
  <c r="J199" i="21"/>
  <c r="N199" i="21"/>
  <c r="J200" i="21"/>
  <c r="N200" i="21"/>
  <c r="J201" i="21"/>
  <c r="N201" i="21"/>
  <c r="J202" i="21"/>
  <c r="N202" i="21"/>
  <c r="J203" i="21"/>
  <c r="N203" i="21"/>
  <c r="J204" i="21"/>
  <c r="N204" i="21"/>
  <c r="J205" i="21"/>
  <c r="N205" i="21"/>
  <c r="J206" i="21"/>
  <c r="N206" i="21"/>
  <c r="J207" i="21"/>
  <c r="N207" i="21"/>
  <c r="J208" i="21"/>
  <c r="N208" i="21"/>
  <c r="O202" i="21"/>
  <c r="O203" i="21"/>
  <c r="O204" i="21"/>
  <c r="O205" i="21"/>
  <c r="O206" i="21"/>
  <c r="O207" i="21"/>
  <c r="O208" i="21"/>
  <c r="AB188" i="21"/>
  <c r="AB189" i="21"/>
  <c r="AB190" i="21"/>
  <c r="AB191" i="21"/>
  <c r="AB192" i="21"/>
  <c r="AB193" i="21"/>
  <c r="AB194" i="21"/>
  <c r="AB195" i="21"/>
  <c r="AB196" i="21"/>
  <c r="AB197" i="21"/>
  <c r="AB198" i="21"/>
  <c r="AB199" i="21"/>
  <c r="AB200" i="21"/>
  <c r="AB201" i="21"/>
  <c r="AB202" i="21"/>
  <c r="AB203" i="21"/>
  <c r="AB204" i="21"/>
  <c r="AB205" i="21"/>
  <c r="AB206" i="21"/>
  <c r="AB207" i="21"/>
  <c r="AB208" i="21"/>
  <c r="J109" i="21"/>
  <c r="N109" i="21"/>
  <c r="J110" i="21"/>
  <c r="N110" i="21"/>
  <c r="J111" i="21"/>
  <c r="N111" i="21"/>
  <c r="J112" i="21"/>
  <c r="N112" i="21"/>
  <c r="J113" i="21"/>
  <c r="N113" i="21"/>
  <c r="J114" i="21"/>
  <c r="N114" i="21"/>
  <c r="AG115" i="21"/>
  <c r="AC115" i="21"/>
  <c r="I115" i="21"/>
  <c r="AF115" i="21"/>
  <c r="AB115" i="21"/>
  <c r="O115" i="21"/>
  <c r="AG117" i="21"/>
  <c r="AC117" i="21"/>
  <c r="I117" i="21"/>
  <c r="AF117" i="21"/>
  <c r="AB117" i="21"/>
  <c r="O117" i="21"/>
  <c r="AG119" i="21"/>
  <c r="AC119" i="21"/>
  <c r="I119" i="21"/>
  <c r="AF119" i="21"/>
  <c r="AB119" i="21"/>
  <c r="O119" i="21"/>
  <c r="J116" i="21"/>
  <c r="J118" i="21"/>
  <c r="J120" i="21"/>
  <c r="AG116" i="21"/>
  <c r="AC116" i="21"/>
  <c r="I116" i="21"/>
  <c r="AF116" i="21"/>
  <c r="AB116" i="21"/>
  <c r="O116" i="21"/>
  <c r="AG118" i="21"/>
  <c r="AC118" i="21"/>
  <c r="I118" i="21"/>
  <c r="AF118" i="21"/>
  <c r="AB118" i="21"/>
  <c r="O118" i="21"/>
  <c r="AG120" i="21"/>
  <c r="AC120" i="21"/>
  <c r="I120" i="21"/>
  <c r="AF120" i="21"/>
  <c r="AB120" i="21"/>
  <c r="O120" i="21"/>
  <c r="AB121" i="21"/>
  <c r="AF121" i="21"/>
  <c r="AB122" i="21"/>
  <c r="AF122" i="21"/>
  <c r="AB123" i="21"/>
  <c r="AF123" i="21"/>
  <c r="AB124" i="21"/>
  <c r="AF124" i="21"/>
  <c r="AB125" i="21"/>
  <c r="AF125" i="21"/>
  <c r="AB126" i="21"/>
  <c r="AF126" i="21"/>
  <c r="AB127" i="21"/>
  <c r="AF127" i="21"/>
  <c r="AB128" i="21"/>
  <c r="AF128" i="21"/>
  <c r="AB129" i="21"/>
  <c r="AF129" i="21"/>
  <c r="AB130" i="21"/>
  <c r="AF130" i="21"/>
  <c r="AB131" i="21"/>
  <c r="AF131" i="21"/>
  <c r="AB132" i="21"/>
  <c r="AF132" i="21"/>
  <c r="AB133" i="21"/>
  <c r="AF133" i="21"/>
  <c r="AB134" i="21"/>
  <c r="AF134" i="21"/>
  <c r="AB135" i="21"/>
  <c r="AF135" i="21"/>
  <c r="J136" i="21"/>
  <c r="I121" i="21"/>
  <c r="AC121" i="21"/>
  <c r="AG121" i="21"/>
  <c r="I122" i="21"/>
  <c r="AC122" i="21"/>
  <c r="AG122" i="21"/>
  <c r="I123" i="21"/>
  <c r="AC123" i="21"/>
  <c r="AG123" i="21"/>
  <c r="I124" i="21"/>
  <c r="AC124" i="21"/>
  <c r="AG124" i="21"/>
  <c r="I125" i="21"/>
  <c r="AC125" i="21"/>
  <c r="AG125" i="21"/>
  <c r="I126" i="21"/>
  <c r="AC126" i="21"/>
  <c r="AG126" i="21"/>
  <c r="I127" i="21"/>
  <c r="AC127" i="21"/>
  <c r="AG127" i="21"/>
  <c r="I128" i="21"/>
  <c r="AC128" i="21"/>
  <c r="AG128" i="21"/>
  <c r="I129" i="21"/>
  <c r="AC129" i="21"/>
  <c r="AG129" i="21"/>
  <c r="I130" i="21"/>
  <c r="AC130" i="21"/>
  <c r="AG130" i="21"/>
  <c r="I131" i="21"/>
  <c r="AC131" i="21"/>
  <c r="AG131" i="21"/>
  <c r="I132" i="21"/>
  <c r="AC132" i="21"/>
  <c r="AG132" i="21"/>
  <c r="I133" i="21"/>
  <c r="AC133" i="21"/>
  <c r="AG133" i="21"/>
  <c r="I134" i="21"/>
  <c r="AC134" i="21"/>
  <c r="AG134" i="21"/>
  <c r="I135" i="21"/>
  <c r="AC135" i="21"/>
  <c r="AG135" i="21"/>
  <c r="AG136" i="21"/>
  <c r="AC136" i="21"/>
  <c r="I136" i="21"/>
  <c r="O136" i="21"/>
  <c r="AF136" i="21"/>
  <c r="J121" i="21"/>
  <c r="J122" i="21"/>
  <c r="J123" i="21"/>
  <c r="J124" i="21"/>
  <c r="J125" i="21"/>
  <c r="N125" i="21"/>
  <c r="J126" i="21"/>
  <c r="N126" i="21"/>
  <c r="J127" i="21"/>
  <c r="N127" i="21"/>
  <c r="J128" i="21"/>
  <c r="N128" i="21"/>
  <c r="J129" i="21"/>
  <c r="N129" i="21"/>
  <c r="J130" i="21"/>
  <c r="N130" i="21"/>
  <c r="J131" i="21"/>
  <c r="N131" i="21"/>
  <c r="J132" i="21"/>
  <c r="N132" i="21"/>
  <c r="J133" i="21"/>
  <c r="N133" i="21"/>
  <c r="J134" i="21"/>
  <c r="N134" i="21"/>
  <c r="J135" i="21"/>
  <c r="N135" i="21"/>
  <c r="I137" i="21"/>
  <c r="AC137" i="21"/>
  <c r="AG137" i="21"/>
  <c r="I138" i="21"/>
  <c r="AC138" i="21"/>
  <c r="AG138" i="21"/>
  <c r="I139" i="21"/>
  <c r="AC139" i="21"/>
  <c r="AG139" i="21"/>
  <c r="I140" i="21"/>
  <c r="AC140" i="21"/>
  <c r="AG140" i="21"/>
  <c r="I141" i="21"/>
  <c r="AC141" i="21"/>
  <c r="AG141" i="21"/>
  <c r="I142" i="21"/>
  <c r="AC142" i="21"/>
  <c r="AG142" i="21"/>
  <c r="I143" i="21"/>
  <c r="AC143" i="21"/>
  <c r="AG143" i="21"/>
  <c r="I144" i="21"/>
  <c r="AC144" i="21"/>
  <c r="AG144" i="21"/>
  <c r="I145" i="21"/>
  <c r="AC145" i="21"/>
  <c r="AG145" i="21"/>
  <c r="I146" i="21"/>
  <c r="AC146" i="21"/>
  <c r="AG146" i="21"/>
  <c r="I147" i="21"/>
  <c r="AC147" i="21"/>
  <c r="AG147" i="21"/>
  <c r="I148" i="21"/>
  <c r="AC148" i="21"/>
  <c r="AG148" i="21"/>
  <c r="I149" i="21"/>
  <c r="AC149" i="21"/>
  <c r="AG149" i="21"/>
  <c r="I150" i="21"/>
  <c r="AC150" i="21"/>
  <c r="AG150" i="21"/>
  <c r="I151" i="21"/>
  <c r="AC151" i="21"/>
  <c r="AG151" i="21"/>
  <c r="AC152" i="21"/>
  <c r="AG152" i="21"/>
  <c r="AC153" i="21"/>
  <c r="AG153" i="21"/>
  <c r="AC154" i="21"/>
  <c r="AG154" i="21"/>
  <c r="AC155" i="21"/>
  <c r="AG155" i="21"/>
  <c r="AC156" i="21"/>
  <c r="AG156" i="21"/>
  <c r="AC157" i="21"/>
  <c r="AG157" i="21"/>
  <c r="AC158" i="21"/>
  <c r="AG158" i="21"/>
  <c r="J137" i="21"/>
  <c r="J138" i="21"/>
  <c r="J139" i="21"/>
  <c r="J140" i="21"/>
  <c r="J141" i="21"/>
  <c r="J142" i="21"/>
  <c r="J143" i="21"/>
  <c r="J144" i="21"/>
  <c r="J145" i="21"/>
  <c r="J146" i="21"/>
  <c r="J147" i="21"/>
  <c r="J148" i="21"/>
  <c r="J149" i="21"/>
  <c r="J150" i="21"/>
  <c r="J151" i="21"/>
  <c r="J152" i="21"/>
  <c r="J153" i="21"/>
  <c r="J154" i="21"/>
  <c r="J155" i="21"/>
  <c r="J156" i="21"/>
  <c r="J157" i="21"/>
  <c r="J158" i="21"/>
  <c r="I59" i="21"/>
  <c r="AC59" i="21"/>
  <c r="AG59" i="21"/>
  <c r="I60" i="21"/>
  <c r="AC60" i="21"/>
  <c r="AG60" i="21"/>
  <c r="I61" i="21"/>
  <c r="AC61" i="21"/>
  <c r="AG61" i="21"/>
  <c r="I62" i="21"/>
  <c r="AC62" i="21"/>
  <c r="AG62" i="21"/>
  <c r="I63" i="21"/>
  <c r="AC63" i="21"/>
  <c r="AG63" i="21"/>
  <c r="I64" i="21"/>
  <c r="AC64" i="21"/>
  <c r="AG64" i="21"/>
  <c r="I65" i="21"/>
  <c r="AC65" i="21"/>
  <c r="AG65" i="21"/>
  <c r="J68" i="21"/>
  <c r="N68" i="21"/>
  <c r="O69" i="21"/>
  <c r="AG69" i="21"/>
  <c r="AC69" i="21"/>
  <c r="I69" i="21"/>
  <c r="AF69" i="21"/>
  <c r="AB69" i="21"/>
  <c r="J70" i="21"/>
  <c r="O73" i="21"/>
  <c r="AG73" i="21"/>
  <c r="AC73" i="21"/>
  <c r="I73" i="21"/>
  <c r="AF73" i="21"/>
  <c r="AB73" i="21"/>
  <c r="J74" i="21"/>
  <c r="O77" i="21"/>
  <c r="AG77" i="21"/>
  <c r="AC77" i="21"/>
  <c r="I77" i="21"/>
  <c r="AF77" i="21"/>
  <c r="AB77" i="21"/>
  <c r="J78" i="21"/>
  <c r="O81" i="21"/>
  <c r="AG81" i="21"/>
  <c r="AC81" i="21"/>
  <c r="I81" i="21"/>
  <c r="AF81" i="21"/>
  <c r="AB81" i="21"/>
  <c r="J82" i="21"/>
  <c r="O85" i="21"/>
  <c r="AG85" i="21"/>
  <c r="AC85" i="21"/>
  <c r="I85" i="21"/>
  <c r="AF85" i="21"/>
  <c r="AB85" i="21"/>
  <c r="J86" i="21"/>
  <c r="J59" i="21"/>
  <c r="J60" i="21"/>
  <c r="J61" i="21"/>
  <c r="J62" i="21"/>
  <c r="J63" i="21"/>
  <c r="J64" i="21"/>
  <c r="J65" i="21"/>
  <c r="AG66" i="21"/>
  <c r="AC66" i="21"/>
  <c r="J66" i="21"/>
  <c r="N66" i="21"/>
  <c r="J67" i="21"/>
  <c r="N67" i="21"/>
  <c r="O68" i="21"/>
  <c r="AG68" i="21"/>
  <c r="AC68" i="21"/>
  <c r="I68" i="21"/>
  <c r="AB68" i="21"/>
  <c r="O70" i="21"/>
  <c r="AG70" i="21"/>
  <c r="AC70" i="21"/>
  <c r="I70" i="21"/>
  <c r="AF70" i="21"/>
  <c r="AB70" i="21"/>
  <c r="J71" i="21"/>
  <c r="O74" i="21"/>
  <c r="AG74" i="21"/>
  <c r="AC74" i="21"/>
  <c r="I74" i="21"/>
  <c r="AF74" i="21"/>
  <c r="AB74" i="21"/>
  <c r="J75" i="21"/>
  <c r="O78" i="21"/>
  <c r="AG78" i="21"/>
  <c r="AC78" i="21"/>
  <c r="I78" i="21"/>
  <c r="AF78" i="21"/>
  <c r="AB78" i="21"/>
  <c r="J79" i="21"/>
  <c r="O82" i="21"/>
  <c r="AG82" i="21"/>
  <c r="AC82" i="21"/>
  <c r="I82" i="21"/>
  <c r="AF82" i="21"/>
  <c r="AB82" i="21"/>
  <c r="J83" i="21"/>
  <c r="O86" i="21"/>
  <c r="AG86" i="21"/>
  <c r="AC86" i="21"/>
  <c r="I86" i="21"/>
  <c r="AF86" i="21"/>
  <c r="AB86" i="21"/>
  <c r="J87" i="21"/>
  <c r="O67" i="21"/>
  <c r="AG67" i="21"/>
  <c r="AC67" i="21"/>
  <c r="I67" i="21"/>
  <c r="AB67" i="21"/>
  <c r="O71" i="21"/>
  <c r="AG71" i="21"/>
  <c r="AC71" i="21"/>
  <c r="I71" i="21"/>
  <c r="AF71" i="21"/>
  <c r="AB71" i="21"/>
  <c r="J72" i="21"/>
  <c r="O75" i="21"/>
  <c r="AG75" i="21"/>
  <c r="AC75" i="21"/>
  <c r="I75" i="21"/>
  <c r="AF75" i="21"/>
  <c r="AB75" i="21"/>
  <c r="J76" i="21"/>
  <c r="O79" i="21"/>
  <c r="AG79" i="21"/>
  <c r="AC79" i="21"/>
  <c r="I79" i="21"/>
  <c r="AF79" i="21"/>
  <c r="AB79" i="21"/>
  <c r="J80" i="21"/>
  <c r="O83" i="21"/>
  <c r="AG83" i="21"/>
  <c r="AC83" i="21"/>
  <c r="I83" i="21"/>
  <c r="AF83" i="21"/>
  <c r="AB83" i="21"/>
  <c r="J84" i="21"/>
  <c r="AG87" i="21"/>
  <c r="O87" i="21"/>
  <c r="AC87" i="21"/>
  <c r="I87" i="21"/>
  <c r="AF87" i="21"/>
  <c r="AB87" i="21"/>
  <c r="O72" i="21"/>
  <c r="AG72" i="21"/>
  <c r="AC72" i="21"/>
  <c r="I72" i="21"/>
  <c r="AF72" i="21"/>
  <c r="AB72" i="21"/>
  <c r="O76" i="21"/>
  <c r="AG76" i="21"/>
  <c r="AC76" i="21"/>
  <c r="I76" i="21"/>
  <c r="AF76" i="21"/>
  <c r="AB76" i="21"/>
  <c r="O80" i="21"/>
  <c r="AG80" i="21"/>
  <c r="AC80" i="21"/>
  <c r="I80" i="21"/>
  <c r="AF80" i="21"/>
  <c r="AB80" i="21"/>
  <c r="O84" i="21"/>
  <c r="AG84" i="21"/>
  <c r="AC84" i="21"/>
  <c r="I84" i="21"/>
  <c r="AF84" i="21"/>
  <c r="AB84" i="21"/>
  <c r="AG88" i="21"/>
  <c r="AC88" i="21"/>
  <c r="I88" i="21"/>
  <c r="O88" i="21"/>
  <c r="AF88" i="21"/>
  <c r="O89" i="21"/>
  <c r="AG89" i="21"/>
  <c r="AC89" i="21"/>
  <c r="I89" i="21"/>
  <c r="AB89" i="21"/>
  <c r="I90" i="21"/>
  <c r="AC90" i="21"/>
  <c r="AG90" i="21"/>
  <c r="I91" i="21"/>
  <c r="AC91" i="21"/>
  <c r="AG91" i="21"/>
  <c r="I92" i="21"/>
  <c r="AC92" i="21"/>
  <c r="AG92" i="21"/>
  <c r="I93" i="21"/>
  <c r="AC93" i="21"/>
  <c r="AG93" i="21"/>
  <c r="I94" i="21"/>
  <c r="AC94" i="21"/>
  <c r="AG94" i="21"/>
  <c r="I95" i="21"/>
  <c r="AC95" i="21"/>
  <c r="AG95" i="21"/>
  <c r="I96" i="21"/>
  <c r="AC96" i="21"/>
  <c r="AG96" i="21"/>
  <c r="I97" i="21"/>
  <c r="AC97" i="21"/>
  <c r="AG97" i="21"/>
  <c r="I98" i="21"/>
  <c r="AC98" i="21"/>
  <c r="AG98" i="21"/>
  <c r="I99" i="21"/>
  <c r="AC99" i="21"/>
  <c r="AG99" i="21"/>
  <c r="I100" i="21"/>
  <c r="AC100" i="21"/>
  <c r="AG100" i="21"/>
  <c r="I101" i="21"/>
  <c r="AC101" i="21"/>
  <c r="AG101" i="21"/>
  <c r="I102" i="21"/>
  <c r="AC102" i="21"/>
  <c r="AG102" i="21"/>
  <c r="I103" i="21"/>
  <c r="AC103" i="21"/>
  <c r="AG103" i="21"/>
  <c r="I104" i="21"/>
  <c r="AC104" i="21"/>
  <c r="AG104" i="21"/>
  <c r="I105" i="21"/>
  <c r="AC105" i="21"/>
  <c r="AG105" i="21"/>
  <c r="I106" i="21"/>
  <c r="AC106" i="21"/>
  <c r="AG106" i="21"/>
  <c r="I107" i="21"/>
  <c r="AC107" i="21"/>
  <c r="AG107" i="21"/>
  <c r="I108" i="21"/>
  <c r="AC108" i="21"/>
  <c r="AG108" i="21"/>
  <c r="J90" i="21"/>
  <c r="N90" i="21"/>
  <c r="J91" i="21"/>
  <c r="N91" i="21"/>
  <c r="J92" i="21"/>
  <c r="N92" i="21"/>
  <c r="J93" i="21"/>
  <c r="N93" i="21"/>
  <c r="J94" i="21"/>
  <c r="N94" i="21"/>
  <c r="J95" i="21"/>
  <c r="N95" i="21"/>
  <c r="J96" i="21"/>
  <c r="N96" i="21"/>
  <c r="J97" i="21"/>
  <c r="N97" i="21"/>
  <c r="J98" i="21"/>
  <c r="N98" i="21"/>
  <c r="J99" i="21"/>
  <c r="N99" i="21"/>
  <c r="J100" i="21"/>
  <c r="N100" i="21"/>
  <c r="J101" i="21"/>
  <c r="N101" i="21"/>
  <c r="J102" i="21"/>
  <c r="N102" i="21"/>
  <c r="J103" i="21"/>
  <c r="N103" i="21"/>
  <c r="J104" i="21"/>
  <c r="N104" i="21"/>
  <c r="J105" i="21"/>
  <c r="N105" i="21"/>
  <c r="J106" i="21"/>
  <c r="N106" i="21"/>
  <c r="J107" i="21"/>
  <c r="N107" i="21"/>
  <c r="J108" i="21"/>
  <c r="N108" i="21"/>
  <c r="O90" i="21"/>
  <c r="O91" i="21"/>
  <c r="O92" i="21"/>
  <c r="O93" i="21"/>
  <c r="O94" i="21"/>
  <c r="O95" i="21"/>
  <c r="O96" i="21"/>
  <c r="O97" i="21"/>
  <c r="O98" i="21"/>
  <c r="O99" i="21"/>
  <c r="O100" i="21"/>
  <c r="O101" i="21"/>
  <c r="O102" i="21"/>
  <c r="O103" i="21"/>
  <c r="O104" i="21"/>
  <c r="O105" i="21"/>
  <c r="O106" i="21"/>
  <c r="O107" i="21"/>
  <c r="O108" i="21"/>
  <c r="AB90" i="21"/>
  <c r="AB91" i="21"/>
  <c r="AB92" i="21"/>
  <c r="AB93" i="21"/>
  <c r="AB94" i="21"/>
  <c r="AB95" i="21"/>
  <c r="AB96" i="21"/>
  <c r="AB97" i="21"/>
  <c r="AB98" i="21"/>
  <c r="AB99" i="21"/>
  <c r="AB100" i="21"/>
  <c r="AB101" i="21"/>
  <c r="AB102" i="21"/>
  <c r="AB103" i="21"/>
  <c r="AB104" i="21"/>
  <c r="AB105" i="21"/>
  <c r="AB106" i="21"/>
  <c r="AB107" i="21"/>
  <c r="AB108" i="21"/>
  <c r="AV89" i="5"/>
  <c r="I11" i="21"/>
  <c r="I12" i="21"/>
  <c r="I13" i="2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AV71" i="11"/>
  <c r="BA44" i="5"/>
  <c r="BA40" i="5"/>
  <c r="N58" i="39"/>
  <c r="N57" i="39"/>
  <c r="N56" i="39"/>
  <c r="N55" i="39"/>
  <c r="N54" i="39"/>
  <c r="N53" i="39"/>
  <c r="N52" i="39"/>
  <c r="N51" i="39"/>
  <c r="N50" i="39"/>
  <c r="N49" i="39"/>
  <c r="N48" i="39"/>
  <c r="N47" i="39"/>
  <c r="N46" i="39"/>
  <c r="N45" i="39"/>
  <c r="N44" i="39"/>
  <c r="N43" i="39"/>
  <c r="N42" i="39"/>
  <c r="N41" i="39"/>
  <c r="N40" i="39"/>
  <c r="N39" i="39"/>
  <c r="N38" i="39"/>
  <c r="N37" i="39"/>
  <c r="N36" i="39"/>
  <c r="N35" i="39"/>
  <c r="N34" i="39"/>
  <c r="N33" i="39"/>
  <c r="N32" i="39"/>
  <c r="N31" i="39"/>
  <c r="N30" i="39"/>
  <c r="N29" i="39"/>
  <c r="N28" i="39"/>
  <c r="N27" i="39"/>
  <c r="N26" i="39"/>
  <c r="N25" i="39"/>
  <c r="N24" i="39"/>
  <c r="N23" i="39"/>
  <c r="N22" i="39"/>
  <c r="N21" i="39"/>
  <c r="N20" i="39"/>
  <c r="N19" i="39"/>
  <c r="N18" i="39"/>
  <c r="N17" i="39"/>
  <c r="N16" i="39"/>
  <c r="N15" i="39"/>
  <c r="N14" i="39"/>
  <c r="N13" i="39"/>
  <c r="N12" i="39"/>
  <c r="N11" i="39"/>
  <c r="N10" i="39"/>
  <c r="BP9" i="39"/>
  <c r="BO9" i="39"/>
  <c r="BN9" i="39"/>
  <c r="BM9" i="39"/>
  <c r="BL9" i="39"/>
  <c r="BK9" i="39"/>
  <c r="BJ9" i="39"/>
  <c r="BI9" i="39"/>
  <c r="BH9" i="39"/>
  <c r="BG9" i="39"/>
  <c r="BF9" i="39"/>
  <c r="BE9" i="39"/>
  <c r="BD9" i="39"/>
  <c r="BC9" i="39"/>
  <c r="BB9" i="39"/>
  <c r="BA9" i="39"/>
  <c r="AZ9" i="39"/>
  <c r="AY9" i="39"/>
  <c r="AX9" i="39"/>
  <c r="AW9" i="39"/>
  <c r="AV9" i="39"/>
  <c r="AU9" i="39"/>
  <c r="AT9" i="39"/>
  <c r="AS9" i="39"/>
  <c r="AR9" i="39"/>
  <c r="AQ9" i="39"/>
  <c r="AP9" i="39"/>
  <c r="AO9" i="39"/>
  <c r="AN9" i="39"/>
  <c r="AJ9" i="39"/>
  <c r="AI9" i="39"/>
  <c r="AH9" i="39"/>
  <c r="AG9" i="39"/>
  <c r="AF9" i="39"/>
  <c r="AE9" i="39"/>
  <c r="AD9" i="39"/>
  <c r="AC9" i="39"/>
  <c r="AB9" i="39"/>
  <c r="AA9" i="39"/>
  <c r="Z9" i="39"/>
  <c r="Y9" i="39"/>
  <c r="X9" i="39"/>
  <c r="W9" i="39"/>
  <c r="V9" i="39"/>
  <c r="U9" i="39"/>
  <c r="T9" i="39"/>
  <c r="S9" i="39"/>
  <c r="R9" i="39"/>
  <c r="Q9" i="39"/>
  <c r="P9" i="39"/>
  <c r="O9" i="39"/>
  <c r="M9" i="39"/>
  <c r="L9" i="39"/>
  <c r="K9" i="39"/>
  <c r="J9" i="39"/>
  <c r="I9" i="39"/>
  <c r="H9" i="39"/>
  <c r="G9" i="39"/>
  <c r="F9" i="39"/>
  <c r="E9" i="39"/>
  <c r="D9" i="39"/>
  <c r="C9" i="39"/>
  <c r="B9" i="39"/>
  <c r="AX50" i="51"/>
  <c r="AX50" i="5"/>
  <c r="DN3" i="5"/>
  <c r="AW41" i="5"/>
  <c r="DN31" i="5"/>
  <c r="AV41" i="5"/>
  <c r="DN30" i="5" s="1"/>
  <c r="AW44" i="5"/>
  <c r="BN44" i="5" s="1"/>
  <c r="AY44" i="5"/>
  <c r="BB44" i="5"/>
  <c r="BD44" i="5"/>
  <c r="BI44" i="5"/>
  <c r="AY46" i="5"/>
  <c r="BE46" i="5" s="1"/>
  <c r="BB46" i="5"/>
  <c r="BD46" i="5"/>
  <c r="BI46" i="5"/>
  <c r="BJ46" i="5"/>
  <c r="BE52" i="5"/>
  <c r="BF52" i="5" s="1"/>
  <c r="AW43" i="5"/>
  <c r="AK58" i="39"/>
  <c r="Q58" i="21"/>
  <c r="AK57" i="39"/>
  <c r="AK56" i="39"/>
  <c r="Q56" i="21" s="1"/>
  <c r="AK55" i="39"/>
  <c r="AK54" i="39"/>
  <c r="AK53" i="39"/>
  <c r="Q53" i="21" s="1"/>
  <c r="AK52" i="39"/>
  <c r="Q52" i="21"/>
  <c r="AK51" i="39"/>
  <c r="AK50" i="39"/>
  <c r="Q50" i="21" s="1"/>
  <c r="AK49" i="39"/>
  <c r="AK48" i="39"/>
  <c r="Q48" i="21" s="1"/>
  <c r="AK47" i="39"/>
  <c r="AK46" i="39"/>
  <c r="AK45" i="39"/>
  <c r="AK44" i="39"/>
  <c r="Q44" i="21"/>
  <c r="AK43" i="39"/>
  <c r="AK42" i="39"/>
  <c r="Q42" i="21" s="1"/>
  <c r="AK41" i="39"/>
  <c r="AK40" i="39"/>
  <c r="Q40" i="21" s="1"/>
  <c r="AK39" i="39"/>
  <c r="AK38" i="39"/>
  <c r="AK37" i="39"/>
  <c r="Q37" i="21" s="1"/>
  <c r="AK36" i="39"/>
  <c r="Q36" i="21"/>
  <c r="AK35" i="39"/>
  <c r="AK34" i="39"/>
  <c r="Q34" i="21" s="1"/>
  <c r="AK33" i="39"/>
  <c r="AK32" i="39"/>
  <c r="Q32" i="21" s="1"/>
  <c r="AK31" i="39"/>
  <c r="AK30" i="39"/>
  <c r="AK29" i="39"/>
  <c r="AK28" i="39"/>
  <c r="Q28" i="21"/>
  <c r="AK27" i="39"/>
  <c r="AK26" i="39"/>
  <c r="Q26" i="21" s="1"/>
  <c r="AK25" i="39"/>
  <c r="AK24" i="39"/>
  <c r="Q24" i="21" s="1"/>
  <c r="AK23" i="39"/>
  <c r="AK22" i="39"/>
  <c r="AK21" i="39"/>
  <c r="Q21" i="21" s="1"/>
  <c r="AK20" i="39"/>
  <c r="Q20" i="21"/>
  <c r="AK19" i="39"/>
  <c r="AK18" i="39"/>
  <c r="Q18" i="21" s="1"/>
  <c r="AK17" i="39"/>
  <c r="AK16" i="39"/>
  <c r="Q16" i="21" s="1"/>
  <c r="AK15" i="39"/>
  <c r="AK14" i="39"/>
  <c r="AK13" i="39"/>
  <c r="AK12" i="39"/>
  <c r="Q12" i="21"/>
  <c r="AK11" i="39"/>
  <c r="AK10" i="39"/>
  <c r="Q10" i="21" s="1"/>
  <c r="AR58" i="21"/>
  <c r="AQ58" i="21"/>
  <c r="AP58" i="21"/>
  <c r="AO58" i="21"/>
  <c r="AN58" i="21"/>
  <c r="AM58" i="21"/>
  <c r="AL58" i="21"/>
  <c r="AK58" i="21"/>
  <c r="AJ58" i="21"/>
  <c r="AI58" i="21"/>
  <c r="AH58" i="21"/>
  <c r="AR57" i="21"/>
  <c r="AQ57" i="21"/>
  <c r="AP57" i="21"/>
  <c r="AO57" i="21"/>
  <c r="AN57" i="21"/>
  <c r="AM57" i="21"/>
  <c r="AL57" i="21"/>
  <c r="AK57" i="21"/>
  <c r="AJ57" i="21"/>
  <c r="AI57" i="21"/>
  <c r="AH57" i="21"/>
  <c r="AR56" i="21"/>
  <c r="AQ56" i="21"/>
  <c r="AP56" i="21"/>
  <c r="AO56" i="21"/>
  <c r="AN56" i="21"/>
  <c r="AM56" i="21"/>
  <c r="AL56" i="21"/>
  <c r="AK56" i="21"/>
  <c r="AJ56" i="21"/>
  <c r="AI56" i="21"/>
  <c r="AH56" i="21"/>
  <c r="AR55" i="21"/>
  <c r="AQ55" i="21"/>
  <c r="AP55" i="21"/>
  <c r="AO55" i="21"/>
  <c r="AN55" i="21"/>
  <c r="AM55" i="21"/>
  <c r="AL55" i="21"/>
  <c r="AK55" i="21"/>
  <c r="AJ55" i="21"/>
  <c r="AI55" i="21"/>
  <c r="AH55" i="21"/>
  <c r="AR54" i="21"/>
  <c r="AQ54" i="21"/>
  <c r="AP54" i="21"/>
  <c r="AO54" i="21"/>
  <c r="AN54" i="21"/>
  <c r="AM54" i="21"/>
  <c r="AL54" i="21"/>
  <c r="AK54" i="21"/>
  <c r="AJ54" i="21"/>
  <c r="AI54" i="21"/>
  <c r="AH54" i="21"/>
  <c r="AR53" i="21"/>
  <c r="AQ53" i="21"/>
  <c r="AP53" i="21"/>
  <c r="AO53" i="21"/>
  <c r="AN53" i="21"/>
  <c r="AM53" i="21"/>
  <c r="AL53" i="21"/>
  <c r="AK53" i="21"/>
  <c r="AJ53" i="21"/>
  <c r="AI53" i="21"/>
  <c r="AH53" i="21"/>
  <c r="AR52" i="21"/>
  <c r="AQ52" i="21"/>
  <c r="AP52" i="21"/>
  <c r="AO52" i="21"/>
  <c r="AN52" i="21"/>
  <c r="AM52" i="21"/>
  <c r="AL52" i="21"/>
  <c r="AK52" i="21"/>
  <c r="AJ52" i="21"/>
  <c r="AI52" i="21"/>
  <c r="AH52" i="21"/>
  <c r="AR51" i="21"/>
  <c r="AQ51" i="21"/>
  <c r="AP51" i="21"/>
  <c r="AO51" i="21"/>
  <c r="AN51" i="21"/>
  <c r="AM51" i="21"/>
  <c r="AL51" i="21"/>
  <c r="AK51" i="21"/>
  <c r="AJ51" i="21"/>
  <c r="AI51" i="21"/>
  <c r="AH51" i="21"/>
  <c r="AR50" i="21"/>
  <c r="AQ50" i="21"/>
  <c r="AP50" i="21"/>
  <c r="AO50" i="21"/>
  <c r="AN50" i="21"/>
  <c r="AM50" i="21"/>
  <c r="AL50" i="21"/>
  <c r="AK50" i="21"/>
  <c r="AJ50" i="21"/>
  <c r="AI50" i="21"/>
  <c r="AH50" i="21"/>
  <c r="AR49" i="21"/>
  <c r="AQ49" i="21"/>
  <c r="AP49" i="21"/>
  <c r="AO49" i="21"/>
  <c r="AN49" i="21"/>
  <c r="AM49" i="21"/>
  <c r="AL49" i="21"/>
  <c r="AK49" i="21"/>
  <c r="AJ49" i="21"/>
  <c r="AI49" i="21"/>
  <c r="AH49" i="21"/>
  <c r="AR48" i="21"/>
  <c r="AQ48" i="21"/>
  <c r="AP48" i="21"/>
  <c r="AO48" i="21"/>
  <c r="AN48" i="21"/>
  <c r="AM48" i="21"/>
  <c r="AL48" i="21"/>
  <c r="AK48" i="21"/>
  <c r="AJ48" i="21"/>
  <c r="AI48" i="21"/>
  <c r="AH48" i="21"/>
  <c r="AR47" i="21"/>
  <c r="AQ47" i="21"/>
  <c r="AP47" i="21"/>
  <c r="AO47" i="21"/>
  <c r="AN47" i="21"/>
  <c r="AM47" i="21"/>
  <c r="AL47" i="21"/>
  <c r="AK47" i="21"/>
  <c r="AJ47" i="21"/>
  <c r="AI47" i="21"/>
  <c r="AH47" i="21"/>
  <c r="AR46" i="21"/>
  <c r="AQ46" i="21"/>
  <c r="AP46" i="21"/>
  <c r="AO46" i="21"/>
  <c r="AN46" i="21"/>
  <c r="AM46" i="21"/>
  <c r="AL46" i="21"/>
  <c r="AK46" i="21"/>
  <c r="AJ46" i="21"/>
  <c r="AI46" i="21"/>
  <c r="AH46" i="21"/>
  <c r="AR45" i="21"/>
  <c r="AQ45" i="21"/>
  <c r="AP45" i="21"/>
  <c r="AO45" i="21"/>
  <c r="AN45" i="21"/>
  <c r="AM45" i="21"/>
  <c r="AL45" i="21"/>
  <c r="AK45" i="21"/>
  <c r="AJ45" i="21"/>
  <c r="AI45" i="21"/>
  <c r="AH45" i="21"/>
  <c r="AR44" i="21"/>
  <c r="AQ44" i="21"/>
  <c r="AP44" i="21"/>
  <c r="AO44" i="21"/>
  <c r="AN44" i="21"/>
  <c r="AM44" i="21"/>
  <c r="AL44" i="21"/>
  <c r="AK44" i="21"/>
  <c r="AJ44" i="21"/>
  <c r="AI44" i="21"/>
  <c r="AH44" i="21"/>
  <c r="AR43" i="21"/>
  <c r="AQ43" i="21"/>
  <c r="AP43" i="21"/>
  <c r="AO43" i="21"/>
  <c r="AN43" i="21"/>
  <c r="AM43" i="21"/>
  <c r="AL43" i="21"/>
  <c r="AK43" i="21"/>
  <c r="AJ43" i="21"/>
  <c r="AI43" i="21"/>
  <c r="AH43" i="21"/>
  <c r="AR42" i="21"/>
  <c r="AQ42" i="21"/>
  <c r="AP42" i="21"/>
  <c r="AO42" i="21"/>
  <c r="AN42" i="21"/>
  <c r="AM42" i="21"/>
  <c r="AL42" i="21"/>
  <c r="AK42" i="21"/>
  <c r="AJ42" i="21"/>
  <c r="AI42" i="21"/>
  <c r="AH42" i="21"/>
  <c r="AR41" i="21"/>
  <c r="AQ41" i="21"/>
  <c r="AP41" i="21"/>
  <c r="AO41" i="21"/>
  <c r="AN41" i="21"/>
  <c r="AM41" i="21"/>
  <c r="AL41" i="21"/>
  <c r="AK41" i="21"/>
  <c r="AJ41" i="21"/>
  <c r="AI41" i="21"/>
  <c r="AH41" i="21"/>
  <c r="AR40" i="21"/>
  <c r="AQ40" i="21"/>
  <c r="AP40" i="21"/>
  <c r="AO40" i="21"/>
  <c r="AN40" i="21"/>
  <c r="AM40" i="21"/>
  <c r="AL40" i="21"/>
  <c r="AK40" i="21"/>
  <c r="AJ40" i="21"/>
  <c r="AI40" i="21"/>
  <c r="AH40" i="21"/>
  <c r="AR39" i="21"/>
  <c r="AQ39" i="21"/>
  <c r="AP39" i="21"/>
  <c r="AO39" i="21"/>
  <c r="AN39" i="21"/>
  <c r="AM39" i="21"/>
  <c r="AL39" i="21"/>
  <c r="AK39" i="21"/>
  <c r="AJ39" i="21"/>
  <c r="AI39" i="21"/>
  <c r="AH39" i="21"/>
  <c r="AR38" i="21"/>
  <c r="AQ38" i="21"/>
  <c r="AP38" i="21"/>
  <c r="AO38" i="21"/>
  <c r="AN38" i="21"/>
  <c r="AM38" i="21"/>
  <c r="AL38" i="21"/>
  <c r="AK38" i="21"/>
  <c r="AJ38" i="21"/>
  <c r="AI38" i="21"/>
  <c r="AH38" i="21"/>
  <c r="AR37" i="21"/>
  <c r="AQ37" i="21"/>
  <c r="AP37" i="21"/>
  <c r="AO37" i="21"/>
  <c r="AN37" i="21"/>
  <c r="AM37" i="21"/>
  <c r="AL37" i="21"/>
  <c r="AK37" i="21"/>
  <c r="AJ37" i="21"/>
  <c r="AI37" i="21"/>
  <c r="AH37" i="21"/>
  <c r="AR36" i="21"/>
  <c r="AQ36" i="21"/>
  <c r="AP36" i="21"/>
  <c r="AO36" i="21"/>
  <c r="AN36" i="21"/>
  <c r="AM36" i="21"/>
  <c r="AL36" i="21"/>
  <c r="AK36" i="21"/>
  <c r="AJ36" i="21"/>
  <c r="AI36" i="21"/>
  <c r="AH36" i="21"/>
  <c r="AR35" i="21"/>
  <c r="AQ35" i="21"/>
  <c r="AP35" i="21"/>
  <c r="AO35" i="21"/>
  <c r="AN35" i="21"/>
  <c r="AM35" i="21"/>
  <c r="AL35" i="21"/>
  <c r="AK35" i="21"/>
  <c r="AJ35" i="21"/>
  <c r="AI35" i="21"/>
  <c r="AH35" i="21"/>
  <c r="AR34" i="21"/>
  <c r="AQ34" i="21"/>
  <c r="AP34" i="21"/>
  <c r="AO34" i="21"/>
  <c r="AN34" i="21"/>
  <c r="AM34" i="21"/>
  <c r="AL34" i="21"/>
  <c r="AK34" i="21"/>
  <c r="AJ34" i="21"/>
  <c r="AI34" i="21"/>
  <c r="AH34" i="21"/>
  <c r="AR33" i="21"/>
  <c r="AQ33" i="21"/>
  <c r="AP33" i="21"/>
  <c r="AO33" i="21"/>
  <c r="AN33" i="21"/>
  <c r="AM33" i="21"/>
  <c r="AL33" i="21"/>
  <c r="AK33" i="21"/>
  <c r="AJ33" i="21"/>
  <c r="AI33" i="21"/>
  <c r="AH33" i="21"/>
  <c r="AR32" i="21"/>
  <c r="AQ32" i="21"/>
  <c r="AP32" i="21"/>
  <c r="AO32" i="21"/>
  <c r="AN32" i="21"/>
  <c r="AM32" i="21"/>
  <c r="AL32" i="21"/>
  <c r="AK32" i="21"/>
  <c r="AJ32" i="21"/>
  <c r="AI32" i="21"/>
  <c r="AH32" i="21"/>
  <c r="AR31" i="21"/>
  <c r="AQ31" i="21"/>
  <c r="AP31" i="21"/>
  <c r="AO31" i="21"/>
  <c r="AN31" i="21"/>
  <c r="AM31" i="21"/>
  <c r="AL31" i="21"/>
  <c r="AK31" i="21"/>
  <c r="AJ31" i="21"/>
  <c r="AI31" i="21"/>
  <c r="AH31" i="21"/>
  <c r="AR30" i="21"/>
  <c r="AQ30" i="21"/>
  <c r="AP30" i="21"/>
  <c r="AO30" i="21"/>
  <c r="AN30" i="21"/>
  <c r="AM30" i="21"/>
  <c r="AL30" i="21"/>
  <c r="AK30" i="21"/>
  <c r="AJ30" i="21"/>
  <c r="AI30" i="21"/>
  <c r="AH30" i="21"/>
  <c r="AR29" i="21"/>
  <c r="AQ29" i="21"/>
  <c r="AP29" i="21"/>
  <c r="AO29" i="21"/>
  <c r="AN29" i="21"/>
  <c r="AM29" i="21"/>
  <c r="AL29" i="21"/>
  <c r="AK29" i="21"/>
  <c r="AJ29" i="21"/>
  <c r="AI29" i="21"/>
  <c r="AH29" i="21"/>
  <c r="AR28" i="21"/>
  <c r="AQ28" i="21"/>
  <c r="AP28" i="21"/>
  <c r="AO28" i="21"/>
  <c r="AN28" i="21"/>
  <c r="AM28" i="21"/>
  <c r="AL28" i="21"/>
  <c r="AK28" i="21"/>
  <c r="AJ28" i="21"/>
  <c r="AI28" i="21"/>
  <c r="AH28" i="21"/>
  <c r="AR27" i="21"/>
  <c r="AQ27" i="21"/>
  <c r="AP27" i="21"/>
  <c r="AO27" i="21"/>
  <c r="AN27" i="21"/>
  <c r="AM27" i="21"/>
  <c r="AL27" i="21"/>
  <c r="AK27" i="21"/>
  <c r="AJ27" i="21"/>
  <c r="AI27" i="21"/>
  <c r="AH27" i="21"/>
  <c r="AR26" i="21"/>
  <c r="AQ26" i="21"/>
  <c r="AP26" i="21"/>
  <c r="AO26" i="21"/>
  <c r="AN26" i="21"/>
  <c r="AM26" i="21"/>
  <c r="AL26" i="21"/>
  <c r="AK26" i="21"/>
  <c r="AJ26" i="21"/>
  <c r="AI26" i="21"/>
  <c r="AH26" i="21"/>
  <c r="AR25" i="21"/>
  <c r="AQ25" i="21"/>
  <c r="AP25" i="21"/>
  <c r="AO25" i="21"/>
  <c r="AN25" i="21"/>
  <c r="AM25" i="21"/>
  <c r="AL25" i="21"/>
  <c r="AK25" i="21"/>
  <c r="AJ25" i="21"/>
  <c r="AI25" i="21"/>
  <c r="AH25" i="21"/>
  <c r="AR24" i="21"/>
  <c r="AQ24" i="21"/>
  <c r="AP24" i="21"/>
  <c r="AO24" i="21"/>
  <c r="AN24" i="21"/>
  <c r="AM24" i="21"/>
  <c r="AL24" i="21"/>
  <c r="AK24" i="21"/>
  <c r="AJ24" i="21"/>
  <c r="AI24" i="21"/>
  <c r="AH24" i="21"/>
  <c r="AR23" i="21"/>
  <c r="AQ23" i="21"/>
  <c r="AP23" i="21"/>
  <c r="AO23" i="21"/>
  <c r="AN23" i="21"/>
  <c r="AM23" i="21"/>
  <c r="AL23" i="21"/>
  <c r="AK23" i="21"/>
  <c r="AJ23" i="21"/>
  <c r="AI23" i="21"/>
  <c r="AH23" i="21"/>
  <c r="AR22" i="21"/>
  <c r="AQ22" i="21"/>
  <c r="AP22" i="21"/>
  <c r="AO22" i="21"/>
  <c r="AN22" i="21"/>
  <c r="AM22" i="21"/>
  <c r="AL22" i="21"/>
  <c r="AK22" i="21"/>
  <c r="AJ22" i="21"/>
  <c r="AI22" i="21"/>
  <c r="AH22" i="21"/>
  <c r="AR21" i="21"/>
  <c r="AQ21" i="21"/>
  <c r="AP21" i="21"/>
  <c r="AO21" i="21"/>
  <c r="AN21" i="21"/>
  <c r="AM21" i="21"/>
  <c r="AL21" i="21"/>
  <c r="AK21" i="21"/>
  <c r="AJ21" i="21"/>
  <c r="AI21" i="21"/>
  <c r="AH21" i="21"/>
  <c r="AR20" i="21"/>
  <c r="AQ20" i="21"/>
  <c r="AP20" i="21"/>
  <c r="AO20" i="21"/>
  <c r="AN20" i="21"/>
  <c r="AM20" i="21"/>
  <c r="AL20" i="21"/>
  <c r="AK20" i="21"/>
  <c r="AJ20" i="21"/>
  <c r="AI20" i="21"/>
  <c r="AH20" i="21"/>
  <c r="AR19" i="21"/>
  <c r="AQ19" i="21"/>
  <c r="AP19" i="21"/>
  <c r="AO19" i="21"/>
  <c r="AN19" i="21"/>
  <c r="AM19" i="21"/>
  <c r="AL19" i="21"/>
  <c r="AK19" i="21"/>
  <c r="AJ19" i="21"/>
  <c r="AI19" i="21"/>
  <c r="AH19" i="21"/>
  <c r="AR18" i="21"/>
  <c r="AQ18" i="21"/>
  <c r="AP18" i="21"/>
  <c r="AO18" i="21"/>
  <c r="AN18" i="21"/>
  <c r="AM18" i="21"/>
  <c r="AL18" i="21"/>
  <c r="AK18" i="21"/>
  <c r="AJ18" i="21"/>
  <c r="AI18" i="21"/>
  <c r="AH18" i="21"/>
  <c r="AR17" i="21"/>
  <c r="AQ17" i="21"/>
  <c r="AP17" i="21"/>
  <c r="AO17" i="21"/>
  <c r="AN17" i="21"/>
  <c r="AM17" i="21"/>
  <c r="AL17" i="21"/>
  <c r="AK17" i="21"/>
  <c r="AJ17" i="21"/>
  <c r="AI17" i="21"/>
  <c r="AH17" i="21"/>
  <c r="AR16" i="21"/>
  <c r="AQ16" i="21"/>
  <c r="AP16" i="21"/>
  <c r="AO16" i="21"/>
  <c r="AN16" i="21"/>
  <c r="AM16" i="21"/>
  <c r="AL16" i="21"/>
  <c r="AK16" i="21"/>
  <c r="AJ16" i="21"/>
  <c r="AI16" i="21"/>
  <c r="AH16" i="21"/>
  <c r="AR15" i="21"/>
  <c r="AQ15" i="21"/>
  <c r="AP15" i="21"/>
  <c r="AO15" i="21"/>
  <c r="AN15" i="21"/>
  <c r="AM15" i="21"/>
  <c r="AL15" i="21"/>
  <c r="AK15" i="21"/>
  <c r="AJ15" i="21"/>
  <c r="AI15" i="21"/>
  <c r="AH15" i="21"/>
  <c r="AR14" i="21"/>
  <c r="AQ14" i="21"/>
  <c r="AP14" i="21"/>
  <c r="AO14" i="21"/>
  <c r="AN14" i="21"/>
  <c r="AM14" i="21"/>
  <c r="AL14" i="21"/>
  <c r="AK14" i="21"/>
  <c r="AJ14" i="21"/>
  <c r="AI14" i="21"/>
  <c r="AH14" i="21"/>
  <c r="AR13" i="21"/>
  <c r="AQ13" i="21"/>
  <c r="AP13" i="21"/>
  <c r="AO13" i="21"/>
  <c r="AN13" i="21"/>
  <c r="AM13" i="21"/>
  <c r="AL13" i="21"/>
  <c r="AK13" i="21"/>
  <c r="AJ13" i="21"/>
  <c r="AI13" i="21"/>
  <c r="AH13" i="21"/>
  <c r="AR12" i="21"/>
  <c r="AQ12" i="21"/>
  <c r="AP12" i="21"/>
  <c r="AO12" i="21"/>
  <c r="AN12" i="21"/>
  <c r="AM12" i="21"/>
  <c r="AL12" i="21"/>
  <c r="AK12" i="21"/>
  <c r="AJ12" i="21"/>
  <c r="AI12" i="21"/>
  <c r="AH12" i="21"/>
  <c r="AR11" i="21"/>
  <c r="AQ11" i="21"/>
  <c r="AP11" i="21"/>
  <c r="AO11" i="21"/>
  <c r="AN11" i="21"/>
  <c r="AM11" i="21"/>
  <c r="AL11" i="21"/>
  <c r="AK11" i="21"/>
  <c r="AJ11" i="21"/>
  <c r="AI11" i="21"/>
  <c r="AH11" i="21"/>
  <c r="AR10" i="21"/>
  <c r="AQ10" i="21"/>
  <c r="AP10" i="21"/>
  <c r="AO10" i="21"/>
  <c r="AN10" i="21"/>
  <c r="AM10" i="21"/>
  <c r="AL10" i="21"/>
  <c r="AK10" i="21"/>
  <c r="AJ10" i="21"/>
  <c r="AI10" i="21"/>
  <c r="AH10" i="21"/>
  <c r="AG57" i="21"/>
  <c r="AF57" i="21"/>
  <c r="AG56" i="21"/>
  <c r="AF56" i="21"/>
  <c r="AG55" i="21"/>
  <c r="AF55" i="21"/>
  <c r="AG54" i="21"/>
  <c r="AF54" i="21"/>
  <c r="AG53" i="21"/>
  <c r="AF53" i="21"/>
  <c r="AG52" i="21"/>
  <c r="AF52" i="21"/>
  <c r="AG51" i="21"/>
  <c r="AF51" i="21"/>
  <c r="AG50" i="21"/>
  <c r="AF50" i="21"/>
  <c r="AG49" i="21"/>
  <c r="AF49" i="21"/>
  <c r="AG48" i="21"/>
  <c r="AF48" i="21"/>
  <c r="AG47" i="21"/>
  <c r="AF47" i="21"/>
  <c r="AG46" i="21"/>
  <c r="AF46" i="21"/>
  <c r="AG45" i="21"/>
  <c r="AF45" i="21"/>
  <c r="AG44" i="21"/>
  <c r="AF44" i="21"/>
  <c r="AG43" i="21"/>
  <c r="AF43" i="21"/>
  <c r="AG42" i="21"/>
  <c r="AF42" i="21"/>
  <c r="AG41" i="21"/>
  <c r="AF41" i="21"/>
  <c r="AG40" i="21"/>
  <c r="AF40" i="21"/>
  <c r="AG39" i="21"/>
  <c r="AF39" i="21"/>
  <c r="AG38" i="21"/>
  <c r="AF38" i="21"/>
  <c r="AG37" i="21"/>
  <c r="AF37" i="21"/>
  <c r="AG36" i="21"/>
  <c r="AF36" i="21"/>
  <c r="AG35" i="21"/>
  <c r="AF35" i="21"/>
  <c r="AG34" i="21"/>
  <c r="AF34" i="21"/>
  <c r="AG33" i="21"/>
  <c r="AF33" i="21"/>
  <c r="AG32" i="21"/>
  <c r="AF32" i="21"/>
  <c r="AG31" i="21"/>
  <c r="AF31" i="21"/>
  <c r="AG30" i="21"/>
  <c r="AF30" i="21"/>
  <c r="AG29" i="21"/>
  <c r="AF29" i="21"/>
  <c r="AG28" i="21"/>
  <c r="AF28" i="21"/>
  <c r="AG27" i="21"/>
  <c r="AF27" i="21"/>
  <c r="AG26" i="21"/>
  <c r="AF26" i="21"/>
  <c r="AG25" i="21"/>
  <c r="AF25" i="21"/>
  <c r="AG24" i="21"/>
  <c r="AF24" i="21"/>
  <c r="AG23" i="21"/>
  <c r="AF23" i="21"/>
  <c r="AG22" i="21"/>
  <c r="AF22" i="21"/>
  <c r="AG21" i="21"/>
  <c r="AF21" i="21"/>
  <c r="AG20" i="21"/>
  <c r="AF20" i="21"/>
  <c r="AG19" i="21"/>
  <c r="AF19" i="21"/>
  <c r="AG18" i="21"/>
  <c r="AF18" i="21"/>
  <c r="AG17" i="21"/>
  <c r="AF17" i="21"/>
  <c r="AG16" i="21"/>
  <c r="AF16" i="21"/>
  <c r="AG15" i="21"/>
  <c r="AF15" i="21"/>
  <c r="AG14" i="21"/>
  <c r="AF14" i="21"/>
  <c r="AG13" i="21"/>
  <c r="AF13" i="21"/>
  <c r="AG12" i="21"/>
  <c r="AF12" i="21"/>
  <c r="AG11" i="21"/>
  <c r="AF11" i="21"/>
  <c r="AG10" i="21"/>
  <c r="AC10" i="21"/>
  <c r="AF10" i="21"/>
  <c r="AB10" i="21"/>
  <c r="AE58" i="21"/>
  <c r="AD58" i="21"/>
  <c r="AE57" i="21"/>
  <c r="AD57" i="21"/>
  <c r="AE56" i="21"/>
  <c r="AD56" i="21"/>
  <c r="AE55" i="21"/>
  <c r="AD55" i="21"/>
  <c r="AE54" i="21"/>
  <c r="AD54" i="21"/>
  <c r="AE53" i="21"/>
  <c r="AD53" i="21"/>
  <c r="AE52" i="21"/>
  <c r="AD52" i="21"/>
  <c r="AE51" i="21"/>
  <c r="AD51" i="21"/>
  <c r="AE50" i="21"/>
  <c r="AD50" i="21"/>
  <c r="AE49" i="21"/>
  <c r="AD49" i="21"/>
  <c r="AE48" i="21"/>
  <c r="AD48" i="21"/>
  <c r="AE47" i="21"/>
  <c r="AD47" i="21"/>
  <c r="AE46" i="21"/>
  <c r="AD46" i="21"/>
  <c r="AE45" i="21"/>
  <c r="AD45" i="21"/>
  <c r="AE44" i="21"/>
  <c r="AD44" i="21"/>
  <c r="AE43" i="21"/>
  <c r="AD43" i="21"/>
  <c r="AE42" i="21"/>
  <c r="AD42" i="21"/>
  <c r="AE41" i="21"/>
  <c r="AD41" i="21"/>
  <c r="AE40" i="21"/>
  <c r="AD40" i="21"/>
  <c r="AE39" i="21"/>
  <c r="AD39" i="21"/>
  <c r="AE38" i="21"/>
  <c r="AD38" i="21"/>
  <c r="AE37" i="21"/>
  <c r="AD37" i="21"/>
  <c r="AE36" i="21"/>
  <c r="AD36" i="21"/>
  <c r="AE35" i="21"/>
  <c r="AD35" i="21"/>
  <c r="AE34" i="21"/>
  <c r="AD34" i="21"/>
  <c r="AE33" i="21"/>
  <c r="AD33" i="21"/>
  <c r="AE32" i="21"/>
  <c r="AD32" i="21"/>
  <c r="AE31" i="21"/>
  <c r="AD31" i="21"/>
  <c r="AE30" i="21"/>
  <c r="AD30" i="21"/>
  <c r="AE29" i="21"/>
  <c r="AD29" i="21"/>
  <c r="AE28" i="21"/>
  <c r="AD28" i="21"/>
  <c r="AE27" i="21"/>
  <c r="AD27" i="21"/>
  <c r="AE26" i="21"/>
  <c r="AD26" i="21"/>
  <c r="AE25" i="21"/>
  <c r="AD25" i="21"/>
  <c r="AE24" i="21"/>
  <c r="AD24" i="21"/>
  <c r="AE23" i="21"/>
  <c r="AD23" i="21"/>
  <c r="AE22" i="21"/>
  <c r="AD22" i="21"/>
  <c r="AE21" i="21"/>
  <c r="AD21" i="21"/>
  <c r="AE20" i="21"/>
  <c r="AD20" i="21"/>
  <c r="AE19" i="21"/>
  <c r="AD19" i="21"/>
  <c r="AE18" i="21"/>
  <c r="AD18" i="21"/>
  <c r="AE17" i="21"/>
  <c r="AD17" i="21"/>
  <c r="AE16" i="21"/>
  <c r="AD16" i="21"/>
  <c r="AE15" i="21"/>
  <c r="AD15" i="21"/>
  <c r="AE14" i="21"/>
  <c r="AD14" i="21"/>
  <c r="AE13" i="21"/>
  <c r="AD13" i="21"/>
  <c r="AE12" i="21"/>
  <c r="AD12" i="21"/>
  <c r="AE11" i="21"/>
  <c r="AD11" i="21"/>
  <c r="AE10" i="21"/>
  <c r="AD10" i="21"/>
  <c r="AC57" i="21"/>
  <c r="AB57" i="21"/>
  <c r="AC56" i="21"/>
  <c r="AB56" i="21"/>
  <c r="AC55" i="21"/>
  <c r="AB55" i="21"/>
  <c r="AC54" i="21"/>
  <c r="AB54" i="21"/>
  <c r="AC53" i="21"/>
  <c r="AB53" i="21"/>
  <c r="AC52" i="21"/>
  <c r="AB52" i="21"/>
  <c r="AC51" i="21"/>
  <c r="AB51" i="21"/>
  <c r="AC50" i="21"/>
  <c r="AB50" i="21"/>
  <c r="AC49" i="21"/>
  <c r="AB49" i="21"/>
  <c r="AC48" i="21"/>
  <c r="AB48" i="21"/>
  <c r="AC47" i="21"/>
  <c r="AB47" i="21"/>
  <c r="AC46" i="21"/>
  <c r="AB46" i="21"/>
  <c r="AC45" i="21"/>
  <c r="AB45" i="21"/>
  <c r="AC44" i="21"/>
  <c r="AB44" i="21"/>
  <c r="AC43" i="21"/>
  <c r="AB43" i="21"/>
  <c r="AC42" i="21"/>
  <c r="AB42" i="21"/>
  <c r="AC41" i="21"/>
  <c r="AB41" i="21"/>
  <c r="AC40" i="21"/>
  <c r="AB40" i="21"/>
  <c r="AC39" i="21"/>
  <c r="AB39" i="21"/>
  <c r="AC38" i="21"/>
  <c r="AB38" i="21"/>
  <c r="AC37" i="21"/>
  <c r="AB37" i="21"/>
  <c r="AC36" i="21"/>
  <c r="AB36" i="21"/>
  <c r="AC35" i="21"/>
  <c r="AB35" i="21"/>
  <c r="AC34" i="21"/>
  <c r="AB34" i="21"/>
  <c r="AC33" i="21"/>
  <c r="AB33" i="21"/>
  <c r="AC32" i="21"/>
  <c r="AB32" i="21"/>
  <c r="AC31" i="21"/>
  <c r="AB31" i="21"/>
  <c r="AC30" i="21"/>
  <c r="AB30" i="21"/>
  <c r="AC29" i="21"/>
  <c r="AB29" i="21"/>
  <c r="AC28" i="21"/>
  <c r="AB28" i="21"/>
  <c r="AC27" i="21"/>
  <c r="AB27" i="21"/>
  <c r="AC26" i="21"/>
  <c r="AB26" i="21"/>
  <c r="AC25" i="21"/>
  <c r="AB25" i="21"/>
  <c r="AC24" i="21"/>
  <c r="AB24" i="21"/>
  <c r="AC23" i="21"/>
  <c r="AB23" i="21"/>
  <c r="AC22" i="21"/>
  <c r="AB22" i="21"/>
  <c r="AC21" i="21"/>
  <c r="AB21" i="21"/>
  <c r="AC20" i="21"/>
  <c r="AB20" i="21"/>
  <c r="AC19" i="21"/>
  <c r="AB19" i="21"/>
  <c r="AC18" i="21"/>
  <c r="AB18" i="21"/>
  <c r="AC17" i="21"/>
  <c r="AB17" i="21"/>
  <c r="AC16" i="21"/>
  <c r="AB16" i="21"/>
  <c r="AC15" i="21"/>
  <c r="AB15" i="21"/>
  <c r="AC14" i="21"/>
  <c r="AB14" i="21"/>
  <c r="AC13" i="21"/>
  <c r="AB13" i="21"/>
  <c r="AC12" i="21"/>
  <c r="AB12" i="21"/>
  <c r="AC11" i="21"/>
  <c r="AB11"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CP85" i="5"/>
  <c r="CP86" i="5"/>
  <c r="AA58" i="21"/>
  <c r="Z58" i="21"/>
  <c r="Y58" i="21"/>
  <c r="X58" i="21"/>
  <c r="W58" i="21"/>
  <c r="V58" i="21"/>
  <c r="U58" i="21"/>
  <c r="T58" i="21"/>
  <c r="S58" i="21"/>
  <c r="R58" i="21"/>
  <c r="P58" i="21"/>
  <c r="AA57" i="21"/>
  <c r="Z57" i="21"/>
  <c r="Y57" i="21"/>
  <c r="X57" i="21"/>
  <c r="W57" i="21"/>
  <c r="V57" i="21"/>
  <c r="U57" i="21"/>
  <c r="T57" i="21"/>
  <c r="S57" i="21"/>
  <c r="R57" i="21"/>
  <c r="Q57" i="21"/>
  <c r="P57" i="21"/>
  <c r="AA56" i="21"/>
  <c r="Z56" i="21"/>
  <c r="Y56" i="21"/>
  <c r="X56" i="21"/>
  <c r="W56" i="21"/>
  <c r="V56" i="21"/>
  <c r="U56" i="21"/>
  <c r="T56" i="21"/>
  <c r="S56" i="21"/>
  <c r="R56" i="21"/>
  <c r="P56" i="21"/>
  <c r="AA55" i="21"/>
  <c r="Z55" i="21"/>
  <c r="Y55" i="21"/>
  <c r="X55" i="21"/>
  <c r="W55" i="21"/>
  <c r="V55" i="21"/>
  <c r="U55" i="21"/>
  <c r="T55" i="21"/>
  <c r="S55" i="21"/>
  <c r="R55" i="21"/>
  <c r="Q55" i="21"/>
  <c r="P55" i="21"/>
  <c r="AA54" i="21"/>
  <c r="Z54" i="21"/>
  <c r="Y54" i="21"/>
  <c r="X54" i="21"/>
  <c r="W54" i="21"/>
  <c r="V54" i="21"/>
  <c r="U54" i="21"/>
  <c r="T54" i="21"/>
  <c r="S54" i="21"/>
  <c r="R54" i="21"/>
  <c r="Q54" i="21"/>
  <c r="P54" i="21"/>
  <c r="AA53" i="21"/>
  <c r="Z53" i="21"/>
  <c r="Y53" i="21"/>
  <c r="X53" i="21"/>
  <c r="W53" i="21"/>
  <c r="V53" i="21"/>
  <c r="U53" i="21"/>
  <c r="T53" i="21"/>
  <c r="S53" i="21"/>
  <c r="R53" i="21"/>
  <c r="P53" i="21"/>
  <c r="AA52" i="21"/>
  <c r="Z52" i="21"/>
  <c r="Y52" i="21"/>
  <c r="X52" i="21"/>
  <c r="W52" i="21"/>
  <c r="V52" i="21"/>
  <c r="U52" i="21"/>
  <c r="T52" i="21"/>
  <c r="S52" i="21"/>
  <c r="R52" i="21"/>
  <c r="P52" i="21"/>
  <c r="AA51" i="21"/>
  <c r="Z51" i="21"/>
  <c r="Y51" i="21"/>
  <c r="X51" i="21"/>
  <c r="W51" i="21"/>
  <c r="V51" i="21"/>
  <c r="U51" i="21"/>
  <c r="T51" i="21"/>
  <c r="S51" i="21"/>
  <c r="R51" i="21"/>
  <c r="Q51" i="21"/>
  <c r="P51" i="21"/>
  <c r="AA50" i="21"/>
  <c r="Z50" i="21"/>
  <c r="Y50" i="21"/>
  <c r="X50" i="21"/>
  <c r="W50" i="21"/>
  <c r="V50" i="21"/>
  <c r="U50" i="21"/>
  <c r="T50" i="21"/>
  <c r="S50" i="21"/>
  <c r="R50" i="21"/>
  <c r="P50" i="21"/>
  <c r="AA49" i="21"/>
  <c r="Z49" i="21"/>
  <c r="Y49" i="21"/>
  <c r="X49" i="21"/>
  <c r="W49" i="21"/>
  <c r="V49" i="21"/>
  <c r="U49" i="21"/>
  <c r="T49" i="21"/>
  <c r="S49" i="21"/>
  <c r="R49" i="21"/>
  <c r="Q49" i="21"/>
  <c r="P49" i="21"/>
  <c r="AA48" i="21"/>
  <c r="Z48" i="21"/>
  <c r="Y48" i="21"/>
  <c r="X48" i="21"/>
  <c r="W48" i="21"/>
  <c r="V48" i="21"/>
  <c r="U48" i="21"/>
  <c r="T48" i="21"/>
  <c r="S48" i="21"/>
  <c r="R48" i="21"/>
  <c r="P48" i="21"/>
  <c r="AA47" i="21"/>
  <c r="Z47" i="21"/>
  <c r="Y47" i="21"/>
  <c r="X47" i="21"/>
  <c r="W47" i="21"/>
  <c r="V47" i="21"/>
  <c r="U47" i="21"/>
  <c r="T47" i="21"/>
  <c r="S47" i="21"/>
  <c r="R47" i="21"/>
  <c r="Q47" i="21"/>
  <c r="P47" i="21"/>
  <c r="AA46" i="21"/>
  <c r="Z46" i="21"/>
  <c r="Y46" i="21"/>
  <c r="X46" i="21"/>
  <c r="W46" i="21"/>
  <c r="V46" i="21"/>
  <c r="U46" i="21"/>
  <c r="T46" i="21"/>
  <c r="S46" i="21"/>
  <c r="R46" i="21"/>
  <c r="Q46" i="21"/>
  <c r="P46" i="21"/>
  <c r="AA45" i="21"/>
  <c r="Z45" i="21"/>
  <c r="Y45" i="21"/>
  <c r="X45" i="21"/>
  <c r="W45" i="21"/>
  <c r="V45" i="21"/>
  <c r="U45" i="21"/>
  <c r="T45" i="21"/>
  <c r="S45" i="21"/>
  <c r="R45" i="21"/>
  <c r="Q45" i="21"/>
  <c r="P45" i="21"/>
  <c r="AA44" i="21"/>
  <c r="Z44" i="21"/>
  <c r="Y44" i="21"/>
  <c r="X44" i="21"/>
  <c r="W44" i="21"/>
  <c r="V44" i="21"/>
  <c r="U44" i="21"/>
  <c r="T44" i="21"/>
  <c r="S44" i="21"/>
  <c r="R44" i="21"/>
  <c r="P44" i="21"/>
  <c r="AA43" i="21"/>
  <c r="Z43" i="21"/>
  <c r="Y43" i="21"/>
  <c r="X43" i="21"/>
  <c r="W43" i="21"/>
  <c r="V43" i="21"/>
  <c r="U43" i="21"/>
  <c r="T43" i="21"/>
  <c r="S43" i="21"/>
  <c r="R43" i="21"/>
  <c r="Q43" i="21"/>
  <c r="P43" i="21"/>
  <c r="AA42" i="21"/>
  <c r="Z42" i="21"/>
  <c r="Y42" i="21"/>
  <c r="X42" i="21"/>
  <c r="W42" i="21"/>
  <c r="V42" i="21"/>
  <c r="U42" i="21"/>
  <c r="T42" i="21"/>
  <c r="S42" i="21"/>
  <c r="R42" i="21"/>
  <c r="P42" i="21"/>
  <c r="AA41" i="21"/>
  <c r="Z41" i="21"/>
  <c r="Y41" i="21"/>
  <c r="X41" i="21"/>
  <c r="W41" i="21"/>
  <c r="V41" i="21"/>
  <c r="U41" i="21"/>
  <c r="T41" i="21"/>
  <c r="S41" i="21"/>
  <c r="R41" i="21"/>
  <c r="Q41" i="21"/>
  <c r="P41" i="21"/>
  <c r="AA40" i="21"/>
  <c r="Z40" i="21"/>
  <c r="Y40" i="21"/>
  <c r="X40" i="21"/>
  <c r="W40" i="21"/>
  <c r="V40" i="21"/>
  <c r="U40" i="21"/>
  <c r="T40" i="21"/>
  <c r="S40" i="21"/>
  <c r="R40" i="21"/>
  <c r="P40" i="21"/>
  <c r="AA39" i="21"/>
  <c r="Z39" i="21"/>
  <c r="Y39" i="21"/>
  <c r="X39" i="21"/>
  <c r="W39" i="21"/>
  <c r="V39" i="21"/>
  <c r="U39" i="21"/>
  <c r="T39" i="21"/>
  <c r="S39" i="21"/>
  <c r="R39" i="21"/>
  <c r="Q39" i="21"/>
  <c r="P39" i="21"/>
  <c r="AA38" i="21"/>
  <c r="Z38" i="21"/>
  <c r="Y38" i="21"/>
  <c r="X38" i="21"/>
  <c r="W38" i="21"/>
  <c r="V38" i="21"/>
  <c r="U38" i="21"/>
  <c r="T38" i="21"/>
  <c r="S38" i="21"/>
  <c r="R38" i="21"/>
  <c r="Q38" i="21"/>
  <c r="P38" i="21"/>
  <c r="AA37" i="21"/>
  <c r="Z37" i="21"/>
  <c r="Y37" i="21"/>
  <c r="X37" i="21"/>
  <c r="W37" i="21"/>
  <c r="V37" i="21"/>
  <c r="U37" i="21"/>
  <c r="T37" i="21"/>
  <c r="S37" i="21"/>
  <c r="R37" i="21"/>
  <c r="P37" i="21"/>
  <c r="AA36" i="21"/>
  <c r="Z36" i="21"/>
  <c r="Y36" i="21"/>
  <c r="X36" i="21"/>
  <c r="W36" i="21"/>
  <c r="V36" i="21"/>
  <c r="U36" i="21"/>
  <c r="T36" i="21"/>
  <c r="S36" i="21"/>
  <c r="R36" i="21"/>
  <c r="P36" i="21"/>
  <c r="AA35" i="21"/>
  <c r="Z35" i="21"/>
  <c r="Y35" i="21"/>
  <c r="X35" i="21"/>
  <c r="W35" i="21"/>
  <c r="V35" i="21"/>
  <c r="U35" i="21"/>
  <c r="T35" i="21"/>
  <c r="S35" i="21"/>
  <c r="R35" i="21"/>
  <c r="Q35" i="21"/>
  <c r="P35" i="21"/>
  <c r="AA34" i="21"/>
  <c r="Z34" i="21"/>
  <c r="Y34" i="21"/>
  <c r="X34" i="21"/>
  <c r="W34" i="21"/>
  <c r="V34" i="21"/>
  <c r="U34" i="21"/>
  <c r="T34" i="21"/>
  <c r="S34" i="21"/>
  <c r="R34" i="21"/>
  <c r="P34" i="21"/>
  <c r="AA33" i="21"/>
  <c r="Z33" i="21"/>
  <c r="Y33" i="21"/>
  <c r="X33" i="21"/>
  <c r="W33" i="21"/>
  <c r="V33" i="21"/>
  <c r="U33" i="21"/>
  <c r="T33" i="21"/>
  <c r="S33" i="21"/>
  <c r="R33" i="21"/>
  <c r="Q33" i="21"/>
  <c r="P33" i="21"/>
  <c r="AA32" i="21"/>
  <c r="Z32" i="21"/>
  <c r="Y32" i="21"/>
  <c r="X32" i="21"/>
  <c r="W32" i="21"/>
  <c r="V32" i="21"/>
  <c r="U32" i="21"/>
  <c r="T32" i="21"/>
  <c r="S32" i="21"/>
  <c r="R32" i="21"/>
  <c r="P32" i="21"/>
  <c r="AA31" i="21"/>
  <c r="Z31" i="21"/>
  <c r="Y31" i="21"/>
  <c r="X31" i="21"/>
  <c r="W31" i="21"/>
  <c r="V31" i="21"/>
  <c r="U31" i="21"/>
  <c r="T31" i="21"/>
  <c r="S31" i="21"/>
  <c r="R31" i="21"/>
  <c r="Q31" i="21"/>
  <c r="P31" i="21"/>
  <c r="AA30" i="21"/>
  <c r="Z30" i="21"/>
  <c r="Y30" i="21"/>
  <c r="X30" i="21"/>
  <c r="W30" i="21"/>
  <c r="V30" i="21"/>
  <c r="U30" i="21"/>
  <c r="T30" i="21"/>
  <c r="S30" i="21"/>
  <c r="R30" i="21"/>
  <c r="Q30" i="21"/>
  <c r="P30" i="21"/>
  <c r="AA29" i="21"/>
  <c r="Z29" i="21"/>
  <c r="Y29" i="21"/>
  <c r="X29" i="21"/>
  <c r="W29" i="21"/>
  <c r="V29" i="21"/>
  <c r="U29" i="21"/>
  <c r="T29" i="21"/>
  <c r="S29" i="21"/>
  <c r="R29" i="21"/>
  <c r="Q29" i="21"/>
  <c r="P29" i="21"/>
  <c r="AA28" i="21"/>
  <c r="Z28" i="21"/>
  <c r="Y28" i="21"/>
  <c r="X28" i="21"/>
  <c r="W28" i="21"/>
  <c r="V28" i="21"/>
  <c r="U28" i="21"/>
  <c r="T28" i="21"/>
  <c r="S28" i="21"/>
  <c r="R28" i="21"/>
  <c r="P28" i="21"/>
  <c r="AA27" i="21"/>
  <c r="Z27" i="21"/>
  <c r="Y27" i="21"/>
  <c r="X27" i="21"/>
  <c r="W27" i="21"/>
  <c r="V27" i="21"/>
  <c r="U27" i="21"/>
  <c r="T27" i="21"/>
  <c r="S27" i="21"/>
  <c r="R27" i="21"/>
  <c r="Q27" i="21"/>
  <c r="P27" i="21"/>
  <c r="AA26" i="21"/>
  <c r="Z26" i="21"/>
  <c r="Y26" i="21"/>
  <c r="X26" i="21"/>
  <c r="W26" i="21"/>
  <c r="V26" i="21"/>
  <c r="U26" i="21"/>
  <c r="T26" i="21"/>
  <c r="S26" i="21"/>
  <c r="R26" i="21"/>
  <c r="P26" i="21"/>
  <c r="AA25" i="21"/>
  <c r="Z25" i="21"/>
  <c r="Y25" i="21"/>
  <c r="X25" i="21"/>
  <c r="W25" i="21"/>
  <c r="V25" i="21"/>
  <c r="U25" i="21"/>
  <c r="T25" i="21"/>
  <c r="S25" i="21"/>
  <c r="R25" i="21"/>
  <c r="Q25" i="21"/>
  <c r="P25" i="21"/>
  <c r="AA24" i="21"/>
  <c r="Z24" i="21"/>
  <c r="Y24" i="21"/>
  <c r="X24" i="21"/>
  <c r="W24" i="21"/>
  <c r="V24" i="21"/>
  <c r="U24" i="21"/>
  <c r="T24" i="21"/>
  <c r="S24" i="21"/>
  <c r="R24" i="21"/>
  <c r="P24" i="21"/>
  <c r="AA23" i="21"/>
  <c r="Z23" i="21"/>
  <c r="Y23" i="21"/>
  <c r="X23" i="21"/>
  <c r="W23" i="21"/>
  <c r="V23" i="21"/>
  <c r="U23" i="21"/>
  <c r="T23" i="21"/>
  <c r="S23" i="21"/>
  <c r="R23" i="21"/>
  <c r="Q23" i="21"/>
  <c r="P23" i="21"/>
  <c r="AA22" i="21"/>
  <c r="Z22" i="21"/>
  <c r="Y22" i="21"/>
  <c r="X22" i="21"/>
  <c r="W22" i="21"/>
  <c r="V22" i="21"/>
  <c r="U22" i="21"/>
  <c r="T22" i="21"/>
  <c r="S22" i="21"/>
  <c r="R22" i="21"/>
  <c r="Q22" i="21"/>
  <c r="P22" i="21"/>
  <c r="AA21" i="21"/>
  <c r="Z21" i="21"/>
  <c r="Y21" i="21"/>
  <c r="X21" i="21"/>
  <c r="W21" i="21"/>
  <c r="V21" i="21"/>
  <c r="U21" i="21"/>
  <c r="T21" i="21"/>
  <c r="S21" i="21"/>
  <c r="R21" i="21"/>
  <c r="P21" i="21"/>
  <c r="AA20" i="21"/>
  <c r="Z20" i="21"/>
  <c r="Y20" i="21"/>
  <c r="X20" i="21"/>
  <c r="W20" i="21"/>
  <c r="V20" i="21"/>
  <c r="U20" i="21"/>
  <c r="T20" i="21"/>
  <c r="S20" i="21"/>
  <c r="R20" i="21"/>
  <c r="P20" i="21"/>
  <c r="AA19" i="21"/>
  <c r="Z19" i="21"/>
  <c r="Y19" i="21"/>
  <c r="X19" i="21"/>
  <c r="W19" i="21"/>
  <c r="V19" i="21"/>
  <c r="U19" i="21"/>
  <c r="T19" i="21"/>
  <c r="S19" i="21"/>
  <c r="R19" i="21"/>
  <c r="Q19" i="21"/>
  <c r="P19" i="21"/>
  <c r="AA18" i="21"/>
  <c r="Z18" i="21"/>
  <c r="Y18" i="21"/>
  <c r="X18" i="21"/>
  <c r="W18" i="21"/>
  <c r="V18" i="21"/>
  <c r="U18" i="21"/>
  <c r="T18" i="21"/>
  <c r="S18" i="21"/>
  <c r="R18" i="21"/>
  <c r="P18" i="21"/>
  <c r="AA17" i="21"/>
  <c r="Z17" i="21"/>
  <c r="Y17" i="21"/>
  <c r="X17" i="21"/>
  <c r="W17" i="21"/>
  <c r="V17" i="21"/>
  <c r="U17" i="21"/>
  <c r="T17" i="21"/>
  <c r="S17" i="21"/>
  <c r="R17" i="21"/>
  <c r="Q17" i="21"/>
  <c r="P17" i="21"/>
  <c r="AA16" i="21"/>
  <c r="Z16" i="21"/>
  <c r="Y16" i="21"/>
  <c r="X16" i="21"/>
  <c r="W16" i="21"/>
  <c r="V16" i="21"/>
  <c r="U16" i="21"/>
  <c r="T16" i="21"/>
  <c r="S16" i="21"/>
  <c r="R16" i="21"/>
  <c r="P16" i="21"/>
  <c r="AA15" i="21"/>
  <c r="Z15" i="21"/>
  <c r="Y15" i="21"/>
  <c r="X15" i="21"/>
  <c r="W15" i="21"/>
  <c r="V15" i="21"/>
  <c r="U15" i="21"/>
  <c r="T15" i="21"/>
  <c r="S15" i="21"/>
  <c r="R15" i="21"/>
  <c r="Q15" i="21"/>
  <c r="P15" i="21"/>
  <c r="AA14" i="21"/>
  <c r="Z14" i="21"/>
  <c r="Y14" i="21"/>
  <c r="X14" i="21"/>
  <c r="W14" i="21"/>
  <c r="V14" i="21"/>
  <c r="U14" i="21"/>
  <c r="T14" i="21"/>
  <c r="S14" i="21"/>
  <c r="R14" i="21"/>
  <c r="Q14" i="21"/>
  <c r="P14" i="21"/>
  <c r="AA13" i="21"/>
  <c r="Z13" i="21"/>
  <c r="Y13" i="21"/>
  <c r="X13" i="21"/>
  <c r="W13" i="21"/>
  <c r="V13" i="21"/>
  <c r="U13" i="21"/>
  <c r="T13" i="21"/>
  <c r="S13" i="21"/>
  <c r="R13" i="21"/>
  <c r="Q13" i="21"/>
  <c r="P13" i="21"/>
  <c r="AA12" i="21"/>
  <c r="Z12" i="21"/>
  <c r="Y12" i="21"/>
  <c r="X12" i="21"/>
  <c r="W12" i="21"/>
  <c r="V12" i="21"/>
  <c r="U12" i="21"/>
  <c r="T12" i="21"/>
  <c r="S12" i="21"/>
  <c r="R12" i="21"/>
  <c r="P12" i="21"/>
  <c r="AA11" i="21"/>
  <c r="Z11" i="21"/>
  <c r="Y11" i="21"/>
  <c r="X11" i="21"/>
  <c r="W11" i="21"/>
  <c r="V11" i="21"/>
  <c r="U11" i="21"/>
  <c r="T11" i="21"/>
  <c r="S11" i="21"/>
  <c r="R11" i="21"/>
  <c r="Q11" i="21"/>
  <c r="P11" i="21"/>
  <c r="AA10" i="21"/>
  <c r="Z10" i="21"/>
  <c r="Y10" i="21"/>
  <c r="X10" i="21"/>
  <c r="W10" i="21"/>
  <c r="V10" i="21"/>
  <c r="U10" i="21"/>
  <c r="T10" i="21"/>
  <c r="S10" i="21"/>
  <c r="R10" i="21"/>
  <c r="P10"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N57" i="21"/>
  <c r="N56" i="21"/>
  <c r="N55" i="21"/>
  <c r="N54" i="21"/>
  <c r="N53" i="21"/>
  <c r="N52" i="21"/>
  <c r="N51" i="21"/>
  <c r="N50" i="21"/>
  <c r="N49" i="21"/>
  <c r="N48" i="21"/>
  <c r="N47" i="21"/>
  <c r="N46" i="21"/>
  <c r="N45" i="21"/>
  <c r="N44" i="21"/>
  <c r="N43" i="21"/>
  <c r="N42" i="21"/>
  <c r="N41" i="21"/>
  <c r="N40" i="21"/>
  <c r="N39" i="21"/>
  <c r="N38" i="21"/>
  <c r="N37" i="21"/>
  <c r="N36" i="21"/>
  <c r="N35" i="21"/>
  <c r="N34" i="21"/>
  <c r="N33" i="21"/>
  <c r="N32" i="21"/>
  <c r="N31" i="21"/>
  <c r="N30" i="21"/>
  <c r="N29" i="21"/>
  <c r="N28" i="21"/>
  <c r="N27" i="21"/>
  <c r="N26" i="21"/>
  <c r="N25" i="21"/>
  <c r="N24" i="21"/>
  <c r="N23" i="21"/>
  <c r="N22" i="21"/>
  <c r="N21" i="21"/>
  <c r="N20" i="21"/>
  <c r="N19" i="21"/>
  <c r="N18" i="21"/>
  <c r="N17" i="21"/>
  <c r="N16" i="21"/>
  <c r="N15" i="21"/>
  <c r="N14" i="21"/>
  <c r="N13" i="21"/>
  <c r="N12" i="21"/>
  <c r="N11" i="21"/>
  <c r="K58" i="21"/>
  <c r="K57" i="21"/>
  <c r="K56" i="21"/>
  <c r="K55" i="21"/>
  <c r="K54" i="21"/>
  <c r="K53" i="21"/>
  <c r="K52" i="21"/>
  <c r="K51" i="21"/>
  <c r="K50" i="21"/>
  <c r="K49" i="21"/>
  <c r="K48" i="21"/>
  <c r="K47" i="21"/>
  <c r="K46" i="21"/>
  <c r="K45" i="21"/>
  <c r="K44" i="21"/>
  <c r="K43" i="21"/>
  <c r="K42" i="21"/>
  <c r="K41" i="21"/>
  <c r="K40" i="21"/>
  <c r="K39" i="21"/>
  <c r="K38" i="21"/>
  <c r="K37" i="21"/>
  <c r="K36" i="21"/>
  <c r="K35" i="21"/>
  <c r="K34" i="21"/>
  <c r="K33" i="21"/>
  <c r="K32" i="21"/>
  <c r="K31" i="21"/>
  <c r="K30" i="21"/>
  <c r="K29" i="21"/>
  <c r="K28" i="21"/>
  <c r="K27" i="21"/>
  <c r="K26" i="21"/>
  <c r="K25" i="21"/>
  <c r="K24" i="21"/>
  <c r="K23" i="21"/>
  <c r="K22" i="21"/>
  <c r="K21" i="21"/>
  <c r="K20" i="21"/>
  <c r="K19" i="21"/>
  <c r="K18" i="21"/>
  <c r="K17" i="21"/>
  <c r="K16" i="21"/>
  <c r="K15" i="21"/>
  <c r="K14" i="21"/>
  <c r="K13" i="21"/>
  <c r="K12" i="21"/>
  <c r="K11" i="21"/>
  <c r="K10" i="21"/>
  <c r="CP97" i="5"/>
  <c r="AV86" i="11"/>
  <c r="CP96" i="5"/>
  <c r="CP31" i="5"/>
  <c r="CP30" i="5"/>
  <c r="AV70" i="11"/>
  <c r="AV51" i="11"/>
  <c r="B48" i="11" s="1"/>
  <c r="P5" i="5" s="1"/>
  <c r="J70" i="11"/>
  <c r="CP51" i="51" s="1"/>
  <c r="J51" i="11"/>
  <c r="CP38" i="51"/>
  <c r="CP38" i="5"/>
  <c r="AV34" i="11"/>
  <c r="J34" i="11"/>
  <c r="CP19" i="51" s="1"/>
  <c r="G58" i="21"/>
  <c r="F58" i="21"/>
  <c r="E58" i="21"/>
  <c r="G57" i="21"/>
  <c r="F57" i="21"/>
  <c r="E57" i="21"/>
  <c r="G56" i="21"/>
  <c r="F56" i="21"/>
  <c r="E56" i="21"/>
  <c r="G55" i="21"/>
  <c r="F55" i="21"/>
  <c r="E55" i="21"/>
  <c r="G54" i="21"/>
  <c r="F54" i="21"/>
  <c r="E54" i="21"/>
  <c r="G53" i="21"/>
  <c r="F53" i="21"/>
  <c r="E53" i="21"/>
  <c r="G52" i="21"/>
  <c r="F52" i="21"/>
  <c r="E52" i="21"/>
  <c r="G51" i="21"/>
  <c r="F51" i="21"/>
  <c r="E51" i="21"/>
  <c r="G50" i="21"/>
  <c r="F50" i="21"/>
  <c r="E50" i="21"/>
  <c r="G49" i="21"/>
  <c r="F49" i="21"/>
  <c r="E49" i="21"/>
  <c r="G48" i="21"/>
  <c r="F48" i="21"/>
  <c r="E48" i="21"/>
  <c r="G47" i="21"/>
  <c r="F47" i="21"/>
  <c r="E47" i="21"/>
  <c r="G46" i="21"/>
  <c r="F46" i="21"/>
  <c r="E46" i="21"/>
  <c r="G45" i="21"/>
  <c r="F45" i="21"/>
  <c r="E45" i="21"/>
  <c r="G44" i="21"/>
  <c r="F44" i="21"/>
  <c r="E44" i="21"/>
  <c r="G43" i="21"/>
  <c r="F43" i="21"/>
  <c r="E43" i="21"/>
  <c r="G42" i="21"/>
  <c r="F42" i="21"/>
  <c r="E42" i="21"/>
  <c r="G41" i="21"/>
  <c r="F41" i="21"/>
  <c r="E41" i="21"/>
  <c r="G40" i="21"/>
  <c r="F40" i="21"/>
  <c r="E40" i="21"/>
  <c r="G39" i="21"/>
  <c r="F39" i="21"/>
  <c r="E39" i="21"/>
  <c r="G38" i="21"/>
  <c r="F38" i="21"/>
  <c r="E38" i="21"/>
  <c r="G37" i="21"/>
  <c r="F37" i="21"/>
  <c r="E37" i="21"/>
  <c r="G36" i="21"/>
  <c r="F36" i="21"/>
  <c r="E36" i="21"/>
  <c r="G35" i="21"/>
  <c r="F35" i="21"/>
  <c r="E35" i="21"/>
  <c r="G34" i="21"/>
  <c r="F34" i="21"/>
  <c r="E34" i="21"/>
  <c r="G33" i="21"/>
  <c r="F33" i="21"/>
  <c r="E33" i="21"/>
  <c r="G32" i="21"/>
  <c r="F32" i="21"/>
  <c r="E32" i="21"/>
  <c r="G31" i="21"/>
  <c r="F31" i="21"/>
  <c r="E31" i="21"/>
  <c r="G30" i="21"/>
  <c r="F30" i="21"/>
  <c r="E30" i="21"/>
  <c r="G29" i="21"/>
  <c r="F29" i="21"/>
  <c r="E29" i="21"/>
  <c r="G28" i="21"/>
  <c r="F28" i="21"/>
  <c r="E28" i="21"/>
  <c r="G27" i="21"/>
  <c r="F27" i="21"/>
  <c r="E27" i="21"/>
  <c r="G26" i="21"/>
  <c r="F26" i="21"/>
  <c r="E26" i="21"/>
  <c r="G25" i="21"/>
  <c r="F25" i="21"/>
  <c r="E25" i="21"/>
  <c r="G24" i="21"/>
  <c r="F24" i="21"/>
  <c r="E24" i="21"/>
  <c r="G23" i="21"/>
  <c r="F23" i="21"/>
  <c r="E23" i="21"/>
  <c r="G22" i="21"/>
  <c r="F22" i="21"/>
  <c r="E22" i="21"/>
  <c r="G21" i="21"/>
  <c r="F21" i="21"/>
  <c r="E21" i="21"/>
  <c r="G20" i="21"/>
  <c r="F20" i="21"/>
  <c r="E20" i="21"/>
  <c r="G19" i="21"/>
  <c r="F19" i="21"/>
  <c r="E19" i="21"/>
  <c r="G18" i="21"/>
  <c r="F18" i="21"/>
  <c r="E18" i="21"/>
  <c r="G17" i="21"/>
  <c r="F17" i="21"/>
  <c r="E17" i="21"/>
  <c r="G16" i="21"/>
  <c r="F16" i="21"/>
  <c r="E16" i="21"/>
  <c r="G15" i="21"/>
  <c r="F15" i="21"/>
  <c r="E15" i="21"/>
  <c r="G14" i="21"/>
  <c r="F14" i="21"/>
  <c r="E14" i="21"/>
  <c r="G13" i="21"/>
  <c r="F13" i="21"/>
  <c r="E13" i="21"/>
  <c r="G12" i="21"/>
  <c r="F12" i="21"/>
  <c r="E12" i="21"/>
  <c r="G11" i="21"/>
  <c r="F11" i="21"/>
  <c r="E11" i="21"/>
  <c r="G10" i="21"/>
  <c r="F10" i="21"/>
  <c r="E10" i="21"/>
  <c r="AG58" i="21"/>
  <c r="AF58" i="21"/>
  <c r="AC58" i="21"/>
  <c r="O58" i="21"/>
  <c r="N58" i="21"/>
  <c r="AB58" i="21"/>
  <c r="J58" i="21"/>
  <c r="N10" i="21"/>
  <c r="O10" i="21"/>
  <c r="AW72" i="11"/>
  <c r="AV72" i="11"/>
  <c r="AV73" i="11" s="1"/>
  <c r="AW73" i="11" s="1"/>
  <c r="AW53" i="11"/>
  <c r="CP36" i="5" s="1"/>
  <c r="AV53" i="11"/>
  <c r="CP36" i="51"/>
  <c r="CP50" i="51"/>
  <c r="CP50" i="5"/>
  <c r="AV36" i="11"/>
  <c r="AW36" i="11"/>
  <c r="CP21" i="51"/>
  <c r="CP21" i="5"/>
  <c r="CP32" i="5"/>
  <c r="AK9" i="39"/>
  <c r="AZ118" i="11"/>
  <c r="AZ111" i="11"/>
  <c r="CP46" i="5"/>
  <c r="CP17" i="5"/>
  <c r="CP82" i="5"/>
  <c r="DD51" i="5"/>
  <c r="DN4" i="5"/>
  <c r="BJ40" i="5"/>
  <c r="BH21" i="5"/>
  <c r="BI23" i="5"/>
  <c r="BD23" i="5"/>
  <c r="BB23" i="5"/>
  <c r="BI22" i="5"/>
  <c r="BD22" i="5"/>
  <c r="BB22" i="5"/>
  <c r="AW21" i="5"/>
  <c r="BP21" i="5" s="1"/>
  <c r="BA21" i="5"/>
  <c r="BI21" i="5"/>
  <c r="BD21" i="5"/>
  <c r="BB21" i="5"/>
  <c r="AY21" i="5"/>
  <c r="BE21" i="5"/>
  <c r="BA19" i="5"/>
  <c r="BA18" i="5"/>
  <c r="DB53" i="5"/>
  <c r="DB52" i="5"/>
  <c r="E28" i="25"/>
  <c r="E27" i="25"/>
  <c r="E10" i="25"/>
  <c r="E24" i="25"/>
  <c r="E9" i="25"/>
  <c r="AV87" i="11"/>
  <c r="DN29" i="51" s="1"/>
  <c r="B99" i="11"/>
  <c r="V5" i="5" s="1"/>
  <c r="D20" i="26"/>
  <c r="E22" i="25"/>
  <c r="E21" i="25"/>
  <c r="E20" i="25"/>
  <c r="D6" i="26"/>
  <c r="C9" i="29"/>
  <c r="C3" i="29"/>
  <c r="CP48" i="5"/>
  <c r="CP47" i="5"/>
  <c r="CP45" i="5"/>
  <c r="AV60" i="11"/>
  <c r="DB51" i="5"/>
  <c r="DB54" i="5"/>
  <c r="BB40" i="5"/>
  <c r="BB19" i="5"/>
  <c r="BB18" i="5"/>
  <c r="BI40" i="5"/>
  <c r="BI19" i="5"/>
  <c r="BI18" i="5"/>
  <c r="AV120" i="5"/>
  <c r="D12" i="26" s="1"/>
  <c r="AW126" i="5"/>
  <c r="D11" i="26"/>
  <c r="D10" i="26"/>
  <c r="D37" i="26"/>
  <c r="D36" i="26"/>
  <c r="AV129" i="5"/>
  <c r="D33" i="26"/>
  <c r="AV127" i="5"/>
  <c r="D31" i="26" s="1"/>
  <c r="AW122" i="5"/>
  <c r="D21" i="26" s="1"/>
  <c r="AV126" i="5"/>
  <c r="D30" i="26" s="1"/>
  <c r="D27" i="26"/>
  <c r="D23" i="26"/>
  <c r="D22" i="26"/>
  <c r="BA121" i="5"/>
  <c r="AV122" i="5"/>
  <c r="D19" i="26" s="1"/>
  <c r="D17" i="26"/>
  <c r="D14" i="26"/>
  <c r="D13" i="26"/>
  <c r="D9" i="26"/>
  <c r="D8" i="26"/>
  <c r="D7" i="26"/>
  <c r="D5" i="26"/>
  <c r="D2" i="26"/>
  <c r="D3" i="26"/>
  <c r="C18" i="29"/>
  <c r="AW109" i="5"/>
  <c r="D13" i="30" s="1"/>
  <c r="C27" i="29"/>
  <c r="C26" i="29"/>
  <c r="C21" i="29"/>
  <c r="C20" i="29"/>
  <c r="AW111" i="5"/>
  <c r="D18" i="30" s="1"/>
  <c r="AV111" i="5"/>
  <c r="D17" i="30" s="1"/>
  <c r="D16" i="30"/>
  <c r="D15" i="30"/>
  <c r="D11" i="30"/>
  <c r="AW108" i="5"/>
  <c r="D12" i="30" s="1"/>
  <c r="AW106" i="5"/>
  <c r="D7" i="30" s="1"/>
  <c r="AV106" i="5"/>
  <c r="D6" i="30" s="1"/>
  <c r="AW105" i="5"/>
  <c r="C15" i="29" s="1"/>
  <c r="AV105" i="5"/>
  <c r="D5" i="30" s="1"/>
  <c r="AW104" i="5"/>
  <c r="AV108" i="5" s="1"/>
  <c r="AV104" i="5"/>
  <c r="D3" i="30" s="1"/>
  <c r="AW102" i="5"/>
  <c r="C5" i="29" s="1"/>
  <c r="AW101" i="5"/>
  <c r="C13" i="29" s="1"/>
  <c r="AV102" i="5"/>
  <c r="C4" i="29" s="1"/>
  <c r="AV101" i="5"/>
  <c r="C11" i="29" s="1"/>
  <c r="C6" i="29"/>
  <c r="C14" i="29"/>
  <c r="C8" i="29"/>
  <c r="E15" i="25"/>
  <c r="C2" i="29"/>
  <c r="AV8" i="5"/>
  <c r="AY8" i="5" s="1"/>
  <c r="E30" i="25"/>
  <c r="E13" i="25"/>
  <c r="E23" i="25"/>
  <c r="E19" i="25"/>
  <c r="E18" i="25"/>
  <c r="E17" i="25"/>
  <c r="E16" i="25"/>
  <c r="E14" i="25"/>
  <c r="E3" i="25"/>
  <c r="E7" i="25"/>
  <c r="BD40" i="5"/>
  <c r="AY40" i="5"/>
  <c r="BE40" i="5" s="1"/>
  <c r="AW40" i="5"/>
  <c r="BL40" i="5" s="1"/>
  <c r="BD19" i="5"/>
  <c r="BN18" i="5"/>
  <c r="DK4" i="5"/>
  <c r="DK3" i="5"/>
  <c r="DD48" i="5"/>
  <c r="DB49" i="5"/>
  <c r="DB48" i="5"/>
  <c r="CP101" i="5"/>
  <c r="CP90" i="5"/>
  <c r="CP81" i="5"/>
  <c r="CP52" i="5"/>
  <c r="CP49" i="5"/>
  <c r="CP42" i="5"/>
  <c r="CP39" i="5"/>
  <c r="CP37" i="5"/>
  <c r="CP41" i="5"/>
  <c r="CP40" i="5"/>
  <c r="CP23" i="5"/>
  <c r="CP6" i="5"/>
  <c r="CP5" i="5"/>
  <c r="CP4" i="5"/>
  <c r="CA48" i="5"/>
  <c r="CA49" i="5"/>
  <c r="CA50" i="5"/>
  <c r="CA51" i="5"/>
  <c r="CA52" i="5"/>
  <c r="CA53" i="5"/>
  <c r="CA54" i="5"/>
  <c r="CA55" i="5"/>
  <c r="CA56" i="5"/>
  <c r="CA57" i="5"/>
  <c r="CA58" i="5"/>
  <c r="CA59" i="5"/>
  <c r="CA60" i="5"/>
  <c r="CA61" i="5"/>
  <c r="CA62" i="5"/>
  <c r="CA63" i="5"/>
  <c r="CA64" i="5"/>
  <c r="CA65" i="5"/>
  <c r="CA66" i="5"/>
  <c r="CA67" i="5"/>
  <c r="CA68" i="5"/>
  <c r="CA69" i="5"/>
  <c r="CA70" i="5"/>
  <c r="CA71" i="5"/>
  <c r="CA72" i="5"/>
  <c r="CA73" i="5"/>
  <c r="CA74" i="5"/>
  <c r="CA75" i="5"/>
  <c r="CA76" i="5"/>
  <c r="CA77" i="5"/>
  <c r="CA78" i="5"/>
  <c r="CA79" i="5"/>
  <c r="CA80" i="5"/>
  <c r="CA81" i="5"/>
  <c r="CA82" i="5"/>
  <c r="CA83" i="5"/>
  <c r="AY122" i="11"/>
  <c r="AX122" i="11"/>
  <c r="AW122" i="11"/>
  <c r="AV122" i="11"/>
  <c r="AY118" i="11"/>
  <c r="AX118" i="11"/>
  <c r="AW118" i="11"/>
  <c r="AV118" i="11"/>
  <c r="AY115" i="11"/>
  <c r="AX115" i="11"/>
  <c r="AW115" i="11"/>
  <c r="AV43" i="11"/>
  <c r="CP62" i="5"/>
  <c r="CP64" i="5"/>
  <c r="D9" i="30"/>
  <c r="D4" i="26"/>
  <c r="AW19" i="5"/>
  <c r="AY19" i="5"/>
  <c r="AV80" i="11"/>
  <c r="BD80" i="11" s="1"/>
  <c r="BD81" i="11" s="1"/>
  <c r="CA4" i="5"/>
  <c r="CA3" i="5"/>
  <c r="AV27" i="11"/>
  <c r="CA47" i="5"/>
  <c r="CP57" i="5"/>
  <c r="BD18" i="5"/>
  <c r="AV91" i="11"/>
  <c r="AW91" i="11" s="1"/>
  <c r="J5" i="5"/>
  <c r="AV115" i="11"/>
  <c r="B112" i="11"/>
  <c r="Y5" i="5" s="1"/>
  <c r="CA46" i="5"/>
  <c r="CA45" i="5"/>
  <c r="CA44" i="5"/>
  <c r="CA43" i="5"/>
  <c r="CA42" i="5"/>
  <c r="CA41" i="5"/>
  <c r="CA40" i="5"/>
  <c r="CA39" i="5"/>
  <c r="CA38" i="5"/>
  <c r="CA37" i="5"/>
  <c r="CA36" i="5"/>
  <c r="BA80" i="11"/>
  <c r="BB80" i="11"/>
  <c r="BC80" i="11"/>
  <c r="CP29" i="5"/>
  <c r="CP99" i="5"/>
  <c r="CP98" i="5"/>
  <c r="CP100" i="5"/>
  <c r="CP89" i="5"/>
  <c r="CP88" i="5"/>
  <c r="CP87" i="5"/>
  <c r="CP80" i="5"/>
  <c r="CP76" i="5"/>
  <c r="CP75" i="5"/>
  <c r="CP78" i="5"/>
  <c r="CP77" i="5"/>
  <c r="CP79" i="5"/>
  <c r="CP74" i="5"/>
  <c r="CP61" i="5"/>
  <c r="CP53" i="5"/>
  <c r="CP33" i="5"/>
  <c r="CP26" i="5"/>
  <c r="DN36" i="5" s="1"/>
  <c r="CP25" i="5"/>
  <c r="CP24" i="5"/>
  <c r="CP22" i="5"/>
  <c r="DN61" i="5" s="1"/>
  <c r="CP20" i="5"/>
  <c r="CP102" i="5"/>
  <c r="CP18" i="5"/>
  <c r="CP9" i="5"/>
  <c r="CP34" i="5"/>
  <c r="CP10" i="5"/>
  <c r="CP28" i="5"/>
  <c r="CP13" i="5"/>
  <c r="CP7" i="5"/>
  <c r="CP14" i="5"/>
  <c r="CT16" i="5" s="1"/>
  <c r="CA35" i="5"/>
  <c r="CA34" i="5"/>
  <c r="CA33" i="5"/>
  <c r="CA32" i="5"/>
  <c r="CA26" i="5"/>
  <c r="CA27" i="5"/>
  <c r="CA28" i="5"/>
  <c r="CA29" i="5"/>
  <c r="CA30" i="5"/>
  <c r="CA31" i="5"/>
  <c r="CP69" i="5"/>
  <c r="CP68" i="5"/>
  <c r="CP70" i="5" s="1"/>
  <c r="CP67" i="5"/>
  <c r="AY18" i="5"/>
  <c r="AZ80" i="11"/>
  <c r="AY80" i="11"/>
  <c r="AX80" i="11"/>
  <c r="AW80" i="11"/>
  <c r="CA19" i="5"/>
  <c r="AV2" i="5"/>
  <c r="AV1" i="5"/>
  <c r="CA23" i="5"/>
  <c r="CP66" i="5"/>
  <c r="CP65" i="5"/>
  <c r="DB3" i="5"/>
  <c r="CA25" i="5"/>
  <c r="CA24" i="5"/>
  <c r="CA22" i="5"/>
  <c r="CA21" i="5"/>
  <c r="CA20" i="5"/>
  <c r="DB44" i="5"/>
  <c r="DB43" i="5"/>
  <c r="DB42" i="5"/>
  <c r="DB41" i="5"/>
  <c r="DB40" i="5"/>
  <c r="CA18" i="5"/>
  <c r="DB39" i="5"/>
  <c r="CA17" i="5"/>
  <c r="DB38" i="5"/>
  <c r="CA16" i="5"/>
  <c r="DB37" i="5"/>
  <c r="DB36" i="5"/>
  <c r="CA15" i="5"/>
  <c r="DB35" i="5"/>
  <c r="DB34" i="5"/>
  <c r="DB33" i="5"/>
  <c r="DB32" i="5"/>
  <c r="DB31" i="5"/>
  <c r="DB30" i="5"/>
  <c r="CA14" i="5"/>
  <c r="DB29" i="5"/>
  <c r="CA13" i="5"/>
  <c r="DB28" i="5"/>
  <c r="DB27" i="5"/>
  <c r="DB26" i="5"/>
  <c r="DB25" i="5"/>
  <c r="CA12" i="5"/>
  <c r="CA11" i="5"/>
  <c r="CA10" i="5"/>
  <c r="DB21" i="5"/>
  <c r="DB20" i="5"/>
  <c r="DB19" i="5"/>
  <c r="CA9" i="5"/>
  <c r="DB18" i="5"/>
  <c r="DB17" i="5"/>
  <c r="DB16" i="5"/>
  <c r="CA8" i="5"/>
  <c r="DB15" i="5"/>
  <c r="DB14" i="5"/>
  <c r="CA7" i="5"/>
  <c r="DB13" i="5"/>
  <c r="DB12" i="5"/>
  <c r="DB11" i="5"/>
  <c r="CA6" i="5"/>
  <c r="DB10" i="5"/>
  <c r="DB9" i="5"/>
  <c r="DB8" i="5"/>
  <c r="CA5" i="5"/>
  <c r="DB7" i="5"/>
  <c r="DB6" i="5"/>
  <c r="DB5" i="5"/>
  <c r="DB4" i="5"/>
  <c r="CP3" i="5"/>
  <c r="CA2" i="5"/>
  <c r="CP103" i="5"/>
  <c r="AC3" i="5"/>
  <c r="CT7" i="5"/>
  <c r="CT10" i="5"/>
  <c r="CT14" i="5"/>
  <c r="CT11" i="5"/>
  <c r="CT15" i="5"/>
  <c r="CT6" i="5"/>
  <c r="CT8" i="5"/>
  <c r="CT12" i="5"/>
  <c r="CT9" i="5"/>
  <c r="CT13" i="5"/>
  <c r="CT3" i="5"/>
  <c r="CT5" i="5"/>
  <c r="CT4" i="5"/>
  <c r="DN29" i="5" l="1"/>
  <c r="AW86" i="11"/>
  <c r="AX8" i="5"/>
  <c r="AZ8" i="5" s="1"/>
  <c r="CV18" i="5"/>
  <c r="CU18" i="5" s="1"/>
  <c r="DD62" i="5" s="1"/>
  <c r="BD20" i="5"/>
  <c r="BD26" i="5"/>
  <c r="CP63" i="5"/>
  <c r="BF21" i="5"/>
  <c r="AV2" i="11"/>
  <c r="AV84" i="11" s="1"/>
  <c r="BE18" i="5"/>
  <c r="BF18" i="5" s="1"/>
  <c r="BN21" i="5"/>
  <c r="BM44" i="5"/>
  <c r="BL56" i="5"/>
  <c r="BN48" i="51"/>
  <c r="AZ48" i="51"/>
  <c r="BK48" i="51" s="1"/>
  <c r="BP56" i="5"/>
  <c r="BM56" i="5"/>
  <c r="BN56" i="5"/>
  <c r="BE19" i="5"/>
  <c r="BF19" i="5" s="1"/>
  <c r="D4" i="30"/>
  <c r="AZ46" i="51"/>
  <c r="BK46" i="51" s="1"/>
  <c r="BL44" i="51"/>
  <c r="BE48" i="51"/>
  <c r="BF48" i="51" s="1"/>
  <c r="AZ44" i="51"/>
  <c r="BK44" i="51" s="1"/>
  <c r="BP46" i="51"/>
  <c r="BM46" i="51"/>
  <c r="BL46" i="51"/>
  <c r="BE46" i="51"/>
  <c r="BF46" i="51" s="1"/>
  <c r="BM40" i="5"/>
  <c r="BO56" i="5"/>
  <c r="BE44" i="5"/>
  <c r="BF44" i="5" s="1"/>
  <c r="AV32" i="11"/>
  <c r="AZ40" i="5"/>
  <c r="BP40" i="5"/>
  <c r="BO40" i="5"/>
  <c r="BN40" i="5"/>
  <c r="BM18" i="5"/>
  <c r="BN52" i="5"/>
  <c r="BM52" i="5"/>
  <c r="BO52" i="5"/>
  <c r="AY49" i="5"/>
  <c r="BL52" i="5"/>
  <c r="BE48" i="5"/>
  <c r="BF48" i="5" s="1"/>
  <c r="BP52" i="5"/>
  <c r="CP71" i="51"/>
  <c r="CP71" i="5"/>
  <c r="DN74" i="5"/>
  <c r="DN22" i="5"/>
  <c r="DN22" i="51"/>
  <c r="AZ18" i="5"/>
  <c r="AZ21" i="5"/>
  <c r="BK21" i="5" s="1"/>
  <c r="CP19" i="5"/>
  <c r="CP51" i="5"/>
  <c r="I251" i="21"/>
  <c r="N251" i="21"/>
  <c r="AC251" i="21"/>
  <c r="AG251" i="21"/>
  <c r="N256" i="21"/>
  <c r="I256" i="21"/>
  <c r="AC256" i="21"/>
  <c r="I267" i="21"/>
  <c r="N267" i="21"/>
  <c r="AC267" i="21"/>
  <c r="AG267" i="21"/>
  <c r="N344" i="21"/>
  <c r="O344" i="21"/>
  <c r="N352" i="21"/>
  <c r="O352" i="21"/>
  <c r="AC363" i="21"/>
  <c r="O363" i="21"/>
  <c r="I363" i="21"/>
  <c r="N363" i="21"/>
  <c r="AG363" i="21"/>
  <c r="AC378" i="21"/>
  <c r="O378" i="21"/>
  <c r="I378" i="21"/>
  <c r="N378" i="21"/>
  <c r="AG378" i="21"/>
  <c r="AY49" i="51"/>
  <c r="CV9" i="51" s="1"/>
  <c r="CU9" i="51" s="1"/>
  <c r="DN50" i="51"/>
  <c r="BE22" i="5"/>
  <c r="BF22" i="5" s="1"/>
  <c r="BO19" i="5"/>
  <c r="BN19" i="5"/>
  <c r="BM19" i="5"/>
  <c r="BP19" i="5"/>
  <c r="BL19" i="5"/>
  <c r="BL18" i="5"/>
  <c r="BP18" i="5"/>
  <c r="BO18" i="5"/>
  <c r="AW129" i="5"/>
  <c r="AV130" i="5" s="1"/>
  <c r="BO21" i="5"/>
  <c r="N9" i="39"/>
  <c r="O139" i="21"/>
  <c r="O143" i="21"/>
  <c r="O147" i="21"/>
  <c r="O151" i="21"/>
  <c r="O155" i="21"/>
  <c r="AB155" i="21"/>
  <c r="O159" i="21"/>
  <c r="AB159" i="21"/>
  <c r="AF159" i="21"/>
  <c r="O163" i="21"/>
  <c r="I163" i="21"/>
  <c r="I352" i="21"/>
  <c r="I344" i="21"/>
  <c r="AB378" i="21"/>
  <c r="AB352" i="21"/>
  <c r="AB344" i="21"/>
  <c r="AB267" i="21"/>
  <c r="AB251" i="21"/>
  <c r="N248" i="21"/>
  <c r="I248" i="21"/>
  <c r="AC248" i="21"/>
  <c r="N264" i="21"/>
  <c r="I264" i="21"/>
  <c r="AC264" i="21"/>
  <c r="I283" i="21"/>
  <c r="N283" i="21"/>
  <c r="AC283" i="21"/>
  <c r="AG283" i="21"/>
  <c r="N288" i="21"/>
  <c r="I288" i="21"/>
  <c r="AC288" i="21"/>
  <c r="AC290" i="21"/>
  <c r="O290" i="21"/>
  <c r="I290" i="21"/>
  <c r="N290" i="21"/>
  <c r="AG290" i="21"/>
  <c r="AC298" i="21"/>
  <c r="O298" i="21"/>
  <c r="I298" i="21"/>
  <c r="N298" i="21"/>
  <c r="AG298" i="21"/>
  <c r="AC306" i="21"/>
  <c r="O306" i="21"/>
  <c r="I306" i="21"/>
  <c r="N306" i="21"/>
  <c r="AG306" i="21"/>
  <c r="N335" i="21"/>
  <c r="AB335" i="21"/>
  <c r="O335" i="21"/>
  <c r="AF335" i="21"/>
  <c r="AG452" i="21"/>
  <c r="AC452" i="21"/>
  <c r="N452" i="21"/>
  <c r="AF452" i="21"/>
  <c r="AB452" i="21"/>
  <c r="O452" i="21"/>
  <c r="I452" i="21"/>
  <c r="AF256" i="21"/>
  <c r="O256" i="21"/>
  <c r="AG256" i="21"/>
  <c r="I259" i="21"/>
  <c r="N259" i="21"/>
  <c r="AC259" i="21"/>
  <c r="AG259" i="21"/>
  <c r="I275" i="21"/>
  <c r="N275" i="21"/>
  <c r="AC275" i="21"/>
  <c r="AG275" i="21"/>
  <c r="N280" i="21"/>
  <c r="I280" i="21"/>
  <c r="AC280" i="21"/>
  <c r="O328" i="21"/>
  <c r="I328" i="21"/>
  <c r="N328" i="21"/>
  <c r="AB332" i="21"/>
  <c r="O332" i="21"/>
  <c r="N340" i="21"/>
  <c r="AB340" i="21"/>
  <c r="O340" i="21"/>
  <c r="N343" i="21"/>
  <c r="O343" i="21"/>
  <c r="N351" i="21"/>
  <c r="O351" i="21"/>
  <c r="AC359" i="21"/>
  <c r="O359" i="21"/>
  <c r="I359" i="21"/>
  <c r="N359" i="21"/>
  <c r="AG359" i="21"/>
  <c r="AC390" i="21"/>
  <c r="O390" i="21"/>
  <c r="I390" i="21"/>
  <c r="N390" i="21"/>
  <c r="AG390" i="21"/>
  <c r="AC398" i="21"/>
  <c r="O398" i="21"/>
  <c r="I398" i="21"/>
  <c r="N398" i="21"/>
  <c r="AG398" i="21"/>
  <c r="AG409" i="21"/>
  <c r="AB409" i="21"/>
  <c r="O409" i="21"/>
  <c r="AF409" i="21"/>
  <c r="AG413" i="21"/>
  <c r="AB413" i="21"/>
  <c r="O413" i="21"/>
  <c r="AF413" i="21"/>
  <c r="AG417" i="21"/>
  <c r="AB417" i="21"/>
  <c r="O417" i="21"/>
  <c r="AF417" i="21"/>
  <c r="AG421" i="21"/>
  <c r="AB421" i="21"/>
  <c r="O421" i="21"/>
  <c r="AF421" i="21"/>
  <c r="AF447" i="21"/>
  <c r="AB447" i="21"/>
  <c r="O447" i="21"/>
  <c r="I447" i="21"/>
  <c r="N447" i="21"/>
  <c r="AC447" i="21"/>
  <c r="BF40" i="5"/>
  <c r="AZ19" i="5"/>
  <c r="BL21" i="5"/>
  <c r="BF46" i="5"/>
  <c r="N155" i="21"/>
  <c r="N159" i="21"/>
  <c r="AC163" i="21"/>
  <c r="AF203" i="21"/>
  <c r="J363" i="21"/>
  <c r="AG352" i="21"/>
  <c r="AG344" i="21"/>
  <c r="AB363" i="21"/>
  <c r="J256" i="21"/>
  <c r="AB256" i="21"/>
  <c r="O267" i="21"/>
  <c r="O251" i="21"/>
  <c r="N272" i="21"/>
  <c r="I272" i="21"/>
  <c r="AC272" i="21"/>
  <c r="AC294" i="21"/>
  <c r="O294" i="21"/>
  <c r="I294" i="21"/>
  <c r="N294" i="21"/>
  <c r="AG294" i="21"/>
  <c r="AC302" i="21"/>
  <c r="O302" i="21"/>
  <c r="I302" i="21"/>
  <c r="N302" i="21"/>
  <c r="AG302" i="21"/>
  <c r="AF310" i="21"/>
  <c r="AB310" i="21"/>
  <c r="O310" i="21"/>
  <c r="I310" i="21"/>
  <c r="N310" i="21"/>
  <c r="AG310" i="21"/>
  <c r="AF314" i="21"/>
  <c r="AB314" i="21"/>
  <c r="O314" i="21"/>
  <c r="I314" i="21"/>
  <c r="N314" i="21"/>
  <c r="AG314" i="21"/>
  <c r="AF318" i="21"/>
  <c r="AB318" i="21"/>
  <c r="O318" i="21"/>
  <c r="I318" i="21"/>
  <c r="N318" i="21"/>
  <c r="AG318" i="21"/>
  <c r="AF322" i="21"/>
  <c r="AB322" i="21"/>
  <c r="O322" i="21"/>
  <c r="I322" i="21"/>
  <c r="N322" i="21"/>
  <c r="AG322" i="21"/>
  <c r="AC326" i="21"/>
  <c r="O326" i="21"/>
  <c r="I326" i="21"/>
  <c r="N326" i="21"/>
  <c r="AG326" i="21"/>
  <c r="AC384" i="21"/>
  <c r="O384" i="21"/>
  <c r="I384" i="21"/>
  <c r="N384" i="21"/>
  <c r="AG384" i="21"/>
  <c r="N247" i="21"/>
  <c r="I247" i="21"/>
  <c r="I250" i="21"/>
  <c r="N252" i="21"/>
  <c r="N255" i="21"/>
  <c r="I255" i="21"/>
  <c r="I258" i="21"/>
  <c r="N260" i="21"/>
  <c r="AG262" i="21"/>
  <c r="N263" i="21"/>
  <c r="I263" i="21"/>
  <c r="N268" i="21"/>
  <c r="AG270" i="21"/>
  <c r="N271" i="21"/>
  <c r="I271" i="21"/>
  <c r="N276" i="21"/>
  <c r="AG278" i="21"/>
  <c r="N279" i="21"/>
  <c r="I279" i="21"/>
  <c r="N284" i="21"/>
  <c r="AG286" i="21"/>
  <c r="N287" i="21"/>
  <c r="I287" i="21"/>
  <c r="N292" i="21"/>
  <c r="I292" i="21"/>
  <c r="O292" i="21"/>
  <c r="N296" i="21"/>
  <c r="I296" i="21"/>
  <c r="O296" i="21"/>
  <c r="N300" i="21"/>
  <c r="I300" i="21"/>
  <c r="O300" i="21"/>
  <c r="N304" i="21"/>
  <c r="I304" i="21"/>
  <c r="O304" i="21"/>
  <c r="N308" i="21"/>
  <c r="I308" i="21"/>
  <c r="O308" i="21"/>
  <c r="AC311" i="21"/>
  <c r="N312" i="21"/>
  <c r="I312" i="21"/>
  <c r="O312" i="21"/>
  <c r="AB312" i="21"/>
  <c r="AF312" i="21"/>
  <c r="AC315" i="21"/>
  <c r="N316" i="21"/>
  <c r="I316" i="21"/>
  <c r="O316" i="21"/>
  <c r="AB316" i="21"/>
  <c r="AF316" i="21"/>
  <c r="AC319" i="21"/>
  <c r="N320" i="21"/>
  <c r="I320" i="21"/>
  <c r="O320" i="21"/>
  <c r="AB320" i="21"/>
  <c r="AF320" i="21"/>
  <c r="AC323" i="21"/>
  <c r="N324" i="21"/>
  <c r="I324" i="21"/>
  <c r="O324" i="21"/>
  <c r="AB324" i="21"/>
  <c r="AF324" i="21"/>
  <c r="N336" i="21"/>
  <c r="N339" i="21"/>
  <c r="N348" i="21"/>
  <c r="N356" i="21"/>
  <c r="N361" i="21"/>
  <c r="I361" i="21"/>
  <c r="O361" i="21"/>
  <c r="N367" i="21"/>
  <c r="I367" i="21"/>
  <c r="O367" i="21"/>
  <c r="AC367" i="21"/>
  <c r="N370" i="21"/>
  <c r="AC374" i="21"/>
  <c r="O374" i="21"/>
  <c r="I374" i="21"/>
  <c r="N374" i="21"/>
  <c r="AC380" i="21"/>
  <c r="O380" i="21"/>
  <c r="I380" i="21"/>
  <c r="N380" i="21"/>
  <c r="AF453" i="21"/>
  <c r="AB453" i="21"/>
  <c r="O453" i="21"/>
  <c r="I453" i="21"/>
  <c r="N453" i="21"/>
  <c r="AG453" i="21"/>
  <c r="AF457" i="21"/>
  <c r="AB457" i="21"/>
  <c r="O457" i="21"/>
  <c r="I457" i="21"/>
  <c r="N457" i="21"/>
  <c r="AG457" i="21"/>
  <c r="AF462" i="21"/>
  <c r="AB462" i="21"/>
  <c r="O462" i="21"/>
  <c r="I462" i="21"/>
  <c r="N462" i="21"/>
  <c r="AC462" i="21"/>
  <c r="BK19" i="51"/>
  <c r="AG252" i="21"/>
  <c r="AG260" i="21"/>
  <c r="AG268" i="21"/>
  <c r="AG276" i="21"/>
  <c r="AG284" i="21"/>
  <c r="AC312" i="21"/>
  <c r="AC316" i="21"/>
  <c r="AC320" i="21"/>
  <c r="AC324" i="21"/>
  <c r="AF336" i="21"/>
  <c r="AC370" i="21"/>
  <c r="O370" i="21"/>
  <c r="I370" i="21"/>
  <c r="AC376" i="21"/>
  <c r="O376" i="21"/>
  <c r="I376" i="21"/>
  <c r="N376" i="21"/>
  <c r="AC386" i="21"/>
  <c r="O386" i="21"/>
  <c r="I386" i="21"/>
  <c r="N386" i="21"/>
  <c r="AG386" i="21"/>
  <c r="AC394" i="21"/>
  <c r="O394" i="21"/>
  <c r="I394" i="21"/>
  <c r="N394" i="21"/>
  <c r="AG394" i="21"/>
  <c r="AC401" i="21"/>
  <c r="O401" i="21"/>
  <c r="I401" i="21"/>
  <c r="N401" i="21"/>
  <c r="O403" i="21"/>
  <c r="I403" i="21"/>
  <c r="N403" i="21"/>
  <c r="AG407" i="21"/>
  <c r="AB407" i="21"/>
  <c r="O407" i="21"/>
  <c r="AF407" i="21"/>
  <c r="AG411" i="21"/>
  <c r="AB411" i="21"/>
  <c r="O411" i="21"/>
  <c r="AF411" i="21"/>
  <c r="AG415" i="21"/>
  <c r="AB415" i="21"/>
  <c r="O415" i="21"/>
  <c r="AF415" i="21"/>
  <c r="AG419" i="21"/>
  <c r="AB419" i="21"/>
  <c r="O419" i="21"/>
  <c r="AF419" i="21"/>
  <c r="B4" i="51"/>
  <c r="AC313" i="21"/>
  <c r="AC317" i="21"/>
  <c r="AC321" i="21"/>
  <c r="AC325" i="21"/>
  <c r="O333" i="21"/>
  <c r="O336" i="21"/>
  <c r="AC364" i="21"/>
  <c r="O364" i="21"/>
  <c r="AG364" i="21"/>
  <c r="AC368" i="21"/>
  <c r="O368" i="21"/>
  <c r="I368" i="21"/>
  <c r="N368" i="21"/>
  <c r="AC372" i="21"/>
  <c r="O372" i="21"/>
  <c r="I372" i="21"/>
  <c r="N372" i="21"/>
  <c r="AC382" i="21"/>
  <c r="O382" i="21"/>
  <c r="I382" i="21"/>
  <c r="N382" i="21"/>
  <c r="AF456" i="21"/>
  <c r="AB456" i="21"/>
  <c r="O456" i="21"/>
  <c r="I456" i="21"/>
  <c r="AG456" i="21"/>
  <c r="N456" i="21"/>
  <c r="AC456" i="21"/>
  <c r="N388" i="21"/>
  <c r="I388" i="21"/>
  <c r="O388" i="21"/>
  <c r="N392" i="21"/>
  <c r="I392" i="21"/>
  <c r="O392" i="21"/>
  <c r="N396" i="21"/>
  <c r="I396" i="21"/>
  <c r="O396" i="21"/>
  <c r="N400" i="21"/>
  <c r="I400" i="21"/>
  <c r="O400" i="21"/>
  <c r="N402" i="21"/>
  <c r="I402" i="21"/>
  <c r="O402" i="21"/>
  <c r="AG408" i="21"/>
  <c r="AG410" i="21"/>
  <c r="AG412" i="21"/>
  <c r="AG414" i="21"/>
  <c r="AG416" i="21"/>
  <c r="AG418" i="21"/>
  <c r="AG420" i="21"/>
  <c r="AF449" i="21"/>
  <c r="AB449" i="21"/>
  <c r="O449" i="21"/>
  <c r="AC463" i="21"/>
  <c r="AG468" i="21"/>
  <c r="AC468" i="21"/>
  <c r="N468" i="21"/>
  <c r="AF468" i="21"/>
  <c r="AB468" i="21"/>
  <c r="O468" i="21"/>
  <c r="I468" i="21"/>
  <c r="AW23" i="51"/>
  <c r="BN22" i="51"/>
  <c r="BP22" i="51"/>
  <c r="DN58" i="5"/>
  <c r="AY53" i="5"/>
  <c r="CV17" i="5" s="1"/>
  <c r="CU17" i="5" s="1"/>
  <c r="DD50" i="5" s="1"/>
  <c r="AF469" i="21"/>
  <c r="AB469" i="21"/>
  <c r="O469" i="21"/>
  <c r="I469" i="21"/>
  <c r="N469" i="21"/>
  <c r="AG469" i="21"/>
  <c r="BO22" i="51"/>
  <c r="BK18" i="51"/>
  <c r="BL40" i="51"/>
  <c r="BM40" i="51"/>
  <c r="BP40" i="51"/>
  <c r="BO40" i="51"/>
  <c r="AZ40" i="51"/>
  <c r="BN40" i="51"/>
  <c r="BE56" i="5"/>
  <c r="BF56" i="5" s="1"/>
  <c r="AF450" i="21"/>
  <c r="AB450" i="21"/>
  <c r="O450" i="21"/>
  <c r="I450" i="21"/>
  <c r="AC450" i="21"/>
  <c r="AC451" i="21"/>
  <c r="AF455" i="21"/>
  <c r="AB455" i="21"/>
  <c r="O455" i="21"/>
  <c r="I455" i="21"/>
  <c r="N455" i="21"/>
  <c r="AG455" i="21"/>
  <c r="AC469" i="21"/>
  <c r="DN37" i="51"/>
  <c r="CV15" i="51"/>
  <c r="CU15" i="51" s="1"/>
  <c r="CV13" i="51"/>
  <c r="CU13" i="51" s="1"/>
  <c r="DN36" i="51"/>
  <c r="BM52" i="51"/>
  <c r="BP52" i="51"/>
  <c r="AZ52" i="51"/>
  <c r="BK52" i="51" s="1"/>
  <c r="BN52" i="51"/>
  <c r="DN56" i="51"/>
  <c r="AV39" i="51"/>
  <c r="BE24" i="5"/>
  <c r="BF24" i="5" s="1"/>
  <c r="AC470" i="21"/>
  <c r="BN19" i="51"/>
  <c r="BE22" i="51"/>
  <c r="BF40" i="51"/>
  <c r="BN44" i="51"/>
  <c r="BF52" i="51"/>
  <c r="AC459" i="21"/>
  <c r="AC465" i="21"/>
  <c r="AC471" i="21"/>
  <c r="BO44" i="51"/>
  <c r="AC454" i="21"/>
  <c r="AC461" i="21"/>
  <c r="AC467" i="21"/>
  <c r="AV2" i="47"/>
  <c r="AV67" i="47" s="1"/>
  <c r="BN24" i="5"/>
  <c r="BM24" i="5"/>
  <c r="AW22" i="5"/>
  <c r="BN22" i="5" s="1"/>
  <c r="BM21" i="5"/>
  <c r="BL24" i="5"/>
  <c r="AZ24" i="5"/>
  <c r="BO24" i="5"/>
  <c r="CV4" i="5"/>
  <c r="CU4" i="5" s="1"/>
  <c r="BK64" i="51"/>
  <c r="CV6" i="51"/>
  <c r="CU6" i="51" s="1"/>
  <c r="BE65" i="51"/>
  <c r="BF65" i="51" s="1"/>
  <c r="BP46" i="5"/>
  <c r="AZ46" i="5"/>
  <c r="BN46" i="5"/>
  <c r="BM46" i="5"/>
  <c r="BP44" i="5"/>
  <c r="BO44" i="5"/>
  <c r="BL44" i="5"/>
  <c r="AZ44" i="5"/>
  <c r="B89" i="5"/>
  <c r="AE5" i="5" s="1"/>
  <c r="BK56" i="5"/>
  <c r="BK65" i="51"/>
  <c r="CV7" i="51"/>
  <c r="CU7" i="51" s="1"/>
  <c r="B9" i="5" l="1"/>
  <c r="B4" i="5" s="1"/>
  <c r="AV31" i="11"/>
  <c r="B27" i="11" s="1"/>
  <c r="M5" i="5" s="1"/>
  <c r="AV67" i="11"/>
  <c r="AV75" i="11"/>
  <c r="AV64" i="11"/>
  <c r="BO22" i="5"/>
  <c r="BP22" i="5"/>
  <c r="AV31" i="47"/>
  <c r="B27" i="47" s="1"/>
  <c r="BE23" i="5"/>
  <c r="BF23" i="5" s="1"/>
  <c r="BK19" i="5"/>
  <c r="AV84" i="47"/>
  <c r="AV64" i="47"/>
  <c r="CV7" i="5"/>
  <c r="CU7" i="5" s="1"/>
  <c r="CV13" i="5"/>
  <c r="CU13" i="5" s="1"/>
  <c r="CV6" i="5"/>
  <c r="CU6" i="5" s="1"/>
  <c r="CV11" i="5"/>
  <c r="CU11" i="5" s="1"/>
  <c r="CV15" i="5"/>
  <c r="CU15" i="5" s="1"/>
  <c r="CV16" i="5"/>
  <c r="CU16" i="5" s="1"/>
  <c r="CV12" i="51"/>
  <c r="CU12" i="51" s="1"/>
  <c r="CV3" i="51"/>
  <c r="CU3" i="51" s="1"/>
  <c r="CV4" i="51"/>
  <c r="CU4" i="51" s="1"/>
  <c r="CV11" i="51"/>
  <c r="CU11" i="51" s="1"/>
  <c r="CV10" i="51"/>
  <c r="CU10" i="51" s="1"/>
  <c r="BK40" i="5"/>
  <c r="BK18" i="5"/>
  <c r="CV14" i="5"/>
  <c r="CU14" i="5" s="1"/>
  <c r="CV12" i="5"/>
  <c r="CU12" i="5" s="1"/>
  <c r="CV3" i="5"/>
  <c r="CU3" i="5" s="1"/>
  <c r="DD49" i="5" s="1"/>
  <c r="CV8" i="5"/>
  <c r="CU8" i="5" s="1"/>
  <c r="AV75" i="47"/>
  <c r="BO23" i="51"/>
  <c r="AZ23" i="51"/>
  <c r="BN23" i="51"/>
  <c r="BP23" i="51"/>
  <c r="BJ23" i="51"/>
  <c r="D34" i="26"/>
  <c r="CV8" i="51"/>
  <c r="CU8" i="51" s="1"/>
  <c r="BK40" i="51"/>
  <c r="BE23" i="51"/>
  <c r="BF23" i="51" s="1"/>
  <c r="BF22" i="51"/>
  <c r="CV14" i="51"/>
  <c r="CU14" i="51" s="1"/>
  <c r="B60" i="11"/>
  <c r="S5" i="5" s="1"/>
  <c r="AW23" i="5"/>
  <c r="AZ22" i="5"/>
  <c r="BK24" i="5"/>
  <c r="CV10" i="5"/>
  <c r="CU10" i="5" s="1"/>
  <c r="BK46" i="5"/>
  <c r="BK44" i="5"/>
  <c r="CV9" i="5"/>
  <c r="CU9" i="5" s="1"/>
  <c r="C153" i="5" l="1"/>
  <c r="B60" i="47"/>
  <c r="B4" i="47" s="1"/>
  <c r="AB5" i="5"/>
  <c r="B4" i="11"/>
  <c r="B3" i="51" s="1"/>
  <c r="BK23" i="51"/>
  <c r="CV5" i="51"/>
  <c r="CU5" i="51" s="1"/>
  <c r="BK22" i="5"/>
  <c r="BO23" i="5"/>
  <c r="AZ23" i="5"/>
  <c r="BK23" i="5" s="1"/>
  <c r="BP23" i="5"/>
  <c r="BJ23" i="5"/>
  <c r="BN23" i="5"/>
  <c r="CV5" i="5" l="1"/>
  <c r="CU5" i="5" s="1"/>
  <c r="B3" i="5"/>
</calcChain>
</file>

<file path=xl/comments1.xml><?xml version="1.0" encoding="utf-8"?>
<comments xmlns="http://schemas.openxmlformats.org/spreadsheetml/2006/main">
  <authors>
    <author>奥川　直人（SBPS）</author>
    <author>伊藤　一裕（SBPS）</author>
    <author>千葉　武士（SBPS）</author>
    <author>幕内　達也（SBPS）</author>
  </authors>
  <commentList>
    <comment ref="CT2" authorId="0">
      <text>
        <r>
          <rPr>
            <sz val="9"/>
            <color indexed="81"/>
            <rFont val="ＭＳ Ｐゴシック"/>
            <family val="3"/>
            <charset val="128"/>
          </rPr>
          <t xml:space="preserve">APIの取り込み項目に要追加
</t>
        </r>
      </text>
    </comment>
    <comment ref="DD2" authorId="0">
      <text>
        <r>
          <rPr>
            <sz val="9"/>
            <color indexed="81"/>
            <rFont val="ＭＳ Ｐゴシック"/>
            <family val="3"/>
            <charset val="128"/>
          </rPr>
          <t xml:space="preserve">Null＝API連携対象外
</t>
        </r>
      </text>
    </comment>
    <comment ref="DN2" authorId="0">
      <text>
        <r>
          <rPr>
            <sz val="9"/>
            <color indexed="81"/>
            <rFont val="ＭＳ Ｐゴシック"/>
            <family val="3"/>
            <charset val="128"/>
          </rPr>
          <t xml:space="preserve">Null＝API連携対象外
</t>
        </r>
      </text>
    </comment>
    <comment ref="DU2" authorId="0">
      <text>
        <r>
          <rPr>
            <sz val="9"/>
            <color indexed="81"/>
            <rFont val="ＭＳ Ｐゴシック"/>
            <family val="3"/>
            <charset val="128"/>
          </rPr>
          <t xml:space="preserve">Null＝API連携対象外
</t>
        </r>
      </text>
    </comment>
    <comment ref="AP4" authorId="1">
      <text>
        <r>
          <rPr>
            <sz val="10"/>
            <color indexed="81"/>
            <rFont val="Meiryo UI"/>
            <family val="3"/>
            <charset val="128"/>
          </rPr>
          <t>無い場合はハイフン等入れず空欄</t>
        </r>
        <r>
          <rPr>
            <sz val="9"/>
            <color indexed="81"/>
            <rFont val="ＭＳ Ｐゴシック"/>
            <family val="3"/>
            <charset val="128"/>
          </rPr>
          <t xml:space="preserve">
</t>
        </r>
      </text>
    </comment>
    <comment ref="AV20" authorId="2">
      <text>
        <r>
          <rPr>
            <sz val="10"/>
            <color indexed="81"/>
            <rFont val="Meiryo UI"/>
            <family val="3"/>
            <charset val="128"/>
          </rPr>
          <t>WeChatPayビジネスカテゴリ</t>
        </r>
      </text>
    </comment>
    <comment ref="AY41" authorId="2">
      <text>
        <r>
          <rPr>
            <sz val="10"/>
            <color indexed="81"/>
            <rFont val="Meiryo UI"/>
            <family val="3"/>
            <charset val="128"/>
          </rPr>
          <t>フランチャイズ特約</t>
        </r>
      </text>
    </comment>
    <comment ref="AY42" authorId="2">
      <text>
        <r>
          <rPr>
            <sz val="10"/>
            <color indexed="81"/>
            <rFont val="Meiryo UI"/>
            <family val="3"/>
            <charset val="128"/>
          </rPr>
          <t>加盟店区分</t>
        </r>
      </text>
    </comment>
    <comment ref="AX49" authorId="2">
      <text>
        <r>
          <rPr>
            <sz val="10"/>
            <color indexed="81"/>
            <rFont val="Meiryo UI"/>
            <family val="3"/>
            <charset val="128"/>
          </rPr>
          <t>(未使用)取次経路</t>
        </r>
      </text>
    </comment>
    <comment ref="AX50" authorId="2">
      <text>
        <r>
          <rPr>
            <sz val="10"/>
            <color indexed="81"/>
            <rFont val="Meiryo UI"/>
            <family val="3"/>
            <charset val="128"/>
          </rPr>
          <t>申込店舗数</t>
        </r>
      </text>
    </comment>
    <comment ref="C75" authorId="2">
      <text>
        <r>
          <rPr>
            <sz val="10"/>
            <color indexed="81"/>
            <rFont val="Meiryo UI"/>
            <family val="3"/>
            <charset val="128"/>
          </rPr>
          <t>WeChatユーザーに向けて、提供サービスのプロモーション、
マーケティングを行うことが可能となるアカウントを開設いたします。</t>
        </r>
      </text>
    </comment>
    <comment ref="C81" authorId="2">
      <text>
        <r>
          <rPr>
            <sz val="10"/>
            <color indexed="81"/>
            <rFont val="Meiryo UI"/>
            <family val="3"/>
            <charset val="128"/>
          </rPr>
          <t>WeChat上に開設したアカウントを使い、オロ社がWeChat利用者に向けた、配信・広告サービスを代行運用いたします。
加盟店様のインバウンドマーケティングプランに応じた投稿計画やレポーティングを、(株)オロがご提案いたします。</t>
        </r>
      </text>
    </comment>
    <comment ref="C82" authorId="2">
      <text>
        <r>
          <rPr>
            <sz val="10"/>
            <color indexed="81"/>
            <rFont val="Meiryo UI"/>
            <family val="3"/>
            <charset val="128"/>
          </rPr>
          <t>Alipayアプリ上に、Alipay加盟店店舗の詳細情報・デジタルポスターの閲覧とクーポンの取得が可能となる機能を提供いたします。
初期設定・基本運用については、(株)オロが代行いたします。</t>
        </r>
      </text>
    </comment>
    <comment ref="C83" authorId="2">
      <text>
        <r>
          <rPr>
            <sz val="10"/>
            <color indexed="81"/>
            <rFont val="Meiryo UI"/>
            <family val="3"/>
            <charset val="128"/>
          </rPr>
          <t>海外向けWEBサイトの構築・メディア向け広告の代行運用、キャンペーン動画の企画設計～運用など、
情報発信に関する委託相談を、(株)オロへお取次いたします。</t>
        </r>
      </text>
    </comment>
    <comment ref="J97" authorId="3">
      <text>
        <r>
          <rPr>
            <sz val="10"/>
            <color indexed="81"/>
            <rFont val="Meiryo UI"/>
            <family val="3"/>
            <charset val="128"/>
          </rPr>
          <t>店舗の特色を3段落で表現します。
1行19文字以内で入力ください。</t>
        </r>
      </text>
    </comment>
    <comment ref="X102" authorId="2">
      <text>
        <r>
          <rPr>
            <sz val="10"/>
            <color indexed="81"/>
            <rFont val="Meiryo UI"/>
            <family val="3"/>
            <charset val="128"/>
          </rPr>
          <t>「ブランド種類」を選択した場合は必須となります。</t>
        </r>
      </text>
    </comment>
    <comment ref="J104" authorId="2">
      <text>
        <r>
          <rPr>
            <sz val="10"/>
            <color indexed="81"/>
            <rFont val="Meiryo UI"/>
            <family val="3"/>
            <charset val="128"/>
          </rPr>
          <t>前引き（買い物するとき利用できるクーポン）
後バック（買い物後もらえるクーポン）
ギフト（条件なし）</t>
        </r>
      </text>
    </comment>
    <comment ref="J108" authorId="2">
      <text>
        <r>
          <rPr>
            <sz val="10"/>
            <color indexed="81"/>
            <rFont val="Meiryo UI"/>
            <family val="3"/>
            <charset val="128"/>
          </rPr>
          <t>クーポン方式が「値引券」の場合のみ入力ください。</t>
        </r>
      </text>
    </comment>
    <comment ref="X108" authorId="2">
      <text>
        <r>
          <rPr>
            <sz val="10"/>
            <color indexed="81"/>
            <rFont val="Meiryo UI"/>
            <family val="3"/>
            <charset val="128"/>
          </rPr>
          <t>パブリック券：加盟店がクーポンを提供する。クーポン画像に指定番号があり、クーポンコードは全て共通。番号は手動でシステムに入力する必要があり。
シングルアカウント券：券番号はCtripが提供。クーポンコードはユーザーごとに異なる。</t>
        </r>
      </text>
    </comment>
    <comment ref="X109" authorId="2">
      <text>
        <r>
          <rPr>
            <sz val="10"/>
            <color indexed="81"/>
            <rFont val="Meiryo UI"/>
            <family val="3"/>
            <charset val="128"/>
          </rPr>
          <t>限定なし：在庫設定をしない
限定あり：在庫設定をし、在庫終わり次第自動的に終了</t>
        </r>
      </text>
    </comment>
    <comment ref="J111" authorId="2">
      <text>
        <r>
          <rPr>
            <sz val="10"/>
            <color indexed="81"/>
            <rFont val="Meiryo UI"/>
            <family val="3"/>
            <charset val="128"/>
          </rPr>
          <t>一人あたりのクーポン利用回数制限
例：一人あたり月1回まで、等</t>
        </r>
      </text>
    </comment>
    <comment ref="J120" authorId="2">
      <text>
        <r>
          <rPr>
            <sz val="10"/>
            <color indexed="81"/>
            <rFont val="Meiryo UI"/>
            <family val="3"/>
            <charset val="128"/>
          </rPr>
          <t>記入例：都営大江戸</t>
        </r>
        <r>
          <rPr>
            <sz val="10"/>
            <color indexed="81"/>
            <rFont val="NSimSun"/>
            <family val="3"/>
            <charset val="134"/>
          </rPr>
          <t>线</t>
        </r>
        <r>
          <rPr>
            <sz val="10"/>
            <color indexed="81"/>
            <rFont val="Meiryo UI"/>
            <family val="3"/>
            <charset val="128"/>
          </rPr>
          <t>汐留駅徒歩3分
（都営大江戸線汐留駅徒歩3分）</t>
        </r>
      </text>
    </comment>
    <comment ref="J121" authorId="2">
      <text>
        <r>
          <rPr>
            <sz val="10"/>
            <color indexed="81"/>
            <rFont val="Meiryo UI"/>
            <family val="3"/>
            <charset val="128"/>
          </rPr>
          <t>地図サービス等でご確認ください。</t>
        </r>
      </text>
    </comment>
    <comment ref="J124" authorId="2">
      <text>
        <r>
          <rPr>
            <sz val="10"/>
            <color indexed="81"/>
            <rFont val="Meiryo UI"/>
            <family val="3"/>
            <charset val="128"/>
          </rPr>
          <t>人気商品・お勧め商品をはじめ、交通手段・特色サービス・ブランドスタイルなど</t>
        </r>
        <r>
          <rPr>
            <sz val="9"/>
            <color indexed="81"/>
            <rFont val="ＭＳ Ｐゴシック"/>
            <family val="3"/>
            <charset val="128"/>
          </rPr>
          <t xml:space="preserve">
</t>
        </r>
      </text>
    </comment>
    <comment ref="J125" authorId="2">
      <text>
        <r>
          <rPr>
            <sz val="10"/>
            <color indexed="81"/>
            <rFont val="Meiryo UI"/>
            <family val="3"/>
            <charset val="128"/>
          </rPr>
          <t>割引・オフ・プレゼント内容
1．割引：条件あり・条件なし（お買い上げ**以上で使用できる）、割引可能な商品、プレゼント（5文字以内）
2．オフ：オフ金額＋オフ条件（金額・条件　記入必要）
3．プレゼント：**プレゼント（10字以内）＋プレゼント条件（なし・消費金額制限あり・**以上消費した場合適用・その他）
記入例：立享95折+</t>
        </r>
        <r>
          <rPr>
            <sz val="10"/>
            <color indexed="81"/>
            <rFont val="NSimSun"/>
            <family val="3"/>
            <charset val="134"/>
          </rPr>
          <t>赠</t>
        </r>
        <r>
          <rPr>
            <sz val="10"/>
            <color indexed="81"/>
            <rFont val="Meiryo UI"/>
            <family val="3"/>
            <charset val="128"/>
          </rPr>
          <t>送洗漱包（5％オフ+無料のアメニティをお楽しみください）</t>
        </r>
      </text>
    </comment>
    <comment ref="J126" authorId="2">
      <text>
        <r>
          <rPr>
            <sz val="10"/>
            <color indexed="81"/>
            <rFont val="Meiryo UI"/>
            <family val="3"/>
            <charset val="128"/>
          </rPr>
          <t>一部商品対象外：対象外の商品名を入力ください。
一部カテゴリ対象外：対象外のカテゴリを入力ください。
一部ブランドのみ対象：対象のブランド名を入力ください。
※中国語で入力ください。</t>
        </r>
      </text>
    </comment>
    <comment ref="J131" authorId="2">
      <text>
        <r>
          <rPr>
            <sz val="10"/>
            <color indexed="81"/>
            <rFont val="Meiryo UI"/>
            <family val="3"/>
            <charset val="128"/>
          </rPr>
          <t>クーポン使用の流れを入力ください。
記入例：在</t>
        </r>
        <r>
          <rPr>
            <sz val="10"/>
            <color indexed="81"/>
            <rFont val="NSimSun"/>
            <family val="3"/>
            <charset val="134"/>
          </rPr>
          <t>线领</t>
        </r>
        <r>
          <rPr>
            <sz val="10"/>
            <color indexed="81"/>
            <rFont val="Meiryo UI"/>
            <family val="3"/>
            <charset val="128"/>
          </rPr>
          <t>券→</t>
        </r>
        <r>
          <rPr>
            <sz val="10"/>
            <color indexed="81"/>
            <rFont val="NSimSun"/>
            <family val="3"/>
            <charset val="134"/>
          </rPr>
          <t>结账时</t>
        </r>
        <r>
          <rPr>
            <sz val="10"/>
            <color indexed="81"/>
            <rFont val="Meiryo UI"/>
            <family val="3"/>
            <charset val="128"/>
          </rPr>
          <t>出示此券，付款立享</t>
        </r>
        <r>
          <rPr>
            <sz val="10"/>
            <color indexed="81"/>
            <rFont val="Malgun Gothic Semilight"/>
            <family val="3"/>
            <charset val="129"/>
          </rPr>
          <t>优</t>
        </r>
        <r>
          <rPr>
            <sz val="10"/>
            <color indexed="81"/>
            <rFont val="Meiryo UI"/>
            <family val="3"/>
            <charset val="128"/>
          </rPr>
          <t>惠
（オンラインクーポン→チェックアウト時にこのクーポンを提示し、クーポンを支払う）</t>
        </r>
      </text>
    </comment>
    <comment ref="J133" authorId="2">
      <text>
        <r>
          <rPr>
            <sz val="10"/>
            <color indexed="81"/>
            <rFont val="Meiryo UI"/>
            <family val="3"/>
            <charset val="128"/>
          </rPr>
          <t>クーポンの注意事項を入力ください。
記入例：部分商品不参与（</t>
        </r>
        <r>
          <rPr>
            <sz val="10"/>
            <color indexed="81"/>
            <rFont val="Meiryo UI"/>
            <family val="3"/>
            <charset val="128"/>
          </rPr>
          <t>化</t>
        </r>
        <r>
          <rPr>
            <sz val="10"/>
            <color indexed="81"/>
            <rFont val="NSimSun"/>
            <family val="3"/>
            <charset val="134"/>
          </rPr>
          <t>妆</t>
        </r>
        <r>
          <rPr>
            <sz val="10"/>
            <color indexed="81"/>
            <rFont val="Meiryo UI"/>
            <family val="3"/>
            <charset val="128"/>
          </rPr>
          <t>品，烟酒，</t>
        </r>
        <r>
          <rPr>
            <sz val="10"/>
            <color indexed="81"/>
            <rFont val="NSimSun"/>
            <family val="3"/>
            <charset val="134"/>
          </rPr>
          <t>书</t>
        </r>
        <r>
          <rPr>
            <sz val="10"/>
            <color indexed="81"/>
            <rFont val="Meiryo UI"/>
            <family val="3"/>
            <charset val="128"/>
          </rPr>
          <t>籍，</t>
        </r>
        <r>
          <rPr>
            <sz val="10"/>
            <color indexed="81"/>
            <rFont val="NSimSun"/>
            <family val="3"/>
            <charset val="134"/>
          </rPr>
          <t>婴</t>
        </r>
        <r>
          <rPr>
            <sz val="10"/>
            <color indexed="81"/>
            <rFont val="Meiryo UI"/>
            <family val="3"/>
            <charset val="128"/>
          </rPr>
          <t>儿</t>
        </r>
        <r>
          <rPr>
            <sz val="10"/>
            <color indexed="81"/>
            <rFont val="NSimSun"/>
            <family val="3"/>
            <charset val="134"/>
          </rPr>
          <t>纸</t>
        </r>
        <r>
          <rPr>
            <sz val="10"/>
            <color indexed="81"/>
            <rFont val="Meiryo UI"/>
            <family val="3"/>
            <charset val="128"/>
          </rPr>
          <t>尿布，</t>
        </r>
        <r>
          <rPr>
            <sz val="10"/>
            <color indexed="81"/>
            <rFont val="NSimSun"/>
            <family val="3"/>
            <charset val="134"/>
          </rPr>
          <t>婴</t>
        </r>
        <r>
          <rPr>
            <sz val="10"/>
            <color indexed="81"/>
            <rFont val="Meiryo UI"/>
            <family val="3"/>
            <charset val="128"/>
          </rPr>
          <t>儿食品等部分商品，</t>
        </r>
        <r>
          <rPr>
            <sz val="10"/>
            <color indexed="81"/>
            <rFont val="NSimSun"/>
            <family val="3"/>
            <charset val="134"/>
          </rPr>
          <t>详询</t>
        </r>
        <r>
          <rPr>
            <sz val="10"/>
            <color indexed="81"/>
            <rFont val="Meiryo UI"/>
            <family val="3"/>
            <charset val="128"/>
          </rPr>
          <t>店</t>
        </r>
        <r>
          <rPr>
            <sz val="10"/>
            <color indexed="81"/>
            <rFont val="NSimSun"/>
            <family val="3"/>
            <charset val="134"/>
          </rPr>
          <t>员</t>
        </r>
        <r>
          <rPr>
            <sz val="10"/>
            <color indexed="81"/>
            <rFont val="Meiryo UI"/>
            <family val="3"/>
            <charset val="128"/>
          </rPr>
          <t>。）
（一部の製品は使用できません（化粧品、タバコ、アルコール、書籍、ベビーおむつ、ベビーフードなど、店員に相談してください）</t>
        </r>
      </text>
    </comment>
  </commentList>
</comments>
</file>

<file path=xl/comments2.xml><?xml version="1.0" encoding="utf-8"?>
<comments xmlns="http://schemas.openxmlformats.org/spreadsheetml/2006/main">
  <authors>
    <author>千葉　武士（SBPS）</author>
  </authors>
  <commentList>
    <comment ref="U39" authorId="0">
      <text>
        <r>
          <rPr>
            <sz val="11"/>
            <color indexed="81"/>
            <rFont val="Meiryo UI"/>
            <family val="3"/>
            <charset val="128"/>
          </rPr>
          <t>個人事業主の場合は「0」を入力ください。</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奥川　直人（SBPS）</author>
    <author>千葉　武士（SBPS）</author>
    <author>幕内　達也（SBPS）</author>
  </authors>
  <commentList>
    <comment ref="CT2" authorId="0">
      <text>
        <r>
          <rPr>
            <sz val="9"/>
            <color indexed="81"/>
            <rFont val="ＭＳ Ｐゴシック"/>
            <family val="3"/>
            <charset val="128"/>
          </rPr>
          <t xml:space="preserve">APIの取り込み項目に要追加
</t>
        </r>
      </text>
    </comment>
    <comment ref="DD2" authorId="0">
      <text>
        <r>
          <rPr>
            <sz val="9"/>
            <color indexed="81"/>
            <rFont val="ＭＳ Ｐゴシック"/>
            <family val="3"/>
            <charset val="128"/>
          </rPr>
          <t xml:space="preserve">Null＝API連携対象外
</t>
        </r>
      </text>
    </comment>
    <comment ref="DN2" authorId="0">
      <text>
        <r>
          <rPr>
            <sz val="9"/>
            <color indexed="81"/>
            <rFont val="ＭＳ Ｐゴシック"/>
            <family val="3"/>
            <charset val="128"/>
          </rPr>
          <t xml:space="preserve">Null＝API連携対象外
</t>
        </r>
      </text>
    </comment>
    <comment ref="DU2" authorId="0">
      <text>
        <r>
          <rPr>
            <sz val="9"/>
            <color indexed="81"/>
            <rFont val="ＭＳ Ｐゴシック"/>
            <family val="3"/>
            <charset val="128"/>
          </rPr>
          <t xml:space="preserve">Null＝API連携対象外
</t>
        </r>
      </text>
    </comment>
    <comment ref="CD8" authorId="1">
      <text>
        <r>
          <rPr>
            <b/>
            <sz val="9"/>
            <color indexed="81"/>
            <rFont val="MS P ゴシック"/>
            <family val="3"/>
            <charset val="128"/>
          </rPr>
          <t>千葉　武士（SBPS）:</t>
        </r>
        <r>
          <rPr>
            <sz val="9"/>
            <color indexed="81"/>
            <rFont val="MS P ゴシック"/>
            <family val="3"/>
            <charset val="128"/>
          </rPr>
          <t xml:space="preserve">
6039:株式会社サイモンズ</t>
        </r>
      </text>
    </comment>
    <comment ref="AW18" authorId="1">
      <text>
        <r>
          <rPr>
            <sz val="10"/>
            <color indexed="81"/>
            <rFont val="Meiryo UI"/>
            <family val="3"/>
            <charset val="128"/>
          </rPr>
          <t>Alipay</t>
        </r>
      </text>
    </comment>
    <comment ref="AV20" authorId="1">
      <text>
        <r>
          <rPr>
            <sz val="10"/>
            <color indexed="81"/>
            <rFont val="Meiryo UI"/>
            <family val="3"/>
            <charset val="128"/>
          </rPr>
          <t>WeChatPayビジネスカテゴリ</t>
        </r>
      </text>
    </comment>
    <comment ref="AW20" authorId="1">
      <text>
        <r>
          <rPr>
            <sz val="10"/>
            <color indexed="81"/>
            <rFont val="Meiryo UI"/>
            <family val="3"/>
            <charset val="128"/>
          </rPr>
          <t>旧Alipay+(AMS)</t>
        </r>
      </text>
    </comment>
    <comment ref="CD21" authorId="1">
      <text>
        <r>
          <rPr>
            <b/>
            <sz val="9"/>
            <color indexed="81"/>
            <rFont val="MS P ゴシック"/>
            <family val="3"/>
            <charset val="128"/>
          </rPr>
          <t>千葉　武士（SBPS）:</t>
        </r>
        <r>
          <rPr>
            <sz val="9"/>
            <color indexed="81"/>
            <rFont val="MS P ゴシック"/>
            <family val="3"/>
            <charset val="128"/>
          </rPr>
          <t xml:space="preserve">
6066:株式会社コクーンラボ</t>
        </r>
      </text>
    </comment>
    <comment ref="CD23" authorId="1">
      <text>
        <r>
          <rPr>
            <b/>
            <sz val="9"/>
            <color indexed="81"/>
            <rFont val="MS P ゴシック"/>
            <family val="3"/>
            <charset val="128"/>
          </rPr>
          <t>千葉　武士（SBPS）:</t>
        </r>
        <r>
          <rPr>
            <sz val="9"/>
            <color indexed="81"/>
            <rFont val="MS P ゴシック"/>
            <family val="3"/>
            <charset val="128"/>
          </rPr>
          <t xml:space="preserve">
6068:Gateシステムズ株式会社</t>
        </r>
      </text>
    </comment>
    <comment ref="CD25" authorId="1">
      <text>
        <r>
          <rPr>
            <b/>
            <sz val="9"/>
            <color indexed="81"/>
            <rFont val="MS P ゴシック"/>
            <family val="3"/>
            <charset val="128"/>
          </rPr>
          <t>千葉　武士（SBPS）:</t>
        </r>
        <r>
          <rPr>
            <sz val="9"/>
            <color indexed="81"/>
            <rFont val="MS P ゴシック"/>
            <family val="3"/>
            <charset val="128"/>
          </rPr>
          <t xml:space="preserve">
6071:株式会社アキビト</t>
        </r>
      </text>
    </comment>
    <comment ref="AW26" authorId="1">
      <text>
        <r>
          <rPr>
            <sz val="10"/>
            <color indexed="81"/>
            <rFont val="Meiryo UI"/>
            <family val="3"/>
            <charset val="128"/>
          </rPr>
          <t>新Alipay+(APS)</t>
        </r>
        <r>
          <rPr>
            <sz val="9"/>
            <color indexed="81"/>
            <rFont val="MS P ゴシック"/>
            <family val="3"/>
            <charset val="128"/>
          </rPr>
          <t xml:space="preserve">
</t>
        </r>
      </text>
    </comment>
    <comment ref="AY41" authorId="1">
      <text>
        <r>
          <rPr>
            <sz val="10"/>
            <color indexed="81"/>
            <rFont val="Meiryo UI"/>
            <family val="3"/>
            <charset val="128"/>
          </rPr>
          <t>フランチャイズ特約</t>
        </r>
      </text>
    </comment>
    <comment ref="AY42" authorId="1">
      <text>
        <r>
          <rPr>
            <sz val="10"/>
            <color indexed="81"/>
            <rFont val="Meiryo UI"/>
            <family val="3"/>
            <charset val="128"/>
          </rPr>
          <t>加盟店区分</t>
        </r>
      </text>
    </comment>
    <comment ref="AZ45" authorId="1">
      <text>
        <r>
          <rPr>
            <sz val="10"/>
            <color indexed="81"/>
            <rFont val="Meiryo UI"/>
            <family val="3"/>
            <charset val="128"/>
          </rPr>
          <t>業種ID</t>
        </r>
      </text>
    </comment>
    <comment ref="AX50" authorId="1">
      <text>
        <r>
          <rPr>
            <sz val="10"/>
            <color indexed="81"/>
            <rFont val="Meiryo UI"/>
            <family val="3"/>
            <charset val="128"/>
          </rPr>
          <t>申込店舗数</t>
        </r>
      </text>
    </comment>
    <comment ref="AX58" authorId="1">
      <text>
        <r>
          <rPr>
            <sz val="10"/>
            <color indexed="81"/>
            <rFont val="Meiryo UI"/>
            <family val="3"/>
            <charset val="128"/>
          </rPr>
          <t>フランチャイズ展開</t>
        </r>
      </text>
    </comment>
    <comment ref="AY58" authorId="1">
      <text>
        <r>
          <rPr>
            <sz val="10"/>
            <color indexed="81"/>
            <rFont val="Meiryo UI"/>
            <family val="3"/>
            <charset val="128"/>
          </rPr>
          <t>使えるお店表示</t>
        </r>
      </text>
    </comment>
    <comment ref="AZ60" authorId="1">
      <text>
        <r>
          <rPr>
            <sz val="10"/>
            <color indexed="81"/>
            <rFont val="Meiryo UI"/>
            <family val="3"/>
            <charset val="128"/>
          </rPr>
          <t>申込業種</t>
        </r>
      </text>
    </comment>
    <comment ref="BA60" authorId="1">
      <text>
        <r>
          <rPr>
            <sz val="10"/>
            <color indexed="81"/>
            <rFont val="Meiryo UI"/>
            <family val="3"/>
            <charset val="128"/>
          </rPr>
          <t>マップ掲載</t>
        </r>
      </text>
    </comment>
    <comment ref="C75" authorId="1">
      <text>
        <r>
          <rPr>
            <sz val="10"/>
            <color indexed="81"/>
            <rFont val="Meiryo UI"/>
            <family val="3"/>
            <charset val="128"/>
          </rPr>
          <t>WeChatユーザーに向けて、提供サービスのプロモーション、
マーケティングを行うことが可能となるアカウントを開設いたします。</t>
        </r>
      </text>
    </comment>
    <comment ref="C81" authorId="1">
      <text>
        <r>
          <rPr>
            <sz val="10"/>
            <color indexed="81"/>
            <rFont val="Meiryo UI"/>
            <family val="3"/>
            <charset val="128"/>
          </rPr>
          <t>WeChat上に開設したアカウントを使い、オロ社がWeChat利用者に向けた、配信・広告サービスを代行運用いたします。
加盟店様のインバウンドマーケティングプランに応じた投稿計画やレポーティングを、(株)オロがご提案いたします。</t>
        </r>
      </text>
    </comment>
    <comment ref="C82" authorId="1">
      <text>
        <r>
          <rPr>
            <sz val="10"/>
            <color indexed="81"/>
            <rFont val="Meiryo UI"/>
            <family val="3"/>
            <charset val="128"/>
          </rPr>
          <t>Alipayアプリ上に、Alipay加盟店店舗の詳細情報・デジタルポスターの閲覧とクーポンの取得が可能となる機能を提供いたします。
初期設定・基本運用については、(株)オロが代行いたします。</t>
        </r>
      </text>
    </comment>
    <comment ref="C83" authorId="1">
      <text>
        <r>
          <rPr>
            <sz val="10"/>
            <color indexed="81"/>
            <rFont val="Meiryo UI"/>
            <family val="3"/>
            <charset val="128"/>
          </rPr>
          <t>海外向けWEBサイトの構築・メディア向け広告の代行運用、キャンペーン動画の企画設計～運用など、
情報発信に関する委託相談を、(株)オロへお取次いたします。</t>
        </r>
      </text>
    </comment>
    <comment ref="J97" authorId="2">
      <text>
        <r>
          <rPr>
            <sz val="10"/>
            <color indexed="81"/>
            <rFont val="Meiryo UI"/>
            <family val="3"/>
            <charset val="128"/>
          </rPr>
          <t>店舗の特色を3段落で表現します。
1行19文字以内で入力ください。</t>
        </r>
      </text>
    </comment>
    <comment ref="X102" authorId="1">
      <text>
        <r>
          <rPr>
            <sz val="10"/>
            <color indexed="81"/>
            <rFont val="Meiryo UI"/>
            <family val="3"/>
            <charset val="128"/>
          </rPr>
          <t>「ブランド種類」を選択した場合は必須となります。</t>
        </r>
      </text>
    </comment>
    <comment ref="J104" authorId="1">
      <text>
        <r>
          <rPr>
            <sz val="10"/>
            <color indexed="81"/>
            <rFont val="Meiryo UI"/>
            <family val="3"/>
            <charset val="128"/>
          </rPr>
          <t>前引き（買い物するとき利用できるクーポン）
後バック（買い物後もらえるクーポン）
ギフト（条件なし）</t>
        </r>
      </text>
    </comment>
    <comment ref="J108" authorId="1">
      <text>
        <r>
          <rPr>
            <sz val="10"/>
            <color indexed="81"/>
            <rFont val="Meiryo UI"/>
            <family val="3"/>
            <charset val="128"/>
          </rPr>
          <t>クーポン方式が「値引券」の場合のみ入力ください。</t>
        </r>
      </text>
    </comment>
    <comment ref="X108" authorId="1">
      <text>
        <r>
          <rPr>
            <sz val="10"/>
            <color indexed="81"/>
            <rFont val="Meiryo UI"/>
            <family val="3"/>
            <charset val="128"/>
          </rPr>
          <t>パブリック券：加盟店がクーポンを提供する。クーポン画像に指定番号があり、クーポンコードは全て共通。番号は手動でシステムに入力する必要があり。
シングルアカウント券：券番号はCtripが提供。クーポンコードはユーザーごとに異なる。</t>
        </r>
      </text>
    </comment>
    <comment ref="X109" authorId="1">
      <text>
        <r>
          <rPr>
            <sz val="10"/>
            <color indexed="81"/>
            <rFont val="Meiryo UI"/>
            <family val="3"/>
            <charset val="128"/>
          </rPr>
          <t>限定なし：在庫設定をしない
限定あり：在庫設定をし、在庫終わり次第自動的に終了</t>
        </r>
      </text>
    </comment>
    <comment ref="J111" authorId="1">
      <text>
        <r>
          <rPr>
            <sz val="10"/>
            <color indexed="81"/>
            <rFont val="Meiryo UI"/>
            <family val="3"/>
            <charset val="128"/>
          </rPr>
          <t>一人あたりのクーポン利用回数制限
例：一人あたり月1回まで、等</t>
        </r>
      </text>
    </comment>
    <comment ref="J120" authorId="1">
      <text>
        <r>
          <rPr>
            <sz val="10"/>
            <color indexed="81"/>
            <rFont val="Meiryo UI"/>
            <family val="3"/>
            <charset val="128"/>
          </rPr>
          <t>記入例：都営大江戸</t>
        </r>
        <r>
          <rPr>
            <sz val="10"/>
            <color indexed="81"/>
            <rFont val="NSimSun"/>
            <family val="3"/>
            <charset val="134"/>
          </rPr>
          <t>线</t>
        </r>
        <r>
          <rPr>
            <sz val="10"/>
            <color indexed="81"/>
            <rFont val="Meiryo UI"/>
            <family val="3"/>
            <charset val="128"/>
          </rPr>
          <t>汐留駅徒歩3分
（都営大江戸線汐留駅徒歩3分）</t>
        </r>
      </text>
    </comment>
    <comment ref="J121" authorId="1">
      <text>
        <r>
          <rPr>
            <sz val="10"/>
            <color indexed="81"/>
            <rFont val="Meiryo UI"/>
            <family val="3"/>
            <charset val="128"/>
          </rPr>
          <t>地図サービス等でご確認ください。</t>
        </r>
      </text>
    </comment>
    <comment ref="J124" authorId="1">
      <text>
        <r>
          <rPr>
            <sz val="10"/>
            <color indexed="81"/>
            <rFont val="Meiryo UI"/>
            <family val="3"/>
            <charset val="128"/>
          </rPr>
          <t>人気商品・お勧め商品をはじめ、交通手段・特色サービス・ブランドスタイルなど</t>
        </r>
        <r>
          <rPr>
            <sz val="9"/>
            <color indexed="81"/>
            <rFont val="ＭＳ Ｐゴシック"/>
            <family val="3"/>
            <charset val="128"/>
          </rPr>
          <t xml:space="preserve">
</t>
        </r>
      </text>
    </comment>
    <comment ref="J125" authorId="1">
      <text>
        <r>
          <rPr>
            <sz val="10"/>
            <color indexed="81"/>
            <rFont val="Meiryo UI"/>
            <family val="3"/>
            <charset val="128"/>
          </rPr>
          <t>割引・オフ・プレゼント内容
1．割引：条件あり・条件なし（お買い上げ**以上で使用できる）、割引可能な商品、プレゼント（5文字以内）
2．オフ：オフ金額＋オフ条件（金額・条件　記入必要）
3．プレゼント：**プレゼント（10字以内）＋プレゼント条件（なし・消費金額制限あり・**以上消費した場合適用・その他）
記入例：立享95折+</t>
        </r>
        <r>
          <rPr>
            <sz val="10"/>
            <color indexed="81"/>
            <rFont val="NSimSun"/>
            <family val="3"/>
            <charset val="134"/>
          </rPr>
          <t>赠</t>
        </r>
        <r>
          <rPr>
            <sz val="10"/>
            <color indexed="81"/>
            <rFont val="Meiryo UI"/>
            <family val="3"/>
            <charset val="128"/>
          </rPr>
          <t>送洗漱包（5％オフ+無料のアメニティをお楽しみください）</t>
        </r>
      </text>
    </comment>
    <comment ref="J126" authorId="1">
      <text>
        <r>
          <rPr>
            <sz val="10"/>
            <color indexed="81"/>
            <rFont val="Meiryo UI"/>
            <family val="3"/>
            <charset val="128"/>
          </rPr>
          <t>一部商品対象外：対象外の商品名を入力ください。
一部カテゴリ対象外：対象外のカテゴリを入力ください。
一部ブランドのみ対象：対象のブランド名を入力ください。
※中国語で入力ください。</t>
        </r>
      </text>
    </comment>
    <comment ref="J131" authorId="1">
      <text>
        <r>
          <rPr>
            <sz val="10"/>
            <color indexed="81"/>
            <rFont val="Meiryo UI"/>
            <family val="3"/>
            <charset val="128"/>
          </rPr>
          <t>クーポン使用の流れを入力ください。
記入例：在</t>
        </r>
        <r>
          <rPr>
            <sz val="10"/>
            <color indexed="81"/>
            <rFont val="NSimSun"/>
            <family val="3"/>
            <charset val="134"/>
          </rPr>
          <t>线领</t>
        </r>
        <r>
          <rPr>
            <sz val="10"/>
            <color indexed="81"/>
            <rFont val="Meiryo UI"/>
            <family val="3"/>
            <charset val="128"/>
          </rPr>
          <t>券→</t>
        </r>
        <r>
          <rPr>
            <sz val="10"/>
            <color indexed="81"/>
            <rFont val="NSimSun"/>
            <family val="3"/>
            <charset val="134"/>
          </rPr>
          <t>结账时</t>
        </r>
        <r>
          <rPr>
            <sz val="10"/>
            <color indexed="81"/>
            <rFont val="Meiryo UI"/>
            <family val="3"/>
            <charset val="128"/>
          </rPr>
          <t>出示此券，付款立享</t>
        </r>
        <r>
          <rPr>
            <sz val="10"/>
            <color indexed="81"/>
            <rFont val="Malgun Gothic Semilight"/>
            <family val="3"/>
            <charset val="129"/>
          </rPr>
          <t>优</t>
        </r>
        <r>
          <rPr>
            <sz val="10"/>
            <color indexed="81"/>
            <rFont val="Meiryo UI"/>
            <family val="3"/>
            <charset val="128"/>
          </rPr>
          <t>惠
（オンラインクーポン→チェックアウト時にこのクーポンを提示し、クーポンを支払う）</t>
        </r>
      </text>
    </comment>
    <comment ref="J133" authorId="1">
      <text>
        <r>
          <rPr>
            <sz val="10"/>
            <color indexed="81"/>
            <rFont val="Meiryo UI"/>
            <family val="3"/>
            <charset val="128"/>
          </rPr>
          <t>クーポンの注意事項を入力ください。
記入例：部分商品不参与（</t>
        </r>
        <r>
          <rPr>
            <sz val="10"/>
            <color indexed="81"/>
            <rFont val="Meiryo UI"/>
            <family val="3"/>
            <charset val="128"/>
          </rPr>
          <t>化</t>
        </r>
        <r>
          <rPr>
            <sz val="10"/>
            <color indexed="81"/>
            <rFont val="NSimSun"/>
            <family val="3"/>
            <charset val="134"/>
          </rPr>
          <t>妆</t>
        </r>
        <r>
          <rPr>
            <sz val="10"/>
            <color indexed="81"/>
            <rFont val="Meiryo UI"/>
            <family val="3"/>
            <charset val="128"/>
          </rPr>
          <t>品，烟酒，</t>
        </r>
        <r>
          <rPr>
            <sz val="10"/>
            <color indexed="81"/>
            <rFont val="NSimSun"/>
            <family val="3"/>
            <charset val="134"/>
          </rPr>
          <t>书</t>
        </r>
        <r>
          <rPr>
            <sz val="10"/>
            <color indexed="81"/>
            <rFont val="Meiryo UI"/>
            <family val="3"/>
            <charset val="128"/>
          </rPr>
          <t>籍，</t>
        </r>
        <r>
          <rPr>
            <sz val="10"/>
            <color indexed="81"/>
            <rFont val="NSimSun"/>
            <family val="3"/>
            <charset val="134"/>
          </rPr>
          <t>婴</t>
        </r>
        <r>
          <rPr>
            <sz val="10"/>
            <color indexed="81"/>
            <rFont val="Meiryo UI"/>
            <family val="3"/>
            <charset val="128"/>
          </rPr>
          <t>儿</t>
        </r>
        <r>
          <rPr>
            <sz val="10"/>
            <color indexed="81"/>
            <rFont val="NSimSun"/>
            <family val="3"/>
            <charset val="134"/>
          </rPr>
          <t>纸</t>
        </r>
        <r>
          <rPr>
            <sz val="10"/>
            <color indexed="81"/>
            <rFont val="Meiryo UI"/>
            <family val="3"/>
            <charset val="128"/>
          </rPr>
          <t>尿布，</t>
        </r>
        <r>
          <rPr>
            <sz val="10"/>
            <color indexed="81"/>
            <rFont val="NSimSun"/>
            <family val="3"/>
            <charset val="134"/>
          </rPr>
          <t>婴</t>
        </r>
        <r>
          <rPr>
            <sz val="10"/>
            <color indexed="81"/>
            <rFont val="Meiryo UI"/>
            <family val="3"/>
            <charset val="128"/>
          </rPr>
          <t>儿食品等部分商品，</t>
        </r>
        <r>
          <rPr>
            <sz val="10"/>
            <color indexed="81"/>
            <rFont val="NSimSun"/>
            <family val="3"/>
            <charset val="134"/>
          </rPr>
          <t>详询</t>
        </r>
        <r>
          <rPr>
            <sz val="10"/>
            <color indexed="81"/>
            <rFont val="Meiryo UI"/>
            <family val="3"/>
            <charset val="128"/>
          </rPr>
          <t>店</t>
        </r>
        <r>
          <rPr>
            <sz val="10"/>
            <color indexed="81"/>
            <rFont val="NSimSun"/>
            <family val="3"/>
            <charset val="134"/>
          </rPr>
          <t>员</t>
        </r>
        <r>
          <rPr>
            <sz val="10"/>
            <color indexed="81"/>
            <rFont val="Meiryo UI"/>
            <family val="3"/>
            <charset val="128"/>
          </rPr>
          <t>。）
（一部の製品は使用できません（化粧品、タバコ、アルコール、書籍、ベビーおむつ、ベビーフードなど、店員に相談してください）</t>
        </r>
      </text>
    </comment>
  </commentList>
</comments>
</file>

<file path=xl/comments4.xml><?xml version="1.0" encoding="utf-8"?>
<comments xmlns="http://schemas.openxmlformats.org/spreadsheetml/2006/main">
  <authors>
    <author>千葉　武士（SBPS）</author>
  </authors>
  <commentList>
    <comment ref="F7" authorId="0">
      <text>
        <r>
          <rPr>
            <b/>
            <sz val="10"/>
            <color indexed="10"/>
            <rFont val="Meiryo UI"/>
            <family val="3"/>
            <charset val="128"/>
          </rPr>
          <t>記入シート1と同一ブランドの場合のみ
本シートをご利用いただけます。</t>
        </r>
      </text>
    </comment>
    <comment ref="BQ7" authorId="0">
      <text>
        <r>
          <rPr>
            <b/>
            <sz val="10"/>
            <color indexed="10"/>
            <rFont val="Meiryo UI"/>
            <family val="3"/>
            <charset val="128"/>
          </rPr>
          <t>下記の決済手段をお申込の場合は入力ください。
・Origami Pay</t>
        </r>
      </text>
    </comment>
    <comment ref="E8" authorId="0">
      <text>
        <r>
          <rPr>
            <b/>
            <sz val="10"/>
            <color indexed="10"/>
            <rFont val="Meiryo UI"/>
            <family val="3"/>
            <charset val="128"/>
          </rPr>
          <t>下記の決済手段をお申込の場合は入力ください。
・Alipay
・WeChat Pay
・銀聯</t>
        </r>
      </text>
    </comment>
    <comment ref="R8" authorId="0">
      <text>
        <r>
          <rPr>
            <b/>
            <sz val="10"/>
            <color indexed="10"/>
            <rFont val="Meiryo UI"/>
            <family val="3"/>
            <charset val="128"/>
          </rPr>
          <t>下記の決済手段をお申込の場合は入力ください。
・Alipay
・WeChat Pay
・銀聯</t>
        </r>
      </text>
    </comment>
    <comment ref="BQ8" authorId="0">
      <text>
        <r>
          <rPr>
            <b/>
            <sz val="10"/>
            <color indexed="10"/>
            <rFont val="Meiryo UI"/>
            <family val="3"/>
            <charset val="128"/>
          </rPr>
          <t>店舗の緯度を10進数で入力ください。
例：35.662478</t>
        </r>
      </text>
    </comment>
    <comment ref="BR8" authorId="0">
      <text>
        <r>
          <rPr>
            <b/>
            <sz val="10"/>
            <color indexed="10"/>
            <rFont val="Meiryo UI"/>
            <family val="3"/>
            <charset val="128"/>
          </rPr>
          <t>店舗の経度を10進数で入力ください。
例：139.760058</t>
        </r>
      </text>
    </comment>
  </commentList>
</comments>
</file>

<file path=xl/comments5.xml><?xml version="1.0" encoding="utf-8"?>
<comments xmlns="http://schemas.openxmlformats.org/spreadsheetml/2006/main">
  <authors>
    <author>千葉　武士（SBPS）</author>
  </authors>
  <commentList>
    <comment ref="E8" authorId="0">
      <text>
        <r>
          <rPr>
            <b/>
            <sz val="10"/>
            <color indexed="10"/>
            <rFont val="Meiryo UI"/>
            <family val="3"/>
            <charset val="128"/>
          </rPr>
          <t>下記の決済手段をお申込の場合は入力ください。
・Alipay
・WeChat Pay
・銀聯</t>
        </r>
      </text>
    </comment>
    <comment ref="G8" authorId="0">
      <text>
        <r>
          <rPr>
            <b/>
            <sz val="10"/>
            <color indexed="10"/>
            <rFont val="Meiryo UI"/>
            <family val="3"/>
            <charset val="128"/>
          </rPr>
          <t>下記の決済手段をお申込の場合は入力ください。
・Alipay
・WeChat Pay
・銀聯</t>
        </r>
      </text>
    </comment>
    <comment ref="K8" authorId="0">
      <text>
        <r>
          <rPr>
            <b/>
            <sz val="10"/>
            <color indexed="10"/>
            <rFont val="Meiryo UI"/>
            <family val="3"/>
            <charset val="128"/>
          </rPr>
          <t>下記の決済手段をお申込の場合は入力ください。
・Alipay
・WeChat Pay
・銀聯</t>
        </r>
      </text>
    </comment>
  </commentList>
</comments>
</file>

<file path=xl/comments6.xml><?xml version="1.0" encoding="utf-8"?>
<comments xmlns="http://schemas.openxmlformats.org/spreadsheetml/2006/main">
  <authors>
    <author>千葉　武士（SBPS）</author>
  </authors>
  <commentList>
    <comment ref="B12" authorId="0">
      <text>
        <r>
          <rPr>
            <b/>
            <sz val="10"/>
            <color indexed="81"/>
            <rFont val="Meiryo UI"/>
            <family val="3"/>
            <charset val="128"/>
          </rPr>
          <t>千葉　武士（SBPS）:</t>
        </r>
        <r>
          <rPr>
            <sz val="10"/>
            <color indexed="81"/>
            <rFont val="Meiryo UI"/>
            <family val="3"/>
            <charset val="128"/>
          </rPr>
          <t xml:space="preserve">
固定値</t>
        </r>
      </text>
    </comment>
  </commentList>
</comments>
</file>

<file path=xl/comments7.xml><?xml version="1.0" encoding="utf-8"?>
<comments xmlns="http://schemas.openxmlformats.org/spreadsheetml/2006/main">
  <authors>
    <author>千葉　武士（SBPS）</author>
  </authors>
  <commentList>
    <comment ref="B20" authorId="0">
      <text>
        <r>
          <rPr>
            <b/>
            <sz val="10"/>
            <color indexed="81"/>
            <rFont val="Meiryo UI"/>
            <family val="3"/>
            <charset val="128"/>
          </rPr>
          <t>千葉　武士（SBPS）:</t>
        </r>
        <r>
          <rPr>
            <sz val="10"/>
            <color indexed="81"/>
            <rFont val="Meiryo UI"/>
            <family val="3"/>
            <charset val="128"/>
          </rPr>
          <t xml:space="preserve">
固定値</t>
        </r>
      </text>
    </comment>
  </commentList>
</comments>
</file>

<file path=xl/sharedStrings.xml><?xml version="1.0" encoding="utf-8"?>
<sst xmlns="http://schemas.openxmlformats.org/spreadsheetml/2006/main" count="11259" uniqueCount="4866">
  <si>
    <t>精算分類</t>
    <rPh sb="0" eb="2">
      <t>セイサン</t>
    </rPh>
    <rPh sb="2" eb="4">
      <t>ブンルイ</t>
    </rPh>
    <phoneticPr fontId="4"/>
  </si>
  <si>
    <t>12</t>
  </si>
  <si>
    <t>決済ソリューション</t>
    <rPh sb="0" eb="2">
      <t>ケッサイ</t>
    </rPh>
    <phoneticPr fontId="4"/>
  </si>
  <si>
    <t>決済機関パラメータ</t>
    <rPh sb="0" eb="2">
      <t>ケッサイ</t>
    </rPh>
    <rPh sb="2" eb="4">
      <t>キカン</t>
    </rPh>
    <phoneticPr fontId="4"/>
  </si>
  <si>
    <t>利用開始希望日</t>
    <phoneticPr fontId="4"/>
  </si>
  <si>
    <t>利用有無</t>
  </si>
  <si>
    <t>利用決済手段</t>
    <phoneticPr fontId="4"/>
  </si>
  <si>
    <t>決済手段</t>
    <rPh sb="0" eb="2">
      <t>ケッサイ</t>
    </rPh>
    <rPh sb="2" eb="4">
      <t>シュダン</t>
    </rPh>
    <phoneticPr fontId="4"/>
  </si>
  <si>
    <t>値</t>
    <rPh sb="0" eb="1">
      <t>アタイ</t>
    </rPh>
    <phoneticPr fontId="4"/>
  </si>
  <si>
    <t>決済機関CD</t>
    <rPh sb="0" eb="2">
      <t>ケッサイ</t>
    </rPh>
    <rPh sb="2" eb="4">
      <t>キカン</t>
    </rPh>
    <phoneticPr fontId="4"/>
  </si>
  <si>
    <t>パラメータID</t>
    <phoneticPr fontId="4"/>
  </si>
  <si>
    <t>決済手段名</t>
    <rPh sb="0" eb="2">
      <t>ケッサイ</t>
    </rPh>
    <rPh sb="2" eb="4">
      <t>シュダン</t>
    </rPh>
    <rPh sb="4" eb="5">
      <t>メイ</t>
    </rPh>
    <phoneticPr fontId="4"/>
  </si>
  <si>
    <t>settlementwayid</t>
    <phoneticPr fontId="4"/>
  </si>
  <si>
    <t>usestartrequest_ymd</t>
    <phoneticPr fontId="4"/>
  </si>
  <si>
    <t>settlementcompanyid</t>
    <phoneticPr fontId="4"/>
  </si>
  <si>
    <t>solutioncode</t>
    <phoneticPr fontId="4"/>
  </si>
  <si>
    <t>setupval</t>
    <phoneticPr fontId="4"/>
  </si>
  <si>
    <t>parameterid</t>
    <phoneticPr fontId="4"/>
  </si>
  <si>
    <t>数値</t>
    <rPh sb="0" eb="2">
      <t>スウチ</t>
    </rPh>
    <phoneticPr fontId="4"/>
  </si>
  <si>
    <t>△</t>
    <phoneticPr fontId="4"/>
  </si>
  <si>
    <t>全半角文字列</t>
    <rPh sb="0" eb="1">
      <t>ゼン</t>
    </rPh>
    <rPh sb="1" eb="3">
      <t>ハンカク</t>
    </rPh>
    <rPh sb="3" eb="6">
      <t>モジレツ</t>
    </rPh>
    <phoneticPr fontId="4"/>
  </si>
  <si>
    <t>半角文字列</t>
    <rPh sb="0" eb="2">
      <t>ハンカク</t>
    </rPh>
    <rPh sb="2" eb="5">
      <t>モジレツ</t>
    </rPh>
    <phoneticPr fontId="4"/>
  </si>
  <si>
    <t>サービス店舗住所</t>
  </si>
  <si>
    <t>サービス店舗郵便番号</t>
  </si>
  <si>
    <t>お客様問合せ先名称</t>
  </si>
  <si>
    <t>テストサイトPW</t>
  </si>
  <si>
    <t>テストサイトID</t>
  </si>
  <si>
    <t>テストサイトURL</t>
  </si>
  <si>
    <t>netshop_transportcompanyname</t>
  </si>
  <si>
    <t>ネットショップ利用運送会社名</t>
  </si>
  <si>
    <t>netshop_usesettlementway</t>
  </si>
  <si>
    <t>ネットショップ現在利用の決済方法</t>
  </si>
  <si>
    <t>netshop_confirmtime</t>
  </si>
  <si>
    <t>netshopsales_customeractual</t>
  </si>
  <si>
    <t>ネットショップ月別売上金額前月、2ヶ月前、3ヶ月前</t>
  </si>
  <si>
    <t>netshopcount_customeractual</t>
  </si>
  <si>
    <t>ネットショップ月別取引件数前月、2ヶ月前、3ヶ月前</t>
  </si>
  <si>
    <t>mobilesite_url</t>
  </si>
  <si>
    <t>モバイルサイトＵＲＬ</t>
  </si>
  <si>
    <t>telephonedirectory_umuflg</t>
  </si>
  <si>
    <t>代表電話番号の電話帳表示有無</t>
  </si>
  <si>
    <t>main_stockholder</t>
  </si>
  <si>
    <t>主要株主</t>
  </si>
  <si>
    <t>reservationsales_umuflg</t>
  </si>
  <si>
    <t>予約販売有無</t>
  </si>
  <si>
    <t>representativehome_telno</t>
  </si>
  <si>
    <t>代表者自宅電話番号</t>
  </si>
  <si>
    <t>connectservicename</t>
  </si>
  <si>
    <t>comment_watchsystem</t>
  </si>
  <si>
    <t>comment_contributionway</t>
  </si>
  <si>
    <t>communication_umuflg</t>
  </si>
  <si>
    <t>giftgetway</t>
  </si>
  <si>
    <t>giftcontents</t>
  </si>
  <si>
    <t>gift_umuflg</t>
  </si>
  <si>
    <t>returnpostage</t>
  </si>
  <si>
    <t>返品送料</t>
    <phoneticPr fontId="4"/>
  </si>
  <si>
    <t>returnitemlimit</t>
  </si>
  <si>
    <t>useafter_returnitem</t>
  </si>
  <si>
    <t>usebefore_returnitem</t>
  </si>
  <si>
    <t>inferiorhandling_reason</t>
  </si>
  <si>
    <t>inferiorhandlingkbn</t>
  </si>
  <si>
    <t>数字文字列</t>
    <rPh sb="0" eb="2">
      <t>スウジ</t>
    </rPh>
    <rPh sb="2" eb="5">
      <t>モジレツ</t>
    </rPh>
    <phoneticPr fontId="4"/>
  </si>
  <si>
    <t>nostock_deliverylimit</t>
  </si>
  <si>
    <t>stock_deliverylimit</t>
  </si>
  <si>
    <t>payterm_reason</t>
  </si>
  <si>
    <t>paytermkbn</t>
  </si>
  <si>
    <t>payway</t>
  </si>
  <si>
    <t>elsecost_reason</t>
  </si>
  <si>
    <t>elsecost_umuflg</t>
  </si>
  <si>
    <t>postage_umuflg</t>
  </si>
  <si>
    <t>tax_umuflg</t>
  </si>
  <si>
    <t>applyterm_reason</t>
  </si>
  <si>
    <t>applytermkbn</t>
  </si>
  <si>
    <t>salescnt_reason</t>
  </si>
  <si>
    <t>salescntkbn</t>
  </si>
  <si>
    <t>salestrader_address</t>
  </si>
  <si>
    <t>salestrader_reason</t>
  </si>
  <si>
    <t>salestrader_companyname</t>
  </si>
  <si>
    <t>salestraderkbn</t>
  </si>
  <si>
    <t>carry_emailaddress</t>
  </si>
  <si>
    <t>carry_telno</t>
  </si>
  <si>
    <t>△</t>
    <phoneticPr fontId="4"/>
  </si>
  <si>
    <t>carry_openflg</t>
  </si>
  <si>
    <t>carry_url</t>
  </si>
  <si>
    <t>salesperson_faxno</t>
  </si>
  <si>
    <t>売上報告担当者所在地カナ</t>
  </si>
  <si>
    <t>salesperson_address</t>
  </si>
  <si>
    <t>◎</t>
    <phoneticPr fontId="4"/>
  </si>
  <si>
    <t>salesperson_postno</t>
  </si>
  <si>
    <t>売上報告担当者所在地郵便番号</t>
    <phoneticPr fontId="4"/>
  </si>
  <si>
    <t>salesperson_emailaddress</t>
  </si>
  <si>
    <t>salesperson_telno</t>
  </si>
  <si>
    <t>salesperson_sectionname</t>
  </si>
  <si>
    <t>売上報告担当者会社名カナ</t>
  </si>
  <si>
    <t>売上報告担当者会社名</t>
  </si>
  <si>
    <t>salesperson_namekana</t>
  </si>
  <si>
    <t>salesperson_name</t>
  </si>
  <si>
    <t>売上報告担当者名</t>
    <phoneticPr fontId="4"/>
  </si>
  <si>
    <t>technicalperson_emailaddress</t>
  </si>
  <si>
    <t>technicalperson_faxno</t>
  </si>
  <si>
    <t>技術担当者FAX番号</t>
  </si>
  <si>
    <t>technicalperson_telno</t>
  </si>
  <si>
    <t>technicalperson_sectionname</t>
  </si>
  <si>
    <t>技術担当者部署名</t>
    <phoneticPr fontId="4"/>
  </si>
  <si>
    <t>技術担当者会社名カナ</t>
  </si>
  <si>
    <t>技術担当者会社名</t>
  </si>
  <si>
    <t>technicalperson_namekana</t>
  </si>
  <si>
    <t>技術担当者名カナ</t>
    <phoneticPr fontId="4"/>
  </si>
  <si>
    <t>technicalperson_name</t>
  </si>
  <si>
    <t>operatingperson_emailaddress</t>
  </si>
  <si>
    <t>運用担当者FAX番号</t>
  </si>
  <si>
    <t>operatingperson_telno</t>
  </si>
  <si>
    <t>運用担当者電話番号</t>
    <phoneticPr fontId="4"/>
  </si>
  <si>
    <t>operatingperson_sectionname</t>
  </si>
  <si>
    <t>運用担当者会社名カナ</t>
  </si>
  <si>
    <t>運用担当者会社名</t>
  </si>
  <si>
    <t>operatingperson_namekana</t>
  </si>
  <si>
    <t>運用担当者名カナ</t>
    <phoneticPr fontId="4"/>
  </si>
  <si>
    <t>operatingperson_name</t>
  </si>
  <si>
    <t>運営統括責任者所在地カナ</t>
  </si>
  <si>
    <t>運営統括責任者所在地</t>
  </si>
  <si>
    <t>運営統括責任者所在地郵便番号</t>
  </si>
  <si>
    <t>運営統括責任者EMAIL</t>
  </si>
  <si>
    <t>運営統括責任者電話番号</t>
  </si>
  <si>
    <t>運営統括責任者役職名</t>
  </si>
  <si>
    <t>運営統括責任者会社名カナ</t>
  </si>
  <si>
    <t>運営統括責任者会社名</t>
  </si>
  <si>
    <t>運営統括責任者カナ</t>
  </si>
  <si>
    <t>accountnamekana</t>
  </si>
  <si>
    <t>accountname</t>
  </si>
  <si>
    <t>全角文字列</t>
    <rPh sb="0" eb="1">
      <t>ゼン</t>
    </rPh>
    <rPh sb="2" eb="5">
      <t>モジレツ</t>
    </rPh>
    <phoneticPr fontId="4"/>
  </si>
  <si>
    <t>accountno</t>
  </si>
  <si>
    <t>口座番号</t>
    <phoneticPr fontId="4"/>
  </si>
  <si>
    <t>accountclass</t>
  </si>
  <si>
    <t>口座種別</t>
    <phoneticPr fontId="4"/>
  </si>
  <si>
    <t>financebranchclass</t>
  </si>
  <si>
    <t>金融機関支店種別</t>
    <phoneticPr fontId="4"/>
  </si>
  <si>
    <t>financebranchname</t>
  </si>
  <si>
    <t>financebranchcode</t>
  </si>
  <si>
    <t>financeclass</t>
  </si>
  <si>
    <t>financename</t>
  </si>
  <si>
    <t>金融機関名称</t>
    <phoneticPr fontId="4"/>
  </si>
  <si>
    <t>financecode</t>
  </si>
  <si>
    <t>金融機関コード</t>
    <phoneticPr fontId="4"/>
  </si>
  <si>
    <t>acquirelicense_ymd</t>
  </si>
  <si>
    <t>licenseno</t>
  </si>
  <si>
    <t>licensename</t>
  </si>
  <si>
    <t>elselicense_umuflg</t>
  </si>
  <si>
    <t>travellicense_umuflg</t>
  </si>
  <si>
    <t>medicinelicense_umuflg</t>
  </si>
  <si>
    <t>liquorlicense_umuflg</t>
  </si>
  <si>
    <t>BPO</t>
  </si>
  <si>
    <t>001046</t>
  </si>
  <si>
    <t>001045</t>
  </si>
  <si>
    <t>priceto_amount</t>
  </si>
  <si>
    <t>不正利用防止サービス</t>
  </si>
  <si>
    <t>001044</t>
  </si>
  <si>
    <t>pricefrom_amount</t>
  </si>
  <si>
    <t>決済アダプタ</t>
  </si>
  <si>
    <t>001043</t>
  </si>
  <si>
    <t>001042</t>
  </si>
  <si>
    <t>item</t>
  </si>
  <si>
    <t>JCN直連携</t>
  </si>
  <si>
    <t>001041</t>
  </si>
  <si>
    <t>servicesummary</t>
  </si>
  <si>
    <t>CAFIS直連携</t>
  </si>
  <si>
    <t>001040</t>
  </si>
  <si>
    <t>handlingkbn</t>
  </si>
  <si>
    <t>001039</t>
  </si>
  <si>
    <t>siteopenplan_ymd</t>
  </si>
  <si>
    <t>○</t>
    <phoneticPr fontId="4"/>
  </si>
  <si>
    <t>加盟店API</t>
  </si>
  <si>
    <t>001038</t>
  </si>
  <si>
    <t>site_openflg</t>
  </si>
  <si>
    <t>◎</t>
    <phoneticPr fontId="4"/>
  </si>
  <si>
    <t>001037</t>
  </si>
  <si>
    <t>site_url</t>
  </si>
  <si>
    <t>サイトＵＲＬ</t>
    <phoneticPr fontId="4"/>
  </si>
  <si>
    <t>仮想通貨ASP</t>
  </si>
  <si>
    <t>001036</t>
  </si>
  <si>
    <t>storenamealphabet</t>
  </si>
  <si>
    <t>資金決済法対応</t>
  </si>
  <si>
    <t>001035</t>
  </si>
  <si>
    <t>storenamekana</t>
  </si>
  <si>
    <t>屋号カナ</t>
    <phoneticPr fontId="4"/>
  </si>
  <si>
    <t>資金決済法非対応</t>
  </si>
  <si>
    <t>001034</t>
  </si>
  <si>
    <t>storename</t>
  </si>
  <si>
    <t>001033</t>
  </si>
  <si>
    <t>servicename</t>
  </si>
  <si>
    <t>設定先SID</t>
  </si>
  <si>
    <t>001032</t>
  </si>
  <si>
    <t>companytypicalbirth_ymd</t>
  </si>
  <si>
    <t>設定先MID</t>
  </si>
  <si>
    <t>001031</t>
  </si>
  <si>
    <t>001030</t>
  </si>
  <si>
    <t>代表者役職名</t>
    <phoneticPr fontId="4"/>
  </si>
  <si>
    <t>001029</t>
  </si>
  <si>
    <t>companytypical_namekana</t>
  </si>
  <si>
    <t>会社代表者名カナ</t>
    <phoneticPr fontId="4"/>
  </si>
  <si>
    <t>001028</t>
  </si>
  <si>
    <t>companytypical_name</t>
  </si>
  <si>
    <t>会社代表者名</t>
    <phoneticPr fontId="4"/>
  </si>
  <si>
    <t>001027</t>
  </si>
  <si>
    <t>company_url</t>
  </si>
  <si>
    <t>会社ホームページ</t>
    <phoneticPr fontId="4"/>
  </si>
  <si>
    <t>オフライン及びクレジット簡易継続結果通知先タイプ</t>
  </si>
  <si>
    <t>001026</t>
  </si>
  <si>
    <t>workcontents</t>
  </si>
  <si>
    <t>001025</t>
  </si>
  <si>
    <t>yearlyturnover_amount</t>
  </si>
  <si>
    <t>会社年商</t>
    <phoneticPr fontId="4"/>
  </si>
  <si>
    <t>結果通知先URL</t>
  </si>
  <si>
    <t>001024</t>
  </si>
  <si>
    <t>capital_amount</t>
  </si>
  <si>
    <t>会社資本金</t>
    <phoneticPr fontId="4"/>
  </si>
  <si>
    <t>接続元IPアドレス</t>
  </si>
  <si>
    <t>001023</t>
  </si>
  <si>
    <t>companyfoundation_ymd</t>
  </si>
  <si>
    <t>会社設立年月日</t>
    <phoneticPr fontId="4"/>
  </si>
  <si>
    <t>001022</t>
  </si>
  <si>
    <t>company_faxno</t>
  </si>
  <si>
    <t>ドメイン</t>
  </si>
  <si>
    <t>001021</t>
  </si>
  <si>
    <t>company_telno</t>
  </si>
  <si>
    <t>専用ドメイン</t>
  </si>
  <si>
    <t>001020</t>
  </si>
  <si>
    <t>company_addresskana</t>
  </si>
  <si>
    <t>PC・スマートフォンキャンセル画面省略対応</t>
  </si>
  <si>
    <t>001019</t>
  </si>
  <si>
    <t>company_address</t>
  </si>
  <si>
    <t>PC・スマートフォンエラー画面省略対応</t>
  </si>
  <si>
    <t>001018</t>
  </si>
  <si>
    <t>company_postno</t>
  </si>
  <si>
    <t>会社所在地郵便番号</t>
    <phoneticPr fontId="4"/>
  </si>
  <si>
    <t>PC・スマートフォン完了画面省略対応</t>
  </si>
  <si>
    <t>001017</t>
  </si>
  <si>
    <t>companynamekana</t>
  </si>
  <si>
    <t>会社名称カナ</t>
    <phoneticPr fontId="4"/>
  </si>
  <si>
    <t>PC・スマートフォン確認画面省略対応</t>
  </si>
  <si>
    <t>001016</t>
  </si>
  <si>
    <t>companyname</t>
  </si>
  <si>
    <t>画面カスタマイズ</t>
  </si>
  <si>
    <t>001015</t>
  </si>
  <si>
    <t>アラートメール通知先</t>
  </si>
  <si>
    <t>001014</t>
  </si>
  <si>
    <t>半角英数字</t>
    <rPh sb="0" eb="2">
      <t>ハンカク</t>
    </rPh>
    <rPh sb="2" eb="4">
      <t>エイスウ</t>
    </rPh>
    <rPh sb="4" eb="5">
      <t>ジ</t>
    </rPh>
    <phoneticPr fontId="4"/>
  </si>
  <si>
    <t>スマートフォン画面利用</t>
  </si>
  <si>
    <t>携帯画面利用</t>
  </si>
  <si>
    <t>001012</t>
  </si>
  <si>
    <t>追加理由</t>
  </si>
  <si>
    <t>PC画面利用</t>
  </si>
  <si>
    <t>001011</t>
  </si>
  <si>
    <t>001010</t>
  </si>
  <si>
    <t>申込年月日</t>
    <phoneticPr fontId="4"/>
  </si>
  <si>
    <t>全SID共通アカウント設定（代表アカウント設定）</t>
  </si>
  <si>
    <t>001009</t>
  </si>
  <si>
    <t>agree_umuflg</t>
  </si>
  <si>
    <t>試験環境構築</t>
  </si>
  <si>
    <t>001007</t>
  </si>
  <si>
    <t>employeeid</t>
  </si>
  <si>
    <t>管理画面接続元IPアドレス</t>
  </si>
  <si>
    <t>001006</t>
  </si>
  <si>
    <t>sid</t>
  </si>
  <si>
    <t>001005</t>
  </si>
  <si>
    <t>mid</t>
  </si>
  <si>
    <t>001004</t>
  </si>
  <si>
    <t>払出受付管理番号</t>
  </si>
  <si>
    <t>利用サービス</t>
  </si>
  <si>
    <t>001003</t>
  </si>
  <si>
    <t>channelno</t>
  </si>
  <si>
    <t>案件区分</t>
  </si>
  <si>
    <t>001001</t>
  </si>
  <si>
    <t>備考</t>
    <rPh sb="0" eb="2">
      <t>ビコウ</t>
    </rPh>
    <phoneticPr fontId="4"/>
  </si>
  <si>
    <t>新規</t>
    <rPh sb="0" eb="2">
      <t>シンキ</t>
    </rPh>
    <phoneticPr fontId="4"/>
  </si>
  <si>
    <t>桁数</t>
    <rPh sb="0" eb="2">
      <t>ケタスウ</t>
    </rPh>
    <phoneticPr fontId="4"/>
  </si>
  <si>
    <t>属性</t>
    <rPh sb="0" eb="2">
      <t>ゾクセイ</t>
    </rPh>
    <phoneticPr fontId="4"/>
  </si>
  <si>
    <t>項目名</t>
    <rPh sb="0" eb="2">
      <t>コウモク</t>
    </rPh>
    <rPh sb="2" eb="3">
      <t>メイ</t>
    </rPh>
    <phoneticPr fontId="4"/>
  </si>
  <si>
    <t>●取扱区分</t>
    <phoneticPr fontId="4"/>
  </si>
  <si>
    <t>00：選択して下さい</t>
    <phoneticPr fontId="7"/>
  </si>
  <si>
    <t>コード</t>
    <phoneticPr fontId="4"/>
  </si>
  <si>
    <t>補足</t>
    <phoneticPr fontId="4"/>
  </si>
  <si>
    <t>値</t>
    <phoneticPr fontId="4"/>
  </si>
  <si>
    <t>マーチャントID</t>
    <phoneticPr fontId="4"/>
  </si>
  <si>
    <t>サービスID</t>
    <phoneticPr fontId="4"/>
  </si>
  <si>
    <t>01：物品販売</t>
    <rPh sb="3" eb="5">
      <t>ブッピン</t>
    </rPh>
    <rPh sb="5" eb="7">
      <t>ハンバイ</t>
    </rPh>
    <phoneticPr fontId="7"/>
  </si>
  <si>
    <t>申込区分</t>
    <phoneticPr fontId="4"/>
  </si>
  <si>
    <t>applykbn</t>
    <phoneticPr fontId="4"/>
  </si>
  <si>
    <t>01</t>
    <phoneticPr fontId="4"/>
  </si>
  <si>
    <t>代理店コード</t>
    <phoneticPr fontId="4"/>
  </si>
  <si>
    <t>02：デジタルコンテンツ</t>
    <phoneticPr fontId="4"/>
  </si>
  <si>
    <t>申込事業区分</t>
    <phoneticPr fontId="4"/>
  </si>
  <si>
    <t>◎</t>
    <phoneticPr fontId="4"/>
  </si>
  <si>
    <t>00：ネット固定</t>
    <phoneticPr fontId="4"/>
  </si>
  <si>
    <t>applyworkkbn</t>
    <phoneticPr fontId="4"/>
  </si>
  <si>
    <t>0</t>
    <phoneticPr fontId="4"/>
  </si>
  <si>
    <t>【SBPS使用欄】</t>
    <rPh sb="5" eb="7">
      <t>シヨウ</t>
    </rPh>
    <rPh sb="7" eb="8">
      <t>ラン</t>
    </rPh>
    <phoneticPr fontId="4"/>
  </si>
  <si>
    <t>03：大規模小売</t>
    <rPh sb="3" eb="6">
      <t>ダイキボ</t>
    </rPh>
    <rPh sb="6" eb="8">
      <t>コウリ</t>
    </rPh>
    <phoneticPr fontId="7"/>
  </si>
  <si>
    <t>チャネルID</t>
    <phoneticPr fontId="4"/>
  </si>
  <si>
    <t>一般は6000で固定</t>
    <phoneticPr fontId="4"/>
  </si>
  <si>
    <t>channelid</t>
    <phoneticPr fontId="4"/>
  </si>
  <si>
    <t>1</t>
    <phoneticPr fontId="4"/>
  </si>
  <si>
    <t>04：宿泊施設</t>
    <rPh sb="3" eb="5">
      <t>シュクハク</t>
    </rPh>
    <rPh sb="5" eb="7">
      <t>シセツ</t>
    </rPh>
    <phoneticPr fontId="7"/>
  </si>
  <si>
    <t>MID</t>
    <phoneticPr fontId="4"/>
  </si>
  <si>
    <t>05：B2B</t>
    <phoneticPr fontId="4"/>
  </si>
  <si>
    <t>SID</t>
    <phoneticPr fontId="4"/>
  </si>
  <si>
    <t>06：チケット</t>
    <phoneticPr fontId="4"/>
  </si>
  <si>
    <t>SBPS担当営業コード</t>
    <phoneticPr fontId="4"/>
  </si>
  <si>
    <t>△</t>
    <phoneticPr fontId="4"/>
  </si>
  <si>
    <t>担当営業社員番号</t>
    <phoneticPr fontId="4"/>
  </si>
  <si>
    <t>null</t>
    <phoneticPr fontId="4"/>
  </si>
  <si>
    <t>07：交通</t>
    <rPh sb="3" eb="5">
      <t>コウツウ</t>
    </rPh>
    <phoneticPr fontId="7"/>
  </si>
  <si>
    <t>チャネル管理番号</t>
    <phoneticPr fontId="4"/>
  </si>
  <si>
    <t>△</t>
    <phoneticPr fontId="4"/>
  </si>
  <si>
    <t>08：タクシー</t>
    <phoneticPr fontId="4"/>
  </si>
  <si>
    <t>kickback_companyname</t>
  </si>
  <si>
    <t>09：旅行</t>
    <rPh sb="3" eb="5">
      <t>リョコウ</t>
    </rPh>
    <phoneticPr fontId="7"/>
  </si>
  <si>
    <t>代理店コード</t>
    <phoneticPr fontId="4"/>
  </si>
  <si>
    <t>パートナーを識別する新しい4桁のコード</t>
    <phoneticPr fontId="4"/>
  </si>
  <si>
    <t>kickbackid</t>
  </si>
  <si>
    <t>10：通信</t>
    <phoneticPr fontId="4"/>
  </si>
  <si>
    <t>注意事項同意フラグ</t>
    <phoneticPr fontId="4"/>
  </si>
  <si>
    <t>11：保険</t>
    <rPh sb="3" eb="5">
      <t>ホケン</t>
    </rPh>
    <phoneticPr fontId="7"/>
  </si>
  <si>
    <t>apply_ymd</t>
  </si>
  <si>
    <t>12：不動産</t>
    <phoneticPr fontId="4"/>
  </si>
  <si>
    <t>13：教育</t>
    <rPh sb="3" eb="5">
      <t>キョウイク</t>
    </rPh>
    <phoneticPr fontId="7"/>
  </si>
  <si>
    <t>99：サービス・その他</t>
    <rPh sb="10" eb="11">
      <t>タ</t>
    </rPh>
    <phoneticPr fontId="7"/>
  </si>
  <si>
    <t>タグエレメント名</t>
    <phoneticPr fontId="4"/>
  </si>
  <si>
    <t>値</t>
    <phoneticPr fontId="4"/>
  </si>
  <si>
    <t>会社名称</t>
    <phoneticPr fontId="4"/>
  </si>
  <si>
    <t>会社所在地カナ</t>
    <phoneticPr fontId="4"/>
  </si>
  <si>
    <t>西暦</t>
    <rPh sb="0" eb="2">
      <t>セイレキ</t>
    </rPh>
    <phoneticPr fontId="4"/>
  </si>
  <si>
    <t>年</t>
    <rPh sb="0" eb="1">
      <t>ネン</t>
    </rPh>
    <phoneticPr fontId="4"/>
  </si>
  <si>
    <t>月</t>
    <rPh sb="0" eb="1">
      <t>ガツ</t>
    </rPh>
    <phoneticPr fontId="4"/>
  </si>
  <si>
    <t>日</t>
    <rPh sb="0" eb="1">
      <t>ニチ</t>
    </rPh>
    <phoneticPr fontId="4"/>
  </si>
  <si>
    <t>会社所在地</t>
    <phoneticPr fontId="4"/>
  </si>
  <si>
    <t>◎</t>
    <phoneticPr fontId="4"/>
  </si>
  <si>
    <t>会社電話番号</t>
    <phoneticPr fontId="4"/>
  </si>
  <si>
    <t>◎</t>
    <phoneticPr fontId="4"/>
  </si>
  <si>
    <t>会社FAX番号</t>
    <phoneticPr fontId="4"/>
  </si>
  <si>
    <t>◎</t>
    <phoneticPr fontId="4"/>
  </si>
  <si>
    <t>フリガナ</t>
    <phoneticPr fontId="4"/>
  </si>
  <si>
    <t>会社事業内容</t>
    <phoneticPr fontId="4"/>
  </si>
  <si>
    <t>◎</t>
    <phoneticPr fontId="4"/>
  </si>
  <si>
    <t>利用する場合初月退会時課金有りがデフォルト</t>
    <phoneticPr fontId="4"/>
  </si>
  <si>
    <t>〶</t>
    <phoneticPr fontId="4"/>
  </si>
  <si>
    <t>-</t>
    <phoneticPr fontId="4"/>
  </si>
  <si>
    <t>post</t>
  </si>
  <si>
    <t>代表者性別</t>
    <phoneticPr fontId="4"/>
  </si>
  <si>
    <t>◎</t>
    <phoneticPr fontId="4"/>
  </si>
  <si>
    <t>sex</t>
  </si>
  <si>
    <t>電話番号</t>
    <rPh sb="0" eb="2">
      <t>デンワ</t>
    </rPh>
    <rPh sb="2" eb="4">
      <t>バンゴウ</t>
    </rPh>
    <phoneticPr fontId="4"/>
  </si>
  <si>
    <t>FAX番号</t>
    <rPh sb="3" eb="5">
      <t>バンゴウ</t>
    </rPh>
    <phoneticPr fontId="4"/>
  </si>
  <si>
    <t>代表者生年月日</t>
    <phoneticPr fontId="4"/>
  </si>
  <si>
    <t>設立年月日</t>
    <rPh sb="0" eb="2">
      <t>セツリツ</t>
    </rPh>
    <rPh sb="2" eb="5">
      <t>ネンガッピ</t>
    </rPh>
    <phoneticPr fontId="4"/>
  </si>
  <si>
    <t>資本金</t>
    <rPh sb="0" eb="3">
      <t>シホンキン</t>
    </rPh>
    <phoneticPr fontId="4"/>
  </si>
  <si>
    <t>万円</t>
    <rPh sb="0" eb="2">
      <t>マンエン</t>
    </rPh>
    <phoneticPr fontId="4"/>
  </si>
  <si>
    <t>年商</t>
    <rPh sb="0" eb="2">
      <t>ネンショウ</t>
    </rPh>
    <phoneticPr fontId="4"/>
  </si>
  <si>
    <t>サービス名称</t>
    <phoneticPr fontId="4"/>
  </si>
  <si>
    <t>役職名</t>
    <rPh sb="0" eb="3">
      <t>ヤクショクメイ</t>
    </rPh>
    <phoneticPr fontId="4"/>
  </si>
  <si>
    <t>性別</t>
    <rPh sb="0" eb="2">
      <t>セイベツ</t>
    </rPh>
    <phoneticPr fontId="4"/>
  </si>
  <si>
    <t>男</t>
    <rPh sb="0" eb="1">
      <t>オトコ</t>
    </rPh>
    <phoneticPr fontId="4"/>
  </si>
  <si>
    <t>女</t>
    <rPh sb="0" eb="1">
      <t>オンナ</t>
    </rPh>
    <phoneticPr fontId="4"/>
  </si>
  <si>
    <t>◎</t>
    <phoneticPr fontId="4"/>
  </si>
  <si>
    <t>代表者名</t>
    <rPh sb="0" eb="3">
      <t>ダイヒョウシャ</t>
    </rPh>
    <rPh sb="3" eb="4">
      <t>メイ</t>
    </rPh>
    <phoneticPr fontId="4"/>
  </si>
  <si>
    <t>生年月日</t>
    <rPh sb="0" eb="2">
      <t>セイネン</t>
    </rPh>
    <rPh sb="2" eb="4">
      <t>ガッピ</t>
    </rPh>
    <phoneticPr fontId="4"/>
  </si>
  <si>
    <t>月</t>
    <rPh sb="0" eb="1">
      <t>ツキ</t>
    </rPh>
    <phoneticPr fontId="4"/>
  </si>
  <si>
    <t>日生</t>
    <rPh sb="0" eb="1">
      <t>ヒ</t>
    </rPh>
    <rPh sb="1" eb="2">
      <t>セイ</t>
    </rPh>
    <phoneticPr fontId="4"/>
  </si>
  <si>
    <t>屋号</t>
    <phoneticPr fontId="4"/>
  </si>
  <si>
    <t>屋号アルファベット</t>
    <phoneticPr fontId="4"/>
  </si>
  <si>
    <t>サイト公開フラグ</t>
    <phoneticPr fontId="4"/>
  </si>
  <si>
    <t>取扱区分</t>
    <phoneticPr fontId="4"/>
  </si>
  <si>
    <t>取扱商材</t>
    <phoneticPr fontId="4"/>
  </si>
  <si>
    <t>△</t>
    <phoneticPr fontId="4"/>
  </si>
  <si>
    <t>商品価格帯FROM</t>
    <phoneticPr fontId="4"/>
  </si>
  <si>
    <t>△</t>
    <phoneticPr fontId="4"/>
  </si>
  <si>
    <t>商品価格帯TO</t>
    <phoneticPr fontId="4"/>
  </si>
  <si>
    <t>平均購入額</t>
    <phoneticPr fontId="4"/>
  </si>
  <si>
    <t>average_amount</t>
  </si>
  <si>
    <t>単価区分</t>
    <phoneticPr fontId="4"/>
  </si>
  <si>
    <t>0：指定無し　1：通常　2：少額</t>
    <phoneticPr fontId="4"/>
  </si>
  <si>
    <t>pricekbn</t>
  </si>
  <si>
    <t>酒類免許有無</t>
    <phoneticPr fontId="4"/>
  </si>
  <si>
    <t>△</t>
    <phoneticPr fontId="4"/>
  </si>
  <si>
    <t>0：無し　1：有り</t>
    <phoneticPr fontId="4"/>
  </si>
  <si>
    <t>薬類免許有無</t>
    <phoneticPr fontId="4"/>
  </si>
  <si>
    <t>旅行免許有無</t>
    <phoneticPr fontId="4"/>
  </si>
  <si>
    <t>商品価格帯</t>
    <rPh sb="0" eb="2">
      <t>ショウヒン</t>
    </rPh>
    <rPh sb="2" eb="5">
      <t>カカクタイ</t>
    </rPh>
    <phoneticPr fontId="4"/>
  </si>
  <si>
    <t>円</t>
    <rPh sb="0" eb="1">
      <t>エン</t>
    </rPh>
    <phoneticPr fontId="4"/>
  </si>
  <si>
    <t>～</t>
    <phoneticPr fontId="4"/>
  </si>
  <si>
    <t>平均購入額</t>
    <rPh sb="0" eb="2">
      <t>ヘイキン</t>
    </rPh>
    <rPh sb="2" eb="4">
      <t>コウニュウ</t>
    </rPh>
    <rPh sb="4" eb="5">
      <t>ガク</t>
    </rPh>
    <phoneticPr fontId="4"/>
  </si>
  <si>
    <t>その他免許有無</t>
    <phoneticPr fontId="4"/>
  </si>
  <si>
    <t>△</t>
    <phoneticPr fontId="4"/>
  </si>
  <si>
    <t>0：無し　1：有り</t>
    <phoneticPr fontId="4"/>
  </si>
  <si>
    <t>業法に関わる
免許有無</t>
    <rPh sb="0" eb="1">
      <t>ギョウ</t>
    </rPh>
    <rPh sb="1" eb="2">
      <t>ホウ</t>
    </rPh>
    <rPh sb="3" eb="4">
      <t>カカ</t>
    </rPh>
    <rPh sb="7" eb="9">
      <t>メンキョ</t>
    </rPh>
    <rPh sb="9" eb="11">
      <t>ウム</t>
    </rPh>
    <phoneticPr fontId="4"/>
  </si>
  <si>
    <t>その他</t>
    <rPh sb="2" eb="3">
      <t>タ</t>
    </rPh>
    <phoneticPr fontId="4"/>
  </si>
  <si>
    <t>該当免許のスキャンデータのご提出が必要です</t>
    <rPh sb="0" eb="2">
      <t>ガイトウ</t>
    </rPh>
    <rPh sb="2" eb="4">
      <t>メンキョ</t>
    </rPh>
    <rPh sb="14" eb="16">
      <t>テイシュツ</t>
    </rPh>
    <rPh sb="17" eb="19">
      <t>ヒツヨウ</t>
    </rPh>
    <phoneticPr fontId="4"/>
  </si>
  <si>
    <t>免許名称</t>
    <phoneticPr fontId="4"/>
  </si>
  <si>
    <t>免許番号</t>
    <phoneticPr fontId="4"/>
  </si>
  <si>
    <t>取得年月日</t>
    <phoneticPr fontId="4"/>
  </si>
  <si>
    <t>お申込決済手段</t>
    <rPh sb="1" eb="3">
      <t>モウシコミ</t>
    </rPh>
    <phoneticPr fontId="4"/>
  </si>
  <si>
    <t>精算分類（固定）</t>
    <rPh sb="0" eb="2">
      <t>セイサン</t>
    </rPh>
    <rPh sb="2" eb="4">
      <t>ブンルイ</t>
    </rPh>
    <rPh sb="5" eb="7">
      <t>コテイ</t>
    </rPh>
    <phoneticPr fontId="4"/>
  </si>
  <si>
    <t>◎</t>
    <phoneticPr fontId="4"/>
  </si>
  <si>
    <t>運用担当者名</t>
    <phoneticPr fontId="4"/>
  </si>
  <si>
    <t>利用有無</t>
    <rPh sb="0" eb="2">
      <t>リヨウ</t>
    </rPh>
    <rPh sb="2" eb="4">
      <t>ウム</t>
    </rPh>
    <phoneticPr fontId="4"/>
  </si>
  <si>
    <t>精算区分</t>
    <rPh sb="0" eb="2">
      <t>セイサン</t>
    </rPh>
    <rPh sb="2" eb="4">
      <t>クブン</t>
    </rPh>
    <phoneticPr fontId="13"/>
  </si>
  <si>
    <t>決済機関</t>
    <rPh sb="0" eb="2">
      <t>ケッサイ</t>
    </rPh>
    <rPh sb="2" eb="4">
      <t>キカン</t>
    </rPh>
    <phoneticPr fontId="4"/>
  </si>
  <si>
    <t>入金有無</t>
    <rPh sb="0" eb="2">
      <t>ニュウキン</t>
    </rPh>
    <rPh sb="2" eb="4">
      <t>ウム</t>
    </rPh>
    <phoneticPr fontId="4"/>
  </si>
  <si>
    <t>決済手段利用有無</t>
    <rPh sb="0" eb="2">
      <t>ケッサイ</t>
    </rPh>
    <rPh sb="2" eb="4">
      <t>シュダン</t>
    </rPh>
    <rPh sb="4" eb="6">
      <t>リヨウ</t>
    </rPh>
    <rPh sb="6" eb="8">
      <t>ウム</t>
    </rPh>
    <phoneticPr fontId="4"/>
  </si>
  <si>
    <t>決済手数料</t>
    <rPh sb="0" eb="2">
      <t>ケッサイ</t>
    </rPh>
    <rPh sb="2" eb="5">
      <t>テスウリョウ</t>
    </rPh>
    <phoneticPr fontId="4"/>
  </si>
  <si>
    <t>ASP利用料</t>
    <rPh sb="3" eb="6">
      <t>リヨウリョウ</t>
    </rPh>
    <phoneticPr fontId="4"/>
  </si>
  <si>
    <t>ﾄﾗﾝｻﾞｸｼｮﾝ費</t>
    <rPh sb="9" eb="10">
      <t>ヒ</t>
    </rPh>
    <phoneticPr fontId="4"/>
  </si>
  <si>
    <t>運用担当者部署名</t>
    <phoneticPr fontId="4"/>
  </si>
  <si>
    <t>運用担当者EMAIL</t>
    <phoneticPr fontId="4"/>
  </si>
  <si>
    <t>技術担当者名</t>
    <phoneticPr fontId="4"/>
  </si>
  <si>
    <t>技術担当者電話番号</t>
    <phoneticPr fontId="4"/>
  </si>
  <si>
    <t>技術担当者EMAIL</t>
    <phoneticPr fontId="4"/>
  </si>
  <si>
    <t>売上報告担当者名カナ</t>
    <phoneticPr fontId="4"/>
  </si>
  <si>
    <t>売上報告担当者部署名</t>
    <phoneticPr fontId="4"/>
  </si>
  <si>
    <t>売上報告担当者電話番号</t>
    <phoneticPr fontId="4"/>
  </si>
  <si>
    <t>売上報告担当者EMAIL</t>
    <phoneticPr fontId="4"/>
  </si>
  <si>
    <t>売上報告担当者FAX番号</t>
    <phoneticPr fontId="4"/>
  </si>
  <si>
    <t>売上報告担当者所在地</t>
    <phoneticPr fontId="4"/>
  </si>
  <si>
    <t>◎</t>
    <phoneticPr fontId="4"/>
  </si>
  <si>
    <t>金融機関種別</t>
    <phoneticPr fontId="4"/>
  </si>
  <si>
    <t>1：銀行　2：信金　3：信組　4：労金　5：農協　6:漁協</t>
    <phoneticPr fontId="4"/>
  </si>
  <si>
    <t>◎</t>
    <phoneticPr fontId="4"/>
  </si>
  <si>
    <t>金融機関支店名称</t>
    <phoneticPr fontId="4"/>
  </si>
  <si>
    <t>金融機関支店コード</t>
    <phoneticPr fontId="4"/>
  </si>
  <si>
    <t>1：普通　2：当座</t>
    <phoneticPr fontId="4"/>
  </si>
  <si>
    <t>◎</t>
    <phoneticPr fontId="4"/>
  </si>
  <si>
    <t>口座名義</t>
    <phoneticPr fontId="4"/>
  </si>
  <si>
    <t>掲載URL</t>
    <phoneticPr fontId="4"/>
  </si>
  <si>
    <t>掲載URL公開フラグ</t>
    <phoneticPr fontId="4"/>
  </si>
  <si>
    <t>掲載電話番号</t>
    <phoneticPr fontId="4"/>
  </si>
  <si>
    <t>掲載E-MAIL</t>
    <phoneticPr fontId="4"/>
  </si>
  <si>
    <t>販売業者区分</t>
    <phoneticPr fontId="4"/>
  </si>
  <si>
    <t>0：指定無し　1：申込書の会社名と同一　2：申込書の会社名と相違</t>
    <phoneticPr fontId="4"/>
  </si>
  <si>
    <t>販売業者名</t>
    <phoneticPr fontId="4"/>
  </si>
  <si>
    <t>理由</t>
    <phoneticPr fontId="4"/>
  </si>
  <si>
    <t>販売業者所在地</t>
    <phoneticPr fontId="4"/>
  </si>
  <si>
    <t>運営統括責任者</t>
    <phoneticPr fontId="4"/>
  </si>
  <si>
    <t>△</t>
    <phoneticPr fontId="4"/>
  </si>
  <si>
    <t>unifyperson_name</t>
  </si>
  <si>
    <t>販売数量区分</t>
    <phoneticPr fontId="4"/>
  </si>
  <si>
    <t>0：指定無し　1：1個から　2：その他</t>
    <phoneticPr fontId="4"/>
  </si>
  <si>
    <t>販売数量区分その他理由</t>
    <phoneticPr fontId="4"/>
  </si>
  <si>
    <t>申込有効期限区分</t>
    <phoneticPr fontId="4"/>
  </si>
  <si>
    <t>△</t>
    <phoneticPr fontId="4"/>
  </si>
  <si>
    <t>0：指定無し　1：無し　2：その他</t>
    <phoneticPr fontId="4"/>
  </si>
  <si>
    <t>申込有効期限区分その他理由</t>
    <phoneticPr fontId="4"/>
  </si>
  <si>
    <t>商品以外の必要料金（消費税）</t>
    <phoneticPr fontId="4"/>
  </si>
  <si>
    <t>0：無し　1：有り</t>
    <phoneticPr fontId="4"/>
  </si>
  <si>
    <t>商品以外の必要料金（送料）</t>
    <phoneticPr fontId="4"/>
  </si>
  <si>
    <t>商品以外の必要料金（その他）</t>
    <phoneticPr fontId="4"/>
  </si>
  <si>
    <t>△</t>
    <phoneticPr fontId="4"/>
  </si>
  <si>
    <t>0：無し　1：有り</t>
    <phoneticPr fontId="4"/>
  </si>
  <si>
    <t>商品以外の必要料金（その他）理由</t>
    <phoneticPr fontId="4"/>
  </si>
  <si>
    <t>△</t>
    <phoneticPr fontId="4"/>
  </si>
  <si>
    <t>支払方法</t>
    <phoneticPr fontId="4"/>
  </si>
  <si>
    <t>支払期限区分</t>
    <phoneticPr fontId="4"/>
  </si>
  <si>
    <t>0：指定無し　1：代金前払い　2：その他</t>
    <phoneticPr fontId="4"/>
  </si>
  <si>
    <t>支払期限区分その他理由</t>
    <phoneticPr fontId="4"/>
  </si>
  <si>
    <t>引渡時期（在庫有り）</t>
    <phoneticPr fontId="4"/>
  </si>
  <si>
    <t>引渡時期（在庫無し）</t>
    <phoneticPr fontId="4"/>
  </si>
  <si>
    <t>不良品取扱区分</t>
    <phoneticPr fontId="4"/>
  </si>
  <si>
    <t>0：指定無し　1：配送料当社負担にて返送　2：その他</t>
    <phoneticPr fontId="4"/>
  </si>
  <si>
    <t>不良品取扱区分その他理由</t>
    <phoneticPr fontId="4"/>
  </si>
  <si>
    <t>返品（使用前）</t>
    <phoneticPr fontId="4"/>
  </si>
  <si>
    <t>返品（使用後）</t>
  </si>
  <si>
    <t>返品期限</t>
    <phoneticPr fontId="4"/>
  </si>
  <si>
    <t>△</t>
    <phoneticPr fontId="4"/>
  </si>
  <si>
    <t>景品有無</t>
    <phoneticPr fontId="4"/>
  </si>
  <si>
    <t>景品内容</t>
    <phoneticPr fontId="4"/>
  </si>
  <si>
    <t>景品獲得手段</t>
    <phoneticPr fontId="4"/>
  </si>
  <si>
    <t>コミュニケーション機能有無</t>
    <phoneticPr fontId="4"/>
  </si>
  <si>
    <t>コメント投稿手段</t>
    <phoneticPr fontId="4"/>
  </si>
  <si>
    <t>コメント監視体制</t>
    <phoneticPr fontId="4"/>
  </si>
  <si>
    <t>コミュニケーション機能の接続先サービス名</t>
    <phoneticPr fontId="4"/>
  </si>
  <si>
    <t>outacceptanceno</t>
  </si>
  <si>
    <t>add_reason</t>
  </si>
  <si>
    <t>unifyperson_namekana</t>
  </si>
  <si>
    <t>unifyperson_companyname</t>
  </si>
  <si>
    <t>unifyperson_companynamekana</t>
  </si>
  <si>
    <t>unifyperson_post</t>
  </si>
  <si>
    <t>unifyperson_telno</t>
  </si>
  <si>
    <t>unifyperson_faxno</t>
  </si>
  <si>
    <t>unifyperson_postno</t>
  </si>
  <si>
    <t>unifyperson_address</t>
  </si>
  <si>
    <t>unifyperson_addresskana</t>
  </si>
  <si>
    <t>operatingperson_companyname</t>
  </si>
  <si>
    <t>operatingperson_companynamekana</t>
  </si>
  <si>
    <t>operatingperson_faxno</t>
  </si>
  <si>
    <t>technicalperson_companyname</t>
  </si>
  <si>
    <t>technicalperson_companynamekana</t>
  </si>
  <si>
    <t>salesperson_companyname</t>
  </si>
  <si>
    <t>salesperson_companynamekana</t>
  </si>
  <si>
    <t>salesperson_addresskana</t>
  </si>
  <si>
    <t>testsite_url</t>
  </si>
  <si>
    <t>test_siteid</t>
  </si>
  <si>
    <t>test_sitepassword</t>
  </si>
  <si>
    <t>reference_name</t>
  </si>
  <si>
    <t>部署名</t>
    <rPh sb="0" eb="2">
      <t>ブショ</t>
    </rPh>
    <rPh sb="2" eb="3">
      <t>メイ</t>
    </rPh>
    <phoneticPr fontId="4"/>
  </si>
  <si>
    <t>serviceshop_postno</t>
  </si>
  <si>
    <t>運用ご担当者名</t>
    <rPh sb="3" eb="6">
      <t>タントウシャ</t>
    </rPh>
    <rPh sb="6" eb="7">
      <t>メイ</t>
    </rPh>
    <phoneticPr fontId="4"/>
  </si>
  <si>
    <t>serviceshop_address</t>
  </si>
  <si>
    <t>serviceshop_addresskana</t>
  </si>
  <si>
    <t>transfer_umuflg</t>
  </si>
  <si>
    <t>売上報告
ご担当者名</t>
    <rPh sb="0" eb="2">
      <t>ウリアゲ</t>
    </rPh>
    <rPh sb="2" eb="4">
      <t>ホウコク</t>
    </rPh>
    <phoneticPr fontId="4"/>
  </si>
  <si>
    <t>金融機関名</t>
    <rPh sb="0" eb="2">
      <t>キンユウ</t>
    </rPh>
    <rPh sb="2" eb="4">
      <t>キカン</t>
    </rPh>
    <rPh sb="4" eb="5">
      <t>メイ</t>
    </rPh>
    <phoneticPr fontId="4"/>
  </si>
  <si>
    <t>銀行</t>
    <rPh sb="0" eb="2">
      <t>ギンコウ</t>
    </rPh>
    <phoneticPr fontId="4"/>
  </si>
  <si>
    <t>信金</t>
    <rPh sb="0" eb="2">
      <t>シンキン</t>
    </rPh>
    <phoneticPr fontId="4"/>
  </si>
  <si>
    <t>信組</t>
    <rPh sb="0" eb="2">
      <t>シンクミ</t>
    </rPh>
    <phoneticPr fontId="4"/>
  </si>
  <si>
    <t>支店名</t>
    <rPh sb="0" eb="2">
      <t>シテン</t>
    </rPh>
    <rPh sb="2" eb="3">
      <t>メイ</t>
    </rPh>
    <phoneticPr fontId="4"/>
  </si>
  <si>
    <t>本店</t>
    <rPh sb="0" eb="2">
      <t>ホンテン</t>
    </rPh>
    <phoneticPr fontId="4"/>
  </si>
  <si>
    <t>支店</t>
    <rPh sb="0" eb="2">
      <t>シテン</t>
    </rPh>
    <phoneticPr fontId="4"/>
  </si>
  <si>
    <t>労金</t>
    <rPh sb="0" eb="2">
      <t>ロウキン</t>
    </rPh>
    <phoneticPr fontId="4"/>
  </si>
  <si>
    <t>農協</t>
    <rPh sb="0" eb="2">
      <t>ノウキョウ</t>
    </rPh>
    <phoneticPr fontId="4"/>
  </si>
  <si>
    <t>漁協</t>
    <rPh sb="0" eb="2">
      <t>ギョキョウ</t>
    </rPh>
    <phoneticPr fontId="4"/>
  </si>
  <si>
    <t>支社</t>
    <rPh sb="0" eb="2">
      <t>シシャ</t>
    </rPh>
    <phoneticPr fontId="4"/>
  </si>
  <si>
    <t>出張所</t>
    <rPh sb="0" eb="2">
      <t>シュッチョウ</t>
    </rPh>
    <rPh sb="2" eb="3">
      <t>ジョ</t>
    </rPh>
    <phoneticPr fontId="4"/>
  </si>
  <si>
    <t>該当 がない場合は、支店種別を「本店」とし↑
支店名欄に種別までご記入下さい。</t>
    <rPh sb="0" eb="2">
      <t>ガイトウ</t>
    </rPh>
    <rPh sb="6" eb="8">
      <t>バアイ</t>
    </rPh>
    <rPh sb="10" eb="12">
      <t>シテン</t>
    </rPh>
    <rPh sb="12" eb="14">
      <t>シュベツ</t>
    </rPh>
    <rPh sb="16" eb="18">
      <t>ホンテン</t>
    </rPh>
    <rPh sb="23" eb="26">
      <t>シテンメイ</t>
    </rPh>
    <rPh sb="26" eb="27">
      <t>ラン</t>
    </rPh>
    <rPh sb="28" eb="30">
      <t>シュベツ</t>
    </rPh>
    <rPh sb="33" eb="35">
      <t>キニュウ</t>
    </rPh>
    <rPh sb="35" eb="36">
      <t>クダ</t>
    </rPh>
    <phoneticPr fontId="4"/>
  </si>
  <si>
    <t>口座種別</t>
    <rPh sb="0" eb="2">
      <t>コウザ</t>
    </rPh>
    <rPh sb="2" eb="4">
      <t>シュベツ</t>
    </rPh>
    <phoneticPr fontId="4"/>
  </si>
  <si>
    <t>普通</t>
    <rPh sb="0" eb="2">
      <t>フツウ</t>
    </rPh>
    <phoneticPr fontId="4"/>
  </si>
  <si>
    <t>当座</t>
    <rPh sb="0" eb="2">
      <t>トウザ</t>
    </rPh>
    <phoneticPr fontId="4"/>
  </si>
  <si>
    <t>口座名義カナ</t>
    <rPh sb="2" eb="4">
      <t>メイギ</t>
    </rPh>
    <phoneticPr fontId="4"/>
  </si>
  <si>
    <t>記入年月日</t>
    <rPh sb="0" eb="2">
      <t>キニュウ</t>
    </rPh>
    <rPh sb="2" eb="5">
      <t>ネンガッピ</t>
    </rPh>
    <phoneticPr fontId="4"/>
  </si>
  <si>
    <t>usestartrequest_ymd</t>
  </si>
  <si>
    <t>Key</t>
    <phoneticPr fontId="4"/>
  </si>
  <si>
    <t>End</t>
    <phoneticPr fontId="3"/>
  </si>
  <si>
    <t>入力確認</t>
    <phoneticPr fontId="3"/>
  </si>
  <si>
    <t>区</t>
    <phoneticPr fontId="3"/>
  </si>
  <si>
    <t>入力制限</t>
    <phoneticPr fontId="4"/>
  </si>
  <si>
    <t>決済追加</t>
    <phoneticPr fontId="4"/>
  </si>
  <si>
    <t>入力すれば指定も可能</t>
    <phoneticPr fontId="3"/>
  </si>
  <si>
    <t>0：無し　1：有り</t>
    <phoneticPr fontId="4"/>
  </si>
  <si>
    <t>00：ネット　01：リアル　02：ACQ包括</t>
    <phoneticPr fontId="4"/>
  </si>
  <si>
    <t>サービスID追加必須</t>
    <phoneticPr fontId="4"/>
  </si>
  <si>
    <t>サービスID追加も新規申込　MIDの記入があると結果的にサービスID追加になる</t>
    <phoneticPr fontId="3"/>
  </si>
  <si>
    <t>0：不明　1：男　2：女</t>
    <phoneticPr fontId="4"/>
  </si>
  <si>
    <t>0：公開中　1：未公開</t>
    <phoneticPr fontId="4"/>
  </si>
  <si>
    <t>00:指定なし　01:物品販売　02:デジタルコンテンツ　03:大規模小売 04:宿泊施設　05:B2B　06:チケット　07:交通　08:タクシー　09:旅行　10:通信 11:保険　12:不動産　13:教育　99：サービス・その他</t>
    <phoneticPr fontId="3"/>
  </si>
  <si>
    <t>表に欄は無く、上記平均単価が1000円未満の時2：少額</t>
    <phoneticPr fontId="4"/>
  </si>
  <si>
    <t>■１．企業情報</t>
    <phoneticPr fontId="3"/>
  </si>
  <si>
    <t>■２．サービス情報</t>
    <phoneticPr fontId="3"/>
  </si>
  <si>
    <t>無いときは00-0000-0000と入れてもらう</t>
    <phoneticPr fontId="3"/>
  </si>
  <si>
    <t>設立初年度などの時は0と入れてもらう</t>
    <phoneticPr fontId="3"/>
  </si>
  <si>
    <t>未選択だと無し</t>
    <phoneticPr fontId="3"/>
  </si>
  <si>
    <t>免許ある場合のみ必須</t>
    <phoneticPr fontId="3"/>
  </si>
  <si>
    <t>○</t>
    <phoneticPr fontId="4"/>
  </si>
  <si>
    <t>○</t>
    <phoneticPr fontId="4"/>
  </si>
  <si>
    <t>決済機関に申請する名称</t>
    <phoneticPr fontId="3"/>
  </si>
  <si>
    <t>■３．お振込先口座</t>
    <phoneticPr fontId="3"/>
  </si>
  <si>
    <t>○</t>
    <phoneticPr fontId="4"/>
  </si>
  <si>
    <t>公開前の場合必須</t>
    <rPh sb="0" eb="2">
      <t>コウカイ</t>
    </rPh>
    <rPh sb="2" eb="3">
      <t>マエ</t>
    </rPh>
    <rPh sb="4" eb="6">
      <t>バアイ</t>
    </rPh>
    <rPh sb="6" eb="8">
      <t>ヒッス</t>
    </rPh>
    <phoneticPr fontId="3"/>
  </si>
  <si>
    <t>上記申込書の会社名と相違の場合必須</t>
    <rPh sb="0" eb="2">
      <t>ジョウキ</t>
    </rPh>
    <rPh sb="2" eb="5">
      <t>モウシコミショ</t>
    </rPh>
    <rPh sb="6" eb="8">
      <t>カイシャ</t>
    </rPh>
    <rPh sb="8" eb="9">
      <t>メイ</t>
    </rPh>
    <rPh sb="10" eb="12">
      <t>ソウイ</t>
    </rPh>
    <rPh sb="13" eb="15">
      <t>バアイ</t>
    </rPh>
    <rPh sb="15" eb="17">
      <t>ヒッス</t>
    </rPh>
    <phoneticPr fontId="3"/>
  </si>
  <si>
    <t>公開前の場合必須（担当者運用統括責任者項目使用）</t>
    <rPh sb="0" eb="2">
      <t>コウカイ</t>
    </rPh>
    <rPh sb="2" eb="3">
      <t>マエ</t>
    </rPh>
    <rPh sb="4" eb="6">
      <t>バアイ</t>
    </rPh>
    <rPh sb="6" eb="8">
      <t>ヒッス</t>
    </rPh>
    <rPh sb="9" eb="12">
      <t>タントウシャ</t>
    </rPh>
    <rPh sb="12" eb="14">
      <t>ウンヨウ</t>
    </rPh>
    <rPh sb="14" eb="16">
      <t>トウカツ</t>
    </rPh>
    <rPh sb="16" eb="19">
      <t>セキニンシャ</t>
    </rPh>
    <rPh sb="19" eb="21">
      <t>コウモク</t>
    </rPh>
    <rPh sb="21" eb="23">
      <t>シヨウ</t>
    </rPh>
    <phoneticPr fontId="3"/>
  </si>
  <si>
    <t>上記その他の場合必須</t>
    <rPh sb="0" eb="2">
      <t>ジョウキ</t>
    </rPh>
    <rPh sb="4" eb="5">
      <t>タ</t>
    </rPh>
    <rPh sb="6" eb="8">
      <t>バアイ</t>
    </rPh>
    <rPh sb="8" eb="10">
      <t>ヒッス</t>
    </rPh>
    <phoneticPr fontId="3"/>
  </si>
  <si>
    <t>au有りの場合必須</t>
    <rPh sb="2" eb="3">
      <t>ア</t>
    </rPh>
    <rPh sb="5" eb="7">
      <t>バアイ</t>
    </rPh>
    <rPh sb="7" eb="9">
      <t>ヒッス</t>
    </rPh>
    <phoneticPr fontId="3"/>
  </si>
  <si>
    <t>上記景品有りの場合必須</t>
    <rPh sb="0" eb="2">
      <t>ジョウキ</t>
    </rPh>
    <rPh sb="2" eb="4">
      <t>ケイヒン</t>
    </rPh>
    <rPh sb="4" eb="5">
      <t>ア</t>
    </rPh>
    <rPh sb="7" eb="9">
      <t>バアイ</t>
    </rPh>
    <rPh sb="9" eb="11">
      <t>ヒッス</t>
    </rPh>
    <phoneticPr fontId="3"/>
  </si>
  <si>
    <t>au、bitcash有りの場合必須</t>
    <rPh sb="10" eb="11">
      <t>ア</t>
    </rPh>
    <rPh sb="13" eb="15">
      <t>バアイ</t>
    </rPh>
    <rPh sb="15" eb="17">
      <t>ヒッス</t>
    </rPh>
    <phoneticPr fontId="3"/>
  </si>
  <si>
    <t>上記機能有りの場合必須</t>
    <rPh sb="0" eb="2">
      <t>ジョウキ</t>
    </rPh>
    <rPh sb="2" eb="4">
      <t>キノウ</t>
    </rPh>
    <rPh sb="4" eb="5">
      <t>ア</t>
    </rPh>
    <rPh sb="7" eb="9">
      <t>バアイ</t>
    </rPh>
    <rPh sb="9" eb="11">
      <t>ヒッス</t>
    </rPh>
    <phoneticPr fontId="3"/>
  </si>
  <si>
    <t>決済手段ID</t>
    <rPh sb="0" eb="2">
      <t>ケッサイ</t>
    </rPh>
    <rPh sb="2" eb="4">
      <t>シュダン</t>
    </rPh>
    <phoneticPr fontId="4"/>
  </si>
  <si>
    <t>0：利用しない　1：利用する</t>
    <rPh sb="2" eb="4">
      <t>リヨウ</t>
    </rPh>
    <rPh sb="10" eb="12">
      <t>リヨウ</t>
    </rPh>
    <phoneticPr fontId="4"/>
  </si>
  <si>
    <t>コード</t>
    <phoneticPr fontId="4"/>
  </si>
  <si>
    <t>デフォルト</t>
    <phoneticPr fontId="4"/>
  </si>
  <si>
    <t>補足</t>
    <rPh sb="0" eb="2">
      <t>ホソク</t>
    </rPh>
    <phoneticPr fontId="4"/>
  </si>
  <si>
    <t>ソリューションコード</t>
    <phoneticPr fontId="4"/>
  </si>
  <si>
    <t>null</t>
    <phoneticPr fontId="3"/>
  </si>
  <si>
    <t>記入シート1サービス情報から</t>
    <rPh sb="0" eb="2">
      <t>キニュウ</t>
    </rPh>
    <phoneticPr fontId="4"/>
  </si>
  <si>
    <t>記入シート2オプション申込から</t>
    <rPh sb="0" eb="2">
      <t>キニュウ</t>
    </rPh>
    <phoneticPr fontId="4"/>
  </si>
  <si>
    <t>必ずhttpから記載　例：http://www.domain.co.jp/sample/</t>
    <rPh sb="0" eb="1">
      <t>カナラ</t>
    </rPh>
    <rPh sb="8" eb="10">
      <t>キサイ</t>
    </rPh>
    <rPh sb="11" eb="12">
      <t>レイ</t>
    </rPh>
    <phoneticPr fontId="3"/>
  </si>
  <si>
    <t>○◇</t>
    <phoneticPr fontId="3"/>
  </si>
  <si>
    <t>setupval</t>
  </si>
  <si>
    <t>決済手段</t>
    <phoneticPr fontId="4"/>
  </si>
  <si>
    <t>項目名</t>
    <phoneticPr fontId="4"/>
  </si>
  <si>
    <t>加盟店基本情報</t>
    <phoneticPr fontId="3"/>
  </si>
  <si>
    <t>unifyperson_emailaddress</t>
  </si>
  <si>
    <t>enter_ymd</t>
  </si>
  <si>
    <t>■６．特商法・その他</t>
    <phoneticPr fontId="3"/>
  </si>
  <si>
    <t>現在利用無し</t>
    <phoneticPr fontId="3"/>
  </si>
  <si>
    <t>運営統括責任者FAX番号</t>
  </si>
  <si>
    <t>ネットショップ注文確認までの時間24時間以内、1日から2日、その他何日かかるか記入</t>
  </si>
  <si>
    <t>事業譲渡フラグ</t>
  </si>
  <si>
    <t>SBPS経由</t>
  </si>
  <si>
    <t>担当者名</t>
    <phoneticPr fontId="4"/>
  </si>
  <si>
    <t>社員ID</t>
    <rPh sb="0" eb="2">
      <t>シャイン</t>
    </rPh>
    <phoneticPr fontId="15"/>
  </si>
  <si>
    <t>社員名称</t>
    <rPh sb="0" eb="2">
      <t>シャイン</t>
    </rPh>
    <rPh sb="2" eb="4">
      <t>メイショウ</t>
    </rPh>
    <phoneticPr fontId="15"/>
  </si>
  <si>
    <t>有本圭一</t>
  </si>
  <si>
    <t>山浦政彦</t>
  </si>
  <si>
    <t>中村公行</t>
  </si>
  <si>
    <t>波田野則和</t>
  </si>
  <si>
    <t>杉谷淳</t>
  </si>
  <si>
    <t>柳沢秀明</t>
  </si>
  <si>
    <t>磨見武</t>
  </si>
  <si>
    <t>佐々木浩樹</t>
  </si>
  <si>
    <t>本脇章雄</t>
  </si>
  <si>
    <t>久保剛</t>
  </si>
  <si>
    <t>中尾和生</t>
  </si>
  <si>
    <t>安立秀和</t>
  </si>
  <si>
    <t>中里純規</t>
  </si>
  <si>
    <t>井上篤</t>
  </si>
  <si>
    <t>藤本利久</t>
  </si>
  <si>
    <t>佐々木信治</t>
  </si>
  <si>
    <t>澤中寿千</t>
  </si>
  <si>
    <t>宇野隆之</t>
  </si>
  <si>
    <t>林亮</t>
  </si>
  <si>
    <t>竹内健一</t>
  </si>
  <si>
    <t>川野敦</t>
  </si>
  <si>
    <t>長塚雅彦</t>
  </si>
  <si>
    <t>浦田靖規</t>
  </si>
  <si>
    <t>中村鷹優</t>
  </si>
  <si>
    <t>小原澤映樹</t>
  </si>
  <si>
    <t>甲田綾子</t>
  </si>
  <si>
    <t>二河めぐみ</t>
  </si>
  <si>
    <t>吉村礼子</t>
  </si>
  <si>
    <t>野極徹</t>
  </si>
  <si>
    <t>佐井篤史</t>
  </si>
  <si>
    <t>佐野和彦</t>
  </si>
  <si>
    <t>斉藤克典</t>
  </si>
  <si>
    <t>岡田清登</t>
  </si>
  <si>
    <t>中村元</t>
  </si>
  <si>
    <t>白木瑛子</t>
  </si>
  <si>
    <t>一安真由美</t>
  </si>
  <si>
    <t>廣瀬清香</t>
  </si>
  <si>
    <t>徳本益明</t>
  </si>
  <si>
    <t>渡邊之光</t>
  </si>
  <si>
    <t>髙田卓</t>
  </si>
  <si>
    <t>小野寺常</t>
  </si>
  <si>
    <t>Pコード</t>
    <phoneticPr fontId="15"/>
  </si>
  <si>
    <t>代理店名称</t>
    <phoneticPr fontId="15"/>
  </si>
  <si>
    <t>代理店コード</t>
    <phoneticPr fontId="15"/>
  </si>
  <si>
    <t>パートナーコード</t>
    <phoneticPr fontId="4"/>
  </si>
  <si>
    <t>管理番号</t>
    <phoneticPr fontId="4"/>
  </si>
  <si>
    <t>サービス開始希望日</t>
    <phoneticPr fontId="4"/>
  </si>
  <si>
    <t>申込年月日</t>
    <phoneticPr fontId="4"/>
  </si>
  <si>
    <t>ドコモ、au有りの場合必須</t>
    <rPh sb="6" eb="7">
      <t>ア</t>
    </rPh>
    <rPh sb="9" eb="11">
      <t>バアイ</t>
    </rPh>
    <rPh sb="11" eb="13">
      <t>ヒッス</t>
    </rPh>
    <phoneticPr fontId="3"/>
  </si>
  <si>
    <t>ドコモ、au、PayPal有りの場合必須</t>
    <rPh sb="13" eb="14">
      <t>ア</t>
    </rPh>
    <rPh sb="16" eb="18">
      <t>バアイ</t>
    </rPh>
    <rPh sb="18" eb="20">
      <t>ヒッス</t>
    </rPh>
    <phoneticPr fontId="3"/>
  </si>
  <si>
    <t>↓入力</t>
    <rPh sb="1" eb="3">
      <t>ニュウリョク</t>
    </rPh>
    <phoneticPr fontId="3"/>
  </si>
  <si>
    <t>◎エントリーシート　○エントリーシート設定依頼書　◇設定依頼書　◆特殊</t>
    <rPh sb="19" eb="21">
      <t>セッテイ</t>
    </rPh>
    <rPh sb="26" eb="28">
      <t>セッテイ</t>
    </rPh>
    <rPh sb="28" eb="31">
      <t>イライショ</t>
    </rPh>
    <rPh sb="33" eb="35">
      <t>トクシュ</t>
    </rPh>
    <phoneticPr fontId="4"/>
  </si>
  <si>
    <t>○◇</t>
    <phoneticPr fontId="3"/>
  </si>
  <si>
    <t>複数時｢,｣で区切る　例：111.111.111.111,222.222.222.222</t>
    <rPh sb="0" eb="2">
      <t>フクスウ</t>
    </rPh>
    <rPh sb="2" eb="3">
      <t>ジ</t>
    </rPh>
    <rPh sb="7" eb="9">
      <t>クギ</t>
    </rPh>
    <rPh sb="11" eb="12">
      <t>レイ</t>
    </rPh>
    <phoneticPr fontId="4"/>
  </si>
  <si>
    <t>○◇</t>
    <phoneticPr fontId="3"/>
  </si>
  <si>
    <t>◎○◇</t>
    <phoneticPr fontId="4"/>
  </si>
  <si>
    <t>◆</t>
    <phoneticPr fontId="3"/>
  </si>
  <si>
    <t>■基本設定</t>
  </si>
  <si>
    <t>■管理画面</t>
  </si>
  <si>
    <t>■リンク型設定</t>
  </si>
  <si>
    <t>■API型設定</t>
  </si>
  <si>
    <t>■リンク型＋API型利用時設定</t>
  </si>
  <si>
    <t>■簡易継続課金</t>
  </si>
  <si>
    <t>■カード情報共有設定（MID,SID跨ぎ）</t>
  </si>
  <si>
    <t>■特殊設定：仮想通貨ソリューション</t>
  </si>
  <si>
    <t>■特殊設定：大量系ソリューション</t>
  </si>
  <si>
    <t>■特殊設定：カードシステム直連携</t>
  </si>
  <si>
    <t>■特殊設定：決済ASP</t>
  </si>
  <si>
    <t>■特殊設定：その他</t>
  </si>
  <si>
    <t>0：構築しない　1：構築する</t>
    <rPh sb="2" eb="4">
      <t>コウチク</t>
    </rPh>
    <rPh sb="10" eb="12">
      <t>コウチク</t>
    </rPh>
    <phoneticPr fontId="4"/>
  </si>
  <si>
    <t>1：リンク型のみ 　2：リンク型+API型 　3：API型のみ 　4：SBPS決済管理ツール（梅）</t>
  </si>
  <si>
    <t>0：利用しない　1：利用する（接続元IP制限あり）　2：利用する（接続元IP制限なし）</t>
  </si>
  <si>
    <t>0：利用しない　1：利用する</t>
  </si>
  <si>
    <t>1：リンク型　2：API型</t>
  </si>
  <si>
    <t>0：利用しない　1：利用する（初月退会時課金有り）　2：利用する（初月退会時課金無し）</t>
  </si>
  <si>
    <t>0：利用しない　1：利用する（MID跨ぎ）　2：利用する（SID跨ぎ）</t>
  </si>
  <si>
    <t>001002</t>
    <phoneticPr fontId="3"/>
  </si>
  <si>
    <t>現状固定</t>
    <phoneticPr fontId="3"/>
  </si>
  <si>
    <t>現状固定</t>
    <phoneticPr fontId="3"/>
  </si>
  <si>
    <t>001013</t>
    <phoneticPr fontId="3"/>
  </si>
  <si>
    <t>記入例：domain.co.jp</t>
    <phoneticPr fontId="3"/>
  </si>
  <si>
    <t>2</t>
    <phoneticPr fontId="4"/>
  </si>
  <si>
    <t>14：寄付</t>
    <phoneticPr fontId="7"/>
  </si>
  <si>
    <t>フリガナ</t>
    <phoneticPr fontId="4"/>
  </si>
  <si>
    <t>フリガナ</t>
    <phoneticPr fontId="4"/>
  </si>
  <si>
    <t>免許名称</t>
    <phoneticPr fontId="4"/>
  </si>
  <si>
    <t>免許番号</t>
    <phoneticPr fontId="4"/>
  </si>
  <si>
    <t>取得年月日</t>
    <phoneticPr fontId="4"/>
  </si>
  <si>
    <t>年</t>
    <phoneticPr fontId="4"/>
  </si>
  <si>
    <t>月</t>
    <phoneticPr fontId="4"/>
  </si>
  <si>
    <t>日</t>
    <phoneticPr fontId="4"/>
  </si>
  <si>
    <t>金融機関コード</t>
    <phoneticPr fontId="4"/>
  </si>
  <si>
    <t>支店コード</t>
    <phoneticPr fontId="4"/>
  </si>
  <si>
    <t>フリガナ</t>
    <phoneticPr fontId="4"/>
  </si>
  <si>
    <t>E-mailアドレス</t>
    <phoneticPr fontId="4"/>
  </si>
  <si>
    <t>個人情報の
取り扱いについて</t>
    <phoneticPr fontId="4"/>
  </si>
  <si>
    <t>00：選択して下さい</t>
  </si>
  <si>
    <t>01：新規申込　02：決済追加</t>
    <phoneticPr fontId="4"/>
  </si>
  <si>
    <t>チャネルNo</t>
    <phoneticPr fontId="3"/>
  </si>
  <si>
    <t>取扱区分（SBPS記載欄）</t>
    <rPh sb="9" eb="11">
      <t>キサイ</t>
    </rPh>
    <rPh sb="11" eb="12">
      <t>ラン</t>
    </rPh>
    <phoneticPr fontId="4"/>
  </si>
  <si>
    <t>案件管理番号</t>
    <phoneticPr fontId="4"/>
  </si>
  <si>
    <t>決裁番号</t>
    <phoneticPr fontId="3"/>
  </si>
  <si>
    <t>担当者CD</t>
    <phoneticPr fontId="4"/>
  </si>
  <si>
    <t>案件担当</t>
    <rPh sb="0" eb="2">
      <t>アンケン</t>
    </rPh>
    <phoneticPr fontId="4"/>
  </si>
  <si>
    <t>業務担当者名</t>
    <rPh sb="0" eb="2">
      <t>ギョウム</t>
    </rPh>
    <rPh sb="2" eb="5">
      <t>タントウシャ</t>
    </rPh>
    <rPh sb="5" eb="6">
      <t>メイ</t>
    </rPh>
    <phoneticPr fontId="4"/>
  </si>
  <si>
    <t>案件担当</t>
    <rPh sb="0" eb="2">
      <t>アンケン</t>
    </rPh>
    <rPh sb="2" eb="4">
      <t>タントウ</t>
    </rPh>
    <phoneticPr fontId="4"/>
  </si>
  <si>
    <t>●営業時間</t>
    <rPh sb="1" eb="3">
      <t>エイギョウ</t>
    </rPh>
    <rPh sb="3" eb="5">
      <t>ジカン</t>
    </rPh>
    <phoneticPr fontId="3"/>
  </si>
  <si>
    <t>00</t>
  </si>
  <si>
    <t>01</t>
  </si>
  <si>
    <t>10</t>
  </si>
  <si>
    <t>02</t>
  </si>
  <si>
    <t>20</t>
  </si>
  <si>
    <t>03</t>
  </si>
  <si>
    <t>30</t>
  </si>
  <si>
    <t>04</t>
  </si>
  <si>
    <t>40</t>
  </si>
  <si>
    <t>05</t>
  </si>
  <si>
    <t>50</t>
  </si>
  <si>
    <t>06</t>
  </si>
  <si>
    <t>07</t>
  </si>
  <si>
    <t>08</t>
  </si>
  <si>
    <t>09</t>
  </si>
  <si>
    <t>11</t>
  </si>
  <si>
    <t>13</t>
  </si>
  <si>
    <t>14</t>
  </si>
  <si>
    <t>15</t>
  </si>
  <si>
    <t>16</t>
  </si>
  <si>
    <t>17</t>
  </si>
  <si>
    <t>18</t>
  </si>
  <si>
    <t>19</t>
  </si>
  <si>
    <t>21</t>
  </si>
  <si>
    <t>22</t>
  </si>
  <si>
    <t>23</t>
  </si>
  <si>
    <t>店</t>
    <rPh sb="0" eb="1">
      <t>テン</t>
    </rPh>
    <phoneticPr fontId="3"/>
  </si>
  <si>
    <t>従業員数</t>
    <rPh sb="0" eb="3">
      <t>ジュウギョウイン</t>
    </rPh>
    <rPh sb="3" eb="4">
      <t>スウ</t>
    </rPh>
    <phoneticPr fontId="4"/>
  </si>
  <si>
    <t>名</t>
    <rPh sb="0" eb="1">
      <t>メイ</t>
    </rPh>
    <phoneticPr fontId="3"/>
  </si>
  <si>
    <t>フリガナ</t>
    <phoneticPr fontId="4"/>
  </si>
  <si>
    <t>所在地</t>
  </si>
  <si>
    <t>店舗 電話番号</t>
    <rPh sb="0" eb="2">
      <t>テンポ</t>
    </rPh>
    <rPh sb="3" eb="5">
      <t>デンワ</t>
    </rPh>
    <rPh sb="5" eb="7">
      <t>バンゴウ</t>
    </rPh>
    <phoneticPr fontId="4"/>
  </si>
  <si>
    <t>ホームページ</t>
    <phoneticPr fontId="4"/>
  </si>
  <si>
    <t>営業時間</t>
    <rPh sb="0" eb="2">
      <t>エイギョウ</t>
    </rPh>
    <rPh sb="2" eb="4">
      <t>ジカン</t>
    </rPh>
    <phoneticPr fontId="3"/>
  </si>
  <si>
    <t>：</t>
    <phoneticPr fontId="3"/>
  </si>
  <si>
    <t>～</t>
    <phoneticPr fontId="3"/>
  </si>
  <si>
    <t>休業日</t>
    <rPh sb="0" eb="3">
      <t>キュウギョウビ</t>
    </rPh>
    <phoneticPr fontId="3"/>
  </si>
  <si>
    <t>月</t>
    <rPh sb="0" eb="1">
      <t>ゲツ</t>
    </rPh>
    <phoneticPr fontId="3"/>
  </si>
  <si>
    <t>火</t>
  </si>
  <si>
    <t>水</t>
  </si>
  <si>
    <t>木</t>
  </si>
  <si>
    <t>金</t>
  </si>
  <si>
    <t>土</t>
  </si>
  <si>
    <t>日</t>
  </si>
  <si>
    <t>祝</t>
    <rPh sb="0" eb="1">
      <t>シュク</t>
    </rPh>
    <phoneticPr fontId="3"/>
  </si>
  <si>
    <t>その他</t>
    <rPh sb="2" eb="3">
      <t>タ</t>
    </rPh>
    <phoneticPr fontId="3"/>
  </si>
  <si>
    <t>販売形態</t>
    <rPh sb="0" eb="2">
      <t>ハンバイ</t>
    </rPh>
    <rPh sb="2" eb="4">
      <t>ケイタイ</t>
    </rPh>
    <phoneticPr fontId="3"/>
  </si>
  <si>
    <t>円</t>
    <rPh sb="0" eb="1">
      <t>エン</t>
    </rPh>
    <phoneticPr fontId="3"/>
  </si>
  <si>
    <t>請求書送付先住所</t>
    <phoneticPr fontId="3"/>
  </si>
  <si>
    <t>店舗所在地</t>
    <rPh sb="0" eb="2">
      <t>テンポ</t>
    </rPh>
    <rPh sb="2" eb="5">
      <t>ショザイチ</t>
    </rPh>
    <phoneticPr fontId="3"/>
  </si>
  <si>
    <t>01</t>
    <phoneticPr fontId="4"/>
  </si>
  <si>
    <t>収納明細に表示される名称　25文字まで</t>
    <phoneticPr fontId="3"/>
  </si>
  <si>
    <t>申込</t>
    <phoneticPr fontId="4"/>
  </si>
  <si>
    <t>入金経路</t>
    <phoneticPr fontId="4"/>
  </si>
  <si>
    <t>SBPS使用欄</t>
    <rPh sb="4" eb="6">
      <t>シヨウ</t>
    </rPh>
    <rPh sb="6" eb="7">
      <t>ラン</t>
    </rPh>
    <phoneticPr fontId="3"/>
  </si>
  <si>
    <t>■返送先</t>
    <rPh sb="1" eb="3">
      <t>ヘンソウ</t>
    </rPh>
    <rPh sb="3" eb="4">
      <t>サキ</t>
    </rPh>
    <phoneticPr fontId="3"/>
  </si>
  <si>
    <t>代表者居住地</t>
    <rPh sb="0" eb="3">
      <t>ダイヒョウシャ</t>
    </rPh>
    <rPh sb="3" eb="6">
      <t>キョジュウチ</t>
    </rPh>
    <phoneticPr fontId="4"/>
  </si>
  <si>
    <t>事業展開店舗数</t>
    <rPh sb="0" eb="2">
      <t>ジギョウ</t>
    </rPh>
    <rPh sb="2" eb="4">
      <t>テンカイ</t>
    </rPh>
    <rPh sb="4" eb="7">
      <t>テンポスウ</t>
    </rPh>
    <phoneticPr fontId="4"/>
  </si>
  <si>
    <t>ホームページ</t>
    <phoneticPr fontId="4"/>
  </si>
  <si>
    <t>その他</t>
    <rPh sb="2" eb="3">
      <t>タ</t>
    </rPh>
    <phoneticPr fontId="3"/>
  </si>
  <si>
    <t>旅行</t>
    <rPh sb="0" eb="2">
      <t>リョコウ</t>
    </rPh>
    <phoneticPr fontId="3"/>
  </si>
  <si>
    <t>薬類</t>
    <rPh sb="0" eb="1">
      <t>クスリ</t>
    </rPh>
    <rPh sb="1" eb="2">
      <t>ルイ</t>
    </rPh>
    <phoneticPr fontId="3"/>
  </si>
  <si>
    <t>酒類</t>
    <rPh sb="0" eb="1">
      <t>サカ</t>
    </rPh>
    <rPh sb="1" eb="2">
      <t>ルイ</t>
    </rPh>
    <phoneticPr fontId="3"/>
  </si>
  <si>
    <t>酒類販売</t>
    <rPh sb="0" eb="2">
      <t>シュルイ</t>
    </rPh>
    <rPh sb="2" eb="4">
      <t>ハンバイ</t>
    </rPh>
    <phoneticPr fontId="4"/>
  </si>
  <si>
    <t>飲食業</t>
    <rPh sb="0" eb="3">
      <t>インショクギョウ</t>
    </rPh>
    <phoneticPr fontId="3"/>
  </si>
  <si>
    <t>古物商</t>
    <rPh sb="0" eb="2">
      <t>コブツ</t>
    </rPh>
    <rPh sb="2" eb="3">
      <t>ショウ</t>
    </rPh>
    <phoneticPr fontId="3"/>
  </si>
  <si>
    <t>理容美容</t>
    <rPh sb="0" eb="2">
      <t>リヨウ</t>
    </rPh>
    <rPh sb="2" eb="4">
      <t>ビヨウ</t>
    </rPh>
    <phoneticPr fontId="3"/>
  </si>
  <si>
    <t>飲食業</t>
    <rPh sb="0" eb="2">
      <t>インショク</t>
    </rPh>
    <rPh sb="2" eb="3">
      <t>ギョウ</t>
    </rPh>
    <phoneticPr fontId="3"/>
  </si>
  <si>
    <t>旅客運送業</t>
    <rPh sb="0" eb="2">
      <t>リョキャク</t>
    </rPh>
    <rPh sb="2" eb="4">
      <t>ウンソウ</t>
    </rPh>
    <rPh sb="4" eb="5">
      <t>ギョウ</t>
    </rPh>
    <phoneticPr fontId="4"/>
  </si>
  <si>
    <t>旅客運送業</t>
    <phoneticPr fontId="3"/>
  </si>
  <si>
    <t>会社従業員数</t>
    <phoneticPr fontId="3"/>
  </si>
  <si>
    <t>companyemployees</t>
    <phoneticPr fontId="3"/>
  </si>
  <si>
    <t>代表者所在地</t>
    <phoneticPr fontId="4"/>
  </si>
  <si>
    <t>companytypical_address</t>
    <phoneticPr fontId="3"/>
  </si>
  <si>
    <t>サービス店舗住所カナ</t>
    <rPh sb="4" eb="6">
      <t>テンポ</t>
    </rPh>
    <rPh sb="6" eb="8">
      <t>ジュウショ</t>
    </rPh>
    <phoneticPr fontId="3"/>
  </si>
  <si>
    <t>問合せ受付時間</t>
    <phoneticPr fontId="3"/>
  </si>
  <si>
    <t>reference_time</t>
    <phoneticPr fontId="3"/>
  </si>
  <si>
    <t>month_handlingamount</t>
    <phoneticPr fontId="3"/>
  </si>
  <si>
    <t>月次取扱高見込</t>
    <phoneticPr fontId="3"/>
  </si>
  <si>
    <t>支払回数</t>
    <rPh sb="0" eb="2">
      <t>シハライ</t>
    </rPh>
    <rPh sb="2" eb="4">
      <t>カイスウ</t>
    </rPh>
    <phoneticPr fontId="3"/>
  </si>
  <si>
    <t>0：通常案件　1：自動構築前案件　2：特殊案件　
3：SE案件（通常）　4：SE案件（特殊）</t>
    <phoneticPr fontId="3"/>
  </si>
  <si>
    <t>銀聯</t>
  </si>
  <si>
    <t>利用開始希望日</t>
    <phoneticPr fontId="4"/>
  </si>
  <si>
    <t>宛先メールアドレス</t>
    <rPh sb="0" eb="2">
      <t>アテサキ</t>
    </rPh>
    <phoneticPr fontId="3"/>
  </si>
  <si>
    <t>送付書類</t>
    <rPh sb="0" eb="2">
      <t>ソウフ</t>
    </rPh>
    <rPh sb="2" eb="4">
      <t>ショルイ</t>
    </rPh>
    <phoneticPr fontId="3"/>
  </si>
  <si>
    <t>本人確認書類及び資格確認書類の画像データ
PDFもしくは画像ファイル（jpg、gif、png形式)</t>
    <rPh sb="0" eb="2">
      <t>ホンニン</t>
    </rPh>
    <rPh sb="2" eb="4">
      <t>カクニン</t>
    </rPh>
    <rPh sb="4" eb="6">
      <t>ショルイ</t>
    </rPh>
    <rPh sb="6" eb="7">
      <t>オヨ</t>
    </rPh>
    <rPh sb="8" eb="10">
      <t>シカク</t>
    </rPh>
    <rPh sb="10" eb="12">
      <t>カクニン</t>
    </rPh>
    <rPh sb="12" eb="14">
      <t>ショルイ</t>
    </rPh>
    <rPh sb="15" eb="17">
      <t>ガゾウ</t>
    </rPh>
    <phoneticPr fontId="3"/>
  </si>
  <si>
    <t>弊社営業担当までメールにてお送りください</t>
    <rPh sb="0" eb="2">
      <t>ヘイシャ</t>
    </rPh>
    <rPh sb="2" eb="4">
      <t>エイギョウ</t>
    </rPh>
    <rPh sb="4" eb="6">
      <t>タントウ</t>
    </rPh>
    <rPh sb="14" eb="15">
      <t>オク</t>
    </rPh>
    <phoneticPr fontId="3"/>
  </si>
  <si>
    <t>※「本人確認書類」や「資格確認書類」はこのファイルとは別の宛先となります。メールの送付先を必ずご確認いただき、誤送信のないようご注意ください。</t>
    <rPh sb="27" eb="28">
      <t>ベツ</t>
    </rPh>
    <rPh sb="29" eb="31">
      <t>アテサキ</t>
    </rPh>
    <phoneticPr fontId="3"/>
  </si>
  <si>
    <t>お申し込みいただく「法人」についてご記入ください。「個人事業主」のお客さまは、個人についてご記入ください。</t>
    <rPh sb="39" eb="41">
      <t>コジン</t>
    </rPh>
    <phoneticPr fontId="3"/>
  </si>
  <si>
    <t>法人所在地
（個人事業主の
場合は自宅住所）</t>
    <rPh sb="0" eb="2">
      <t>ホウジン</t>
    </rPh>
    <rPh sb="2" eb="5">
      <t>ショザイチ</t>
    </rPh>
    <rPh sb="7" eb="9">
      <t>コジン</t>
    </rPh>
    <rPh sb="9" eb="12">
      <t>ジギョウヌシ</t>
    </rPh>
    <rPh sb="14" eb="16">
      <t>バアイ</t>
    </rPh>
    <rPh sb="17" eb="19">
      <t>ジタク</t>
    </rPh>
    <rPh sb="19" eb="21">
      <t>ジュウショ</t>
    </rPh>
    <phoneticPr fontId="4"/>
  </si>
  <si>
    <t>主に、サービスのご利用に関するご確認・ご連絡をさせていただく「ご担当者様」についてご記入ください。</t>
    <rPh sb="35" eb="36">
      <t>サマ</t>
    </rPh>
    <phoneticPr fontId="3"/>
  </si>
  <si>
    <t>決済手数料等を差し引いた売上金額を受け取る金融機関口座情報をご記入ください。
【重要】金融機関口座名義が「1.申込者情報」の「法人名（個人名）」と同一である必要があります。</t>
    <rPh sb="7" eb="8">
      <t>サ</t>
    </rPh>
    <rPh sb="9" eb="10">
      <t>ヒ</t>
    </rPh>
    <rPh sb="55" eb="57">
      <t>モウシコミ</t>
    </rPh>
    <rPh sb="57" eb="58">
      <t>シャ</t>
    </rPh>
    <rPh sb="58" eb="60">
      <t>ジョウホウ</t>
    </rPh>
    <rPh sb="63" eb="65">
      <t>ホウジン</t>
    </rPh>
    <rPh sb="65" eb="66">
      <t>メイ</t>
    </rPh>
    <rPh sb="67" eb="69">
      <t>コジン</t>
    </rPh>
    <phoneticPr fontId="3"/>
  </si>
  <si>
    <t>お申し込みいただく「法人」または「個人事業主」の代表者様についてご記入ください。</t>
    <rPh sb="27" eb="28">
      <t>サマ</t>
    </rPh>
    <phoneticPr fontId="3"/>
  </si>
  <si>
    <t>※「本人確認書類」や「資格確認書類」のご提出がない場合、お申し込みのお手続きができません。必ずご送付ください。</t>
    <phoneticPr fontId="3"/>
  </si>
  <si>
    <t>1608562</t>
  </si>
  <si>
    <t>1608563</t>
  </si>
  <si>
    <t>1608564</t>
  </si>
  <si>
    <t>1608565</t>
  </si>
  <si>
    <t>1608566</t>
  </si>
  <si>
    <t>1608567</t>
  </si>
  <si>
    <t>市原美の里</t>
  </si>
  <si>
    <t>鎌田里那</t>
  </si>
  <si>
    <t>北川朝美</t>
  </si>
  <si>
    <t>馬場未来</t>
  </si>
  <si>
    <t>深澤翼</t>
  </si>
  <si>
    <t>横田賢</t>
  </si>
  <si>
    <t>我妻奈緒美</t>
  </si>
  <si>
    <t>61：特定継続的役務</t>
    <rPh sb="3" eb="5">
      <t>トクテイ</t>
    </rPh>
    <rPh sb="5" eb="8">
      <t>ケイゾクテキ</t>
    </rPh>
    <rPh sb="8" eb="10">
      <t>エキム</t>
    </rPh>
    <phoneticPr fontId="7"/>
  </si>
  <si>
    <t>9999992</t>
  </si>
  <si>
    <t>チャネル営業部</t>
    <rPh sb="4" eb="6">
      <t>エイギョウ</t>
    </rPh>
    <rPh sb="6" eb="7">
      <t>ブ</t>
    </rPh>
    <phoneticPr fontId="3"/>
  </si>
  <si>
    <t>SBPS経由</t>
    <phoneticPr fontId="3"/>
  </si>
  <si>
    <t>加盟店サポート</t>
    <rPh sb="0" eb="2">
      <t>カメイ</t>
    </rPh>
    <rPh sb="2" eb="3">
      <t>テン</t>
    </rPh>
    <phoneticPr fontId="3"/>
  </si>
  <si>
    <t>トラン用</t>
    <rPh sb="3" eb="4">
      <t>ヨウ</t>
    </rPh>
    <phoneticPr fontId="3"/>
  </si>
  <si>
    <t>初期費用</t>
    <rPh sb="0" eb="2">
      <t>ショキ</t>
    </rPh>
    <rPh sb="2" eb="4">
      <t>ヒヨウ</t>
    </rPh>
    <phoneticPr fontId="4"/>
  </si>
  <si>
    <t>月額固定</t>
    <rPh sb="0" eb="2">
      <t>ゲツガク</t>
    </rPh>
    <rPh sb="2" eb="4">
      <t>コテイ</t>
    </rPh>
    <phoneticPr fontId="4"/>
  </si>
  <si>
    <t>トリガー行</t>
    <rPh sb="4" eb="5">
      <t>ギョウ</t>
    </rPh>
    <phoneticPr fontId="3"/>
  </si>
  <si>
    <t>法人所在地</t>
    <rPh sb="0" eb="2">
      <t>ホウジン</t>
    </rPh>
    <rPh sb="2" eb="5">
      <t>ショザイチ</t>
    </rPh>
    <phoneticPr fontId="3"/>
  </si>
  <si>
    <t>申込年月日から1ヵ月以降の日付をご記入ください。お申し込み状況によってはご希望に沿えない場合がございます。</t>
    <phoneticPr fontId="3"/>
  </si>
  <si>
    <t>１．本人確認書類</t>
    <rPh sb="2" eb="4">
      <t>ホンニン</t>
    </rPh>
    <rPh sb="4" eb="6">
      <t>カクニン</t>
    </rPh>
    <rPh sb="6" eb="8">
      <t>ショルイ</t>
    </rPh>
    <phoneticPr fontId="3"/>
  </si>
  <si>
    <t>下記いずれかの書類について、PDFもしくは画像ﾌｧｲﾙ（jpg、gif、png形式)でのご提出をお願いいたします。</t>
    <rPh sb="0" eb="2">
      <t>カキ</t>
    </rPh>
    <rPh sb="7" eb="9">
      <t>ショルイ</t>
    </rPh>
    <rPh sb="45" eb="47">
      <t>テイシュツ</t>
    </rPh>
    <rPh sb="49" eb="50">
      <t>ネガ</t>
    </rPh>
    <phoneticPr fontId="3"/>
  </si>
  <si>
    <t>法人</t>
    <rPh sb="0" eb="2">
      <t>ホウジン</t>
    </rPh>
    <phoneticPr fontId="3"/>
  </si>
  <si>
    <t>個人・個人事業主</t>
    <rPh sb="0" eb="2">
      <t>コジン</t>
    </rPh>
    <rPh sb="3" eb="5">
      <t>コジン</t>
    </rPh>
    <rPh sb="5" eb="8">
      <t>ジギョウヌシ</t>
    </rPh>
    <phoneticPr fontId="3"/>
  </si>
  <si>
    <t>書類名</t>
    <rPh sb="0" eb="2">
      <t>ショルイ</t>
    </rPh>
    <rPh sb="2" eb="3">
      <t>メイ</t>
    </rPh>
    <phoneticPr fontId="3"/>
  </si>
  <si>
    <t>・登記簿謄（抄）本</t>
    <phoneticPr fontId="3"/>
  </si>
  <si>
    <t>・運転免許証</t>
    <phoneticPr fontId="3"/>
  </si>
  <si>
    <t>・現在（履歴）事項証明書</t>
    <phoneticPr fontId="3"/>
  </si>
  <si>
    <t>※交付日から３カ月以内のもの</t>
    <rPh sb="8" eb="9">
      <t>ゲツ</t>
    </rPh>
    <phoneticPr fontId="3"/>
  </si>
  <si>
    <t>※いずれも氏名・住居・生年月日の記載あるもの</t>
    <phoneticPr fontId="3"/>
  </si>
  <si>
    <t>※有効期限内または交付日から6ヵ月以内のもの</t>
    <rPh sb="16" eb="17">
      <t>ゲツ</t>
    </rPh>
    <phoneticPr fontId="3"/>
  </si>
  <si>
    <t>※ﾏｲﾅﾝﾊﾞｰ通知ｶｰﾄﾞおよび個人番号ｶｰﾄﾞは本人確認書類といたしません。</t>
    <phoneticPr fontId="3"/>
  </si>
  <si>
    <t>※ﾏｲﾅﾝﾊﾞｰが記載された書類ﾃﾞｰﾀをご送付いただいた場合、</t>
    <phoneticPr fontId="3"/>
  </si>
  <si>
    <t>　 弊社はﾃﾞｰﾀを破棄し、その旨のご連絡をいたします。</t>
    <phoneticPr fontId="3"/>
  </si>
  <si>
    <t>２．資格確認書類</t>
    <rPh sb="2" eb="4">
      <t>シカク</t>
    </rPh>
    <rPh sb="4" eb="6">
      <t>カクニン</t>
    </rPh>
    <rPh sb="6" eb="8">
      <t>ショルイ</t>
    </rPh>
    <phoneticPr fontId="3"/>
  </si>
  <si>
    <t>下記の業種いずれかに該当する場合は、PDFもしくは画像ファイル（jpg、gif、png形式)でのご提出をお願いいたします。</t>
    <rPh sb="0" eb="2">
      <t>カキ</t>
    </rPh>
    <rPh sb="3" eb="5">
      <t>ギョウシュ</t>
    </rPh>
    <rPh sb="10" eb="12">
      <t>ガイトウ</t>
    </rPh>
    <rPh sb="14" eb="16">
      <t>バアイ</t>
    </rPh>
    <rPh sb="49" eb="51">
      <t>テイシュツ</t>
    </rPh>
    <rPh sb="53" eb="54">
      <t>ネガ</t>
    </rPh>
    <phoneticPr fontId="3"/>
  </si>
  <si>
    <t>業種</t>
    <rPh sb="0" eb="2">
      <t>ギョウシュ</t>
    </rPh>
    <phoneticPr fontId="3"/>
  </si>
  <si>
    <t>具体例</t>
    <rPh sb="0" eb="2">
      <t>グタイ</t>
    </rPh>
    <rPh sb="2" eb="3">
      <t>レイ</t>
    </rPh>
    <phoneticPr fontId="3"/>
  </si>
  <si>
    <t>確認書類</t>
    <rPh sb="0" eb="2">
      <t>カクニン</t>
    </rPh>
    <rPh sb="2" eb="4">
      <t>ショルイ</t>
    </rPh>
    <phoneticPr fontId="3"/>
  </si>
  <si>
    <t>ﾚｽﾄﾗﾝ、食堂、居酒屋
喫茶店、すし屋　等</t>
    <rPh sb="6" eb="8">
      <t>ショクドウ</t>
    </rPh>
    <rPh sb="9" eb="12">
      <t>イザカヤ</t>
    </rPh>
    <rPh sb="13" eb="16">
      <t>キッサテン</t>
    </rPh>
    <rPh sb="19" eb="20">
      <t>ヤ</t>
    </rPh>
    <rPh sb="21" eb="22">
      <t>トウ</t>
    </rPh>
    <phoneticPr fontId="3"/>
  </si>
  <si>
    <t>飲食店営業許可証　等</t>
    <rPh sb="0" eb="2">
      <t>インショク</t>
    </rPh>
    <rPh sb="2" eb="3">
      <t>テン</t>
    </rPh>
    <rPh sb="3" eb="5">
      <t>エイギョウ</t>
    </rPh>
    <rPh sb="5" eb="7">
      <t>キョカ</t>
    </rPh>
    <rPh sb="7" eb="8">
      <t>ショウ</t>
    </rPh>
    <rPh sb="9" eb="10">
      <t>トウ</t>
    </rPh>
    <phoneticPr fontId="3"/>
  </si>
  <si>
    <t>古物商</t>
    <rPh sb="0" eb="3">
      <t>コブツショウ</t>
    </rPh>
    <phoneticPr fontId="3"/>
  </si>
  <si>
    <t>ﾘｻｲｸﾙｼｮｯﾌﾟ、古書店
中古車販売店、中古ＣＤｼｮｯﾌﾟ　等</t>
    <rPh sb="11" eb="14">
      <t>コショテン</t>
    </rPh>
    <rPh sb="15" eb="18">
      <t>チュウコシャ</t>
    </rPh>
    <rPh sb="18" eb="20">
      <t>ハンバイ</t>
    </rPh>
    <rPh sb="20" eb="21">
      <t>テン</t>
    </rPh>
    <rPh sb="22" eb="24">
      <t>チュウコ</t>
    </rPh>
    <rPh sb="32" eb="33">
      <t>トウ</t>
    </rPh>
    <phoneticPr fontId="3"/>
  </si>
  <si>
    <t>古物商許可証</t>
    <rPh sb="0" eb="3">
      <t>コブツショウ</t>
    </rPh>
    <rPh sb="3" eb="6">
      <t>キョカショウ</t>
    </rPh>
    <phoneticPr fontId="3"/>
  </si>
  <si>
    <t>理美容室</t>
    <rPh sb="0" eb="1">
      <t>リ</t>
    </rPh>
    <rPh sb="1" eb="4">
      <t>ビヨウシツ</t>
    </rPh>
    <phoneticPr fontId="3"/>
  </si>
  <si>
    <t>理容室、美容室、まつげｴｸｽﾃ　等</t>
    <rPh sb="0" eb="3">
      <t>リヨウシツ</t>
    </rPh>
    <rPh sb="4" eb="7">
      <t>ビヨウシツ</t>
    </rPh>
    <rPh sb="16" eb="17">
      <t>トウ</t>
    </rPh>
    <phoneticPr fontId="3"/>
  </si>
  <si>
    <t>理容師免許or美容師免許</t>
    <rPh sb="0" eb="3">
      <t>リヨウシ</t>
    </rPh>
    <rPh sb="3" eb="5">
      <t>メンキョ</t>
    </rPh>
    <rPh sb="7" eb="10">
      <t>ビヨウシ</t>
    </rPh>
    <rPh sb="10" eb="12">
      <t>メンキョ</t>
    </rPh>
    <phoneticPr fontId="3"/>
  </si>
  <si>
    <t>酒類販売業</t>
    <rPh sb="0" eb="2">
      <t>シュルイ</t>
    </rPh>
    <rPh sb="2" eb="4">
      <t>ハンバイ</t>
    </rPh>
    <rPh sb="4" eb="5">
      <t>ギョウ</t>
    </rPh>
    <phoneticPr fontId="3"/>
  </si>
  <si>
    <t>酒屋、ｽｰﾊﾟｰﾏｰｹｯﾄ、ｺﾝﾋﾞﾆ　等</t>
    <rPh sb="0" eb="2">
      <t>サカヤ</t>
    </rPh>
    <rPh sb="20" eb="21">
      <t>トウ</t>
    </rPh>
    <phoneticPr fontId="3"/>
  </si>
  <si>
    <t>酒類販売業免許証</t>
    <rPh sb="7" eb="8">
      <t>ショウ</t>
    </rPh>
    <phoneticPr fontId="3"/>
  </si>
  <si>
    <t>旅客運送業</t>
    <rPh sb="0" eb="2">
      <t>リョカク</t>
    </rPh>
    <rPh sb="2" eb="5">
      <t>ウンソウギョウ</t>
    </rPh>
    <phoneticPr fontId="3"/>
  </si>
  <si>
    <t>ﾀｸｼｰ、ﾊﾞｽ、運転代行業　等</t>
    <rPh sb="9" eb="11">
      <t>ウンテン</t>
    </rPh>
    <rPh sb="11" eb="13">
      <t>ダイコウ</t>
    </rPh>
    <rPh sb="13" eb="14">
      <t>ギョウ</t>
    </rPh>
    <rPh sb="15" eb="16">
      <t>トウ</t>
    </rPh>
    <phoneticPr fontId="3"/>
  </si>
  <si>
    <t>一般乗用旅客自動車運送業許可証</t>
    <rPh sb="0" eb="2">
      <t>イッパン</t>
    </rPh>
    <rPh sb="14" eb="15">
      <t>ショウ</t>
    </rPh>
    <phoneticPr fontId="3"/>
  </si>
  <si>
    <t>旅行業、旅行代理業</t>
    <rPh sb="0" eb="2">
      <t>リョコウ</t>
    </rPh>
    <rPh sb="2" eb="3">
      <t>ギョウ</t>
    </rPh>
    <rPh sb="4" eb="6">
      <t>リョコウ</t>
    </rPh>
    <rPh sb="6" eb="8">
      <t>ダイリ</t>
    </rPh>
    <rPh sb="8" eb="9">
      <t>ギョウ</t>
    </rPh>
    <phoneticPr fontId="3"/>
  </si>
  <si>
    <t>旅行代理店　等　</t>
    <rPh sb="0" eb="2">
      <t>リョコウ</t>
    </rPh>
    <rPh sb="2" eb="4">
      <t>ダイリ</t>
    </rPh>
    <rPh sb="4" eb="5">
      <t>テン</t>
    </rPh>
    <rPh sb="6" eb="7">
      <t>トウ</t>
    </rPh>
    <phoneticPr fontId="3"/>
  </si>
  <si>
    <t>旅行業登録票（１種～３種）
旅行業者代理業登録票</t>
    <rPh sb="0" eb="3">
      <t>リョコウギョウ</t>
    </rPh>
    <rPh sb="3" eb="5">
      <t>トウロク</t>
    </rPh>
    <rPh sb="5" eb="6">
      <t>ヒョウ</t>
    </rPh>
    <rPh sb="8" eb="9">
      <t>シュ</t>
    </rPh>
    <rPh sb="11" eb="12">
      <t>シュ</t>
    </rPh>
    <rPh sb="14" eb="16">
      <t>リョコウ</t>
    </rPh>
    <rPh sb="16" eb="18">
      <t>ギョウシャ</t>
    </rPh>
    <rPh sb="18" eb="20">
      <t>ダイリ</t>
    </rPh>
    <rPh sb="20" eb="21">
      <t>ギョウ</t>
    </rPh>
    <rPh sb="21" eb="23">
      <t>トウロク</t>
    </rPh>
    <rPh sb="23" eb="24">
      <t>ヒョウ</t>
    </rPh>
    <phoneticPr fontId="3"/>
  </si>
  <si>
    <t>医療</t>
    <rPh sb="0" eb="2">
      <t>イリョウ</t>
    </rPh>
    <phoneticPr fontId="3"/>
  </si>
  <si>
    <t>病院、個人開業医、美容整形　等</t>
    <rPh sb="0" eb="2">
      <t>ビョウイン</t>
    </rPh>
    <rPh sb="3" eb="5">
      <t>コジン</t>
    </rPh>
    <rPh sb="5" eb="7">
      <t>カイギョウ</t>
    </rPh>
    <rPh sb="7" eb="8">
      <t>イ</t>
    </rPh>
    <rPh sb="9" eb="11">
      <t>ビヨウ</t>
    </rPh>
    <rPh sb="11" eb="13">
      <t>セイケイ</t>
    </rPh>
    <rPh sb="14" eb="15">
      <t>トウ</t>
    </rPh>
    <phoneticPr fontId="3"/>
  </si>
  <si>
    <t>医師免許証</t>
    <rPh sb="0" eb="2">
      <t>イシ</t>
    </rPh>
    <rPh sb="2" eb="5">
      <t>メンキョショウ</t>
    </rPh>
    <phoneticPr fontId="3"/>
  </si>
  <si>
    <t>※上記に当てはまらない業種についても、加盟審査において個別にご提出を求める場合がございます。</t>
    <rPh sb="1" eb="3">
      <t>ジョウキ</t>
    </rPh>
    <rPh sb="4" eb="5">
      <t>ア</t>
    </rPh>
    <rPh sb="11" eb="13">
      <t>ギョウシュ</t>
    </rPh>
    <rPh sb="27" eb="29">
      <t>コベツ</t>
    </rPh>
    <rPh sb="31" eb="33">
      <t>テイシュツ</t>
    </rPh>
    <rPh sb="34" eb="35">
      <t>モト</t>
    </rPh>
    <rPh sb="37" eb="39">
      <t>バアイ</t>
    </rPh>
    <phoneticPr fontId="3"/>
  </si>
  <si>
    <t>3033:ソフトバンク株式会社</t>
    <rPh sb="11" eb="15">
      <t>カブシキガイシャ</t>
    </rPh>
    <phoneticPr fontId="3"/>
  </si>
  <si>
    <r>
      <t>お申込者様が個人事業主の場合は上記書類のデータを　</t>
    </r>
    <r>
      <rPr>
        <u/>
        <sz val="11"/>
        <color rgb="FF0000FF"/>
        <rFont val="Meiryo UI"/>
        <family val="3"/>
        <charset val="128"/>
      </rPr>
      <t>sbps-dp-attachments@poc-operation.com</t>
    </r>
    <r>
      <rPr>
        <sz val="11"/>
        <color theme="1"/>
        <rFont val="Meiryo UI"/>
        <family val="3"/>
        <charset val="128"/>
      </rPr>
      <t>　へメール添付の上、送信をお願いいたします。</t>
    </r>
    <rPh sb="1" eb="3">
      <t>モウシコミ</t>
    </rPh>
    <rPh sb="3" eb="4">
      <t>シャ</t>
    </rPh>
    <rPh sb="4" eb="5">
      <t>サマ</t>
    </rPh>
    <rPh sb="6" eb="8">
      <t>コジン</t>
    </rPh>
    <rPh sb="8" eb="10">
      <t>ジギョウ</t>
    </rPh>
    <rPh sb="10" eb="11">
      <t>ヌシ</t>
    </rPh>
    <rPh sb="12" eb="14">
      <t>バアイ</t>
    </rPh>
    <rPh sb="15" eb="17">
      <t>ジョウキ</t>
    </rPh>
    <rPh sb="17" eb="19">
      <t>ショルイ</t>
    </rPh>
    <phoneticPr fontId="3"/>
  </si>
  <si>
    <t>SBPS使用欄</t>
    <rPh sb="4" eb="6">
      <t>シヨウ</t>
    </rPh>
    <rPh sb="6" eb="7">
      <t>ラン</t>
    </rPh>
    <phoneticPr fontId="3"/>
  </si>
  <si>
    <t>00</t>
    <phoneticPr fontId="3"/>
  </si>
  <si>
    <t>Alipay</t>
    <phoneticPr fontId="3"/>
  </si>
  <si>
    <t>WeChat Pay</t>
    <phoneticPr fontId="3"/>
  </si>
  <si>
    <t>93201</t>
    <phoneticPr fontId="3"/>
  </si>
  <si>
    <t>93101</t>
    <phoneticPr fontId="3"/>
  </si>
  <si>
    <t>所在地
(中国語表記)</t>
    <rPh sb="5" eb="8">
      <t>チュウゴクゴ</t>
    </rPh>
    <rPh sb="8" eb="10">
      <t>ヒョウキ</t>
    </rPh>
    <phoneticPr fontId="3"/>
  </si>
  <si>
    <t>佐藤　太郎</t>
    <rPh sb="0" eb="2">
      <t>サトウ</t>
    </rPh>
    <rPh sb="3" eb="5">
      <t>タロウ</t>
    </rPh>
    <phoneticPr fontId="3"/>
  </si>
  <si>
    <t>電気通信事業</t>
    <rPh sb="0" eb="2">
      <t>デンキ</t>
    </rPh>
    <rPh sb="2" eb="4">
      <t>ツウシン</t>
    </rPh>
    <rPh sb="4" eb="6">
      <t>ジギョウ</t>
    </rPh>
    <phoneticPr fontId="3"/>
  </si>
  <si>
    <t xml:space="preserve">お申し込みいただく決済手段について「✔」をご記入ください。
</t>
    <phoneticPr fontId="3"/>
  </si>
  <si>
    <t>SBPS商事</t>
    <rPh sb="4" eb="6">
      <t>ショウジ</t>
    </rPh>
    <phoneticPr fontId="3"/>
  </si>
  <si>
    <t>ブランド名</t>
    <phoneticPr fontId="3"/>
  </si>
  <si>
    <t>店舗所在地</t>
    <rPh sb="0" eb="5">
      <t>テンポショザイチ</t>
    </rPh>
    <phoneticPr fontId="3"/>
  </si>
  <si>
    <t>営業時間</t>
    <rPh sb="0" eb="4">
      <t>エイギョウジカｎ</t>
    </rPh>
    <phoneticPr fontId="3"/>
  </si>
  <si>
    <t>商品価格帯</t>
    <rPh sb="0" eb="5">
      <t>ショウヒンカカクタイ</t>
    </rPh>
    <phoneticPr fontId="3"/>
  </si>
  <si>
    <t>平均単価</t>
    <rPh sb="0" eb="4">
      <t>ヘイキンタンカ</t>
    </rPh>
    <phoneticPr fontId="3"/>
  </si>
  <si>
    <t>業法に関わる必要免許</t>
    <rPh sb="0" eb="2">
      <t>ギョウホウニカカワル</t>
    </rPh>
    <rPh sb="6" eb="10">
      <t>ヒツヨウメンキョ</t>
    </rPh>
    <phoneticPr fontId="3"/>
  </si>
  <si>
    <t>＃</t>
    <phoneticPr fontId="3"/>
  </si>
  <si>
    <t>日本語または英語表記</t>
    <rPh sb="0" eb="3">
      <t>ニホンゴ</t>
    </rPh>
    <rPh sb="6" eb="8">
      <t>エイゴ</t>
    </rPh>
    <rPh sb="8" eb="10">
      <t>ヒョウキ</t>
    </rPh>
    <phoneticPr fontId="3"/>
  </si>
  <si>
    <t>フリガナ</t>
    <phoneticPr fontId="3"/>
  </si>
  <si>
    <t>中国語表記</t>
    <rPh sb="0" eb="5">
      <t>チュウゴクゴヒョウキ</t>
    </rPh>
    <phoneticPr fontId="3"/>
  </si>
  <si>
    <t>ブランド名（中国語表記）</t>
    <rPh sb="6" eb="9">
      <t>チュウゴクゴ</t>
    </rPh>
    <rPh sb="9" eb="11">
      <t>ヒョウキ</t>
    </rPh>
    <phoneticPr fontId="3"/>
  </si>
  <si>
    <t>郵便番号</t>
    <rPh sb="0" eb="4">
      <t>ユウビンバンゴウ</t>
    </rPh>
    <phoneticPr fontId="3"/>
  </si>
  <si>
    <t>住所</t>
    <rPh sb="0" eb="2">
      <t>ジュウショ</t>
    </rPh>
    <phoneticPr fontId="3"/>
  </si>
  <si>
    <t>中国語表記</t>
    <rPh sb="0" eb="5">
      <t>チュウゴクゴヒョウキウ</t>
    </rPh>
    <phoneticPr fontId="3"/>
  </si>
  <si>
    <t>電話番号</t>
    <rPh sb="0" eb="4">
      <t>デンワバンゴウ</t>
    </rPh>
    <phoneticPr fontId="3"/>
  </si>
  <si>
    <t>ホームページ</t>
    <phoneticPr fontId="3"/>
  </si>
  <si>
    <t>From</t>
    <phoneticPr fontId="3"/>
  </si>
  <si>
    <t>TO</t>
    <phoneticPr fontId="3"/>
  </si>
  <si>
    <t>種類</t>
    <rPh sb="0" eb="2">
      <t>シュルイ</t>
    </rPh>
    <phoneticPr fontId="3"/>
  </si>
  <si>
    <t>月間QRコード決済
取扱想定金額</t>
    <rPh sb="0" eb="2">
      <t>ゲッカｎ</t>
    </rPh>
    <rPh sb="10" eb="16">
      <t>トリアツカイキンガク</t>
    </rPh>
    <phoneticPr fontId="3"/>
  </si>
  <si>
    <t>運用担当者</t>
    <rPh sb="0" eb="2">
      <t>ウンヨウ</t>
    </rPh>
    <rPh sb="2" eb="5">
      <t>タントウシャ</t>
    </rPh>
    <phoneticPr fontId="3"/>
  </si>
  <si>
    <t>振込先口座情報</t>
    <rPh sb="0" eb="3">
      <t>フリコミサキ</t>
    </rPh>
    <rPh sb="3" eb="5">
      <t>コウザ</t>
    </rPh>
    <rPh sb="5" eb="7">
      <t>ジョウホウ</t>
    </rPh>
    <phoneticPr fontId="3"/>
  </si>
  <si>
    <t>担当者名</t>
    <rPh sb="0" eb="3">
      <t>タントウシャ</t>
    </rPh>
    <rPh sb="3" eb="4">
      <t>メイ</t>
    </rPh>
    <phoneticPr fontId="3"/>
  </si>
  <si>
    <t>Eメールアドレス</t>
    <phoneticPr fontId="3"/>
  </si>
  <si>
    <t>電話番号</t>
    <rPh sb="0" eb="2">
      <t>デンワ</t>
    </rPh>
    <rPh sb="2" eb="4">
      <t>バンゴウ</t>
    </rPh>
    <phoneticPr fontId="3"/>
  </si>
  <si>
    <t>金融機関名</t>
    <rPh sb="0" eb="2">
      <t>キンユウ</t>
    </rPh>
    <rPh sb="2" eb="4">
      <t>キカン</t>
    </rPh>
    <rPh sb="4" eb="5">
      <t>メイ</t>
    </rPh>
    <phoneticPr fontId="3"/>
  </si>
  <si>
    <t>金融機関コード</t>
    <rPh sb="0" eb="2">
      <t>キンユウ</t>
    </rPh>
    <rPh sb="2" eb="4">
      <t>キカン</t>
    </rPh>
    <phoneticPr fontId="3"/>
  </si>
  <si>
    <t>口座種別</t>
    <rPh sb="0" eb="2">
      <t>コウザ</t>
    </rPh>
    <rPh sb="2" eb="4">
      <t>シュベツ</t>
    </rPh>
    <phoneticPr fontId="3"/>
  </si>
  <si>
    <t>口座名義</t>
    <rPh sb="0" eb="2">
      <t>コウザ</t>
    </rPh>
    <rPh sb="2" eb="4">
      <t>メイギ</t>
    </rPh>
    <phoneticPr fontId="3"/>
  </si>
  <si>
    <t>売上報告担当者</t>
    <rPh sb="0" eb="2">
      <t>ウリアゲ</t>
    </rPh>
    <rPh sb="2" eb="4">
      <t>ホウコク</t>
    </rPh>
    <rPh sb="4" eb="7">
      <t>タントウシャ</t>
    </rPh>
    <phoneticPr fontId="3"/>
  </si>
  <si>
    <t>支店名</t>
    <rPh sb="0" eb="3">
      <t>シテンメイ</t>
    </rPh>
    <phoneticPr fontId="3"/>
  </si>
  <si>
    <t>支店コード</t>
    <rPh sb="0" eb="2">
      <t>シテン</t>
    </rPh>
    <phoneticPr fontId="3"/>
  </si>
  <si>
    <t>口座番号</t>
    <rPh sb="0" eb="2">
      <t>コウザ</t>
    </rPh>
    <rPh sb="2" eb="4">
      <t>バンゴウ</t>
    </rPh>
    <phoneticPr fontId="3"/>
  </si>
  <si>
    <t>口座名義カナ</t>
    <rPh sb="0" eb="2">
      <t>コウザ</t>
    </rPh>
    <rPh sb="2" eb="4">
      <t>メイギ</t>
    </rPh>
    <phoneticPr fontId="3"/>
  </si>
  <si>
    <t>6</t>
  </si>
  <si>
    <t>8</t>
  </si>
  <si>
    <t>　</t>
    <phoneticPr fontId="3"/>
  </si>
  <si>
    <t>・お申し込み決済手段については、全店舗様同一条件となります。</t>
    <rPh sb="2" eb="3">
      <t>モウ</t>
    </rPh>
    <rPh sb="4" eb="5">
      <t>コ</t>
    </rPh>
    <rPh sb="6" eb="8">
      <t>ケッサイ</t>
    </rPh>
    <rPh sb="8" eb="10">
      <t>シュダン</t>
    </rPh>
    <rPh sb="16" eb="17">
      <t>ゼン</t>
    </rPh>
    <rPh sb="17" eb="19">
      <t>テンポ</t>
    </rPh>
    <rPh sb="19" eb="20">
      <t>サマ</t>
    </rPh>
    <rPh sb="20" eb="22">
      <t>ドウイツ</t>
    </rPh>
    <rPh sb="22" eb="24">
      <t>ジョウケン</t>
    </rPh>
    <phoneticPr fontId="3"/>
  </si>
  <si>
    <t>　　【ご注意事項】</t>
    <rPh sb="4" eb="6">
      <t>チュウイ</t>
    </rPh>
    <rPh sb="6" eb="8">
      <t>ジコウ</t>
    </rPh>
    <phoneticPr fontId="3"/>
  </si>
  <si>
    <t>・本エントリーシート（多店舗受付用）につきましては、申込者情報ならびに、代表者様情報が同一の場合のみご利用いただくことができます。</t>
    <rPh sb="1" eb="2">
      <t>ホン</t>
    </rPh>
    <rPh sb="11" eb="12">
      <t>タ</t>
    </rPh>
    <rPh sb="12" eb="14">
      <t>テンポ</t>
    </rPh>
    <rPh sb="14" eb="16">
      <t>ウケツケ</t>
    </rPh>
    <rPh sb="16" eb="17">
      <t>ヨウ</t>
    </rPh>
    <rPh sb="26" eb="28">
      <t>モウシコミ</t>
    </rPh>
    <rPh sb="28" eb="29">
      <t>シャ</t>
    </rPh>
    <rPh sb="29" eb="31">
      <t>ジョウホウ</t>
    </rPh>
    <rPh sb="36" eb="39">
      <t>ダイヒョウシャ</t>
    </rPh>
    <rPh sb="39" eb="40">
      <t>サマ</t>
    </rPh>
    <rPh sb="40" eb="42">
      <t>ジョウホウ</t>
    </rPh>
    <rPh sb="43" eb="44">
      <t>ドウ</t>
    </rPh>
    <rPh sb="44" eb="45">
      <t>イチ</t>
    </rPh>
    <rPh sb="46" eb="48">
      <t>バアイ</t>
    </rPh>
    <rPh sb="51" eb="53">
      <t>リヨウ</t>
    </rPh>
    <phoneticPr fontId="3"/>
  </si>
  <si>
    <t>担当者名カナ</t>
    <rPh sb="0" eb="3">
      <t>タントウシャ</t>
    </rPh>
    <rPh sb="3" eb="4">
      <t>メイ</t>
    </rPh>
    <phoneticPr fontId="3"/>
  </si>
  <si>
    <t>請求書送付先住所</t>
    <phoneticPr fontId="3"/>
  </si>
  <si>
    <t>請求書送付先住所</t>
    <phoneticPr fontId="3"/>
  </si>
  <si>
    <t>店舗名</t>
    <rPh sb="0" eb="2">
      <t>テンポ</t>
    </rPh>
    <rPh sb="2" eb="3">
      <t>メイ</t>
    </rPh>
    <phoneticPr fontId="4"/>
  </si>
  <si>
    <t>店舗名</t>
    <rPh sb="0" eb="2">
      <t>テンポ</t>
    </rPh>
    <rPh sb="2" eb="3">
      <t>メイ</t>
    </rPh>
    <phoneticPr fontId="3"/>
  </si>
  <si>
    <t>（携帯）電話番号</t>
    <rPh sb="1" eb="3">
      <t>ケイタイ</t>
    </rPh>
    <rPh sb="4" eb="6">
      <t>デンワ</t>
    </rPh>
    <rPh sb="6" eb="8">
      <t>バンゴウ</t>
    </rPh>
    <phoneticPr fontId="4"/>
  </si>
  <si>
    <t>法人番号</t>
    <rPh sb="0" eb="2">
      <t>ホウジン</t>
    </rPh>
    <rPh sb="2" eb="4">
      <t>バンゴウ</t>
    </rPh>
    <phoneticPr fontId="4"/>
  </si>
  <si>
    <r>
      <t xml:space="preserve">事業内容
</t>
    </r>
    <r>
      <rPr>
        <sz val="10"/>
        <rFont val="Meiryo UI"/>
        <family val="3"/>
        <charset val="128"/>
      </rPr>
      <t>（200文字以内）</t>
    </r>
    <rPh sb="0" eb="2">
      <t>ジギョウ</t>
    </rPh>
    <rPh sb="2" eb="4">
      <t>ナイヨウ</t>
    </rPh>
    <rPh sb="9" eb="11">
      <t>モジ</t>
    </rPh>
    <rPh sb="11" eb="13">
      <t>イナイ</t>
    </rPh>
    <phoneticPr fontId="4"/>
  </si>
  <si>
    <t>銀聯</t>
    <rPh sb="0" eb="2">
      <t>ギンレン</t>
    </rPh>
    <phoneticPr fontId="3"/>
  </si>
  <si>
    <t>Ctrip</t>
    <phoneticPr fontId="3"/>
  </si>
  <si>
    <t>初期費用/月額固定費</t>
    <rPh sb="0" eb="2">
      <t>ショキ</t>
    </rPh>
    <rPh sb="2" eb="4">
      <t>ヒヨウ</t>
    </rPh>
    <rPh sb="5" eb="7">
      <t>ゲツガク</t>
    </rPh>
    <rPh sb="7" eb="10">
      <t>コテイヒ</t>
    </rPh>
    <phoneticPr fontId="3"/>
  </si>
  <si>
    <t>入金
回数</t>
    <rPh sb="0" eb="2">
      <t>ニュウキン</t>
    </rPh>
    <rPh sb="3" eb="5">
      <t>カイスウ</t>
    </rPh>
    <phoneticPr fontId="4"/>
  </si>
  <si>
    <t>店舗所在地</t>
    <phoneticPr fontId="3"/>
  </si>
  <si>
    <t>◆クーポン送客サービス◆</t>
    <rPh sb="5" eb="6">
      <t>ソウ</t>
    </rPh>
    <rPh sb="6" eb="7">
      <t>キャク</t>
    </rPh>
    <phoneticPr fontId="4"/>
  </si>
  <si>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</si>
  <si>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</si>
  <si>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</si>
  <si>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r>
      <t xml:space="preserve">プロフィール紹介
</t>
    </r>
    <r>
      <rPr>
        <sz val="10"/>
        <rFont val="Meiryo UI"/>
        <family val="3"/>
        <charset val="128"/>
      </rPr>
      <t>（中国語表記）</t>
    </r>
    <rPh sb="6" eb="8">
      <t>ショウカイ</t>
    </rPh>
    <rPh sb="13" eb="15">
      <t>ヒョウキ</t>
    </rPh>
    <phoneticPr fontId="3"/>
  </si>
  <si>
    <t>ID用メールアドレス</t>
    <rPh sb="2" eb="3">
      <t>ヨウ</t>
    </rPh>
    <phoneticPr fontId="3"/>
  </si>
  <si>
    <t>緯度</t>
    <rPh sb="0" eb="2">
      <t>イド</t>
    </rPh>
    <phoneticPr fontId="3"/>
  </si>
  <si>
    <t>経度</t>
    <rPh sb="0" eb="2">
      <t>ケイド</t>
    </rPh>
    <phoneticPr fontId="3"/>
  </si>
  <si>
    <t>Ctrip</t>
    <phoneticPr fontId="3"/>
  </si>
  <si>
    <t>項目（中国語）</t>
    <rPh sb="0" eb="2">
      <t>コウモ</t>
    </rPh>
    <rPh sb="3" eb="5">
      <t>チュウゴ</t>
    </rPh>
    <rPh sb="5" eb="6">
      <t>ゴ</t>
    </rPh>
    <phoneticPr fontId="3"/>
  </si>
  <si>
    <t>項目（日本語）</t>
    <rPh sb="0" eb="2">
      <t>コウ</t>
    </rPh>
    <rPh sb="3" eb="6">
      <t>ニホ</t>
    </rPh>
    <phoneticPr fontId="3"/>
  </si>
  <si>
    <t>記入内容</t>
    <rPh sb="0" eb="2">
      <t>キ</t>
    </rPh>
    <rPh sb="2" eb="4">
      <t>ナイヨウ</t>
    </rPh>
    <phoneticPr fontId="3"/>
  </si>
  <si>
    <t>記入例</t>
    <rPh sb="0" eb="2">
      <t>キ</t>
    </rPh>
    <rPh sb="2" eb="3">
      <t>レイ</t>
    </rPh>
    <phoneticPr fontId="3"/>
  </si>
  <si>
    <r>
      <rPr>
        <sz val="11"/>
        <color theme="1"/>
        <rFont val="ＭＳ Ｐゴシック"/>
        <family val="3"/>
        <charset val="134"/>
        <scheme val="minor"/>
      </rPr>
      <t>邮</t>
    </r>
    <r>
      <rPr>
        <sz val="11"/>
        <color theme="1"/>
        <rFont val="ＭＳ Ｐゴシック"/>
        <family val="2"/>
        <charset val="128"/>
        <scheme val="minor"/>
      </rPr>
      <t>箱</t>
    </r>
    <phoneticPr fontId="3"/>
  </si>
  <si>
    <r>
      <rPr>
        <sz val="11"/>
        <color theme="1"/>
        <rFont val="ＭＳ Ｐゴシック"/>
        <family val="3"/>
        <charset val="134"/>
        <scheme val="minor"/>
      </rPr>
      <t>邮</t>
    </r>
    <r>
      <rPr>
        <sz val="11"/>
        <color theme="1"/>
        <rFont val="ＭＳ Ｐゴシック"/>
        <family val="2"/>
        <charset val="128"/>
        <scheme val="minor"/>
      </rPr>
      <t>箱</t>
    </r>
    <r>
      <rPr>
        <sz val="11"/>
        <color theme="1"/>
        <rFont val="ＭＳ Ｐゴシック"/>
        <family val="3"/>
        <charset val="134"/>
        <scheme val="minor"/>
      </rPr>
      <t>验证码</t>
    </r>
    <phoneticPr fontId="3"/>
  </si>
  <si>
    <t>密码</t>
    <phoneticPr fontId="3"/>
  </si>
  <si>
    <r>
      <t>确认</t>
    </r>
    <r>
      <rPr>
        <sz val="11"/>
        <color theme="1"/>
        <rFont val="ＭＳ Ｐゴシック"/>
        <family val="3"/>
        <charset val="128"/>
        <scheme val="minor"/>
      </rPr>
      <t>密</t>
    </r>
    <r>
      <rPr>
        <sz val="11"/>
        <color theme="1"/>
        <rFont val="ＭＳ Ｐゴシック"/>
        <family val="3"/>
        <charset val="134"/>
        <scheme val="minor"/>
      </rPr>
      <t>码</t>
    </r>
    <phoneticPr fontId="3"/>
  </si>
  <si>
    <r>
      <t>企业</t>
    </r>
    <r>
      <rPr>
        <sz val="11"/>
        <color theme="1"/>
        <rFont val="ＭＳ Ｐゴシック"/>
        <family val="3"/>
        <charset val="128"/>
        <scheme val="minor"/>
      </rPr>
      <t>名称</t>
    </r>
    <phoneticPr fontId="3"/>
  </si>
  <si>
    <r>
      <t>企业</t>
    </r>
    <r>
      <rPr>
        <sz val="11"/>
        <color theme="1"/>
        <rFont val="ＭＳ Ｐゴシック"/>
        <family val="3"/>
        <charset val="128"/>
        <scheme val="minor"/>
      </rPr>
      <t>注册号</t>
    </r>
    <phoneticPr fontId="3"/>
  </si>
  <si>
    <r>
      <t>管理员</t>
    </r>
    <r>
      <rPr>
        <sz val="11"/>
        <color theme="1"/>
        <rFont val="ＭＳ Ｐゴシック"/>
        <family val="3"/>
        <charset val="128"/>
        <scheme val="minor"/>
      </rPr>
      <t>姓名</t>
    </r>
    <phoneticPr fontId="3"/>
  </si>
  <si>
    <r>
      <t>管理员</t>
    </r>
    <r>
      <rPr>
        <sz val="11"/>
        <color theme="1"/>
        <rFont val="ＭＳ Ｐゴシック"/>
        <family val="3"/>
        <charset val="128"/>
        <scheme val="minor"/>
      </rPr>
      <t>手机号</t>
    </r>
    <r>
      <rPr>
        <sz val="11"/>
        <color theme="1"/>
        <rFont val="ＭＳ Ｐゴシック"/>
        <family val="3"/>
        <charset val="134"/>
        <scheme val="minor"/>
      </rPr>
      <t>码</t>
    </r>
    <phoneticPr fontId="3"/>
  </si>
  <si>
    <t>短信验证码</t>
    <phoneticPr fontId="3"/>
  </si>
  <si>
    <r>
      <t>管理员证</t>
    </r>
    <r>
      <rPr>
        <sz val="11"/>
        <color theme="1"/>
        <rFont val="ＭＳ Ｐゴシック"/>
        <family val="3"/>
        <charset val="128"/>
        <scheme val="minor"/>
      </rPr>
      <t>件号</t>
    </r>
    <r>
      <rPr>
        <sz val="11"/>
        <color theme="1"/>
        <rFont val="ＭＳ Ｐゴシック"/>
        <family val="3"/>
        <charset val="134"/>
        <scheme val="minor"/>
      </rPr>
      <t>码</t>
    </r>
    <phoneticPr fontId="3"/>
  </si>
  <si>
    <r>
      <t>账户</t>
    </r>
    <r>
      <rPr>
        <sz val="11"/>
        <color theme="1"/>
        <rFont val="ＭＳ Ｐゴシック"/>
        <family val="3"/>
        <charset val="128"/>
        <scheme val="minor"/>
      </rPr>
      <t>名称</t>
    </r>
    <phoneticPr fontId="3"/>
  </si>
  <si>
    <t>功能介绍</t>
    <phoneticPr fontId="3"/>
  </si>
  <si>
    <t>認証申請</t>
    <rPh sb="0" eb="2">
      <t>ニンショウ</t>
    </rPh>
    <rPh sb="2" eb="4">
      <t>シンセイ</t>
    </rPh>
    <phoneticPr fontId="3"/>
  </si>
  <si>
    <r>
      <t>企业</t>
    </r>
    <r>
      <rPr>
        <sz val="11"/>
        <color theme="1"/>
        <rFont val="ＭＳ Ｐゴシック"/>
        <family val="3"/>
        <charset val="128"/>
        <scheme val="minor"/>
      </rPr>
      <t>注册地址</t>
    </r>
    <phoneticPr fontId="3"/>
  </si>
  <si>
    <r>
      <t>企业办</t>
    </r>
    <r>
      <rPr>
        <sz val="11"/>
        <color theme="1"/>
        <rFont val="ＭＳ Ｐゴシック"/>
        <family val="3"/>
        <charset val="128"/>
        <scheme val="minor"/>
      </rPr>
      <t>公地址</t>
    </r>
    <phoneticPr fontId="3"/>
  </si>
  <si>
    <r>
      <t>办</t>
    </r>
    <r>
      <rPr>
        <sz val="11"/>
        <color theme="1"/>
        <rFont val="ＭＳ Ｐゴシック"/>
        <family val="3"/>
        <charset val="128"/>
        <scheme val="minor"/>
      </rPr>
      <t>公</t>
    </r>
    <r>
      <rPr>
        <sz val="11"/>
        <color theme="1"/>
        <rFont val="ＭＳ Ｐゴシック"/>
        <family val="3"/>
        <charset val="134"/>
        <scheme val="minor"/>
      </rPr>
      <t>电话</t>
    </r>
    <phoneticPr fontId="3"/>
  </si>
  <si>
    <r>
      <t>经营</t>
    </r>
    <r>
      <rPr>
        <sz val="11"/>
        <color theme="1"/>
        <rFont val="ＭＳ Ｐゴシック"/>
        <family val="3"/>
        <charset val="128"/>
        <scheme val="minor"/>
      </rPr>
      <t>范</t>
    </r>
    <r>
      <rPr>
        <sz val="11"/>
        <color theme="1"/>
        <rFont val="ＭＳ Ｐゴシック"/>
        <family val="3"/>
        <charset val="134"/>
        <scheme val="minor"/>
      </rPr>
      <t>围</t>
    </r>
    <phoneticPr fontId="3"/>
  </si>
  <si>
    <r>
      <t>企业</t>
    </r>
    <r>
      <rPr>
        <sz val="11"/>
        <color theme="1"/>
        <rFont val="ＭＳ Ｐゴシック"/>
        <family val="3"/>
        <charset val="128"/>
        <scheme val="minor"/>
      </rPr>
      <t>开</t>
    </r>
    <r>
      <rPr>
        <sz val="11"/>
        <color theme="1"/>
        <rFont val="ＭＳ Ｐゴシック"/>
        <family val="3"/>
        <charset val="134"/>
        <scheme val="minor"/>
      </rPr>
      <t>户</t>
    </r>
    <r>
      <rPr>
        <sz val="11"/>
        <color theme="1"/>
        <rFont val="ＭＳ Ｐゴシック"/>
        <family val="3"/>
        <charset val="128"/>
        <scheme val="minor"/>
      </rPr>
      <t>名称</t>
    </r>
    <phoneticPr fontId="3"/>
  </si>
  <si>
    <r>
      <t>企业</t>
    </r>
    <r>
      <rPr>
        <sz val="11"/>
        <color theme="1"/>
        <rFont val="ＭＳ Ｐゴシック"/>
        <family val="3"/>
        <charset val="128"/>
        <scheme val="minor"/>
      </rPr>
      <t>开</t>
    </r>
    <r>
      <rPr>
        <sz val="11"/>
        <color theme="1"/>
        <rFont val="ＭＳ Ｐゴシック"/>
        <family val="3"/>
        <charset val="134"/>
        <scheme val="minor"/>
      </rPr>
      <t>户银</t>
    </r>
    <r>
      <rPr>
        <sz val="11"/>
        <color theme="1"/>
        <rFont val="ＭＳ Ｐゴシック"/>
        <family val="3"/>
        <charset val="128"/>
        <scheme val="minor"/>
      </rPr>
      <t>行</t>
    </r>
    <phoneticPr fontId="3"/>
  </si>
  <si>
    <r>
      <t>企业银</t>
    </r>
    <r>
      <rPr>
        <sz val="11"/>
        <color theme="1"/>
        <rFont val="ＭＳ Ｐゴシック"/>
        <family val="3"/>
        <charset val="128"/>
        <scheme val="minor"/>
      </rPr>
      <t>行</t>
    </r>
    <r>
      <rPr>
        <sz val="11"/>
        <color theme="1"/>
        <rFont val="ＭＳ Ｐゴシック"/>
        <family val="3"/>
        <charset val="134"/>
        <scheme val="minor"/>
      </rPr>
      <t>账</t>
    </r>
    <r>
      <rPr>
        <sz val="11"/>
        <color theme="1"/>
        <rFont val="ＭＳ Ｐゴシック"/>
        <family val="3"/>
        <charset val="128"/>
        <scheme val="minor"/>
      </rPr>
      <t>号</t>
    </r>
    <phoneticPr fontId="3"/>
  </si>
  <si>
    <t>法定代表人</t>
    <phoneticPr fontId="3"/>
  </si>
  <si>
    <r>
      <t>联</t>
    </r>
    <r>
      <rPr>
        <sz val="11"/>
        <color theme="1"/>
        <rFont val="ＭＳ Ｐゴシック"/>
        <family val="3"/>
        <charset val="128"/>
        <scheme val="minor"/>
      </rPr>
      <t>系人姓名</t>
    </r>
    <phoneticPr fontId="3"/>
  </si>
  <si>
    <r>
      <t>联</t>
    </r>
    <r>
      <rPr>
        <sz val="11"/>
        <color theme="1"/>
        <rFont val="ＭＳ Ｐゴシック"/>
        <family val="3"/>
        <charset val="128"/>
        <scheme val="minor"/>
      </rPr>
      <t>系人手机号</t>
    </r>
    <r>
      <rPr>
        <sz val="11"/>
        <color theme="1"/>
        <rFont val="ＭＳ Ｐゴシック"/>
        <family val="3"/>
        <charset val="134"/>
        <scheme val="minor"/>
      </rPr>
      <t>码</t>
    </r>
    <phoneticPr fontId="3"/>
  </si>
  <si>
    <t>短信验证码</t>
    <phoneticPr fontId="3"/>
  </si>
  <si>
    <r>
      <t>联</t>
    </r>
    <r>
      <rPr>
        <sz val="11"/>
        <color theme="1"/>
        <rFont val="ＭＳ Ｐゴシック"/>
        <family val="3"/>
        <charset val="128"/>
        <scheme val="minor"/>
      </rPr>
      <t>系人座机</t>
    </r>
    <phoneticPr fontId="3"/>
  </si>
  <si>
    <r>
      <t>联</t>
    </r>
    <r>
      <rPr>
        <sz val="11"/>
        <color theme="1"/>
        <rFont val="ＭＳ Ｐゴシック"/>
        <family val="3"/>
        <charset val="128"/>
        <scheme val="minor"/>
      </rPr>
      <t>系人</t>
    </r>
    <r>
      <rPr>
        <sz val="11"/>
        <color theme="1"/>
        <rFont val="ＭＳ Ｐゴシック"/>
        <family val="3"/>
        <charset val="134"/>
        <scheme val="minor"/>
      </rPr>
      <t>电</t>
    </r>
    <r>
      <rPr>
        <sz val="11"/>
        <color theme="1"/>
        <rFont val="ＭＳ Ｐゴシック"/>
        <family val="3"/>
        <charset val="128"/>
        <scheme val="minor"/>
      </rPr>
      <t>子</t>
    </r>
    <r>
      <rPr>
        <sz val="11"/>
        <color theme="1"/>
        <rFont val="ＭＳ Ｐゴシック"/>
        <family val="3"/>
        <charset val="134"/>
        <scheme val="minor"/>
      </rPr>
      <t>邮</t>
    </r>
    <r>
      <rPr>
        <sz val="11"/>
        <color theme="1"/>
        <rFont val="ＭＳ Ｐゴシック"/>
        <family val="3"/>
        <charset val="128"/>
        <scheme val="minor"/>
      </rPr>
      <t>箱</t>
    </r>
    <phoneticPr fontId="3"/>
  </si>
  <si>
    <r>
      <t>联</t>
    </r>
    <r>
      <rPr>
        <sz val="11"/>
        <color theme="1"/>
        <rFont val="ＭＳ Ｐゴシック"/>
        <family val="3"/>
        <charset val="128"/>
        <scheme val="minor"/>
      </rPr>
      <t>系人</t>
    </r>
    <r>
      <rPr>
        <sz val="11"/>
        <color theme="1"/>
        <rFont val="ＭＳ Ｐゴシック"/>
        <family val="3"/>
        <charset val="134"/>
        <scheme val="minor"/>
      </rPr>
      <t>证</t>
    </r>
    <r>
      <rPr>
        <sz val="11"/>
        <color theme="1"/>
        <rFont val="ＭＳ Ｐゴシック"/>
        <family val="3"/>
        <charset val="128"/>
        <scheme val="minor"/>
      </rPr>
      <t>件号</t>
    </r>
    <r>
      <rPr>
        <sz val="11"/>
        <color theme="1"/>
        <rFont val="ＭＳ Ｐゴシック"/>
        <family val="3"/>
        <charset val="134"/>
        <scheme val="minor"/>
      </rPr>
      <t>码</t>
    </r>
    <phoneticPr fontId="3"/>
  </si>
  <si>
    <r>
      <t>申请认证</t>
    </r>
    <r>
      <rPr>
        <sz val="11"/>
        <color theme="1"/>
        <rFont val="ＭＳ Ｐゴシック"/>
        <family val="3"/>
        <charset val="128"/>
        <scheme val="minor"/>
      </rPr>
      <t>的公众号名称</t>
    </r>
    <phoneticPr fontId="3"/>
  </si>
  <si>
    <t>記入内容</t>
    <rPh sb="0" eb="2">
      <t>キ</t>
    </rPh>
    <rPh sb="2" eb="4">
      <t>ナイヨ</t>
    </rPh>
    <phoneticPr fontId="3"/>
  </si>
  <si>
    <t>記入例</t>
    <rPh sb="0" eb="2">
      <t>キニュ</t>
    </rPh>
    <rPh sb="2" eb="3">
      <t>レイ</t>
    </rPh>
    <phoneticPr fontId="3"/>
  </si>
  <si>
    <t>ID用メールアドレス</t>
    <phoneticPr fontId="3"/>
  </si>
  <si>
    <t>パスワード</t>
    <phoneticPr fontId="3"/>
  </si>
  <si>
    <t>パスワード再入力</t>
    <rPh sb="5" eb="8">
      <t>サイニュウリョ</t>
    </rPh>
    <phoneticPr fontId="3"/>
  </si>
  <si>
    <t>会社法人等番号</t>
    <rPh sb="0" eb="7">
      <t>カイシャ</t>
    </rPh>
    <phoneticPr fontId="3"/>
  </si>
  <si>
    <t>SNSご担当者（携帯）電話番号</t>
    <phoneticPr fontId="3"/>
  </si>
  <si>
    <t>上記に届く（携帯）SMS認証コード</t>
    <rPh sb="0" eb="2">
      <t>ジョウキ</t>
    </rPh>
    <rPh sb="3" eb="4">
      <t>トド</t>
    </rPh>
    <rPh sb="12" eb="17">
      <t>ニ</t>
    </rPh>
    <phoneticPr fontId="3"/>
  </si>
  <si>
    <t>上記に届く認証コード</t>
    <rPh sb="5" eb="10">
      <t>ニン</t>
    </rPh>
    <phoneticPr fontId="3"/>
  </si>
  <si>
    <t>SNSご担当者　パスポート番号</t>
    <rPh sb="13" eb="15">
      <t>バンゴウ</t>
    </rPh>
    <phoneticPr fontId="3"/>
  </si>
  <si>
    <t>法人所在地（日本語）</t>
    <rPh sb="6" eb="9">
      <t>ニホ</t>
    </rPh>
    <phoneticPr fontId="3"/>
  </si>
  <si>
    <t>法人所在地（日本語）</t>
    <phoneticPr fontId="3"/>
  </si>
  <si>
    <t>電話番号</t>
    <rPh sb="0" eb="2">
      <t>デン</t>
    </rPh>
    <rPh sb="2" eb="4">
      <t>バン</t>
    </rPh>
    <phoneticPr fontId="3"/>
  </si>
  <si>
    <t>事業内容（200文字以内）</t>
    <phoneticPr fontId="3"/>
  </si>
  <si>
    <t>アカウント名（中国/英語表記）</t>
    <phoneticPr fontId="3"/>
  </si>
  <si>
    <t>プロフィール紹介（中国語表記）</t>
    <phoneticPr fontId="3"/>
  </si>
  <si>
    <t>金融機関名（英語）</t>
    <rPh sb="6" eb="8">
      <t>エイゴ</t>
    </rPh>
    <phoneticPr fontId="3"/>
  </si>
  <si>
    <t>口座番号</t>
    <phoneticPr fontId="4"/>
  </si>
  <si>
    <t>口座番号</t>
    <phoneticPr fontId="3"/>
  </si>
  <si>
    <t>代表者名</t>
    <phoneticPr fontId="3"/>
  </si>
  <si>
    <t>SBPS担当者携帯番号</t>
    <rPh sb="4" eb="7">
      <t>タントウ</t>
    </rPh>
    <rPh sb="7" eb="11">
      <t>ケイタイ</t>
    </rPh>
    <phoneticPr fontId="3"/>
  </si>
  <si>
    <t>SNSご担当者　パスポート番号</t>
    <phoneticPr fontId="3"/>
  </si>
  <si>
    <t>アカウント名（中国/英語表記）</t>
    <phoneticPr fontId="3"/>
  </si>
  <si>
    <t>カテゴリ</t>
    <phoneticPr fontId="3"/>
  </si>
  <si>
    <t>登録申請</t>
    <rPh sb="0" eb="2">
      <t>トウロク</t>
    </rPh>
    <rPh sb="2" eb="4">
      <t>シ</t>
    </rPh>
    <phoneticPr fontId="3"/>
  </si>
  <si>
    <t>sbps123456</t>
    <phoneticPr fontId="3"/>
  </si>
  <si>
    <t>法人名（日本語表記）</t>
    <rPh sb="4" eb="7">
      <t>ニホンゴ</t>
    </rPh>
    <phoneticPr fontId="3"/>
  </si>
  <si>
    <t>sbps123456</t>
    <phoneticPr fontId="3"/>
  </si>
  <si>
    <t>2400-00-000000</t>
    <phoneticPr fontId="3"/>
  </si>
  <si>
    <t>備考</t>
    <rPh sb="0" eb="2">
      <t>ビコウ</t>
    </rPh>
    <phoneticPr fontId="3"/>
  </si>
  <si>
    <t>送付資料パスポート写真より取得</t>
    <rPh sb="0" eb="2">
      <t>ソウフ</t>
    </rPh>
    <rPh sb="2" eb="4">
      <t>シリョウ</t>
    </rPh>
    <rPh sb="9" eb="11">
      <t>シャシ</t>
    </rPh>
    <rPh sb="13" eb="15">
      <t>シュト</t>
    </rPh>
    <phoneticPr fontId="3"/>
  </si>
  <si>
    <t>AB11111111</t>
    <phoneticPr fontId="3"/>
  </si>
  <si>
    <t>送付資料謄本写真より取得</t>
    <rPh sb="0" eb="2">
      <t>ソウフ</t>
    </rPh>
    <rPh sb="2" eb="4">
      <t>シリョウ</t>
    </rPh>
    <rPh sb="4" eb="6">
      <t>トウホ</t>
    </rPh>
    <rPh sb="6" eb="8">
      <t>シャシ</t>
    </rPh>
    <rPh sb="10" eb="12">
      <t>シュト</t>
    </rPh>
    <phoneticPr fontId="3"/>
  </si>
  <si>
    <t>英語表記</t>
    <rPh sb="0" eb="2">
      <t>エイゴ</t>
    </rPh>
    <rPh sb="2" eb="4">
      <t>ヒョウキ</t>
    </rPh>
    <phoneticPr fontId="3"/>
  </si>
  <si>
    <t>必ずSBPS担当者の携帯番号</t>
    <rPh sb="0" eb="2">
      <t>カナラ</t>
    </rPh>
    <rPh sb="6" eb="9">
      <t>タン</t>
    </rPh>
    <rPh sb="10" eb="14">
      <t>ケイ</t>
    </rPh>
    <phoneticPr fontId="3"/>
  </si>
  <si>
    <t>inbound@sb.ne.jp</t>
    <phoneticPr fontId="3"/>
  </si>
  <si>
    <t>SNSご担当者名（英語）</t>
    <rPh sb="9" eb="11">
      <t>エイゴ</t>
    </rPh>
    <phoneticPr fontId="3"/>
  </si>
  <si>
    <t>パスポートの英語名前</t>
    <rPh sb="6" eb="8">
      <t>エイ</t>
    </rPh>
    <rPh sb="8" eb="10">
      <t>ナマエ</t>
    </rPh>
    <phoneticPr fontId="3"/>
  </si>
  <si>
    <t>SNSご担当者名
（パスポート英語名）</t>
    <rPh sb="4" eb="7">
      <t>タントウシャ</t>
    </rPh>
    <rPh sb="7" eb="8">
      <t>メイ</t>
    </rPh>
    <rPh sb="15" eb="17">
      <t>エイゴ</t>
    </rPh>
    <rPh sb="17" eb="18">
      <t>メイ</t>
    </rPh>
    <phoneticPr fontId="4"/>
  </si>
  <si>
    <t>SATO　JIRO</t>
    <phoneticPr fontId="3"/>
  </si>
  <si>
    <t>SBPS日本</t>
    <phoneticPr fontId="3"/>
  </si>
  <si>
    <t>SBPS日本成立于……</t>
    <phoneticPr fontId="3"/>
  </si>
  <si>
    <t>東京都港区東新橋1-9-3</t>
    <rPh sb="0" eb="5">
      <t>トウキョウ</t>
    </rPh>
    <rPh sb="5" eb="8">
      <t>ヒガ</t>
    </rPh>
    <phoneticPr fontId="3"/>
  </si>
  <si>
    <t>日本語で大丈夫</t>
    <rPh sb="0" eb="3">
      <t>ニホ</t>
    </rPh>
    <rPh sb="4" eb="7">
      <t>ダイジョウ</t>
    </rPh>
    <phoneticPr fontId="3"/>
  </si>
  <si>
    <t>SBPS SHOUJI</t>
    <phoneticPr fontId="3"/>
  </si>
  <si>
    <t>MIZUHO BANK, LTD</t>
    <phoneticPr fontId="3"/>
  </si>
  <si>
    <t>SATO　JIRO</t>
    <phoneticPr fontId="3"/>
  </si>
  <si>
    <t>08012345678</t>
    <phoneticPr fontId="3"/>
  </si>
  <si>
    <t>08000000000</t>
    <phoneticPr fontId="3"/>
  </si>
  <si>
    <t>必ずSBPS担当者のメールアドレス</t>
    <rPh sb="0" eb="2">
      <t>カナラ</t>
    </rPh>
    <rPh sb="6" eb="9">
      <t>タン</t>
    </rPh>
    <phoneticPr fontId="3"/>
  </si>
  <si>
    <t>sbps@g.softbank.co.jp</t>
    <phoneticPr fontId="3"/>
  </si>
  <si>
    <r>
      <t>分</t>
    </r>
    <r>
      <rPr>
        <b/>
        <sz val="12"/>
        <color theme="1"/>
        <rFont val="微软雅黑"/>
        <family val="2"/>
        <charset val="134"/>
      </rPr>
      <t>类</t>
    </r>
    <r>
      <rPr>
        <b/>
        <sz val="12"/>
        <color theme="1"/>
        <rFont val="メイリオ"/>
        <family val="3"/>
        <charset val="128"/>
      </rPr>
      <t>　
カテゴリ</t>
    </r>
    <phoneticPr fontId="72" type="noConversion"/>
  </si>
  <si>
    <t>字段
項目</t>
    <rPh sb="3" eb="5">
      <t>ｺｳﾓｸ</t>
    </rPh>
    <phoneticPr fontId="72" type="noConversion"/>
  </si>
  <si>
    <t>填写要求
注意事項</t>
    <rPh sb="5" eb="9">
      <t>ﾁｭｳｲｼﾞｺｳ</t>
    </rPh>
    <phoneticPr fontId="72" type="noConversion"/>
  </si>
  <si>
    <t>店铺信息
店舗情報</t>
  </si>
  <si>
    <t>城市
エリア</t>
    <phoneticPr fontId="72" type="noConversion"/>
  </si>
  <si>
    <r>
      <t xml:space="preserve">按照实际所在站点填写
</t>
    </r>
    <r>
      <rPr>
        <sz val="12"/>
        <rFont val="メイリオ"/>
        <family val="3"/>
        <charset val="128"/>
      </rPr>
      <t>店舗所在エリア</t>
    </r>
    <rPh sb="11" eb="13">
      <t>ﾃﾝﾎﾟ</t>
    </rPh>
    <rPh sb="13" eb="15">
      <t>ｼｮｻﾞｲ</t>
    </rPh>
    <phoneticPr fontId="72" type="noConversion"/>
  </si>
  <si>
    <t>东京</t>
  </si>
  <si>
    <t>商户名
店舗名</t>
  </si>
  <si>
    <r>
      <t>优先中文表现形式（不支持中英文或中日文混搭）
中国語記入</t>
    </r>
    <r>
      <rPr>
        <sz val="12"/>
        <rFont val="メイリオ"/>
        <family val="3"/>
        <charset val="128"/>
      </rPr>
      <t>（中国語と英語、中国語と日本語の組み合わせはNG　例　</t>
    </r>
    <r>
      <rPr>
        <sz val="12"/>
        <rFont val="微软雅黑"/>
        <family val="3"/>
        <charset val="134"/>
      </rPr>
      <t>药店AIUEO</t>
    </r>
    <r>
      <rPr>
        <sz val="12"/>
        <rFont val="メイリオ"/>
        <family val="3"/>
        <charset val="128"/>
      </rPr>
      <t>、</t>
    </r>
    <r>
      <rPr>
        <sz val="12"/>
        <rFont val="微软雅黑"/>
        <family val="3"/>
        <charset val="134"/>
      </rPr>
      <t>药店</t>
    </r>
    <r>
      <rPr>
        <sz val="12"/>
        <rFont val="メイリオ"/>
        <family val="3"/>
        <charset val="128"/>
      </rPr>
      <t>あいうえお　等）</t>
    </r>
    <rPh sb="29" eb="32">
      <t>ﾁｭｳｺﾞｸｺﾞ</t>
    </rPh>
    <rPh sb="33" eb="35">
      <t>ｴｲｺﾞ</t>
    </rPh>
    <rPh sb="36" eb="39">
      <t>ﾁｭｳｺﾞｸｺﾞ</t>
    </rPh>
    <rPh sb="40" eb="43">
      <t>ﾆﾎﾝｺﾞ</t>
    </rPh>
    <rPh sb="44" eb="45">
      <t>ｸ</t>
    </rPh>
    <rPh sb="46" eb="47">
      <t>ｱ</t>
    </rPh>
    <rPh sb="53" eb="54">
      <t>ﾀﾄ</t>
    </rPh>
    <rPh sb="71" eb="72">
      <t>ﾅﾄﾞ</t>
    </rPh>
    <phoneticPr fontId="72" type="noConversion"/>
  </si>
  <si>
    <t>分店名
支店名</t>
  </si>
  <si>
    <r>
      <t>优先中文表现形式（不支持中英文或中日文混搭）
中国語記入</t>
    </r>
    <r>
      <rPr>
        <sz val="12"/>
        <rFont val="メイリオ"/>
        <family val="3"/>
        <charset val="128"/>
      </rPr>
      <t>（中国語と英語、中国語と日本語の組み合わせはNG）</t>
    </r>
    <phoneticPr fontId="72" type="noConversion"/>
  </si>
  <si>
    <t>上野广小路店</t>
  </si>
  <si>
    <r>
      <t>当地语言（英文或日文）的表现形式（不支持中英文或中日文混搭）
日本語か英語</t>
    </r>
    <r>
      <rPr>
        <sz val="12"/>
        <rFont val="游ゴシック"/>
        <family val="2"/>
        <charset val="128"/>
      </rPr>
      <t>で</t>
    </r>
    <r>
      <rPr>
        <sz val="12"/>
        <rFont val="微软雅黑"/>
        <family val="2"/>
        <charset val="134"/>
      </rPr>
      <t>記入</t>
    </r>
    <r>
      <rPr>
        <sz val="12"/>
        <rFont val="メイリオ"/>
        <family val="3"/>
        <charset val="128"/>
      </rPr>
      <t>（中国語と英語、中国語と日本語の組み合わせはNG）</t>
    </r>
    <phoneticPr fontId="72" type="noConversion"/>
  </si>
  <si>
    <t>マツモトキヨシ</t>
  </si>
  <si>
    <t>分店名（当地语言）
支店名（日本語）</t>
  </si>
  <si>
    <r>
      <t>当地语言（英文或日文）的表现形式（不支持中英文或中日文混搭）
日本語か英語</t>
    </r>
    <r>
      <rPr>
        <sz val="12"/>
        <rFont val="游ゴシック"/>
        <family val="2"/>
        <charset val="128"/>
      </rPr>
      <t>で</t>
    </r>
    <r>
      <rPr>
        <sz val="12"/>
        <rFont val="微软雅黑"/>
        <family val="2"/>
        <charset val="134"/>
      </rPr>
      <t>記入</t>
    </r>
    <r>
      <rPr>
        <sz val="12"/>
        <rFont val="メイリオ"/>
        <family val="3"/>
        <charset val="128"/>
      </rPr>
      <t>（中国語と英語、中国語と日本語の組み合わせはNG）</t>
    </r>
    <phoneticPr fontId="72" type="noConversion"/>
  </si>
  <si>
    <t>上野広小路店</t>
  </si>
  <si>
    <t>地址
住所</t>
    <phoneticPr fontId="72" type="noConversion"/>
  </si>
  <si>
    <t>中文形式记入
中国語記入</t>
  </si>
  <si>
    <r>
      <rPr>
        <sz val="11"/>
        <rFont val="ＭＳ Ｐゴシック"/>
        <family val="3"/>
        <charset val="128"/>
      </rPr>
      <t>东</t>
    </r>
    <r>
      <rPr>
        <sz val="11"/>
        <rFont val="メイリオ"/>
        <family val="3"/>
        <charset val="128"/>
      </rPr>
      <t>京都台</t>
    </r>
    <r>
      <rPr>
        <sz val="11"/>
        <rFont val="ＭＳ Ｐゴシック"/>
        <family val="3"/>
        <charset val="128"/>
      </rPr>
      <t>东</t>
    </r>
    <r>
      <rPr>
        <sz val="11"/>
        <rFont val="メイリオ"/>
        <family val="3"/>
        <charset val="128"/>
      </rPr>
      <t>区上野4-4-2</t>
    </r>
  </si>
  <si>
    <t>地址（当地语言）
住所（日本語）</t>
    <phoneticPr fontId="72" type="noConversion"/>
  </si>
  <si>
    <t>日文形式记入
日本語記入</t>
  </si>
  <si>
    <t>東京都台東区上野4-4-2</t>
  </si>
  <si>
    <t>电话
電話番号</t>
  </si>
  <si>
    <t>实际店铺电话
実際の店舗電話番号</t>
  </si>
  <si>
    <t>03-5807-2260</t>
  </si>
  <si>
    <t>经度
経度</t>
  </si>
  <si>
    <t>纬度
緯度</t>
  </si>
  <si>
    <t>分类
分類</t>
  </si>
  <si>
    <r>
      <t xml:space="preserve">最近的车站徒步**分钟
</t>
    </r>
    <r>
      <rPr>
        <sz val="12"/>
        <rFont val="メイリオ"/>
        <family val="3"/>
        <charset val="128"/>
      </rPr>
      <t>最寄り駅まで徒歩**分</t>
    </r>
    <rPh sb="12" eb="14">
      <t>ﾓﾖ</t>
    </rPh>
    <rPh sb="15" eb="16">
      <t>ｴｷ</t>
    </rPh>
    <phoneticPr fontId="72" type="noConversion"/>
  </si>
  <si>
    <r>
      <rPr>
        <sz val="10"/>
        <rFont val="ＭＳ Ｐゴシック"/>
        <family val="3"/>
        <charset val="128"/>
      </rPr>
      <t>银</t>
    </r>
    <r>
      <rPr>
        <sz val="10"/>
        <rFont val="メイリオ"/>
        <family val="3"/>
        <charset val="128"/>
      </rPr>
      <t>座</t>
    </r>
    <r>
      <rPr>
        <sz val="10"/>
        <rFont val="ＭＳ Ｐゴシック"/>
        <family val="3"/>
        <charset val="128"/>
      </rPr>
      <t>线</t>
    </r>
    <r>
      <rPr>
        <sz val="10"/>
        <rFont val="メイリオ"/>
        <family val="3"/>
        <charset val="128"/>
      </rPr>
      <t>上野广小路站 2分</t>
    </r>
    <r>
      <rPr>
        <sz val="10"/>
        <rFont val="ＭＳ Ｐゴシック"/>
        <family val="3"/>
        <charset val="128"/>
      </rPr>
      <t>钟</t>
    </r>
  </si>
  <si>
    <t>营业时间
営業時間</t>
  </si>
  <si>
    <t>店铺营业时间
店舗の営業時間</t>
    <phoneticPr fontId="72" type="noConversion"/>
  </si>
  <si>
    <t>10:00-22:00</t>
  </si>
  <si>
    <r>
      <t xml:space="preserve">头图
</t>
    </r>
    <r>
      <rPr>
        <sz val="12"/>
        <color rgb="FFFF0000"/>
        <rFont val="メイリオ"/>
        <family val="3"/>
        <charset val="128"/>
      </rPr>
      <t>店舗画像</t>
    </r>
    <rPh sb="3" eb="5">
      <t>ﾃﾝﾎﾟ</t>
    </rPh>
    <rPh sb="5" eb="7">
      <t>ｶﾞｿﾞｳ</t>
    </rPh>
    <phoneticPr fontId="72" type="noConversion"/>
  </si>
  <si>
    <r>
      <t xml:space="preserve">展现在店铺详情页上的图片，连锁店建议用LOGO，单独店铺建议用外观（4：3尺寸，LOGO的话居中）
</t>
    </r>
    <r>
      <rPr>
        <sz val="12"/>
        <color rgb="FFFF0000"/>
        <rFont val="メイリオ"/>
        <family val="3"/>
        <charset val="128"/>
      </rPr>
      <t>店舗詳細ページ用の写真、チェーン店はロゴがオススメ、他の店舗は外観写真がオススメです（写真サイズ4：3、ロゴを中央揃いにしてください）</t>
    </r>
    <phoneticPr fontId="72" type="noConversion"/>
  </si>
  <si>
    <r>
      <t>文件名命名</t>
    </r>
    <r>
      <rPr>
        <sz val="10"/>
        <color rgb="FFFF0000"/>
        <rFont val="Microsoft YaHei"/>
        <family val="2"/>
        <charset val="134"/>
      </rPr>
      <t>为</t>
    </r>
    <r>
      <rPr>
        <sz val="10"/>
        <color rgb="FFFF0000"/>
        <rFont val="メイリオ"/>
        <family val="3"/>
        <charset val="128"/>
      </rPr>
      <t>logo</t>
    </r>
  </si>
  <si>
    <t>品牌信息
ブランド情報</t>
  </si>
  <si>
    <r>
      <t xml:space="preserve">品牌
</t>
    </r>
    <r>
      <rPr>
        <sz val="12"/>
        <color theme="1"/>
        <rFont val="メイリオ"/>
        <family val="3"/>
        <charset val="128"/>
      </rPr>
      <t>ブランド名</t>
    </r>
    <rPh sb="7" eb="8">
      <t>ﾒｲ</t>
    </rPh>
    <phoneticPr fontId="72" type="noConversion"/>
  </si>
  <si>
    <t>ブランド名を記入</t>
    <rPh sb="4" eb="5">
      <t>ﾒｲ</t>
    </rPh>
    <rPh sb="6" eb="8">
      <t>ｷﾆｭｳ</t>
    </rPh>
    <phoneticPr fontId="72" type="noConversion"/>
  </si>
  <si>
    <t>唐吉诃德</t>
  </si>
  <si>
    <t>请重命名为“优惠券logo”</t>
  </si>
  <si>
    <r>
      <t>选择项：药妆、机场免税、电器、手信、珠宝首饰、特色集市、书店、超市便利、保健品、免税店、服饰鞋包等
選択肢：</t>
    </r>
    <r>
      <rPr>
        <sz val="11"/>
        <color theme="1"/>
        <rFont val="メイリオ"/>
        <family val="3"/>
        <charset val="128"/>
      </rPr>
      <t>ドラッグストア・空港免税・電器・お土産・ジュエリーとアクセサリー・コンビニ・保健食品・免税店・ファッションなど</t>
    </r>
    <rPh sb="92" eb="94">
      <t>ﾎｹﾝ</t>
    </rPh>
    <rPh sb="94" eb="96">
      <t>ｼｮｸﾋﾝ</t>
    </rPh>
    <phoneticPr fontId="72" type="noConversion"/>
  </si>
  <si>
    <t>药妆电器</t>
  </si>
  <si>
    <r>
      <t xml:space="preserve">填写数量即可
</t>
    </r>
    <r>
      <rPr>
        <sz val="11"/>
        <color theme="1"/>
        <rFont val="メイリオ"/>
        <family val="3"/>
        <charset val="128"/>
      </rPr>
      <t>店舗数記入</t>
    </r>
    <rPh sb="7" eb="9">
      <t>ﾃﾝﾎﾟ</t>
    </rPh>
    <rPh sb="9" eb="10">
      <t>ｽｳ</t>
    </rPh>
    <phoneticPr fontId="72" type="noConversion"/>
  </si>
  <si>
    <t>24小时营业的综合商店</t>
  </si>
  <si>
    <r>
      <t>40个字符以内，一定要包括主营产品/热卖产品，选择性添加品牌分布（百货）、交通信息、特色服务、品牌风格等内容
40文字以内、</t>
    </r>
    <r>
      <rPr>
        <sz val="11"/>
        <color theme="1"/>
        <rFont val="メイリオ"/>
        <family val="3"/>
        <charset val="128"/>
      </rPr>
      <t>人気商品・お勧め商品をはじめ、交通手段・特色サービス・ブランドスタイルなど</t>
    </r>
    <rPh sb="68" eb="69">
      <t>ｽｽ</t>
    </rPh>
    <rPh sb="70" eb="72">
      <t>ｼｮｳﾋﾝ</t>
    </rPh>
    <phoneticPr fontId="72" type="noConversion"/>
  </si>
  <si>
    <r>
      <t xml:space="preserve">最多10张,每张＜1M,且图片需不小于640*360像素,不大于2048*2048像素,仅限JPG、PNG格式
</t>
    </r>
    <r>
      <rPr>
        <sz val="11"/>
        <color rgb="FFFF0000"/>
        <rFont val="メイリオ"/>
        <family val="3"/>
        <charset val="128"/>
      </rPr>
      <t>上限は10枚、写真は1M以下、写真ピクセルは640*360～2048*2048、JPG・PNGに限り</t>
    </r>
    <phoneticPr fontId="72" type="noConversion"/>
  </si>
  <si>
    <t>优惠券信息
クーポン券情報</t>
  </si>
  <si>
    <r>
      <t>折扣/立减/赠礼
1.折扣：无门槛；有门槛（有门槛，消费满</t>
    </r>
    <r>
      <rPr>
        <sz val="11"/>
        <rFont val="微软雅黑"/>
        <family val="2"/>
        <charset val="134"/>
      </rPr>
      <t>**</t>
    </r>
    <r>
      <rPr>
        <sz val="11"/>
        <color theme="1"/>
        <rFont val="微软雅黑"/>
        <family val="2"/>
        <charset val="134"/>
      </rPr>
      <t>立享），适用品类/单品，赠礼（5个字符）选填
2.立减：立减金额+立减门槛（币种，金额，门槛均必填）
3.赠礼：赠送**（10个字符）+赠礼门槛（无、消费任意金额立享、消费**金额、其他）
割引</t>
    </r>
    <r>
      <rPr>
        <sz val="11"/>
        <color theme="1"/>
        <rFont val="MS Gothic"/>
        <family val="3"/>
        <charset val="128"/>
      </rPr>
      <t>・</t>
    </r>
    <r>
      <rPr>
        <sz val="11"/>
        <color theme="1"/>
        <rFont val="微软雅黑"/>
        <family val="2"/>
        <charset val="134"/>
      </rPr>
      <t>オフ</t>
    </r>
    <r>
      <rPr>
        <sz val="11"/>
        <color theme="1"/>
        <rFont val="MS Gothic"/>
        <family val="3"/>
        <charset val="128"/>
      </rPr>
      <t>・</t>
    </r>
    <r>
      <rPr>
        <sz val="11"/>
        <color theme="1"/>
        <rFont val="微软雅黑"/>
        <family val="2"/>
        <charset val="134"/>
      </rPr>
      <t xml:space="preserve">プレゼント
</t>
    </r>
    <r>
      <rPr>
        <sz val="11"/>
        <color theme="1"/>
        <rFont val="メイリオ"/>
        <family val="3"/>
        <charset val="128"/>
      </rPr>
      <t>1．割引：条件あり・条件なし（お買い上げ**以上で使用できる）、割引可能な商品、プレゼント（5文字以内）
2．オフ：オフ金額＋オフ条件（金額・条件　記入必要）
3．プレゼント：**プレゼント（10字以内）＋プレゼント条件（なし・消費金額制限あり・**以上消費した場合適用・その他）</t>
    </r>
    <rPh sb="155" eb="156">
      <t>ｶ</t>
    </rPh>
    <rPh sb="157" eb="158">
      <t>ｱ</t>
    </rPh>
    <rPh sb="173" eb="175">
      <t>ｶﾉｳ</t>
    </rPh>
    <rPh sb="255" eb="257">
      <t>ｷﾝｶﾞｸ</t>
    </rPh>
    <rPh sb="257" eb="259">
      <t>ｾｲｹﾞﾝ</t>
    </rPh>
    <rPh sb="270" eb="272">
      <t>ﾊﾞｱｲ</t>
    </rPh>
    <rPh sb="272" eb="274">
      <t>ﾃｷﾖｳ</t>
    </rPh>
    <phoneticPr fontId="72" type="noConversion"/>
  </si>
  <si>
    <t>优惠内容
割引内容</t>
  </si>
  <si>
    <r>
      <t xml:space="preserve">限60个字符，非必填，不填则自动识别优惠力度+使用限制+商品限制；若无特别需要说明支出建议不填
</t>
    </r>
    <r>
      <rPr>
        <sz val="11"/>
        <color theme="1"/>
        <rFont val="メイリオ"/>
        <family val="3"/>
        <charset val="128"/>
      </rPr>
      <t>60文字以内、記入必須項目ではない。記入しない場合自動的に割引金額＋使用制限＋商品制限を設定；特別な要求がない限りは、記入しないことをオススメします</t>
    </r>
    <rPh sb="55" eb="57">
      <t>ｷﾆｭｳ</t>
    </rPh>
    <rPh sb="57" eb="59">
      <t>ﾋｯｽ</t>
    </rPh>
    <rPh sb="59" eb="61">
      <t>ｺｳﾓｸ</t>
    </rPh>
    <rPh sb="103" eb="104">
      <t>ｶｷﾞ</t>
    </rPh>
    <phoneticPr fontId="72" type="noConversion"/>
  </si>
  <si>
    <t>商户限制
店舗制限</t>
  </si>
  <si>
    <r>
      <t xml:space="preserve">1.全场通用 
2. 部分商品不参与 （不参与的商品名）
3.部分品类不参与 （不参与的品类名）
4.仅限部分品牌（仅限的品牌名）
</t>
    </r>
    <r>
      <rPr>
        <sz val="11"/>
        <color theme="1"/>
        <rFont val="メイリオ"/>
        <family val="3"/>
        <charset val="128"/>
      </rPr>
      <t>1．制限なし使用可能
2．一部商品は割引対象外（参加しない商品名の記入）
3．一部カテゴリの商品は割引対象外（参加しないカテゴリの記入）
4．一部ブランド商品のみ割引（参加できるブランド名の記入）</t>
    </r>
    <rPh sb="69" eb="71">
      <t>ｾｲｹﾞﾝ</t>
    </rPh>
    <rPh sb="73" eb="75">
      <t>ｼﾖｳ</t>
    </rPh>
    <rPh sb="75" eb="77">
      <t>ｶﾉｳ</t>
    </rPh>
    <rPh sb="80" eb="82">
      <t>ｲﾁﾌﾞ</t>
    </rPh>
    <rPh sb="85" eb="87">
      <t>ﾜﾘﾋﾞｷ</t>
    </rPh>
    <rPh sb="87" eb="89">
      <t>ﾀｲｼｮｳ</t>
    </rPh>
    <rPh sb="89" eb="90">
      <t>ｶﾞｲ</t>
    </rPh>
    <rPh sb="106" eb="108">
      <t>ｲﾁﾌﾞ</t>
    </rPh>
    <rPh sb="113" eb="115">
      <t>ｼｮｳﾋﾝ</t>
    </rPh>
    <rPh sb="116" eb="118">
      <t>ﾜﾘﾋﾞｷ</t>
    </rPh>
    <rPh sb="118" eb="120">
      <t>ﾀｲｼｮｳ</t>
    </rPh>
    <rPh sb="120" eb="121">
      <t>ｶﾞｲ</t>
    </rPh>
    <rPh sb="148" eb="150">
      <t>ﾜﾘﾋﾞｷ</t>
    </rPh>
    <phoneticPr fontId="72" type="noConversion"/>
  </si>
  <si>
    <t>全场通用</t>
  </si>
  <si>
    <t>他の割引と併用不可　など</t>
    <rPh sb="0" eb="1">
      <t>ﾎｶ</t>
    </rPh>
    <rPh sb="2" eb="4">
      <t>ﾜﾘﾋﾞｷ</t>
    </rPh>
    <rPh sb="5" eb="7">
      <t>ﾍｲﾖｳ</t>
    </rPh>
    <rPh sb="7" eb="9">
      <t>ﾌｶ</t>
    </rPh>
    <phoneticPr fontId="72" type="noConversion"/>
  </si>
  <si>
    <t>其他数量限制
その他制限</t>
  </si>
  <si>
    <r>
      <t xml:space="preserve">60个字符，非必填
</t>
    </r>
    <r>
      <rPr>
        <sz val="11"/>
        <color theme="1"/>
        <rFont val="メイリオ"/>
        <family val="3"/>
        <charset val="128"/>
      </rPr>
      <t>60文字、（記入必須項目ではない）</t>
    </r>
    <rPh sb="16" eb="18">
      <t>ｷﾆｭｳ</t>
    </rPh>
    <rPh sb="18" eb="20">
      <t>ﾋｯｽ</t>
    </rPh>
    <rPh sb="20" eb="22">
      <t>ｺｳﾓｸ</t>
    </rPh>
    <phoneticPr fontId="72" type="noConversion"/>
  </si>
  <si>
    <t>投放时间
掲載期間</t>
    <phoneticPr fontId="72" type="noConversion"/>
  </si>
  <si>
    <t>开始日期~结束日期（年月日）
「開始時間～終わり時間（年月日）」</t>
    <phoneticPr fontId="72" type="noConversion"/>
  </si>
  <si>
    <t>20180801~20190731</t>
  </si>
  <si>
    <t>券有效期
クーポンの有効期限</t>
    <phoneticPr fontId="72" type="noConversion"/>
  </si>
  <si>
    <r>
      <t xml:space="preserve">1.与投放时间相同 
2.与投放时间不同 [ 开始日期~结束日期（年月日）]
</t>
    </r>
    <r>
      <rPr>
        <sz val="11"/>
        <color theme="1"/>
        <rFont val="メイリオ"/>
        <family val="3"/>
        <charset val="128"/>
      </rPr>
      <t>1、掲載期間と統一
2、掲載期間と異なる場合「開始時間～終わり時間（年月日）」</t>
    </r>
    <rPh sb="57" eb="58">
      <t>ｺﾄ</t>
    </rPh>
    <rPh sb="60" eb="62">
      <t>ﾊﾞｱｲ</t>
    </rPh>
    <phoneticPr fontId="72" type="noConversion"/>
  </si>
  <si>
    <t>与投放时间相同</t>
  </si>
  <si>
    <t>领券后有效期
クーポンダウンロード後の有効期限</t>
    <phoneticPr fontId="72" type="noConversion"/>
  </si>
  <si>
    <t>非必填字段，可以不设置
非必須入力項目、設置しなくてもOK</t>
    <phoneticPr fontId="72" type="noConversion"/>
  </si>
  <si>
    <t>使用流程
使用流れ</t>
    <phoneticPr fontId="72" type="noConversion"/>
  </si>
  <si>
    <r>
      <t xml:space="preserve">步骤名称+步骤简诉
若需要至指定服务台换券等请务必注明
</t>
    </r>
    <r>
      <rPr>
        <sz val="11"/>
        <color theme="1"/>
        <rFont val="メイリオ"/>
        <family val="3"/>
        <charset val="128"/>
      </rPr>
      <t>流れのステップ名称+流れ簡単紹介
指定サービスセンターへクーポンを交換必要な場合必ず明記すること</t>
    </r>
    <phoneticPr fontId="72" type="noConversion"/>
  </si>
  <si>
    <t>温馨提示
注意事項</t>
    <rPh sb="0" eb="1">
      <t>shi'yon</t>
    </rPh>
    <rPh sb="2" eb="3">
      <t>xian'zhiｼﾖｳｼﾞｮｳｾｲｹﾞﾝ</t>
    </rPh>
    <phoneticPr fontId="95" type="noConversion"/>
  </si>
  <si>
    <t>2000字符以内，必填项
2000文字以内、必須項目</t>
    <phoneticPr fontId="72" type="noConversion"/>
  </si>
  <si>
    <t>1.部分商品不参与（专柜化妆品，烟酒，书籍，婴儿纸尿布，婴儿食品等部分商品，详询店员。）
2.仅限指定商户使用</t>
  </si>
  <si>
    <t>松本清</t>
    <phoneticPr fontId="3"/>
  </si>
  <si>
    <t>0368892130</t>
    <phoneticPr fontId="3"/>
  </si>
  <si>
    <t>参照google地图提取经纬度
詳しくはグーグルマップで検索</t>
    <phoneticPr fontId="72" type="noConversion"/>
  </si>
  <si>
    <t>（画像提出）</t>
    <rPh sb="1" eb="3">
      <t>ガゾウ</t>
    </rPh>
    <rPh sb="3" eb="5">
      <t>テイシュ</t>
    </rPh>
    <phoneticPr fontId="3"/>
  </si>
  <si>
    <t>参照分类sheet
詳しくは分類シート参照</t>
    <phoneticPr fontId="72" type="noConversion"/>
  </si>
  <si>
    <t>品牌特色简介
ブランド特色概要</t>
    <phoneticPr fontId="3"/>
  </si>
  <si>
    <t>12个字符以内，一个短定义句
12文字以内</t>
    <phoneticPr fontId="72" type="noConversion"/>
  </si>
  <si>
    <t>（画像提出）</t>
    <phoneticPr fontId="3"/>
  </si>
  <si>
    <t>（画像提出）</t>
    <phoneticPr fontId="3"/>
  </si>
  <si>
    <t>クーポン有効期間</t>
    <rPh sb="4" eb="6">
      <t>ユウコウ</t>
    </rPh>
    <rPh sb="6" eb="8">
      <t>キカン</t>
    </rPh>
    <phoneticPr fontId="3"/>
  </si>
  <si>
    <t>クーポン掲載期間</t>
    <rPh sb="4" eb="6">
      <t>ケイサイ</t>
    </rPh>
    <rPh sb="6" eb="8">
      <t>キカ</t>
    </rPh>
    <phoneticPr fontId="3"/>
  </si>
  <si>
    <t>优惠同享限制
併用制限</t>
    <phoneticPr fontId="3"/>
  </si>
  <si>
    <t>商品限制
商品制限</t>
    <phoneticPr fontId="3"/>
  </si>
  <si>
    <t>优惠方式
割引概要</t>
    <phoneticPr fontId="3"/>
  </si>
  <si>
    <t>交通方式
交通手段</t>
    <phoneticPr fontId="3"/>
  </si>
  <si>
    <t>关联商户
関連店舗数</t>
    <phoneticPr fontId="72" type="noConversion"/>
  </si>
  <si>
    <r>
      <t xml:space="preserve">商户信息制作申请表                                </t>
    </r>
    <r>
      <rPr>
        <b/>
        <sz val="11"/>
        <color rgb="FF000000"/>
        <rFont val="微软雅黑"/>
        <family val="2"/>
        <charset val="134"/>
      </rPr>
      <t>Application Form For Commercial Tenants' Information</t>
    </r>
    <r>
      <rPr>
        <sz val="11"/>
        <color rgb="FF000000"/>
        <rFont val="微软雅黑"/>
        <family val="2"/>
        <charset val="134"/>
      </rPr>
      <t xml:space="preserve"> 　</t>
    </r>
    <r>
      <rPr>
        <b/>
        <sz val="11"/>
        <color theme="4"/>
        <rFont val="微软雅黑"/>
        <family val="2"/>
      </rPr>
      <t xml:space="preserve">加盟店申請表 </t>
    </r>
    <phoneticPr fontId="4"/>
  </si>
  <si>
    <t>記入箇所</t>
    <rPh sb="0" eb="2">
      <t>キニュウ</t>
    </rPh>
    <rPh sb="2" eb="4">
      <t>カショ</t>
    </rPh>
    <phoneticPr fontId="4"/>
  </si>
  <si>
    <r>
      <t>中文名</t>
    </r>
    <r>
      <rPr>
        <sz val="11"/>
        <color rgb="FFFF0000"/>
        <rFont val="微软雅黑"/>
        <family val="2"/>
        <charset val="134"/>
      </rPr>
      <t xml:space="preserve">（必填）
</t>
    </r>
    <r>
      <rPr>
        <sz val="11"/>
        <rFont val="微软雅黑"/>
        <family val="2"/>
        <charset val="134"/>
      </rPr>
      <t xml:space="preserve">Chinese name </t>
    </r>
    <r>
      <rPr>
        <sz val="11"/>
        <color rgb="FFFF0000"/>
        <rFont val="微软雅黑"/>
        <family val="2"/>
        <charset val="134"/>
      </rPr>
      <t>(Required)　　　　　　　　　　　　　　　　　　</t>
    </r>
    <r>
      <rPr>
        <sz val="11"/>
        <color theme="4"/>
        <rFont val="微软雅黑"/>
        <family val="2"/>
      </rPr>
      <t>中国語名称</t>
    </r>
    <r>
      <rPr>
        <sz val="11"/>
        <color rgb="FFFF0000"/>
        <rFont val="微软雅黑"/>
        <family val="2"/>
      </rPr>
      <t>（必須）</t>
    </r>
    <rPh sb="49" eb="52">
      <t>チュウ</t>
    </rPh>
    <rPh sb="52" eb="54">
      <t>メイショウ</t>
    </rPh>
    <rPh sb="55" eb="57">
      <t>ヒッス</t>
    </rPh>
    <phoneticPr fontId="4"/>
  </si>
  <si>
    <r>
      <t>英文名</t>
    </r>
    <r>
      <rPr>
        <sz val="11"/>
        <color rgb="FFFF0000"/>
        <rFont val="微软雅黑"/>
        <family val="2"/>
        <charset val="134"/>
      </rPr>
      <t xml:space="preserve">（必填）
</t>
    </r>
    <r>
      <rPr>
        <sz val="11"/>
        <rFont val="微软雅黑"/>
        <family val="2"/>
        <charset val="134"/>
      </rPr>
      <t>English name</t>
    </r>
    <r>
      <rPr>
        <sz val="11"/>
        <color rgb="FFFF0000"/>
        <rFont val="微软雅黑"/>
        <family val="2"/>
        <charset val="134"/>
      </rPr>
      <t xml:space="preserve"> (Required)　　　　　　　　　　　　　　　　　　</t>
    </r>
    <r>
      <rPr>
        <sz val="11"/>
        <color theme="4"/>
        <rFont val="微软雅黑"/>
        <family val="2"/>
      </rPr>
      <t>英語名称</t>
    </r>
    <r>
      <rPr>
        <sz val="11"/>
        <color rgb="FFFF0000"/>
        <rFont val="微软雅黑"/>
        <family val="2"/>
      </rPr>
      <t>（必須）</t>
    </r>
    <r>
      <rPr>
        <sz val="11"/>
        <color rgb="FFFF0000"/>
        <rFont val="微软雅黑"/>
        <family val="2"/>
        <charset val="134"/>
      </rPr>
      <t>　　　　</t>
    </r>
    <rPh sb="49" eb="51">
      <t>エイゴ</t>
    </rPh>
    <rPh sb="51" eb="53">
      <t>メイショウ</t>
    </rPh>
    <rPh sb="54" eb="56">
      <t>ヒッシュ</t>
    </rPh>
    <phoneticPr fontId="4"/>
  </si>
  <si>
    <r>
      <t>品牌类型（商品品牌/商户品牌）
Type of Brand( Product brand Or Commercial Tenant's brand)　　　　　　　　　　　　　　　　　　　　　　　　　</t>
    </r>
    <r>
      <rPr>
        <sz val="11"/>
        <color theme="4"/>
        <rFont val="微软雅黑"/>
        <family val="2"/>
      </rPr>
      <t>ブランド種類（商品ブランド/加盟店ブランド）</t>
    </r>
    <rPh sb="103" eb="105">
      <t>シュルイ</t>
    </rPh>
    <rPh sb="106" eb="108">
      <t>ショウヒ</t>
    </rPh>
    <rPh sb="113" eb="116">
      <t>カ</t>
    </rPh>
    <phoneticPr fontId="4"/>
  </si>
  <si>
    <r>
      <t>品牌图片说明
Brand pictures' description　　　　　　　　　　　　　　　</t>
    </r>
    <r>
      <rPr>
        <sz val="11"/>
        <color theme="4"/>
        <rFont val="微软雅黑"/>
        <family val="2"/>
      </rPr>
      <t>ブランドの画像説明　</t>
    </r>
    <rPh sb="54" eb="56">
      <t>ガゾウ</t>
    </rPh>
    <rPh sb="56" eb="58">
      <t>セツ</t>
    </rPh>
    <phoneticPr fontId="4"/>
  </si>
  <si>
    <t>数量：3张
Quantity: 3'　　　　　　　　　　　　　　　　　　　　　　　　　　　　　　　　　　　枚数：3枚
内容(Content)：　　　　　　　　　　　　　　　　　　　　　　　　　　　　　　　　　内容：
1.Logo图：一张200px×200px、JPG、PNG、2M、一张217px×60px、JPG、PNG、2M。　　　　　　　　　　
Logo: ① 200px×200px、JPG、PNG、2M;  ② 217px×60px、JPG、PNG、2M。　　　　　1.Logo画像：①枚目 200px×200px、JPG、PNG、2Mb以下;  ② 217px×60px、JPG、PNG、2Mb以下。
2.品牌形象宣传图：640px×200px、JPG、PNG、2M
Promotion picture for Brand image: 640px×200px、JPG、PNG、2M　　　　　　　　2.ブランドイメージの宣伝画像：640px×200px、JPG、PNG、2Mb以下</t>
    <phoneticPr fontId="4"/>
  </si>
  <si>
    <r>
      <t>商铺基本信息
Store information　　　　　　　　　</t>
    </r>
    <r>
      <rPr>
        <sz val="11"/>
        <color theme="4"/>
        <rFont val="微软雅黑"/>
        <family val="2"/>
      </rPr>
      <t>店舗情報</t>
    </r>
    <rPh sb="33" eb="37">
      <t>テンポジョウホ</t>
    </rPh>
    <phoneticPr fontId="4"/>
  </si>
  <si>
    <r>
      <t>中文名</t>
    </r>
    <r>
      <rPr>
        <sz val="11"/>
        <color rgb="FFFF0000"/>
        <rFont val="微软雅黑"/>
        <family val="2"/>
        <charset val="134"/>
      </rPr>
      <t xml:space="preserve">（必填）
</t>
    </r>
    <r>
      <rPr>
        <sz val="11"/>
        <rFont val="微软雅黑"/>
        <family val="2"/>
        <charset val="134"/>
      </rPr>
      <t>Chineses name</t>
    </r>
    <r>
      <rPr>
        <sz val="11"/>
        <color rgb="FFFF0000"/>
        <rFont val="微软雅黑"/>
        <family val="2"/>
        <charset val="134"/>
      </rPr>
      <t xml:space="preserve"> (Required)　　　　　　　　　　　　　　　　</t>
    </r>
    <r>
      <rPr>
        <sz val="11"/>
        <color theme="4"/>
        <rFont val="微软雅黑"/>
        <family val="2"/>
      </rPr>
      <t>中国語名称</t>
    </r>
    <r>
      <rPr>
        <sz val="11"/>
        <color rgb="FFFF0000"/>
        <rFont val="微软雅黑"/>
        <family val="2"/>
        <charset val="134"/>
      </rPr>
      <t>（必須）</t>
    </r>
    <phoneticPr fontId="4"/>
  </si>
  <si>
    <r>
      <t>英文名/当地语言名称</t>
    </r>
    <r>
      <rPr>
        <sz val="11"/>
        <color rgb="FFFF0000"/>
        <rFont val="微软雅黑"/>
        <family val="2"/>
        <charset val="134"/>
      </rPr>
      <t xml:space="preserve">（必填）
</t>
    </r>
    <r>
      <rPr>
        <sz val="11"/>
        <rFont val="微软雅黑"/>
        <family val="2"/>
        <charset val="134"/>
      </rPr>
      <t>English name/ Local language name</t>
    </r>
    <r>
      <rPr>
        <sz val="11"/>
        <color rgb="FFFF0000"/>
        <rFont val="微软雅黑"/>
        <family val="2"/>
        <charset val="134"/>
      </rPr>
      <t xml:space="preserve"> (Required)
</t>
    </r>
    <r>
      <rPr>
        <sz val="11"/>
        <color theme="4"/>
        <rFont val="微软雅黑"/>
        <family val="2"/>
      </rPr>
      <t>英語名称/日本語名称</t>
    </r>
    <r>
      <rPr>
        <sz val="11"/>
        <color rgb="FFFF0000"/>
        <rFont val="微软雅黑"/>
        <family val="2"/>
        <charset val="134"/>
      </rPr>
      <t>（必須）</t>
    </r>
    <rPh sb="60" eb="62">
      <t>エイ</t>
    </rPh>
    <rPh sb="65" eb="68">
      <t>ニホ</t>
    </rPh>
    <rPh sb="68" eb="70">
      <t>メイショ</t>
    </rPh>
    <phoneticPr fontId="4"/>
  </si>
  <si>
    <r>
      <t xml:space="preserve">商户关联企业BID
BID                                                                                                   </t>
    </r>
    <r>
      <rPr>
        <sz val="11"/>
        <color theme="4"/>
        <rFont val="微软雅黑"/>
        <family val="2"/>
      </rPr>
      <t>BID</t>
    </r>
    <phoneticPr fontId="4"/>
  </si>
  <si>
    <r>
      <t xml:space="preserve">商户主题标签（配合关键词搜索）
Store's main keywords ( for searching）
</t>
    </r>
    <r>
      <rPr>
        <sz val="11"/>
        <color theme="4"/>
        <rFont val="微软雅黑"/>
        <family val="2"/>
      </rPr>
      <t>店舗のメインキーワード（検索用）</t>
    </r>
    <rPh sb="55" eb="57">
      <t>テンポ</t>
    </rPh>
    <rPh sb="67" eb="70">
      <t>ケンサクヨウ</t>
    </rPh>
    <phoneticPr fontId="4"/>
  </si>
  <si>
    <r>
      <t>退免税类型—非免/退税
Taxes —Non tax-exempt/Tax refund　　　　　　　　　　　　</t>
    </r>
    <r>
      <rPr>
        <sz val="11"/>
        <color theme="4"/>
        <rFont val="微软雅黑"/>
        <family val="2"/>
      </rPr>
      <t>免税-非対応/対応</t>
    </r>
    <r>
      <rPr>
        <sz val="11"/>
        <color rgb="FF000000"/>
        <rFont val="微软雅黑"/>
        <family val="2"/>
        <charset val="134"/>
      </rPr>
      <t>　　　　</t>
    </r>
    <rPh sb="56" eb="58">
      <t>メンゼイ</t>
    </rPh>
    <rPh sb="59" eb="62">
      <t>ヒタイオウ</t>
    </rPh>
    <rPh sb="63" eb="65">
      <t>タイオウ</t>
    </rPh>
    <phoneticPr fontId="4"/>
  </si>
  <si>
    <r>
      <t>报价币种</t>
    </r>
    <r>
      <rPr>
        <sz val="11"/>
        <color rgb="FFFF0000"/>
        <rFont val="微软雅黑"/>
        <family val="2"/>
        <charset val="134"/>
      </rPr>
      <t xml:space="preserve">（必填）
</t>
    </r>
    <r>
      <rPr>
        <sz val="11"/>
        <rFont val="微软雅黑"/>
        <family val="2"/>
        <charset val="134"/>
      </rPr>
      <t xml:space="preserve">Consumption currency </t>
    </r>
    <r>
      <rPr>
        <sz val="11"/>
        <color rgb="FFFF0000"/>
        <rFont val="微软雅黑"/>
        <family val="2"/>
        <charset val="134"/>
      </rPr>
      <t>(Required)　　　　　　　　　　　　　</t>
    </r>
    <r>
      <rPr>
        <sz val="11"/>
        <color theme="4"/>
        <rFont val="微软雅黑"/>
        <family val="2"/>
      </rPr>
      <t>消費通貨</t>
    </r>
    <r>
      <rPr>
        <sz val="11"/>
        <color rgb="FFFF0000"/>
        <rFont val="微软雅黑"/>
        <family val="2"/>
        <charset val="134"/>
      </rPr>
      <t>（必須）</t>
    </r>
    <rPh sb="53" eb="55">
      <t>ショウヒ</t>
    </rPh>
    <rPh sb="55" eb="57">
      <t>ツウカ</t>
    </rPh>
    <rPh sb="58" eb="60">
      <t>ヒッシュ</t>
    </rPh>
    <phoneticPr fontId="4"/>
  </si>
  <si>
    <t>日元</t>
    <phoneticPr fontId="4"/>
  </si>
  <si>
    <t>日本</t>
    <phoneticPr fontId="4"/>
  </si>
  <si>
    <r>
      <t>坐标
Geographical coordinates 　　　　　　　　　　　　　　　　</t>
    </r>
    <r>
      <rPr>
        <sz val="11"/>
        <color theme="4"/>
        <rFont val="微软雅黑"/>
        <family val="2"/>
      </rPr>
      <t>地理座標</t>
    </r>
    <phoneticPr fontId="4"/>
  </si>
  <si>
    <r>
      <t>服务台名称
Name of help desk　　　　　　　　　　　　　　　　　　　</t>
    </r>
    <r>
      <rPr>
        <sz val="11"/>
        <color theme="4"/>
        <rFont val="微软雅黑"/>
        <family val="2"/>
      </rPr>
      <t>サービスカウンター名称</t>
    </r>
    <rPh sb="51" eb="53">
      <t>メイショウ</t>
    </rPh>
    <phoneticPr fontId="4"/>
  </si>
  <si>
    <r>
      <t>服务台名称补充说明
Amplify the name of help desk　　　　　　　　　　　　　　</t>
    </r>
    <r>
      <rPr>
        <sz val="11"/>
        <color theme="4"/>
        <rFont val="微软雅黑"/>
        <family val="2"/>
      </rPr>
      <t>サービスカウンターの補足説明</t>
    </r>
    <rPh sb="63" eb="65">
      <t>ホソク</t>
    </rPh>
    <rPh sb="65" eb="67">
      <t>セツメイ</t>
    </rPh>
    <phoneticPr fontId="4"/>
  </si>
  <si>
    <r>
      <t>携程业务员邮箱
Ctrip sales' email address　　　　　　　　　　　　　　　　</t>
    </r>
    <r>
      <rPr>
        <sz val="11"/>
        <color theme="4"/>
        <rFont val="微软雅黑"/>
        <family val="2"/>
      </rPr>
      <t>Ctrip担当者様のEmail</t>
    </r>
    <rPh sb="55" eb="57">
      <t>タン</t>
    </rPh>
    <rPh sb="57" eb="58">
      <t>シャ</t>
    </rPh>
    <rPh sb="58" eb="59">
      <t>サマ</t>
    </rPh>
    <phoneticPr fontId="4"/>
  </si>
  <si>
    <r>
      <t>营业时间</t>
    </r>
    <r>
      <rPr>
        <sz val="11"/>
        <color rgb="FFFF0000"/>
        <rFont val="微软雅黑"/>
        <family val="2"/>
        <charset val="134"/>
      </rPr>
      <t xml:space="preserve">（必填）
</t>
    </r>
    <r>
      <rPr>
        <sz val="11"/>
        <rFont val="微软雅黑"/>
        <family val="2"/>
        <charset val="134"/>
      </rPr>
      <t>Opening hours</t>
    </r>
    <r>
      <rPr>
        <sz val="11"/>
        <color rgb="FFFF0000"/>
        <rFont val="微软雅黑"/>
        <family val="2"/>
        <charset val="134"/>
      </rPr>
      <t xml:space="preserve"> (Required)　　　　　　　　　　　　　　　　</t>
    </r>
    <r>
      <rPr>
        <sz val="11"/>
        <color theme="4"/>
        <rFont val="微软雅黑"/>
        <family val="2"/>
      </rPr>
      <t>営業時間</t>
    </r>
    <r>
      <rPr>
        <sz val="11"/>
        <color rgb="FFFF0000"/>
        <rFont val="微软雅黑"/>
        <family val="2"/>
        <charset val="134"/>
      </rPr>
      <t>（必須）</t>
    </r>
    <rPh sb="49" eb="53">
      <t>エイギョウジ</t>
    </rPh>
    <rPh sb="54" eb="56">
      <t>ヒ</t>
    </rPh>
    <phoneticPr fontId="4"/>
  </si>
  <si>
    <r>
      <t>商户简介</t>
    </r>
    <r>
      <rPr>
        <sz val="11"/>
        <color rgb="FFFF0000"/>
        <rFont val="微软雅黑"/>
        <family val="2"/>
        <charset val="134"/>
      </rPr>
      <t xml:space="preserve">（必填）
</t>
    </r>
    <r>
      <rPr>
        <sz val="11"/>
        <rFont val="微软雅黑"/>
        <family val="2"/>
        <charset val="134"/>
      </rPr>
      <t>Profile of store</t>
    </r>
    <r>
      <rPr>
        <sz val="11"/>
        <color rgb="FFFF0000"/>
        <rFont val="微软雅黑"/>
        <family val="2"/>
        <charset val="134"/>
      </rPr>
      <t xml:space="preserve"> (Required)　　　　　　　　　　　　　　　　</t>
    </r>
    <r>
      <rPr>
        <sz val="11"/>
        <color theme="4"/>
        <rFont val="微软雅黑"/>
        <family val="2"/>
      </rPr>
      <t>店舗プロフィール</t>
    </r>
    <r>
      <rPr>
        <sz val="11"/>
        <color rgb="FFFF0000"/>
        <rFont val="微软雅黑"/>
        <family val="2"/>
        <charset val="134"/>
      </rPr>
      <t>（必須）</t>
    </r>
    <rPh sb="52" eb="54">
      <t>テンポ</t>
    </rPh>
    <rPh sb="61" eb="63">
      <t>ヒッシュ</t>
    </rPh>
    <phoneticPr fontId="4"/>
  </si>
  <si>
    <r>
      <t>其他
Others　　　　　　　　　　　　　　</t>
    </r>
    <r>
      <rPr>
        <sz val="11"/>
        <color theme="4"/>
        <rFont val="微软雅黑"/>
        <family val="2"/>
      </rPr>
      <t>その他</t>
    </r>
    <phoneticPr fontId="4"/>
  </si>
  <si>
    <r>
      <t>合同开始日期
Beginning date of contract　　　　　　　　　　　　　　　</t>
    </r>
    <r>
      <rPr>
        <sz val="11"/>
        <color theme="4"/>
        <rFont val="微软雅黑"/>
        <family val="2"/>
      </rPr>
      <t>契約開始日</t>
    </r>
    <rPh sb="48" eb="50">
      <t>ケイヤ</t>
    </rPh>
    <rPh sb="50" eb="53">
      <t>カイシヒ</t>
    </rPh>
    <phoneticPr fontId="4"/>
  </si>
  <si>
    <r>
      <t>合同结束时间</t>
    </r>
    <r>
      <rPr>
        <sz val="11"/>
        <color rgb="FFFF0000"/>
        <rFont val="微软雅黑"/>
        <family val="2"/>
        <charset val="134"/>
      </rPr>
      <t xml:space="preserve">（必填）
</t>
    </r>
    <r>
      <rPr>
        <sz val="11"/>
        <rFont val="微软雅黑"/>
        <family val="2"/>
        <charset val="134"/>
      </rPr>
      <t>The end date of contract</t>
    </r>
    <r>
      <rPr>
        <sz val="11"/>
        <color rgb="FFFF0000"/>
        <rFont val="微软雅黑"/>
        <family val="2"/>
        <charset val="134"/>
      </rPr>
      <t xml:space="preserve"> (Required)　　　　　　　　　　　</t>
    </r>
    <r>
      <rPr>
        <sz val="11"/>
        <color theme="4"/>
        <rFont val="微软雅黑"/>
        <family val="2"/>
      </rPr>
      <t>契約終了日</t>
    </r>
    <r>
      <rPr>
        <sz val="11"/>
        <color rgb="FFFF0000"/>
        <rFont val="微软雅黑"/>
        <family val="2"/>
      </rPr>
      <t>（必須）</t>
    </r>
    <rPh sb="57" eb="62">
      <t>ケイヤクシュ</t>
    </rPh>
    <rPh sb="63" eb="65">
      <t>ヒ</t>
    </rPh>
    <phoneticPr fontId="4"/>
  </si>
  <si>
    <r>
      <t>期望上线日期
Expected On-line date 　　　　　　　　　　　　　　　　　　</t>
    </r>
    <r>
      <rPr>
        <sz val="11"/>
        <color theme="4"/>
        <rFont val="微软雅黑"/>
        <family val="2"/>
      </rPr>
      <t>希望掲載日</t>
    </r>
    <rPh sb="47" eb="51">
      <t>キボウケイサイ</t>
    </rPh>
    <rPh sb="51" eb="52">
      <t>ヒ</t>
    </rPh>
    <phoneticPr fontId="4"/>
  </si>
  <si>
    <r>
      <t>结算币种</t>
    </r>
    <r>
      <rPr>
        <sz val="11"/>
        <color rgb="FFFF0000"/>
        <rFont val="微软雅黑"/>
        <family val="2"/>
        <charset val="134"/>
      </rPr>
      <t xml:space="preserve">（必填）
</t>
    </r>
    <r>
      <rPr>
        <sz val="11"/>
        <rFont val="微软雅黑"/>
        <family val="2"/>
        <charset val="134"/>
      </rPr>
      <t xml:space="preserve">Settlement currency </t>
    </r>
    <r>
      <rPr>
        <sz val="11"/>
        <color rgb="FFFF0000"/>
        <rFont val="微软雅黑"/>
        <family val="2"/>
        <charset val="134"/>
      </rPr>
      <t>(Required)　　　　　　　　　　　　　　</t>
    </r>
    <r>
      <rPr>
        <sz val="11"/>
        <color theme="4"/>
        <rFont val="微软雅黑"/>
        <family val="2"/>
      </rPr>
      <t>決済通貨</t>
    </r>
    <r>
      <rPr>
        <sz val="11"/>
        <color rgb="FFFF0000"/>
        <rFont val="微软雅黑"/>
        <family val="2"/>
        <charset val="134"/>
      </rPr>
      <t>（必須）</t>
    </r>
    <rPh sb="53" eb="57">
      <t>ケッサイツウ</t>
    </rPh>
    <rPh sb="58" eb="60">
      <t>ヒ</t>
    </rPh>
    <phoneticPr fontId="4"/>
  </si>
  <si>
    <t>日元</t>
    <phoneticPr fontId="4"/>
  </si>
  <si>
    <r>
      <t>佣金比例</t>
    </r>
    <r>
      <rPr>
        <sz val="11"/>
        <color rgb="FFFF0000"/>
        <rFont val="微软雅黑"/>
        <family val="2"/>
        <charset val="134"/>
      </rPr>
      <t xml:space="preserve">（必填）
</t>
    </r>
    <r>
      <rPr>
        <sz val="11"/>
        <rFont val="微软雅黑"/>
        <family val="2"/>
        <charset val="134"/>
      </rPr>
      <t>Commission rate</t>
    </r>
    <r>
      <rPr>
        <sz val="11"/>
        <color rgb="FFFF0000"/>
        <rFont val="微软雅黑"/>
        <family val="2"/>
        <charset val="134"/>
      </rPr>
      <t xml:space="preserve"> (Required)　　　　　　　　　　　　　　　</t>
    </r>
    <r>
      <rPr>
        <sz val="11"/>
        <color theme="4"/>
        <rFont val="微软雅黑"/>
        <family val="2"/>
      </rPr>
      <t>コミッション率</t>
    </r>
    <r>
      <rPr>
        <sz val="11"/>
        <color rgb="FFFF0000"/>
        <rFont val="微软雅黑"/>
        <family val="2"/>
        <charset val="134"/>
      </rPr>
      <t>（必須）</t>
    </r>
    <rPh sb="56" eb="57">
      <t>リツ</t>
    </rPh>
    <rPh sb="58" eb="60">
      <t>ヒ</t>
    </rPh>
    <phoneticPr fontId="4"/>
  </si>
  <si>
    <r>
      <t>返现比例</t>
    </r>
    <r>
      <rPr>
        <sz val="11"/>
        <color rgb="FFFF0000"/>
        <rFont val="微软雅黑"/>
        <family val="2"/>
        <charset val="134"/>
      </rPr>
      <t xml:space="preserve">（必填）
</t>
    </r>
    <r>
      <rPr>
        <sz val="11"/>
        <rFont val="微软雅黑"/>
        <family val="2"/>
        <charset val="134"/>
      </rPr>
      <t>Cashback rate</t>
    </r>
    <r>
      <rPr>
        <sz val="11"/>
        <color rgb="FFFF0000"/>
        <rFont val="微软雅黑"/>
        <family val="2"/>
        <charset val="134"/>
      </rPr>
      <t xml:space="preserve"> (Required)　　　　　　　　　　　　　　　</t>
    </r>
    <r>
      <rPr>
        <sz val="11"/>
        <color theme="4"/>
        <rFont val="微软雅黑"/>
        <family val="2"/>
      </rPr>
      <t>キャッシュバック率</t>
    </r>
    <r>
      <rPr>
        <sz val="11"/>
        <color rgb="FFFF0000"/>
        <rFont val="微软雅黑"/>
        <family val="2"/>
        <charset val="134"/>
      </rPr>
      <t>（必須）</t>
    </r>
    <rPh sb="56" eb="57">
      <t>リ</t>
    </rPh>
    <rPh sb="58" eb="60">
      <t>ヒ</t>
    </rPh>
    <phoneticPr fontId="4"/>
  </si>
  <si>
    <r>
      <t>商铺图片</t>
    </r>
    <r>
      <rPr>
        <sz val="11"/>
        <color rgb="FFFF0000"/>
        <rFont val="微软雅黑"/>
        <family val="2"/>
        <charset val="134"/>
      </rPr>
      <t xml:space="preserve"> (必填）</t>
    </r>
    <r>
      <rPr>
        <sz val="11"/>
        <color rgb="FF000000"/>
        <rFont val="微软雅黑"/>
        <family val="2"/>
        <charset val="134"/>
      </rPr>
      <t xml:space="preserve">
Store pictures </t>
    </r>
    <r>
      <rPr>
        <sz val="11"/>
        <color rgb="FFFF0000"/>
        <rFont val="微软雅黑"/>
        <family val="2"/>
        <charset val="134"/>
      </rPr>
      <t>(Required)　　　　　　　　　　　　　　　　</t>
    </r>
    <r>
      <rPr>
        <sz val="11"/>
        <color theme="4"/>
        <rFont val="微软雅黑"/>
        <family val="2"/>
      </rPr>
      <t>店舗画像</t>
    </r>
    <r>
      <rPr>
        <sz val="11"/>
        <color rgb="FFFF0000"/>
        <rFont val="微软雅黑"/>
        <family val="2"/>
        <charset val="134"/>
      </rPr>
      <t>（必須）</t>
    </r>
    <rPh sb="51" eb="53">
      <t>テンポ</t>
    </rPh>
    <rPh sb="53" eb="55">
      <t>ガゾウ</t>
    </rPh>
    <rPh sb="56" eb="58">
      <t>ヒッシュ</t>
    </rPh>
    <phoneticPr fontId="4"/>
  </si>
  <si>
    <t xml:space="preserve">数量：5张
Quantity: 5'　　　　　　　　　　　　　　　　　　　　　　　　　　　　　　　　　　枚数：5枚
内容(Content)：　　　　　　　　　　　　　　　　　　　　　　　　　　　　　　　　　　内容：
1.百货商店/免税店：门店图，内景图、楼层图、服务信息图（配送、退税等）
 Department/ Tax-free shop: outside view picture, inner view picture, Floor Plans, Service information picture(delivery、Tax-refund and so on)　　　　　　　　　　　1.百貨店/免税店の場合：外観、内観、フロア図、サービス関連（配送、免税など）　　　　　　　　　　　　　　　
2.精品店/品牌店：门店图、内容图、热卖单品图　　　　　　　　　　　　　　　boutique/Brand Store:  outside view picture, inner view picture with products, Hot sale product picture　　　　　　　　　　　　　　　　　　　　　　　　　　　　　　2.ブティック/ブランドストアの場合：外観、内容、ホットアイテム　　
格式/尺寸：支持JPG、GIF、PNG图片文件，且文件小于2M
Format / size : JPG、GIF、PNG, and the photo accounted for less than 2M.　　　フォーマット/サイズ: JPG、GIF、PNG, 2Mb以下 </t>
    <phoneticPr fontId="4"/>
  </si>
  <si>
    <r>
      <t xml:space="preserve">商户优惠券 </t>
    </r>
    <r>
      <rPr>
        <b/>
        <sz val="14"/>
        <color theme="4"/>
        <rFont val="微软雅黑"/>
        <family val="2"/>
      </rPr>
      <t>加盟店クーポン</t>
    </r>
    <rPh sb="6" eb="9">
      <t>カメイテ</t>
    </rPh>
    <phoneticPr fontId="4"/>
  </si>
  <si>
    <r>
      <t>优惠信息　　　　　　　　　　　　　　　　　　　</t>
    </r>
    <r>
      <rPr>
        <sz val="11"/>
        <color theme="4"/>
        <rFont val="微软雅黑"/>
        <family val="2"/>
      </rPr>
      <t>クーポン情報</t>
    </r>
    <rPh sb="27" eb="29">
      <t>ジョウホウ</t>
    </rPh>
    <phoneticPr fontId="4"/>
  </si>
  <si>
    <r>
      <t>券功能解释　　　　　　　</t>
    </r>
    <r>
      <rPr>
        <sz val="10"/>
        <color theme="4"/>
        <rFont val="微软雅黑"/>
        <family val="2"/>
      </rPr>
      <t>クーポン機能説明</t>
    </r>
    <rPh sb="16" eb="18">
      <t>キノウ</t>
    </rPh>
    <rPh sb="18" eb="20">
      <t>セツメイ</t>
    </rPh>
    <phoneticPr fontId="4"/>
  </si>
  <si>
    <r>
      <t>券类型　　　　　　　　　　　　　　　　　　　　　　　　</t>
    </r>
    <r>
      <rPr>
        <sz val="10"/>
        <color theme="4"/>
        <rFont val="微软雅黑"/>
        <family val="2"/>
      </rPr>
      <t>クーポンタイプ</t>
    </r>
    <phoneticPr fontId="4"/>
  </si>
  <si>
    <r>
      <t xml:space="preserve">携程返现：是/否
</t>
    </r>
    <r>
      <rPr>
        <sz val="9"/>
        <color theme="4"/>
        <rFont val="微软雅黑"/>
        <family val="2"/>
      </rPr>
      <t>Ctripキャッシュバック：あり/なし</t>
    </r>
    <phoneticPr fontId="4"/>
  </si>
  <si>
    <r>
      <t>如适用所有国籍的客户，请填通用　　　　　　　　　　　　　</t>
    </r>
    <r>
      <rPr>
        <sz val="9"/>
        <color theme="4"/>
        <rFont val="微软雅黑"/>
        <family val="2"/>
      </rPr>
      <t>他の適用国籍があれば、記入してください。</t>
    </r>
    <rPh sb="28" eb="29">
      <t>ホカ</t>
    </rPh>
    <rPh sb="30" eb="32">
      <t>テキ</t>
    </rPh>
    <rPh sb="32" eb="34">
      <t>コ</t>
    </rPh>
    <rPh sb="39" eb="41">
      <t>キニュ</t>
    </rPh>
    <phoneticPr fontId="4"/>
  </si>
  <si>
    <r>
      <t>仅限在</t>
    </r>
    <r>
      <rPr>
        <sz val="9"/>
        <color rgb="FFFF0000"/>
        <rFont val="微软雅黑"/>
        <family val="2"/>
        <charset val="134"/>
      </rPr>
      <t>优惠方式中勾选代金券</t>
    </r>
    <r>
      <rPr>
        <sz val="9"/>
        <color rgb="FF000000"/>
        <rFont val="微软雅黑"/>
        <family val="2"/>
        <charset val="134"/>
      </rPr>
      <t>后，再来选择此项，代金券面额如：10000韩币，则在面额中填：10000　　　　　　　　　</t>
    </r>
    <r>
      <rPr>
        <sz val="9"/>
        <color theme="4"/>
        <rFont val="微软雅黑"/>
        <family val="2"/>
      </rPr>
      <t>値引券を選択する場合だけ記入してください。値引額は</t>
    </r>
    <r>
      <rPr>
        <sz val="9"/>
        <color theme="4"/>
        <rFont val="微软雅黑"/>
        <family val="2"/>
        <charset val="134"/>
      </rPr>
      <t>10000円の場合、「10000」を記入してください。</t>
    </r>
    <rPh sb="58" eb="60">
      <t>ネビ</t>
    </rPh>
    <rPh sb="62" eb="64">
      <t>センタク</t>
    </rPh>
    <rPh sb="66" eb="68">
      <t>バ</t>
    </rPh>
    <rPh sb="70" eb="72">
      <t>キ</t>
    </rPh>
    <rPh sb="79" eb="81">
      <t>ネビ</t>
    </rPh>
    <rPh sb="81" eb="82">
      <t>ガ</t>
    </rPh>
    <rPh sb="88" eb="89">
      <t>エン</t>
    </rPh>
    <rPh sb="90" eb="92">
      <t>バ</t>
    </rPh>
    <rPh sb="101" eb="103">
      <t>キ</t>
    </rPh>
    <phoneticPr fontId="4"/>
  </si>
  <si>
    <r>
      <t>券领用使用说明</t>
    </r>
    <r>
      <rPr>
        <sz val="11"/>
        <color theme="4"/>
        <rFont val="微软雅黑"/>
        <family val="2"/>
      </rPr>
      <t>クーポン受取使用説明</t>
    </r>
    <rPh sb="11" eb="13">
      <t>ウケトリ</t>
    </rPh>
    <rPh sb="13" eb="15">
      <t>シヨウ</t>
    </rPh>
    <rPh sb="15" eb="17">
      <t>セツメイ</t>
    </rPh>
    <phoneticPr fontId="4"/>
  </si>
  <si>
    <r>
      <t>意为限制单个用户</t>
    </r>
    <r>
      <rPr>
        <sz val="9"/>
        <color rgb="FFFF0000"/>
        <rFont val="微软雅黑"/>
        <family val="2"/>
        <charset val="134"/>
      </rPr>
      <t>使用</t>
    </r>
    <r>
      <rPr>
        <sz val="9"/>
        <color rgb="FF000000"/>
        <rFont val="微软雅黑"/>
        <family val="2"/>
        <charset val="134"/>
      </rPr>
      <t>数量，就是限制这张券使用期限。如：该优惠每人每月限用一次。那么表格中需填：每日/每月限用一次。　　　　　　　　　　　　</t>
    </r>
    <r>
      <rPr>
        <sz val="9"/>
        <color theme="4"/>
        <rFont val="微软雅黑"/>
        <family val="2"/>
      </rPr>
      <t>一人あたり利用数量の制限を意味する。　例：一人あたり月1回まで利用できる場合、「月1回限定」を記入してください。　　</t>
    </r>
    <r>
      <rPr>
        <sz val="9"/>
        <color rgb="FF000000"/>
        <rFont val="微软雅黑"/>
        <family val="2"/>
        <charset val="134"/>
      </rPr>
      <t>　　　　　　</t>
    </r>
    <rPh sb="69" eb="71">
      <t>ヒトリ</t>
    </rPh>
    <rPh sb="74" eb="76">
      <t>リヨウ</t>
    </rPh>
    <rPh sb="76" eb="78">
      <t>スウリョウ</t>
    </rPh>
    <rPh sb="79" eb="81">
      <t>セイ</t>
    </rPh>
    <rPh sb="82" eb="86">
      <t>イミ</t>
    </rPh>
    <rPh sb="88" eb="89">
      <t>レイ</t>
    </rPh>
    <rPh sb="90" eb="92">
      <t>ヒト</t>
    </rPh>
    <phoneticPr fontId="4"/>
  </si>
  <si>
    <t>クーポンタイプ</t>
    <phoneticPr fontId="3"/>
  </si>
  <si>
    <t>ブランド英語名</t>
    <rPh sb="4" eb="6">
      <t>エイゴ</t>
    </rPh>
    <rPh sb="6" eb="7">
      <t>メイ</t>
    </rPh>
    <phoneticPr fontId="3"/>
  </si>
  <si>
    <r>
      <t xml:space="preserve">商户类型（精品店/百货商店/品牌店/免税店）
Type of store (boutique/ Department/Brand Store/Tax-free shop)                                                                                               </t>
    </r>
    <r>
      <rPr>
        <sz val="11"/>
        <color theme="4"/>
        <rFont val="微软雅黑"/>
        <family val="2"/>
      </rPr>
      <t>店舗種類（ブティック/百貨店/ブランドショップ/免税店）</t>
    </r>
    <phoneticPr fontId="4"/>
  </si>
  <si>
    <t>店舗種類１</t>
    <rPh sb="0" eb="2">
      <t>テン</t>
    </rPh>
    <rPh sb="2" eb="4">
      <t>シュルイ</t>
    </rPh>
    <phoneticPr fontId="3"/>
  </si>
  <si>
    <t>店舗種類１</t>
    <phoneticPr fontId="3"/>
  </si>
  <si>
    <t>メインカテゴリ</t>
    <phoneticPr fontId="3"/>
  </si>
  <si>
    <t>（画像提出）</t>
    <phoneticPr fontId="3"/>
  </si>
  <si>
    <r>
      <t>分类（高端奢侈/轻度奢侈/非奢侈）备注：仅有商品品牌有此选项
Classify（High-end luxury/ Light luxury/ Non-luxury) 
P.S.: Only the product brands have this option.　　　　　　　　　</t>
    </r>
    <r>
      <rPr>
        <sz val="11"/>
        <color theme="4"/>
        <rFont val="微软雅黑"/>
        <family val="2"/>
      </rPr>
      <t>カテゴリ（ハイエンドラグジュアリー/ライトラグジュアリー/ノンラグジュアリー）　　　　　　　　　　　　　　　　　　　
※商品ブランドを選択する場合、入力してください。　　</t>
    </r>
    <rPh sb="200" eb="202">
      <t>ショウヒ</t>
    </rPh>
    <rPh sb="207" eb="209">
      <t>センタ</t>
    </rPh>
    <rPh sb="211" eb="213">
      <t>バア</t>
    </rPh>
    <rPh sb="214" eb="216">
      <t>ニュウ</t>
    </rPh>
    <phoneticPr fontId="4"/>
  </si>
  <si>
    <r>
      <t>品牌介绍</t>
    </r>
    <r>
      <rPr>
        <sz val="11"/>
        <color rgb="FFFF0000"/>
        <rFont val="微软雅黑"/>
        <family val="2"/>
        <charset val="134"/>
      </rPr>
      <t xml:space="preserve">（必填）
</t>
    </r>
    <r>
      <rPr>
        <sz val="11"/>
        <rFont val="微软雅黑"/>
        <family val="2"/>
        <charset val="134"/>
      </rPr>
      <t xml:space="preserve">Brand Introduction </t>
    </r>
    <r>
      <rPr>
        <sz val="11"/>
        <color rgb="FFFF0000"/>
        <rFont val="微软雅黑"/>
        <family val="2"/>
        <charset val="134"/>
      </rPr>
      <t xml:space="preserve">(Required)　　　　　　　　　　　　　　
</t>
    </r>
    <r>
      <rPr>
        <sz val="11"/>
        <color theme="4"/>
        <rFont val="微软雅黑"/>
        <family val="2"/>
      </rPr>
      <t>ブランドの紹介</t>
    </r>
    <r>
      <rPr>
        <sz val="11"/>
        <color rgb="FFFF0000"/>
        <rFont val="微软雅黑"/>
        <family val="2"/>
        <charset val="134"/>
      </rPr>
      <t>（必須）</t>
    </r>
    <rPh sb="58" eb="60">
      <t>ショウカイ</t>
    </rPh>
    <rPh sb="61" eb="63">
      <t>ヒ</t>
    </rPh>
    <phoneticPr fontId="4"/>
  </si>
  <si>
    <r>
      <t xml:space="preserve">商户类别（实体店/虚拟店）
Type of store (in-store/ online)　　　　　　　　　　　　　
</t>
    </r>
    <r>
      <rPr>
        <sz val="11"/>
        <color theme="4"/>
        <rFont val="微软雅黑"/>
        <family val="2"/>
      </rPr>
      <t>店舗種類（リアル店舗/オンライン店舗）　</t>
    </r>
    <rPh sb="60" eb="62">
      <t>テンポ</t>
    </rPh>
    <rPh sb="62" eb="64">
      <t>シュルイ</t>
    </rPh>
    <rPh sb="68" eb="70">
      <t>テンポ</t>
    </rPh>
    <rPh sb="76" eb="78">
      <t>テンポ</t>
    </rPh>
    <phoneticPr fontId="4"/>
  </si>
  <si>
    <r>
      <t xml:space="preserve">主营类目（腕表/美妆/珠宝/配饰/箱包/鞋履/时装/食品/婚纱/其他/香水/药妆/保健品/母婴/电器/运动/动漫/居家/办公/玩具）
The main categories（Watches / Cosmetics / Jewelry / Accessories / Bags / Shoes / Clothing / Foods / Wedding dresses / Others / Perfume / Cosmeceuticals / Health products / Maternal and child supplies / Electrical products/ Sports / Animation / Household articles/ Office supplies/ toys）　　                                                                      
</t>
    </r>
    <r>
      <rPr>
        <sz val="11"/>
        <color theme="4"/>
        <rFont val="微软雅黑"/>
        <family val="2"/>
      </rPr>
      <t>メインカテゴリ</t>
    </r>
    <r>
      <rPr>
        <sz val="11"/>
        <color theme="4"/>
        <rFont val="微软雅黑"/>
        <family val="2"/>
        <charset val="134"/>
      </rPr>
      <t>（時計 / コスメ / ジュエリー / アクセサリー / 鞄 / 靴 / ファッション / 食品 / ウェディング</t>
    </r>
    <r>
      <rPr>
        <sz val="11"/>
        <color theme="4"/>
        <rFont val="ＭＳ Ｐゴシック"/>
        <family val="3"/>
        <charset val="128"/>
      </rPr>
      <t>・</t>
    </r>
    <r>
      <rPr>
        <sz val="11"/>
        <color theme="4"/>
        <rFont val="微软雅黑"/>
        <family val="2"/>
        <charset val="134"/>
      </rPr>
      <t>ドレス / その他 / 香水 / コスメシューティカル / 健康製品 /ベビー用品/ 電気製品 / スポーツ用品 /アニメ/家庭用品/事務用品/ 玩具）</t>
    </r>
    <r>
      <rPr>
        <sz val="11"/>
        <color rgb="FF000000"/>
        <rFont val="微软雅黑"/>
        <family val="2"/>
        <charset val="134"/>
      </rPr>
      <t>　　         　　　　　　　　　　　　　　　　　　</t>
    </r>
    <rPh sb="434" eb="436">
      <t>トケイ</t>
    </rPh>
    <rPh sb="462" eb="463">
      <t>カバン</t>
    </rPh>
    <rPh sb="466" eb="467">
      <t>クツ</t>
    </rPh>
    <rPh sb="479" eb="481">
      <t>ショクヒン</t>
    </rPh>
    <rPh sb="499" eb="500">
      <t>タ</t>
    </rPh>
    <rPh sb="503" eb="505">
      <t>コウス</t>
    </rPh>
    <rPh sb="521" eb="525">
      <t>ケンコウセイヒン</t>
    </rPh>
    <rPh sb="530" eb="532">
      <t>ヨウヒン</t>
    </rPh>
    <rPh sb="534" eb="538">
      <t>デンキセ</t>
    </rPh>
    <rPh sb="545" eb="547">
      <t>ヨウ</t>
    </rPh>
    <rPh sb="553" eb="557">
      <t>カテイヨウ</t>
    </rPh>
    <rPh sb="564" eb="566">
      <t>オモチャ</t>
    </rPh>
    <phoneticPr fontId="4"/>
  </si>
  <si>
    <r>
      <t>所属国家</t>
    </r>
    <r>
      <rPr>
        <sz val="11"/>
        <color rgb="FFFF0000"/>
        <rFont val="微软雅黑"/>
        <family val="2"/>
        <charset val="134"/>
      </rPr>
      <t xml:space="preserve">（必填）
</t>
    </r>
    <r>
      <rPr>
        <sz val="11"/>
        <rFont val="微软雅黑"/>
        <family val="2"/>
        <charset val="134"/>
      </rPr>
      <t xml:space="preserve">Country　　　　　　　　　　　　　　　　　　　　　　　　　
</t>
    </r>
    <r>
      <rPr>
        <sz val="11"/>
        <color theme="4"/>
        <rFont val="微软雅黑"/>
        <family val="2"/>
      </rPr>
      <t>国</t>
    </r>
    <r>
      <rPr>
        <sz val="11"/>
        <color rgb="FFFF0000"/>
        <rFont val="微软雅黑"/>
        <family val="2"/>
      </rPr>
      <t>（必須）</t>
    </r>
    <rPh sb="42" eb="43">
      <t>クニ</t>
    </rPh>
    <phoneticPr fontId="4"/>
  </si>
  <si>
    <r>
      <t>所属城市</t>
    </r>
    <r>
      <rPr>
        <sz val="11"/>
        <color rgb="FFFF0000"/>
        <rFont val="微软雅黑"/>
        <family val="2"/>
        <charset val="134"/>
      </rPr>
      <t xml:space="preserve">（必填）
</t>
    </r>
    <r>
      <rPr>
        <sz val="11"/>
        <rFont val="微软雅黑"/>
        <family val="2"/>
        <charset val="134"/>
      </rPr>
      <t xml:space="preserve">City </t>
    </r>
    <r>
      <rPr>
        <sz val="11"/>
        <color rgb="FFFF0000"/>
        <rFont val="微软雅黑"/>
        <family val="2"/>
        <charset val="134"/>
      </rPr>
      <t xml:space="preserve">(Required)　　　　　　　　　　　　　　　　　　　　　
</t>
    </r>
    <r>
      <rPr>
        <sz val="11"/>
        <color theme="4"/>
        <rFont val="微软雅黑"/>
        <family val="2"/>
      </rPr>
      <t>都市</t>
    </r>
    <r>
      <rPr>
        <sz val="11"/>
        <color rgb="FFFF0000"/>
        <rFont val="微软雅黑"/>
        <family val="2"/>
        <charset val="134"/>
      </rPr>
      <t>（必須）</t>
    </r>
    <rPh sb="46" eb="48">
      <t>トシ</t>
    </rPh>
    <rPh sb="49" eb="51">
      <t>ヒ</t>
    </rPh>
    <phoneticPr fontId="4"/>
  </si>
  <si>
    <r>
      <t xml:space="preserve">标志性建筑
Landmark building　　　　　　　　　　　　　　　　　　　
</t>
    </r>
    <r>
      <rPr>
        <sz val="11"/>
        <color theme="4"/>
        <rFont val="微软雅黑"/>
        <family val="2"/>
      </rPr>
      <t>ランドマーク</t>
    </r>
    <r>
      <rPr>
        <sz val="11"/>
        <color rgb="FF000000"/>
        <rFont val="微软雅黑"/>
        <family val="2"/>
        <charset val="134"/>
      </rPr>
      <t>　</t>
    </r>
    <phoneticPr fontId="4"/>
  </si>
  <si>
    <r>
      <t>地址—建议使用当地语言</t>
    </r>
    <r>
      <rPr>
        <sz val="11"/>
        <color rgb="FFFF0000"/>
        <rFont val="微软雅黑"/>
        <family val="2"/>
        <charset val="134"/>
      </rPr>
      <t xml:space="preserve">（必填）
</t>
    </r>
    <r>
      <rPr>
        <sz val="11"/>
        <rFont val="微软雅黑"/>
        <family val="2"/>
        <charset val="134"/>
      </rPr>
      <t>Address</t>
    </r>
    <r>
      <rPr>
        <sz val="11"/>
        <color rgb="FFFF0000"/>
        <rFont val="微软雅黑"/>
        <family val="2"/>
        <charset val="134"/>
      </rPr>
      <t xml:space="preserve"> </t>
    </r>
    <r>
      <rPr>
        <sz val="11"/>
        <rFont val="微软雅黑"/>
        <family val="2"/>
        <charset val="134"/>
      </rPr>
      <t xml:space="preserve">—Local language preferred </t>
    </r>
    <r>
      <rPr>
        <sz val="11"/>
        <color rgb="FFFF0000"/>
        <rFont val="微软雅黑"/>
        <family val="2"/>
        <charset val="134"/>
      </rPr>
      <t xml:space="preserve">(Required)　　　　　
</t>
    </r>
    <r>
      <rPr>
        <sz val="11"/>
        <color theme="4"/>
        <rFont val="微软雅黑"/>
        <family val="2"/>
      </rPr>
      <t>住所-日本語</t>
    </r>
    <r>
      <rPr>
        <sz val="11"/>
        <color rgb="FFFF0000"/>
        <rFont val="微软雅黑"/>
        <family val="2"/>
        <charset val="134"/>
      </rPr>
      <t>（必須）</t>
    </r>
    <rPh sb="66" eb="68">
      <t>ジュウショ</t>
    </rPh>
    <rPh sb="69" eb="72">
      <t>ニホ</t>
    </rPh>
    <rPh sb="73" eb="75">
      <t>ヒ</t>
    </rPh>
    <phoneticPr fontId="4"/>
  </si>
  <si>
    <r>
      <t>电话</t>
    </r>
    <r>
      <rPr>
        <sz val="11"/>
        <color rgb="FFFF0000"/>
        <rFont val="微软雅黑"/>
        <family val="2"/>
        <charset val="134"/>
      </rPr>
      <t xml:space="preserve">（必填）
</t>
    </r>
    <r>
      <rPr>
        <sz val="11"/>
        <rFont val="微软雅黑"/>
        <family val="2"/>
        <charset val="134"/>
      </rPr>
      <t xml:space="preserve">Tel </t>
    </r>
    <r>
      <rPr>
        <sz val="11"/>
        <color rgb="FFFF0000"/>
        <rFont val="微软雅黑"/>
        <family val="2"/>
        <charset val="134"/>
      </rPr>
      <t xml:space="preserve">(Required)　　　　　　　　　　　　　　　　　　　　　　
</t>
    </r>
    <r>
      <rPr>
        <sz val="11"/>
        <color theme="4"/>
        <rFont val="微软雅黑"/>
        <family val="2"/>
      </rPr>
      <t>電話番号</t>
    </r>
    <r>
      <rPr>
        <sz val="11"/>
        <color rgb="FFFF0000"/>
        <rFont val="微软雅黑"/>
        <family val="2"/>
        <charset val="134"/>
      </rPr>
      <t>（必須）</t>
    </r>
    <rPh sb="44" eb="48">
      <t>デンワバ</t>
    </rPh>
    <rPh sb="49" eb="51">
      <t>ヒ</t>
    </rPh>
    <phoneticPr fontId="4"/>
  </si>
  <si>
    <r>
      <t xml:space="preserve">商户品牌信息                         Brand information　
</t>
    </r>
    <r>
      <rPr>
        <sz val="11"/>
        <color theme="4"/>
        <rFont val="微软雅黑"/>
        <family val="2"/>
      </rPr>
      <t>加盟店ブランド情報</t>
    </r>
    <rPh sb="50" eb="53">
      <t>カメ</t>
    </rPh>
    <rPh sb="57" eb="59">
      <t>ジョウ</t>
    </rPh>
    <phoneticPr fontId="4"/>
  </si>
  <si>
    <r>
      <t xml:space="preserve">优惠类型分为3项：前折、后返、赠品　　　
</t>
    </r>
    <r>
      <rPr>
        <sz val="9"/>
        <color theme="4"/>
        <rFont val="微软雅黑"/>
        <family val="2"/>
      </rPr>
      <t>クーポンタイプは3つある：前引き、後バック、ギフト</t>
    </r>
    <rPh sb="34" eb="35">
      <t>マエ</t>
    </rPh>
    <rPh sb="35" eb="36">
      <t>ヒ</t>
    </rPh>
    <rPh sb="38" eb="39">
      <t>アト</t>
    </rPh>
    <phoneticPr fontId="4"/>
  </si>
  <si>
    <r>
      <t xml:space="preserve">券功能一览             
</t>
    </r>
    <r>
      <rPr>
        <sz val="10"/>
        <color theme="4"/>
        <rFont val="微软雅黑"/>
        <family val="2"/>
      </rPr>
      <t>クーポン機能一覧</t>
    </r>
    <rPh sb="23" eb="25">
      <t>キ</t>
    </rPh>
    <rPh sb="25" eb="27">
      <t>イチ</t>
    </rPh>
    <phoneticPr fontId="4"/>
  </si>
  <si>
    <r>
      <t>1.</t>
    </r>
    <r>
      <rPr>
        <sz val="9"/>
        <color rgb="FFFF0000"/>
        <rFont val="微软雅黑"/>
        <family val="2"/>
        <charset val="134"/>
      </rPr>
      <t>前折</t>
    </r>
    <r>
      <rPr>
        <sz val="9"/>
        <color rgb="FF000000"/>
        <rFont val="微软雅黑"/>
        <family val="2"/>
        <charset val="134"/>
      </rPr>
      <t xml:space="preserve">（消费时就抵扣的优惠）
</t>
    </r>
    <r>
      <rPr>
        <sz val="9"/>
        <color theme="4"/>
        <rFont val="微软雅黑"/>
        <family val="2"/>
      </rPr>
      <t>1.前引き（買い物するとき利用できるクーポン）</t>
    </r>
    <r>
      <rPr>
        <sz val="9"/>
        <color rgb="FF000000"/>
        <rFont val="微软雅黑"/>
        <family val="2"/>
        <charset val="134"/>
      </rPr>
      <t xml:space="preserve">
2.</t>
    </r>
    <r>
      <rPr>
        <sz val="9"/>
        <color rgb="FFFF0000"/>
        <rFont val="微软雅黑"/>
        <family val="2"/>
        <charset val="134"/>
      </rPr>
      <t>后返</t>
    </r>
    <r>
      <rPr>
        <sz val="9"/>
        <color rgb="FF000000"/>
        <rFont val="微软雅黑"/>
        <family val="2"/>
        <charset val="134"/>
      </rPr>
      <t xml:space="preserve">（消费后才能拿到优惠）
</t>
    </r>
    <r>
      <rPr>
        <sz val="9"/>
        <color theme="4"/>
        <rFont val="微软雅黑"/>
        <family val="2"/>
      </rPr>
      <t>2.後バック（買い物後もらえるクーポン）</t>
    </r>
    <r>
      <rPr>
        <sz val="9"/>
        <color rgb="FF000000"/>
        <rFont val="微软雅黑"/>
        <family val="2"/>
        <charset val="134"/>
      </rPr>
      <t xml:space="preserve">
3.</t>
    </r>
    <r>
      <rPr>
        <sz val="9"/>
        <color rgb="FFFF0000"/>
        <rFont val="微软雅黑"/>
        <family val="2"/>
        <charset val="134"/>
      </rPr>
      <t>赠品</t>
    </r>
    <r>
      <rPr>
        <sz val="9"/>
        <color rgb="FF000000"/>
        <rFont val="微软雅黑"/>
        <family val="2"/>
        <charset val="134"/>
      </rPr>
      <t xml:space="preserve">（无门槛赠送礼品 ）　
</t>
    </r>
    <r>
      <rPr>
        <sz val="9"/>
        <color theme="4"/>
        <rFont val="微软雅黑"/>
        <family val="2"/>
      </rPr>
      <t>3.ギフト（条件なし）</t>
    </r>
    <rPh sb="18" eb="21">
      <t>マエ</t>
    </rPh>
    <rPh sb="22" eb="23">
      <t>カ</t>
    </rPh>
    <rPh sb="24" eb="25">
      <t>モノ</t>
    </rPh>
    <rPh sb="29" eb="31">
      <t>リヨウ</t>
    </rPh>
    <rPh sb="58" eb="59">
      <t>アト</t>
    </rPh>
    <rPh sb="63" eb="64">
      <t>カ</t>
    </rPh>
    <rPh sb="66" eb="67">
      <t>アト</t>
    </rPh>
    <rPh sb="99" eb="101">
      <t>ジョウケン</t>
    </rPh>
    <phoneticPr fontId="4"/>
  </si>
  <si>
    <r>
      <t xml:space="preserve">优惠方式：X折、满X减Y、代金券。　　
</t>
    </r>
    <r>
      <rPr>
        <sz val="9"/>
        <color theme="4"/>
        <rFont val="微软雅黑"/>
        <family val="2"/>
      </rPr>
      <t>クーポン方式：X割引、X以上買上げY引、値引券</t>
    </r>
    <rPh sb="24" eb="26">
      <t>ホウシ</t>
    </rPh>
    <rPh sb="28" eb="30">
      <t>ワリビキ</t>
    </rPh>
    <rPh sb="32" eb="34">
      <t>イジョウ</t>
    </rPh>
    <rPh sb="34" eb="36">
      <t>カイア</t>
    </rPh>
    <rPh sb="38" eb="39">
      <t>イン</t>
    </rPh>
    <rPh sb="40" eb="42">
      <t>ネビキ</t>
    </rPh>
    <rPh sb="42" eb="43">
      <t>ケン</t>
    </rPh>
    <phoneticPr fontId="4"/>
  </si>
  <si>
    <r>
      <t xml:space="preserve">是：携程返现
否：非携程返现　　　　　　　
</t>
    </r>
    <r>
      <rPr>
        <sz val="9"/>
        <color theme="4"/>
        <rFont val="微软雅黑"/>
        <family val="2"/>
      </rPr>
      <t>あり：Ctripキャッシュバック
なし：非Ctripキャッシュバック</t>
    </r>
    <rPh sb="42" eb="43">
      <t>ヒ</t>
    </rPh>
    <phoneticPr fontId="4"/>
  </si>
  <si>
    <r>
      <t xml:space="preserve">是否仅限大陆客户　　
</t>
    </r>
    <r>
      <rPr>
        <sz val="9"/>
        <color theme="4"/>
        <rFont val="微软雅黑"/>
        <family val="2"/>
      </rPr>
      <t>中国大陸顧客限定であるかどうか</t>
    </r>
    <rPh sb="11" eb="13">
      <t>チュウゴク</t>
    </rPh>
    <rPh sb="13" eb="15">
      <t>タイリク</t>
    </rPh>
    <rPh sb="15" eb="17">
      <t>コキャク</t>
    </rPh>
    <rPh sb="17" eb="19">
      <t>ゲンテイ</t>
    </rPh>
    <phoneticPr fontId="4"/>
  </si>
  <si>
    <r>
      <t xml:space="preserve">是否仅限自由行客户
 </t>
    </r>
    <r>
      <rPr>
        <sz val="9"/>
        <color theme="4"/>
        <rFont val="微软雅黑"/>
        <family val="2"/>
      </rPr>
      <t>FIT(自由客)限定であるかどうか</t>
    </r>
    <rPh sb="15" eb="17">
      <t>ジユウ</t>
    </rPh>
    <rPh sb="17" eb="18">
      <t>キャク</t>
    </rPh>
    <rPh sb="19" eb="21">
      <t>ゲ</t>
    </rPh>
    <phoneticPr fontId="4"/>
  </si>
  <si>
    <r>
      <t xml:space="preserve">如团队和自由行客户都适用，请填通用　　　　　　　　　　　
</t>
    </r>
    <r>
      <rPr>
        <sz val="9"/>
        <color theme="4"/>
        <rFont val="微软雅黑"/>
        <family val="2"/>
      </rPr>
      <t>団体客とFIT両方適用する場合、「適用」を記入してください。</t>
    </r>
    <rPh sb="29" eb="32">
      <t>ダンタイ</t>
    </rPh>
    <rPh sb="36" eb="38">
      <t>リョウホ</t>
    </rPh>
    <rPh sb="38" eb="40">
      <t>テキ</t>
    </rPh>
    <rPh sb="42" eb="44">
      <t>バ</t>
    </rPh>
    <rPh sb="46" eb="48">
      <t>テ</t>
    </rPh>
    <rPh sb="50" eb="52">
      <t>キ</t>
    </rPh>
    <phoneticPr fontId="4"/>
  </si>
  <si>
    <r>
      <t xml:space="preserve">分销标签  　　　　  　
</t>
    </r>
    <r>
      <rPr>
        <sz val="9"/>
        <color theme="4"/>
        <rFont val="微软雅黑"/>
        <family val="2"/>
      </rPr>
      <t>リセルタグ</t>
    </r>
    <phoneticPr fontId="4"/>
  </si>
  <si>
    <r>
      <t xml:space="preserve">券标题　　　　　　　
</t>
    </r>
    <r>
      <rPr>
        <sz val="9"/>
        <color theme="4"/>
        <rFont val="微软雅黑"/>
        <family val="2"/>
      </rPr>
      <t>クーポンタイトル</t>
    </r>
    <phoneticPr fontId="4"/>
  </si>
  <si>
    <r>
      <t>商户优惠券名称（</t>
    </r>
    <r>
      <rPr>
        <sz val="9"/>
        <color rgb="FFFF0000"/>
        <rFont val="微软雅黑"/>
        <family val="2"/>
        <charset val="134"/>
      </rPr>
      <t>标题不超过12个字符</t>
    </r>
    <r>
      <rPr>
        <sz val="9"/>
        <color rgb="FF000000"/>
        <rFont val="微软雅黑"/>
        <family val="2"/>
        <charset val="134"/>
      </rPr>
      <t xml:space="preserve">）　　　　　　　　　
</t>
    </r>
    <r>
      <rPr>
        <sz val="9"/>
        <color theme="4"/>
        <rFont val="微软雅黑"/>
        <family val="2"/>
      </rPr>
      <t>加盟店のクーポン名称（12文字以内）</t>
    </r>
    <rPh sb="29" eb="32">
      <t>カメ</t>
    </rPh>
    <rPh sb="37" eb="39">
      <t>メイ</t>
    </rPh>
    <rPh sb="42" eb="44">
      <t>モジ</t>
    </rPh>
    <rPh sb="44" eb="46">
      <t>イナイ</t>
    </rPh>
    <phoneticPr fontId="4"/>
  </si>
  <si>
    <r>
      <t xml:space="preserve">商户的消费币种　　　　　　　
</t>
    </r>
    <r>
      <rPr>
        <sz val="9"/>
        <color theme="4"/>
        <rFont val="微软雅黑"/>
        <family val="2"/>
      </rPr>
      <t>加盟店の消費通貨</t>
    </r>
    <rPh sb="15" eb="18">
      <t>カメ</t>
    </rPh>
    <rPh sb="19" eb="21">
      <t>ショウヒ</t>
    </rPh>
    <rPh sb="21" eb="23">
      <t>ツウカ</t>
    </rPh>
    <phoneticPr fontId="4"/>
  </si>
  <si>
    <r>
      <t xml:space="preserve">使用次数
1.单次使用
2.多次使用　　　　　
</t>
    </r>
    <r>
      <rPr>
        <sz val="9"/>
        <color theme="4"/>
        <rFont val="微软雅黑"/>
        <family val="2"/>
      </rPr>
      <t>利用回数　　　
1.一回利用
2.数回利用　</t>
    </r>
    <rPh sb="24" eb="26">
      <t>リヨウ</t>
    </rPh>
    <rPh sb="26" eb="28">
      <t>カイス</t>
    </rPh>
    <rPh sb="34" eb="36">
      <t>イッカイ</t>
    </rPh>
    <rPh sb="36" eb="38">
      <t>リヨウ</t>
    </rPh>
    <rPh sb="41" eb="43">
      <t>スウカイ</t>
    </rPh>
    <rPh sb="43" eb="45">
      <t>リ</t>
    </rPh>
    <phoneticPr fontId="4"/>
  </si>
  <si>
    <r>
      <t xml:space="preserve">1.单次使用劵：绑定唯一UID，且该劵使用一次就失效
2.单次使用劵：绑定唯一UID，且该劵可重复使用，使用过为已使用状态，过期才失效。　　　
</t>
    </r>
    <r>
      <rPr>
        <sz val="9"/>
        <color theme="4"/>
        <rFont val="微软雅黑"/>
        <family val="2"/>
      </rPr>
      <t>1.一回利用クーポン：唯一なUIDと紐付け、利用後無効になる。　　　
2.数回利用クーポン：唯一なUIDと紐付け、数回利用できる、利用後「利用された」という状態に変更、期限過ぎたら無効になる。</t>
    </r>
    <rPh sb="74" eb="75">
      <t>イチ</t>
    </rPh>
    <rPh sb="75" eb="76">
      <t>カイ</t>
    </rPh>
    <rPh sb="76" eb="78">
      <t>リヨウ</t>
    </rPh>
    <rPh sb="83" eb="85">
      <t>ユイイツ</t>
    </rPh>
    <rPh sb="90" eb="93">
      <t>ヒモツ</t>
    </rPh>
    <rPh sb="94" eb="96">
      <t>リヨ</t>
    </rPh>
    <rPh sb="96" eb="97">
      <t>ゴ</t>
    </rPh>
    <rPh sb="97" eb="99">
      <t>ムコウ</t>
    </rPh>
    <rPh sb="110" eb="112">
      <t>スウ</t>
    </rPh>
    <rPh sb="112" eb="114">
      <t>リ</t>
    </rPh>
    <rPh sb="119" eb="122">
      <t>ユイ</t>
    </rPh>
    <rPh sb="126" eb="129">
      <t>ヒ</t>
    </rPh>
    <rPh sb="130" eb="132">
      <t>スウ</t>
    </rPh>
    <rPh sb="132" eb="134">
      <t>リ</t>
    </rPh>
    <rPh sb="138" eb="140">
      <t>リ</t>
    </rPh>
    <rPh sb="140" eb="141">
      <t>ゴ</t>
    </rPh>
    <rPh sb="142" eb="144">
      <t>リヨウ</t>
    </rPh>
    <rPh sb="151" eb="153">
      <t>ジョウタ</t>
    </rPh>
    <rPh sb="154" eb="156">
      <t>ヘンコウ</t>
    </rPh>
    <rPh sb="157" eb="160">
      <t>キゲンス</t>
    </rPh>
    <rPh sb="163" eb="165">
      <t>ムコ</t>
    </rPh>
    <phoneticPr fontId="4"/>
  </si>
  <si>
    <r>
      <t xml:space="preserve">领用限制　　　　　　
</t>
    </r>
    <r>
      <rPr>
        <sz val="9"/>
        <color theme="4"/>
        <rFont val="微软雅黑"/>
        <family val="2"/>
      </rPr>
      <t>受取制限</t>
    </r>
    <rPh sb="11" eb="13">
      <t>ウケト</t>
    </rPh>
    <rPh sb="13" eb="15">
      <t>セイ</t>
    </rPh>
    <phoneticPr fontId="4"/>
  </si>
  <si>
    <r>
      <t>意为限制单个用户</t>
    </r>
    <r>
      <rPr>
        <sz val="9"/>
        <color rgb="FFFF0000"/>
        <rFont val="微软雅黑"/>
        <family val="2"/>
        <charset val="134"/>
      </rPr>
      <t>领取</t>
    </r>
    <r>
      <rPr>
        <sz val="9"/>
        <color rgb="FF000000"/>
        <rFont val="微软雅黑"/>
        <family val="2"/>
        <charset val="134"/>
      </rPr>
      <t xml:space="preserve">数量，就是限制这张券领用次数，如：该优惠每人每月只能领取一次。那么表格中需填：每日/每月限领取1张。　　　　　　　　　　
</t>
    </r>
    <r>
      <rPr>
        <sz val="9"/>
        <color theme="4"/>
        <rFont val="微软雅黑"/>
        <family val="2"/>
      </rPr>
      <t>一人あたり受取数量の制限を意味する。　例：一人あたり月</t>
    </r>
    <r>
      <rPr>
        <sz val="9"/>
        <color theme="4"/>
        <rFont val="微软雅黑"/>
        <family val="2"/>
        <charset val="134"/>
      </rPr>
      <t>1</t>
    </r>
    <r>
      <rPr>
        <sz val="9"/>
        <color theme="4"/>
        <rFont val="微软雅黑"/>
        <family val="2"/>
      </rPr>
      <t>回まで受け取れる場合、「月</t>
    </r>
    <r>
      <rPr>
        <sz val="9"/>
        <color theme="4"/>
        <rFont val="微软雅黑"/>
        <family val="2"/>
        <charset val="134"/>
      </rPr>
      <t>1</t>
    </r>
    <r>
      <rPr>
        <sz val="9"/>
        <color theme="4"/>
        <rFont val="微软雅黑"/>
        <family val="2"/>
      </rPr>
      <t>回限定」を記入してください。　　　　　　　　</t>
    </r>
    <rPh sb="71" eb="75">
      <t>ヒト</t>
    </rPh>
    <rPh sb="76" eb="78">
      <t>ウケ</t>
    </rPh>
    <rPh sb="78" eb="80">
      <t>スウリョウ</t>
    </rPh>
    <rPh sb="81" eb="83">
      <t>セイ</t>
    </rPh>
    <rPh sb="84" eb="86">
      <t>イミ</t>
    </rPh>
    <rPh sb="102" eb="103">
      <t>ウ</t>
    </rPh>
    <rPh sb="104" eb="105">
      <t>ト</t>
    </rPh>
    <phoneticPr fontId="4"/>
  </si>
  <si>
    <r>
      <t xml:space="preserve">其他信息　　　　
</t>
    </r>
    <r>
      <rPr>
        <sz val="11"/>
        <color theme="4"/>
        <rFont val="微软雅黑"/>
        <family val="2"/>
      </rPr>
      <t>その他の情報</t>
    </r>
    <rPh sb="13" eb="15">
      <t>ジョウホウ</t>
    </rPh>
    <phoneticPr fontId="4"/>
  </si>
  <si>
    <r>
      <t xml:space="preserve">条件凭证　　　　　　
</t>
    </r>
    <r>
      <rPr>
        <sz val="9"/>
        <color theme="4"/>
        <rFont val="微软雅黑"/>
        <family val="2"/>
      </rPr>
      <t>条件証明種類</t>
    </r>
    <rPh sb="11" eb="13">
      <t>ジョウケ</t>
    </rPh>
    <rPh sb="13" eb="15">
      <t>ショウメイ</t>
    </rPh>
    <rPh sb="15" eb="17">
      <t>シュルイ</t>
    </rPh>
    <phoneticPr fontId="4"/>
  </si>
  <si>
    <r>
      <t xml:space="preserve">优惠凭证主要分为以下4项：
</t>
    </r>
    <r>
      <rPr>
        <sz val="9"/>
        <color rgb="FFFF0000"/>
        <rFont val="微软雅黑"/>
        <family val="2"/>
      </rPr>
      <t>1.身份信息</t>
    </r>
    <r>
      <rPr>
        <sz val="9"/>
        <color rgb="FF000000"/>
        <rFont val="微软雅黑"/>
        <family val="2"/>
      </rPr>
      <t xml:space="preserve">
a.身份证 b.护照 c.通行证 d.其他（如勾选其他，则需写明是什么身份信息）
</t>
    </r>
    <r>
      <rPr>
        <sz val="9"/>
        <color rgb="FFFF0000"/>
        <rFont val="微软雅黑"/>
        <family val="2"/>
      </rPr>
      <t>2.携程订单</t>
    </r>
    <r>
      <rPr>
        <sz val="9"/>
        <color rgb="FF000000"/>
        <rFont val="微软雅黑"/>
        <family val="2"/>
      </rPr>
      <t xml:space="preserve">
a.订单号 b.航班信息 c.酒店信息 d.其他（如勾选其他，则需写明是什么携程订单）
</t>
    </r>
    <r>
      <rPr>
        <sz val="9"/>
        <color rgb="FFFF0000"/>
        <rFont val="微软雅黑"/>
        <family val="2"/>
      </rPr>
      <t>3.优惠券</t>
    </r>
    <r>
      <rPr>
        <sz val="9"/>
        <color rgb="FF000000"/>
        <rFont val="微软雅黑"/>
        <family val="2"/>
      </rPr>
      <t xml:space="preserve">
一般勾选公券（外部）后请提供到优惠券。
</t>
    </r>
    <r>
      <rPr>
        <sz val="9"/>
        <color rgb="FFFF0000"/>
        <rFont val="微软雅黑"/>
        <family val="2"/>
      </rPr>
      <t>4.其他票据</t>
    </r>
    <r>
      <rPr>
        <sz val="9"/>
        <color rgb="FF000000"/>
        <rFont val="微软雅黑"/>
        <family val="2"/>
      </rPr>
      <t xml:space="preserve">
a.打车票据 b.购物小票 c.发票 d.其他（如勾选其他，则需写明是什么票据）　　　　　　　　　
</t>
    </r>
    <r>
      <rPr>
        <sz val="9"/>
        <color theme="4"/>
        <rFont val="微软雅黑"/>
        <family val="2"/>
      </rPr>
      <t>主に下記の4項目： 　　　　                 　 1.身分情報 
a.身分証明書 b.パスポートc.通行証明書 d.その他（その他を選択する場合、どんな身分情報？）
2.Ctripオーダー
a.オーダー番号 b.航空便情報 c.ホテル情報 d.その他（その他を選択する場合、具体的にどんなCtripのオーダー情報？）
3.クーポン券　
一般的に、パブリック券（外部）を選択する場合、クーポン券を提供してください。
4.その他のレシート
a.タクシーレシート b.買い物レシートc.領収書 d.その他（その他を選択する場合、具体的にどんなレシート？）</t>
    </r>
    <rPh sb="196" eb="197">
      <t>オモ</t>
    </rPh>
    <rPh sb="198" eb="200">
      <t>カキ</t>
    </rPh>
    <rPh sb="202" eb="204">
      <t>コウモ</t>
    </rPh>
    <rPh sb="231" eb="235">
      <t>ミブンジョウホウ</t>
    </rPh>
    <rPh sb="239" eb="244">
      <t>ミブンショウ</t>
    </rPh>
    <rPh sb="270" eb="272">
      <t>センタ</t>
    </rPh>
    <rPh sb="274" eb="276">
      <t>バ</t>
    </rPh>
    <rPh sb="306" eb="308">
      <t>バ</t>
    </rPh>
    <rPh sb="311" eb="314">
      <t>コウクウビ</t>
    </rPh>
    <rPh sb="314" eb="316">
      <t>ジョウ</t>
    </rPh>
    <rPh sb="322" eb="324">
      <t>ジョウ</t>
    </rPh>
    <rPh sb="359" eb="361">
      <t>ジョウホ</t>
    </rPh>
    <rPh sb="371" eb="372">
      <t>ケン</t>
    </rPh>
    <rPh sb="374" eb="376">
      <t>イッパ</t>
    </rPh>
    <rPh sb="376" eb="377">
      <t>テキ</t>
    </rPh>
    <rPh sb="384" eb="385">
      <t>ケ</t>
    </rPh>
    <rPh sb="386" eb="388">
      <t>ガイ</t>
    </rPh>
    <rPh sb="390" eb="392">
      <t>セ</t>
    </rPh>
    <rPh sb="394" eb="396">
      <t>バ</t>
    </rPh>
    <rPh sb="401" eb="402">
      <t>ケン</t>
    </rPh>
    <rPh sb="403" eb="405">
      <t>テイ</t>
    </rPh>
    <rPh sb="438" eb="439">
      <t>カ</t>
    </rPh>
    <rPh sb="440" eb="441">
      <t>モ</t>
    </rPh>
    <rPh sb="447" eb="450">
      <t>リョウシュ</t>
    </rPh>
    <phoneticPr fontId="4"/>
  </si>
  <si>
    <t>クーポンタイプ</t>
    <phoneticPr fontId="3"/>
  </si>
  <si>
    <t>Ctripキャッシュバック</t>
    <phoneticPr fontId="3"/>
  </si>
  <si>
    <t>FIT(自由客）限定</t>
    <phoneticPr fontId="3"/>
  </si>
  <si>
    <r>
      <t xml:space="preserve">币种　　　　　　　
</t>
    </r>
    <r>
      <rPr>
        <sz val="9"/>
        <color theme="4"/>
        <rFont val="微软雅黑"/>
        <family val="2"/>
      </rPr>
      <t>通貨</t>
    </r>
    <rPh sb="10" eb="12">
      <t>ツウカ</t>
    </rPh>
    <phoneticPr fontId="4"/>
  </si>
  <si>
    <r>
      <t xml:space="preserve">面额　　　　　　　　　
</t>
    </r>
    <r>
      <rPr>
        <sz val="9"/>
        <color theme="4"/>
        <rFont val="微软雅黑"/>
        <family val="2"/>
      </rPr>
      <t>値引額</t>
    </r>
    <rPh sb="12" eb="14">
      <t>ネビキ</t>
    </rPh>
    <rPh sb="14" eb="15">
      <t>ガク</t>
    </rPh>
    <phoneticPr fontId="4"/>
  </si>
  <si>
    <r>
      <t>1.</t>
    </r>
    <r>
      <rPr>
        <sz val="9"/>
        <color rgb="FFFF0000"/>
        <rFont val="微软雅黑"/>
        <family val="2"/>
        <charset val="134"/>
      </rPr>
      <t>单账户券（携程）</t>
    </r>
    <r>
      <rPr>
        <sz val="9"/>
        <color rgb="FF000000"/>
        <rFont val="微软雅黑"/>
        <family val="2"/>
        <charset val="134"/>
      </rPr>
      <t>：券号由携程提供，等同于之前携程CtripCode。
2.</t>
    </r>
    <r>
      <rPr>
        <sz val="9"/>
        <color rgb="FFFF0000"/>
        <rFont val="微软雅黑"/>
        <family val="2"/>
        <charset val="134"/>
      </rPr>
      <t>单账户券（外部）</t>
    </r>
    <r>
      <rPr>
        <sz val="9"/>
        <color rgb="FF000000"/>
        <rFont val="微软雅黑"/>
        <family val="2"/>
        <charset val="134"/>
      </rPr>
      <t>：由商户提供券号导入系统。
3.</t>
    </r>
    <r>
      <rPr>
        <sz val="9"/>
        <color rgb="FFFF0000"/>
        <rFont val="微软雅黑"/>
        <family val="2"/>
        <charset val="134"/>
      </rPr>
      <t>公券（携程）</t>
    </r>
    <r>
      <rPr>
        <sz val="9"/>
        <color rgb="FF000000"/>
        <rFont val="微软雅黑"/>
        <family val="2"/>
        <charset val="134"/>
      </rPr>
      <t>：商户提供的图片券，图片只作展示，无指定券号，券号由携程生成。
4.</t>
    </r>
    <r>
      <rPr>
        <sz val="9"/>
        <color rgb="FFFF0000"/>
        <rFont val="微软雅黑"/>
        <family val="2"/>
        <charset val="134"/>
      </rPr>
      <t>公券（外部）</t>
    </r>
    <r>
      <rPr>
        <sz val="9"/>
        <color rgb="FF000000"/>
        <rFont val="微软雅黑"/>
        <family val="2"/>
        <charset val="134"/>
      </rPr>
      <t xml:space="preserve">：商户提供的图片券，图片上有指定券号，券号需手工录入系统。            　   
 </t>
    </r>
    <r>
      <rPr>
        <sz val="9"/>
        <color theme="4"/>
        <rFont val="微软雅黑"/>
        <family val="2"/>
      </rPr>
      <t>1.シングルアカウント券（Ctrip）：券番号はCtripが提供。クーポンコードはユーザーごとに異なる。
2.シングルアカウント券（外部）：加盟店より券番号を発番。クーポンコードはユーザーごとに異なる。
3.パブリック券（Ctrip）：加盟店提供のクーポン画像は展示のために使用、クーポンコードは共通で、券番号はCtripが生成する。　　　　　　　　　　　　　　
4.パブリック券（外部）：加盟店がクーポンを提供する。クーポン画像に指定番号があり、クーポンコードは全て共通。番号は手動でシステムに入力する必要があり　　　　　　　　　　　　　</t>
    </r>
    <rPh sb="167" eb="168">
      <t>ケン</t>
    </rPh>
    <rPh sb="176" eb="177">
      <t>ケン</t>
    </rPh>
    <rPh sb="177" eb="179">
      <t>バンゴウ</t>
    </rPh>
    <rPh sb="186" eb="188">
      <t>テイキョウ</t>
    </rPh>
    <rPh sb="204" eb="205">
      <t>コト</t>
    </rPh>
    <rPh sb="220" eb="221">
      <t>ケン</t>
    </rPh>
    <rPh sb="222" eb="224">
      <t>ガイブ</t>
    </rPh>
    <rPh sb="226" eb="229">
      <t>カ</t>
    </rPh>
    <rPh sb="231" eb="234">
      <t>ケ</t>
    </rPh>
    <rPh sb="235" eb="237">
      <t>ハツバン</t>
    </rPh>
    <rPh sb="253" eb="254">
      <t>コト</t>
    </rPh>
    <rPh sb="265" eb="266">
      <t>ケン</t>
    </rPh>
    <rPh sb="274" eb="277">
      <t>カメ</t>
    </rPh>
    <rPh sb="277" eb="279">
      <t>テイキョウ</t>
    </rPh>
    <rPh sb="284" eb="286">
      <t>ガゾウ</t>
    </rPh>
    <rPh sb="287" eb="289">
      <t>テンジ</t>
    </rPh>
    <rPh sb="293" eb="295">
      <t>シヨウ</t>
    </rPh>
    <rPh sb="304" eb="306">
      <t>キョウツウ</t>
    </rPh>
    <rPh sb="308" eb="309">
      <t>ケン</t>
    </rPh>
    <rPh sb="309" eb="311">
      <t>バ</t>
    </rPh>
    <rPh sb="318" eb="320">
      <t>セイセイ</t>
    </rPh>
    <rPh sb="345" eb="346">
      <t>ケン</t>
    </rPh>
    <rPh sb="347" eb="349">
      <t>ガイブ</t>
    </rPh>
    <rPh sb="351" eb="354">
      <t>カ</t>
    </rPh>
    <rPh sb="360" eb="362">
      <t>テイ</t>
    </rPh>
    <rPh sb="369" eb="371">
      <t>ガ</t>
    </rPh>
    <rPh sb="372" eb="374">
      <t>シテ</t>
    </rPh>
    <rPh sb="374" eb="376">
      <t>バン</t>
    </rPh>
    <rPh sb="388" eb="389">
      <t>スベ</t>
    </rPh>
    <rPh sb="390" eb="392">
      <t>キョウツウ</t>
    </rPh>
    <rPh sb="396" eb="398">
      <t>シュドウ</t>
    </rPh>
    <rPh sb="404" eb="406">
      <t>ニュ</t>
    </rPh>
    <rPh sb="408" eb="410">
      <t>ヒツ</t>
    </rPh>
    <phoneticPr fontId="4"/>
  </si>
  <si>
    <r>
      <t xml:space="preserve">券分类：
1.公券（外部）
2.单账户券（携程）
</t>
    </r>
    <r>
      <rPr>
        <sz val="9"/>
        <color theme="4"/>
        <rFont val="微软雅黑"/>
        <family val="2"/>
      </rPr>
      <t>クーポン分類：　　
1.パブリック券（外部）　 　　　　　　 2.シングルアカウント券（Ctrip）</t>
    </r>
    <rPh sb="29" eb="31">
      <t>ブンルイ</t>
    </rPh>
    <rPh sb="42" eb="43">
      <t>ケン</t>
    </rPh>
    <rPh sb="44" eb="46">
      <t>ガイブ</t>
    </rPh>
    <rPh sb="67" eb="68">
      <t>ケン</t>
    </rPh>
    <phoneticPr fontId="4"/>
  </si>
  <si>
    <r>
      <rPr>
        <sz val="9"/>
        <color rgb="FFFF0000"/>
        <rFont val="微软雅黑"/>
        <family val="2"/>
        <charset val="134"/>
      </rPr>
      <t>不可分销</t>
    </r>
    <r>
      <rPr>
        <sz val="9"/>
        <color rgb="FF000000"/>
        <rFont val="微软雅黑"/>
        <family val="2"/>
        <charset val="134"/>
      </rPr>
      <t xml:space="preserve">：不支持分销合作。
</t>
    </r>
    <r>
      <rPr>
        <sz val="9"/>
        <color rgb="FFFF0000"/>
        <rFont val="微软雅黑"/>
        <family val="2"/>
        <charset val="134"/>
      </rPr>
      <t>可跳转分销</t>
    </r>
    <r>
      <rPr>
        <sz val="9"/>
        <color rgb="FF000000"/>
        <rFont val="微软雅黑"/>
        <family val="2"/>
        <charset val="134"/>
      </rPr>
      <t xml:space="preserve">：流量导入，即在合作方平台设置广告入口，点击后跳转到携程全球购H5页面。
</t>
    </r>
    <r>
      <rPr>
        <sz val="9"/>
        <color rgb="FFFF0000"/>
        <rFont val="微软雅黑"/>
        <family val="2"/>
        <charset val="134"/>
      </rPr>
      <t>可联名分销</t>
    </r>
    <r>
      <rPr>
        <sz val="9"/>
        <color rgb="FF000000"/>
        <rFont val="微软雅黑"/>
        <family val="2"/>
        <charset val="134"/>
      </rPr>
      <t xml:space="preserve">：在优惠券上增加合作方的LOGO。
</t>
    </r>
    <r>
      <rPr>
        <sz val="9"/>
        <color rgb="FFFF0000"/>
        <rFont val="微软雅黑"/>
        <family val="2"/>
        <charset val="134"/>
      </rPr>
      <t>可埋名分销</t>
    </r>
    <r>
      <rPr>
        <sz val="9"/>
        <color rgb="FF000000"/>
        <rFont val="微软雅黑"/>
        <family val="2"/>
        <charset val="134"/>
      </rPr>
      <t xml:space="preserve">：在优惠券上取消携程LOGO。　　　　　　　　　
</t>
    </r>
    <r>
      <rPr>
        <sz val="9"/>
        <color theme="4"/>
        <rFont val="微软雅黑"/>
        <family val="2"/>
      </rPr>
      <t>リセルできない：リセルコラボレーションをサポートしない　
遷移するリセル：トラフィック流入。提携先のプラットフォームで入口を設置し、クリックされたら「携程全球购」H5ページに遷移される。    　　　　 
連名するリセル：クーポン券に協力会社のロゴを追加する。
名を隠すリセル：クーポン券からCtripのロゴを削除する　</t>
    </r>
    <r>
      <rPr>
        <sz val="9"/>
        <color rgb="FF000000"/>
        <rFont val="微软雅黑"/>
        <family val="2"/>
        <charset val="134"/>
      </rPr>
      <t>　　</t>
    </r>
    <rPh sb="240" eb="241">
      <t>メイ</t>
    </rPh>
    <rPh sb="242" eb="243">
      <t>カク</t>
    </rPh>
    <phoneticPr fontId="4"/>
  </si>
  <si>
    <r>
      <t>结构分类：
1、</t>
    </r>
    <r>
      <rPr>
        <sz val="9"/>
        <color rgb="FFFF0000"/>
        <rFont val="微软雅黑"/>
        <family val="2"/>
        <charset val="134"/>
      </rPr>
      <t>优惠内容</t>
    </r>
    <r>
      <rPr>
        <sz val="9"/>
        <color rgb="FF000000"/>
        <rFont val="微软雅黑"/>
        <family val="2"/>
        <charset val="134"/>
      </rPr>
      <t>（退/免税、增值服务、消费门槛、凭证）；
2、</t>
    </r>
    <r>
      <rPr>
        <sz val="9"/>
        <color rgb="FFFF0000"/>
        <rFont val="微软雅黑"/>
        <family val="2"/>
        <charset val="134"/>
      </rPr>
      <t>使用方法</t>
    </r>
    <r>
      <rPr>
        <sz val="9"/>
        <color rgb="FF000000"/>
        <rFont val="微软雅黑"/>
        <family val="2"/>
        <charset val="134"/>
      </rPr>
      <t>（使用步骤、领取地点、预约电话）；
3、</t>
    </r>
    <r>
      <rPr>
        <sz val="9"/>
        <color rgb="FFFF0000"/>
        <rFont val="微软雅黑"/>
        <family val="2"/>
        <charset val="134"/>
      </rPr>
      <t>活动规则</t>
    </r>
    <r>
      <rPr>
        <sz val="9"/>
        <color rgb="FF000000"/>
        <rFont val="微软雅黑"/>
        <family val="2"/>
        <charset val="134"/>
      </rPr>
      <t>（适用范围、使用限制、使用时间范围）；
4、</t>
    </r>
    <r>
      <rPr>
        <sz val="9"/>
        <color rgb="FFFF0000"/>
        <rFont val="微软雅黑"/>
        <family val="2"/>
        <charset val="134"/>
      </rPr>
      <t>注意事项</t>
    </r>
    <r>
      <rPr>
        <sz val="9"/>
        <color rgb="FF000000"/>
        <rFont val="微软雅黑"/>
        <family val="2"/>
        <charset val="134"/>
      </rPr>
      <t xml:space="preserve">（适用人群、免责条款、其它事项）
</t>
    </r>
    <r>
      <rPr>
        <sz val="9"/>
        <color theme="4"/>
        <rFont val="微软雅黑"/>
        <family val="2"/>
      </rPr>
      <t>構造分類：</t>
    </r>
    <r>
      <rPr>
        <sz val="9"/>
        <color theme="4"/>
        <rFont val="微软雅黑"/>
        <family val="2"/>
        <charset val="134"/>
      </rPr>
      <t xml:space="preserve">                    　　     
1. クーポン内容（免税、付加サービス、購買条件、証明種類など）　　　　　　　　　　　　
2.使用方法（使用手順、受取拠点、予約電話番号など）　　　
3.キャンペーンルール（適用範囲、使用制限、使用時間範囲）　　　　　　　　　　　　
4.注意事項（適用顧客範囲、免責事項、その他）</t>
    </r>
    <rPh sb="106" eb="108">
      <t>コウゾウ</t>
    </rPh>
    <rPh sb="108" eb="110">
      <t>ブ</t>
    </rPh>
    <rPh sb="146" eb="148">
      <t>ナイヨウ</t>
    </rPh>
    <rPh sb="166" eb="168">
      <t>シュルイ</t>
    </rPh>
    <rPh sb="187" eb="191">
      <t>シヨウホウ</t>
    </rPh>
    <rPh sb="192" eb="194">
      <t>シヨウ</t>
    </rPh>
    <rPh sb="194" eb="196">
      <t>テジュ</t>
    </rPh>
    <rPh sb="197" eb="201">
      <t>ウケ</t>
    </rPh>
    <rPh sb="228" eb="230">
      <t>テキ</t>
    </rPh>
    <rPh sb="230" eb="232">
      <t>ハンイ</t>
    </rPh>
    <rPh sb="233" eb="235">
      <t>シ</t>
    </rPh>
    <rPh sb="235" eb="237">
      <t>セイゲ</t>
    </rPh>
    <phoneticPr fontId="4"/>
  </si>
  <si>
    <r>
      <t>补充说明
（</t>
    </r>
    <r>
      <rPr>
        <sz val="9"/>
        <color rgb="FFFF0000"/>
        <rFont val="微软雅黑"/>
        <family val="2"/>
        <charset val="134"/>
      </rPr>
      <t>建议不多于5条</t>
    </r>
    <r>
      <rPr>
        <sz val="9"/>
        <color rgb="FF000000"/>
        <rFont val="微软雅黑"/>
        <family val="2"/>
        <charset val="134"/>
      </rPr>
      <t xml:space="preserve">）　
</t>
    </r>
    <r>
      <rPr>
        <sz val="9"/>
        <color theme="4"/>
        <rFont val="微软雅黑"/>
        <family val="2"/>
      </rPr>
      <t>補足説明　
（5項目以内をおすすめ）</t>
    </r>
    <rPh sb="16" eb="18">
      <t>ホソ</t>
    </rPh>
    <rPh sb="18" eb="20">
      <t>セツ</t>
    </rPh>
    <rPh sb="24" eb="26">
      <t>コウモ</t>
    </rPh>
    <rPh sb="26" eb="28">
      <t>イナイ</t>
    </rPh>
    <phoneticPr fontId="4"/>
  </si>
  <si>
    <r>
      <t xml:space="preserve">发放数量：
1.不限量
2.限量　　　　　　　
</t>
    </r>
    <r>
      <rPr>
        <sz val="9"/>
        <color theme="4"/>
        <rFont val="微软雅黑"/>
        <family val="2"/>
      </rPr>
      <t>配布数量　　　　　　
1.限定なし　　　　　
2.限定あり　</t>
    </r>
    <r>
      <rPr>
        <sz val="9"/>
        <color rgb="FF000000"/>
        <rFont val="微软雅黑"/>
        <family val="2"/>
        <charset val="134"/>
      </rPr>
      <t>　</t>
    </r>
    <rPh sb="24" eb="26">
      <t>ハイフ</t>
    </rPh>
    <rPh sb="26" eb="28">
      <t>スウリョウ</t>
    </rPh>
    <rPh sb="37" eb="39">
      <t>ゲンテイ</t>
    </rPh>
    <rPh sb="49" eb="51">
      <t>ゲンテイ</t>
    </rPh>
    <phoneticPr fontId="4"/>
  </si>
  <si>
    <r>
      <t>1.</t>
    </r>
    <r>
      <rPr>
        <sz val="9"/>
        <color rgb="FFFF0000"/>
        <rFont val="微软雅黑"/>
        <family val="2"/>
        <charset val="134"/>
      </rPr>
      <t>不限量</t>
    </r>
    <r>
      <rPr>
        <sz val="9"/>
        <color rgb="FF000000"/>
        <rFont val="微软雅黑"/>
        <family val="2"/>
        <charset val="134"/>
      </rPr>
      <t>：不设库存
2.</t>
    </r>
    <r>
      <rPr>
        <sz val="9"/>
        <color rgb="FFFF0000"/>
        <rFont val="微软雅黑"/>
        <family val="2"/>
        <charset val="134"/>
      </rPr>
      <t>限量</t>
    </r>
    <r>
      <rPr>
        <sz val="9"/>
        <color rgb="FF000000"/>
        <rFont val="微软雅黑"/>
        <family val="2"/>
        <charset val="134"/>
      </rPr>
      <t xml:space="preserve">：设置库存，库存发放完后优惠券自动下线。　　　　　
</t>
    </r>
    <r>
      <rPr>
        <sz val="9"/>
        <color theme="4"/>
        <rFont val="微软雅黑"/>
        <family val="2"/>
      </rPr>
      <t>1.限定なし：在庫設定をしない
2.限定あり：在庫設定をし、在庫終わり次第自動的に終了</t>
    </r>
    <rPh sb="43" eb="45">
      <t>ゲンテイ</t>
    </rPh>
    <rPh sb="48" eb="50">
      <t>ザイコ</t>
    </rPh>
    <rPh sb="50" eb="52">
      <t>セッテイ</t>
    </rPh>
    <rPh sb="59" eb="61">
      <t>ゲンテイ</t>
    </rPh>
    <rPh sb="64" eb="66">
      <t>ザイコ</t>
    </rPh>
    <rPh sb="66" eb="68">
      <t>セッテイ</t>
    </rPh>
    <rPh sb="71" eb="73">
      <t>ザイコ</t>
    </rPh>
    <rPh sb="73" eb="74">
      <t>オ</t>
    </rPh>
    <rPh sb="76" eb="78">
      <t>シダイ</t>
    </rPh>
    <rPh sb="78" eb="81">
      <t>ジドウテキ</t>
    </rPh>
    <rPh sb="82" eb="84">
      <t>シュウリョウ</t>
    </rPh>
    <phoneticPr fontId="4"/>
  </si>
  <si>
    <t>クーポン分類</t>
    <phoneticPr fontId="3"/>
  </si>
  <si>
    <t>配布数量</t>
    <phoneticPr fontId="3"/>
  </si>
  <si>
    <r>
      <t xml:space="preserve">发放时间　　　　　　
</t>
    </r>
    <r>
      <rPr>
        <sz val="9"/>
        <color theme="4"/>
        <rFont val="微软雅黑"/>
        <family val="2"/>
      </rPr>
      <t>配布日</t>
    </r>
    <rPh sb="11" eb="13">
      <t>ハイフ</t>
    </rPh>
    <rPh sb="13" eb="14">
      <t>ヒ</t>
    </rPh>
    <phoneticPr fontId="4"/>
  </si>
  <si>
    <r>
      <t xml:space="preserve">券的开始发放时间　　　　　
</t>
    </r>
    <r>
      <rPr>
        <sz val="9"/>
        <color theme="4"/>
        <rFont val="微软雅黑"/>
        <family val="2"/>
      </rPr>
      <t>クーポン配布開始日</t>
    </r>
    <rPh sb="18" eb="20">
      <t>ハイ</t>
    </rPh>
    <rPh sb="20" eb="22">
      <t>カイシ</t>
    </rPh>
    <rPh sb="22" eb="23">
      <t>ヒ</t>
    </rPh>
    <phoneticPr fontId="4"/>
  </si>
  <si>
    <r>
      <t xml:space="preserve">券领好以后的使用期限　　　
</t>
    </r>
    <r>
      <rPr>
        <sz val="9"/>
        <color theme="4"/>
        <rFont val="微软雅黑"/>
        <family val="2"/>
      </rPr>
      <t>クーポンを受け取ってからの利用期限</t>
    </r>
    <rPh sb="19" eb="20">
      <t>ウ</t>
    </rPh>
    <rPh sb="21" eb="22">
      <t>ト</t>
    </rPh>
    <rPh sb="27" eb="29">
      <t>リヨウ</t>
    </rPh>
    <rPh sb="29" eb="31">
      <t>キゲ</t>
    </rPh>
    <phoneticPr fontId="4"/>
  </si>
  <si>
    <r>
      <t xml:space="preserve">使用期限     　　　　
</t>
    </r>
    <r>
      <rPr>
        <sz val="9"/>
        <color theme="4"/>
        <rFont val="微软雅黑"/>
        <family val="2"/>
      </rPr>
      <t>利用期限</t>
    </r>
    <rPh sb="14" eb="16">
      <t>リヨウ</t>
    </rPh>
    <rPh sb="16" eb="18">
      <t>キゲン</t>
    </rPh>
    <phoneticPr fontId="4"/>
  </si>
  <si>
    <r>
      <t xml:space="preserve">使用限制
1.限制
2.不限制　　　　　　
</t>
    </r>
    <r>
      <rPr>
        <sz val="9"/>
        <color theme="4"/>
        <rFont val="微软雅黑"/>
        <family val="2"/>
      </rPr>
      <t>利用制限　　　　　　　
1.制限あり　　　　　　
2.制限なし</t>
    </r>
    <rPh sb="22" eb="24">
      <t>リヨウ</t>
    </rPh>
    <rPh sb="24" eb="26">
      <t>セイ</t>
    </rPh>
    <rPh sb="36" eb="38">
      <t>セイゲ</t>
    </rPh>
    <rPh sb="49" eb="51">
      <t>セイ</t>
    </rPh>
    <phoneticPr fontId="4"/>
  </si>
  <si>
    <t>使用制限</t>
    <phoneticPr fontId="3"/>
  </si>
  <si>
    <t>利用回数</t>
    <phoneticPr fontId="3"/>
  </si>
  <si>
    <t xml:space="preserve">
3.优惠券</t>
    <phoneticPr fontId="4"/>
  </si>
  <si>
    <t>大衆点評</t>
    <phoneticPr fontId="3"/>
  </si>
  <si>
    <t>WeChat
公式アカウントサービス
情報</t>
    <rPh sb="7" eb="14">
      <t>コウ</t>
    </rPh>
    <rPh sb="19" eb="21">
      <t>ジョウホウ</t>
    </rPh>
    <phoneticPr fontId="3"/>
  </si>
  <si>
    <t>免税</t>
    <rPh sb="0" eb="2">
      <t>メン</t>
    </rPh>
    <phoneticPr fontId="3"/>
  </si>
  <si>
    <t>参照google地图提取经纬度
詳しくはグーグルマップで検索</t>
    <phoneticPr fontId="72" type="noConversion"/>
  </si>
  <si>
    <t>併用制限</t>
    <phoneticPr fontId="3"/>
  </si>
  <si>
    <t>併用可</t>
    <rPh sb="0" eb="2">
      <t>ヘイヨウ</t>
    </rPh>
    <rPh sb="2" eb="3">
      <t>カ</t>
    </rPh>
    <phoneticPr fontId="3"/>
  </si>
  <si>
    <t>併用不可</t>
    <rPh sb="0" eb="4">
      <t>ヘイヨウ</t>
    </rPh>
    <phoneticPr fontId="3"/>
  </si>
  <si>
    <t>特商法
消費者契約法</t>
    <phoneticPr fontId="3"/>
  </si>
  <si>
    <t>　当方は直近５年間に特定商取引法による行政処分、または消費者契約法違反を理由とする敗訴判決を受けていません。</t>
    <phoneticPr fontId="3"/>
  </si>
  <si>
    <t>⇒</t>
  </si>
  <si>
    <t>はい</t>
    <phoneticPr fontId="3"/>
  </si>
  <si>
    <t>いいえ</t>
    <phoneticPr fontId="3"/>
  </si>
  <si>
    <t>※法人番号は申込区分が「法人」の場合に必須となります。13桁で入力をお願いいたします。</t>
    <phoneticPr fontId="3"/>
  </si>
  <si>
    <t>非</t>
    <rPh sb="0" eb="1">
      <t>ヒ</t>
    </rPh>
    <phoneticPr fontId="3"/>
  </si>
  <si>
    <t>　会社所在地と同じ</t>
    <rPh sb="1" eb="3">
      <t>カイシャ</t>
    </rPh>
    <rPh sb="3" eb="6">
      <t>ショザイチ</t>
    </rPh>
    <rPh sb="7" eb="8">
      <t>オナ</t>
    </rPh>
    <phoneticPr fontId="3"/>
  </si>
  <si>
    <t>0030302</t>
  </si>
  <si>
    <t>0430106</t>
  </si>
  <si>
    <t>0430268</t>
  </si>
  <si>
    <t>0435209</t>
  </si>
  <si>
    <t>0441261</t>
  </si>
  <si>
    <t>0441467</t>
  </si>
  <si>
    <t>0446579</t>
  </si>
  <si>
    <t>0510538</t>
  </si>
  <si>
    <t>0518614</t>
  </si>
  <si>
    <t>0518623</t>
  </si>
  <si>
    <t>0518669</t>
  </si>
  <si>
    <t>0522770</t>
  </si>
  <si>
    <t>0524381</t>
  </si>
  <si>
    <t>0524934</t>
  </si>
  <si>
    <t>0525735</t>
  </si>
  <si>
    <t>1202892</t>
  </si>
  <si>
    <t>1202895</t>
  </si>
  <si>
    <t>1203376</t>
  </si>
  <si>
    <t>1203405</t>
  </si>
  <si>
    <t>1203713</t>
  </si>
  <si>
    <t>1203747</t>
  </si>
  <si>
    <t>1203748</t>
  </si>
  <si>
    <t>1203976</t>
  </si>
  <si>
    <t>1204164</t>
  </si>
  <si>
    <t>1205880</t>
  </si>
  <si>
    <t>1205979</t>
  </si>
  <si>
    <t>1205998</t>
  </si>
  <si>
    <t>1206228</t>
  </si>
  <si>
    <t>1206333</t>
  </si>
  <si>
    <t>1206897</t>
  </si>
  <si>
    <t>1206989</t>
  </si>
  <si>
    <t>1207224</t>
  </si>
  <si>
    <t>1207256</t>
  </si>
  <si>
    <t>1207428</t>
  </si>
  <si>
    <t>1208450</t>
  </si>
  <si>
    <t>1208622</t>
  </si>
  <si>
    <t>1208623</t>
  </si>
  <si>
    <t>1209993</t>
  </si>
  <si>
    <t>1209994</t>
  </si>
  <si>
    <t>1210249</t>
  </si>
  <si>
    <t>1210473</t>
  </si>
  <si>
    <t>1600945</t>
  </si>
  <si>
    <t>1601605</t>
  </si>
  <si>
    <t>1601607</t>
  </si>
  <si>
    <t>1602484</t>
  </si>
  <si>
    <t>1604187</t>
  </si>
  <si>
    <t>1605143</t>
  </si>
  <si>
    <t>1605144</t>
  </si>
  <si>
    <t>1607288</t>
  </si>
  <si>
    <t>1607805</t>
  </si>
  <si>
    <t>1608568</t>
  </si>
  <si>
    <t>9999999</t>
  </si>
  <si>
    <t>1610861</t>
  </si>
  <si>
    <t>1610862</t>
  </si>
  <si>
    <t>1611513</t>
  </si>
  <si>
    <t>1611514</t>
  </si>
  <si>
    <t>1611515</t>
  </si>
  <si>
    <t>1611516</t>
  </si>
  <si>
    <t>1611517</t>
  </si>
  <si>
    <t>1611518</t>
  </si>
  <si>
    <t>1611519</t>
  </si>
  <si>
    <t>1611520</t>
  </si>
  <si>
    <t>1611521</t>
  </si>
  <si>
    <t>1612020</t>
  </si>
  <si>
    <t>1612406</t>
  </si>
  <si>
    <t>1613162</t>
  </si>
  <si>
    <t>1621421</t>
  </si>
  <si>
    <t>1621420</t>
  </si>
  <si>
    <t>1621422</t>
  </si>
  <si>
    <t>1621424</t>
  </si>
  <si>
    <t>1621423</t>
  </si>
  <si>
    <t>0107746</t>
  </si>
  <si>
    <t>髙野真介</t>
  </si>
  <si>
    <t>辻﨑晴予</t>
  </si>
  <si>
    <t>二神聡司</t>
  </si>
  <si>
    <t>小林哲人</t>
  </si>
  <si>
    <t>松浦悦史</t>
  </si>
  <si>
    <t>米泉武</t>
  </si>
  <si>
    <t>鈴木聖基</t>
  </si>
  <si>
    <t>友廣喬也</t>
  </si>
  <si>
    <t>髙澤佑太</t>
  </si>
  <si>
    <t>鈴木晴奈</t>
  </si>
  <si>
    <t>原辰郎</t>
  </si>
  <si>
    <t>都築 美風</t>
  </si>
  <si>
    <t>伊藤麻也</t>
  </si>
  <si>
    <t>加地良多</t>
  </si>
  <si>
    <t>萩野 恭実</t>
  </si>
  <si>
    <t>嶋田 彩香</t>
  </si>
  <si>
    <t>中野 美玖</t>
  </si>
  <si>
    <t>柴田 真由</t>
  </si>
  <si>
    <t>神谷 彩夏</t>
  </si>
  <si>
    <t>武田 桃太郎</t>
  </si>
  <si>
    <t>西田 むつき</t>
  </si>
  <si>
    <t>富田 彩香</t>
  </si>
  <si>
    <t>野口 裕大</t>
  </si>
  <si>
    <t>野中 真之介</t>
  </si>
  <si>
    <t>平野　亜弥</t>
  </si>
  <si>
    <t>塩原 和秀</t>
  </si>
  <si>
    <t>飯吉大輝</t>
  </si>
  <si>
    <t>小竹一義</t>
  </si>
  <si>
    <t>梶くらら</t>
  </si>
  <si>
    <t>笹瀬弘企</t>
  </si>
  <si>
    <t>久間銀之介</t>
  </si>
  <si>
    <t>鈴木和香子</t>
  </si>
  <si>
    <t>セキュリティ関連パラメータ情報</t>
    <rPh sb="6" eb="8">
      <t>カンレン</t>
    </rPh>
    <rPh sb="13" eb="15">
      <t>ジョウホウ</t>
    </rPh>
    <phoneticPr fontId="3"/>
  </si>
  <si>
    <t>パラメータID</t>
  </si>
  <si>
    <t>大項目</t>
    <rPh sb="0" eb="3">
      <t>ダイコウモク</t>
    </rPh>
    <phoneticPr fontId="2"/>
  </si>
  <si>
    <t>項目名</t>
    <phoneticPr fontId="4"/>
  </si>
  <si>
    <t>桁数</t>
    <rPh sb="0" eb="2">
      <t>ケタスウ</t>
    </rPh>
    <phoneticPr fontId="3"/>
  </si>
  <si>
    <t>コード</t>
    <phoneticPr fontId="3"/>
  </si>
  <si>
    <t>parameterid</t>
    <phoneticPr fontId="4"/>
  </si>
  <si>
    <t>カード情報保護</t>
  </si>
  <si>
    <t>カード情報保持状況</t>
  </si>
  <si>
    <t>1</t>
  </si>
  <si>
    <t>半角　1.保持している［保持］　2.保持していない［非保持/非保持化相当］　3.【非保持化】予定あり</t>
  </si>
  <si>
    <t>017</t>
  </si>
  <si>
    <t>非保持化予定年月</t>
  </si>
  <si>
    <t>半角、ｙｙｙｙｍｍ、【非保持化】予定ありを選択時のみ入力。その他の時はブランク。</t>
  </si>
  <si>
    <t>018</t>
  </si>
  <si>
    <t>PCIDSS準拠状況</t>
  </si>
  <si>
    <t>半角　1.準拠している　2.準拠予定あり　3.準拠予定なし</t>
  </si>
  <si>
    <t>019</t>
  </si>
  <si>
    <t>PCIDSS準拠予定年月</t>
  </si>
  <si>
    <t>半角、ｙｙｙｙｍｍ、準拠予定ありを選択時のみ入力。その他の時はブランク。</t>
  </si>
  <si>
    <t>020</t>
  </si>
  <si>
    <t>カード情報保護　予備①</t>
    <rPh sb="3" eb="5">
      <t>ジョウホウ</t>
    </rPh>
    <rPh sb="5" eb="7">
      <t>ホゴ</t>
    </rPh>
    <phoneticPr fontId="2"/>
  </si>
  <si>
    <t>60</t>
  </si>
  <si>
    <t>021</t>
  </si>
  <si>
    <t>カード情報保護　予備②</t>
    <rPh sb="3" eb="5">
      <t>ジョウホウ</t>
    </rPh>
    <rPh sb="5" eb="7">
      <t>ホゴ</t>
    </rPh>
    <phoneticPr fontId="2"/>
  </si>
  <si>
    <t>022</t>
  </si>
  <si>
    <t>カード情報保護　予備③</t>
    <rPh sb="3" eb="5">
      <t>ジョウホウ</t>
    </rPh>
    <rPh sb="5" eb="7">
      <t>ホゴ</t>
    </rPh>
    <phoneticPr fontId="2"/>
  </si>
  <si>
    <t>023</t>
  </si>
  <si>
    <t>カード情報保護　予備④</t>
    <rPh sb="3" eb="5">
      <t>ジョウホウ</t>
    </rPh>
    <rPh sb="5" eb="7">
      <t>ホゴ</t>
    </rPh>
    <phoneticPr fontId="2"/>
  </si>
  <si>
    <t>024</t>
  </si>
  <si>
    <t>苦情危険度</t>
  </si>
  <si>
    <t>訪問販売有無</t>
  </si>
  <si>
    <t>半角　0：無　、1：有</t>
    <phoneticPr fontId="3"/>
  </si>
  <si>
    <t>025</t>
  </si>
  <si>
    <t>電話勧誘販売有無</t>
  </si>
  <si>
    <t>026</t>
  </si>
  <si>
    <t>連鎖販売取引有無</t>
  </si>
  <si>
    <t>027</t>
  </si>
  <si>
    <t>業務提供誘引販売有無</t>
  </si>
  <si>
    <t>028</t>
  </si>
  <si>
    <t>特定継続的役務提供有無</t>
  </si>
  <si>
    <t>029</t>
  </si>
  <si>
    <t>前払い商材有無</t>
  </si>
  <si>
    <t>030</t>
  </si>
  <si>
    <t>苦情の危険性程度</t>
  </si>
  <si>
    <t>半角　1.低リスク　2.高リスク（呉服）　3.高リスク（ペット）　4.高リスク（コンサル）　5.高リスク（エステ）　6.高リスク(結婚紹介)　7.高リスク(スポーツ施設) 8.高リスク(カルチャースクール)　9.高リスク(美容医療等) 10.高リスク(デジコン) 11.高リスク(情報商材) 12.高リスク(占い) 13.高リスク(出会い系) 14.高リスク(健康食品) 15.高リスク(美容品) 16.高リスク(旅行業)</t>
  </si>
  <si>
    <t>031</t>
  </si>
  <si>
    <t>販売形態　予備①</t>
    <rPh sb="0" eb="2">
      <t>ハンバイ</t>
    </rPh>
    <rPh sb="2" eb="4">
      <t>ケイタイ</t>
    </rPh>
    <phoneticPr fontId="2"/>
  </si>
  <si>
    <t>032</t>
  </si>
  <si>
    <t>販売形態　予備②</t>
    <rPh sb="0" eb="2">
      <t>ハンバイ</t>
    </rPh>
    <rPh sb="2" eb="4">
      <t>ケイタイ</t>
    </rPh>
    <phoneticPr fontId="2"/>
  </si>
  <si>
    <t>033</t>
  </si>
  <si>
    <t>不正対策</t>
  </si>
  <si>
    <t>不正リスク判定</t>
  </si>
  <si>
    <t>半角　1.低リスク　2.高リスク（家電）　3．高リスク（チケット）　4．高リスク（電子マネー）　5．高リスク（デジコン）</t>
  </si>
  <si>
    <t>034</t>
  </si>
  <si>
    <t>オーソリ　実施状況</t>
  </si>
  <si>
    <t>半角　1.実施　2.オーソリ相当実施　3.未実施</t>
  </si>
  <si>
    <t>035</t>
  </si>
  <si>
    <t>オーソリ　コメント</t>
  </si>
  <si>
    <t>200</t>
  </si>
  <si>
    <t>全角・半角、具体的な対策内容を入力</t>
  </si>
  <si>
    <t>036</t>
  </si>
  <si>
    <t>本人認証サービス　実施状況</t>
  </si>
  <si>
    <t>半角　1.導入済　2.導入予定　3.導入予定なし</t>
  </si>
  <si>
    <t>037</t>
  </si>
  <si>
    <t>本人認証サービス　実施予定年月</t>
  </si>
  <si>
    <t>半角、ｙｙｙｙｍｍ、導入予定を選択時のみ入力。その他の時はブランク。</t>
  </si>
  <si>
    <t>038</t>
  </si>
  <si>
    <t>セキュリティコード　　実施状況</t>
  </si>
  <si>
    <t>039</t>
  </si>
  <si>
    <t>セキュリティコード　　実施予定年月</t>
  </si>
  <si>
    <t>040</t>
  </si>
  <si>
    <t>不正配送先情報　活用状況</t>
  </si>
  <si>
    <t>041</t>
  </si>
  <si>
    <t>不正配送先情報　活用実施予定年月</t>
  </si>
  <si>
    <t>042</t>
  </si>
  <si>
    <t>属性・行動分析 　実施状況</t>
  </si>
  <si>
    <t>043</t>
  </si>
  <si>
    <t>属性・行動分析 　実施予定年月</t>
  </si>
  <si>
    <t>044</t>
  </si>
  <si>
    <t>その他独自対策</t>
  </si>
  <si>
    <t>045</t>
  </si>
  <si>
    <t>その他独自対策 　実施予定年月</t>
  </si>
  <si>
    <t>046</t>
  </si>
  <si>
    <t>その他独自対策　 コメント</t>
  </si>
  <si>
    <t>全角・半角、具体的な対策内容を入力
「1.導入済」「2.導入予定」を選択時のみ入力。その他の時はブランク。</t>
  </si>
  <si>
    <t>047</t>
  </si>
  <si>
    <t>決済端末IC化　 実施状況</t>
  </si>
  <si>
    <t>048</t>
  </si>
  <si>
    <t>決済端末IC化　 実施予定年月</t>
  </si>
  <si>
    <t>049</t>
  </si>
  <si>
    <t>決済端末IC化　 コメント</t>
  </si>
  <si>
    <t>050</t>
  </si>
  <si>
    <t>不正対策　予備①</t>
    <rPh sb="0" eb="2">
      <t>フセイ</t>
    </rPh>
    <rPh sb="2" eb="4">
      <t>タイサク</t>
    </rPh>
    <phoneticPr fontId="2"/>
  </si>
  <si>
    <t>051</t>
  </si>
  <si>
    <t>不正対策　予備②</t>
    <rPh sb="0" eb="2">
      <t>フセイ</t>
    </rPh>
    <rPh sb="2" eb="4">
      <t>タイサク</t>
    </rPh>
    <phoneticPr fontId="2"/>
  </si>
  <si>
    <t>052</t>
  </si>
  <si>
    <t>不正対策　予備③</t>
    <rPh sb="0" eb="2">
      <t>フセイ</t>
    </rPh>
    <rPh sb="2" eb="4">
      <t>タイサク</t>
    </rPh>
    <phoneticPr fontId="2"/>
  </si>
  <si>
    <t>053</t>
  </si>
  <si>
    <t>不正対策　予備④</t>
    <rPh sb="0" eb="2">
      <t>フセイ</t>
    </rPh>
    <rPh sb="2" eb="4">
      <t>タイサク</t>
    </rPh>
    <phoneticPr fontId="2"/>
  </si>
  <si>
    <t>054</t>
  </si>
  <si>
    <t>セキュリティ状況</t>
  </si>
  <si>
    <t>セキュリティ対策①　情報管理</t>
  </si>
  <si>
    <t>半角　1.準拠　2.未準拠</t>
  </si>
  <si>
    <t>103</t>
  </si>
  <si>
    <t>セキュリティ対策①　登録年月日</t>
  </si>
  <si>
    <t>半角、YYYYMMDD</t>
  </si>
  <si>
    <t>104</t>
  </si>
  <si>
    <t>セキュリティ対策②　不正利用防止</t>
  </si>
  <si>
    <t>105</t>
  </si>
  <si>
    <t>セキュリティ対策②　登録年月日</t>
  </si>
  <si>
    <t>106</t>
  </si>
  <si>
    <t>セキュリティ対策　　コメント</t>
  </si>
  <si>
    <t>全角・半角、具体的な対策内容等を入力</t>
  </si>
  <si>
    <t>107</t>
  </si>
  <si>
    <t>非</t>
    <rPh sb="0" eb="1">
      <t>ヒ</t>
    </rPh>
    <phoneticPr fontId="3"/>
  </si>
  <si>
    <t>申込</t>
    <rPh sb="0" eb="2">
      <t>モウシコミ</t>
    </rPh>
    <phoneticPr fontId="3"/>
  </si>
  <si>
    <t>代表者（郵便番号）</t>
  </si>
  <si>
    <t>company3_reserve</t>
    <phoneticPr fontId="3"/>
  </si>
  <si>
    <t>代表者住所（カナ）</t>
  </si>
  <si>
    <t>company4_reserve</t>
    <phoneticPr fontId="3"/>
  </si>
  <si>
    <t>代表者電話番号</t>
  </si>
  <si>
    <t>company5_reserve</t>
    <phoneticPr fontId="3"/>
  </si>
  <si>
    <t>特商法・消費者契約法</t>
  </si>
  <si>
    <t>0：無　、1：有</t>
    <phoneticPr fontId="3"/>
  </si>
  <si>
    <t>service2_reserve</t>
    <phoneticPr fontId="3"/>
  </si>
  <si>
    <t>個人・法人区分</t>
  </si>
  <si>
    <t>法人：01、個人：02</t>
    <phoneticPr fontId="3"/>
  </si>
  <si>
    <t>company1_reserve</t>
    <phoneticPr fontId="3"/>
  </si>
  <si>
    <t>法人番号</t>
  </si>
  <si>
    <t>数値</t>
    <rPh sb="0" eb="2">
      <t>スウチ</t>
    </rPh>
    <phoneticPr fontId="139"/>
  </si>
  <si>
    <t>company2_reserve</t>
    <phoneticPr fontId="3"/>
  </si>
  <si>
    <t>サービス店舗電話番号</t>
  </si>
  <si>
    <t>半角文字列</t>
    <rPh sb="0" eb="2">
      <t>ハンカク</t>
    </rPh>
    <rPh sb="2" eb="5">
      <t>モジレツ</t>
    </rPh>
    <phoneticPr fontId="3"/>
  </si>
  <si>
    <t>service1_reserve</t>
    <phoneticPr fontId="3"/>
  </si>
  <si>
    <t>○</t>
  </si>
  <si>
    <t>△</t>
  </si>
  <si>
    <t>Alipay</t>
    <phoneticPr fontId="4"/>
  </si>
  <si>
    <t>WeChat Pay</t>
    <phoneticPr fontId="3"/>
  </si>
  <si>
    <t>銀聯</t>
    <phoneticPr fontId="3"/>
  </si>
  <si>
    <t>931001</t>
    <phoneticPr fontId="3"/>
  </si>
  <si>
    <t>WeChat Pay</t>
    <phoneticPr fontId="3"/>
  </si>
  <si>
    <t>931002</t>
    <phoneticPr fontId="3"/>
  </si>
  <si>
    <t>Sub Merchat ID</t>
    <phoneticPr fontId="3"/>
  </si>
  <si>
    <t>932001</t>
    <phoneticPr fontId="3"/>
  </si>
  <si>
    <t>Alipay</t>
    <phoneticPr fontId="3"/>
  </si>
  <si>
    <t>WeChat Pay</t>
    <phoneticPr fontId="3"/>
  </si>
  <si>
    <t>ブランド名</t>
    <phoneticPr fontId="3"/>
  </si>
  <si>
    <t>PV2</t>
    <phoneticPr fontId="3"/>
  </si>
  <si>
    <t>PW2</t>
    <phoneticPr fontId="3"/>
  </si>
  <si>
    <r>
      <rPr>
        <sz val="12"/>
        <rFont val="Meiryo UI"/>
        <family val="3"/>
        <charset val="128"/>
      </rPr>
      <t>法人名</t>
    </r>
    <r>
      <rPr>
        <sz val="11"/>
        <rFont val="Meiryo UI"/>
        <family val="3"/>
        <charset val="128"/>
      </rPr>
      <t xml:space="preserve">
（個人事業主の場合
は個人名）</t>
    </r>
    <rPh sb="0" eb="2">
      <t>ホウジン</t>
    </rPh>
    <rPh sb="2" eb="3">
      <t>メイ</t>
    </rPh>
    <rPh sb="5" eb="7">
      <t>コジン</t>
    </rPh>
    <rPh sb="7" eb="10">
      <t>ジギョウヌシ</t>
    </rPh>
    <rPh sb="11" eb="13">
      <t>バアイ</t>
    </rPh>
    <rPh sb="15" eb="18">
      <t>コジンメイ</t>
    </rPh>
    <phoneticPr fontId="4"/>
  </si>
  <si>
    <t>入金経路</t>
    <rPh sb="0" eb="2">
      <t>ニュウキン</t>
    </rPh>
    <rPh sb="2" eb="4">
      <t>ケイロ</t>
    </rPh>
    <phoneticPr fontId="3"/>
  </si>
  <si>
    <t>入金
回数</t>
    <rPh sb="0" eb="2">
      <t>ニュウキン</t>
    </rPh>
    <rPh sb="3" eb="5">
      <t>カイスウ</t>
    </rPh>
    <phoneticPr fontId="3"/>
  </si>
  <si>
    <t>申込</t>
    <rPh sb="0" eb="2">
      <t>モウシコミ</t>
    </rPh>
    <phoneticPr fontId="3"/>
  </si>
  <si>
    <t>送客手数料
（税抜）</t>
    <rPh sb="0" eb="5">
      <t>ソウキャクテスウリョウ</t>
    </rPh>
    <rPh sb="7" eb="8">
      <t>ゼイ</t>
    </rPh>
    <rPh sb="8" eb="9">
      <t>ヌ</t>
    </rPh>
    <phoneticPr fontId="3"/>
  </si>
  <si>
    <t>PayPay</t>
    <phoneticPr fontId="3"/>
  </si>
  <si>
    <t>お申込決済手段</t>
    <phoneticPr fontId="3"/>
  </si>
  <si>
    <t>公式アカウント申請用メールアドレス</t>
    <rPh sb="0" eb="2">
      <t>コウシキ</t>
    </rPh>
    <rPh sb="7" eb="9">
      <t>シンセイ</t>
    </rPh>
    <phoneticPr fontId="3"/>
  </si>
  <si>
    <t>例）"日本"or"JAPAN"+ブランド名、スペースなし</t>
    <rPh sb="0" eb="1">
      <t>レイ</t>
    </rPh>
    <phoneticPr fontId="3"/>
  </si>
  <si>
    <r>
      <t xml:space="preserve">アカウント名
</t>
    </r>
    <r>
      <rPr>
        <sz val="10"/>
        <rFont val="Meiryo UI"/>
        <family val="3"/>
        <charset val="128"/>
      </rPr>
      <t>（中国語または英語表記）</t>
    </r>
    <rPh sb="10" eb="11">
      <t>ゴ</t>
    </rPh>
    <rPh sb="16" eb="18">
      <t>ヒョウキ</t>
    </rPh>
    <phoneticPr fontId="3"/>
  </si>
  <si>
    <t>プロフィール・商品・ブランドについて</t>
    <phoneticPr fontId="3"/>
  </si>
  <si>
    <t>おすすめ商品について</t>
    <phoneticPr fontId="3"/>
  </si>
  <si>
    <t>そのほかのヒント・優遇情報</t>
    <phoneticPr fontId="3"/>
  </si>
  <si>
    <t>選択してください</t>
  </si>
  <si>
    <t>選択してください</t>
    <rPh sb="0" eb="2">
      <t>センタク</t>
    </rPh>
    <phoneticPr fontId="3"/>
  </si>
  <si>
    <r>
      <t>百貨店：百</t>
    </r>
    <r>
      <rPr>
        <sz val="10"/>
        <rFont val="NSimSun"/>
        <family val="3"/>
        <charset val="134"/>
      </rPr>
      <t>货</t>
    </r>
    <r>
      <rPr>
        <sz val="10"/>
        <rFont val="Meiryo UI"/>
        <family val="3"/>
        <charset val="128"/>
      </rPr>
      <t>商店</t>
    </r>
  </si>
  <si>
    <t>ブランドショップ：品牌店</t>
  </si>
  <si>
    <t>免税店：免税店</t>
  </si>
  <si>
    <t>ブティック：精品店</t>
    <phoneticPr fontId="3"/>
  </si>
  <si>
    <t>实体店</t>
  </si>
  <si>
    <t>メインカテゴリ</t>
    <phoneticPr fontId="3"/>
  </si>
  <si>
    <t>時計：腕表</t>
  </si>
  <si>
    <t>コスメ：美妆</t>
  </si>
  <si>
    <t>ジュエリー：珠宝</t>
  </si>
  <si>
    <t>アクセサリー：配饰</t>
  </si>
  <si>
    <t>鞄：箱包</t>
  </si>
  <si>
    <t>靴：鞋履</t>
  </si>
  <si>
    <t>ファッション：时装</t>
  </si>
  <si>
    <t>食品：食品</t>
  </si>
  <si>
    <t>ウェディング・ドレス：婚纱</t>
  </si>
  <si>
    <t>その他：其他</t>
  </si>
  <si>
    <t>香水：香水</t>
  </si>
  <si>
    <t>ベビー用品：母婴</t>
  </si>
  <si>
    <t>電気製品：电器</t>
  </si>
  <si>
    <t>スポーツ用品：运动</t>
  </si>
  <si>
    <t>アニメ：动漫</t>
  </si>
  <si>
    <t>家庭用品：居家</t>
  </si>
  <si>
    <t>事務用品：办公</t>
  </si>
  <si>
    <t>玩具：玩具</t>
  </si>
  <si>
    <t>検索用キーワード(中国語)</t>
    <rPh sb="0" eb="3">
      <t>ケンサクヨウ</t>
    </rPh>
    <rPh sb="9" eb="12">
      <t>チュウゴクゴ</t>
    </rPh>
    <phoneticPr fontId="3"/>
  </si>
  <si>
    <t>ブランド種類</t>
    <phoneticPr fontId="3"/>
  </si>
  <si>
    <t>商品ブランド：商品品牌</t>
  </si>
  <si>
    <r>
      <t>加盟店ブランド：商</t>
    </r>
    <r>
      <rPr>
        <sz val="10"/>
        <rFont val="NSimSun"/>
        <family val="3"/>
        <charset val="134"/>
      </rPr>
      <t>户</t>
    </r>
    <r>
      <rPr>
        <sz val="10"/>
        <rFont val="Meiryo UI"/>
        <family val="3"/>
        <charset val="128"/>
      </rPr>
      <t>品牌</t>
    </r>
  </si>
  <si>
    <t>ブランド分類</t>
    <rPh sb="4" eb="6">
      <t>ブンルイ</t>
    </rPh>
    <phoneticPr fontId="3"/>
  </si>
  <si>
    <t>ブランド分類</t>
    <phoneticPr fontId="3"/>
  </si>
  <si>
    <t>ハイエンドラグジュアリー：高端奢侈</t>
  </si>
  <si>
    <t>ノンラグジュアリー：非奢侈</t>
  </si>
  <si>
    <r>
      <t>ライトラグジュアリー：</t>
    </r>
    <r>
      <rPr>
        <sz val="10"/>
        <rFont val="NSimSun"/>
        <family val="3"/>
        <charset val="134"/>
      </rPr>
      <t>轻</t>
    </r>
    <r>
      <rPr>
        <sz val="10"/>
        <rFont val="Meiryo UI"/>
        <family val="3"/>
        <charset val="128"/>
      </rPr>
      <t>度奢侈</t>
    </r>
  </si>
  <si>
    <t>クーポン方式</t>
    <phoneticPr fontId="3"/>
  </si>
  <si>
    <t>クーポン方式</t>
    <phoneticPr fontId="3"/>
  </si>
  <si>
    <r>
      <t>1.</t>
    </r>
    <r>
      <rPr>
        <sz val="9"/>
        <color rgb="FFFF0000"/>
        <rFont val="微软雅黑"/>
        <family val="2"/>
        <charset val="134"/>
      </rPr>
      <t>x折</t>
    </r>
    <r>
      <rPr>
        <sz val="9"/>
        <color rgb="FF000000"/>
        <rFont val="微软雅黑"/>
        <family val="2"/>
        <charset val="134"/>
      </rPr>
      <t>：享受折扣优惠（折）；　</t>
    </r>
    <r>
      <rPr>
        <sz val="9"/>
        <color theme="4"/>
        <rFont val="微软雅黑"/>
        <family val="2"/>
      </rPr>
      <t>1.X引き：割引券</t>
    </r>
    <r>
      <rPr>
        <sz val="9"/>
        <color rgb="FF000000"/>
        <rFont val="微软雅黑"/>
        <family val="2"/>
        <charset val="134"/>
      </rPr>
      <t xml:space="preserve">
2.</t>
    </r>
    <r>
      <rPr>
        <sz val="9"/>
        <color rgb="FFFF0000"/>
        <rFont val="微软雅黑"/>
        <family val="2"/>
        <charset val="134"/>
      </rPr>
      <t>满X减Y</t>
    </r>
    <r>
      <rPr>
        <sz val="9"/>
        <color rgb="FF000000"/>
        <rFont val="微软雅黑"/>
        <family val="2"/>
        <charset val="134"/>
      </rPr>
      <t xml:space="preserve">，满足一定金额可以享受减免；　　　　　　　　　
</t>
    </r>
    <r>
      <rPr>
        <sz val="9"/>
        <color theme="4"/>
        <rFont val="微软雅黑"/>
        <family val="2"/>
      </rPr>
      <t>2.X以上買上げY引：一定な金額以上買上げした場合の値引</t>
    </r>
    <r>
      <rPr>
        <sz val="9"/>
        <color rgb="FF000000"/>
        <rFont val="微软雅黑"/>
        <family val="2"/>
        <charset val="134"/>
      </rPr>
      <t xml:space="preserve">
3.</t>
    </r>
    <r>
      <rPr>
        <sz val="9"/>
        <color rgb="FFFF0000"/>
        <rFont val="微软雅黑"/>
        <family val="2"/>
        <charset val="134"/>
      </rPr>
      <t>代金券</t>
    </r>
    <r>
      <rPr>
        <sz val="9"/>
        <color rgb="FF000000"/>
        <rFont val="微软雅黑"/>
        <family val="2"/>
        <charset val="134"/>
      </rPr>
      <t xml:space="preserve">：现金抵用券　　　
</t>
    </r>
    <r>
      <rPr>
        <sz val="9"/>
        <color theme="4"/>
        <rFont val="微软雅黑"/>
        <family val="2"/>
      </rPr>
      <t>3.値引券：現金扱い</t>
    </r>
    <rPh sb="19" eb="20">
      <t>ヒ</t>
    </rPh>
    <rPh sb="22" eb="25">
      <t>ワリビ</t>
    </rPh>
    <rPh sb="67" eb="69">
      <t>イッテイ</t>
    </rPh>
    <rPh sb="70" eb="72">
      <t>キンガ</t>
    </rPh>
    <rPh sb="72" eb="74">
      <t>イジョウ</t>
    </rPh>
    <rPh sb="74" eb="77">
      <t>カイア</t>
    </rPh>
    <rPh sb="79" eb="81">
      <t>バア</t>
    </rPh>
    <rPh sb="82" eb="84">
      <t>ネ</t>
    </rPh>
    <rPh sb="106" eb="108">
      <t>ゲンキン</t>
    </rPh>
    <rPh sb="108" eb="109">
      <t>アツカ</t>
    </rPh>
    <phoneticPr fontId="4"/>
  </si>
  <si>
    <t>割引券：X折</t>
    <phoneticPr fontId="3"/>
  </si>
  <si>
    <r>
      <t>一定額以上の割引：</t>
    </r>
    <r>
      <rPr>
        <sz val="10"/>
        <rFont val="NSimSun"/>
        <family val="3"/>
        <charset val="134"/>
      </rPr>
      <t>满</t>
    </r>
    <r>
      <rPr>
        <sz val="10"/>
        <rFont val="Meiryo UI"/>
        <family val="3"/>
        <charset val="128"/>
      </rPr>
      <t>X减Y</t>
    </r>
    <phoneticPr fontId="3"/>
  </si>
  <si>
    <t>前引き：前折</t>
    <phoneticPr fontId="3"/>
  </si>
  <si>
    <t>後バック：后返</t>
    <phoneticPr fontId="3"/>
  </si>
  <si>
    <r>
      <t>ギフト：</t>
    </r>
    <r>
      <rPr>
        <sz val="10"/>
        <rFont val="NSimSun"/>
        <family val="3"/>
        <charset val="134"/>
      </rPr>
      <t>赠</t>
    </r>
    <r>
      <rPr>
        <sz val="10"/>
        <rFont val="Meiryo UI"/>
        <family val="3"/>
        <charset val="128"/>
      </rPr>
      <t>品</t>
    </r>
    <phoneticPr fontId="3"/>
  </si>
  <si>
    <t>中国籍顧客以外適用</t>
    <rPh sb="3" eb="5">
      <t>コキャク</t>
    </rPh>
    <rPh sb="5" eb="7">
      <t>イガイ</t>
    </rPh>
    <rPh sb="7" eb="9">
      <t>テキヨウ</t>
    </rPh>
    <phoneticPr fontId="3"/>
  </si>
  <si>
    <t>中国籍顧客以外適用</t>
    <phoneticPr fontId="3"/>
  </si>
  <si>
    <t>中国籍以外も適用：通用</t>
    <rPh sb="0" eb="2">
      <t>チュウゴク</t>
    </rPh>
    <rPh sb="2" eb="3">
      <t>セキ</t>
    </rPh>
    <rPh sb="3" eb="5">
      <t>イガイ</t>
    </rPh>
    <rPh sb="6" eb="8">
      <t>テキヨウ</t>
    </rPh>
    <phoneticPr fontId="3"/>
  </si>
  <si>
    <r>
      <t>中国籍のみ：</t>
    </r>
    <r>
      <rPr>
        <sz val="10"/>
        <rFont val="FangSong"/>
        <family val="3"/>
        <charset val="134"/>
      </rPr>
      <t>仅</t>
    </r>
    <r>
      <rPr>
        <sz val="10"/>
        <rFont val="Meiryo UI"/>
        <family val="3"/>
        <charset val="128"/>
      </rPr>
      <t>限大</t>
    </r>
    <r>
      <rPr>
        <sz val="10"/>
        <rFont val="FangSong"/>
        <family val="3"/>
        <charset val="134"/>
      </rPr>
      <t>陆</t>
    </r>
    <r>
      <rPr>
        <sz val="10"/>
        <rFont val="Meiryo UI"/>
        <family val="3"/>
        <charset val="128"/>
      </rPr>
      <t>客</t>
    </r>
    <r>
      <rPr>
        <sz val="10"/>
        <rFont val="FangSong"/>
        <family val="3"/>
        <charset val="134"/>
      </rPr>
      <t>户</t>
    </r>
    <rPh sb="0" eb="2">
      <t>チュウゴク</t>
    </rPh>
    <rPh sb="2" eb="3">
      <t>セキ</t>
    </rPh>
    <phoneticPr fontId="3"/>
  </si>
  <si>
    <t>団体客適用</t>
    <rPh sb="0" eb="3">
      <t>ダンタイキャク</t>
    </rPh>
    <rPh sb="3" eb="5">
      <t>テキヨウ</t>
    </rPh>
    <phoneticPr fontId="3"/>
  </si>
  <si>
    <t>個人客・団体客適用：適用</t>
    <rPh sb="0" eb="3">
      <t>コジンキャク</t>
    </rPh>
    <rPh sb="4" eb="7">
      <t>ダンタイキャク</t>
    </rPh>
    <rPh sb="7" eb="9">
      <t>テキヨウ</t>
    </rPh>
    <phoneticPr fontId="3"/>
  </si>
  <si>
    <t>個人客限定：FIT(自由客)限定</t>
    <rPh sb="0" eb="3">
      <t>コジンキャク</t>
    </rPh>
    <rPh sb="3" eb="5">
      <t>ゲンテイ</t>
    </rPh>
    <phoneticPr fontId="3"/>
  </si>
  <si>
    <t>12文字以内</t>
    <rPh sb="2" eb="4">
      <t>モジ</t>
    </rPh>
    <rPh sb="4" eb="6">
      <t>イナイ</t>
    </rPh>
    <phoneticPr fontId="3"/>
  </si>
  <si>
    <t>クーポン分類</t>
    <rPh sb="4" eb="6">
      <t>ブンルイ</t>
    </rPh>
    <phoneticPr fontId="3"/>
  </si>
  <si>
    <t xml:space="preserve">パブリック券：公券（外部）
</t>
    <phoneticPr fontId="3"/>
  </si>
  <si>
    <r>
      <t>シングルアカウント券：</t>
    </r>
    <r>
      <rPr>
        <sz val="10"/>
        <rFont val="NSimSun"/>
        <family val="3"/>
        <charset val="134"/>
      </rPr>
      <t>单账户</t>
    </r>
    <r>
      <rPr>
        <sz val="10"/>
        <rFont val="Meiryo UI"/>
        <family val="3"/>
        <charset val="128"/>
      </rPr>
      <t>券（携程）</t>
    </r>
    <phoneticPr fontId="3"/>
  </si>
  <si>
    <t>限定なし：不限量</t>
    <phoneticPr fontId="3"/>
  </si>
  <si>
    <t>限定あり：限量</t>
    <phoneticPr fontId="3"/>
  </si>
  <si>
    <t>クーポン配布数量</t>
    <phoneticPr fontId="3"/>
  </si>
  <si>
    <t>クーポン利用期限</t>
    <rPh sb="4" eb="6">
      <t>リヨウ</t>
    </rPh>
    <rPh sb="6" eb="8">
      <t>キゲン</t>
    </rPh>
    <phoneticPr fontId="3"/>
  </si>
  <si>
    <t>クーポン配布開始日</t>
    <rPh sb="4" eb="6">
      <t>ハイフ</t>
    </rPh>
    <rPh sb="6" eb="8">
      <t>カイシ</t>
    </rPh>
    <rPh sb="8" eb="9">
      <t>ビ</t>
    </rPh>
    <phoneticPr fontId="3"/>
  </si>
  <si>
    <t>クーポン使用制限</t>
    <phoneticPr fontId="3"/>
  </si>
  <si>
    <t>制限あり：限制</t>
    <rPh sb="0" eb="2">
      <t>セイゲン</t>
    </rPh>
    <phoneticPr fontId="3"/>
  </si>
  <si>
    <t>制限なし：不限制</t>
    <rPh sb="0" eb="2">
      <t>セイゲン</t>
    </rPh>
    <phoneticPr fontId="3"/>
  </si>
  <si>
    <t>クーポン利用可能回数</t>
    <rPh sb="4" eb="6">
      <t>リヨウ</t>
    </rPh>
    <rPh sb="6" eb="8">
      <t>カノウ</t>
    </rPh>
    <phoneticPr fontId="3"/>
  </si>
  <si>
    <t>複数回利用可能：多次使用</t>
    <phoneticPr fontId="3"/>
  </si>
  <si>
    <r>
      <t>一回のみ利用可：</t>
    </r>
    <r>
      <rPr>
        <sz val="10"/>
        <rFont val="FangSong"/>
        <family val="3"/>
        <charset val="134"/>
      </rPr>
      <t>单</t>
    </r>
    <r>
      <rPr>
        <sz val="10"/>
        <rFont val="Meiryo UI"/>
        <family val="3"/>
        <charset val="128"/>
      </rPr>
      <t>次使用</t>
    </r>
    <phoneticPr fontId="3"/>
  </si>
  <si>
    <t>←判定</t>
    <rPh sb="1" eb="3">
      <t>ハンテイ</t>
    </rPh>
    <phoneticPr fontId="3"/>
  </si>
  <si>
    <t>店舗プロフィール(中国語)</t>
    <rPh sb="9" eb="12">
      <t>チュウゴクゴ</t>
    </rPh>
    <phoneticPr fontId="3"/>
  </si>
  <si>
    <t>店舗所在都市名(中国語)</t>
    <phoneticPr fontId="3"/>
  </si>
  <si>
    <t>店舗所在エリア(中国語)</t>
    <rPh sb="0" eb="2">
      <t>テンポ</t>
    </rPh>
    <rPh sb="2" eb="4">
      <t>ショザイ</t>
    </rPh>
    <rPh sb="8" eb="11">
      <t>チュウゴクゴ</t>
    </rPh>
    <phoneticPr fontId="3"/>
  </si>
  <si>
    <r>
      <rPr>
        <sz val="11"/>
        <rFont val="NSimSun"/>
        <family val="3"/>
        <charset val="134"/>
      </rPr>
      <t>药妆</t>
    </r>
    <r>
      <rPr>
        <sz val="11"/>
        <rFont val="メイリオ"/>
        <family val="3"/>
        <charset val="128"/>
      </rPr>
      <t>店</t>
    </r>
    <phoneticPr fontId="3"/>
  </si>
  <si>
    <t>ブランド種類・ブランド分類：任意項目</t>
    <rPh sb="4" eb="6">
      <t>シュルイ</t>
    </rPh>
    <rPh sb="11" eb="13">
      <t>ブンルイ</t>
    </rPh>
    <rPh sb="14" eb="16">
      <t>ニンイ</t>
    </rPh>
    <rPh sb="16" eb="18">
      <t>コウモク</t>
    </rPh>
    <phoneticPr fontId="3"/>
  </si>
  <si>
    <t>配布開始日・利用期限：yyyy/m/d</t>
    <rPh sb="0" eb="2">
      <t>ハイフ</t>
    </rPh>
    <rPh sb="2" eb="4">
      <t>カイシ</t>
    </rPh>
    <rPh sb="4" eb="5">
      <t>ビ</t>
    </rPh>
    <rPh sb="6" eb="8">
      <t>リヨウ</t>
    </rPh>
    <rPh sb="8" eb="10">
      <t>キゲン</t>
    </rPh>
    <phoneticPr fontId="3"/>
  </si>
  <si>
    <t>店舗種類</t>
    <rPh sb="0" eb="2">
      <t>テンポ</t>
    </rPh>
    <rPh sb="2" eb="4">
      <t>シュルイ</t>
    </rPh>
    <phoneticPr fontId="3"/>
  </si>
  <si>
    <t>交通手段(中国語)</t>
    <phoneticPr fontId="3"/>
  </si>
  <si>
    <t>ブランド種類</t>
    <rPh sb="4" eb="6">
      <t>シュルイ</t>
    </rPh>
    <phoneticPr fontId="3"/>
  </si>
  <si>
    <t>ブランド種類</t>
    <phoneticPr fontId="3"/>
  </si>
  <si>
    <r>
      <t>ドラッグストア：</t>
    </r>
    <r>
      <rPr>
        <sz val="10"/>
        <rFont val="FangSong"/>
        <family val="3"/>
        <charset val="134"/>
      </rPr>
      <t>药妆</t>
    </r>
    <r>
      <rPr>
        <sz val="10"/>
        <color rgb="FFFF0000"/>
        <rFont val="Meiryo UI"/>
        <family val="3"/>
        <charset val="128"/>
      </rPr>
      <t/>
    </r>
    <phoneticPr fontId="3"/>
  </si>
  <si>
    <r>
      <t>空港免税：机</t>
    </r>
    <r>
      <rPr>
        <sz val="10"/>
        <rFont val="FangSong"/>
        <family val="3"/>
        <charset val="134"/>
      </rPr>
      <t>场</t>
    </r>
    <r>
      <rPr>
        <sz val="10"/>
        <rFont val="Meiryo UI"/>
        <family val="3"/>
        <charset val="128"/>
      </rPr>
      <t>免税</t>
    </r>
    <phoneticPr fontId="3"/>
  </si>
  <si>
    <r>
      <t>電器：</t>
    </r>
    <r>
      <rPr>
        <sz val="10"/>
        <rFont val="FangSong"/>
        <family val="3"/>
        <charset val="134"/>
      </rPr>
      <t>电</t>
    </r>
    <r>
      <rPr>
        <sz val="10"/>
        <rFont val="Meiryo UI"/>
        <family val="3"/>
        <charset val="128"/>
      </rPr>
      <t>器</t>
    </r>
    <phoneticPr fontId="3"/>
  </si>
  <si>
    <t>お土産：手信</t>
    <phoneticPr fontId="3"/>
  </si>
  <si>
    <r>
      <t>書店：</t>
    </r>
    <r>
      <rPr>
        <sz val="10"/>
        <rFont val="FangSong"/>
        <family val="3"/>
        <charset val="134"/>
      </rPr>
      <t>书</t>
    </r>
    <r>
      <rPr>
        <sz val="10"/>
        <rFont val="Meiryo UI"/>
        <family val="3"/>
        <charset val="128"/>
      </rPr>
      <t>店</t>
    </r>
    <rPh sb="0" eb="2">
      <t>ショテン</t>
    </rPh>
    <phoneticPr fontId="3"/>
  </si>
  <si>
    <t>免税店：免税店</t>
    <phoneticPr fontId="3"/>
  </si>
  <si>
    <r>
      <t>ファッション：服</t>
    </r>
    <r>
      <rPr>
        <sz val="10"/>
        <rFont val="FangSong"/>
        <family val="3"/>
        <charset val="134"/>
      </rPr>
      <t>饰</t>
    </r>
    <r>
      <rPr>
        <sz val="10"/>
        <rFont val="Meiryo UI"/>
        <family val="3"/>
        <charset val="128"/>
      </rPr>
      <t>鞋包</t>
    </r>
    <phoneticPr fontId="3"/>
  </si>
  <si>
    <r>
      <t>ジュエリー：珠宝首</t>
    </r>
    <r>
      <rPr>
        <sz val="10"/>
        <rFont val="FangSong"/>
        <family val="3"/>
        <charset val="134"/>
      </rPr>
      <t>饰</t>
    </r>
    <r>
      <rPr>
        <sz val="10"/>
        <color rgb="FFFF0000"/>
        <rFont val="Meiryo UI"/>
        <family val="3"/>
        <charset val="128"/>
      </rPr>
      <t/>
    </r>
    <phoneticPr fontId="3"/>
  </si>
  <si>
    <t>市場：特色集市</t>
    <rPh sb="0" eb="2">
      <t>イチバ</t>
    </rPh>
    <phoneticPr fontId="3"/>
  </si>
  <si>
    <t>品牌类型
ブランド種類</t>
    <phoneticPr fontId="3"/>
  </si>
  <si>
    <t>填写数字，单位%；不填则不显示免税信息
数字と単位記入（記入しない場合免税情報はなし）</t>
    <phoneticPr fontId="72" type="noConversion"/>
  </si>
  <si>
    <t>消費税</t>
    <rPh sb="0" eb="3">
      <t>ショウヒゼイ</t>
    </rPh>
    <phoneticPr fontId="3"/>
  </si>
  <si>
    <t>免税信息
免税情報</t>
    <phoneticPr fontId="3"/>
  </si>
  <si>
    <t>免税</t>
    <phoneticPr fontId="3"/>
  </si>
  <si>
    <t>ブランド特色概要(中国語)</t>
    <phoneticPr fontId="3"/>
  </si>
  <si>
    <t>品牌特色详情
ブランド特色詳細</t>
    <phoneticPr fontId="3"/>
  </si>
  <si>
    <t>ブランド特色詳細(中国語)</t>
    <phoneticPr fontId="3"/>
  </si>
  <si>
    <t>40文字以内</t>
    <rPh sb="2" eb="4">
      <t>モジ</t>
    </rPh>
    <rPh sb="4" eb="6">
      <t>イナイ</t>
    </rPh>
    <phoneticPr fontId="3"/>
  </si>
  <si>
    <t>开架货齐全，雪肌精到处都是，可以一次把化妆品生活用品以及吃的都搞定。</t>
    <phoneticPr fontId="3"/>
  </si>
  <si>
    <t>クーポン内容(中国語)</t>
    <rPh sb="7" eb="10">
      <t>チュウゴクゴ</t>
    </rPh>
    <phoneticPr fontId="3"/>
  </si>
  <si>
    <t>立享95折+赠送洗漱包</t>
    <phoneticPr fontId="3"/>
  </si>
  <si>
    <t>値引き額</t>
    <phoneticPr fontId="3"/>
  </si>
  <si>
    <t>値引券：代金券</t>
    <phoneticPr fontId="3"/>
  </si>
  <si>
    <t>请输入商户限制，30个字符
30文字以内</t>
    <phoneticPr fontId="72" type="noConversion"/>
  </si>
  <si>
    <t>クーポン適用商品</t>
    <phoneticPr fontId="3"/>
  </si>
  <si>
    <r>
      <t>制限なし使用可能：全</t>
    </r>
    <r>
      <rPr>
        <sz val="10"/>
        <rFont val="NSimSun"/>
        <family val="3"/>
        <charset val="134"/>
      </rPr>
      <t>场</t>
    </r>
    <r>
      <rPr>
        <sz val="10"/>
        <rFont val="Meiryo UI"/>
        <family val="3"/>
        <charset val="128"/>
      </rPr>
      <t>通用</t>
    </r>
    <phoneticPr fontId="3"/>
  </si>
  <si>
    <t>一部商品対象外：部分商品不参与</t>
    <phoneticPr fontId="3"/>
  </si>
  <si>
    <r>
      <t>一部カテゴリ対象外：部分品</t>
    </r>
    <r>
      <rPr>
        <sz val="10"/>
        <rFont val="NSimSun"/>
        <family val="3"/>
        <charset val="134"/>
      </rPr>
      <t>类</t>
    </r>
    <r>
      <rPr>
        <sz val="10"/>
        <rFont val="Meiryo UI"/>
        <family val="3"/>
        <charset val="128"/>
      </rPr>
      <t>不参与</t>
    </r>
    <phoneticPr fontId="3"/>
  </si>
  <si>
    <r>
      <t>一部ブランドのみ対象：</t>
    </r>
    <r>
      <rPr>
        <sz val="10"/>
        <rFont val="NSimSun"/>
        <family val="3"/>
        <charset val="134"/>
      </rPr>
      <t>仅</t>
    </r>
    <r>
      <rPr>
        <sz val="10"/>
        <rFont val="Meiryo UI"/>
        <family val="3"/>
        <charset val="128"/>
      </rPr>
      <t>限部分品牌</t>
    </r>
    <phoneticPr fontId="3"/>
  </si>
  <si>
    <t>クーポン対象商品</t>
    <rPh sb="4" eb="6">
      <t>タイショウ</t>
    </rPh>
    <rPh sb="6" eb="8">
      <t>ショウヒン</t>
    </rPh>
    <phoneticPr fontId="3"/>
  </si>
  <si>
    <t>ブランド種類</t>
    <phoneticPr fontId="3"/>
  </si>
  <si>
    <t>不可与其他优惠同享</t>
    <phoneticPr fontId="3"/>
  </si>
  <si>
    <t>他クーポンとの併用可否</t>
    <rPh sb="0" eb="1">
      <t>タ</t>
    </rPh>
    <rPh sb="7" eb="9">
      <t>ヘイヨウ</t>
    </rPh>
    <rPh sb="9" eb="11">
      <t>カヒ</t>
    </rPh>
    <phoneticPr fontId="3"/>
  </si>
  <si>
    <t>開始日</t>
    <rPh sb="0" eb="2">
      <t>カイシ</t>
    </rPh>
    <rPh sb="2" eb="3">
      <t>ヒ</t>
    </rPh>
    <phoneticPr fontId="3"/>
  </si>
  <si>
    <t>終了日</t>
    <rPh sb="0" eb="2">
      <t>シュウリョウ</t>
    </rPh>
    <rPh sb="2" eb="3">
      <t>ヒ</t>
    </rPh>
    <phoneticPr fontId="3"/>
  </si>
  <si>
    <t>開始日・終了日：yyyy/m/d</t>
    <rPh sb="0" eb="2">
      <t>カイシ</t>
    </rPh>
    <rPh sb="2" eb="3">
      <t>ヒ</t>
    </rPh>
    <rPh sb="4" eb="6">
      <t>シュウリョウ</t>
    </rPh>
    <rPh sb="6" eb="7">
      <t>ヒ</t>
    </rPh>
    <phoneticPr fontId="3"/>
  </si>
  <si>
    <t>有効期間</t>
    <rPh sb="0" eb="2">
      <t>ユウコウ</t>
    </rPh>
    <rPh sb="2" eb="4">
      <t>キカン</t>
    </rPh>
    <phoneticPr fontId="3"/>
  </si>
  <si>
    <r>
      <t>掲載期間と同じ：与投放</t>
    </r>
    <r>
      <rPr>
        <sz val="10"/>
        <rFont val="NSimSun"/>
        <family val="3"/>
        <charset val="134"/>
      </rPr>
      <t>时间</t>
    </r>
    <r>
      <rPr>
        <sz val="10"/>
        <rFont val="Meiryo UI"/>
        <family val="3"/>
        <charset val="128"/>
      </rPr>
      <t>相同</t>
    </r>
    <phoneticPr fontId="3"/>
  </si>
  <si>
    <t>　掲載期間と異なる場合は有効期間を入力ください。</t>
    <rPh sb="1" eb="3">
      <t>ケイサイ</t>
    </rPh>
    <rPh sb="3" eb="5">
      <t>キカン</t>
    </rPh>
    <rPh sb="6" eb="7">
      <t>コト</t>
    </rPh>
    <rPh sb="9" eb="11">
      <t>バアイ</t>
    </rPh>
    <rPh sb="12" eb="14">
      <t>ユウコウ</t>
    </rPh>
    <rPh sb="14" eb="16">
      <t>キカン</t>
    </rPh>
    <rPh sb="17" eb="19">
      <t>ニュウリョク</t>
    </rPh>
    <phoneticPr fontId="3"/>
  </si>
  <si>
    <r>
      <t>掲載期間と異なる：与投放</t>
    </r>
    <r>
      <rPr>
        <sz val="10"/>
        <rFont val="NSimSun"/>
        <family val="3"/>
        <charset val="134"/>
      </rPr>
      <t>时间</t>
    </r>
    <r>
      <rPr>
        <sz val="10"/>
        <rFont val="Meiryo UI"/>
        <family val="3"/>
        <charset val="128"/>
      </rPr>
      <t>不同</t>
    </r>
    <phoneticPr fontId="3"/>
  </si>
  <si>
    <t>在线领券→结账时出示此券，付款立享优惠</t>
    <phoneticPr fontId="3"/>
  </si>
  <si>
    <t>クーポン使用の流れ
(中国語)</t>
    <rPh sb="4" eb="6">
      <t>シヨウ</t>
    </rPh>
    <rPh sb="7" eb="8">
      <t>ナガ</t>
    </rPh>
    <phoneticPr fontId="3"/>
  </si>
  <si>
    <t>注意事項
(中国語)</t>
    <rPh sb="6" eb="9">
      <t>チュウゴクゴ</t>
    </rPh>
    <phoneticPr fontId="3"/>
  </si>
  <si>
    <t>店舗所在地座標</t>
    <rPh sb="0" eb="2">
      <t>テンポ</t>
    </rPh>
    <rPh sb="2" eb="4">
      <t>ショザイ</t>
    </rPh>
    <rPh sb="4" eb="5">
      <t>チ</t>
    </rPh>
    <phoneticPr fontId="3"/>
  </si>
  <si>
    <t>商户名（当地语言)
店舗名（日本語）</t>
    <phoneticPr fontId="72" type="noConversion"/>
  </si>
  <si>
    <t>店舗種類</t>
    <rPh sb="0" eb="4">
      <t>テンポシュルイ</t>
    </rPh>
    <phoneticPr fontId="3"/>
  </si>
  <si>
    <t>ヘルスケア製品：保健品</t>
  </si>
  <si>
    <t>ヘルスケア製品：保健品</t>
    <phoneticPr fontId="3"/>
  </si>
  <si>
    <t>PayPay</t>
  </si>
  <si>
    <t>d払い</t>
  </si>
  <si>
    <t>LINE Pay</t>
  </si>
  <si>
    <t>セブン・ペイ</t>
  </si>
  <si>
    <t>メルペイ</t>
  </si>
  <si>
    <t>Origami Pay</t>
  </si>
  <si>
    <t>Amazon Pay</t>
  </si>
  <si>
    <t>総合ショッピングモール：综合商场</t>
  </si>
  <si>
    <t>ファッション：服饰鞋包</t>
  </si>
  <si>
    <t>スポーツ・アウトドア：运动户外</t>
  </si>
  <si>
    <t>ジュエリー：珠宝饰品</t>
  </si>
  <si>
    <t>化粧品：化妆品</t>
  </si>
  <si>
    <t>デジタル機器：电子数码</t>
  </si>
  <si>
    <t>家電製品：家用电器</t>
  </si>
  <si>
    <t>書籍・音楽ソフト：其他图书音像</t>
  </si>
  <si>
    <t>メガネ：眼镜</t>
  </si>
  <si>
    <t>市場：集市</t>
  </si>
  <si>
    <t>ブランド割引店：品牌折扣店</t>
  </si>
  <si>
    <t>その他ショッピング：其他购物</t>
  </si>
  <si>
    <t>スーパーマーケット・コンビニ：超市便利</t>
  </si>
  <si>
    <t>ドラッグストア：药妆店</t>
  </si>
  <si>
    <t>時計：钟表</t>
  </si>
  <si>
    <t xml:space="preserve">タバコ・お酒・お茶：烟酒茶叶 </t>
  </si>
  <si>
    <t>手工芸品：手工艺品</t>
  </si>
  <si>
    <t>その他雑貨・ギフト：其他杂货礼品</t>
  </si>
  <si>
    <t>お菓子：零食</t>
  </si>
  <si>
    <t>ブランド品：奢侈品</t>
  </si>
  <si>
    <t>家庭日用品：居家日用</t>
  </si>
  <si>
    <t>ブランド専門店：品牌专卖店</t>
  </si>
  <si>
    <t>ベビー・育児用品：亲子购物</t>
  </si>
  <si>
    <t>ドラッグストア：药妆</t>
  </si>
  <si>
    <t>935001</t>
    <phoneticPr fontId="3"/>
  </si>
  <si>
    <t>936001</t>
    <phoneticPr fontId="3"/>
  </si>
  <si>
    <t>　　　　上記内容を承諾し、代表者が申し込みいたします。</t>
  </si>
  <si>
    <t>また、当社および当社の役員等が、暴力団・暴力団構成員等の反社会的勢力に該当しないことを確約いたします。</t>
    <phoneticPr fontId="3"/>
  </si>
  <si>
    <t>「SBPSコード決済サービス」を利用して支払い受付を行う、主な商品・サービスについてご記入ください。</t>
    <rPh sb="20" eb="22">
      <t>シハラ</t>
    </rPh>
    <rPh sb="23" eb="25">
      <t>ウケツケ</t>
    </rPh>
    <phoneticPr fontId="3"/>
  </si>
  <si>
    <t>店舗名 アルファベット表記</t>
    <rPh sb="0" eb="2">
      <t>テンポ</t>
    </rPh>
    <rPh sb="2" eb="3">
      <t>メイ</t>
    </rPh>
    <rPh sb="11" eb="13">
      <t>ヒョウキ</t>
    </rPh>
    <phoneticPr fontId="4"/>
  </si>
  <si>
    <t>アルファベット表記</t>
    <rPh sb="7" eb="9">
      <t>ヒョウキ</t>
    </rPh>
    <phoneticPr fontId="3"/>
  </si>
  <si>
    <t>日本語表記</t>
    <rPh sb="0" eb="3">
      <t>ニホンゴ</t>
    </rPh>
    <rPh sb="3" eb="5">
      <t>ヒョウキ</t>
    </rPh>
    <phoneticPr fontId="3"/>
  </si>
  <si>
    <t>ブランド紹介</t>
    <rPh sb="4" eb="6">
      <t>ショウカイ</t>
    </rPh>
    <phoneticPr fontId="3"/>
  </si>
  <si>
    <t>SBPSコード決済サービス　エントリーシート
（本エクセルファイル）</t>
    <rPh sb="24" eb="25">
      <t>ホン</t>
    </rPh>
    <phoneticPr fontId="3"/>
  </si>
  <si>
    <t>■SBPSコード決済サービス　エントリーシート（多店舗受付用）</t>
    <rPh sb="24" eb="25">
      <t>タ</t>
    </rPh>
    <rPh sb="25" eb="29">
      <t>タテンポウケツケｙイウ</t>
    </rPh>
    <rPh sb="29" eb="30">
      <t>ヨウ</t>
    </rPh>
    <phoneticPr fontId="3"/>
  </si>
  <si>
    <t>◆コード決済サービス◆</t>
    <rPh sb="4" eb="6">
      <t>ケッサイ</t>
    </rPh>
    <phoneticPr fontId="4"/>
  </si>
  <si>
    <t>口座名義（英語）</t>
    <phoneticPr fontId="3"/>
  </si>
  <si>
    <t>テンセント社に振り込む口座情報</t>
    <rPh sb="5" eb="6">
      <t>シャ</t>
    </rPh>
    <rPh sb="7" eb="8">
      <t>フ</t>
    </rPh>
    <rPh sb="9" eb="10">
      <t>コ</t>
    </rPh>
    <rPh sb="11" eb="13">
      <t>コウザ</t>
    </rPh>
    <rPh sb="13" eb="15">
      <t>ジョウホウ</t>
    </rPh>
    <phoneticPr fontId="3"/>
  </si>
  <si>
    <t>←右詰めで7桁すべてご記入下さい。
（7桁未満の場合は０をご入力下さい。）</t>
    <phoneticPr fontId="4"/>
  </si>
  <si>
    <t>sbps-dp-attachments@poc-operation.com</t>
  </si>
  <si>
    <t>クーポンタイトル(中国語)</t>
    <rPh sb="9" eb="11">
      <t>チュ</t>
    </rPh>
    <rPh sb="11" eb="12">
      <t>ゴ</t>
    </rPh>
    <phoneticPr fontId="3"/>
  </si>
  <si>
    <t>・ブランド説明画像（3枚）（JPG、PNG、2Mb以下）
　1.Logo画像：①200px × 200px、②217px × 60px
　2.ブランドイメージ宣伝画像：640px × 200px
・店舗画像（5枚）（JPG、GIF、PNG、2Mb以下）
　1.百貨店/免税店の場合：外観、内観、フロア図、サービス関連（配送、免税など）
　2.ブティック/ブランドストアの場合：外観、内容、ホットアイテム</t>
    <rPh sb="7" eb="9">
      <t>ガゾウ</t>
    </rPh>
    <rPh sb="11" eb="12">
      <t>マイ</t>
    </rPh>
    <rPh sb="105" eb="106">
      <t>マイ</t>
    </rPh>
    <phoneticPr fontId="3"/>
  </si>
  <si>
    <r>
      <t xml:space="preserve">画像
</t>
    </r>
    <r>
      <rPr>
        <sz val="10"/>
        <rFont val="Meiryo UI"/>
        <family val="3"/>
        <charset val="128"/>
      </rPr>
      <t>（あわせてご提出ください）</t>
    </r>
    <rPh sb="0" eb="2">
      <t>ガゾウ</t>
    </rPh>
    <rPh sb="9" eb="11">
      <t>テイシュツ</t>
    </rPh>
    <phoneticPr fontId="3"/>
  </si>
  <si>
    <t>品牌logo图片
ブランドロゴ</t>
    <phoneticPr fontId="3"/>
  </si>
  <si>
    <t>尺寸&lt;250K，仅限PNG 格式，比例1:1
サイズ＜250K、PNG限り、1:1</t>
    <phoneticPr fontId="72" type="noConversion"/>
  </si>
  <si>
    <t>品牌介绍图片
ブランド紹介写真</t>
    <phoneticPr fontId="3"/>
  </si>
  <si>
    <t>优惠券图片
クーポン券写真</t>
    <phoneticPr fontId="3"/>
  </si>
  <si>
    <t>尺寸&lt;250K，仅限 PNG 格式
サイズは250K以下で、PNGに限り</t>
    <phoneticPr fontId="3"/>
  </si>
  <si>
    <t>请重命名为“优惠券图片”</t>
    <phoneticPr fontId="3"/>
  </si>
  <si>
    <t>请按照1,2,3……为顺序给图片重命名</t>
    <phoneticPr fontId="3"/>
  </si>
  <si>
    <r>
      <t>1.店舗画像
　店舗詳細ページ用の写真、チェーン店はロゴ、他の店舗は外観写真がオススメです。（写真サイズ4：3、ロゴを中央）ファイル名「logo」
2.ブランドロゴ（250KB未満、PNG、1:1）ファイル名「</t>
    </r>
    <r>
      <rPr>
        <sz val="11"/>
        <rFont val="Malgun Gothic Semilight"/>
        <family val="3"/>
        <charset val="129"/>
      </rPr>
      <t>优</t>
    </r>
    <r>
      <rPr>
        <sz val="11"/>
        <rFont val="Meiryo UI"/>
        <family val="3"/>
        <charset val="128"/>
      </rPr>
      <t>惠券logo」
3.ブランド紹介（10枚まで、1MB以下、ピクセル：640×360～2048×2048、JPG・PNG）ファイル名に番号を付けてください。
4.クーポン券（250KB未満、PNG）ファイル名「</t>
    </r>
    <r>
      <rPr>
        <sz val="11"/>
        <rFont val="Malgun Gothic Semilight"/>
        <family val="3"/>
        <charset val="129"/>
      </rPr>
      <t>优</t>
    </r>
    <r>
      <rPr>
        <sz val="11"/>
        <rFont val="Meiryo UI"/>
        <family val="3"/>
        <charset val="128"/>
      </rPr>
      <t>惠券</t>
    </r>
    <r>
      <rPr>
        <sz val="11"/>
        <rFont val="NSimSun"/>
        <family val="3"/>
        <charset val="134"/>
      </rPr>
      <t>图</t>
    </r>
    <r>
      <rPr>
        <sz val="11"/>
        <rFont val="Meiryo UI"/>
        <family val="3"/>
        <charset val="128"/>
      </rPr>
      <t>片」</t>
    </r>
    <rPh sb="103" eb="104">
      <t>メイ</t>
    </rPh>
    <rPh sb="170" eb="171">
      <t>メイ</t>
    </rPh>
    <rPh sb="172" eb="174">
      <t>バンゴウ</t>
    </rPh>
    <rPh sb="175" eb="176">
      <t>ツ</t>
    </rPh>
    <rPh sb="208" eb="209">
      <t>メイ</t>
    </rPh>
    <phoneticPr fontId="3"/>
  </si>
  <si>
    <t>SNSご担当者（携帯）電話番号</t>
    <phoneticPr fontId="3"/>
  </si>
  <si>
    <t>SBPS担当者メールアドレス</t>
    <phoneticPr fontId="3"/>
  </si>
  <si>
    <t>氏名(英語)</t>
    <rPh sb="0" eb="2">
      <t>シメイ</t>
    </rPh>
    <rPh sb="3" eb="5">
      <t>エイゴ</t>
    </rPh>
    <phoneticPr fontId="3"/>
  </si>
  <si>
    <t>携帯電話番号</t>
    <phoneticPr fontId="3"/>
  </si>
  <si>
    <t>メールアドレス</t>
    <phoneticPr fontId="3"/>
  </si>
  <si>
    <t>金融機関名(英語)</t>
    <phoneticPr fontId="3"/>
  </si>
  <si>
    <t>口座名義(英語)</t>
    <phoneticPr fontId="3"/>
  </si>
  <si>
    <r>
      <rPr>
        <sz val="11"/>
        <rFont val="Meiryo UI"/>
        <family val="3"/>
        <charset val="128"/>
      </rPr>
      <t>振込元</t>
    </r>
    <r>
      <rPr>
        <sz val="12"/>
        <rFont val="Meiryo UI"/>
        <family val="3"/>
        <charset val="128"/>
      </rPr>
      <t xml:space="preserve">
口座</t>
    </r>
    <rPh sb="0" eb="2">
      <t>フリコミ</t>
    </rPh>
    <rPh sb="2" eb="3">
      <t>モト</t>
    </rPh>
    <rPh sb="4" eb="6">
      <t>コウザ</t>
    </rPh>
    <phoneticPr fontId="3"/>
  </si>
  <si>
    <t>パスポートの英語表記</t>
    <rPh sb="8" eb="10">
      <t>ヒョウキ</t>
    </rPh>
    <phoneticPr fontId="3"/>
  </si>
  <si>
    <t>SNS
ご担当者</t>
    <phoneticPr fontId="3"/>
  </si>
  <si>
    <t>口座番号</t>
    <rPh sb="0" eb="2">
      <t>コウザ</t>
    </rPh>
    <rPh sb="2" eb="4">
      <t>バンゴウ</t>
    </rPh>
    <phoneticPr fontId="3"/>
  </si>
  <si>
    <t>Ctrip</t>
    <phoneticPr fontId="3"/>
  </si>
  <si>
    <t>大衆点評</t>
    <phoneticPr fontId="3"/>
  </si>
  <si>
    <t>933001</t>
  </si>
  <si>
    <t>934001</t>
  </si>
  <si>
    <t>店舗所在地</t>
    <rPh sb="0" eb="5">
      <t>テンポショザイチ</t>
    </rPh>
    <phoneticPr fontId="1"/>
  </si>
  <si>
    <t>93501</t>
  </si>
  <si>
    <t>PZ4</t>
  </si>
  <si>
    <t>決済機関直接</t>
  </si>
  <si>
    <t>●入金経路</t>
    <rPh sb="1" eb="3">
      <t>ニュウキン</t>
    </rPh>
    <rPh sb="3" eb="5">
      <t>ケイロ</t>
    </rPh>
    <phoneticPr fontId="3"/>
  </si>
  <si>
    <t>Z01</t>
    <phoneticPr fontId="3"/>
  </si>
  <si>
    <t>Z06</t>
    <phoneticPr fontId="3"/>
  </si>
  <si>
    <t>★支払回数コード</t>
    <rPh sb="1" eb="3">
      <t>シハライ</t>
    </rPh>
    <rPh sb="3" eb="5">
      <t>カイスウ</t>
    </rPh>
    <phoneticPr fontId="2"/>
  </si>
  <si>
    <t>1回入金</t>
    <rPh sb="1" eb="2">
      <t>カイ</t>
    </rPh>
    <rPh sb="2" eb="4">
      <t>ニュウキン</t>
    </rPh>
    <phoneticPr fontId="2"/>
  </si>
  <si>
    <t>2回入金</t>
    <rPh sb="1" eb="2">
      <t>カイ</t>
    </rPh>
    <rPh sb="2" eb="4">
      <t>ニュウキン</t>
    </rPh>
    <phoneticPr fontId="2"/>
  </si>
  <si>
    <t>早期2回</t>
    <rPh sb="0" eb="2">
      <t>ソウキ</t>
    </rPh>
    <rPh sb="3" eb="4">
      <t>カイ</t>
    </rPh>
    <phoneticPr fontId="2"/>
  </si>
  <si>
    <t>早期3回</t>
    <rPh sb="0" eb="2">
      <t>ソウキ</t>
    </rPh>
    <rPh sb="3" eb="4">
      <t>カイ</t>
    </rPh>
    <phoneticPr fontId="2"/>
  </si>
  <si>
    <t>早期4回</t>
    <rPh sb="0" eb="2">
      <t>ソウキ</t>
    </rPh>
    <rPh sb="3" eb="4">
      <t>カイ</t>
    </rPh>
    <phoneticPr fontId="2"/>
  </si>
  <si>
    <t>早期6回</t>
    <rPh sb="0" eb="2">
      <t>ソウキ</t>
    </rPh>
    <rPh sb="3" eb="4">
      <t>カイ</t>
    </rPh>
    <phoneticPr fontId="2"/>
  </si>
  <si>
    <t>01</t>
    <phoneticPr fontId="3"/>
  </si>
  <si>
    <t>82</t>
    <phoneticPr fontId="3"/>
  </si>
  <si>
    <t>00000</t>
    <phoneticPr fontId="3"/>
  </si>
  <si>
    <t>～</t>
    <phoneticPr fontId="3"/>
  </si>
  <si>
    <t>公開予定日</t>
  </si>
  <si>
    <t>◎</t>
  </si>
  <si>
    <t>申込経路</t>
    <rPh sb="0" eb="2">
      <t>モウシコミ</t>
    </rPh>
    <rPh sb="2" eb="4">
      <t>ケイロ</t>
    </rPh>
    <phoneticPr fontId="2"/>
  </si>
  <si>
    <t>93101</t>
  </si>
  <si>
    <t>PV3</t>
  </si>
  <si>
    <t>93201</t>
  </si>
  <si>
    <t>PW3</t>
  </si>
  <si>
    <t>PZ5</t>
  </si>
  <si>
    <t>初期</t>
    <phoneticPr fontId="3"/>
  </si>
  <si>
    <t>月額</t>
    <phoneticPr fontId="3"/>
  </si>
  <si>
    <t>口座名義</t>
  </si>
  <si>
    <t>1：本店　2：支店　3：支社　4：出張所</t>
    <phoneticPr fontId="4"/>
  </si>
  <si>
    <t>←中華系有無</t>
    <rPh sb="1" eb="3">
      <t>チュウカ</t>
    </rPh>
    <rPh sb="3" eb="4">
      <t>ケイ</t>
    </rPh>
    <rPh sb="4" eb="6">
      <t>ウム</t>
    </rPh>
    <phoneticPr fontId="3"/>
  </si>
  <si>
    <t>←国内系有無</t>
    <rPh sb="1" eb="3">
      <t>コクナイ</t>
    </rPh>
    <rPh sb="3" eb="4">
      <t>ケイ</t>
    </rPh>
    <rPh sb="4" eb="6">
      <t>ウム</t>
    </rPh>
    <phoneticPr fontId="3"/>
  </si>
  <si>
    <t>サービス概要</t>
  </si>
  <si>
    <t>業種</t>
  </si>
  <si>
    <t>口座名義カナ</t>
  </si>
  <si>
    <t>End</t>
  </si>
  <si>
    <t>←中華系有無(記入シート2)</t>
    <rPh sb="1" eb="3">
      <t>チュウカ</t>
    </rPh>
    <rPh sb="3" eb="4">
      <t>ケイ</t>
    </rPh>
    <rPh sb="4" eb="6">
      <t>ウム</t>
    </rPh>
    <rPh sb="7" eb="9">
      <t>キニュウ</t>
    </rPh>
    <phoneticPr fontId="3"/>
  </si>
  <si>
    <t>03-6889-2222</t>
    <phoneticPr fontId="3"/>
  </si>
  <si>
    <t>http://www.sbps.net/</t>
    <phoneticPr fontId="3"/>
  </si>
  <si>
    <t>港</t>
    <rPh sb="0" eb="1">
      <t>ミナト</t>
    </rPh>
    <phoneticPr fontId="3"/>
  </si>
  <si>
    <t>東</t>
    <rPh sb="0" eb="1">
      <t>ヒガシ</t>
    </rPh>
    <phoneticPr fontId="3"/>
  </si>
  <si>
    <t>・#1には記入シート1のご記入内容が反映しています。記入シート1の入力方法をご参考に、#2（10行目）よりご記入ください。</t>
    <rPh sb="5" eb="7">
      <t>キニュウ</t>
    </rPh>
    <rPh sb="13" eb="15">
      <t>キニュウ</t>
    </rPh>
    <rPh sb="15" eb="17">
      <t>ナイヨウ</t>
    </rPh>
    <rPh sb="18" eb="20">
      <t>ハンエイ</t>
    </rPh>
    <rPh sb="26" eb="28">
      <t>キニュウ</t>
    </rPh>
    <rPh sb="33" eb="35">
      <t>ニュウリョク</t>
    </rPh>
    <rPh sb="35" eb="37">
      <t>ホウホウ</t>
    </rPh>
    <rPh sb="39" eb="41">
      <t>サンコウ</t>
    </rPh>
    <rPh sb="48" eb="49">
      <t>ギョウ</t>
    </rPh>
    <rPh sb="49" eb="50">
      <t>メ</t>
    </rPh>
    <rPh sb="54" eb="56">
      <t>キニュウ</t>
    </rPh>
    <phoneticPr fontId="3"/>
  </si>
  <si>
    <t>酒類</t>
    <rPh sb="0" eb="1">
      <t>サカ</t>
    </rPh>
    <rPh sb="1" eb="2">
      <t>ルイ</t>
    </rPh>
    <phoneticPr fontId="1"/>
  </si>
  <si>
    <t>薬類</t>
    <rPh sb="0" eb="1">
      <t>クスリ</t>
    </rPh>
    <rPh sb="1" eb="2">
      <t>ルイ</t>
    </rPh>
    <phoneticPr fontId="1"/>
  </si>
  <si>
    <t>旅行</t>
    <rPh sb="0" eb="2">
      <t>リョコウ</t>
    </rPh>
    <phoneticPr fontId="1"/>
  </si>
  <si>
    <t>免許番号</t>
    <rPh sb="0" eb="2">
      <t>メンキョ</t>
    </rPh>
    <rPh sb="2" eb="4">
      <t>バンゴウ</t>
    </rPh>
    <phoneticPr fontId="3"/>
  </si>
  <si>
    <r>
      <t>お客さまの情報は、個人情報として責任をもって管理し、お申し込みのサービスの提供（契約の履行・連絡・請求等を含む）および加盟店規約に定める目的以外には使用いたしません。また、お申し込みにあたっては、以下のページに公開しておりますSBPS「プライバシーポリシー」および「個人情報の取り扱いについて」をご確認くださいますようお願いいたします。
　○プライバシーポリシー https://www.sbpayment.co.jp/ja/privacy/policy/index.html　
　○個人</t>
    </r>
    <r>
      <rPr>
        <sz val="12"/>
        <color theme="1"/>
        <rFont val="Meiryo UI"/>
        <family val="3"/>
        <charset val="128"/>
      </rPr>
      <t>情報の取り扱いに</t>
    </r>
    <r>
      <rPr>
        <sz val="12"/>
        <rFont val="Meiryo UI"/>
        <family val="3"/>
        <charset val="128"/>
      </rPr>
      <t>ついて https://www.sbpayment.co.jp/ja/privacy/handling/index.html</t>
    </r>
    <rPh sb="9" eb="11">
      <t>コジン</t>
    </rPh>
    <rPh sb="65" eb="66">
      <t>サダ</t>
    </rPh>
    <rPh sb="87" eb="88">
      <t>モウ</t>
    </rPh>
    <rPh sb="89" eb="90">
      <t>コ</t>
    </rPh>
    <phoneticPr fontId="4"/>
  </si>
  <si>
    <t>～</t>
  </si>
  <si>
    <t>●都道府県</t>
    <rPh sb="1" eb="5">
      <t>トドウフケン</t>
    </rPh>
    <phoneticPr fontId="3"/>
  </si>
  <si>
    <t>↓トドウフケンカナ</t>
    <phoneticPr fontId="3"/>
  </si>
  <si>
    <t>00：選択して下さい</t>
    <phoneticPr fontId="3"/>
  </si>
  <si>
    <t>（自動表示）</t>
    <rPh sb="1" eb="3">
      <t>ジドウ</t>
    </rPh>
    <rPh sb="3" eb="5">
      <t>ヒョウジ</t>
    </rPh>
    <phoneticPr fontId="3"/>
  </si>
  <si>
    <t>01：北海道</t>
  </si>
  <si>
    <t>ホッカイドウ</t>
  </si>
  <si>
    <t>02：青森県</t>
  </si>
  <si>
    <t>アオモリケン</t>
  </si>
  <si>
    <t>03：岩手県</t>
  </si>
  <si>
    <t>イワテケン</t>
  </si>
  <si>
    <t>04：宮城県</t>
  </si>
  <si>
    <t>ミヤギケン</t>
  </si>
  <si>
    <t>05：秋田県</t>
  </si>
  <si>
    <t>アキタケン</t>
  </si>
  <si>
    <t>06：山形県</t>
  </si>
  <si>
    <t>ヤマガタケン</t>
  </si>
  <si>
    <t>07：福島県</t>
  </si>
  <si>
    <t>フクシマケン</t>
  </si>
  <si>
    <t>08：茨城県</t>
  </si>
  <si>
    <t>イバラキケン</t>
  </si>
  <si>
    <t>09：栃木県</t>
  </si>
  <si>
    <t>トチギケン</t>
  </si>
  <si>
    <t>10：群馬県</t>
  </si>
  <si>
    <t>グンマケン</t>
  </si>
  <si>
    <t>11：埼玉県</t>
  </si>
  <si>
    <t>サイタマケン</t>
  </si>
  <si>
    <t>12：千葉県</t>
  </si>
  <si>
    <t>チバケン</t>
  </si>
  <si>
    <t>13：東京都</t>
  </si>
  <si>
    <t>トウキョウト</t>
  </si>
  <si>
    <t>14：神奈川県</t>
  </si>
  <si>
    <t>カナガワケン</t>
  </si>
  <si>
    <t>15：新潟県</t>
  </si>
  <si>
    <t>ニイガタケン</t>
  </si>
  <si>
    <t>16：富山県</t>
  </si>
  <si>
    <t>トヤマケン</t>
  </si>
  <si>
    <t>17：石川県</t>
  </si>
  <si>
    <t>イシカワケン</t>
  </si>
  <si>
    <t>18：福井県</t>
  </si>
  <si>
    <t>フクイケン</t>
  </si>
  <si>
    <t>19：山梨県</t>
  </si>
  <si>
    <t>ヤマナシケン</t>
  </si>
  <si>
    <t>20：長野県</t>
  </si>
  <si>
    <t>ナガノケン</t>
  </si>
  <si>
    <t>21：岐阜県</t>
  </si>
  <si>
    <t>ギフケン</t>
  </si>
  <si>
    <t>22：静岡県</t>
  </si>
  <si>
    <t>シズオカケン</t>
  </si>
  <si>
    <t>23：愛知県</t>
  </si>
  <si>
    <t>アイチケン</t>
  </si>
  <si>
    <t>24：三重県</t>
  </si>
  <si>
    <t>ミエケン</t>
  </si>
  <si>
    <t>25：滋賀県</t>
  </si>
  <si>
    <t>シガケン</t>
  </si>
  <si>
    <t>26：京都府</t>
  </si>
  <si>
    <t>キョウトフ</t>
  </si>
  <si>
    <t>27：大阪府</t>
  </si>
  <si>
    <t>オオサカフ</t>
  </si>
  <si>
    <t>28：兵庫県</t>
  </si>
  <si>
    <t>ヒョウゴケン</t>
  </si>
  <si>
    <t>29：奈良県</t>
  </si>
  <si>
    <t>ナラケン</t>
  </si>
  <si>
    <t>30：和歌山県</t>
  </si>
  <si>
    <t>ワカヤマケン</t>
  </si>
  <si>
    <t>31：鳥取県</t>
  </si>
  <si>
    <t>トットリケン</t>
  </si>
  <si>
    <t>32：島根県</t>
  </si>
  <si>
    <t>シマネケン</t>
  </si>
  <si>
    <t>33：岡山県</t>
  </si>
  <si>
    <t>オカヤマケン</t>
  </si>
  <si>
    <t>34：広島県</t>
  </si>
  <si>
    <t>ヒロシマケン</t>
  </si>
  <si>
    <t>35：山口県</t>
  </si>
  <si>
    <t>ヤマグチケン</t>
  </si>
  <si>
    <t>36：徳島県</t>
  </si>
  <si>
    <t>トクシマケン</t>
  </si>
  <si>
    <t>37：香川県</t>
  </si>
  <si>
    <t>カガワケン</t>
  </si>
  <si>
    <t>38：愛媛県</t>
  </si>
  <si>
    <t>エヒメケン</t>
  </si>
  <si>
    <t>39：高知県</t>
  </si>
  <si>
    <t>コウチケン</t>
  </si>
  <si>
    <t>40：福岡県</t>
  </si>
  <si>
    <t>フクオカケン</t>
  </si>
  <si>
    <t>41：佐賀県</t>
  </si>
  <si>
    <t>サガケン</t>
  </si>
  <si>
    <t>42：長崎県</t>
  </si>
  <si>
    <t>ナガサキケン</t>
  </si>
  <si>
    <t>43：熊本県</t>
  </si>
  <si>
    <t>クマモトケン</t>
  </si>
  <si>
    <t>44：大分県</t>
  </si>
  <si>
    <t>オオイタケン</t>
  </si>
  <si>
    <t>45：宮崎県</t>
  </si>
  <si>
    <t>ミヤザキケン</t>
  </si>
  <si>
    <t>46：鹿児島県</t>
  </si>
  <si>
    <t>カゴシマケン</t>
  </si>
  <si>
    <t>47：沖縄県</t>
  </si>
  <si>
    <t>オキナワケン</t>
  </si>
  <si>
    <t>表示する</t>
    <rPh sb="0" eb="2">
      <t>ヒョウジ</t>
    </rPh>
    <phoneticPr fontId="3"/>
  </si>
  <si>
    <t>表示しない</t>
    <rPh sb="0" eb="2">
      <t>ヒョウジ</t>
    </rPh>
    <phoneticPr fontId="3"/>
  </si>
  <si>
    <t>店舗所在地（中国語表記）</t>
    <rPh sb="0" eb="5">
      <t>テンポショザイチ</t>
    </rPh>
    <rPh sb="6" eb="11">
      <t>チュウゴクゴヒョウキウ</t>
    </rPh>
    <phoneticPr fontId="3"/>
  </si>
  <si>
    <t>運用担当者
（姓）</t>
    <rPh sb="0" eb="2">
      <t>ウンヨウ</t>
    </rPh>
    <rPh sb="2" eb="5">
      <t>タントウシャ</t>
    </rPh>
    <rPh sb="7" eb="8">
      <t>セイ</t>
    </rPh>
    <phoneticPr fontId="3"/>
  </si>
  <si>
    <t>運用担当者
（名）</t>
    <rPh sb="0" eb="2">
      <t>ウンヨウ</t>
    </rPh>
    <rPh sb="2" eb="5">
      <t>タントウシャ</t>
    </rPh>
    <rPh sb="7" eb="8">
      <t>メイ</t>
    </rPh>
    <phoneticPr fontId="3"/>
  </si>
  <si>
    <t>運用担当者カナ
（姓）</t>
    <rPh sb="0" eb="2">
      <t>ウンヨウ</t>
    </rPh>
    <rPh sb="2" eb="5">
      <t>タントウシャ</t>
    </rPh>
    <rPh sb="9" eb="10">
      <t>セイ</t>
    </rPh>
    <phoneticPr fontId="3"/>
  </si>
  <si>
    <t>運用担当者カナ
（名）</t>
    <rPh sb="0" eb="2">
      <t>ウンヨウ</t>
    </rPh>
    <rPh sb="2" eb="5">
      <t>タントウシャ</t>
    </rPh>
    <rPh sb="9" eb="10">
      <t>メイ</t>
    </rPh>
    <phoneticPr fontId="3"/>
  </si>
  <si>
    <t>売上報告
担当者（名）</t>
    <rPh sb="0" eb="2">
      <t>ウリアゲ</t>
    </rPh>
    <rPh sb="2" eb="4">
      <t>ホウコク</t>
    </rPh>
    <rPh sb="5" eb="8">
      <t>タントウシャ</t>
    </rPh>
    <rPh sb="9" eb="10">
      <t>メイ</t>
    </rPh>
    <phoneticPr fontId="3"/>
  </si>
  <si>
    <t>売上報告
担当者（姓）</t>
    <rPh sb="0" eb="2">
      <t>ウリアゲ</t>
    </rPh>
    <rPh sb="2" eb="4">
      <t>ホウコク</t>
    </rPh>
    <rPh sb="5" eb="8">
      <t>タントウシャ</t>
    </rPh>
    <rPh sb="9" eb="10">
      <t>セイ</t>
    </rPh>
    <phoneticPr fontId="3"/>
  </si>
  <si>
    <t>売上報告担当者
カナ（姓）</t>
    <rPh sb="0" eb="2">
      <t>ウリアゲ</t>
    </rPh>
    <rPh sb="2" eb="4">
      <t>ホウコク</t>
    </rPh>
    <rPh sb="4" eb="7">
      <t>タントウシャ</t>
    </rPh>
    <rPh sb="11" eb="12">
      <t>セイ</t>
    </rPh>
    <phoneticPr fontId="3"/>
  </si>
  <si>
    <t>売上報告担当者
カナ（名）</t>
    <rPh sb="0" eb="2">
      <t>ウリアゲ</t>
    </rPh>
    <rPh sb="2" eb="4">
      <t>ホウコク</t>
    </rPh>
    <rPh sb="4" eb="7">
      <t>タントウシャ</t>
    </rPh>
    <rPh sb="11" eb="12">
      <t>メイ</t>
    </rPh>
    <phoneticPr fontId="3"/>
  </si>
  <si>
    <t>：</t>
  </si>
  <si>
    <t>月</t>
    <rPh sb="0" eb="1">
      <t>ゲツ</t>
    </rPh>
    <phoneticPr fontId="3"/>
  </si>
  <si>
    <t>火</t>
    <rPh sb="0" eb="1">
      <t>カ</t>
    </rPh>
    <phoneticPr fontId="3"/>
  </si>
  <si>
    <t>水</t>
    <rPh sb="0" eb="1">
      <t>スイ</t>
    </rPh>
    <phoneticPr fontId="3"/>
  </si>
  <si>
    <t>木</t>
    <rPh sb="0" eb="1">
      <t>モク</t>
    </rPh>
    <phoneticPr fontId="3"/>
  </si>
  <si>
    <t>金</t>
    <rPh sb="0" eb="1">
      <t>キン</t>
    </rPh>
    <phoneticPr fontId="3"/>
  </si>
  <si>
    <t>土</t>
    <rPh sb="0" eb="1">
      <t>ド</t>
    </rPh>
    <phoneticPr fontId="3"/>
  </si>
  <si>
    <t>日</t>
    <rPh sb="0" eb="1">
      <t>ニチ</t>
    </rPh>
    <phoneticPr fontId="3"/>
  </si>
  <si>
    <t>祝</t>
    <rPh sb="0" eb="1">
      <t>シュク</t>
    </rPh>
    <phoneticPr fontId="3"/>
  </si>
  <si>
    <t>休業日（●印を入力ください）</t>
    <rPh sb="0" eb="3">
      <t>キュウギョウビ</t>
    </rPh>
    <rPh sb="5" eb="6">
      <t>シルシ</t>
    </rPh>
    <rPh sb="7" eb="9">
      <t>ニュウリョク</t>
    </rPh>
    <phoneticPr fontId="3"/>
  </si>
  <si>
    <t>店舗所在地
（都道府県）</t>
    <rPh sb="0" eb="2">
      <t>テンポ</t>
    </rPh>
    <rPh sb="2" eb="5">
      <t>ショザイチ</t>
    </rPh>
    <rPh sb="7" eb="11">
      <t>トドウフケン</t>
    </rPh>
    <phoneticPr fontId="3"/>
  </si>
  <si>
    <t>店舗所在地
（市区町村）</t>
    <rPh sb="0" eb="2">
      <t>テンポ</t>
    </rPh>
    <rPh sb="2" eb="5">
      <t>ショザイチ</t>
    </rPh>
    <rPh sb="7" eb="9">
      <t>シク</t>
    </rPh>
    <rPh sb="9" eb="11">
      <t>チョウソン</t>
    </rPh>
    <phoneticPr fontId="3"/>
  </si>
  <si>
    <t>店舗所在地
（建物名）</t>
    <rPh sb="0" eb="2">
      <t>テンポ</t>
    </rPh>
    <rPh sb="2" eb="5">
      <t>ショザイチ</t>
    </rPh>
    <rPh sb="7" eb="9">
      <t>タテモノ</t>
    </rPh>
    <rPh sb="9" eb="10">
      <t>メイ</t>
    </rPh>
    <phoneticPr fontId="3"/>
  </si>
  <si>
    <t>店舗所在地カナ
（都道府県）</t>
    <rPh sb="0" eb="2">
      <t>テンポ</t>
    </rPh>
    <rPh sb="2" eb="5">
      <t>ショザイチ</t>
    </rPh>
    <rPh sb="9" eb="13">
      <t>トドウフケン</t>
    </rPh>
    <phoneticPr fontId="3"/>
  </si>
  <si>
    <t>店舗所在地カナ
（市区町村）</t>
    <rPh sb="0" eb="2">
      <t>テンポ</t>
    </rPh>
    <rPh sb="2" eb="5">
      <t>ショザイチ</t>
    </rPh>
    <rPh sb="9" eb="11">
      <t>シク</t>
    </rPh>
    <rPh sb="11" eb="13">
      <t>チョウソン</t>
    </rPh>
    <phoneticPr fontId="3"/>
  </si>
  <si>
    <t>店舗所在地カナ
（建物名）</t>
    <rPh sb="0" eb="2">
      <t>テンポ</t>
    </rPh>
    <rPh sb="2" eb="5">
      <t>ショザイチ</t>
    </rPh>
    <rPh sb="9" eb="11">
      <t>タテモノ</t>
    </rPh>
    <rPh sb="11" eb="12">
      <t>メイ</t>
    </rPh>
    <phoneticPr fontId="3"/>
  </si>
  <si>
    <t>請求書
送付先住所</t>
    <phoneticPr fontId="3"/>
  </si>
  <si>
    <t>金融機関
コード</t>
    <rPh sb="0" eb="2">
      <t>キンユウ</t>
    </rPh>
    <rPh sb="2" eb="4">
      <t>キカン</t>
    </rPh>
    <phoneticPr fontId="3"/>
  </si>
  <si>
    <t>支店
コード</t>
    <rPh sb="0" eb="2">
      <t>シテン</t>
    </rPh>
    <phoneticPr fontId="3"/>
  </si>
  <si>
    <t>月間コード決済
取扱想定金額</t>
    <rPh sb="0" eb="2">
      <t>ゲッカｎ</t>
    </rPh>
    <rPh sb="8" eb="14">
      <t>トリアツカイキンガク</t>
    </rPh>
    <phoneticPr fontId="3"/>
  </si>
  <si>
    <t>・お申し込み決済手段、および記入シート2のご記入内容は、全店舗様同一条件となります。</t>
    <rPh sb="2" eb="3">
      <t>モウ</t>
    </rPh>
    <rPh sb="4" eb="5">
      <t>コ</t>
    </rPh>
    <rPh sb="6" eb="8">
      <t>ケッサイ</t>
    </rPh>
    <rPh sb="8" eb="10">
      <t>シュダン</t>
    </rPh>
    <rPh sb="14" eb="16">
      <t>キニュウ</t>
    </rPh>
    <rPh sb="22" eb="24">
      <t>キニュウ</t>
    </rPh>
    <rPh sb="24" eb="26">
      <t>ナイヨウ</t>
    </rPh>
    <rPh sb="28" eb="29">
      <t>ゼン</t>
    </rPh>
    <rPh sb="29" eb="31">
      <t>テンポ</t>
    </rPh>
    <rPh sb="31" eb="32">
      <t>サマ</t>
    </rPh>
    <rPh sb="32" eb="34">
      <t>ドウイツ</t>
    </rPh>
    <rPh sb="34" eb="36">
      <t>ジョウケン</t>
    </rPh>
    <phoneticPr fontId="3"/>
  </si>
  <si>
    <t>ヨコハマシ</t>
    <phoneticPr fontId="3"/>
  </si>
  <si>
    <t>●販売形態（PayPay決済機関パラメータ）</t>
    <rPh sb="1" eb="3">
      <t>ハンバイ</t>
    </rPh>
    <rPh sb="3" eb="5">
      <t>ケイタイ</t>
    </rPh>
    <phoneticPr fontId="3"/>
  </si>
  <si>
    <t>01：店舗・宅配</t>
    <phoneticPr fontId="3"/>
  </si>
  <si>
    <t>02：屋台・機内・社内・移動販売</t>
    <phoneticPr fontId="3"/>
  </si>
  <si>
    <t>03：訪問販売</t>
    <phoneticPr fontId="3"/>
  </si>
  <si>
    <t>04：電話勧誘販売</t>
    <phoneticPr fontId="3"/>
  </si>
  <si>
    <t>05：連鎖販売</t>
    <phoneticPr fontId="3"/>
  </si>
  <si>
    <t>店舗所在地
（町名）</t>
    <rPh sb="0" eb="2">
      <t>テンポ</t>
    </rPh>
    <rPh sb="2" eb="5">
      <t>ショザイチ</t>
    </rPh>
    <rPh sb="7" eb="9">
      <t>チョウメイ</t>
    </rPh>
    <phoneticPr fontId="3"/>
  </si>
  <si>
    <t>店舗所在地
（番地）</t>
    <phoneticPr fontId="3"/>
  </si>
  <si>
    <t>店舗所在地カナ
（町名）</t>
    <rPh sb="0" eb="2">
      <t>テンポ</t>
    </rPh>
    <rPh sb="2" eb="5">
      <t>ショザイチ</t>
    </rPh>
    <rPh sb="9" eb="11">
      <t>チョウメイ</t>
    </rPh>
    <phoneticPr fontId="3"/>
  </si>
  <si>
    <t>取扱区分</t>
    <rPh sb="0" eb="2">
      <t>トリアツカイ</t>
    </rPh>
    <rPh sb="2" eb="4">
      <t>クブン</t>
    </rPh>
    <phoneticPr fontId="3"/>
  </si>
  <si>
    <t>商品1</t>
    <rPh sb="0" eb="2">
      <t>ショウヒン</t>
    </rPh>
    <phoneticPr fontId="3"/>
  </si>
  <si>
    <t>商品2</t>
    <rPh sb="0" eb="2">
      <t>ショウヒン</t>
    </rPh>
    <phoneticPr fontId="3"/>
  </si>
  <si>
    <t>●PayPay取扱商品</t>
    <rPh sb="7" eb="9">
      <t>トリアツカイ</t>
    </rPh>
    <rPh sb="9" eb="11">
      <t>ショウヒン</t>
    </rPh>
    <phoneticPr fontId="3"/>
  </si>
  <si>
    <t>サービス</t>
  </si>
  <si>
    <t>交通</t>
  </si>
  <si>
    <t>公共サービス</t>
  </si>
  <si>
    <t>各種小売</t>
  </si>
  <si>
    <t>大規模小売店</t>
  </si>
  <si>
    <t>娯楽</t>
  </si>
  <si>
    <t>食品スーパー</t>
  </si>
  <si>
    <t>飲食</t>
  </si>
  <si>
    <t>0000:選択してください</t>
    <rPh sb="5" eb="7">
      <t>センタク</t>
    </rPh>
    <phoneticPr fontId="3"/>
  </si>
  <si>
    <t>選択してください</t>
    <phoneticPr fontId="3"/>
  </si>
  <si>
    <t>←PayPay判定</t>
    <rPh sb="7" eb="9">
      <t>ハンテイ</t>
    </rPh>
    <phoneticPr fontId="3"/>
  </si>
  <si>
    <t>販売形態</t>
  </si>
  <si>
    <t>取扱商品1</t>
  </si>
  <si>
    <t>取扱商品2</t>
  </si>
  <si>
    <t>Map表示</t>
  </si>
  <si>
    <t>事業展開店舗数</t>
  </si>
  <si>
    <t>ブランド名</t>
    <rPh sb="4" eb="5">
      <t>メイ</t>
    </rPh>
    <phoneticPr fontId="2"/>
  </si>
  <si>
    <t>PayPay</t>
    <phoneticPr fontId="3"/>
  </si>
  <si>
    <t>93601</t>
  </si>
  <si>
    <t>Q07</t>
  </si>
  <si>
    <t>Q08</t>
  </si>
  <si>
    <t>Q09</t>
  </si>
  <si>
    <t>Q0A</t>
  </si>
  <si>
    <t>Q0B</t>
  </si>
  <si>
    <t>Q0C</t>
  </si>
  <si>
    <t>01</t>
    <phoneticPr fontId="3"/>
  </si>
  <si>
    <t>00</t>
    <phoneticPr fontId="3"/>
  </si>
  <si>
    <t>00000</t>
    <phoneticPr fontId="3"/>
  </si>
  <si>
    <t>中央区</t>
    <rPh sb="0" eb="3">
      <t>チュウオウク</t>
    </rPh>
    <phoneticPr fontId="3"/>
  </si>
  <si>
    <t>銀座</t>
    <rPh sb="0" eb="2">
      <t>ギンザ</t>
    </rPh>
    <phoneticPr fontId="3"/>
  </si>
  <si>
    <t>01：店舗・宅配</t>
  </si>
  <si>
    <t>東京</t>
    <rPh sb="0" eb="2">
      <t>トウキョウ</t>
    </rPh>
    <phoneticPr fontId="3"/>
  </si>
  <si>
    <t>太郎</t>
    <rPh sb="0" eb="2">
      <t>タロウ</t>
    </rPh>
    <phoneticPr fontId="3"/>
  </si>
  <si>
    <t>ジロウ</t>
    <phoneticPr fontId="3"/>
  </si>
  <si>
    <t>新橋</t>
    <rPh sb="0" eb="2">
      <t>シンバシ</t>
    </rPh>
    <phoneticPr fontId="3"/>
  </si>
  <si>
    <t>次郎</t>
    <rPh sb="0" eb="2">
      <t>ジロウ</t>
    </rPh>
    <phoneticPr fontId="3"/>
  </si>
  <si>
    <r>
      <t xml:space="preserve">サービス概要
</t>
    </r>
    <r>
      <rPr>
        <sz val="10"/>
        <rFont val="Meiryo UI"/>
        <family val="3"/>
        <charset val="128"/>
      </rPr>
      <t>(200文字まで）</t>
    </r>
    <rPh sb="4" eb="6">
      <t>ガイヨウ</t>
    </rPh>
    <phoneticPr fontId="4"/>
  </si>
  <si>
    <t>サービス概要</t>
    <rPh sb="4" eb="6">
      <t>ガイヨウ</t>
    </rPh>
    <phoneticPr fontId="3"/>
  </si>
  <si>
    <t>※ブランク行の数式を削除してから取り込んでください※　※外部ツールが参照する取込用のシートのため行列追加削除およびタイトル行の文言修正は不可※</t>
    <rPh sb="5" eb="6">
      <t>ギョウ</t>
    </rPh>
    <rPh sb="7" eb="9">
      <t>スウシキ</t>
    </rPh>
    <rPh sb="10" eb="12">
      <t>サクジョ</t>
    </rPh>
    <rPh sb="16" eb="17">
      <t>ト</t>
    </rPh>
    <rPh sb="18" eb="19">
      <t>コ</t>
    </rPh>
    <rPh sb="28" eb="30">
      <t>ガイブ</t>
    </rPh>
    <rPh sb="34" eb="36">
      <t>サンショウ</t>
    </rPh>
    <rPh sb="38" eb="40">
      <t>トリコミ</t>
    </rPh>
    <rPh sb="40" eb="41">
      <t>ヨウ</t>
    </rPh>
    <rPh sb="48" eb="50">
      <t>ギョウレツ</t>
    </rPh>
    <rPh sb="50" eb="52">
      <t>ツイカ</t>
    </rPh>
    <rPh sb="52" eb="54">
      <t>サクジョ</t>
    </rPh>
    <rPh sb="61" eb="62">
      <t>ギョウ</t>
    </rPh>
    <rPh sb="63" eb="65">
      <t>モンゴン</t>
    </rPh>
    <rPh sb="65" eb="67">
      <t>シュウセイ</t>
    </rPh>
    <rPh sb="68" eb="70">
      <t>フカ</t>
    </rPh>
    <phoneticPr fontId="3"/>
  </si>
  <si>
    <t>申込</t>
    <rPh sb="0" eb="2">
      <t>モウシコミ</t>
    </rPh>
    <phoneticPr fontId="3"/>
  </si>
  <si>
    <t>SBPSはテンセント社に対して、加盟店を代理して公式アカウント申請を行います。</t>
    <phoneticPr fontId="3"/>
  </si>
  <si>
    <t>公式アカウント申請のためにSBPSにご提出いただいた個人情報は、SBPSを通じて、中華人民共和国のテンセント社に提供されます。</t>
    <phoneticPr fontId="3"/>
  </si>
  <si>
    <t>なお、ご提出いただいた個人情報は、テンセント社において審査等の同社が定める目的のために使用されます。</t>
    <phoneticPr fontId="3"/>
  </si>
  <si>
    <t>個人情報の利用目的を確認のうえ、個人情報がテンセント社に提供されることに同意し、代表者が申し込みいたします。</t>
    <phoneticPr fontId="3"/>
  </si>
  <si>
    <t>WeChat Pay</t>
    <phoneticPr fontId="3"/>
  </si>
  <si>
    <t>d払い</t>
    <phoneticPr fontId="3"/>
  </si>
  <si>
    <t>LINE Pay</t>
    <phoneticPr fontId="3"/>
  </si>
  <si>
    <t>初期費用
(非課税)</t>
    <rPh sb="0" eb="2">
      <t>ショキ</t>
    </rPh>
    <rPh sb="2" eb="4">
      <t>ヒヨウ</t>
    </rPh>
    <rPh sb="6" eb="9">
      <t>ヒカゼイ</t>
    </rPh>
    <phoneticPr fontId="3"/>
  </si>
  <si>
    <t>月額固定費
(非課税)</t>
    <rPh sb="0" eb="2">
      <t>ゲツガク</t>
    </rPh>
    <rPh sb="2" eb="5">
      <t>コテイヒ</t>
    </rPh>
    <rPh sb="7" eb="10">
      <t>ヒカゼイ</t>
    </rPh>
    <phoneticPr fontId="3"/>
  </si>
  <si>
    <t>手数料
(非課税)</t>
  </si>
  <si>
    <t>決済サービス
利用料(非課税)</t>
  </si>
  <si>
    <t>トランザクション費
(非課税)</t>
  </si>
  <si>
    <t>手数料
(税抜)</t>
  </si>
  <si>
    <t>決済サービス
利用料(税抜)</t>
  </si>
  <si>
    <t>トランザクション費
(税抜)</t>
  </si>
  <si>
    <t>初期費用
(税抜)</t>
    <rPh sb="0" eb="2">
      <t>ショキ</t>
    </rPh>
    <rPh sb="2" eb="4">
      <t>ヒヨウ</t>
    </rPh>
    <phoneticPr fontId="3"/>
  </si>
  <si>
    <t>月額固定費
(税抜)</t>
    <rPh sb="0" eb="2">
      <t>ゲツガク</t>
    </rPh>
    <rPh sb="2" eb="5">
      <t>コテイヒ</t>
    </rPh>
    <phoneticPr fontId="3"/>
  </si>
  <si>
    <t>●d払い業態</t>
    <rPh sb="2" eb="3">
      <t>ハラ</t>
    </rPh>
    <rPh sb="4" eb="6">
      <t>ギョウタイ</t>
    </rPh>
    <phoneticPr fontId="3"/>
  </si>
  <si>
    <t>01:コンビニエンスストア</t>
  </si>
  <si>
    <t>02:スーパーマーケット・GMS</t>
  </si>
  <si>
    <t>03:生鮮食料品</t>
  </si>
  <si>
    <t>04:薬局・ドラッグストア</t>
  </si>
  <si>
    <t>05:家電・PC・カメラ・モバイル機器</t>
  </si>
  <si>
    <t>06:インテリア・雑貨</t>
  </si>
  <si>
    <t>07:書籍・CD・DVD</t>
  </si>
  <si>
    <t>08:メガネ・コンタクトレンズ</t>
  </si>
  <si>
    <t>09:アパレル</t>
  </si>
  <si>
    <t>10:靴・鞄</t>
  </si>
  <si>
    <t>11:アクセサリー</t>
  </si>
  <si>
    <t>12:化粧品</t>
  </si>
  <si>
    <t>13:チケット</t>
  </si>
  <si>
    <t>14:レストラン・食事処</t>
  </si>
  <si>
    <t>15:その他小売</t>
  </si>
  <si>
    <t>16:居酒屋・バー・パブ</t>
  </si>
  <si>
    <t>17:カフェ・スウィーツ</t>
  </si>
  <si>
    <t>18:その他食品・飲料品</t>
  </si>
  <si>
    <t>19:美容室・理容室</t>
  </si>
  <si>
    <t>20:エステ・マッサージ</t>
  </si>
  <si>
    <t>21:医療機関・治療院</t>
  </si>
  <si>
    <t>22:クリーニング</t>
  </si>
  <si>
    <t>23:アミューズメント施設</t>
  </si>
  <si>
    <t>24:スポーツ施設</t>
  </si>
  <si>
    <t>25:タクシー・交通・運輸</t>
  </si>
  <si>
    <t>26:駐車場</t>
  </si>
  <si>
    <t>27:レンタカー・カーシェアリング</t>
  </si>
  <si>
    <t>28:ホテル・宿泊施設</t>
  </si>
  <si>
    <t>29:学習塾・各種スクール</t>
  </si>
  <si>
    <t>30:ホテル・宿泊施設</t>
  </si>
  <si>
    <t>00:選択してください</t>
    <rPh sb="3" eb="5">
      <t>センタク</t>
    </rPh>
    <phoneticPr fontId="3"/>
  </si>
  <si>
    <t>←d払い判定</t>
    <rPh sb="4" eb="6">
      <t>ハンテイ</t>
    </rPh>
    <phoneticPr fontId="3"/>
  </si>
  <si>
    <t>業 態</t>
    <rPh sb="0" eb="1">
      <t>ギョウ</t>
    </rPh>
    <rPh sb="2" eb="3">
      <t>タイ</t>
    </rPh>
    <phoneticPr fontId="3"/>
  </si>
  <si>
    <t>店舗　地図情報</t>
    <rPh sb="0" eb="2">
      <t>テンポ</t>
    </rPh>
    <rPh sb="3" eb="5">
      <t>チズ</t>
    </rPh>
    <rPh sb="5" eb="7">
      <t>ジョウホウ</t>
    </rPh>
    <phoneticPr fontId="3"/>
  </si>
  <si>
    <t>緯度</t>
    <rPh sb="0" eb="2">
      <t>イド</t>
    </rPh>
    <phoneticPr fontId="3"/>
  </si>
  <si>
    <t>経度</t>
    <rPh sb="0" eb="2">
      <t>ケイド</t>
    </rPh>
    <phoneticPr fontId="3"/>
  </si>
  <si>
    <t>Origami Pay</t>
    <phoneticPr fontId="3"/>
  </si>
  <si>
    <t>←Origami判定</t>
    <rPh sb="8" eb="10">
      <t>ハンテイ</t>
    </rPh>
    <phoneticPr fontId="3"/>
  </si>
  <si>
    <t>コード決済サービス利用料</t>
    <rPh sb="3" eb="5">
      <t>ケッサイ</t>
    </rPh>
    <phoneticPr fontId="3"/>
  </si>
  <si>
    <t>初期費用(税抜)</t>
    <rPh sb="5" eb="6">
      <t>ゼイ</t>
    </rPh>
    <rPh sb="6" eb="7">
      <t>ヌ</t>
    </rPh>
    <phoneticPr fontId="3"/>
  </si>
  <si>
    <t>月額固定費(税抜)</t>
    <rPh sb="6" eb="7">
      <t>ゼイ</t>
    </rPh>
    <rPh sb="7" eb="8">
      <t>ヌ</t>
    </rPh>
    <phoneticPr fontId="3"/>
  </si>
  <si>
    <t>◆アカウントサービス◆</t>
    <phoneticPr fontId="3"/>
  </si>
  <si>
    <t xml:space="preserve"> WeChat Pay決済サービスのお申し込みが必要です。</t>
    <phoneticPr fontId="3"/>
  </si>
  <si>
    <t>　※テンセント社に対して右記料金と別に
　　129ドル（約15,000円）のお支払いが発生いたします。</t>
    <rPh sb="9" eb="10">
      <t>タイ</t>
    </rPh>
    <phoneticPr fontId="3"/>
  </si>
  <si>
    <t>◆インバウンドマーケティング支援◆</t>
    <phoneticPr fontId="3"/>
  </si>
  <si>
    <t>WeChat　代行運用</t>
    <phoneticPr fontId="3"/>
  </si>
  <si>
    <t>Alipay Discover　代行運用</t>
    <phoneticPr fontId="3"/>
  </si>
  <si>
    <t>その他</t>
    <phoneticPr fontId="3"/>
  </si>
  <si>
    <t>　初期設定、基本運用、オプション（広告・キャンペーンなど）</t>
    <phoneticPr fontId="3"/>
  </si>
  <si>
    <t>　店舗ページの作成・更新、デジタルポスターの作成・更新、クーポンの作成・更新</t>
    <phoneticPr fontId="3"/>
  </si>
  <si>
    <t>　Weibo・FacebookなどのSNS運用代行、Vpon・hotmob・旅行サイトなどの広告出稿、イベント開催、サイト構築・コンテンツ制作など</t>
    <phoneticPr fontId="3"/>
  </si>
  <si>
    <r>
      <t>　対応範囲について</t>
    </r>
    <r>
      <rPr>
        <sz val="11"/>
        <rFont val="Meiryo UI"/>
        <family val="3"/>
        <charset val="128"/>
      </rPr>
      <t>（詳細・発生費用については、該当資料「インバウンドマーケティング支援サービス」 をご参照ください。）</t>
    </r>
    <phoneticPr fontId="3"/>
  </si>
  <si>
    <t>サイトID：</t>
    <phoneticPr fontId="3"/>
  </si>
  <si>
    <t>フリガナ</t>
    <phoneticPr fontId="3"/>
  </si>
  <si>
    <t>937001</t>
    <phoneticPr fontId="3"/>
  </si>
  <si>
    <t>938001</t>
    <phoneticPr fontId="3"/>
  </si>
  <si>
    <t>939001</t>
    <phoneticPr fontId="3"/>
  </si>
  <si>
    <t>ブランド名カナ</t>
    <rPh sb="4" eb="5">
      <t>メイ</t>
    </rPh>
    <phoneticPr fontId="2"/>
  </si>
  <si>
    <t>WeChat公式アカウント</t>
    <phoneticPr fontId="3"/>
  </si>
  <si>
    <t>9999995</t>
  </si>
  <si>
    <t>SBグループ担当</t>
  </si>
  <si>
    <t>←新規/追加</t>
    <rPh sb="1" eb="3">
      <t>シンキ</t>
    </rPh>
    <rPh sb="4" eb="6">
      <t>ツイカ</t>
    </rPh>
    <phoneticPr fontId="3"/>
  </si>
  <si>
    <t>←法人/個人</t>
    <rPh sb="1" eb="3">
      <t>ホウジン</t>
    </rPh>
    <rPh sb="4" eb="6">
      <t>コジン</t>
    </rPh>
    <phoneticPr fontId="3"/>
  </si>
  <si>
    <t>←規約同意</t>
    <rPh sb="1" eb="3">
      <t>キヤク</t>
    </rPh>
    <rPh sb="3" eb="5">
      <t>ドウイ</t>
    </rPh>
    <phoneticPr fontId="3"/>
  </si>
  <si>
    <t>法人</t>
    <rPh sb="0" eb="2">
      <t>ホウジン</t>
    </rPh>
    <phoneticPr fontId="3"/>
  </si>
  <si>
    <t>個人事業主</t>
    <rPh sb="0" eb="5">
      <t>コジンジギョウヌシ</t>
    </rPh>
    <phoneticPr fontId="3"/>
  </si>
  <si>
    <t>申込区分</t>
    <rPh sb="0" eb="2">
      <t>モウシコミ</t>
    </rPh>
    <rPh sb="2" eb="4">
      <t>クブン</t>
    </rPh>
    <phoneticPr fontId="3"/>
  </si>
  <si>
    <t>新規申込</t>
    <rPh sb="0" eb="4">
      <t>シンキモウシコミ</t>
    </rPh>
    <phoneticPr fontId="3"/>
  </si>
  <si>
    <t>店舗追加</t>
    <rPh sb="0" eb="2">
      <t>テンポ</t>
    </rPh>
    <rPh sb="2" eb="4">
      <t>ツイカ</t>
    </rPh>
    <phoneticPr fontId="3"/>
  </si>
  <si>
    <t>規約同意</t>
    <rPh sb="0" eb="2">
      <t>キヤク</t>
    </rPh>
    <phoneticPr fontId="4"/>
  </si>
  <si>
    <t>←Yes/No</t>
    <phoneticPr fontId="3"/>
  </si>
  <si>
    <t>当社は、本サービスのうち以下の決済手段を申し込む場合、SBPSが各決済手段の提供者に対し、本エントリーシート記載の情報のうち当該決済手段の提供者所定の情報を提供することについて同意します。
　・LINE Pay</t>
    <phoneticPr fontId="3"/>
  </si>
  <si>
    <t>SBPSコード決済サービス　エントリーシート</t>
    <phoneticPr fontId="4"/>
  </si>
  <si>
    <t>sbpayment-service@softbank.co.jp</t>
    <phoneticPr fontId="3"/>
  </si>
  <si>
    <t>SBPS日本</t>
    <rPh sb="4" eb="6">
      <t>ニホン</t>
    </rPh>
    <phoneticPr fontId="3"/>
  </si>
  <si>
    <t>SBPSJAPAN</t>
  </si>
  <si>
    <t>JAPANSBPS</t>
  </si>
  <si>
    <t>Taro Tokyo</t>
  </si>
  <si>
    <t>+81 080-0000-0000</t>
  </si>
  <si>
    <t>taro@sb.ne.jp</t>
  </si>
  <si>
    <t>minato</t>
    <phoneticPr fontId="3"/>
  </si>
  <si>
    <t>0123456</t>
    <phoneticPr fontId="3"/>
  </si>
  <si>
    <t>SBPS tradng company President and Director Taro Tokyo</t>
    <phoneticPr fontId="3"/>
  </si>
  <si>
    <t>销售手机产品</t>
  </si>
  <si>
    <t>最新人气机型</t>
  </si>
  <si>
    <t>优惠活动进行中</t>
  </si>
  <si>
    <t>エスビーピーエスショウジ</t>
    <phoneticPr fontId="3"/>
  </si>
  <si>
    <t>SBPS商事</t>
    <phoneticPr fontId="3"/>
  </si>
  <si>
    <t>105</t>
    <phoneticPr fontId="3"/>
  </si>
  <si>
    <t>8025</t>
    <phoneticPr fontId="3"/>
  </si>
  <si>
    <t>１－９－３</t>
    <phoneticPr fontId="3"/>
  </si>
  <si>
    <t>港区</t>
    <rPh sb="0" eb="2">
      <t>ミナトク</t>
    </rPh>
    <phoneticPr fontId="3"/>
  </si>
  <si>
    <t>東新橋</t>
    <rPh sb="0" eb="3">
      <t>ヒガシシンバシ</t>
    </rPh>
    <phoneticPr fontId="3"/>
  </si>
  <si>
    <t>ミナトク</t>
    <phoneticPr fontId="3"/>
  </si>
  <si>
    <t>ヒガシシンバシ</t>
    <phoneticPr fontId="3"/>
  </si>
  <si>
    <t>03-6889-1111</t>
    <phoneticPr fontId="3"/>
  </si>
  <si>
    <t>03-1111-0000</t>
    <phoneticPr fontId="3"/>
  </si>
  <si>
    <t>電気通信事業</t>
    <phoneticPr fontId="3"/>
  </si>
  <si>
    <t>1234567890123</t>
    <phoneticPr fontId="3"/>
  </si>
  <si>
    <t>トウキョウ</t>
    <phoneticPr fontId="3"/>
  </si>
  <si>
    <t>タロウ</t>
    <phoneticPr fontId="3"/>
  </si>
  <si>
    <t>代表取締役社長</t>
    <rPh sb="0" eb="7">
      <t>ダイヒョウトリシマリヤクシャチョウ</t>
    </rPh>
    <phoneticPr fontId="3"/>
  </si>
  <si>
    <t>２－３－４</t>
    <phoneticPr fontId="3"/>
  </si>
  <si>
    <t>105</t>
    <phoneticPr fontId="3"/>
  </si>
  <si>
    <t>0005</t>
    <phoneticPr fontId="3"/>
  </si>
  <si>
    <t>ミナトク</t>
    <phoneticPr fontId="3"/>
  </si>
  <si>
    <t>03-2222-0000</t>
    <phoneticPr fontId="3"/>
  </si>
  <si>
    <t>SBPSショップ　銀座店</t>
    <phoneticPr fontId="3"/>
  </si>
  <si>
    <t>エスビーピーエスショップ　ギンザテン</t>
    <phoneticPr fontId="3"/>
  </si>
  <si>
    <t>SBPS SHOP GINZA</t>
    <phoneticPr fontId="3"/>
  </si>
  <si>
    <t>SBPS商店　银座店</t>
    <phoneticPr fontId="3"/>
  </si>
  <si>
    <t>SBPSショップ</t>
    <phoneticPr fontId="3"/>
  </si>
  <si>
    <t>１－１</t>
    <phoneticPr fontId="3"/>
  </si>
  <si>
    <t>チュウオウク</t>
    <phoneticPr fontId="3"/>
  </si>
  <si>
    <t>ギンザ</t>
    <phoneticPr fontId="3"/>
  </si>
  <si>
    <t>104</t>
    <phoneticPr fontId="3"/>
  </si>
  <si>
    <t>0061</t>
    <phoneticPr fontId="3"/>
  </si>
  <si>
    <t>东京都中央区银座１－１</t>
    <phoneticPr fontId="3"/>
  </si>
  <si>
    <t>03-3333-3333</t>
    <phoneticPr fontId="3"/>
  </si>
  <si>
    <t>http://www.sbpsshopginza.net/</t>
    <phoneticPr fontId="3"/>
  </si>
  <si>
    <t>携帯端末の販売及び端末付属のアクセサリー販売</t>
    <phoneticPr fontId="3"/>
  </si>
  <si>
    <t>手機拍賣</t>
    <phoneticPr fontId="3"/>
  </si>
  <si>
    <t>古物商許可証</t>
    <rPh sb="0" eb="6">
      <t>コブツショウキョカショウ</t>
    </rPh>
    <phoneticPr fontId="3"/>
  </si>
  <si>
    <t>666666</t>
    <phoneticPr fontId="3"/>
  </si>
  <si>
    <t>エスビーピーエスショウジ　ダイヒョウトリシマリヤクシャチョウ　トウキョウタロウ</t>
    <phoneticPr fontId="3"/>
  </si>
  <si>
    <t>SBPS商事　代表取締役社長　東京太郎</t>
    <phoneticPr fontId="3"/>
  </si>
  <si>
    <t>トウキョウ</t>
    <phoneticPr fontId="3"/>
  </si>
  <si>
    <t>タロウ</t>
    <phoneticPr fontId="3"/>
  </si>
  <si>
    <t>シンバシ</t>
    <phoneticPr fontId="3"/>
  </si>
  <si>
    <t>03-0909-0909</t>
    <phoneticPr fontId="3"/>
  </si>
  <si>
    <t>taro@sb.ne.jp</t>
    <phoneticPr fontId="3"/>
  </si>
  <si>
    <t>jiro@sb.ne.jp</t>
    <phoneticPr fontId="3"/>
  </si>
  <si>
    <t>03-0909-0909</t>
    <phoneticPr fontId="3"/>
  </si>
  <si>
    <t>エスビーピーエスショップ</t>
    <phoneticPr fontId="3"/>
  </si>
  <si>
    <t>楽天ペイ</t>
    <phoneticPr fontId="3"/>
  </si>
  <si>
    <t>楽天ペイ</t>
  </si>
  <si>
    <t>d払い</t>
    <phoneticPr fontId="3"/>
  </si>
  <si>
    <t>←d払い有無(記入シート2)</t>
    <rPh sb="2" eb="3">
      <t>ハラ</t>
    </rPh>
    <rPh sb="4" eb="6">
      <t>ウム</t>
    </rPh>
    <rPh sb="7" eb="9">
      <t>キニュウ</t>
    </rPh>
    <phoneticPr fontId="3"/>
  </si>
  <si>
    <t>Map掲載</t>
    <rPh sb="3" eb="5">
      <t>ケイサイ</t>
    </rPh>
    <phoneticPr fontId="3"/>
  </si>
  <si>
    <t>掲載する</t>
    <rPh sb="0" eb="2">
      <t>ケイサイ</t>
    </rPh>
    <phoneticPr fontId="3"/>
  </si>
  <si>
    <t>掲載しない</t>
    <rPh sb="0" eb="2">
      <t>ケイサイ</t>
    </rPh>
    <phoneticPr fontId="3"/>
  </si>
  <si>
    <t>　お取り扱い商品</t>
    <rPh sb="2" eb="3">
      <t>ト</t>
    </rPh>
    <rPh sb="4" eb="5">
      <t>アツカ</t>
    </rPh>
    <rPh sb="6" eb="8">
      <t>ショウヒン</t>
    </rPh>
    <phoneticPr fontId="3"/>
  </si>
  <si>
    <t>　PayPay Map</t>
    <phoneticPr fontId="3"/>
  </si>
  <si>
    <t>フランチャイズ特約有無</t>
  </si>
  <si>
    <t>加盟店区分:</t>
    <rPh sb="0" eb="2">
      <t>カメイ</t>
    </rPh>
    <rPh sb="2" eb="3">
      <t>テン</t>
    </rPh>
    <rPh sb="3" eb="5">
      <t>クブン</t>
    </rPh>
    <phoneticPr fontId="3"/>
  </si>
  <si>
    <t>・本シート（多店舗用）につきましては、記入シート1の申込者情報、代表者様情報、ブランド名が同一の場合のみご利用いただくことができます。</t>
    <rPh sb="1" eb="2">
      <t>ホン</t>
    </rPh>
    <rPh sb="6" eb="7">
      <t>タ</t>
    </rPh>
    <rPh sb="7" eb="9">
      <t>テンポ</t>
    </rPh>
    <rPh sb="9" eb="10">
      <t>ヨウ</t>
    </rPh>
    <rPh sb="19" eb="21">
      <t>キニュウ</t>
    </rPh>
    <rPh sb="26" eb="28">
      <t>モウシコミ</t>
    </rPh>
    <rPh sb="28" eb="29">
      <t>シャ</t>
    </rPh>
    <rPh sb="29" eb="31">
      <t>ジョウホウ</t>
    </rPh>
    <rPh sb="32" eb="35">
      <t>ダイヒョウシャ</t>
    </rPh>
    <rPh sb="35" eb="36">
      <t>サマ</t>
    </rPh>
    <rPh sb="36" eb="38">
      <t>ジョウホウ</t>
    </rPh>
    <rPh sb="43" eb="44">
      <t>メイ</t>
    </rPh>
    <rPh sb="45" eb="46">
      <t>ドウ</t>
    </rPh>
    <rPh sb="46" eb="47">
      <t>イチ</t>
    </rPh>
    <rPh sb="48" eb="50">
      <t>バアイ</t>
    </rPh>
    <rPh sb="53" eb="55">
      <t>リヨウ</t>
    </rPh>
    <phoneticPr fontId="3"/>
  </si>
  <si>
    <t>笹野あかね</t>
  </si>
  <si>
    <t>松本佳奈</t>
  </si>
  <si>
    <t>安松孝</t>
  </si>
  <si>
    <t>白川雅浩</t>
  </si>
  <si>
    <t>西村幸司</t>
  </si>
  <si>
    <t>駒井若菜</t>
  </si>
  <si>
    <t>稲川忍</t>
  </si>
  <si>
    <t>料率区分</t>
    <rPh sb="0" eb="2">
      <t>リョウリツ</t>
    </rPh>
    <rPh sb="2" eb="4">
      <t>クブン</t>
    </rPh>
    <phoneticPr fontId="2"/>
  </si>
  <si>
    <t>加盟店区分</t>
    <rPh sb="0" eb="2">
      <t>カメイ</t>
    </rPh>
    <rPh sb="2" eb="3">
      <t>テン</t>
    </rPh>
    <rPh sb="3" eb="5">
      <t>クブン</t>
    </rPh>
    <phoneticPr fontId="2"/>
  </si>
  <si>
    <t>Q0D</t>
  </si>
  <si>
    <t>Q0E</t>
  </si>
  <si>
    <t>Q0F</t>
  </si>
  <si>
    <t>Q0G</t>
  </si>
  <si>
    <t>PZ6</t>
  </si>
  <si>
    <t>PZ7</t>
  </si>
  <si>
    <t>PZ8</t>
  </si>
  <si>
    <t>PZ9</t>
  </si>
  <si>
    <t>法人名中国語</t>
  </si>
  <si>
    <t>店舗名中国語</t>
  </si>
  <si>
    <t>ブランド名中国語</t>
  </si>
  <si>
    <t>加盟店分類(MCC)</t>
  </si>
  <si>
    <t>PW4</t>
  </si>
  <si>
    <t>PW5</t>
  </si>
  <si>
    <t>PW6</t>
  </si>
  <si>
    <t>PW7</t>
  </si>
  <si>
    <t>PW8</t>
  </si>
  <si>
    <t>店舗住所中国語</t>
    <rPh sb="2" eb="4">
      <t>ジュウショ</t>
    </rPh>
    <phoneticPr fontId="2"/>
  </si>
  <si>
    <t>公式アカウント申込</t>
  </si>
  <si>
    <t>個人情報利用目的同意</t>
    <rPh sb="0" eb="2">
      <t>コジン</t>
    </rPh>
    <rPh sb="2" eb="4">
      <t>ジョウホウ</t>
    </rPh>
    <rPh sb="4" eb="8">
      <t>リヨウモクテキ</t>
    </rPh>
    <rPh sb="8" eb="10">
      <t>ドウイ</t>
    </rPh>
    <phoneticPr fontId="2"/>
  </si>
  <si>
    <t>公式アカウント初期費用</t>
  </si>
  <si>
    <t>PV4</t>
  </si>
  <si>
    <t>PV5</t>
  </si>
  <si>
    <t>PV6</t>
  </si>
  <si>
    <t>PV7</t>
  </si>
  <si>
    <t>PV8</t>
  </si>
  <si>
    <t>PV9</t>
  </si>
  <si>
    <t>PVA</t>
  </si>
  <si>
    <t>PVB</t>
  </si>
  <si>
    <t>PVC</t>
  </si>
  <si>
    <t>PVD</t>
  </si>
  <si>
    <t>サービス概要中国語</t>
  </si>
  <si>
    <t>店舗電話番号(国際)</t>
    <rPh sb="7" eb="9">
      <t>コクサイ</t>
    </rPh>
    <phoneticPr fontId="2"/>
  </si>
  <si>
    <t>ビジネスカテゴリ</t>
  </si>
  <si>
    <t>Q12</t>
  </si>
  <si>
    <t>Q13</t>
  </si>
  <si>
    <t>導入予定店舗数</t>
  </si>
  <si>
    <t>93701</t>
  </si>
  <si>
    <t>Q22</t>
  </si>
  <si>
    <t>Q23</t>
  </si>
  <si>
    <t>Q24</t>
  </si>
  <si>
    <t>Q25</t>
  </si>
  <si>
    <t>サイトID</t>
  </si>
  <si>
    <t>企業名英字</t>
  </si>
  <si>
    <t>d払い業態</t>
    <rPh sb="1" eb="2">
      <t>ハラ</t>
    </rPh>
    <phoneticPr fontId="2"/>
  </si>
  <si>
    <t>MAP掲載</t>
    <rPh sb="3" eb="5">
      <t>ケイサイ</t>
    </rPh>
    <phoneticPr fontId="2"/>
  </si>
  <si>
    <t>93801</t>
  </si>
  <si>
    <t>Q32</t>
  </si>
  <si>
    <t>Q33</t>
  </si>
  <si>
    <t>Q34</t>
  </si>
  <si>
    <t>Q35</t>
  </si>
  <si>
    <t>Q36</t>
  </si>
  <si>
    <t>チャンネルID</t>
  </si>
  <si>
    <t>チャンネルシークレットキー</t>
  </si>
  <si>
    <t>取次経路</t>
    <rPh sb="0" eb="2">
      <t>トリツギ</t>
    </rPh>
    <rPh sb="2" eb="4">
      <t>ケイロ</t>
    </rPh>
    <phoneticPr fontId="2"/>
  </si>
  <si>
    <t>93901</t>
  </si>
  <si>
    <t>0:無</t>
  </si>
  <si>
    <t>2:専用URL</t>
  </si>
  <si>
    <t>←LINE Pay判定</t>
    <rPh sb="9" eb="11">
      <t>ハンテイ</t>
    </rPh>
    <phoneticPr fontId="3"/>
  </si>
  <si>
    <t>0:未選択</t>
  </si>
  <si>
    <t>PayPayフランチャイズ特約:</t>
    <phoneticPr fontId="3"/>
  </si>
  <si>
    <t>0=表示する、1=表示しない</t>
    <phoneticPr fontId="3"/>
  </si>
  <si>
    <t>1:担当営業、2:専用URL</t>
    <phoneticPr fontId="3"/>
  </si>
  <si>
    <t>0=無し、1=有り</t>
    <phoneticPr fontId="3"/>
  </si>
  <si>
    <t>1:大手、2:個店</t>
    <phoneticPr fontId="3"/>
  </si>
  <si>
    <t>0:標準、1:特別</t>
    <phoneticPr fontId="3"/>
  </si>
  <si>
    <t>0=無し、1=有り</t>
    <phoneticPr fontId="3"/>
  </si>
  <si>
    <t>●WeChatPayビジネスカテゴリ</t>
    <phoneticPr fontId="3"/>
  </si>
  <si>
    <t>00:未選択</t>
    <rPh sb="3" eb="4">
      <t>ミ</t>
    </rPh>
    <rPh sb="4" eb="6">
      <t>センタク</t>
    </rPh>
    <phoneticPr fontId="3"/>
  </si>
  <si>
    <t>01:靴・衣服</t>
  </si>
  <si>
    <t>02:総合商店街</t>
  </si>
  <si>
    <t>03:食べ物</t>
  </si>
  <si>
    <t>04:化粧品</t>
  </si>
  <si>
    <t>05:母子</t>
  </si>
  <si>
    <t>06:デジタル家電</t>
  </si>
  <si>
    <t>07:物流</t>
  </si>
  <si>
    <t>08:教育産業</t>
  </si>
  <si>
    <t>09:ホテル産業</t>
  </si>
  <si>
    <t>10:文具・事務用品</t>
  </si>
  <si>
    <t>11:航空券</t>
  </si>
  <si>
    <t>12:その他の貿易産業</t>
  </si>
  <si>
    <t>13:海外教育</t>
  </si>
  <si>
    <t>14:旅行チケット</t>
  </si>
  <si>
    <t>15:レンタカー</t>
  </si>
  <si>
    <t>16:国際会議</t>
  </si>
  <si>
    <t>17:ソフトウェア</t>
  </si>
  <si>
    <t>18:医療サービス</t>
  </si>
  <si>
    <t>ビジネスカテゴリ</t>
    <phoneticPr fontId="3"/>
  </si>
  <si>
    <t>1000:小売</t>
  </si>
  <si>
    <t>1100:飲食</t>
  </si>
  <si>
    <t>1200:ビューティ・リラクゼーション</t>
  </si>
  <si>
    <t>1300:病院</t>
  </si>
  <si>
    <t>1400:スクール</t>
  </si>
  <si>
    <t>1500:サービス</t>
  </si>
  <si>
    <t>1600:娯楽</t>
  </si>
  <si>
    <t>1700:交通</t>
  </si>
  <si>
    <t>1800:行政・公共サービス</t>
  </si>
  <si>
    <t>1900:学校・教育機関</t>
  </si>
  <si>
    <t>小売</t>
  </si>
  <si>
    <t>病院</t>
  </si>
  <si>
    <t>コンビニ</t>
  </si>
  <si>
    <t>1001:コンビニ</t>
  </si>
  <si>
    <t>1002:食品スーパー　</t>
  </si>
  <si>
    <t>1003:百貨店・GMS・ディスカウントストア・ホームセンター</t>
  </si>
  <si>
    <t>1004:食品販売店</t>
  </si>
  <si>
    <t>1005:酒屋・リカーショップ</t>
  </si>
  <si>
    <t>1006:ファッション雑貨（古物の取扱いなし）</t>
  </si>
  <si>
    <t>1007:アパレルショップ（古物の取扱いなし）</t>
  </si>
  <si>
    <t>1008:鞄屋（古物の取扱いなし）</t>
  </si>
  <si>
    <t>1009:電気店・家電量販店（古物の取扱いなし）</t>
  </si>
  <si>
    <t>1010:ベビー・乳幼児用製品の販売店（古物の取扱いなし）</t>
  </si>
  <si>
    <t>1011:家具・インテリアショップ（古物の取扱いなし）</t>
  </si>
  <si>
    <t>1012:コンタクトレンズ販売店</t>
  </si>
  <si>
    <t>1013:コンタクトレンズ以外の医療機器販売店（古物の取扱いなし）</t>
  </si>
  <si>
    <t>1014:宝石・貴金属店（古物の取扱いなし）</t>
  </si>
  <si>
    <t>1015:時計・メガネ・カメラ</t>
  </si>
  <si>
    <t>1016:ＣＤ・ＤＶＤ・ビデオ・レコードショップ（古物の取扱いなし）</t>
  </si>
  <si>
    <t>1017:玩具店（古物の取扱いなし）</t>
  </si>
  <si>
    <t>1018:スポーツ用品店（古物の取扱いなし）</t>
  </si>
  <si>
    <t>1019:文房具店（古物の取扱いなし）</t>
  </si>
  <si>
    <t>1020:書店（古物の取扱いなし）</t>
  </si>
  <si>
    <t>1021:化粧品店</t>
  </si>
  <si>
    <t>1022:ドラッグストア</t>
  </si>
  <si>
    <t>1023:調剤薬局・漢方薬</t>
  </si>
  <si>
    <t>1024:花・植木・農耕具・ペット</t>
  </si>
  <si>
    <t>1025:ガソリンスタンド</t>
  </si>
  <si>
    <t>1026:ファッション雑貨（一部古物の取扱いあり）</t>
  </si>
  <si>
    <t>1027:アパレルショップ（一部古物の取扱いあり）</t>
  </si>
  <si>
    <t>1028:鞄屋（一部古物の取扱いあり）</t>
  </si>
  <si>
    <t>1029:電気店・家電量販店（一部古物の取扱いあり）</t>
  </si>
  <si>
    <t>1030:ベビー・乳幼児用製品の販売店（一部古物の取扱いあり）</t>
  </si>
  <si>
    <t>1031:家具・インテリアショップ（一部古物の取扱いあり）</t>
  </si>
  <si>
    <t>1032:コンタクトレンズ以外の医療機器販売店（一部古物の取扱いあり）</t>
  </si>
  <si>
    <t>1033:宝石・貴金属店（一部古物の取扱いあり）</t>
  </si>
  <si>
    <t>1034:ＣＤ・ＤＶＤ・ビデオ・レコードショップ（一部古物の取扱いあり）</t>
  </si>
  <si>
    <t>1035:玩具店（一部古物の取扱いあり）</t>
  </si>
  <si>
    <t>1036:スポーツ用品店（一部古物の取扱いあり）</t>
  </si>
  <si>
    <t>1037:書店（一部古物の取扱いあり）</t>
  </si>
  <si>
    <t>1038:自動車・バイク用品販売（一部古物の取扱いあり）</t>
  </si>
  <si>
    <t>1039:自動車（中古車）販売店</t>
  </si>
  <si>
    <t>1040:バイク（中古車）販売店</t>
  </si>
  <si>
    <t>1041:健康食品</t>
  </si>
  <si>
    <t>1042:金券・回数券・チケット</t>
  </si>
  <si>
    <t>1043:たばこ</t>
  </si>
  <si>
    <t>1044:仏壇屋</t>
  </si>
  <si>
    <t>1045:新聞販売店</t>
  </si>
  <si>
    <t>1046:自動車・バイク用品販売（古物の取扱いなし）</t>
  </si>
  <si>
    <t>1047:自動車（新車）メーカー・自動車（新車）販売店</t>
  </si>
  <si>
    <t>1048:バイク（新車）メーカー・バイク（新車）販売店</t>
  </si>
  <si>
    <t>1049:呉服</t>
  </si>
  <si>
    <t>1101:飲食店・喫茶店</t>
  </si>
  <si>
    <t>1102:居酒屋・パブ・バー</t>
  </si>
  <si>
    <t>1103:ファーストフード</t>
  </si>
  <si>
    <t>1201:理容院・美容院（フリーランス）</t>
  </si>
  <si>
    <t>1202:理容院・美容院（自社経営、フランチャイズ）</t>
  </si>
  <si>
    <t>1203:まつ毛エクステ</t>
  </si>
  <si>
    <t>1204:美容整形・美容外科</t>
  </si>
  <si>
    <t>1205:フィットネスジム</t>
  </si>
  <si>
    <t>1206:エステティックサロン（１か月を超え、かつ５万円を超える契約がある）</t>
  </si>
  <si>
    <t>1207:エステティックサロン（１か月を超え、かつ５万円を超える契約がない）</t>
  </si>
  <si>
    <t>1208:ネイル</t>
  </si>
  <si>
    <t>1209:あん摩・はり・きゆう・接骨・柔道整復・指圧・整骨院</t>
  </si>
  <si>
    <t>1210:リラク、足裏・リフレ、整体、カイロプラクティック（手技を使ったリラクゼーションを目的としたサロン）</t>
  </si>
  <si>
    <t>ビューティ・リラクゼーション</t>
    <phoneticPr fontId="3"/>
  </si>
  <si>
    <t>1301:病院・診療所など</t>
  </si>
  <si>
    <t>1302:歯科医院・歯科診療所など</t>
  </si>
  <si>
    <t>1303:老人ホーム・介護施設</t>
  </si>
  <si>
    <t>1401:学習塾・語学教室・パソコン教室・カルチャースクール</t>
  </si>
  <si>
    <t>1402:語学スクール（２か月を超え、かつ５万円を超える契約がない）</t>
  </si>
  <si>
    <t>1403:ビジネススキルを学ぶためのスクール（国家資格などの取得を目的としていない）</t>
  </si>
  <si>
    <t>1404:ビジネススキルを学ぶためのスクール（国家資格などの取得を目的としている）</t>
  </si>
  <si>
    <t>1405:ＩＴスキルを学ぶスクール（２か月を超え、かつ５万円を超える契約がある）</t>
  </si>
  <si>
    <t>スクール</t>
    <phoneticPr fontId="3"/>
  </si>
  <si>
    <t>1501:クリーニング（ハウスクリーニングを除く）</t>
  </si>
  <si>
    <t>1502:ハウスクリーニング</t>
  </si>
  <si>
    <t>1503:DPE・印刷・コピー</t>
  </si>
  <si>
    <t>1504:温泉・スパ・銭湯</t>
  </si>
  <si>
    <t>1505:ホテル、旅館、簡易宿所</t>
  </si>
  <si>
    <t>1506:モーテル・ラブホテル</t>
  </si>
  <si>
    <t>1507:旅行会社・旅行代理店</t>
  </si>
  <si>
    <t>1508:電話・インターネット・プロバイダー</t>
  </si>
  <si>
    <t>1509:自動車・バイクリース</t>
  </si>
  <si>
    <t>1510:レンタカー・レンタバイク（短期間レンタル）</t>
  </si>
  <si>
    <t>1511:パーキング</t>
  </si>
  <si>
    <t>1512:車検、整備、修理</t>
  </si>
  <si>
    <t>1513:各種修理</t>
  </si>
  <si>
    <t>1514:住宅建設・リフォーム</t>
  </si>
  <si>
    <t>1515:結婚相談業</t>
  </si>
  <si>
    <t>1516:マッチング・お見合い</t>
  </si>
  <si>
    <t>1517:結婚相談所</t>
  </si>
  <si>
    <t>1518:接客業</t>
  </si>
  <si>
    <t>1519:運転代行業</t>
  </si>
  <si>
    <t>1520:ペットショップ・動物病院</t>
  </si>
  <si>
    <t>1521:ペットショップ、ペットホテル、ペット美容院、動物病院</t>
  </si>
  <si>
    <t>1522:不動産賃貸・家賃</t>
  </si>
  <si>
    <t>1523:賃貸仲介業（不動産屋など）</t>
  </si>
  <si>
    <t>1524:職業紹介</t>
  </si>
  <si>
    <t>1525:労働者派遣</t>
  </si>
  <si>
    <t>1526:医療相談、法律相談</t>
  </si>
  <si>
    <t>1527:結婚式場</t>
  </si>
  <si>
    <t>1528:葬儀場</t>
  </si>
  <si>
    <t>1529:アクテイビティ・スポーツ・レジャー</t>
  </si>
  <si>
    <t>1530:競馬・競輪・競艇・オートレース・パチンコ・麻雀</t>
  </si>
  <si>
    <t>1532:保険・保険代理店</t>
  </si>
  <si>
    <t>1601:ゴルフ場</t>
  </si>
  <si>
    <t>1602:テーマパーク・遊園地・水族館・博物館</t>
  </si>
  <si>
    <t>1603:映画館・劇場・スポーツ観戦施設・チケット</t>
  </si>
  <si>
    <t>1701:鉄道</t>
  </si>
  <si>
    <t>1702:バス</t>
  </si>
  <si>
    <t>1703:タクシー（法人）</t>
  </si>
  <si>
    <t>1704:タクシー（個人）</t>
  </si>
  <si>
    <t>1705:客船・フェリー</t>
  </si>
  <si>
    <t>1706:航空会社</t>
  </si>
  <si>
    <t>1707:宅配便サービス</t>
  </si>
  <si>
    <t>1708:バイク便、軽自動車等による宅配便サービス</t>
  </si>
  <si>
    <t>1709:引っ越しサービス</t>
  </si>
  <si>
    <t>交通</t>
    <phoneticPr fontId="3"/>
  </si>
  <si>
    <t>1801:行政サービス利用料・自治体納付金</t>
  </si>
  <si>
    <t>1802:水道料金</t>
  </si>
  <si>
    <t>1803:電気・ガス・NHK受信料</t>
  </si>
  <si>
    <t>1804:寄付</t>
  </si>
  <si>
    <t>行政・公共サービス</t>
    <phoneticPr fontId="3"/>
  </si>
  <si>
    <t>1901:乳幼児保育施設（月極）</t>
  </si>
  <si>
    <t>1902:乳幼児保育施設（一時保育）</t>
  </si>
  <si>
    <t>1903:学童保育</t>
  </si>
  <si>
    <t>1904:小学校・中学校・高等学校</t>
  </si>
  <si>
    <t>1905:大学・短期大学・大学院</t>
  </si>
  <si>
    <t>1906:専修学校（一般課程・高等課程・専門課程）</t>
  </si>
  <si>
    <t>1907:各種学校</t>
  </si>
  <si>
    <t>1908:外国大学の日本校（学位取得が目的）</t>
  </si>
  <si>
    <t>学校・教育機関</t>
    <phoneticPr fontId="3"/>
  </si>
  <si>
    <t>PayPay Map とは、ユーザー向けアプリ「PayPay」でPayPayが使えるお店を地図で表示し、
現在位置に近いPayPayが使えるお店を見つけやすくし、来店誘導と利用促進を図る機能です。</t>
  </si>
  <si>
    <t>←LINE Pay有無(記入シート2)</t>
    <rPh sb="9" eb="11">
      <t>ウム</t>
    </rPh>
    <rPh sb="12" eb="14">
      <t>キニュウ</t>
    </rPh>
    <phoneticPr fontId="3"/>
  </si>
  <si>
    <t>未使用</t>
    <rPh sb="0" eb="3">
      <t>ミシヨウ</t>
    </rPh>
    <phoneticPr fontId="3"/>
  </si>
  <si>
    <t>詳細</t>
    <rPh sb="0" eb="2">
      <t>ショウサイ</t>
    </rPh>
    <phoneticPr fontId="3"/>
  </si>
  <si>
    <t>LINE Pay</t>
    <phoneticPr fontId="3"/>
  </si>
  <si>
    <t>非</t>
    <rPh sb="0" eb="1">
      <t>ヒ</t>
    </rPh>
    <phoneticPr fontId="3"/>
  </si>
  <si>
    <t>「SBPSコード決済サービス」に適用される下記規約の内容を確認し、承諾のうえ申し込みいたします。 
・SBPS決済サービス加盟店規約
　└ Alipay決済サービス規約
　└ WeChat Pay決済サービス規約
　└ 銀聯 決済サービス規約
　└ PayPay決済サービス規約
　└ d払い決済サービス規約
　└ SBPS決済支援サービス利用規約</t>
    <phoneticPr fontId="3"/>
  </si>
  <si>
    <t xml:space="preserve">申し込みする決済手段毎に適用される「SBPSコード決済サービス」に関する規約およびSBPS決済サービス加盟店規約（関連規約を含む、以下「加盟店規約」）の内容を確認し、承認のうえ申し込みいたします。 </t>
    <phoneticPr fontId="3"/>
  </si>
  <si>
    <t>●LinePay業種</t>
    <rPh sb="8" eb="10">
      <t>ギョウシュ</t>
    </rPh>
    <phoneticPr fontId="3"/>
  </si>
  <si>
    <t>業種</t>
    <rPh sb="0" eb="2">
      <t>ギョウシュ</t>
    </rPh>
    <phoneticPr fontId="3"/>
  </si>
  <si>
    <t>0100:飲食・レストラン</t>
  </si>
  <si>
    <t>0200:食料品</t>
  </si>
  <si>
    <t>0300:ショッピング・小売</t>
  </si>
  <si>
    <t>0400:ファッション</t>
  </si>
  <si>
    <t>0500:スポーツ用品</t>
  </si>
  <si>
    <t>0600:スポーツ施設・教室</t>
  </si>
  <si>
    <t>0700:教育・習い事</t>
  </si>
  <si>
    <t>0800:保育・学校</t>
  </si>
  <si>
    <t>0900:美容・サロン</t>
  </si>
  <si>
    <t>1000:医療機関・診療所</t>
  </si>
  <si>
    <t>1100:専門サービス</t>
  </si>
  <si>
    <t>1200:生活関連サービス</t>
  </si>
  <si>
    <t>1300:ペット</t>
  </si>
  <si>
    <t>1400:冠婚葬祭</t>
  </si>
  <si>
    <t>1500:宿泊施設</t>
  </si>
  <si>
    <t>1600:旅行・エンタメ・レジャー</t>
  </si>
  <si>
    <t>1700:自動車・バイク</t>
  </si>
  <si>
    <t>1800:交通機関・サービス</t>
  </si>
  <si>
    <t>1900:銀行・保険・金融</t>
  </si>
  <si>
    <t>2000:寺院・神社・教会</t>
  </si>
  <si>
    <t>2100:団体</t>
  </si>
  <si>
    <t>2200:スポーツチーム・団体</t>
  </si>
  <si>
    <t>2300:公共機関・施設</t>
  </si>
  <si>
    <t>2400:福祉・介護</t>
  </si>
  <si>
    <t>2500:電気・ガス・エネルギー</t>
  </si>
  <si>
    <t>2600:通信・情報・メディア</t>
  </si>
  <si>
    <t>2700:製造業</t>
  </si>
  <si>
    <t>2800:商業</t>
  </si>
  <si>
    <t>2900:水産・農林</t>
  </si>
  <si>
    <t>3000:鉱業</t>
  </si>
  <si>
    <t>3100:建設・土木</t>
  </si>
  <si>
    <t>3200:印刷・出版</t>
  </si>
  <si>
    <t>3300:運送・倉庫</t>
  </si>
  <si>
    <t>飲食・レストラン</t>
    <rPh sb="0" eb="2">
      <t>インショク</t>
    </rPh>
    <phoneticPr fontId="17"/>
  </si>
  <si>
    <t>食料品</t>
    <rPh sb="0" eb="3">
      <t>ショクリョウヒn</t>
    </rPh>
    <phoneticPr fontId="17"/>
  </si>
  <si>
    <t>ショッピング・小売</t>
    <rPh sb="7" eb="9">
      <t>コウリ</t>
    </rPh>
    <phoneticPr fontId="17"/>
  </si>
  <si>
    <t>ファッション</t>
  </si>
  <si>
    <t>スポーツ用品</t>
    <rPh sb="4" eb="6">
      <t>ヨウヒn</t>
    </rPh>
    <phoneticPr fontId="17"/>
  </si>
  <si>
    <t>スポーツ施設・教室</t>
  </si>
  <si>
    <t>教育・習い事</t>
  </si>
  <si>
    <t>保育・学校</t>
  </si>
  <si>
    <t>美容・サロン</t>
  </si>
  <si>
    <t>医療機関・診療所</t>
  </si>
  <si>
    <t>専門サービス</t>
  </si>
  <si>
    <t>生活関連サービス</t>
  </si>
  <si>
    <t>ペット</t>
  </si>
  <si>
    <t>冠婚葬祭</t>
  </si>
  <si>
    <t>宿泊施設</t>
  </si>
  <si>
    <t>旅行・エンタメ・レジャー</t>
  </si>
  <si>
    <t>自動車・バイク</t>
  </si>
  <si>
    <t>交通機関・サービス</t>
  </si>
  <si>
    <t>銀行・保険・金融</t>
  </si>
  <si>
    <t>寺院・神社・教会</t>
  </si>
  <si>
    <t>団体</t>
  </si>
  <si>
    <t>スポーツチーム・団体</t>
  </si>
  <si>
    <t>公共機関・施設</t>
  </si>
  <si>
    <t>福祉・介護</t>
  </si>
  <si>
    <t>電気・ガス・エネルギー</t>
  </si>
  <si>
    <t>通信・情報・メディア</t>
  </si>
  <si>
    <t>製造業</t>
  </si>
  <si>
    <t>商業</t>
  </si>
  <si>
    <t>水産・農林</t>
  </si>
  <si>
    <t>鉱業</t>
  </si>
  <si>
    <t>建設・土木</t>
  </si>
  <si>
    <t>印刷・出版</t>
  </si>
  <si>
    <t>運送・倉庫</t>
  </si>
  <si>
    <t>0101:居酒屋・飲食店</t>
  </si>
  <si>
    <t>0102:バー・ダイニングバー</t>
  </si>
  <si>
    <t>0103:その他飲食店</t>
  </si>
  <si>
    <t>0104:デリバリー・ケータリング</t>
  </si>
  <si>
    <t>0201:食料品全般</t>
  </si>
  <si>
    <t>0202:酒屋</t>
  </si>
  <si>
    <t>0301:スーパー</t>
  </si>
  <si>
    <t>0302:コンビニエンスストア</t>
  </si>
  <si>
    <t>0303:百貨店・デパート</t>
  </si>
  <si>
    <t>0304:ショッピングセンター・モール</t>
  </si>
  <si>
    <t>0305:ホームセンター</t>
  </si>
  <si>
    <t>0306:薬・ドラッグストア</t>
  </si>
  <si>
    <t>0307:ディスカウントショップ</t>
  </si>
  <si>
    <t>0308:リサイクルショップ</t>
  </si>
  <si>
    <t>0309:チケット店</t>
  </si>
  <si>
    <t>0310:プレイガイド・チケット販売</t>
  </si>
  <si>
    <t>0311:買取専門店</t>
  </si>
  <si>
    <t>0312:ＣＤ・ＤＶＤ・レコード販売</t>
  </si>
  <si>
    <t>0313:中古ＣＤ・ＤＶＤ・レコード販売</t>
  </si>
  <si>
    <t>0314:書店・本屋</t>
  </si>
  <si>
    <t>0315:古本屋</t>
  </si>
  <si>
    <t>0316:電子書籍</t>
  </si>
  <si>
    <t>0317:骨董・古美術品</t>
  </si>
  <si>
    <t>0318:家電・パソコン</t>
  </si>
  <si>
    <t>0319:携帯電話・PHS</t>
  </si>
  <si>
    <t>0320:時計</t>
  </si>
  <si>
    <t>0321:メガネ・コンタクトレンズ・補聴器</t>
  </si>
  <si>
    <t>0322:化粧品・メイク用品</t>
  </si>
  <si>
    <t>0323:自転車・サイクルショップ</t>
  </si>
  <si>
    <t>0324:おもちゃ・玩具</t>
  </si>
  <si>
    <t>0325:子供服・ベビー用品</t>
  </si>
  <si>
    <t>0326:文房具</t>
  </si>
  <si>
    <t>0327:事務所・店舗用装備品</t>
  </si>
  <si>
    <t>0328:生活雑貨・インテリア用品</t>
  </si>
  <si>
    <t>0329:家具</t>
  </si>
  <si>
    <t>0330:住宅設備</t>
  </si>
  <si>
    <t>0331:キッチン用品・食器</t>
  </si>
  <si>
    <t>0332:荒物・日用品</t>
  </si>
  <si>
    <t>0333:花・植木店</t>
  </si>
  <si>
    <t>0334:仏壇・仏具</t>
  </si>
  <si>
    <t>0335:その他ショッピング</t>
  </si>
  <si>
    <t>0401:かばん・バッグ</t>
  </si>
  <si>
    <t>0402:アクセサリー・ジュエリー</t>
  </si>
  <si>
    <t>0403:靴販売</t>
  </si>
  <si>
    <t>0404:衣料品</t>
  </si>
  <si>
    <t>0405:紳士服・雑貨</t>
  </si>
  <si>
    <t>0406:婦人服・雑貨</t>
  </si>
  <si>
    <t>0407:着物・呉服</t>
  </si>
  <si>
    <t>0408:貸衣しょう</t>
  </si>
  <si>
    <t>0501:サーフショップ・スクール</t>
  </si>
  <si>
    <t>0502:ダイビングショップ・スクール</t>
  </si>
  <si>
    <t>0503:スキー用品</t>
  </si>
  <si>
    <t>0504:登山用品</t>
  </si>
  <si>
    <t>0505:釣具</t>
  </si>
  <si>
    <t>0506:スポーツ・アウトドア用品</t>
  </si>
  <si>
    <t>0507:ゴルフ用品</t>
  </si>
  <si>
    <t>0508:テニス用品</t>
  </si>
  <si>
    <t>0509:武道用品</t>
  </si>
  <si>
    <t>0510:その他スポーツ用品</t>
  </si>
  <si>
    <t>0601:体育館・スポーツセンター</t>
  </si>
  <si>
    <t>0602:競技場</t>
  </si>
  <si>
    <t>0603:野球場</t>
  </si>
  <si>
    <t>0604:卓球場・教室</t>
  </si>
  <si>
    <t>0605:テニスコート・スクール</t>
  </si>
  <si>
    <t>0606:プール</t>
  </si>
  <si>
    <t>0607:スイミングスクール</t>
  </si>
  <si>
    <t>0608:フットサル・サッカーコート</t>
  </si>
  <si>
    <t>0609:フットサル・サッカースクール</t>
  </si>
  <si>
    <t>0610:ヨガスタジオ・教室</t>
  </si>
  <si>
    <t>0611:ダンススタジオ・スクール</t>
  </si>
  <si>
    <t>0612:バレエスタジオ・教室</t>
  </si>
  <si>
    <t>0613:フィットネス・スポーツクラブ・ジム</t>
  </si>
  <si>
    <t>0614:加圧トレーニング・スタジオ</t>
  </si>
  <si>
    <t>0615:ボルダリング・クライミング</t>
  </si>
  <si>
    <t>0616:ボクシングジム</t>
  </si>
  <si>
    <t>0617:健康教室</t>
  </si>
  <si>
    <t>0618:体育・体操教室</t>
  </si>
  <si>
    <t>0619:空手道場・教室</t>
  </si>
  <si>
    <t>0620:乗馬クラブ・教室</t>
  </si>
  <si>
    <t>0621:ゴルフ練習場・スクール</t>
  </si>
  <si>
    <t>0622:スキー場</t>
  </si>
  <si>
    <t>0623:スケート場</t>
  </si>
  <si>
    <t>0624:キャンプ場</t>
  </si>
  <si>
    <t>0625:ボウリング場</t>
  </si>
  <si>
    <t>0626:バッティングセンター</t>
  </si>
  <si>
    <t>0627:つり堀</t>
  </si>
  <si>
    <t>0628:ヨットハーバー・マリーナ</t>
  </si>
  <si>
    <t>0629:その他スポーツ施設</t>
  </si>
  <si>
    <t>0630:その他スポーツ教室・道場</t>
  </si>
  <si>
    <t>0631:スポーツサービス</t>
  </si>
  <si>
    <t>0701:学習塾・進学塾</t>
  </si>
  <si>
    <t>0702:予備校</t>
  </si>
  <si>
    <t>0703:家庭教師</t>
  </si>
  <si>
    <t>0704:その他学習塾・予備校・家庭教師</t>
  </si>
  <si>
    <t>0705:パソコン教室</t>
  </si>
  <si>
    <t>0706:外国語会話・外国語教室</t>
  </si>
  <si>
    <t>0707:英会話・英語教室</t>
  </si>
  <si>
    <t>0708:幼児教室</t>
  </si>
  <si>
    <t>0709:そろばん・珠算教室</t>
  </si>
  <si>
    <t>0710:書道教室</t>
  </si>
  <si>
    <t>0711:華道・茶道教室</t>
  </si>
  <si>
    <t>0712:舞踊教室</t>
  </si>
  <si>
    <t>0713:着付け教室</t>
  </si>
  <si>
    <t>0714:和裁・洋裁教室</t>
  </si>
  <si>
    <t>0715:料理教室</t>
  </si>
  <si>
    <t>0716:お菓子教室</t>
  </si>
  <si>
    <t>0717:パン教室</t>
  </si>
  <si>
    <t>0718:音楽教室</t>
  </si>
  <si>
    <t>0719:ピアノ教室</t>
  </si>
  <si>
    <t>0720:ボイス・ボーカル教室</t>
  </si>
  <si>
    <t>0721:ギター教室</t>
  </si>
  <si>
    <t>0722:タレントスクール</t>
  </si>
  <si>
    <t>0723:絵画・アート教室</t>
  </si>
  <si>
    <t>0724:手芸・クラフト教室</t>
  </si>
  <si>
    <t>0725:フラワー教室</t>
  </si>
  <si>
    <t>0726:工芸教室</t>
  </si>
  <si>
    <t>0727:陶芸教室</t>
  </si>
  <si>
    <t>0728:カルチャースクール</t>
  </si>
  <si>
    <t>0729:ビジネススクール・就活スクール</t>
  </si>
  <si>
    <t>0730:その他各種教室</t>
  </si>
  <si>
    <t>0731:通信教育</t>
  </si>
  <si>
    <t>0732:研修センター</t>
  </si>
  <si>
    <t>0801:託児所・ベビーシッター</t>
  </si>
  <si>
    <t>0802:幼稚園・保育園</t>
  </si>
  <si>
    <t>0803:学童保育所</t>
  </si>
  <si>
    <t>0804:その他保育園・幼稚園・育児</t>
  </si>
  <si>
    <t>0805:インターナショナルスクール</t>
  </si>
  <si>
    <t>0806:小学校</t>
  </si>
  <si>
    <t>0807:中学校</t>
  </si>
  <si>
    <t>0808:高等学校</t>
  </si>
  <si>
    <t>0809:定時制高等学校</t>
  </si>
  <si>
    <t>0810:通信制高等学校</t>
  </si>
  <si>
    <t>0811:高等学校所属部活動</t>
  </si>
  <si>
    <t>0812:その他小学校・中学校・高校</t>
  </si>
  <si>
    <t>0813:高等専門学校</t>
  </si>
  <si>
    <t>0814:高等専修学校</t>
  </si>
  <si>
    <t>0815:短期大学</t>
  </si>
  <si>
    <t>0816:大学</t>
  </si>
  <si>
    <t>0817:大学院</t>
  </si>
  <si>
    <t>0818:大学所属サークル・部活動</t>
  </si>
  <si>
    <t>0819:専修学校・専門学校</t>
  </si>
  <si>
    <t>0820:通信制大学</t>
  </si>
  <si>
    <t>0821:その他大学・専門学校</t>
  </si>
  <si>
    <t>0822:養護学校</t>
  </si>
  <si>
    <t>0823:盲学校</t>
  </si>
  <si>
    <t>0824:ろう学校</t>
  </si>
  <si>
    <t>0825:同窓会・OB会</t>
  </si>
  <si>
    <t>0826:研究機関</t>
  </si>
  <si>
    <t>0901:理容店</t>
  </si>
  <si>
    <t>0902:美容院・ヘアサロン</t>
  </si>
  <si>
    <t>0903:ネイルサロン・スクール</t>
  </si>
  <si>
    <t>0904:まつげエクステ・パーマサロン</t>
  </si>
  <si>
    <t>0905:リラクゼーションマッサージ</t>
  </si>
  <si>
    <t>0906:アロマテラピーサロン・スクール</t>
  </si>
  <si>
    <t>0907:エステティックサロン</t>
  </si>
  <si>
    <t>0908:痩身サロン</t>
  </si>
  <si>
    <t>0909:脱毛サロン</t>
  </si>
  <si>
    <t>0910:日焼けサロン</t>
  </si>
  <si>
    <t>0911:小顔矯正サロン</t>
  </si>
  <si>
    <t>0912:美容サロン</t>
  </si>
  <si>
    <t>1001:内科</t>
  </si>
  <si>
    <t>1002:外科</t>
  </si>
  <si>
    <t>1003:小児科</t>
  </si>
  <si>
    <t>1004:産婦人科</t>
  </si>
  <si>
    <t>1005:助産師・助産院</t>
  </si>
  <si>
    <t>1006:眼科</t>
  </si>
  <si>
    <t>1007:歯科</t>
  </si>
  <si>
    <t>1008:審美歯科・ホワイトニング</t>
  </si>
  <si>
    <t>1009:耳鼻咽喉科</t>
  </si>
  <si>
    <t>1010:アレルギー科</t>
  </si>
  <si>
    <t>1011:皮膚科</t>
  </si>
  <si>
    <t>1012:美容クリニック・美容外科</t>
  </si>
  <si>
    <t>1013:整形外科</t>
  </si>
  <si>
    <t>1014:形成外科</t>
  </si>
  <si>
    <t>1015:消化器科・胃腸科</t>
  </si>
  <si>
    <t>1016:泌尿器科</t>
  </si>
  <si>
    <t>1017:呼吸器科</t>
  </si>
  <si>
    <t>1018:循環器科</t>
  </si>
  <si>
    <t>1019:肛門科</t>
  </si>
  <si>
    <t>1020:心臓血管外科</t>
  </si>
  <si>
    <t>1021:脳神経外科</t>
  </si>
  <si>
    <t>1022:心療内科</t>
  </si>
  <si>
    <t>1023:神経内科</t>
  </si>
  <si>
    <t>1024:精神神経科</t>
  </si>
  <si>
    <t>1025:放射線科</t>
  </si>
  <si>
    <t>1026:麻酔科</t>
  </si>
  <si>
    <t>1027:リウマチ科</t>
  </si>
  <si>
    <t>1028:性病科</t>
  </si>
  <si>
    <t>1029:リハビリテーション科</t>
  </si>
  <si>
    <t>1030:総合病院</t>
  </si>
  <si>
    <t>1031:医院・診療所</t>
  </si>
  <si>
    <t>1032:人間ドック・健康診断</t>
  </si>
  <si>
    <t>1033:その他病院・診療所</t>
  </si>
  <si>
    <t>1034:あんまマッサージ・針灸・整体</t>
  </si>
  <si>
    <t>1035:その他各種療法</t>
  </si>
  <si>
    <t>1036:処方箋薬局</t>
  </si>
  <si>
    <t>1037:歯科技工所</t>
  </si>
  <si>
    <t>1038:医療附帯サービス</t>
  </si>
  <si>
    <t>1039:その他医療関係施設・サービス</t>
  </si>
  <si>
    <t>1101:法律事務所・弁護士事務所</t>
  </si>
  <si>
    <t>1102:特許事務所</t>
  </si>
  <si>
    <t>1103:公証人役場・司法書士事務所</t>
  </si>
  <si>
    <t>1104:公認会計士事務所</t>
  </si>
  <si>
    <t>1105:税理士事務所</t>
  </si>
  <si>
    <t>1106:社会保険労務士・労働衛生コンサルタント</t>
  </si>
  <si>
    <t>1107:デザイン事務所</t>
  </si>
  <si>
    <t>1108:経営コンサルタント</t>
  </si>
  <si>
    <t>1109:不動産鑑定業</t>
  </si>
  <si>
    <t>1110:行政書士事務所</t>
  </si>
  <si>
    <t>1111:土地家屋調査士</t>
  </si>
  <si>
    <t>1112:興信所・探偵事務所</t>
  </si>
  <si>
    <t>1113:警備</t>
  </si>
  <si>
    <t>1114:翻訳</t>
  </si>
  <si>
    <t>1115:通訳・通訳案内</t>
  </si>
  <si>
    <t>1116:スポーツ・エンタメ興行</t>
  </si>
  <si>
    <t>1117:職業紹介</t>
  </si>
  <si>
    <t>1118:労働者・人材派遣</t>
  </si>
  <si>
    <t>1119:音楽家・芸術家</t>
  </si>
  <si>
    <t>1120:その他専門サービス業</t>
  </si>
  <si>
    <t>1201:不動産</t>
  </si>
  <si>
    <t>1202:住宅設備工事・リフォーム</t>
  </si>
  <si>
    <t>1203:住宅展示場・モデルルーム</t>
  </si>
  <si>
    <t>1204:ハウスクリーニング・害虫駆除</t>
  </si>
  <si>
    <t>1205:鍵交換・修理</t>
  </si>
  <si>
    <t>1206:水漏れ・水道修理</t>
  </si>
  <si>
    <t>1207:不用品回収</t>
  </si>
  <si>
    <t>1208:家事代行サービス・便利屋</t>
  </si>
  <si>
    <t>1209:引越しサービス</t>
  </si>
  <si>
    <t>1210:荷物宅配サービス</t>
  </si>
  <si>
    <t>1211:郵便局</t>
  </si>
  <si>
    <t>1212:パソコン修理・サポート</t>
  </si>
  <si>
    <t>1213:スマートフォン修理</t>
  </si>
  <si>
    <t>1214:靴・かばん修理</t>
  </si>
  <si>
    <t>1215:芸術品修理業</t>
  </si>
  <si>
    <t>1216:その他各種修理・修繕</t>
  </si>
  <si>
    <t>1217:各種代行サービス</t>
  </si>
  <si>
    <t>1218:各種出張サービス</t>
  </si>
  <si>
    <t>1219:悩み相談・カウンセリング</t>
  </si>
  <si>
    <t>1220:クリーニング</t>
  </si>
  <si>
    <t>1221:写真店・フォトスタジオ</t>
  </si>
  <si>
    <t>1222:一般印刷</t>
  </si>
  <si>
    <t>1223:撮影サービス</t>
  </si>
  <si>
    <t>1224:音楽スタジオ</t>
  </si>
  <si>
    <t>1225:レンタルスペース</t>
  </si>
  <si>
    <t>1226:コワーキングスペース・シェアオフィス</t>
  </si>
  <si>
    <t>1227:自習室</t>
  </si>
  <si>
    <t>1228:レンタルビデオ・CD・貸本</t>
  </si>
  <si>
    <t>1229:レンタルサービス</t>
  </si>
  <si>
    <t>1230:レンタサイクル</t>
  </si>
  <si>
    <t>1231:新聞販売店</t>
  </si>
  <si>
    <t>1232:その他生活関連サービス</t>
  </si>
  <si>
    <t>1301:動物病院</t>
  </si>
  <si>
    <t>1302:ペットショップ</t>
  </si>
  <si>
    <t>1303:ペット用品店</t>
  </si>
  <si>
    <t>1304:ペットサロン</t>
  </si>
  <si>
    <t>1305:ペットホテル</t>
  </si>
  <si>
    <t>1306:しつけ・トレーニング</t>
  </si>
  <si>
    <t>1307:ドッグラン</t>
  </si>
  <si>
    <t>1308:ペット葬儀・墓地</t>
  </si>
  <si>
    <t>1309:その他ペットサービス</t>
  </si>
  <si>
    <t>1401:結婚式場</t>
  </si>
  <si>
    <t>1402:ブライダルサービス</t>
  </si>
  <si>
    <t>1403:結婚相談所</t>
  </si>
  <si>
    <t>1404:葬祭業</t>
  </si>
  <si>
    <t>1405:葬儀場</t>
  </si>
  <si>
    <t>1406:墓石</t>
  </si>
  <si>
    <t>1407:墓地</t>
  </si>
  <si>
    <t>1408:その他冠婚葬祭</t>
  </si>
  <si>
    <t>1501:ホテル</t>
  </si>
  <si>
    <t>1502:旅館</t>
  </si>
  <si>
    <t>1503:民宿・ペンション</t>
  </si>
  <si>
    <t>1504:その他旅館・ホテル</t>
  </si>
  <si>
    <t>1505:ユースホステル</t>
  </si>
  <si>
    <t>1506:カプセルホテル</t>
  </si>
  <si>
    <t>1507:ベットハウス</t>
  </si>
  <si>
    <t>1508:ファッションホテル</t>
  </si>
  <si>
    <t>1509:その他宿泊施設</t>
  </si>
  <si>
    <t>1601:映画館</t>
  </si>
  <si>
    <t>1602:劇場・寄席</t>
  </si>
  <si>
    <t>1603:ライブハウス</t>
  </si>
  <si>
    <t>1604:ディスコ</t>
  </si>
  <si>
    <t>1605:ダンスホール</t>
  </si>
  <si>
    <t>1606:カラオケ</t>
  </si>
  <si>
    <t>1607:ゲームセンター</t>
  </si>
  <si>
    <t>1608:ビリヤード</t>
  </si>
  <si>
    <t>1609:囲碁・将棋所</t>
  </si>
  <si>
    <t>1610:競輪・競馬・競艇・オートレース</t>
  </si>
  <si>
    <t>1611:インターネットカフェ</t>
  </si>
  <si>
    <t>1612:その他娯楽・エンタメ</t>
  </si>
  <si>
    <t>1613:劇団</t>
  </si>
  <si>
    <t>1614:楽団・舞踊団</t>
  </si>
  <si>
    <t>1615:コンサート・音楽イベント</t>
  </si>
  <si>
    <t>1616:展示会・博覧会</t>
  </si>
  <si>
    <t>1617:その他イベント</t>
  </si>
  <si>
    <t>1618:テーマパーク・遊園地</t>
  </si>
  <si>
    <t>1619:公園</t>
  </si>
  <si>
    <t>1620:天文台</t>
  </si>
  <si>
    <t>1621:プラネタリウム</t>
  </si>
  <si>
    <t>1622:動物園</t>
  </si>
  <si>
    <t>1623:植物園</t>
  </si>
  <si>
    <t>1624:水族館</t>
  </si>
  <si>
    <t>1625:ドライブイン・道の駅</t>
  </si>
  <si>
    <t>1626:銭湯・公衆浴場・温泉浴場</t>
  </si>
  <si>
    <t>1627:ヘルスセンター・健康ランド</t>
  </si>
  <si>
    <t>1628:歴史的建造物・観光名所</t>
  </si>
  <si>
    <t>1629:その他レジャー施設</t>
  </si>
  <si>
    <t>1630:観光協会・旅行ガイド</t>
  </si>
  <si>
    <t>1631:旅行代理店</t>
  </si>
  <si>
    <t>1632:その他旅行・レジャー</t>
  </si>
  <si>
    <t>1633:オンラインゲーム</t>
  </si>
  <si>
    <t>1701:自動車販売</t>
  </si>
  <si>
    <t>1702:中古車販売・買取</t>
  </si>
  <si>
    <t>1703:自動車部品・カー用品販売</t>
  </si>
  <si>
    <t>1704:自動車整備・車検・修理</t>
  </si>
  <si>
    <t>1705:自動車解体・廃車</t>
  </si>
  <si>
    <t>1706:バイク販売・修理</t>
  </si>
  <si>
    <t>1707:中古バイク販売・買取</t>
  </si>
  <si>
    <t>1708:バイク部品・用品販売</t>
  </si>
  <si>
    <t>1709:レンタカー</t>
  </si>
  <si>
    <t>1710:レンタルバイク</t>
  </si>
  <si>
    <t>1711:ガソリンスタンド</t>
  </si>
  <si>
    <t>1712:ロードサービス</t>
  </si>
  <si>
    <t>1713:レッカー・けん引</t>
  </si>
  <si>
    <t>1714:駐車場</t>
  </si>
  <si>
    <t>1715:道路情報サービス</t>
  </si>
  <si>
    <t>1716:自動車教習所</t>
  </si>
  <si>
    <t>1717:その他自動車・バイク</t>
  </si>
  <si>
    <t>1801:鉄道</t>
  </si>
  <si>
    <t>1802:ケーブルカー</t>
  </si>
  <si>
    <t>1803:ロープウェー</t>
  </si>
  <si>
    <t>1804:路線バス</t>
  </si>
  <si>
    <t>1805:観光・貸切バス</t>
  </si>
  <si>
    <t>1806:ハイヤー・タクシー</t>
  </si>
  <si>
    <t>1807:介護タクシー</t>
  </si>
  <si>
    <t>1808:運転代行</t>
  </si>
  <si>
    <t>1809:空港・飛行場</t>
  </si>
  <si>
    <t>1810:航空会社</t>
  </si>
  <si>
    <t>1811:その他交通機関・サービス</t>
  </si>
  <si>
    <t>1901:銀行</t>
  </si>
  <si>
    <t>1902:労働金庫</t>
  </si>
  <si>
    <t>1903:信用金庫</t>
  </si>
  <si>
    <t>1904:信用組合</t>
  </si>
  <si>
    <t>1905:証券会社</t>
  </si>
  <si>
    <t>1906:保険</t>
  </si>
  <si>
    <t>1907:クレジットカード</t>
  </si>
  <si>
    <t>1908:貸金業</t>
  </si>
  <si>
    <t>1909:質屋</t>
  </si>
  <si>
    <t>1910:その他銀行・保険・金融</t>
  </si>
  <si>
    <t>2001:神宮・神社</t>
  </si>
  <si>
    <t>2002:神道教会</t>
  </si>
  <si>
    <t>2003:寺院</t>
  </si>
  <si>
    <t>2004:仏教教会</t>
  </si>
  <si>
    <t>2005:キリスト教教会・修道院</t>
  </si>
  <si>
    <t>2006:その他寺院・神社・教会</t>
  </si>
  <si>
    <t>2101:経済団体</t>
  </si>
  <si>
    <t>2102:商工会・商工会議所</t>
  </si>
  <si>
    <t>2103:商店組合</t>
  </si>
  <si>
    <t>2104:漁業協同組合</t>
  </si>
  <si>
    <t>2105:森林組合</t>
  </si>
  <si>
    <t>2106:農業協同組合</t>
  </si>
  <si>
    <t>2107:政党</t>
  </si>
  <si>
    <t>2108:その他団体</t>
  </si>
  <si>
    <t>2109:その他ローカルビジネス</t>
  </si>
  <si>
    <t>2201:野球</t>
  </si>
  <si>
    <t>2202:プロ野球</t>
  </si>
  <si>
    <t>2203:草野球</t>
  </si>
  <si>
    <t>2204:少年野球</t>
  </si>
  <si>
    <t>2205:サッカー</t>
  </si>
  <si>
    <t>2206:サッカーＪリーグ</t>
  </si>
  <si>
    <t>2207:女子サッカー</t>
  </si>
  <si>
    <t>2208:少年サッカー</t>
  </si>
  <si>
    <t>2209:フットサル</t>
  </si>
  <si>
    <t>2210:フットサルFリーグ</t>
  </si>
  <si>
    <t>2211:ラグビー</t>
  </si>
  <si>
    <t>2212:ラグビートップリーグ</t>
  </si>
  <si>
    <t>2213:プロレス</t>
  </si>
  <si>
    <t>2214:アイスホッケー</t>
  </si>
  <si>
    <t>2215:アジアリーグアイスホッケー</t>
  </si>
  <si>
    <t>2216:アメリカンフットボール</t>
  </si>
  <si>
    <t>2217:ソフトボール</t>
  </si>
  <si>
    <t>2218:バスケットボール</t>
  </si>
  <si>
    <t>2219:バスケbjリーグ</t>
  </si>
  <si>
    <t>2220:ミニバスケットボール</t>
  </si>
  <si>
    <t>2221:バレーボール</t>
  </si>
  <si>
    <t>2222:ビーチバレー</t>
  </si>
  <si>
    <t>2223:ハンドボール</t>
  </si>
  <si>
    <t>2224:ホッケー</t>
  </si>
  <si>
    <t>2225:スポーツイベント</t>
  </si>
  <si>
    <t>2226:スポーツリーグ</t>
  </si>
  <si>
    <t>2227:その他スポーツチーム・団体</t>
  </si>
  <si>
    <t>2301:図書館</t>
  </si>
  <si>
    <t>2302:博物館・美術館・科学館</t>
  </si>
  <si>
    <t>2303:会館・ホール</t>
  </si>
  <si>
    <t>2304:公民館・集会所</t>
  </si>
  <si>
    <t>2305:社会教育施設</t>
  </si>
  <si>
    <t>2306:保健所</t>
  </si>
  <si>
    <t>2307:職業安定所</t>
  </si>
  <si>
    <t>2308:年金事務所</t>
  </si>
  <si>
    <t>2309:警察</t>
  </si>
  <si>
    <t>2310:消防</t>
  </si>
  <si>
    <t>2311:裁判所</t>
  </si>
  <si>
    <t>2312:市町村機関</t>
  </si>
  <si>
    <t>2313:都道府県機関</t>
  </si>
  <si>
    <t>2314:国家機関</t>
  </si>
  <si>
    <t>2315:その他官公庁</t>
  </si>
  <si>
    <t>2316:外国公館・国連</t>
  </si>
  <si>
    <t>2317:自治体公式キャラクター</t>
  </si>
  <si>
    <t>2318:その他公共機関・施設</t>
  </si>
  <si>
    <t>2401:児童福祉施設・サービス</t>
  </si>
  <si>
    <t>2402:介護施設・サービス</t>
  </si>
  <si>
    <t>2403:その他福祉施設・サービス</t>
  </si>
  <si>
    <t>2501:電気</t>
  </si>
  <si>
    <t>2502:ガス</t>
  </si>
  <si>
    <t>2503:燃料店</t>
  </si>
  <si>
    <t>2504:その他電気・ガス、エネルギー</t>
  </si>
  <si>
    <t>2601:放送局</t>
  </si>
  <si>
    <t>2602:地上波放送局</t>
  </si>
  <si>
    <t>2603:BS放送局</t>
  </si>
  <si>
    <t>2604:CS放送局</t>
  </si>
  <si>
    <t>2605:ケーブルテレビ局</t>
  </si>
  <si>
    <t>2606:ラジオ局</t>
  </si>
  <si>
    <t>2607:新聞社</t>
  </si>
  <si>
    <t>2608:通信業</t>
  </si>
  <si>
    <t>2609:情報サービス</t>
  </si>
  <si>
    <t>2610:広告制作・代理店</t>
  </si>
  <si>
    <t>2611:映像制作</t>
  </si>
  <si>
    <t>2612:音楽製作</t>
  </si>
  <si>
    <t>2613:映画配給会社</t>
  </si>
  <si>
    <t>2614:その他通信・情報・メディア</t>
  </si>
  <si>
    <t>2701:食品</t>
  </si>
  <si>
    <t>2702:飲料</t>
  </si>
  <si>
    <t>2703:繊維工業</t>
  </si>
  <si>
    <t>2704:衣服全般</t>
  </si>
  <si>
    <t>2705:紳士服</t>
  </si>
  <si>
    <t>2706:婦人・子供・ベビー服</t>
  </si>
  <si>
    <t>2707:靴</t>
  </si>
  <si>
    <t>2708:服飾品</t>
  </si>
  <si>
    <t>2709:寝具</t>
  </si>
  <si>
    <t>2710:パルプ・紙</t>
  </si>
  <si>
    <t>2711:化学・薬品</t>
  </si>
  <si>
    <t>2712:石油・石炭製品</t>
  </si>
  <si>
    <t>2713:ゴム製品</t>
  </si>
  <si>
    <t>2714:窯業・ガラス</t>
  </si>
  <si>
    <t>2715:鉄鋼</t>
  </si>
  <si>
    <t>2716:非鉄金属</t>
  </si>
  <si>
    <t>2717:金属製品</t>
  </si>
  <si>
    <t>2718:機械製品</t>
  </si>
  <si>
    <t>2719:電気機器</t>
  </si>
  <si>
    <t>2720:輸送用機器・自動車</t>
  </si>
  <si>
    <t>2721:精密機器</t>
  </si>
  <si>
    <t>2722:木製品</t>
  </si>
  <si>
    <t>2723:日用品・雑貨</t>
  </si>
  <si>
    <t>2724:医薬品・化粧品</t>
  </si>
  <si>
    <t>2725:皮革・合成皮革製品</t>
  </si>
  <si>
    <t>2726:スポーツ用品</t>
  </si>
  <si>
    <t>2727:ゲーム・おもちゃ</t>
  </si>
  <si>
    <t>2728:事務用品・OA機器</t>
  </si>
  <si>
    <t>2729:レコード・ＣＤ制作</t>
  </si>
  <si>
    <t>2730:楽器</t>
  </si>
  <si>
    <t>2731:PC・コンピュータ・周辺機器</t>
  </si>
  <si>
    <t>2732:ソフトウェア</t>
  </si>
  <si>
    <t>2733:健康機器・理美容用品</t>
  </si>
  <si>
    <t>2734:ベビー・子ども用品</t>
  </si>
  <si>
    <t>2735:キッチン・料理用器具</t>
  </si>
  <si>
    <t>2736:その他製品</t>
  </si>
  <si>
    <t>2801:商社</t>
  </si>
  <si>
    <t>2802:医薬品</t>
  </si>
  <si>
    <t>2803:再生資源</t>
  </si>
  <si>
    <t>2804:青果・魚・市場</t>
  </si>
  <si>
    <t>2805:産業用機械器具レンタル・リース</t>
  </si>
  <si>
    <t>2806:熱供給業</t>
  </si>
  <si>
    <t>2807:事業サービス業</t>
  </si>
  <si>
    <t>2808:速記・ワープロ入力・パソコン入力</t>
  </si>
  <si>
    <t>2809:計量証明</t>
  </si>
  <si>
    <t>2810:機械修理</t>
  </si>
  <si>
    <t>2811:その他修理業</t>
  </si>
  <si>
    <t>2812:産業廃棄物処理業</t>
  </si>
  <si>
    <t>2813:一般廃棄物処理業</t>
  </si>
  <si>
    <t>2814:その他商業</t>
  </si>
  <si>
    <t>2901:漁業</t>
  </si>
  <si>
    <t>2902:水産養殖業</t>
  </si>
  <si>
    <t>2903:農業</t>
  </si>
  <si>
    <t>2904:林業</t>
  </si>
  <si>
    <t>3001:鉱業</t>
  </si>
  <si>
    <t>3101:建築工事</t>
  </si>
  <si>
    <t>3102:設備工事</t>
  </si>
  <si>
    <t>3201:出版社</t>
  </si>
  <si>
    <t>3202:製本・印刷物加工</t>
  </si>
  <si>
    <t>3203:製版</t>
  </si>
  <si>
    <t>3204:印刷</t>
  </si>
  <si>
    <t>3301:海運</t>
  </si>
  <si>
    <t>3302:空輸</t>
  </si>
  <si>
    <t>3303:倉庫</t>
  </si>
  <si>
    <t>3304:陸運</t>
  </si>
  <si>
    <t>●OrigamiPay業種カテゴリー</t>
    <rPh sb="11" eb="13">
      <t>ギョウシュ</t>
    </rPh>
    <phoneticPr fontId="3"/>
  </si>
  <si>
    <t>カテゴリー</t>
    <phoneticPr fontId="3"/>
  </si>
  <si>
    <t>01000:ファッション</t>
  </si>
  <si>
    <t>02000:飲食</t>
  </si>
  <si>
    <t>03000:美容</t>
  </si>
  <si>
    <t>09000:小売</t>
  </si>
  <si>
    <t>10000:専門サービス</t>
  </si>
  <si>
    <t>11000:医療</t>
  </si>
  <si>
    <t>美容</t>
  </si>
  <si>
    <t>医療</t>
  </si>
  <si>
    <t>01002:アクセサリー</t>
  </si>
  <si>
    <t>01004:時計</t>
  </si>
  <si>
    <t>01006:下着専門</t>
  </si>
  <si>
    <t>01009:その他ファッション</t>
  </si>
  <si>
    <t>02002:ファストフード</t>
  </si>
  <si>
    <t>02003:ベーカリー</t>
  </si>
  <si>
    <t>02005:ファミリーレストラン</t>
  </si>
  <si>
    <t>02006:和食</t>
  </si>
  <si>
    <t>02007:洋食</t>
  </si>
  <si>
    <t>02008:中華</t>
  </si>
  <si>
    <t>02009:フレンチ料理</t>
  </si>
  <si>
    <t>02010:イタリアン料理</t>
  </si>
  <si>
    <t>02011:その他各国料理</t>
  </si>
  <si>
    <t>02012:居酒屋</t>
  </si>
  <si>
    <t>02013:ラーメン</t>
  </si>
  <si>
    <t>02017:その他飲食</t>
  </si>
  <si>
    <t>03001:コスメ</t>
  </si>
  <si>
    <t>03002:ヘアサロン</t>
  </si>
  <si>
    <t>03003:エステティックサロン</t>
  </si>
  <si>
    <t>03004:ネイルサロン</t>
  </si>
  <si>
    <t>03006:日焼けサロン</t>
  </si>
  <si>
    <t>03007:マッサージ</t>
  </si>
  <si>
    <t>03008:脱毛</t>
  </si>
  <si>
    <t>03010:その他美容</t>
  </si>
  <si>
    <t>04001:コンビニエンスストア</t>
  </si>
  <si>
    <t>04002:スーパーマーケット</t>
  </si>
  <si>
    <t>04004:食料品店</t>
  </si>
  <si>
    <t>05003:家電量販店</t>
  </si>
  <si>
    <t>05005:総合生活雑貨</t>
  </si>
  <si>
    <t>05007:ホームセンター</t>
  </si>
  <si>
    <t>05008:カー用品店</t>
  </si>
  <si>
    <t>06003:レンタカー</t>
  </si>
  <si>
    <t>06004:電車</t>
  </si>
  <si>
    <t>06005:引越し</t>
  </si>
  <si>
    <t>06007:バイク便</t>
  </si>
  <si>
    <t>06009:ロープウェー</t>
  </si>
  <si>
    <t>07003:遊園地</t>
  </si>
  <si>
    <t>07004:興行チケット</t>
  </si>
  <si>
    <t>07005:音楽スタジオ</t>
  </si>
  <si>
    <t>07008:スポーツ施設</t>
  </si>
  <si>
    <t>07009:フィットネスクラブ</t>
  </si>
  <si>
    <t>07012:カラオケ</t>
  </si>
  <si>
    <t>08001:ホテル</t>
  </si>
  <si>
    <t>08004:貸別荘</t>
  </si>
  <si>
    <t>08005:保養施設</t>
  </si>
  <si>
    <t>08006:旅行代理店</t>
  </si>
  <si>
    <t>08007:観光案内</t>
  </si>
  <si>
    <t>09007:ホビーショップ</t>
  </si>
  <si>
    <t>09008:ペットショップ</t>
  </si>
  <si>
    <t>09009:楽器</t>
  </si>
  <si>
    <t>09010:スポーツ用具</t>
  </si>
  <si>
    <t>09011:写真屋</t>
  </si>
  <si>
    <t>09012:自動車</t>
  </si>
  <si>
    <t>09013:バイク</t>
  </si>
  <si>
    <t>09014:自転車</t>
  </si>
  <si>
    <t>09018:電気機器</t>
  </si>
  <si>
    <t>09023:骨董品</t>
  </si>
  <si>
    <t>09024:フリーマーケット</t>
  </si>
  <si>
    <t>09025:その他小売</t>
  </si>
  <si>
    <t>10001:ハウスクリーニング</t>
  </si>
  <si>
    <t>10003:駐車場</t>
  </si>
  <si>
    <t>10008:不動産（分譲）</t>
  </si>
  <si>
    <t>10009:不動産（賃貸）</t>
  </si>
  <si>
    <t>10011:デザイン</t>
  </si>
  <si>
    <t>10012:ウェブデザイン</t>
  </si>
  <si>
    <t>10022:害虫駆除</t>
  </si>
  <si>
    <t>10023:造園</t>
  </si>
  <si>
    <t>10024:便利屋</t>
  </si>
  <si>
    <t>10025:会計</t>
  </si>
  <si>
    <t>10027:カウンセリング</t>
  </si>
  <si>
    <t>10028:司法サービス</t>
  </si>
  <si>
    <t>10029:介護ビジネス</t>
  </si>
  <si>
    <t>10031:会員権取引</t>
  </si>
  <si>
    <t>10032:その他専門サービス</t>
  </si>
  <si>
    <t>11002:歯科医</t>
  </si>
  <si>
    <t>11003:眼科医</t>
  </si>
  <si>
    <t>11005:施術師</t>
  </si>
  <si>
    <t>11006:代替医療サービス</t>
  </si>
  <si>
    <t>11007:獣医</t>
  </si>
  <si>
    <t>11009:美容整形</t>
  </si>
  <si>
    <t>11010:その他医療</t>
  </si>
  <si>
    <t>12002:語学学校</t>
  </si>
  <si>
    <t>12004:パソコン教室</t>
  </si>
  <si>
    <t>12005:保育施設</t>
  </si>
  <si>
    <t>12006:カルチャースクール</t>
  </si>
  <si>
    <t>12007:ダンス教室</t>
  </si>
  <si>
    <t>12009:料理教室</t>
  </si>
  <si>
    <t>12011:大学</t>
  </si>
  <si>
    <t>12012:専門学校</t>
  </si>
  <si>
    <t>13001:非営利団体</t>
  </si>
  <si>
    <t>13002:会員制組織</t>
  </si>
  <si>
    <t>13003:政治団体</t>
  </si>
  <si>
    <t>13004:宗教団体</t>
  </si>
  <si>
    <t>↓アルファベット</t>
    <phoneticPr fontId="3"/>
  </si>
  <si>
    <t>Hokkaido</t>
  </si>
  <si>
    <t>Aomori</t>
  </si>
  <si>
    <t>Iwate</t>
  </si>
  <si>
    <t>Miyagi</t>
  </si>
  <si>
    <t>Akita</t>
  </si>
  <si>
    <t>Yamagata</t>
  </si>
  <si>
    <t>Fukushima</t>
  </si>
  <si>
    <t>Ibaraki</t>
  </si>
  <si>
    <t>Tochigi</t>
  </si>
  <si>
    <t>Gunma</t>
  </si>
  <si>
    <t>Saitama</t>
  </si>
  <si>
    <t>Chiba</t>
  </si>
  <si>
    <t>Tokyo</t>
  </si>
  <si>
    <t>Kanagawa</t>
  </si>
  <si>
    <t>Niigata</t>
  </si>
  <si>
    <t>Toyama</t>
  </si>
  <si>
    <t>Ishikawa</t>
  </si>
  <si>
    <t>Fukui</t>
  </si>
  <si>
    <t>Yamanashi</t>
  </si>
  <si>
    <t>Nagano</t>
  </si>
  <si>
    <t>Gifu</t>
  </si>
  <si>
    <t>Shizuoka</t>
  </si>
  <si>
    <t>Aichi</t>
  </si>
  <si>
    <t>Mie</t>
  </si>
  <si>
    <t>Shiga</t>
  </si>
  <si>
    <t>Kyoto</t>
  </si>
  <si>
    <t>Osaka</t>
  </si>
  <si>
    <t>Hyogo</t>
  </si>
  <si>
    <t>Nara</t>
  </si>
  <si>
    <t>Wakayama</t>
  </si>
  <si>
    <t>Tottori</t>
  </si>
  <si>
    <t>Shimane</t>
  </si>
  <si>
    <t>Okayama</t>
  </si>
  <si>
    <t>Hiroshima</t>
  </si>
  <si>
    <t>Yamaguchi</t>
  </si>
  <si>
    <t>Tokushima</t>
  </si>
  <si>
    <t>Kagawa</t>
  </si>
  <si>
    <t>Ehime</t>
  </si>
  <si>
    <t>Kochi</t>
  </si>
  <si>
    <t>Fukuoka</t>
  </si>
  <si>
    <t>Saga</t>
  </si>
  <si>
    <t>Nagasaki</t>
  </si>
  <si>
    <t>Kumamoto</t>
  </si>
  <si>
    <t>Oita</t>
  </si>
  <si>
    <t>Miyazaki</t>
  </si>
  <si>
    <t>Kagoshima</t>
  </si>
  <si>
    <t>Okinawa</t>
  </si>
  <si>
    <t>24</t>
  </si>
  <si>
    <t>25</t>
  </si>
  <si>
    <t>26</t>
  </si>
  <si>
    <t>27</t>
  </si>
  <si>
    <t>28</t>
  </si>
  <si>
    <t>29</t>
  </si>
  <si>
    <t>31</t>
  </si>
  <si>
    <t>32</t>
  </si>
  <si>
    <t>33</t>
  </si>
  <si>
    <t>34</t>
  </si>
  <si>
    <t>35</t>
  </si>
  <si>
    <t>36</t>
  </si>
  <si>
    <t>37</t>
  </si>
  <si>
    <t>38</t>
  </si>
  <si>
    <t>39</t>
  </si>
  <si>
    <t>41</t>
  </si>
  <si>
    <t>42</t>
  </si>
  <si>
    <t>43</t>
  </si>
  <si>
    <t>44</t>
  </si>
  <si>
    <t>45</t>
  </si>
  <si>
    <t>46</t>
  </si>
  <si>
    <t>47</t>
  </si>
  <si>
    <t>会社名(英字表記)</t>
  </si>
  <si>
    <t>業種(カテゴリー)</t>
  </si>
  <si>
    <t>業種(詳細)</t>
  </si>
  <si>
    <t>明細書表示</t>
  </si>
  <si>
    <t>連絡先表示(代表者)</t>
    <rPh sb="6" eb="9">
      <t>ダイヒョウシャ</t>
    </rPh>
    <phoneticPr fontId="2"/>
  </si>
  <si>
    <t>連絡先表示(連絡先)</t>
    <rPh sb="6" eb="9">
      <t>レンラクサキ</t>
    </rPh>
    <phoneticPr fontId="2"/>
  </si>
  <si>
    <t>連絡先表示(アドレス)</t>
  </si>
  <si>
    <t xml:space="preserve">1:加盟店名、2:店舗名(ブランド) </t>
    <phoneticPr fontId="3"/>
  </si>
  <si>
    <t>0:利用しない、1:利用する</t>
  </si>
  <si>
    <t>0:利用しない、1:利用する</t>
    <phoneticPr fontId="3"/>
  </si>
  <si>
    <t>Q37</t>
  </si>
  <si>
    <t>Q38</t>
  </si>
  <si>
    <t>Q39</t>
  </si>
  <si>
    <t>Q3A</t>
  </si>
  <si>
    <t>Q3B</t>
  </si>
  <si>
    <t>Q3C</t>
  </si>
  <si>
    <t>Q3D</t>
  </si>
  <si>
    <t>カテゴリーID</t>
  </si>
  <si>
    <t>マップ表示</t>
    <rPh sb="3" eb="5">
      <t>ヒョウジ</t>
    </rPh>
    <phoneticPr fontId="2"/>
  </si>
  <si>
    <t>緯度(店舗)</t>
    <rPh sb="0" eb="2">
      <t>イド</t>
    </rPh>
    <rPh sb="3" eb="5">
      <t>テンポ</t>
    </rPh>
    <phoneticPr fontId="2"/>
  </si>
  <si>
    <t>経度(店舗)</t>
    <rPh sb="0" eb="2">
      <t>ケイド</t>
    </rPh>
    <rPh sb="3" eb="5">
      <t>テンポ</t>
    </rPh>
    <phoneticPr fontId="2"/>
  </si>
  <si>
    <t>94201</t>
  </si>
  <si>
    <t>Q62</t>
  </si>
  <si>
    <t>Q63</t>
  </si>
  <si>
    <t>Q64</t>
  </si>
  <si>
    <t>Q65</t>
  </si>
  <si>
    <t>0:非公開、1:公開</t>
    <phoneticPr fontId="3"/>
  </si>
  <si>
    <t>0:非公開、1:公開</t>
    <phoneticPr fontId="3"/>
  </si>
  <si>
    <t>屋号アルファベット</t>
    <rPh sb="0" eb="2">
      <t>ヤゴウ</t>
    </rPh>
    <phoneticPr fontId="2"/>
  </si>
  <si>
    <t>PZA</t>
  </si>
  <si>
    <t>6022:株式会社ヒト・コミュニケーションズ</t>
  </si>
  <si>
    <t>6033:株式会社トレジャー</t>
  </si>
  <si>
    <t>6035:ColossalTech株式会社</t>
  </si>
  <si>
    <t>6036:まいどソリューションズ株式会社</t>
  </si>
  <si>
    <t>6038:株式会社大仏</t>
  </si>
  <si>
    <t>942001</t>
  </si>
  <si>
    <t>取次経路:</t>
    <phoneticPr fontId="3"/>
  </si>
  <si>
    <t>04000:コンビニ・スーパー・食料飲料品店</t>
    <phoneticPr fontId="3"/>
  </si>
  <si>
    <t>コンビニ・スーパー・食料飲料品店</t>
    <phoneticPr fontId="3"/>
  </si>
  <si>
    <t>05000:百貨店・量販店・専門店</t>
    <phoneticPr fontId="3"/>
  </si>
  <si>
    <t>百貨店・量販店・専門店</t>
    <phoneticPr fontId="3"/>
  </si>
  <si>
    <t>06000:交通・運送・運輸関連サービス</t>
    <phoneticPr fontId="3"/>
  </si>
  <si>
    <t>交通・運送・運輸関連サービス</t>
    <phoneticPr fontId="3"/>
  </si>
  <si>
    <t>07000:レジャー・エンターテイメント・フィットネス</t>
    <phoneticPr fontId="3"/>
  </si>
  <si>
    <t>レジャー・エンターテイメント・フィットネス</t>
    <phoneticPr fontId="3"/>
  </si>
  <si>
    <t>08000:観光・宿泊</t>
    <phoneticPr fontId="3"/>
  </si>
  <si>
    <t>観光・宿泊</t>
    <phoneticPr fontId="3"/>
  </si>
  <si>
    <t>12000:教育・習い事</t>
    <phoneticPr fontId="3"/>
  </si>
  <si>
    <t>教育・習い事</t>
    <phoneticPr fontId="3"/>
  </si>
  <si>
    <t>13000:非営利・団体</t>
    <phoneticPr fontId="3"/>
  </si>
  <si>
    <t>非営利・団体</t>
    <phoneticPr fontId="3"/>
  </si>
  <si>
    <t>01001:アパレル・服飾・ブティック</t>
  </si>
  <si>
    <t>02001:カフェ・喫茶店</t>
  </si>
  <si>
    <t>05001:百貨店・デパート・ショッピングセンター・モール</t>
  </si>
  <si>
    <t>06001:タクシー・運転代行</t>
  </si>
  <si>
    <t>07001:映画館・劇場・舞台</t>
  </si>
  <si>
    <t>09001:本・雑誌・CD・DVD</t>
  </si>
  <si>
    <t>11001:医療サービス・クリニック</t>
  </si>
  <si>
    <t>12001:学習塾・予備校</t>
  </si>
  <si>
    <t>05002:ドラッグストア・薬局</t>
  </si>
  <si>
    <t>06002:バス・長距離バス・貸切バス</t>
  </si>
  <si>
    <t>07002:イベント・フェスティバル</t>
  </si>
  <si>
    <t>08002:旅館・民宿・ペンション</t>
  </si>
  <si>
    <t>09002:文具・事務用品</t>
  </si>
  <si>
    <t>10002:ドライクリーニング・ランドリー</t>
  </si>
  <si>
    <t>01003:靴・鞄</t>
  </si>
  <si>
    <t>04003:酒屋・酒造</t>
  </si>
  <si>
    <t>08003:ロッジ・コテージ・キャンプ場</t>
  </si>
  <si>
    <t>09003:インテリア・雑貨</t>
  </si>
  <si>
    <t>12003:家庭教師・家庭教師派遣</t>
  </si>
  <si>
    <t>02004:和洋菓子店・スイーツ店</t>
  </si>
  <si>
    <t>05004:家具・インテリア量販店</t>
  </si>
  <si>
    <t>09004:メガネ・補聴器・コンタクトレンズ</t>
  </si>
  <si>
    <t>10004:ペットサロン・トリマー</t>
  </si>
  <si>
    <t>11004:精神科・カウンセリング</t>
  </si>
  <si>
    <t>01005:子供服・乳幼児用品</t>
  </si>
  <si>
    <t>03005:スタイリスト・美容コンサルティング</t>
  </si>
  <si>
    <t>04005:その他コンビニ・スーパー・食料飲料品店</t>
  </si>
  <si>
    <t>09005:フラワーショップ・花屋・観葉植物</t>
  </si>
  <si>
    <t>10005:配送・配達</t>
  </si>
  <si>
    <t>13005:その他非営利・団体</t>
  </si>
  <si>
    <t>05006:ディスカウントショップ・100円ショップ</t>
  </si>
  <si>
    <t>06006:配達・デリバリー業</t>
  </si>
  <si>
    <t>07006:ヨガスタジオ・ピラテススタジオ</t>
  </si>
  <si>
    <t>09006:文房具品店・家庭事務用品・事務用品</t>
  </si>
  <si>
    <t>10006:建築・インテリアデザイン</t>
  </si>
  <si>
    <t>01007:制服・ユニフォーム</t>
  </si>
  <si>
    <t>07007:レジャー施設・レクリエーション・アウトドア</t>
  </si>
  <si>
    <t>10007:広告・マーケティング・印刷</t>
  </si>
  <si>
    <t>01008:呉服・着物</t>
  </si>
  <si>
    <t>06008:リムジン・ハイヤー</t>
  </si>
  <si>
    <t>08008:その他観光・宿泊</t>
  </si>
  <si>
    <t>11008:整体・鍼灸</t>
  </si>
  <si>
    <t>12008:音楽教室・楽器教室</t>
  </si>
  <si>
    <t>03009:発毛・育毛</t>
  </si>
  <si>
    <t>05009:その他百貨店・量販店・専門店</t>
  </si>
  <si>
    <t>06010:船舶・船</t>
  </si>
  <si>
    <t>07010:インターネットカフェ・漫画喫茶</t>
  </si>
  <si>
    <t>10010:レンタルオフィス・コワーキングスペース</t>
  </si>
  <si>
    <t>12010:芸術・アート教室</t>
  </si>
  <si>
    <t>06011:その他交通・運送・運輸関連サービス</t>
  </si>
  <si>
    <t>07011:銭湯・サウナ・岩盤浴・健康ランド</t>
  </si>
  <si>
    <t>07013:ゴルフ場・ゴルフ練習場</t>
  </si>
  <si>
    <t>10013:パソコン・周辺機器・修理保守関連サービス</t>
  </si>
  <si>
    <t>12013:その他教室・習い事</t>
  </si>
  <si>
    <t>02014:バー・クラブ・スナック</t>
  </si>
  <si>
    <t>07014:その他レジャー・エンターテイメント・フィットネス</t>
  </si>
  <si>
    <t>10014:システム・ソフトウェア開発・運用・保守</t>
  </si>
  <si>
    <t>02015:ケータリング・デリバリー</t>
  </si>
  <si>
    <t>09015:玩具・ゲーム</t>
  </si>
  <si>
    <t>10015:自動車・バイク関連サービス</t>
  </si>
  <si>
    <t>02016:屋台・移動食品販売</t>
  </si>
  <si>
    <t>09016:リサイクル・リユース販売</t>
  </si>
  <si>
    <t>10016:衣服お直し・靴修理</t>
  </si>
  <si>
    <t>09017:賃貸・レンタル</t>
  </si>
  <si>
    <t>10017:配管工事・水道設備</t>
  </si>
  <si>
    <t>10018:時計・貴金属修理</t>
  </si>
  <si>
    <t>09019:金物店・工具店</t>
  </si>
  <si>
    <t>10019:電気設備設置・修理サービス</t>
  </si>
  <si>
    <t>09020:陶器・手芸・画材</t>
  </si>
  <si>
    <t>10020:住宅リフォーム・修理</t>
  </si>
  <si>
    <t>09021:土産物店・贈答品店</t>
  </si>
  <si>
    <t>10021:鍵交換・作成</t>
  </si>
  <si>
    <t>09022:ギャラリー・美術品</t>
  </si>
  <si>
    <t>10026:写真スタジオ・フォトグラファー</t>
  </si>
  <si>
    <t>10030:結婚相談所・紹介所</t>
  </si>
  <si>
    <t>00000:選択してください</t>
    <rPh sb="6" eb="8">
      <t>センタク</t>
    </rPh>
    <phoneticPr fontId="3"/>
  </si>
  <si>
    <t>取扱商品</t>
    <rPh sb="0" eb="2">
      <t>トリアツカイ</t>
    </rPh>
    <rPh sb="2" eb="4">
      <t>ショウヒン</t>
    </rPh>
    <phoneticPr fontId="3"/>
  </si>
  <si>
    <t>6040:株式会社コネクト</t>
  </si>
  <si>
    <t>6042:ペタビット株式会社</t>
  </si>
  <si>
    <t>6044:SB C&amp;S株式会社</t>
  </si>
  <si>
    <t>6045:株式会社グッドフェローズ</t>
  </si>
  <si>
    <t>携帯電話、付属アクセサリー</t>
    <rPh sb="0" eb="2">
      <t>ケイタイ</t>
    </rPh>
    <rPh sb="2" eb="4">
      <t>デンワ</t>
    </rPh>
    <rPh sb="5" eb="7">
      <t>フゾク</t>
    </rPh>
    <phoneticPr fontId="3"/>
  </si>
  <si>
    <t>会社電話番号(国際)</t>
  </si>
  <si>
    <t>有</t>
    <rPh sb="0" eb="1">
      <t>アリ</t>
    </rPh>
    <phoneticPr fontId="3"/>
  </si>
  <si>
    <t>訪問販売有無</t>
    <phoneticPr fontId="3"/>
  </si>
  <si>
    <t>無</t>
    <rPh sb="0" eb="1">
      <t>ナシ</t>
    </rPh>
    <phoneticPr fontId="3"/>
  </si>
  <si>
    <t>電話勧誘販売有無</t>
    <phoneticPr fontId="3"/>
  </si>
  <si>
    <t>連鎖販売取引有無</t>
    <phoneticPr fontId="3"/>
  </si>
  <si>
    <t>有</t>
    <rPh sb="0" eb="1">
      <t>ア</t>
    </rPh>
    <phoneticPr fontId="3"/>
  </si>
  <si>
    <t>訪問</t>
    <rPh sb="0" eb="2">
      <t>ホウモン</t>
    </rPh>
    <phoneticPr fontId="3"/>
  </si>
  <si>
    <t>電話</t>
    <rPh sb="0" eb="2">
      <t>デンワ</t>
    </rPh>
    <phoneticPr fontId="3"/>
  </si>
  <si>
    <t>連鎖</t>
    <rPh sb="0" eb="2">
      <t>レンサ</t>
    </rPh>
    <phoneticPr fontId="3"/>
  </si>
  <si>
    <t>業務提供誘引販売
有無</t>
    <phoneticPr fontId="3"/>
  </si>
  <si>
    <t>特定継続的役務
提供有無</t>
    <phoneticPr fontId="3"/>
  </si>
  <si>
    <t>前払い商材有無</t>
    <phoneticPr fontId="3"/>
  </si>
  <si>
    <t>業務</t>
    <rPh sb="0" eb="2">
      <t>ギョウム</t>
    </rPh>
    <phoneticPr fontId="3"/>
  </si>
  <si>
    <t>特定</t>
    <rPh sb="0" eb="2">
      <t>トクテイ</t>
    </rPh>
    <phoneticPr fontId="3"/>
  </si>
  <si>
    <t>前払</t>
    <rPh sb="0" eb="1">
      <t>マエ</t>
    </rPh>
    <rPh sb="1" eb="2">
      <t>ハラ</t>
    </rPh>
    <phoneticPr fontId="3"/>
  </si>
  <si>
    <t>非表示</t>
    <rPh sb="0" eb="3">
      <t>ヒヒョウジ</t>
    </rPh>
    <phoneticPr fontId="3"/>
  </si>
  <si>
    <t>●メルペイ業種</t>
    <rPh sb="5" eb="7">
      <t>ギョウシュ</t>
    </rPh>
    <phoneticPr fontId="3"/>
  </si>
  <si>
    <t>1000:飲食</t>
  </si>
  <si>
    <t>1100:小売総合</t>
  </si>
  <si>
    <t>1200:食料品</t>
  </si>
  <si>
    <t>1300:電子機器</t>
  </si>
  <si>
    <t>1400:ホビー</t>
  </si>
  <si>
    <t>1500:暮らし</t>
  </si>
  <si>
    <t>1600:ファッション</t>
  </si>
  <si>
    <t>1700:美容</t>
  </si>
  <si>
    <t>1800:宿泊・娯楽・スポーツ等施設</t>
  </si>
  <si>
    <t>1900:学習・教育・保育</t>
  </si>
  <si>
    <t>2000:自動車関連</t>
  </si>
  <si>
    <t>2100:交通・輸送</t>
  </si>
  <si>
    <t>2200:公共事業・通信</t>
  </si>
  <si>
    <t>2300:医療・介護</t>
  </si>
  <si>
    <t>2400:専門サービス</t>
  </si>
  <si>
    <t>2500:冠婚葬祭</t>
  </si>
  <si>
    <t>2600:エンタメ</t>
  </si>
  <si>
    <t>2700:その他</t>
  </si>
  <si>
    <t>2800:オンラインサービス</t>
  </si>
  <si>
    <t>2900:無人端末</t>
  </si>
  <si>
    <t>業種</t>
    <rPh sb="0" eb="2">
      <t>ギョウシュ</t>
    </rPh>
    <phoneticPr fontId="3"/>
  </si>
  <si>
    <t>小売総合</t>
  </si>
  <si>
    <t>食料品</t>
  </si>
  <si>
    <t>電子機器</t>
  </si>
  <si>
    <t>ホビー</t>
  </si>
  <si>
    <t>暮らし</t>
  </si>
  <si>
    <t>宿泊・娯楽・スポーツ等施設</t>
  </si>
  <si>
    <t>学習・教育・保育</t>
  </si>
  <si>
    <t>自動車関連</t>
  </si>
  <si>
    <t>交通・輸送</t>
  </si>
  <si>
    <t>公共事業・通信</t>
  </si>
  <si>
    <t>医療・介護</t>
  </si>
  <si>
    <t>エンタメ</t>
  </si>
  <si>
    <t>その他</t>
  </si>
  <si>
    <t>オンラインサービス</t>
  </si>
  <si>
    <t>無人端末</t>
  </si>
  <si>
    <t>1001:飲食店</t>
  </si>
  <si>
    <t>1002:居酒屋・バー</t>
  </si>
  <si>
    <t>1003:スナック・クラブ・キャバレー</t>
  </si>
  <si>
    <t>1004:デリバリー・ケータリング</t>
  </si>
  <si>
    <t>1101:百貨店・デパート・ショッピングモール</t>
  </si>
  <si>
    <t>1102:総合日用品</t>
  </si>
  <si>
    <t>1103:ドラッグストア</t>
  </si>
  <si>
    <t>1104:コンビニエンスストア</t>
  </si>
  <si>
    <t>1105:ホームセンター</t>
  </si>
  <si>
    <t>1106:古本屋・リサイクルショップ</t>
  </si>
  <si>
    <t>1201:食料品全般</t>
  </si>
  <si>
    <t>1202:酒屋</t>
  </si>
  <si>
    <t>1301:生活家電・パソコン</t>
  </si>
  <si>
    <t>1302:カメラ・映像機器</t>
  </si>
  <si>
    <t>1303:携帯電話</t>
  </si>
  <si>
    <t>1401:おもちゃ（フィギュア、カード含む）</t>
  </si>
  <si>
    <t>1402:楽器・楽譜</t>
  </si>
  <si>
    <t>1403:スポーツ用品</t>
  </si>
  <si>
    <t>1404:園芸用品</t>
  </si>
  <si>
    <t>1405:美術品</t>
  </si>
  <si>
    <t>1406:釣具</t>
  </si>
  <si>
    <t>1407:書籍</t>
  </si>
  <si>
    <t>1408:CD・DVD・ゲーム</t>
  </si>
  <si>
    <t>1501:生活雑貨</t>
  </si>
  <si>
    <t>1502:家具</t>
  </si>
  <si>
    <t>1503:花</t>
  </si>
  <si>
    <t>1504:ベビー用品</t>
  </si>
  <si>
    <t>1505:ペット・ペット用品店・ペットホテル</t>
  </si>
  <si>
    <t>1506:文房具・事務用品</t>
  </si>
  <si>
    <t>1507:メガネ・コンタクトレンズ・補聴器</t>
  </si>
  <si>
    <t>1508:ガソリン・灯油</t>
  </si>
  <si>
    <t>1509:リフォーム</t>
  </si>
  <si>
    <t>1510:購読・新聞</t>
  </si>
  <si>
    <t>1511:クリーニング</t>
  </si>
  <si>
    <t>1512:たばこ（電子たばこ含む）</t>
  </si>
  <si>
    <t>1601:衣服</t>
  </si>
  <si>
    <t>1602:靴</t>
  </si>
  <si>
    <t>1603:宝石・ジュエリー・腕時計</t>
  </si>
  <si>
    <t>1604:ファッションレンタル</t>
  </si>
  <si>
    <t>1701:理髪店・美容院</t>
  </si>
  <si>
    <t>1702:ネイルサロン・まつげエクステ</t>
  </si>
  <si>
    <t>1703:エステティシャン</t>
  </si>
  <si>
    <t>1704:マッサージ・カイロ</t>
  </si>
  <si>
    <t>1705:化粧品・メイク用品</t>
  </si>
  <si>
    <t>1706:その他スパ・サロン</t>
  </si>
  <si>
    <t>1801:宿泊代</t>
  </si>
  <si>
    <t>1802:銭湯・温泉</t>
  </si>
  <si>
    <t>1803:アウトドア施設</t>
  </si>
  <si>
    <t>1804:スポーツ施設・ジム</t>
  </si>
  <si>
    <t>1805:娯楽施設</t>
  </si>
  <si>
    <t>1806:駐車場</t>
  </si>
  <si>
    <t>1807:その他施設</t>
  </si>
  <si>
    <t>1901:託児所・幼稚園・保育園</t>
  </si>
  <si>
    <t>1902:ベビーシッター</t>
  </si>
  <si>
    <t>1903:学習塾・予備校・幼児教室</t>
  </si>
  <si>
    <t>1904:家庭教師・通信教育</t>
  </si>
  <si>
    <t>1905:パソコン教室・英会話・外国語教室</t>
  </si>
  <si>
    <t>1906:カルチャースクール</t>
  </si>
  <si>
    <t>1907:自動車学校</t>
  </si>
  <si>
    <t>1908:コンサルティング・セミナー</t>
  </si>
  <si>
    <t>2001:新車販売（車・バイク）</t>
  </si>
  <si>
    <t>2002:中古車販売（車・バイク）</t>
  </si>
  <si>
    <t>2003:カー用品</t>
  </si>
  <si>
    <t>2004:自動車修理・車検</t>
  </si>
  <si>
    <t>2005:自転車販売・自転車用品・自転車修理</t>
  </si>
  <si>
    <t>2101:鉄道・バス</t>
  </si>
  <si>
    <t>2102:航空券・乗船券</t>
  </si>
  <si>
    <t>2103:レンタカー</t>
  </si>
  <si>
    <t>2104:タクシー・運転代行・ハイヤー</t>
  </si>
  <si>
    <t>2105:運送業・引越</t>
  </si>
  <si>
    <t>2201:電気・ガス・水道</t>
  </si>
  <si>
    <t>2202:通話料・プロバイダー料</t>
  </si>
  <si>
    <t>2301:病院</t>
  </si>
  <si>
    <t>2302:美容整形</t>
  </si>
  <si>
    <t>2303:医薬品</t>
  </si>
  <si>
    <t>2304:歯科</t>
  </si>
  <si>
    <t>2305:整体・鍼灸</t>
  </si>
  <si>
    <t>2306:動物病院</t>
  </si>
  <si>
    <t>2307:介護施設・介護サービス</t>
  </si>
  <si>
    <t>2308:児童福祉施設・児童福祉サービス</t>
  </si>
  <si>
    <t>2309:その他医療</t>
  </si>
  <si>
    <t>2401:結婚相談所</t>
  </si>
  <si>
    <t>2402:弁護士事務所</t>
  </si>
  <si>
    <t>2403:カウンセリング・コーチング</t>
  </si>
  <si>
    <t>2404:探偵・興信所・警備</t>
  </si>
  <si>
    <t>2405:翻訳・通訳</t>
  </si>
  <si>
    <t>2406:人材派遣・職業紹介</t>
  </si>
  <si>
    <t>2407:占い</t>
  </si>
  <si>
    <t>2408:修理サービス</t>
  </si>
  <si>
    <t>2409:その他専門サービス</t>
  </si>
  <si>
    <t>2501:結婚式場・ブライダルサービス</t>
  </si>
  <si>
    <t>2502:葬祭業・葬儀場</t>
  </si>
  <si>
    <t>2503:墓石・墓地</t>
  </si>
  <si>
    <t>2504:仏具・仏壇</t>
  </si>
  <si>
    <t>2601:映画</t>
  </si>
  <si>
    <t>2602:劇場・歌舞伎・ミュージカル</t>
  </si>
  <si>
    <t>2603:カラオケ・ゲームセンター</t>
  </si>
  <si>
    <t>2604:コンサート・音楽イベント</t>
  </si>
  <si>
    <t>2605:博物館・美術館・科学館</t>
  </si>
  <si>
    <t>2606:旅行代理店・ガイド</t>
  </si>
  <si>
    <t>2701:寺院・神社・教会</t>
  </si>
  <si>
    <t>2702:レンタルサービス</t>
  </si>
  <si>
    <t>2703:不明・該当なし</t>
  </si>
  <si>
    <t>2801:オンラインゲーム</t>
  </si>
  <si>
    <t>2802:デジタルコンテンツ</t>
  </si>
  <si>
    <t>2803:デジタルアプリケーション</t>
  </si>
  <si>
    <t>2804:その他Webサービス</t>
  </si>
  <si>
    <t>2901:自動販売機</t>
  </si>
  <si>
    <t>2902:自動精算機</t>
  </si>
  <si>
    <t>選択してください</t>
    <phoneticPr fontId="3"/>
  </si>
  <si>
    <t>メルペイ</t>
    <phoneticPr fontId="3"/>
  </si>
  <si>
    <t>業種</t>
    <rPh sb="0" eb="2">
      <t>ギョウシュ</t>
    </rPh>
    <phoneticPr fontId="3"/>
  </si>
  <si>
    <t>カテゴリー</t>
    <phoneticPr fontId="3"/>
  </si>
  <si>
    <t>フランチャイズ展開：</t>
    <rPh sb="7" eb="9">
      <t>テンカイ</t>
    </rPh>
    <phoneticPr fontId="3"/>
  </si>
  <si>
    <t>←メルペイ判定</t>
    <rPh sb="5" eb="7">
      <t>ハンテイ</t>
    </rPh>
    <phoneticPr fontId="3"/>
  </si>
  <si>
    <t>メルペイ</t>
    <phoneticPr fontId="3"/>
  </si>
  <si>
    <t>941001</t>
    <phoneticPr fontId="3"/>
  </si>
  <si>
    <t>業種</t>
    <rPh sb="0" eb="2">
      <t>ギョウシュ</t>
    </rPh>
    <phoneticPr fontId="2"/>
  </si>
  <si>
    <t>カテゴリ</t>
  </si>
  <si>
    <t>FC展開有無</t>
  </si>
  <si>
    <t>一覧掲載可否</t>
  </si>
  <si>
    <t>94101</t>
  </si>
  <si>
    <t>Q52</t>
  </si>
  <si>
    <t>Q53</t>
  </si>
  <si>
    <t>Q54</t>
  </si>
  <si>
    <t>Q55</t>
  </si>
  <si>
    <t>Q57</t>
  </si>
  <si>
    <t>Q58</t>
  </si>
  <si>
    <t>1:リアル決済、2:ネット決済</t>
    <phoneticPr fontId="3"/>
  </si>
  <si>
    <t>0:無し、1:有り</t>
    <phoneticPr fontId="3"/>
  </si>
  <si>
    <t>Q56</t>
  </si>
  <si>
    <r>
      <t>法人名</t>
    </r>
    <r>
      <rPr>
        <sz val="11"/>
        <rFont val="Meiryo UI"/>
        <family val="3"/>
        <charset val="128"/>
      </rPr>
      <t>（アルファベット
または中国語表記）</t>
    </r>
    <r>
      <rPr>
        <sz val="12"/>
        <rFont val="Meiryo UI"/>
        <family val="3"/>
        <charset val="128"/>
      </rPr>
      <t xml:space="preserve">
</t>
    </r>
    <r>
      <rPr>
        <sz val="9"/>
        <rFont val="Meiryo UI"/>
        <family val="3"/>
        <charset val="128"/>
      </rPr>
      <t>(個人事業主の場合は個人名)</t>
    </r>
    <rPh sb="0" eb="2">
      <t>ホウジン</t>
    </rPh>
    <rPh sb="2" eb="3">
      <t>メイ</t>
    </rPh>
    <rPh sb="15" eb="18">
      <t>チュウゴクゴ</t>
    </rPh>
    <rPh sb="18" eb="20">
      <t>ヒョウキ</t>
    </rPh>
    <rPh sb="23" eb="25">
      <t>コジン</t>
    </rPh>
    <rPh sb="25" eb="28">
      <t>ジギョウヌシ</t>
    </rPh>
    <rPh sb="29" eb="31">
      <t>バアイ</t>
    </rPh>
    <rPh sb="32" eb="35">
      <t>コジンメイ</t>
    </rPh>
    <phoneticPr fontId="3"/>
  </si>
  <si>
    <r>
      <t xml:space="preserve">法人名
</t>
    </r>
    <r>
      <rPr>
        <sz val="11"/>
        <rFont val="Meiryo UI"/>
        <family val="3"/>
        <charset val="128"/>
      </rPr>
      <t>(アルファベット表記)</t>
    </r>
    <r>
      <rPr>
        <sz val="12"/>
        <rFont val="Meiryo UI"/>
        <family val="3"/>
        <charset val="128"/>
      </rPr>
      <t xml:space="preserve">
</t>
    </r>
    <r>
      <rPr>
        <sz val="9"/>
        <rFont val="Meiryo UI"/>
        <family val="3"/>
        <charset val="128"/>
      </rPr>
      <t>(個人事業主の場合は個人名)</t>
    </r>
    <rPh sb="0" eb="2">
      <t>ホウジン</t>
    </rPh>
    <rPh sb="2" eb="3">
      <t>メイ</t>
    </rPh>
    <rPh sb="12" eb="14">
      <t>ヒョウキ</t>
    </rPh>
    <rPh sb="17" eb="19">
      <t>コジン</t>
    </rPh>
    <rPh sb="19" eb="22">
      <t>ジギョウヌシ</t>
    </rPh>
    <rPh sb="23" eb="25">
      <t>バアイ</t>
    </rPh>
    <rPh sb="26" eb="29">
      <t>コジンメイ</t>
    </rPh>
    <phoneticPr fontId="3"/>
  </si>
  <si>
    <t>店舗名 アルファベットまたは中国語表記</t>
    <rPh sb="0" eb="2">
      <t>テンポ</t>
    </rPh>
    <rPh sb="2" eb="3">
      <t>メイ</t>
    </rPh>
    <rPh sb="14" eb="17">
      <t>チュウゴクゴ</t>
    </rPh>
    <rPh sb="17" eb="19">
      <t>ヒョウキ</t>
    </rPh>
    <phoneticPr fontId="4"/>
  </si>
  <si>
    <t>ブランド名</t>
    <rPh sb="4" eb="5">
      <t>メイ</t>
    </rPh>
    <phoneticPr fontId="3"/>
  </si>
  <si>
    <r>
      <t xml:space="preserve">サービス概要
</t>
    </r>
    <r>
      <rPr>
        <sz val="10"/>
        <rFont val="Meiryo UI"/>
        <family val="3"/>
        <charset val="128"/>
      </rPr>
      <t>(英語または中国語表記)</t>
    </r>
    <rPh sb="13" eb="16">
      <t>チュウゴクゴ</t>
    </rPh>
    <rPh sb="16" eb="18">
      <t>ヒョウキ</t>
    </rPh>
    <phoneticPr fontId="3"/>
  </si>
  <si>
    <t>SBPS公司</t>
    <phoneticPr fontId="3"/>
  </si>
  <si>
    <t>SBPS SHOUJI</t>
    <phoneticPr fontId="3"/>
  </si>
  <si>
    <r>
      <t xml:space="preserve">サービス概要
</t>
    </r>
    <r>
      <rPr>
        <sz val="10"/>
        <rFont val="Meiryo UI"/>
        <family val="3"/>
        <charset val="128"/>
      </rPr>
      <t>(英語または中国語表記)</t>
    </r>
    <rPh sb="8" eb="10">
      <t>エイゴ</t>
    </rPh>
    <rPh sb="13" eb="16">
      <t>チュウゴクゴ</t>
    </rPh>
    <rPh sb="16" eb="18">
      <t>ヒョウキ</t>
    </rPh>
    <phoneticPr fontId="3"/>
  </si>
  <si>
    <t>6051:セイコーソリューションズ株式会社</t>
  </si>
  <si>
    <t>6054:株式会社イースタイル</t>
  </si>
  <si>
    <t>アルファベットまたは中国語表記</t>
    <rPh sb="10" eb="13">
      <t>チュウゴクゴ</t>
    </rPh>
    <rPh sb="13" eb="15">
      <t>ヒョウキ</t>
    </rPh>
    <phoneticPr fontId="3"/>
  </si>
  <si>
    <t>アルファベットまたは中国語表記</t>
    <phoneticPr fontId="3"/>
  </si>
  <si>
    <t>業種（ジャンル）</t>
    <rPh sb="0" eb="2">
      <t>ギョウシュ</t>
    </rPh>
    <phoneticPr fontId="3"/>
  </si>
  <si>
    <t>●auPAY業種</t>
    <phoneticPr fontId="3"/>
  </si>
  <si>
    <t>01:コンビニ</t>
  </si>
  <si>
    <t>02:スーパー・飲食料品</t>
  </si>
  <si>
    <t>03:ドラッグストア</t>
  </si>
  <si>
    <t>04:百貨店・ショッピングセンター</t>
  </si>
  <si>
    <t>05:家具・家電量販店</t>
  </si>
  <si>
    <t>06:ファッション</t>
  </si>
  <si>
    <t>07:ホームセンター・ディスカウントストア</t>
  </si>
  <si>
    <t>08:書籍・CD・DVD</t>
  </si>
  <si>
    <t>09:スポーツ用品</t>
  </si>
  <si>
    <t>10:カー用品</t>
  </si>
  <si>
    <t>11:自動販売機</t>
  </si>
  <si>
    <t>12:飲食</t>
  </si>
  <si>
    <t>13:美容</t>
  </si>
  <si>
    <t>14:交通</t>
  </si>
  <si>
    <t>15:旅行・宿泊</t>
  </si>
  <si>
    <t>16:エンタメ・レジャー</t>
  </si>
  <si>
    <t>17:病院・医療</t>
  </si>
  <si>
    <t>18:教育</t>
  </si>
  <si>
    <t>19:保険</t>
  </si>
  <si>
    <t>20:通信</t>
  </si>
  <si>
    <t>21:公共料金・税金</t>
  </si>
  <si>
    <t>22:その他</t>
  </si>
  <si>
    <t>←auPAY判定</t>
    <rPh sb="6" eb="8">
      <t>ハンテイ</t>
    </rPh>
    <phoneticPr fontId="3"/>
  </si>
  <si>
    <t>使えるお店検索</t>
    <phoneticPr fontId="3"/>
  </si>
  <si>
    <t>表示する</t>
    <rPh sb="0" eb="2">
      <t>ヒョウジ</t>
    </rPh>
    <phoneticPr fontId="3"/>
  </si>
  <si>
    <t>電話番号のみ非表示</t>
    <phoneticPr fontId="3"/>
  </si>
  <si>
    <t>非表示</t>
    <rPh sb="0" eb="3">
      <t>ヒヒョウジ</t>
    </rPh>
    <phoneticPr fontId="3"/>
  </si>
  <si>
    <t>au PAY</t>
    <phoneticPr fontId="3"/>
  </si>
  <si>
    <t>au PAY</t>
  </si>
  <si>
    <t>au PAY</t>
    <phoneticPr fontId="3"/>
  </si>
  <si>
    <t>au PAY</t>
    <phoneticPr fontId="3"/>
  </si>
  <si>
    <t>au PAY</t>
    <phoneticPr fontId="3"/>
  </si>
  <si>
    <t>940001</t>
    <phoneticPr fontId="3"/>
  </si>
  <si>
    <t>業種(ジャンル)</t>
  </si>
  <si>
    <t>使えるお店検索表示状態</t>
  </si>
  <si>
    <t>94001</t>
  </si>
  <si>
    <t>Q44</t>
  </si>
  <si>
    <t>Q45</t>
  </si>
  <si>
    <t>Q46</t>
  </si>
  <si>
    <t>Q47</t>
  </si>
  <si>
    <t>1:表示、2:電話番号のみ非表示、3:全て非表示</t>
    <phoneticPr fontId="3"/>
  </si>
  <si>
    <t>区分</t>
    <rPh sb="0" eb="2">
      <t>クブン</t>
    </rPh>
    <phoneticPr fontId="3"/>
  </si>
  <si>
    <t>-</t>
  </si>
  <si>
    <t>6059:INSPIRYJAPAN株式会社</t>
    <rPh sb="17" eb="19">
      <t>カブシキ</t>
    </rPh>
    <rPh sb="19" eb="21">
      <t>カイシャ</t>
    </rPh>
    <phoneticPr fontId="3"/>
  </si>
  <si>
    <t>6060:株式会社アイテック</t>
    <rPh sb="5" eb="7">
      <t>カブシキ</t>
    </rPh>
    <rPh sb="7" eb="9">
      <t>カイシャ</t>
    </rPh>
    <phoneticPr fontId="3"/>
  </si>
  <si>
    <t>6056:合同会社エムシーテクノロジーズ</t>
  </si>
  <si>
    <t>6057:アクア株式会社</t>
  </si>
  <si>
    <t>6058:株式会社ポスコ</t>
  </si>
  <si>
    <t>6062:株式会社H&amp;Sプロモーション</t>
  </si>
  <si>
    <t>5411</t>
  </si>
  <si>
    <t>銀聯</t>
    <rPh sb="0" eb="2">
      <t>ギンレン</t>
    </rPh>
    <phoneticPr fontId="2"/>
  </si>
  <si>
    <t>PZB</t>
  </si>
  <si>
    <t>Q26</t>
  </si>
  <si>
    <t>5812</t>
  </si>
  <si>
    <t>7230</t>
  </si>
  <si>
    <t>7011</t>
  </si>
  <si>
    <t>5995</t>
  </si>
  <si>
    <t>JKOPAY</t>
    <phoneticPr fontId="3"/>
  </si>
  <si>
    <t>商品カテゴリ</t>
    <rPh sb="0" eb="2">
      <t>ショウヒン</t>
    </rPh>
    <phoneticPr fontId="3"/>
  </si>
  <si>
    <t>3000:美容&amp;リラクゼーション</t>
  </si>
  <si>
    <t>←JKOPAY判定</t>
    <rPh sb="7" eb="9">
      <t>ハンテイ</t>
    </rPh>
    <phoneticPr fontId="3"/>
  </si>
  <si>
    <t>JKOPAY1000</t>
    <phoneticPr fontId="3"/>
  </si>
  <si>
    <t>JKOPAY2000</t>
    <phoneticPr fontId="3"/>
  </si>
  <si>
    <t>JKOPAY3000</t>
    <phoneticPr fontId="3"/>
  </si>
  <si>
    <t>JKOPAY4000</t>
    <phoneticPr fontId="3"/>
  </si>
  <si>
    <t>JKOPAY5000</t>
    <phoneticPr fontId="3"/>
  </si>
  <si>
    <t>JKOPAY6000</t>
    <phoneticPr fontId="3"/>
  </si>
  <si>
    <t>JKOPAY0000</t>
    <phoneticPr fontId="3"/>
  </si>
  <si>
    <t>●JKOPAY商品カテゴリ</t>
    <rPh sb="7" eb="9">
      <t>ショウヒン</t>
    </rPh>
    <phoneticPr fontId="3"/>
  </si>
  <si>
    <t>ショッピング</t>
  </si>
  <si>
    <t>美容&amp;リラクゼーション</t>
    <phoneticPr fontId="3"/>
  </si>
  <si>
    <t xml:space="preserve">ペット </t>
  </si>
  <si>
    <t>ライフスタイル</t>
  </si>
  <si>
    <t>スーパー、コンビニ</t>
  </si>
  <si>
    <t>選択してください</t>
    <phoneticPr fontId="3"/>
  </si>
  <si>
    <t>MCC</t>
    <phoneticPr fontId="3"/>
  </si>
  <si>
    <t>0000:選択してください</t>
    <rPh sb="5" eb="7">
      <t>センタク</t>
    </rPh>
    <phoneticPr fontId="180"/>
  </si>
  <si>
    <t>0000</t>
    <phoneticPr fontId="3"/>
  </si>
  <si>
    <t>1001:中華料理</t>
  </si>
  <si>
    <t>2001:コスメティックス</t>
  </si>
  <si>
    <t>3001:マッサージ</t>
  </si>
  <si>
    <t>4001:ペットビューティー</t>
  </si>
  <si>
    <t>5001:ホテル、民泊</t>
  </si>
  <si>
    <t>6001:コンビニ</t>
  </si>
  <si>
    <t>5812　　Eating Places and Restaurants</t>
  </si>
  <si>
    <t>2000:ショッピング</t>
  </si>
  <si>
    <t>1002:アメリカフード</t>
  </si>
  <si>
    <t>2002:ファッション、衣服</t>
  </si>
  <si>
    <t>3002:ビューティー、スパ</t>
  </si>
  <si>
    <t>4002:ペットホテル</t>
  </si>
  <si>
    <t>5002:エンターテイメント</t>
  </si>
  <si>
    <t>6002:スーパー</t>
  </si>
  <si>
    <t>7278</t>
  </si>
  <si>
    <t>7278　　Buying and Shopping Services and Clubs</t>
  </si>
  <si>
    <t>1003:和食</t>
  </si>
  <si>
    <t>2003:日用品</t>
  </si>
  <si>
    <t>3003:ヘアサロン</t>
  </si>
  <si>
    <t>4003:ペット病院</t>
  </si>
  <si>
    <t>5003:ジム、フィットネス</t>
  </si>
  <si>
    <t>7230　　Beauty and Barber Shops</t>
  </si>
  <si>
    <t xml:space="preserve">4000:ペット </t>
  </si>
  <si>
    <t>1004:コーヒー、お茶</t>
  </si>
  <si>
    <t>2004:電子製品</t>
  </si>
  <si>
    <t>3004:マニキュア、美顔</t>
  </si>
  <si>
    <t>5004:交通</t>
  </si>
  <si>
    <t>5995　　Pet Shops, Pet Foods and Supplies Stores</t>
  </si>
  <si>
    <t>5000:ライフスタイル</t>
  </si>
  <si>
    <t>1005:ファーストフード</t>
  </si>
  <si>
    <t>2005:妊婦用品、玩具</t>
  </si>
  <si>
    <t>5005:車用品、修理</t>
  </si>
  <si>
    <t>7011　　Lodging – Hotels, Motels, Resorts, Central Reservation Services (Not Elsewhere Classified)</t>
  </si>
  <si>
    <t>6000:スーパー、コンビニ</t>
  </si>
  <si>
    <t>1006:イタリア料理</t>
  </si>
  <si>
    <t>2006:食品、ベーカリー</t>
  </si>
  <si>
    <t>5006:病院、クリニック</t>
  </si>
  <si>
    <t>5411　　Grocery Stores and Supermarkets</t>
  </si>
  <si>
    <t>1007:タイ料理</t>
  </si>
  <si>
    <t>5007:薬局</t>
  </si>
  <si>
    <t>1008:韓国料理</t>
  </si>
  <si>
    <t>5008:その他</t>
  </si>
  <si>
    <t>1009:香港料理</t>
  </si>
  <si>
    <t>1010:異国料理</t>
  </si>
  <si>
    <t>1011:屋台料理</t>
  </si>
  <si>
    <t>1012:火鍋</t>
  </si>
  <si>
    <t>1013:焼き鳥</t>
  </si>
  <si>
    <t>1014:焼き肉</t>
  </si>
  <si>
    <t>1015:バー、居酒屋</t>
  </si>
  <si>
    <t>1016:ビストロ</t>
  </si>
  <si>
    <t>1017:鉄板焼</t>
  </si>
  <si>
    <t>1018:ベジタリアン</t>
  </si>
  <si>
    <t>1019:テーマレストラン</t>
  </si>
  <si>
    <t>1020:コーヒー</t>
  </si>
  <si>
    <t>1021:飲料</t>
  </si>
  <si>
    <t>1022:アイスクリーム、デザート</t>
  </si>
  <si>
    <t>1023:ベーカリー、ケーキ</t>
  </si>
  <si>
    <t>1024:ブランチ</t>
  </si>
  <si>
    <t>1025:ペットレストラン</t>
  </si>
  <si>
    <t>JKOPAY商品1</t>
    <phoneticPr fontId="3"/>
  </si>
  <si>
    <t>JKOPAY</t>
  </si>
  <si>
    <t>JKOPAY</t>
    <phoneticPr fontId="3"/>
  </si>
  <si>
    <t>94301</t>
  </si>
  <si>
    <t>Q72</t>
  </si>
  <si>
    <t>Q73</t>
  </si>
  <si>
    <t>Q74</t>
  </si>
  <si>
    <t>Q75</t>
  </si>
  <si>
    <t>Q76</t>
  </si>
  <si>
    <t>メイン商品カテゴリ</t>
    <rPh sb="3" eb="5">
      <t>ショウヒン</t>
    </rPh>
    <phoneticPr fontId="2"/>
  </si>
  <si>
    <t>Q77</t>
  </si>
  <si>
    <t>サブ商品カテゴリ</t>
    <rPh sb="2" eb="4">
      <t>ショウヒン</t>
    </rPh>
    <phoneticPr fontId="2"/>
  </si>
  <si>
    <t>Q78</t>
  </si>
  <si>
    <t>Q79</t>
  </si>
  <si>
    <t>1627445</t>
  </si>
  <si>
    <t>1629244</t>
  </si>
  <si>
    <t>1631038</t>
  </si>
  <si>
    <t>1627843</t>
  </si>
  <si>
    <t>1629564</t>
  </si>
  <si>
    <t>1629452</t>
  </si>
  <si>
    <t>1630786</t>
  </si>
  <si>
    <t>1613012</t>
  </si>
  <si>
    <t>1603239</t>
  </si>
  <si>
    <t>1605385</t>
  </si>
  <si>
    <t>渡辺英郎</t>
  </si>
  <si>
    <t>堀内直也</t>
  </si>
  <si>
    <t>加藤 秀明</t>
  </si>
  <si>
    <t>井出 直希</t>
  </si>
  <si>
    <t>釘﨑 琢也</t>
  </si>
  <si>
    <t>大出 智史</t>
  </si>
  <si>
    <t>西山 講平</t>
  </si>
  <si>
    <t>工藤 宰民</t>
  </si>
  <si>
    <t>三浦 由衣</t>
  </si>
  <si>
    <t>大西 敬二</t>
  </si>
  <si>
    <t>使えるお店表示</t>
    <rPh sb="0" eb="1">
      <t>ツカ</t>
    </rPh>
    <rPh sb="4" eb="5">
      <t>ミセ</t>
    </rPh>
    <rPh sb="5" eb="7">
      <t>ヒョウジ</t>
    </rPh>
    <phoneticPr fontId="3"/>
  </si>
  <si>
    <t>表示しない</t>
    <rPh sb="0" eb="2">
      <t>ヒョウジ</t>
    </rPh>
    <phoneticPr fontId="3"/>
  </si>
  <si>
    <t>　表示する</t>
    <rPh sb="1" eb="3">
      <t>ヒョウジ</t>
    </rPh>
    <phoneticPr fontId="3"/>
  </si>
  <si>
    <t>0:利用しない、1:利用する</t>
    <phoneticPr fontId="2"/>
  </si>
  <si>
    <t>6067:株式会社 エルシーアプライアンス</t>
  </si>
  <si>
    <t>J-Coin Pay</t>
    <phoneticPr fontId="3"/>
  </si>
  <si>
    <t>J-Coin Pay</t>
    <phoneticPr fontId="3"/>
  </si>
  <si>
    <t>94401</t>
  </si>
  <si>
    <t>J-Coin Pay</t>
    <phoneticPr fontId="3"/>
  </si>
  <si>
    <t>Q82</t>
  </si>
  <si>
    <t>Q83</t>
  </si>
  <si>
    <t>J-Coin Pay</t>
  </si>
  <si>
    <t>JKOPAY</t>
    <phoneticPr fontId="3"/>
  </si>
  <si>
    <t>J-Coin Pay</t>
    <phoneticPr fontId="3"/>
  </si>
  <si>
    <t>943001</t>
    <phoneticPr fontId="3"/>
  </si>
  <si>
    <t>944001</t>
    <phoneticPr fontId="3"/>
  </si>
  <si>
    <t>6070:トゥモロー総研株式会社</t>
  </si>
  <si>
    <t>6072:株式会社プラスワン</t>
  </si>
  <si>
    <t>6073:株式会社アップルヒル</t>
  </si>
  <si>
    <t>6074:アイ・シンクレント株式会社</t>
  </si>
  <si>
    <t>6075:株式会社小田原機器</t>
  </si>
  <si>
    <t>・日本国旅券（ﾊﾟｽﾎﾟｰﾄ）</t>
  </si>
  <si>
    <t>・住民基本台帳ｶｰﾄﾞ</t>
  </si>
  <si>
    <t>・印鑑登録証明書</t>
  </si>
  <si>
    <t>・在留カード</t>
  </si>
  <si>
    <t>・特別永住者証明書</t>
  </si>
  <si>
    <t>5100:飲食</t>
  </si>
  <si>
    <t>5200:ショッピング・小売</t>
  </si>
  <si>
    <t>5300:ファッション</t>
  </si>
  <si>
    <t>5400:スポーツ</t>
  </si>
  <si>
    <t>5500:教育・習い事</t>
  </si>
  <si>
    <t>5600:保育・学校</t>
  </si>
  <si>
    <t>5700:美容・サロン</t>
  </si>
  <si>
    <t>5800:医療機関・診療所</t>
  </si>
  <si>
    <t>5900:専門サービス</t>
  </si>
  <si>
    <t>6000:生活関連サービス</t>
  </si>
  <si>
    <t>6100:ペット</t>
  </si>
  <si>
    <t>6200:宿泊施設</t>
  </si>
  <si>
    <t>6300:旅行・エンタメ・レジャー</t>
  </si>
  <si>
    <t>6400:自動車・バイク</t>
  </si>
  <si>
    <t>6500:交通機関・サービス</t>
  </si>
  <si>
    <t>6600:銀行・保険・金融</t>
  </si>
  <si>
    <t>6700:寺院・神社・教会</t>
  </si>
  <si>
    <t>6800:団体</t>
  </si>
  <si>
    <t>6900:スポーツチーム・団体</t>
  </si>
  <si>
    <t>7000:公共機関・施設</t>
  </si>
  <si>
    <t>7100:福祉・介護</t>
  </si>
  <si>
    <t>7200:冠婚葬祭</t>
  </si>
  <si>
    <t>7300:電気・ガス・エネルギー</t>
  </si>
  <si>
    <t>7400:通信・情報・メディア</t>
  </si>
  <si>
    <t>7500:建設・土木</t>
  </si>
  <si>
    <t>ショッピング・小売</t>
  </si>
  <si>
    <t>スポーツ</t>
  </si>
  <si>
    <t>5101:飲食店・レストラン</t>
  </si>
  <si>
    <t>5102:デリバリー・ケータリング</t>
  </si>
  <si>
    <t>5201:食料品全般</t>
  </si>
  <si>
    <t>5202:酒屋</t>
  </si>
  <si>
    <t>5203:スーパー</t>
  </si>
  <si>
    <t>5204:コンビニエンスストア</t>
  </si>
  <si>
    <t>5205:百貨店・デパート</t>
  </si>
  <si>
    <t>5206:ショッピングセンター・モール</t>
  </si>
  <si>
    <t>5207:ホームセンター</t>
  </si>
  <si>
    <t>5208:処方薬・ドラッグストア</t>
  </si>
  <si>
    <t>5209:ディスカウントショップ</t>
  </si>
  <si>
    <t>5210:リサイクルショップ・買取専門店</t>
  </si>
  <si>
    <t>5211:金券ショップ</t>
  </si>
  <si>
    <t>5212:プレイガイド・チケット販売</t>
  </si>
  <si>
    <t>5213:ＣＤ・ＤＶＤ・レコード販売</t>
  </si>
  <si>
    <t>5214:中古ＣＤ・ＤＶＤ・レコード販売</t>
  </si>
  <si>
    <t>5215:書店・本屋</t>
  </si>
  <si>
    <t>5216:古本屋</t>
  </si>
  <si>
    <t>5217:電子書籍・デジタルコンテンツ</t>
  </si>
  <si>
    <t>5218:利殖・副業に関する情報商材</t>
  </si>
  <si>
    <t>5219:骨董・古美術品</t>
  </si>
  <si>
    <t>5220:家電・パソコン</t>
  </si>
  <si>
    <t>5221:携帯電話・PHS</t>
  </si>
  <si>
    <t>5222:メガネ・コンタクトレンズ・補聴器</t>
  </si>
  <si>
    <t>5223:化粧品・メイク用品</t>
  </si>
  <si>
    <t>5224:自転車・サイクルショップ</t>
  </si>
  <si>
    <t>5225:おもちゃ・玩具</t>
  </si>
  <si>
    <t>5226:子供服・ベビー用品</t>
  </si>
  <si>
    <t>5227:事務所・店舗用装備品・文房具</t>
  </si>
  <si>
    <t>5228:生活雑貨・食器・インテリア用品</t>
  </si>
  <si>
    <t>5229:家具</t>
  </si>
  <si>
    <t>5230:花・植木店</t>
  </si>
  <si>
    <t>5231:仏壇・仏具、その他の祭具</t>
  </si>
  <si>
    <t>5232:健康食品・サプリメント・化粧品以外の美容用品</t>
  </si>
  <si>
    <t>5233:その他ショッピング</t>
  </si>
  <si>
    <t>5301:アクセサリー・ジュエリー・腕時計</t>
  </si>
  <si>
    <t>5302:靴・かばん</t>
  </si>
  <si>
    <t>5303:衣料品販売</t>
  </si>
  <si>
    <t>5304:着物・呉服</t>
  </si>
  <si>
    <t>5305:貸衣しょう</t>
  </si>
  <si>
    <t>5401:スポーツ用品</t>
  </si>
  <si>
    <t>5402:スポーツ教室・スポーツレッスン</t>
  </si>
  <si>
    <t>5403:フィットネス・スポーツクラブ・ジム</t>
  </si>
  <si>
    <t>5404:競技場・体育館・その他スポーツ施設</t>
  </si>
  <si>
    <t>5501:学習塾・進学塾・予備校</t>
  </si>
  <si>
    <t>5502:家庭教師</t>
  </si>
  <si>
    <t>5503:パソコン教室</t>
  </si>
  <si>
    <t>5504:外国語会話・外国語教室</t>
  </si>
  <si>
    <t>5505:幼児教室</t>
  </si>
  <si>
    <t>5506:そろばん・書道教室</t>
  </si>
  <si>
    <t>5507:カルチャースクール</t>
  </si>
  <si>
    <t>5601:託児所・ベビーシッター</t>
  </si>
  <si>
    <t>5602:幼稚園・保育園</t>
  </si>
  <si>
    <t>5603:学童保育所</t>
  </si>
  <si>
    <t>5604:インターナショナルスクール</t>
  </si>
  <si>
    <t>5605:学校</t>
  </si>
  <si>
    <t>5606:大学所属サークル・部活動</t>
  </si>
  <si>
    <t>5607:同窓会・OB会</t>
  </si>
  <si>
    <t>5608:研究機関</t>
  </si>
  <si>
    <t>5701:理容店・美容院</t>
  </si>
  <si>
    <t>5702:ネイル・まつげエクステ</t>
  </si>
  <si>
    <t>5703:リラクゼーションマッサージ</t>
  </si>
  <si>
    <t>5704:アロマテラピーサロン・スクール</t>
  </si>
  <si>
    <t>5705:エステティック・美容サロン</t>
  </si>
  <si>
    <t>5801:医院・診療所</t>
  </si>
  <si>
    <t>5802:総合病院</t>
  </si>
  <si>
    <t>5803:歯科</t>
  </si>
  <si>
    <t>5804:歯科技工所</t>
  </si>
  <si>
    <t>5805:美容クリニック・美容外科</t>
  </si>
  <si>
    <t>5806:あんまマッサージ・針灸・整体</t>
  </si>
  <si>
    <t>5807:医療附帯サービス</t>
  </si>
  <si>
    <t>5808:その他各種療法</t>
  </si>
  <si>
    <t>5901:法律事務所・弁護士事務所</t>
  </si>
  <si>
    <t>5902:特許事務所</t>
  </si>
  <si>
    <t>5903:司法書士事務所</t>
  </si>
  <si>
    <t>5904:公認会計士事務所</t>
  </si>
  <si>
    <t>5905:税理士事務所</t>
  </si>
  <si>
    <t>5906:社会保険労務士・労働衛生コンサルタント</t>
  </si>
  <si>
    <t>5907:デザイン事務所</t>
  </si>
  <si>
    <t>5908:経営コンサルタント</t>
  </si>
  <si>
    <t>5909:不動産鑑定業</t>
  </si>
  <si>
    <t>5910:行政書士事務所</t>
  </si>
  <si>
    <t>5911:土地家屋調査士</t>
  </si>
  <si>
    <t>5912:興信所・探偵事務所</t>
  </si>
  <si>
    <t>5913:警備</t>
  </si>
  <si>
    <t>5914:翻訳・通訳</t>
  </si>
  <si>
    <t>5915:労働者・人材派遣</t>
  </si>
  <si>
    <t>5916:その他専門サービス業</t>
  </si>
  <si>
    <t>6001:住宅設備・リフォーム</t>
  </si>
  <si>
    <t>6002:不動産</t>
  </si>
  <si>
    <t>6003:ハウスクリーニング・害虫駆除</t>
  </si>
  <si>
    <t>6004:鍵交換・修理</t>
  </si>
  <si>
    <t>6005:水漏れ・水道修理</t>
  </si>
  <si>
    <t>6006:各種代行サービス・便利屋・不用品回収</t>
  </si>
  <si>
    <t>6007:引越し・宅配サービス</t>
  </si>
  <si>
    <t>6008:郵便局</t>
  </si>
  <si>
    <t>6009:各種修理・修繕</t>
  </si>
  <si>
    <t>6010:占い・悩み相談・カウンセリング</t>
  </si>
  <si>
    <t>6011:クリーニング</t>
  </si>
  <si>
    <t>6012:写真店・フォトスタジオ・印刷</t>
  </si>
  <si>
    <t>6013:音楽スタジオ・シェアオフィス・レンタルスペース</t>
  </si>
  <si>
    <t>6014:レンタルビデオ・CD・貸本</t>
  </si>
  <si>
    <t>6015:レンタルサービス</t>
  </si>
  <si>
    <t>6016:新聞販売店</t>
  </si>
  <si>
    <t>6017:その他生活関連サービス</t>
  </si>
  <si>
    <t>6101:動物病院</t>
  </si>
  <si>
    <t>6102:ペットショップ</t>
  </si>
  <si>
    <t>6103:ペット用品店</t>
  </si>
  <si>
    <t>6104:ペットサロン・ペットホテル・しつけ・ドッグラン</t>
  </si>
  <si>
    <t>6105:ペット葬儀・墓地</t>
  </si>
  <si>
    <t>6106:その他ペットサービス</t>
  </si>
  <si>
    <t>6201:ホテル・旅館・ペンション</t>
  </si>
  <si>
    <t>6202:ファッションホテル</t>
  </si>
  <si>
    <t>6301:映画館・劇場</t>
  </si>
  <si>
    <t>6302:ライブハウス</t>
  </si>
  <si>
    <t>6303:ディスコ</t>
  </si>
  <si>
    <t>6304:ダンスホール</t>
  </si>
  <si>
    <t>6305:カラオケ</t>
  </si>
  <si>
    <t>6306:ゲームセンター</t>
  </si>
  <si>
    <t>6307:ビリヤード</t>
  </si>
  <si>
    <t>6308:囲碁・将棋所</t>
  </si>
  <si>
    <t>6309:競輪・競馬・競艇・オートレース</t>
  </si>
  <si>
    <t>6310:インターネットカフェ</t>
  </si>
  <si>
    <t>6311:その他娯楽・エンタメ</t>
  </si>
  <si>
    <t>6312:コンサート・音楽イベント</t>
  </si>
  <si>
    <t>6313:展示会・博覧会</t>
  </si>
  <si>
    <t>6314:その他イベント</t>
  </si>
  <si>
    <t>6315:テーマパーク・遊園地</t>
  </si>
  <si>
    <t>6316:プラネタリウム・天文台</t>
  </si>
  <si>
    <t>6317:動物園・植物園・水族館</t>
  </si>
  <si>
    <t>6318:銭湯・公衆浴場・温泉浴場</t>
  </si>
  <si>
    <t>6319:歴史的建造物・観光名所</t>
  </si>
  <si>
    <t>6320:博物館・美術館・科学館</t>
  </si>
  <si>
    <t>6321:その他レジャー施設</t>
  </si>
  <si>
    <t>6322:観光協会・旅行ガイド</t>
  </si>
  <si>
    <t>6323:旅行代理店</t>
  </si>
  <si>
    <t>6324:ケーブルカー・ロープウェー</t>
  </si>
  <si>
    <t>6325:その他旅行・レジャー</t>
  </si>
  <si>
    <t>6326:オンラインゲーム</t>
  </si>
  <si>
    <t>6401:自動車・バイク販売</t>
  </si>
  <si>
    <t>6402:中古車・中古バイク販売・買取</t>
  </si>
  <si>
    <t>6403:自動車・バイクの部品・カー用品販売</t>
  </si>
  <si>
    <t>6404:自動車・バイクの整備・車検・修理</t>
  </si>
  <si>
    <t>6405:自動車解体・廃車</t>
  </si>
  <si>
    <t>6406:レンタカー・レンタルバイク</t>
  </si>
  <si>
    <t>6407:ガソリンスタンド</t>
  </si>
  <si>
    <t>6408:ロードサービス・レッカー・けん引</t>
  </si>
  <si>
    <t>6409:駐車場</t>
  </si>
  <si>
    <t>6410:道路情報サービス</t>
  </si>
  <si>
    <t>6411:自動車教習所</t>
  </si>
  <si>
    <t>6412:その他自動車・バイク</t>
  </si>
  <si>
    <t>6501:鉄道</t>
  </si>
  <si>
    <t>6502:路線バス</t>
  </si>
  <si>
    <t>6503:観光・貸切バス</t>
  </si>
  <si>
    <t>6504:ハイヤー・タクシー</t>
  </si>
  <si>
    <t>6505:運転代行</t>
  </si>
  <si>
    <t>6506:航空</t>
  </si>
  <si>
    <t>6507:その他交通機関・サービス</t>
  </si>
  <si>
    <t>6601:銀行・信用金庫・信用組合・労働金庫</t>
  </si>
  <si>
    <t>6602:証券会社</t>
  </si>
  <si>
    <t>6603:保険</t>
  </si>
  <si>
    <t>6604:クレジットカード</t>
  </si>
  <si>
    <t>6605:貸金業</t>
  </si>
  <si>
    <t>6606:質屋</t>
  </si>
  <si>
    <t>6607:その他金融</t>
  </si>
  <si>
    <t>6701:寺院・神社・教会</t>
  </si>
  <si>
    <t>6702:その他寺院・神社・教会</t>
  </si>
  <si>
    <t>6801:団体</t>
  </si>
  <si>
    <t>6901:スポーツチーム・団体</t>
  </si>
  <si>
    <t>7001:公共機関・施設</t>
  </si>
  <si>
    <t>7101:児童福祉施設・サービス</t>
  </si>
  <si>
    <t>7102:介護施設・サービス</t>
  </si>
  <si>
    <t>7103:その他福祉施設・サービス</t>
  </si>
  <si>
    <t>7201:結婚式場・ブライダルサービス</t>
  </si>
  <si>
    <t>7202:結婚相談所</t>
  </si>
  <si>
    <t>7203:葬祭業・葬儀場</t>
  </si>
  <si>
    <t>7204:墓石・墓地</t>
  </si>
  <si>
    <t>7205:その他冠婚葬祭</t>
  </si>
  <si>
    <t>7301:電気</t>
  </si>
  <si>
    <t>7302:ガス</t>
  </si>
  <si>
    <t>7303:燃料店</t>
  </si>
  <si>
    <t>7304:その他電気・ガス、エネルギー</t>
  </si>
  <si>
    <t>7401:放送局</t>
  </si>
  <si>
    <t>7402:新聞社</t>
  </si>
  <si>
    <t>7403:通信業</t>
  </si>
  <si>
    <t>7404:広告制作・代理店</t>
  </si>
  <si>
    <t>7405:映像・音楽制作</t>
  </si>
  <si>
    <t>7406:その他通信・情報・メディア</t>
  </si>
  <si>
    <t>7501:建築工事</t>
  </si>
  <si>
    <t>7502:設備工事</t>
  </si>
  <si>
    <t>ブランド名(英語)</t>
    <rPh sb="4" eb="5">
      <t>メイ</t>
    </rPh>
    <rPh sb="6" eb="8">
      <t>エイゴ</t>
    </rPh>
    <phoneticPr fontId="2"/>
  </si>
  <si>
    <t>MAP掲載</t>
  </si>
  <si>
    <t>加盟店提示料率</t>
    <rPh sb="0" eb="2">
      <t>カメイ</t>
    </rPh>
    <rPh sb="2" eb="3">
      <t>テン</t>
    </rPh>
    <rPh sb="3" eb="5">
      <t>テイジ</t>
    </rPh>
    <rPh sb="5" eb="7">
      <t>リョウリツ</t>
    </rPh>
    <phoneticPr fontId="2"/>
  </si>
  <si>
    <t>Q3E</t>
  </si>
  <si>
    <t>Q3F</t>
  </si>
  <si>
    <t>Q3G</t>
  </si>
  <si>
    <t>6077:株式会社VORTEX</t>
  </si>
  <si>
    <t>ブランド名 アルファベット表記</t>
    <rPh sb="4" eb="5">
      <t>メイ</t>
    </rPh>
    <rPh sb="13" eb="15">
      <t>ヒョウキ</t>
    </rPh>
    <phoneticPr fontId="4"/>
  </si>
  <si>
    <t>ブランド名英字</t>
    <rPh sb="4" eb="5">
      <t>メイ</t>
    </rPh>
    <rPh sb="5" eb="7">
      <t>エイジ</t>
    </rPh>
    <phoneticPr fontId="2"/>
  </si>
  <si>
    <t>Q27</t>
  </si>
  <si>
    <t>Q28</t>
  </si>
  <si>
    <t>6081:日本リテイルシステム株式会社</t>
  </si>
  <si>
    <t>6083:FIRST DATA MERCHANT SOLUTIONS PRIVATE LIMITED</t>
  </si>
  <si>
    <t>SBPS SHOP</t>
    <phoneticPr fontId="3"/>
  </si>
  <si>
    <t>1001</t>
  </si>
  <si>
    <t>1002</t>
  </si>
  <si>
    <t>1003</t>
  </si>
  <si>
    <t>時計</t>
  </si>
  <si>
    <t>1101</t>
  </si>
  <si>
    <t>1102</t>
  </si>
  <si>
    <t>1201</t>
  </si>
  <si>
    <t>1202</t>
  </si>
  <si>
    <t>1203</t>
  </si>
  <si>
    <t>1204</t>
  </si>
  <si>
    <t>1205</t>
  </si>
  <si>
    <t>1206</t>
  </si>
  <si>
    <t>1207</t>
  </si>
  <si>
    <t>1208</t>
  </si>
  <si>
    <t>1209</t>
  </si>
  <si>
    <t>1210</t>
  </si>
  <si>
    <t>1301</t>
  </si>
  <si>
    <t>1302</t>
  </si>
  <si>
    <t>1303</t>
  </si>
  <si>
    <t>1401</t>
  </si>
  <si>
    <t>1402</t>
  </si>
  <si>
    <t>1501</t>
  </si>
  <si>
    <t>1502</t>
  </si>
  <si>
    <t>1503</t>
  </si>
  <si>
    <t>1504</t>
  </si>
  <si>
    <t>1505</t>
  </si>
  <si>
    <t>1506</t>
  </si>
  <si>
    <t>1507</t>
  </si>
  <si>
    <t>1508</t>
  </si>
  <si>
    <t>1601</t>
  </si>
  <si>
    <t>1602</t>
  </si>
  <si>
    <t>1603</t>
  </si>
  <si>
    <t>1701</t>
  </si>
  <si>
    <t>1702</t>
  </si>
  <si>
    <t>1703</t>
  </si>
  <si>
    <t>1801</t>
  </si>
  <si>
    <t>1802</t>
  </si>
  <si>
    <t>1803</t>
  </si>
  <si>
    <t>1804</t>
  </si>
  <si>
    <t>1901</t>
  </si>
  <si>
    <t>1902</t>
  </si>
  <si>
    <t>1903</t>
  </si>
  <si>
    <t>1904</t>
  </si>
  <si>
    <t>1905</t>
  </si>
  <si>
    <t>1906</t>
  </si>
  <si>
    <t>1907</t>
  </si>
  <si>
    <t>1908</t>
  </si>
  <si>
    <t>001</t>
  </si>
  <si>
    <t>001074</t>
  </si>
  <si>
    <t>001075</t>
  </si>
  <si>
    <t>●楽天ペイ取扱商品</t>
    <rPh sb="1" eb="3">
      <t>ラクテン</t>
    </rPh>
    <rPh sb="5" eb="9">
      <t>トリアツカイショウヒン</t>
    </rPh>
    <phoneticPr fontId="3"/>
  </si>
  <si>
    <t>大項目</t>
    <rPh sb="0" eb="3">
      <t>ダイコウモク</t>
    </rPh>
    <phoneticPr fontId="3"/>
  </si>
  <si>
    <t>食料、飲料</t>
  </si>
  <si>
    <t>ヘルスケア、ビューティー</t>
  </si>
  <si>
    <t>ファッション、手芸</t>
  </si>
  <si>
    <t>アクセサリー、時計</t>
  </si>
  <si>
    <t>玩具、ホビー、スポーツ</t>
  </si>
  <si>
    <t>電化製品、デジタル機器</t>
  </si>
  <si>
    <t>書籍、事務用品、CD、DVD</t>
  </si>
  <si>
    <t>暮らし、インテリア</t>
  </si>
  <si>
    <t>施設利用料</t>
  </si>
  <si>
    <t>住宅、不動産</t>
  </si>
  <si>
    <t>相談、カウンセリング</t>
  </si>
  <si>
    <t>運輸、交通</t>
  </si>
  <si>
    <t>公共料金・通信費</t>
  </si>
  <si>
    <t>保険料</t>
  </si>
  <si>
    <t>受講料・学費</t>
  </si>
  <si>
    <t>1001:飲食代(スナック・クラブ・キャバレー）</t>
  </si>
  <si>
    <t>1101:食料品販売(飲食店除く）</t>
  </si>
  <si>
    <t>1201:化粧品</t>
  </si>
  <si>
    <t>1301:衣服</t>
  </si>
  <si>
    <t>1401:アクセサリー・宝石・貴金属</t>
  </si>
  <si>
    <t>1501:画廊</t>
  </si>
  <si>
    <t>1601:電化製品</t>
  </si>
  <si>
    <t>1701:事務用品</t>
  </si>
  <si>
    <t>1801:雑貨</t>
  </si>
  <si>
    <t>1901:保育施設</t>
  </si>
  <si>
    <t>2001:リフォーム（インテリアその他）</t>
  </si>
  <si>
    <t>2101:相談費用（結婚相談所）</t>
  </si>
  <si>
    <t>2201:バイク</t>
  </si>
  <si>
    <t>2301:鉄道運賃</t>
  </si>
  <si>
    <t>2401:通話料</t>
  </si>
  <si>
    <t>2501:保険料（生命保険）</t>
  </si>
  <si>
    <t>2601:受講料・学費(自動車教習所）</t>
  </si>
  <si>
    <t>1100:食料、飲料</t>
  </si>
  <si>
    <t>1002:飲食代</t>
  </si>
  <si>
    <t>1102:酒類販売(飲食店除く）</t>
  </si>
  <si>
    <t>1202:医薬品</t>
  </si>
  <si>
    <t>1302:毛皮、生地</t>
  </si>
  <si>
    <t>1402:時計</t>
  </si>
  <si>
    <t>1502:園芸用品</t>
  </si>
  <si>
    <t>1602:カメラ</t>
  </si>
  <si>
    <t>1702:書籍</t>
  </si>
  <si>
    <t>1802:家具</t>
  </si>
  <si>
    <t>1902:介護サービス</t>
  </si>
  <si>
    <t>2002:リフォーム（エクステリアその他）</t>
  </si>
  <si>
    <t>2102:調査、探偵</t>
  </si>
  <si>
    <t>2202:自転車</t>
  </si>
  <si>
    <t>2302:バス運賃</t>
  </si>
  <si>
    <t>2402:プロバイダー利用料</t>
  </si>
  <si>
    <t>2502:保険料（損害保険）</t>
  </si>
  <si>
    <t>2602:受講料・学費（OAスクール）</t>
  </si>
  <si>
    <t>1200:ヘルスケア、ビューティー</t>
  </si>
  <si>
    <t>1003:飲食代(バー・居酒屋）</t>
  </si>
  <si>
    <t>1203:調剤薬局</t>
  </si>
  <si>
    <t>1303:呉服</t>
  </si>
  <si>
    <t>1503:スポーツ用品</t>
  </si>
  <si>
    <t>1603:パソコン関連用品</t>
  </si>
  <si>
    <t>1703:レコード、CD、DVD</t>
  </si>
  <si>
    <t>1803:陶磁器・ガラス・クリスタル</t>
  </si>
  <si>
    <t>1903:宿泊代</t>
  </si>
  <si>
    <t>2003:リフォーム（住宅）</t>
  </si>
  <si>
    <t>2103:相談費用（カウンセリング）</t>
  </si>
  <si>
    <t>2203:中古車（自動車）</t>
  </si>
  <si>
    <t>2303:航空券</t>
  </si>
  <si>
    <t>2403:公共料金（電気）</t>
  </si>
  <si>
    <t>2503:保険料（共済）</t>
  </si>
  <si>
    <t>2603:受講料・学費（学校）</t>
  </si>
  <si>
    <t>1300:ファッション、手芸</t>
  </si>
  <si>
    <t>1204:メガネ</t>
  </si>
  <si>
    <t>1304:鞄、バック</t>
  </si>
  <si>
    <t>1504:おもちゃ（人形、フィギュア含む）</t>
  </si>
  <si>
    <t>1604:パソコン</t>
  </si>
  <si>
    <t>1804:仏具</t>
  </si>
  <si>
    <t>1904:施設利用料（アウトドア　スポーツ　その他）</t>
  </si>
  <si>
    <t>2004:不動産</t>
  </si>
  <si>
    <t>2104:相談費用（弁護士事務所）</t>
  </si>
  <si>
    <t>2204:カー用品</t>
  </si>
  <si>
    <t>2304:乗船券</t>
  </si>
  <si>
    <t>2404:公共料金（その他）</t>
  </si>
  <si>
    <t>2504:保険(その他）</t>
  </si>
  <si>
    <t>2604:受講料・学費（外国語学校）</t>
  </si>
  <si>
    <t>1400:アクセサリー、時計</t>
  </si>
  <si>
    <t>1205:コンタクトレンズ</t>
  </si>
  <si>
    <t>1305:靴</t>
  </si>
  <si>
    <t>1505:ペット</t>
  </si>
  <si>
    <t>1605:Web関連サービス</t>
  </si>
  <si>
    <t>1805:花</t>
  </si>
  <si>
    <t>1905:施設利用料（総合スポーツ　スポーツクラブ）</t>
  </si>
  <si>
    <t>2005:不動産（ウィークリーマンション）</t>
  </si>
  <si>
    <t>2205:新車（自動車）</t>
  </si>
  <si>
    <t>2305:旅行代理店</t>
  </si>
  <si>
    <t>2405:公共料金（ガス）</t>
  </si>
  <si>
    <t>2605:受講料・学費（カルチャースクール）</t>
  </si>
  <si>
    <t>1500:玩具、ホビー、スポーツ</t>
  </si>
  <si>
    <t>1206:美容室</t>
  </si>
  <si>
    <t>1506:楽器</t>
  </si>
  <si>
    <t>1606:携帯電話販売</t>
  </si>
  <si>
    <t>1806:ガソリン、軽油、灯油、プロパンガス</t>
  </si>
  <si>
    <t>1906:施設利用料（サービス業　施設　その他）</t>
  </si>
  <si>
    <t>2206:自動車修理・車検</t>
  </si>
  <si>
    <t>2306:タクシー・ハイヤー</t>
  </si>
  <si>
    <t>2406:公共料金（水道）</t>
  </si>
  <si>
    <t>2606:コンサルティング・セミナー</t>
  </si>
  <si>
    <t>1600:電化製品、デジタル機器</t>
  </si>
  <si>
    <t>1207:理髪店</t>
  </si>
  <si>
    <t>1507:美術品（美術、骨董品）</t>
  </si>
  <si>
    <t>1607:デジタルコンテンツ</t>
  </si>
  <si>
    <t>1807:リサイクルショップ</t>
  </si>
  <si>
    <t>1907:ゴルフプレー</t>
  </si>
  <si>
    <t>2307:運転代行業</t>
  </si>
  <si>
    <t>1700:書籍、事務用品、CD、DVD</t>
  </si>
  <si>
    <t>1208:エステティックサロン</t>
  </si>
  <si>
    <t>1508:美術品（古銭、切手）</t>
  </si>
  <si>
    <t>1808:贈答品</t>
  </si>
  <si>
    <t>1908:ゴルフ練習場</t>
  </si>
  <si>
    <t>2308:レンタカー</t>
  </si>
  <si>
    <t>1800:暮らし、インテリア</t>
  </si>
  <si>
    <t>1209:ネイルサロン</t>
  </si>
  <si>
    <t>1809:修理サービス</t>
  </si>
  <si>
    <t>1909:施設利用料（娯楽施設　その他）</t>
  </si>
  <si>
    <t>2309:運送業（引越し含む）</t>
  </si>
  <si>
    <t>1900:施設利用料</t>
  </si>
  <si>
    <t>1210:まつ毛エクステ</t>
  </si>
  <si>
    <t>1810:クリーニングサービス</t>
  </si>
  <si>
    <t>1910:銭湯・サウナ</t>
  </si>
  <si>
    <t>2000:住宅、不動産</t>
  </si>
  <si>
    <t>1211:医療（病院）</t>
  </si>
  <si>
    <t>1811:レンタルサービス（レンタカー除く）</t>
  </si>
  <si>
    <t>2100:相談、カウンセリング</t>
  </si>
  <si>
    <t>1212:動物病院</t>
  </si>
  <si>
    <t>2200:自動車関連</t>
  </si>
  <si>
    <t>1213:医療（美容整形）</t>
  </si>
  <si>
    <t>2300:運輸、交通</t>
  </si>
  <si>
    <t>1214:マッサージ、カイロプラクティック</t>
  </si>
  <si>
    <t>2400:公共料金・通信費</t>
  </si>
  <si>
    <t>2500:保険料</t>
  </si>
  <si>
    <t>2600:受講料・学費</t>
  </si>
  <si>
    <t>●楽天ペイ業種</t>
    <rPh sb="1" eb="3">
      <t>ラクテン</t>
    </rPh>
    <rPh sb="5" eb="7">
      <t>ギョウシュ</t>
    </rPh>
    <phoneticPr fontId="3"/>
  </si>
  <si>
    <t>大項目ID</t>
    <rPh sb="0" eb="3">
      <t>ダイコウモク</t>
    </rPh>
    <phoneticPr fontId="2"/>
  </si>
  <si>
    <t>大項目</t>
    <rPh sb="0" eb="3">
      <t>ダイコウモク</t>
    </rPh>
    <phoneticPr fontId="17"/>
  </si>
  <si>
    <t>取扱商品ID</t>
    <rPh sb="0" eb="4">
      <t>トリアツカイショウヒン</t>
    </rPh>
    <phoneticPr fontId="2"/>
  </si>
  <si>
    <t>取扱商品</t>
    <rPh sb="0" eb="2">
      <t>トリアツカイ</t>
    </rPh>
    <rPh sb="2" eb="4">
      <t>ショウヒン</t>
    </rPh>
    <phoneticPr fontId="17"/>
  </si>
  <si>
    <t>業種ID</t>
    <rPh sb="0" eb="2">
      <t>ギョウシュ</t>
    </rPh>
    <phoneticPr fontId="2"/>
  </si>
  <si>
    <t>業種</t>
    <rPh sb="0" eb="2">
      <t>ギョウシュ</t>
    </rPh>
    <phoneticPr fontId="17"/>
  </si>
  <si>
    <t>1000</t>
  </si>
  <si>
    <t>飲食代(スナック・クラブ・キャバレー）</t>
    <rPh sb="0" eb="3">
      <t>インショクダイ</t>
    </rPh>
    <phoneticPr fontId="3"/>
  </si>
  <si>
    <t>料亭、遊興飲食店、酒場、ビヤホール</t>
    <rPh sb="0" eb="2">
      <t>リョウテイ</t>
    </rPh>
    <rPh sb="3" eb="5">
      <t>ユウキョウ</t>
    </rPh>
    <rPh sb="5" eb="7">
      <t>インショク</t>
    </rPh>
    <rPh sb="7" eb="8">
      <t>テン</t>
    </rPh>
    <rPh sb="9" eb="11">
      <t>サカバ</t>
    </rPh>
    <phoneticPr fontId="3"/>
  </si>
  <si>
    <t>飲食代</t>
  </si>
  <si>
    <t>飲食業</t>
    <rPh sb="0" eb="3">
      <t>インショクギョウ</t>
    </rPh>
    <phoneticPr fontId="17"/>
  </si>
  <si>
    <t>飲食代(バー・居酒屋）</t>
    <rPh sb="0" eb="2">
      <t>インショク</t>
    </rPh>
    <rPh sb="2" eb="3">
      <t>ダイ</t>
    </rPh>
    <rPh sb="7" eb="10">
      <t>イザカヤ</t>
    </rPh>
    <phoneticPr fontId="3"/>
  </si>
  <si>
    <t>1100</t>
  </si>
  <si>
    <t>食料品販売(飲食店除く）</t>
  </si>
  <si>
    <t>飲食良品小売業</t>
    <rPh sb="0" eb="2">
      <t>インショク</t>
    </rPh>
    <rPh sb="2" eb="4">
      <t>リョウヒン</t>
    </rPh>
    <rPh sb="4" eb="7">
      <t>コウリギョウ</t>
    </rPh>
    <phoneticPr fontId="17"/>
  </si>
  <si>
    <t>酒類販売(飲食店除く）</t>
  </si>
  <si>
    <t>1200</t>
  </si>
  <si>
    <t>化粧品</t>
    <rPh sb="0" eb="3">
      <t>ケショウヒン</t>
    </rPh>
    <phoneticPr fontId="3"/>
  </si>
  <si>
    <t>その他の各種商品小売業</t>
    <rPh sb="2" eb="3">
      <t>タ</t>
    </rPh>
    <rPh sb="4" eb="6">
      <t>カクシュ</t>
    </rPh>
    <rPh sb="6" eb="8">
      <t>ショウヒン</t>
    </rPh>
    <rPh sb="8" eb="11">
      <t>コウリギョウ</t>
    </rPh>
    <phoneticPr fontId="3"/>
  </si>
  <si>
    <t>医薬品</t>
    <rPh sb="0" eb="3">
      <t>イヤクヒン</t>
    </rPh>
    <phoneticPr fontId="3"/>
  </si>
  <si>
    <t>医薬品、化粧品小売業</t>
    <rPh sb="0" eb="3">
      <t>イヤクヒン</t>
    </rPh>
    <rPh sb="4" eb="6">
      <t>ケショウ</t>
    </rPh>
    <rPh sb="6" eb="7">
      <t>ヒン</t>
    </rPh>
    <rPh sb="7" eb="10">
      <t>コウリギョウ</t>
    </rPh>
    <phoneticPr fontId="3"/>
  </si>
  <si>
    <t>調剤薬局</t>
    <rPh sb="0" eb="2">
      <t>チョウザイ</t>
    </rPh>
    <rPh sb="2" eb="4">
      <t>ヤッキョク</t>
    </rPh>
    <phoneticPr fontId="3"/>
  </si>
  <si>
    <t>その他の雑小売業</t>
    <rPh sb="2" eb="3">
      <t>ホカ</t>
    </rPh>
    <rPh sb="4" eb="5">
      <t>ザツ</t>
    </rPh>
    <rPh sb="5" eb="8">
      <t>コウリギョウ</t>
    </rPh>
    <phoneticPr fontId="3"/>
  </si>
  <si>
    <t>メガネ</t>
  </si>
  <si>
    <t>時計、眼鏡、光学機械小売業</t>
    <rPh sb="0" eb="2">
      <t>トケイ</t>
    </rPh>
    <rPh sb="3" eb="5">
      <t>メガネ</t>
    </rPh>
    <rPh sb="6" eb="8">
      <t>コウガク</t>
    </rPh>
    <rPh sb="8" eb="10">
      <t>キカイ</t>
    </rPh>
    <rPh sb="10" eb="13">
      <t>コウリギョウ</t>
    </rPh>
    <phoneticPr fontId="3"/>
  </si>
  <si>
    <t>コンタクトレンズ</t>
  </si>
  <si>
    <t>美容室</t>
    <rPh sb="0" eb="3">
      <t>ビヨウシツ</t>
    </rPh>
    <phoneticPr fontId="3"/>
  </si>
  <si>
    <t>洗濯、理容、公衆浴場業</t>
    <rPh sb="0" eb="2">
      <t>センタク</t>
    </rPh>
    <rPh sb="3" eb="5">
      <t>リヨウ</t>
    </rPh>
    <rPh sb="6" eb="8">
      <t>コウシュウ</t>
    </rPh>
    <rPh sb="8" eb="10">
      <t>ヨクジョウ</t>
    </rPh>
    <rPh sb="10" eb="11">
      <t>ギョウ</t>
    </rPh>
    <phoneticPr fontId="3"/>
  </si>
  <si>
    <t>理髪店</t>
  </si>
  <si>
    <t>理容業、美容業</t>
    <rPh sb="0" eb="2">
      <t>リヨウ</t>
    </rPh>
    <rPh sb="2" eb="3">
      <t>ギョウ</t>
    </rPh>
    <rPh sb="4" eb="6">
      <t>ビヨウ</t>
    </rPh>
    <rPh sb="6" eb="7">
      <t>ギョウ</t>
    </rPh>
    <phoneticPr fontId="17"/>
  </si>
  <si>
    <t>エステティックサロン</t>
  </si>
  <si>
    <t>その他のサービス業</t>
    <rPh sb="2" eb="3">
      <t>ホカ</t>
    </rPh>
    <rPh sb="8" eb="9">
      <t>ギョウ</t>
    </rPh>
    <phoneticPr fontId="17"/>
  </si>
  <si>
    <t>ネイルサロン</t>
  </si>
  <si>
    <t>理容業、美容業</t>
    <rPh sb="0" eb="2">
      <t>リヨウ</t>
    </rPh>
    <rPh sb="2" eb="3">
      <t>ギョウ</t>
    </rPh>
    <rPh sb="4" eb="6">
      <t>ビヨウ</t>
    </rPh>
    <rPh sb="6" eb="7">
      <t>ギョウ</t>
    </rPh>
    <phoneticPr fontId="3"/>
  </si>
  <si>
    <t>まつ毛エクステ</t>
  </si>
  <si>
    <t>公衆浴場業</t>
    <rPh sb="0" eb="2">
      <t>コウシュウ</t>
    </rPh>
    <rPh sb="2" eb="4">
      <t>ヨクジョウ</t>
    </rPh>
    <rPh sb="4" eb="5">
      <t>ギョウ</t>
    </rPh>
    <phoneticPr fontId="17"/>
  </si>
  <si>
    <t>1211</t>
  </si>
  <si>
    <t>医療（病院）</t>
    <rPh sb="3" eb="5">
      <t>ビョウイン</t>
    </rPh>
    <phoneticPr fontId="3"/>
  </si>
  <si>
    <t>医療業</t>
    <rPh sb="0" eb="2">
      <t>イリョウ</t>
    </rPh>
    <rPh sb="2" eb="3">
      <t>ギョウ</t>
    </rPh>
    <phoneticPr fontId="3"/>
  </si>
  <si>
    <t>1212</t>
  </si>
  <si>
    <t>動物病院</t>
    <rPh sb="0" eb="2">
      <t>ドウブツ</t>
    </rPh>
    <rPh sb="2" eb="4">
      <t>ビョウイン</t>
    </rPh>
    <phoneticPr fontId="2"/>
  </si>
  <si>
    <t>専門サービス業</t>
    <rPh sb="0" eb="2">
      <t>センモン</t>
    </rPh>
    <rPh sb="6" eb="7">
      <t>ギョウ</t>
    </rPh>
    <phoneticPr fontId="2"/>
  </si>
  <si>
    <t>1213</t>
  </si>
  <si>
    <t>医療（美容整形）</t>
    <rPh sb="0" eb="2">
      <t>イリョウ</t>
    </rPh>
    <rPh sb="3" eb="5">
      <t>ビヨウ</t>
    </rPh>
    <rPh sb="5" eb="7">
      <t>セイケイ</t>
    </rPh>
    <phoneticPr fontId="3"/>
  </si>
  <si>
    <t>その他の医療関連サービス業</t>
    <rPh sb="2" eb="3">
      <t>ホカ</t>
    </rPh>
    <rPh sb="4" eb="6">
      <t>イリョウ</t>
    </rPh>
    <rPh sb="6" eb="8">
      <t>カンレン</t>
    </rPh>
    <rPh sb="12" eb="13">
      <t>ギョウ</t>
    </rPh>
    <phoneticPr fontId="3"/>
  </si>
  <si>
    <t>1214</t>
  </si>
  <si>
    <t>マッサージ、カイロプラクティック</t>
  </si>
  <si>
    <t>1300</t>
  </si>
  <si>
    <t>衣服</t>
  </si>
  <si>
    <t>織物、衣服、装身具小売業</t>
    <rPh sb="0" eb="2">
      <t>オリモノ</t>
    </rPh>
    <rPh sb="3" eb="5">
      <t>イフク</t>
    </rPh>
    <rPh sb="6" eb="9">
      <t>ソウシング</t>
    </rPh>
    <rPh sb="9" eb="12">
      <t>コウリギョウ</t>
    </rPh>
    <phoneticPr fontId="17"/>
  </si>
  <si>
    <t>毛皮、生地</t>
  </si>
  <si>
    <t>呉服</t>
  </si>
  <si>
    <t>1304</t>
  </si>
  <si>
    <t>鞄、バック</t>
  </si>
  <si>
    <t>1305</t>
  </si>
  <si>
    <t>靴</t>
  </si>
  <si>
    <t>1400</t>
  </si>
  <si>
    <t>アクセサリー・宝石・貴金属</t>
  </si>
  <si>
    <t>その他の各種商品小売業</t>
    <rPh sb="2" eb="3">
      <t>タ</t>
    </rPh>
    <rPh sb="4" eb="6">
      <t>カクシュ</t>
    </rPh>
    <rPh sb="6" eb="8">
      <t>ショウヒン</t>
    </rPh>
    <rPh sb="8" eb="11">
      <t>コウリギョウ</t>
    </rPh>
    <phoneticPr fontId="17"/>
  </si>
  <si>
    <t>時計、眼鏡、光学機械小売業</t>
    <rPh sb="0" eb="2">
      <t>トケイ</t>
    </rPh>
    <rPh sb="3" eb="5">
      <t>メガネ</t>
    </rPh>
    <rPh sb="6" eb="8">
      <t>コウガク</t>
    </rPh>
    <rPh sb="8" eb="10">
      <t>キカイ</t>
    </rPh>
    <rPh sb="10" eb="13">
      <t>コウリギョウ</t>
    </rPh>
    <phoneticPr fontId="17"/>
  </si>
  <si>
    <t>1500</t>
  </si>
  <si>
    <t>画廊</t>
    <rPh sb="0" eb="2">
      <t>ガロウ</t>
    </rPh>
    <phoneticPr fontId="3"/>
  </si>
  <si>
    <t>中古品、骨董品小売業</t>
    <rPh sb="0" eb="2">
      <t>チュウコ</t>
    </rPh>
    <rPh sb="2" eb="3">
      <t>ヒン</t>
    </rPh>
    <rPh sb="4" eb="7">
      <t>コットウヒン</t>
    </rPh>
    <rPh sb="7" eb="10">
      <t>コウリギョウ</t>
    </rPh>
    <phoneticPr fontId="3"/>
  </si>
  <si>
    <t>園芸用品</t>
  </si>
  <si>
    <t>花、植木小売業</t>
    <rPh sb="0" eb="1">
      <t>ハナ</t>
    </rPh>
    <rPh sb="2" eb="4">
      <t>ウエキ</t>
    </rPh>
    <rPh sb="4" eb="7">
      <t>コウリギョウ</t>
    </rPh>
    <phoneticPr fontId="17"/>
  </si>
  <si>
    <t>スポーツ用品</t>
  </si>
  <si>
    <t>スポーツ用品小売業</t>
    <rPh sb="4" eb="6">
      <t>ヨウヒン</t>
    </rPh>
    <rPh sb="6" eb="9">
      <t>コウリギョウ</t>
    </rPh>
    <phoneticPr fontId="17"/>
  </si>
  <si>
    <t>おもちゃ（人形、フィギュア含む）</t>
  </si>
  <si>
    <t>玩具、娯楽用品小売業</t>
    <rPh sb="0" eb="2">
      <t>ガング</t>
    </rPh>
    <rPh sb="3" eb="5">
      <t>ゴラク</t>
    </rPh>
    <rPh sb="5" eb="7">
      <t>ヨウヒン</t>
    </rPh>
    <rPh sb="7" eb="10">
      <t>コウリギョウ</t>
    </rPh>
    <phoneticPr fontId="17"/>
  </si>
  <si>
    <t>その他の各種商品小売業</t>
    <rPh sb="2" eb="3">
      <t>ホカ</t>
    </rPh>
    <rPh sb="4" eb="6">
      <t>カクシュ</t>
    </rPh>
    <rPh sb="6" eb="8">
      <t>ショウヒン</t>
    </rPh>
    <rPh sb="8" eb="11">
      <t>コウリギョウ</t>
    </rPh>
    <phoneticPr fontId="17"/>
  </si>
  <si>
    <t>楽器</t>
  </si>
  <si>
    <t>楽器、音盤小売業</t>
    <rPh sb="0" eb="2">
      <t>ガッキ</t>
    </rPh>
    <rPh sb="3" eb="5">
      <t>オンバン</t>
    </rPh>
    <rPh sb="5" eb="8">
      <t>コウリギョウ</t>
    </rPh>
    <phoneticPr fontId="17"/>
  </si>
  <si>
    <t>美術品（美術、骨董品）</t>
    <rPh sb="0" eb="2">
      <t>ビジュツ</t>
    </rPh>
    <rPh sb="2" eb="3">
      <t>ヒン</t>
    </rPh>
    <phoneticPr fontId="3"/>
  </si>
  <si>
    <t>美術品（古銭、切手）</t>
    <rPh sb="0" eb="2">
      <t>ビジュツ</t>
    </rPh>
    <rPh sb="2" eb="3">
      <t>ヒン</t>
    </rPh>
    <phoneticPr fontId="3"/>
  </si>
  <si>
    <t>61</t>
  </si>
  <si>
    <t>1600</t>
  </si>
  <si>
    <t>電化製品</t>
  </si>
  <si>
    <t>カメラ</t>
  </si>
  <si>
    <t>写真機、写真材料小売業</t>
    <rPh sb="0" eb="3">
      <t>シャシンキ</t>
    </rPh>
    <rPh sb="4" eb="6">
      <t>シャシン</t>
    </rPh>
    <rPh sb="6" eb="8">
      <t>ザイリョウ</t>
    </rPh>
    <rPh sb="8" eb="11">
      <t>コウリギョウ</t>
    </rPh>
    <phoneticPr fontId="17"/>
  </si>
  <si>
    <t>パソコン関連用品</t>
    <rPh sb="4" eb="6">
      <t>カンレン</t>
    </rPh>
    <rPh sb="6" eb="8">
      <t>ヨウヒン</t>
    </rPh>
    <phoneticPr fontId="3"/>
  </si>
  <si>
    <t>家庭用電気機械器具小売業</t>
    <rPh sb="0" eb="3">
      <t>カテイヨウ</t>
    </rPh>
    <rPh sb="3" eb="5">
      <t>デンキ</t>
    </rPh>
    <rPh sb="5" eb="7">
      <t>キカイ</t>
    </rPh>
    <rPh sb="7" eb="9">
      <t>キグ</t>
    </rPh>
    <rPh sb="9" eb="12">
      <t>コウリギョウ</t>
    </rPh>
    <phoneticPr fontId="3"/>
  </si>
  <si>
    <t>1604</t>
  </si>
  <si>
    <t>パソコン</t>
  </si>
  <si>
    <t>1605</t>
  </si>
  <si>
    <t>Web関連サービス</t>
    <rPh sb="3" eb="5">
      <t>カンレン</t>
    </rPh>
    <phoneticPr fontId="3"/>
  </si>
  <si>
    <t>その他の情報サービス業</t>
    <rPh sb="2" eb="3">
      <t>ホカ</t>
    </rPh>
    <rPh sb="4" eb="6">
      <t>ジョウホウ</t>
    </rPh>
    <rPh sb="10" eb="11">
      <t>ギョウ</t>
    </rPh>
    <phoneticPr fontId="3"/>
  </si>
  <si>
    <t>1606</t>
  </si>
  <si>
    <t>携帯電話販売</t>
  </si>
  <si>
    <t>1607</t>
  </si>
  <si>
    <t>デジタルコンテンツ</t>
  </si>
  <si>
    <t>通信業</t>
    <rPh sb="0" eb="3">
      <t>ツウシンギョウ</t>
    </rPh>
    <phoneticPr fontId="17"/>
  </si>
  <si>
    <t>1700</t>
  </si>
  <si>
    <t>事務用品</t>
  </si>
  <si>
    <t>書籍、文房具小売業</t>
    <rPh sb="0" eb="2">
      <t>ショセキ</t>
    </rPh>
    <rPh sb="3" eb="6">
      <t>ブンボウグ</t>
    </rPh>
    <rPh sb="6" eb="9">
      <t>コウリギョウ</t>
    </rPh>
    <phoneticPr fontId="17"/>
  </si>
  <si>
    <t>書籍</t>
  </si>
  <si>
    <t>レコード、CD、DVD</t>
  </si>
  <si>
    <t>1800</t>
  </si>
  <si>
    <t>雑貨</t>
  </si>
  <si>
    <t>家具</t>
  </si>
  <si>
    <t>家具、建具、什器小売業</t>
    <rPh sb="0" eb="2">
      <t>カグ</t>
    </rPh>
    <rPh sb="3" eb="5">
      <t>タテグ</t>
    </rPh>
    <rPh sb="6" eb="7">
      <t>ジュウ</t>
    </rPh>
    <rPh sb="7" eb="8">
      <t>ウツワ</t>
    </rPh>
    <rPh sb="8" eb="11">
      <t>コウリギョウ</t>
    </rPh>
    <phoneticPr fontId="17"/>
  </si>
  <si>
    <t>陶磁器・ガラス・クリスタル</t>
  </si>
  <si>
    <t>仏具</t>
    <rPh sb="0" eb="2">
      <t>ブツグ</t>
    </rPh>
    <phoneticPr fontId="2"/>
  </si>
  <si>
    <t>家具、建具、什器小売業</t>
    <rPh sb="0" eb="2">
      <t>カグ</t>
    </rPh>
    <rPh sb="3" eb="5">
      <t>タテグ</t>
    </rPh>
    <rPh sb="6" eb="7">
      <t>ジュウ</t>
    </rPh>
    <rPh sb="7" eb="8">
      <t>ウツワ</t>
    </rPh>
    <rPh sb="8" eb="11">
      <t>コウリギョウ</t>
    </rPh>
    <phoneticPr fontId="2"/>
  </si>
  <si>
    <t>1805</t>
  </si>
  <si>
    <t>花</t>
  </si>
  <si>
    <t>1806</t>
  </si>
  <si>
    <t>ガソリン、軽油、灯油、プロパンガス</t>
  </si>
  <si>
    <t>燃料小売業、ガソリンスタンド</t>
    <rPh sb="0" eb="2">
      <t>ネンリョウ</t>
    </rPh>
    <rPh sb="2" eb="5">
      <t>コウリギョウ</t>
    </rPh>
    <phoneticPr fontId="17"/>
  </si>
  <si>
    <t>1807</t>
  </si>
  <si>
    <t>リサイクルショップ</t>
  </si>
  <si>
    <t>その他の小売業</t>
    <rPh sb="2" eb="3">
      <t>ホカ</t>
    </rPh>
    <rPh sb="4" eb="7">
      <t>コウリギョウ</t>
    </rPh>
    <phoneticPr fontId="3"/>
  </si>
  <si>
    <t>1808</t>
  </si>
  <si>
    <t>贈答品</t>
  </si>
  <si>
    <t>1809</t>
  </si>
  <si>
    <t>修理サービス</t>
  </si>
  <si>
    <t>その他の整備、修理業</t>
    <rPh sb="2" eb="3">
      <t>ホカ</t>
    </rPh>
    <rPh sb="4" eb="6">
      <t>セイビ</t>
    </rPh>
    <rPh sb="7" eb="9">
      <t>シュウリ</t>
    </rPh>
    <rPh sb="9" eb="10">
      <t>ギョウ</t>
    </rPh>
    <phoneticPr fontId="17"/>
  </si>
  <si>
    <t>1810</t>
  </si>
  <si>
    <t>クリーニングサービス</t>
  </si>
  <si>
    <t>家事サービス業</t>
    <rPh sb="0" eb="2">
      <t>カジ</t>
    </rPh>
    <rPh sb="6" eb="7">
      <t>ギョウ</t>
    </rPh>
    <phoneticPr fontId="17"/>
  </si>
  <si>
    <t>1811</t>
  </si>
  <si>
    <t>レンタルサービス（レンタカー除く）</t>
  </si>
  <si>
    <t>1900</t>
  </si>
  <si>
    <t>保育施設</t>
    <rPh sb="0" eb="2">
      <t>ホイク</t>
    </rPh>
    <rPh sb="2" eb="4">
      <t>シセツ</t>
    </rPh>
    <phoneticPr fontId="3"/>
  </si>
  <si>
    <t>教育</t>
    <rPh sb="0" eb="2">
      <t>キョウイク</t>
    </rPh>
    <phoneticPr fontId="3"/>
  </si>
  <si>
    <t>介護サービス</t>
    <rPh sb="0" eb="2">
      <t>カイゴ</t>
    </rPh>
    <phoneticPr fontId="3"/>
  </si>
  <si>
    <t>家事サービス業</t>
    <rPh sb="0" eb="2">
      <t>カジ</t>
    </rPh>
    <rPh sb="6" eb="7">
      <t>ギョウ</t>
    </rPh>
    <phoneticPr fontId="3"/>
  </si>
  <si>
    <t>宿泊代</t>
  </si>
  <si>
    <t>ホテル、旅館、その他の宿泊所</t>
    <rPh sb="4" eb="6">
      <t>リョカン</t>
    </rPh>
    <rPh sb="9" eb="10">
      <t>タ</t>
    </rPh>
    <rPh sb="11" eb="13">
      <t>シュクハク</t>
    </rPh>
    <rPh sb="13" eb="14">
      <t>ジョ</t>
    </rPh>
    <phoneticPr fontId="17"/>
  </si>
  <si>
    <t>施設利用料（アウトドア　スポーツ　その他）</t>
    <rPh sb="19" eb="20">
      <t>タ</t>
    </rPh>
    <phoneticPr fontId="3"/>
  </si>
  <si>
    <t>娯楽業</t>
    <rPh sb="0" eb="3">
      <t>ゴラクギョウ</t>
    </rPh>
    <phoneticPr fontId="3"/>
  </si>
  <si>
    <t>施設利用料（総合スポーツ　スポーツクラブ）</t>
    <rPh sb="6" eb="8">
      <t>ソウゴウ</t>
    </rPh>
    <phoneticPr fontId="3"/>
  </si>
  <si>
    <t>運動競技場</t>
    <rPh sb="0" eb="2">
      <t>ウンドウ</t>
    </rPh>
    <rPh sb="2" eb="4">
      <t>キョウギ</t>
    </rPh>
    <rPh sb="4" eb="5">
      <t>バ</t>
    </rPh>
    <phoneticPr fontId="3"/>
  </si>
  <si>
    <t>施設利用料（サービス業　施設　その他）</t>
    <rPh sb="10" eb="11">
      <t>ギョウ</t>
    </rPh>
    <rPh sb="12" eb="14">
      <t>シセツ</t>
    </rPh>
    <rPh sb="17" eb="18">
      <t>タ</t>
    </rPh>
    <phoneticPr fontId="3"/>
  </si>
  <si>
    <t>その他の娯楽業</t>
    <rPh sb="2" eb="3">
      <t>ホカ</t>
    </rPh>
    <rPh sb="4" eb="7">
      <t>ゴラクギョウ</t>
    </rPh>
    <phoneticPr fontId="3"/>
  </si>
  <si>
    <t>ゴルフプレー</t>
  </si>
  <si>
    <t>娯楽業</t>
    <rPh sb="0" eb="3">
      <t>ゴラクギョウ</t>
    </rPh>
    <phoneticPr fontId="17"/>
  </si>
  <si>
    <t>ゴルフ練習場</t>
    <rPh sb="3" eb="6">
      <t>レンシュウジョウ</t>
    </rPh>
    <phoneticPr fontId="3"/>
  </si>
  <si>
    <t>ゴルフ、バッティング練習場</t>
    <rPh sb="10" eb="13">
      <t>レンシュウジョウ</t>
    </rPh>
    <phoneticPr fontId="3"/>
  </si>
  <si>
    <t>1909</t>
  </si>
  <si>
    <t>施設利用料（娯楽施設　その他）</t>
    <rPh sb="6" eb="8">
      <t>ゴラク</t>
    </rPh>
    <rPh sb="8" eb="10">
      <t>シセツ</t>
    </rPh>
    <rPh sb="13" eb="14">
      <t>タ</t>
    </rPh>
    <phoneticPr fontId="3"/>
  </si>
  <si>
    <t>公園、遊園地</t>
    <rPh sb="0" eb="2">
      <t>コウエン</t>
    </rPh>
    <rPh sb="3" eb="6">
      <t>ユウエンチ</t>
    </rPh>
    <phoneticPr fontId="3"/>
  </si>
  <si>
    <t>1910</t>
  </si>
  <si>
    <t>銭湯・サウナ</t>
  </si>
  <si>
    <t>洗濯、理容、公衆浴場業</t>
    <rPh sb="0" eb="2">
      <t>センタク</t>
    </rPh>
    <rPh sb="3" eb="5">
      <t>リヨウ</t>
    </rPh>
    <rPh sb="6" eb="8">
      <t>コウシュウ</t>
    </rPh>
    <rPh sb="8" eb="10">
      <t>ヨクジョウ</t>
    </rPh>
    <rPh sb="10" eb="11">
      <t>ギョウ</t>
    </rPh>
    <phoneticPr fontId="17"/>
  </si>
  <si>
    <t>2000</t>
  </si>
  <si>
    <t>2001</t>
  </si>
  <si>
    <t>リフォーム（インテリアその他）</t>
    <rPh sb="13" eb="14">
      <t>タ</t>
    </rPh>
    <phoneticPr fontId="3"/>
  </si>
  <si>
    <t>塗装工業</t>
    <rPh sb="0" eb="2">
      <t>トソウ</t>
    </rPh>
    <rPh sb="2" eb="4">
      <t>コウギョウ</t>
    </rPh>
    <phoneticPr fontId="3"/>
  </si>
  <si>
    <t>2002</t>
  </si>
  <si>
    <t>リフォーム（エクステリアその他）</t>
    <rPh sb="14" eb="15">
      <t>タ</t>
    </rPh>
    <phoneticPr fontId="3"/>
  </si>
  <si>
    <t>その他の職別工事業</t>
    <rPh sb="2" eb="3">
      <t>ホカ</t>
    </rPh>
    <rPh sb="4" eb="5">
      <t>ショク</t>
    </rPh>
    <rPh sb="5" eb="6">
      <t>ベツ</t>
    </rPh>
    <rPh sb="6" eb="9">
      <t>コウジギョウ</t>
    </rPh>
    <phoneticPr fontId="3"/>
  </si>
  <si>
    <t>2003</t>
  </si>
  <si>
    <t>リフォーム（住宅）</t>
    <rPh sb="6" eb="8">
      <t>ジュウタク</t>
    </rPh>
    <phoneticPr fontId="3"/>
  </si>
  <si>
    <t>一般土木工事業</t>
    <rPh sb="0" eb="2">
      <t>イッパン</t>
    </rPh>
    <rPh sb="2" eb="4">
      <t>ドボク</t>
    </rPh>
    <rPh sb="4" eb="6">
      <t>コウジ</t>
    </rPh>
    <rPh sb="6" eb="7">
      <t>ギョウ</t>
    </rPh>
    <phoneticPr fontId="3"/>
  </si>
  <si>
    <t>2004</t>
  </si>
  <si>
    <t>不動産</t>
  </si>
  <si>
    <t>不動産業</t>
    <rPh sb="0" eb="3">
      <t>フドウサン</t>
    </rPh>
    <rPh sb="3" eb="4">
      <t>ギョウ</t>
    </rPh>
    <phoneticPr fontId="17"/>
  </si>
  <si>
    <t>2005</t>
  </si>
  <si>
    <t>不動産（ウィークリーマンション）</t>
    <rPh sb="0" eb="3">
      <t>フドウサン</t>
    </rPh>
    <phoneticPr fontId="3"/>
  </si>
  <si>
    <t>賃貸業、貸間業</t>
    <rPh sb="0" eb="3">
      <t>チンタイギョウ</t>
    </rPh>
    <rPh sb="4" eb="6">
      <t>カシマ</t>
    </rPh>
    <rPh sb="6" eb="7">
      <t>ギョウ</t>
    </rPh>
    <phoneticPr fontId="3"/>
  </si>
  <si>
    <t>2100</t>
  </si>
  <si>
    <t>2101</t>
  </si>
  <si>
    <t>相談費用（結婚相談所）</t>
    <rPh sb="0" eb="2">
      <t>ソウダン</t>
    </rPh>
    <rPh sb="2" eb="4">
      <t>ヒヨウ</t>
    </rPh>
    <rPh sb="5" eb="7">
      <t>ケッコン</t>
    </rPh>
    <rPh sb="7" eb="9">
      <t>ソウダン</t>
    </rPh>
    <rPh sb="9" eb="10">
      <t>トコロ</t>
    </rPh>
    <phoneticPr fontId="3"/>
  </si>
  <si>
    <t>情報提供サービス業</t>
    <rPh sb="0" eb="2">
      <t>ジョウホウ</t>
    </rPh>
    <rPh sb="2" eb="4">
      <t>テイキョウ</t>
    </rPh>
    <rPh sb="8" eb="9">
      <t>ギョウ</t>
    </rPh>
    <phoneticPr fontId="3"/>
  </si>
  <si>
    <t>2102</t>
  </si>
  <si>
    <t>調査、探偵</t>
    <rPh sb="0" eb="2">
      <t>チョウサ</t>
    </rPh>
    <rPh sb="3" eb="5">
      <t>タンテイ</t>
    </rPh>
    <phoneticPr fontId="3"/>
  </si>
  <si>
    <t>興信所</t>
    <rPh sb="0" eb="3">
      <t>コウシンジョ</t>
    </rPh>
    <phoneticPr fontId="3"/>
  </si>
  <si>
    <t>2103</t>
  </si>
  <si>
    <t>相談費用（カウンセリング）</t>
    <rPh sb="0" eb="2">
      <t>ソウダン</t>
    </rPh>
    <rPh sb="2" eb="4">
      <t>ヒヨウ</t>
    </rPh>
    <phoneticPr fontId="3"/>
  </si>
  <si>
    <t>2104</t>
  </si>
  <si>
    <t>相談費用（弁護士事務所）</t>
    <rPh sb="0" eb="2">
      <t>ソウダン</t>
    </rPh>
    <rPh sb="2" eb="4">
      <t>ヒヨウ</t>
    </rPh>
    <rPh sb="5" eb="8">
      <t>ベンゴシ</t>
    </rPh>
    <rPh sb="8" eb="10">
      <t>ジム</t>
    </rPh>
    <rPh sb="10" eb="11">
      <t>ショ</t>
    </rPh>
    <phoneticPr fontId="3"/>
  </si>
  <si>
    <t>専門サービス業</t>
    <rPh sb="0" eb="2">
      <t>センモン</t>
    </rPh>
    <rPh sb="6" eb="7">
      <t>ギョウ</t>
    </rPh>
    <phoneticPr fontId="3"/>
  </si>
  <si>
    <t>2200</t>
  </si>
  <si>
    <t>2201</t>
  </si>
  <si>
    <t>バイク</t>
  </si>
  <si>
    <t>自動車、バイク、自転車小売業</t>
    <rPh sb="0" eb="3">
      <t>ジドウシャ</t>
    </rPh>
    <rPh sb="8" eb="11">
      <t>ジテンシャ</t>
    </rPh>
    <rPh sb="11" eb="14">
      <t>コウリギョウ</t>
    </rPh>
    <phoneticPr fontId="17"/>
  </si>
  <si>
    <t>2202</t>
  </si>
  <si>
    <t>自転車</t>
  </si>
  <si>
    <t>2203</t>
  </si>
  <si>
    <t>中古車（自動車）</t>
  </si>
  <si>
    <t>2204</t>
  </si>
  <si>
    <t>カー用品</t>
  </si>
  <si>
    <t>2205</t>
  </si>
  <si>
    <t>新車（自動車）</t>
    <rPh sb="0" eb="2">
      <t>シンシャ</t>
    </rPh>
    <rPh sb="3" eb="6">
      <t>ジドウシャ</t>
    </rPh>
    <phoneticPr fontId="2"/>
  </si>
  <si>
    <t>ディーラー</t>
  </si>
  <si>
    <t>2206</t>
  </si>
  <si>
    <t>自動車修理・車検</t>
  </si>
  <si>
    <t>自動車整備業</t>
    <rPh sb="0" eb="3">
      <t>ジドウシャ</t>
    </rPh>
    <rPh sb="3" eb="5">
      <t>セイビ</t>
    </rPh>
    <rPh sb="5" eb="6">
      <t>ギョウ</t>
    </rPh>
    <phoneticPr fontId="17"/>
  </si>
  <si>
    <t>2300</t>
  </si>
  <si>
    <t>2301</t>
  </si>
  <si>
    <t>鉄道運賃</t>
  </si>
  <si>
    <t>53</t>
  </si>
  <si>
    <t>鉄道旅客運送業</t>
    <rPh sb="0" eb="2">
      <t>テツドウ</t>
    </rPh>
    <rPh sb="2" eb="4">
      <t>リョキャク</t>
    </rPh>
    <rPh sb="4" eb="7">
      <t>ウンソウギョウ</t>
    </rPh>
    <phoneticPr fontId="17"/>
  </si>
  <si>
    <t>2302</t>
  </si>
  <si>
    <t>バス運賃</t>
  </si>
  <si>
    <t>49</t>
  </si>
  <si>
    <t>一般乗合、貸切旅客自動車運送業</t>
    <rPh sb="0" eb="2">
      <t>イッパン</t>
    </rPh>
    <rPh sb="2" eb="4">
      <t>ノリアイ</t>
    </rPh>
    <rPh sb="5" eb="7">
      <t>カシキリ</t>
    </rPh>
    <rPh sb="7" eb="9">
      <t>リョキャク</t>
    </rPh>
    <rPh sb="9" eb="12">
      <t>ジドウシャ</t>
    </rPh>
    <rPh sb="12" eb="15">
      <t>ウンソウギョウ</t>
    </rPh>
    <phoneticPr fontId="17"/>
  </si>
  <si>
    <t>2303</t>
  </si>
  <si>
    <t>航空券</t>
  </si>
  <si>
    <t>2304</t>
  </si>
  <si>
    <t>乗船券</t>
  </si>
  <si>
    <t>海上旅客運送業</t>
    <rPh sb="0" eb="2">
      <t>カイジョウ</t>
    </rPh>
    <rPh sb="2" eb="4">
      <t>リョキャク</t>
    </rPh>
    <rPh sb="4" eb="7">
      <t>ウンソウギョウ</t>
    </rPh>
    <phoneticPr fontId="17"/>
  </si>
  <si>
    <t>2305</t>
  </si>
  <si>
    <t>旅行代理店</t>
  </si>
  <si>
    <t>55</t>
  </si>
  <si>
    <t>旅行斡旋業（旅行代理店）</t>
    <rPh sb="0" eb="2">
      <t>リョコウ</t>
    </rPh>
    <rPh sb="2" eb="5">
      <t>アッセンギョウ</t>
    </rPh>
    <rPh sb="6" eb="8">
      <t>リョコウ</t>
    </rPh>
    <rPh sb="8" eb="10">
      <t>ダイリ</t>
    </rPh>
    <rPh sb="10" eb="11">
      <t>テン</t>
    </rPh>
    <phoneticPr fontId="17"/>
  </si>
  <si>
    <t>2306</t>
  </si>
  <si>
    <t>タクシー・ハイヤー</t>
  </si>
  <si>
    <t>48</t>
  </si>
  <si>
    <t>一般乗用旅客自動車運送業（タクシー）</t>
    <rPh sb="0" eb="2">
      <t>イッパン</t>
    </rPh>
    <rPh sb="2" eb="4">
      <t>ジョウヨウ</t>
    </rPh>
    <rPh sb="4" eb="6">
      <t>リョカク</t>
    </rPh>
    <rPh sb="6" eb="9">
      <t>ジドウシャ</t>
    </rPh>
    <rPh sb="9" eb="12">
      <t>ウンソウギョウ</t>
    </rPh>
    <phoneticPr fontId="17"/>
  </si>
  <si>
    <t>2307</t>
  </si>
  <si>
    <t>運転代行業</t>
    <rPh sb="0" eb="2">
      <t>ウンテン</t>
    </rPh>
    <rPh sb="2" eb="4">
      <t>ダイコウ</t>
    </rPh>
    <rPh sb="4" eb="5">
      <t>ギョウ</t>
    </rPh>
    <phoneticPr fontId="3"/>
  </si>
  <si>
    <t>52</t>
  </si>
  <si>
    <t>その他の運輸通信業</t>
    <rPh sb="2" eb="3">
      <t>ホカ</t>
    </rPh>
    <rPh sb="4" eb="6">
      <t>ウンユ</t>
    </rPh>
    <rPh sb="6" eb="9">
      <t>ツウシンギョウ</t>
    </rPh>
    <phoneticPr fontId="3"/>
  </si>
  <si>
    <t>2308</t>
  </si>
  <si>
    <t>レンタカー</t>
  </si>
  <si>
    <t>54</t>
  </si>
  <si>
    <t>物品賃貸業</t>
    <rPh sb="0" eb="2">
      <t>ブッピン</t>
    </rPh>
    <rPh sb="2" eb="5">
      <t>チンタイギョウ</t>
    </rPh>
    <phoneticPr fontId="17"/>
  </si>
  <si>
    <t>2309</t>
  </si>
  <si>
    <t>運送業（引越し含む）</t>
  </si>
  <si>
    <t>51</t>
  </si>
  <si>
    <t>貨物運送業（航空、海上、陸上）</t>
    <rPh sb="0" eb="2">
      <t>カモツ</t>
    </rPh>
    <rPh sb="2" eb="5">
      <t>ウンソウギョウ</t>
    </rPh>
    <rPh sb="6" eb="8">
      <t>コウクウ</t>
    </rPh>
    <rPh sb="9" eb="11">
      <t>カイジョウ</t>
    </rPh>
    <rPh sb="12" eb="14">
      <t>リクジョウ</t>
    </rPh>
    <phoneticPr fontId="17"/>
  </si>
  <si>
    <t>2400</t>
  </si>
  <si>
    <t>2401</t>
  </si>
  <si>
    <t>通話料</t>
  </si>
  <si>
    <t>2402</t>
  </si>
  <si>
    <t>プロバイダー利用料</t>
  </si>
  <si>
    <t>2403</t>
  </si>
  <si>
    <t>公共料金（電気）</t>
    <rPh sb="5" eb="7">
      <t>デンキ</t>
    </rPh>
    <phoneticPr fontId="3"/>
  </si>
  <si>
    <t>2404</t>
  </si>
  <si>
    <t>公共料金（その他）</t>
    <rPh sb="7" eb="8">
      <t>タ</t>
    </rPh>
    <phoneticPr fontId="3"/>
  </si>
  <si>
    <t>2405</t>
  </si>
  <si>
    <t>公共料金（ガス）</t>
  </si>
  <si>
    <t>その他のサービス業</t>
    <rPh sb="2" eb="3">
      <t>ホカ</t>
    </rPh>
    <rPh sb="8" eb="9">
      <t>ギョウ</t>
    </rPh>
    <phoneticPr fontId="3"/>
  </si>
  <si>
    <t>2406</t>
  </si>
  <si>
    <t>公共料金（水道）</t>
    <rPh sb="5" eb="7">
      <t>スイドウ</t>
    </rPh>
    <phoneticPr fontId="3"/>
  </si>
  <si>
    <t>2500</t>
  </si>
  <si>
    <t>2501</t>
  </si>
  <si>
    <t>保険料（生命保険）</t>
    <rPh sb="4" eb="6">
      <t>セイメイ</t>
    </rPh>
    <rPh sb="6" eb="8">
      <t>ホケン</t>
    </rPh>
    <phoneticPr fontId="3"/>
  </si>
  <si>
    <t>56</t>
  </si>
  <si>
    <t>生命保険業</t>
    <rPh sb="0" eb="2">
      <t>セイメイ</t>
    </rPh>
    <rPh sb="2" eb="4">
      <t>ホケン</t>
    </rPh>
    <rPh sb="4" eb="5">
      <t>ギョウ</t>
    </rPh>
    <phoneticPr fontId="3"/>
  </si>
  <si>
    <t>2502</t>
  </si>
  <si>
    <t>保険料（損害保険）</t>
    <rPh sb="0" eb="3">
      <t>ホケンリョウ</t>
    </rPh>
    <rPh sb="4" eb="6">
      <t>ソンガイ</t>
    </rPh>
    <rPh sb="6" eb="8">
      <t>ホケン</t>
    </rPh>
    <phoneticPr fontId="3"/>
  </si>
  <si>
    <t>57</t>
  </si>
  <si>
    <t>損害保険業</t>
    <rPh sb="0" eb="2">
      <t>ソンガイ</t>
    </rPh>
    <rPh sb="2" eb="4">
      <t>ホケン</t>
    </rPh>
    <rPh sb="4" eb="5">
      <t>ギョウ</t>
    </rPh>
    <phoneticPr fontId="3"/>
  </si>
  <si>
    <t>2503</t>
  </si>
  <si>
    <t>保険料（共済）</t>
    <rPh sb="0" eb="3">
      <t>ホケンリョウ</t>
    </rPh>
    <rPh sb="4" eb="6">
      <t>キョウサイ</t>
    </rPh>
    <phoneticPr fontId="3"/>
  </si>
  <si>
    <t>2504</t>
  </si>
  <si>
    <t>保険(その他）</t>
    <rPh sb="0" eb="2">
      <t>ホケン</t>
    </rPh>
    <rPh sb="5" eb="6">
      <t>タ</t>
    </rPh>
    <phoneticPr fontId="3"/>
  </si>
  <si>
    <t>2600</t>
  </si>
  <si>
    <t>2601</t>
  </si>
  <si>
    <t>受講料・学費(自動車教習所）</t>
    <rPh sb="7" eb="10">
      <t>ジドウシャ</t>
    </rPh>
    <rPh sb="10" eb="13">
      <t>キョウシュウジョ</t>
    </rPh>
    <phoneticPr fontId="3"/>
  </si>
  <si>
    <t>その他の教育施設</t>
    <rPh sb="2" eb="3">
      <t>ホカ</t>
    </rPh>
    <rPh sb="4" eb="6">
      <t>キョウイク</t>
    </rPh>
    <rPh sb="6" eb="8">
      <t>シセツ</t>
    </rPh>
    <phoneticPr fontId="3"/>
  </si>
  <si>
    <t>2602</t>
  </si>
  <si>
    <t>受講料・学費（OAスクール）</t>
  </si>
  <si>
    <t>教育</t>
    <rPh sb="0" eb="2">
      <t>キョウイク</t>
    </rPh>
    <phoneticPr fontId="17"/>
  </si>
  <si>
    <t>2603</t>
  </si>
  <si>
    <t>受講料・学費（学校）</t>
    <rPh sb="7" eb="9">
      <t>ガッコウ</t>
    </rPh>
    <phoneticPr fontId="3"/>
  </si>
  <si>
    <t>59</t>
  </si>
  <si>
    <t>学校教育（義務教育、高等教育）</t>
    <rPh sb="0" eb="2">
      <t>ガッコウ</t>
    </rPh>
    <rPh sb="2" eb="4">
      <t>キョウイク</t>
    </rPh>
    <rPh sb="5" eb="7">
      <t>ギム</t>
    </rPh>
    <rPh sb="7" eb="9">
      <t>キョウイク</t>
    </rPh>
    <rPh sb="10" eb="12">
      <t>コウトウ</t>
    </rPh>
    <rPh sb="12" eb="14">
      <t>キョウイク</t>
    </rPh>
    <phoneticPr fontId="3"/>
  </si>
  <si>
    <t>2604</t>
  </si>
  <si>
    <t>受講料・学費（外国語学校）</t>
    <rPh sb="7" eb="10">
      <t>ガイコクゴ</t>
    </rPh>
    <rPh sb="10" eb="12">
      <t>ガッコウ</t>
    </rPh>
    <phoneticPr fontId="3"/>
  </si>
  <si>
    <t>58</t>
  </si>
  <si>
    <t>各種学校、専修学校</t>
    <rPh sb="0" eb="2">
      <t>カクシュ</t>
    </rPh>
    <rPh sb="2" eb="4">
      <t>ガッコウ</t>
    </rPh>
    <rPh sb="5" eb="7">
      <t>センシュウ</t>
    </rPh>
    <rPh sb="7" eb="9">
      <t>ガッコウ</t>
    </rPh>
    <phoneticPr fontId="3"/>
  </si>
  <si>
    <t>2605</t>
  </si>
  <si>
    <t>受講料・学費（カルチャースクール）</t>
  </si>
  <si>
    <t>その他の教育施設</t>
    <rPh sb="2" eb="3">
      <t>ホカ</t>
    </rPh>
    <rPh sb="4" eb="6">
      <t>キョウイク</t>
    </rPh>
    <rPh sb="6" eb="8">
      <t>シセツ</t>
    </rPh>
    <phoneticPr fontId="17"/>
  </si>
  <si>
    <t>2606</t>
  </si>
  <si>
    <t>コンサルティング・セミナー</t>
  </si>
  <si>
    <t>楽天ペイ大項目</t>
    <phoneticPr fontId="3"/>
  </si>
  <si>
    <t>楽天ペイ1000</t>
    <phoneticPr fontId="3"/>
  </si>
  <si>
    <t>楽天ペイ1100</t>
    <phoneticPr fontId="3"/>
  </si>
  <si>
    <t>楽天ペイ1200</t>
    <phoneticPr fontId="3"/>
  </si>
  <si>
    <t>楽天ペイ1300</t>
    <phoneticPr fontId="3"/>
  </si>
  <si>
    <t>楽天ペイ1400</t>
    <phoneticPr fontId="3"/>
  </si>
  <si>
    <t>楽天ペイ1500</t>
    <phoneticPr fontId="3"/>
  </si>
  <si>
    <t>楽天ペイ1600</t>
    <phoneticPr fontId="3"/>
  </si>
  <si>
    <t>楽天ペイ1700</t>
    <phoneticPr fontId="3"/>
  </si>
  <si>
    <t>楽天ペイ1800</t>
    <phoneticPr fontId="3"/>
  </si>
  <si>
    <t>楽天ペイ1900</t>
    <phoneticPr fontId="3"/>
  </si>
  <si>
    <t>楽天ペイ2000</t>
    <phoneticPr fontId="3"/>
  </si>
  <si>
    <t>楽天ペイ2100</t>
    <phoneticPr fontId="3"/>
  </si>
  <si>
    <t>楽天ペイ2200</t>
    <phoneticPr fontId="3"/>
  </si>
  <si>
    <t>楽天ペイ2300</t>
    <phoneticPr fontId="3"/>
  </si>
  <si>
    <t>楽天ペイ2400</t>
    <phoneticPr fontId="3"/>
  </si>
  <si>
    <t>楽天ペイ2500</t>
    <phoneticPr fontId="3"/>
  </si>
  <si>
    <t>楽天ペイ2600</t>
    <phoneticPr fontId="3"/>
  </si>
  <si>
    <t>楽天ペイ0000</t>
    <phoneticPr fontId="3"/>
  </si>
  <si>
    <t>取扱商品</t>
    <rPh sb="0" eb="2">
      <t>トリアツカイ</t>
    </rPh>
    <rPh sb="2" eb="4">
      <t>ショウヒン</t>
    </rPh>
    <phoneticPr fontId="3"/>
  </si>
  <si>
    <t>←楽天ペイ判定</t>
    <rPh sb="1" eb="3">
      <t>ラクテン</t>
    </rPh>
    <rPh sb="5" eb="7">
      <t>ハンテイ</t>
    </rPh>
    <phoneticPr fontId="3"/>
  </si>
  <si>
    <t>取扱商品</t>
  </si>
  <si>
    <t>Q14</t>
  </si>
  <si>
    <t>Q15</t>
  </si>
  <si>
    <t>◆コード決済　利用方式◆</t>
    <phoneticPr fontId="4"/>
  </si>
  <si>
    <t>自動機利用有無</t>
    <rPh sb="0" eb="2">
      <t>ジドウ</t>
    </rPh>
    <rPh sb="2" eb="3">
      <t>キ</t>
    </rPh>
    <rPh sb="3" eb="5">
      <t>リヨウ</t>
    </rPh>
    <rPh sb="5" eb="7">
      <t>ウム</t>
    </rPh>
    <phoneticPr fontId="3"/>
  </si>
  <si>
    <t>利用しない</t>
    <rPh sb="0" eb="2">
      <t>リヨウ</t>
    </rPh>
    <phoneticPr fontId="3"/>
  </si>
  <si>
    <t>利用する</t>
    <rPh sb="0" eb="2">
      <t>リヨウ</t>
    </rPh>
    <phoneticPr fontId="3"/>
  </si>
  <si>
    <t>自動精算機などの対面決済以外のご利用がある場合は、利用するを選択ください。</t>
    <rPh sb="8" eb="10">
      <t>タイメン</t>
    </rPh>
    <phoneticPr fontId="3"/>
  </si>
  <si>
    <t>利用方式</t>
    <rPh sb="0" eb="2">
      <t>リヨウ</t>
    </rPh>
    <phoneticPr fontId="3"/>
  </si>
  <si>
    <t>S!canアプリ</t>
    <phoneticPr fontId="3"/>
  </si>
  <si>
    <t>API接続</t>
    <rPh sb="3" eb="5">
      <t>セツゾク</t>
    </rPh>
    <phoneticPr fontId="3"/>
  </si>
  <si>
    <t>QR決済方式</t>
    <rPh sb="2" eb="4">
      <t>ケッサイ</t>
    </rPh>
    <rPh sb="4" eb="6">
      <t>ホウシキ</t>
    </rPh>
    <phoneticPr fontId="1"/>
  </si>
  <si>
    <t>1:CPM、2:MPM</t>
  </si>
  <si>
    <t>S!can識別</t>
  </si>
  <si>
    <t>1:アプリ、2:API</t>
  </si>
  <si>
    <t>QR自動機利用有無</t>
    <rPh sb="2" eb="4">
      <t>ジドウ</t>
    </rPh>
    <rPh sb="4" eb="5">
      <t>キ</t>
    </rPh>
    <rPh sb="5" eb="7">
      <t>リヨウ</t>
    </rPh>
    <rPh sb="7" eb="9">
      <t>ウム</t>
    </rPh>
    <phoneticPr fontId="1"/>
  </si>
  <si>
    <t>5203793</t>
    <phoneticPr fontId="3"/>
  </si>
  <si>
    <t>霜田 つばさ</t>
    <phoneticPr fontId="3"/>
  </si>
  <si>
    <t>Alipay+</t>
  </si>
  <si>
    <t>947</t>
  </si>
  <si>
    <t>Alipay+</t>
    <phoneticPr fontId="3"/>
  </si>
  <si>
    <t>94701</t>
    <phoneticPr fontId="3"/>
  </si>
  <si>
    <t>947001</t>
  </si>
  <si>
    <t>QB2</t>
  </si>
  <si>
    <t>QB3</t>
  </si>
  <si>
    <t>QB4</t>
  </si>
  <si>
    <t>QB5</t>
  </si>
  <si>
    <t>QB6</t>
  </si>
  <si>
    <t>QB7</t>
  </si>
  <si>
    <t>QB8</t>
  </si>
  <si>
    <t>QB9</t>
  </si>
  <si>
    <t>6087:SB C&amp;S株式会社</t>
  </si>
  <si>
    <t>6088:SB C&amp;S株式会社</t>
  </si>
  <si>
    <t>6089:SB C&amp;S株式会社</t>
  </si>
  <si>
    <t>6090:SB C&amp;S株式会社</t>
  </si>
  <si>
    <t>6091:SB C&amp;S株式会社</t>
  </si>
  <si>
    <t>6092:SB C&amp;S株式会社</t>
  </si>
  <si>
    <t>6093:SB C&amp;S株式会社</t>
  </si>
  <si>
    <t>6094:SB C&amp;S株式会社</t>
  </si>
  <si>
    <t>6095:SB C&amp;S株式会社</t>
  </si>
  <si>
    <t>6096:SB C&amp;S株式会社</t>
  </si>
  <si>
    <t>6097:SB C&amp;S株式会社</t>
  </si>
  <si>
    <t>6098:SB C&amp;S株式会社</t>
  </si>
  <si>
    <t>6099:SB C&amp;S株式会社</t>
  </si>
  <si>
    <t>6100:SB C&amp;S株式会社</t>
  </si>
  <si>
    <t>6101:SB C&amp;S株式会社</t>
  </si>
  <si>
    <t>6102:SB C&amp;S株式会社</t>
  </si>
  <si>
    <t>6103:SB C&amp;S株式会社</t>
  </si>
  <si>
    <t>6104:SB C&amp;S株式会社</t>
  </si>
  <si>
    <t>6105:SB C&amp;S株式会社</t>
  </si>
  <si>
    <t>6106:SB C&amp;S株式会社</t>
  </si>
  <si>
    <t>6108:旭精工株式会社</t>
  </si>
  <si>
    <t>6109:SB C&amp;S株式会社</t>
  </si>
  <si>
    <t>6110:SB C&amp;S株式会社</t>
  </si>
  <si>
    <t>6078株式会社POSSIBLE</t>
    <rPh sb="4" eb="8">
      <t>カブシキガイシャ</t>
    </rPh>
    <phoneticPr fontId="3"/>
  </si>
  <si>
    <t>0000</t>
  </si>
  <si>
    <t>2</t>
  </si>
  <si>
    <t>申込方法：</t>
    <phoneticPr fontId="3"/>
  </si>
  <si>
    <t>包括</t>
  </si>
  <si>
    <t>1600:ショッピング:ホーム/オフィス</t>
  </si>
  <si>
    <t>取扱商品</t>
    <rPh sb="0" eb="4">
      <t>トリアツカイショウヒン</t>
    </rPh>
    <phoneticPr fontId="3"/>
  </si>
  <si>
    <t>1908:旅行代理店業（第３種）</t>
  </si>
  <si>
    <t>マップ掲載</t>
    <phoneticPr fontId="3"/>
  </si>
  <si>
    <t>掲載する</t>
    <rPh sb="0" eb="2">
      <t>ケイサイ</t>
    </rPh>
    <phoneticPr fontId="3"/>
  </si>
  <si>
    <t>掲載しない</t>
    <rPh sb="0" eb="2">
      <t>ケイサイ</t>
    </rPh>
    <phoneticPr fontId="3"/>
  </si>
  <si>
    <t>←J-Coin判定</t>
    <rPh sb="7" eb="9">
      <t>ハンテイ</t>
    </rPh>
    <phoneticPr fontId="3"/>
  </si>
  <si>
    <t>●J-Coin Pay取扱商品</t>
    <rPh sb="11" eb="15">
      <t>トリアツカイショウヒン</t>
    </rPh>
    <phoneticPr fontId="3"/>
  </si>
  <si>
    <t>業種カテゴリ</t>
    <rPh sb="0" eb="2">
      <t>ギョウシュ</t>
    </rPh>
    <phoneticPr fontId="3"/>
  </si>
  <si>
    <t>1000:飲食店</t>
  </si>
  <si>
    <t>1100:ショッピング:総合</t>
  </si>
  <si>
    <t>1200:ショッピング:アパレル</t>
  </si>
  <si>
    <t>1300:ショッピング:趣味/娯楽</t>
  </si>
  <si>
    <t>1400:ショッピング:家電</t>
  </si>
  <si>
    <t>1500:ショッピング:医療関連</t>
  </si>
  <si>
    <t>1700:ショッピング:専門</t>
  </si>
  <si>
    <t>1800:ショッピング:その他</t>
  </si>
  <si>
    <t>1900:サービス:趣味/娯楽</t>
  </si>
  <si>
    <t>2000:サービス:専門</t>
  </si>
  <si>
    <t>2100:医療施設</t>
  </si>
  <si>
    <t>2200:自動車/船舶</t>
  </si>
  <si>
    <t>2300:交通/流通</t>
  </si>
  <si>
    <t>2400:教育関連</t>
  </si>
  <si>
    <t>飲食店</t>
  </si>
  <si>
    <t>ショッピング:総合</t>
  </si>
  <si>
    <t>ショッピング:アパレル</t>
  </si>
  <si>
    <t>ショッピング:趣味/娯楽</t>
  </si>
  <si>
    <t>ショッピング:家電</t>
  </si>
  <si>
    <t>ショッピング:医療関連</t>
  </si>
  <si>
    <t>ショッピング:ホーム/オフィス</t>
  </si>
  <si>
    <t>ショッピング:専門</t>
  </si>
  <si>
    <t>ショッピング:その他</t>
  </si>
  <si>
    <t>サービス:趣味/娯楽</t>
  </si>
  <si>
    <t>サービス:専門</t>
  </si>
  <si>
    <t>医療施設</t>
  </si>
  <si>
    <t>自動車/船舶</t>
  </si>
  <si>
    <t>交通/流通</t>
  </si>
  <si>
    <t>教育関連</t>
  </si>
  <si>
    <t>1001:日本料理</t>
  </si>
  <si>
    <t>1002:割烹</t>
  </si>
  <si>
    <t>1003:料亭</t>
  </si>
  <si>
    <t>1004:天ぷら</t>
  </si>
  <si>
    <t>1005:うなぎ</t>
  </si>
  <si>
    <t>1006:とんかつ・串かつ</t>
  </si>
  <si>
    <t>1007:日本料理（その他）</t>
  </si>
  <si>
    <t>1008:小料理</t>
  </si>
  <si>
    <t>1009:焼鳥</t>
  </si>
  <si>
    <t>1010:寿司</t>
  </si>
  <si>
    <t>1011:居酒屋</t>
  </si>
  <si>
    <t>1012:フランス料理</t>
  </si>
  <si>
    <t>1013:イタリー料理</t>
  </si>
  <si>
    <t>1014:ラーメン</t>
  </si>
  <si>
    <t>1015:中国料理</t>
  </si>
  <si>
    <t>1016:外国料理</t>
  </si>
  <si>
    <t>1017:ドイツ料理</t>
  </si>
  <si>
    <t>1018:ロシア料理</t>
  </si>
  <si>
    <t>1019:韓国料理</t>
  </si>
  <si>
    <t>1020:インド料理</t>
  </si>
  <si>
    <t>1021:コンチネンタル料理</t>
  </si>
  <si>
    <t>1022:スペイン料理</t>
  </si>
  <si>
    <t>1023:東南アジア料理</t>
  </si>
  <si>
    <t>1024:無国籍料理</t>
  </si>
  <si>
    <t>1025:外国料理（その他）</t>
  </si>
  <si>
    <t>1026:焼肉</t>
  </si>
  <si>
    <t>1027:ファミリーレストラン</t>
  </si>
  <si>
    <t>1028:ステーキ</t>
  </si>
  <si>
    <t>1029:シーフード</t>
  </si>
  <si>
    <t>1030:レストラン</t>
  </si>
  <si>
    <t>1031:ビアホール</t>
  </si>
  <si>
    <t>1032:カフェバー</t>
  </si>
  <si>
    <t>1033:ダイニング・バー</t>
  </si>
  <si>
    <t>1034:喫茶店・カフェ</t>
  </si>
  <si>
    <t>1035:パーラー</t>
  </si>
  <si>
    <t>1036:お好み焼き</t>
  </si>
  <si>
    <t>1037:ファーストフード</t>
  </si>
  <si>
    <t>1038:バー</t>
  </si>
  <si>
    <t>1039:クラブ</t>
  </si>
  <si>
    <t>1040:スナック・パブ</t>
  </si>
  <si>
    <t>1041:ラウンジ</t>
  </si>
  <si>
    <t>1042:キャバレー</t>
  </si>
  <si>
    <t>1043:ライブハウス・ディスコ</t>
  </si>
  <si>
    <t>1044:ＳＡ・ＰＡ</t>
  </si>
  <si>
    <t>1045:ブライダルサービス</t>
  </si>
  <si>
    <t>1046:ホテル宴会</t>
  </si>
  <si>
    <t>1047:婚礼宴会</t>
  </si>
  <si>
    <t>1048:レストランウェディング</t>
  </si>
  <si>
    <t>1049:一般宴会</t>
  </si>
  <si>
    <t>●J-Coin Pay申込業種</t>
    <rPh sb="11" eb="13">
      <t>モウシコミ</t>
    </rPh>
    <rPh sb="13" eb="15">
      <t>ギョウシュ</t>
    </rPh>
    <phoneticPr fontId="3"/>
  </si>
  <si>
    <t>2:サービス</t>
  </si>
  <si>
    <t>1:物品</t>
  </si>
  <si>
    <t>1101:ディスカウントショップ</t>
  </si>
  <si>
    <t>1102:１００円ショップ</t>
  </si>
  <si>
    <t>1103:香水</t>
  </si>
  <si>
    <t>1104:家庭雑貨</t>
  </si>
  <si>
    <t>1105:食器</t>
  </si>
  <si>
    <t>1106:金物</t>
  </si>
  <si>
    <t>1107:雑貨</t>
  </si>
  <si>
    <t>1108:防犯グッズ</t>
  </si>
  <si>
    <t>1201:紳士用品</t>
  </si>
  <si>
    <t>1202:紳士服（テーラー）</t>
  </si>
  <si>
    <t>1203:オーダーメイド</t>
  </si>
  <si>
    <t>1204:婦人用品</t>
  </si>
  <si>
    <t>1205:婦人服（ブティック）</t>
  </si>
  <si>
    <t>1206:ランジェリー</t>
  </si>
  <si>
    <t>1207:子供用品</t>
  </si>
  <si>
    <t>1208:子供服</t>
  </si>
  <si>
    <t>1209:ベビー用品</t>
  </si>
  <si>
    <t>1210:呉服</t>
  </si>
  <si>
    <t>1211:毛皮</t>
  </si>
  <si>
    <t>1212:革製品</t>
  </si>
  <si>
    <t>1213:カバン</t>
  </si>
  <si>
    <t>1214:靴・履物</t>
  </si>
  <si>
    <t>1215:帽子</t>
  </si>
  <si>
    <t>1216:傘</t>
  </si>
  <si>
    <t>1217:アクセサリー</t>
  </si>
  <si>
    <t>1218:洋装雑貨</t>
  </si>
  <si>
    <t>1219:総合衣料</t>
  </si>
  <si>
    <t>1220:ジーンズ</t>
  </si>
  <si>
    <t>1221:Ｔシャツ</t>
  </si>
  <si>
    <t>1222:水着</t>
  </si>
  <si>
    <t>1223:セーター・ニット</t>
  </si>
  <si>
    <t>1224:古着</t>
  </si>
  <si>
    <t>1225:和装小物</t>
  </si>
  <si>
    <t>1226:空調機器</t>
  </si>
  <si>
    <t>1227:ＡＶ機器</t>
  </si>
  <si>
    <t>1228:輸入雑貨</t>
  </si>
  <si>
    <t>1229:貴金属</t>
  </si>
  <si>
    <t>1230:時計</t>
  </si>
  <si>
    <t>1231:宝石</t>
  </si>
  <si>
    <t>1232:手芸品（ハンドクラフト）</t>
  </si>
  <si>
    <t>1233:かつら</t>
  </si>
  <si>
    <t>1234:育毛サロン</t>
  </si>
  <si>
    <t>1301:書籍・文具</t>
  </si>
  <si>
    <t>1302:書籍</t>
  </si>
  <si>
    <t>1303:スポーツ用品</t>
  </si>
  <si>
    <t>1304:ゴルフ用品</t>
  </si>
  <si>
    <t>1305:テニス用品</t>
  </si>
  <si>
    <t>1306:スキー用品</t>
  </si>
  <si>
    <t>1307:マリーンスポーツ用品</t>
  </si>
  <si>
    <t>1308:釣り具</t>
  </si>
  <si>
    <t>1309:トレーニング機器</t>
  </si>
  <si>
    <t>1310:アウトドア用品</t>
  </si>
  <si>
    <t>1311:麻雀荘</t>
  </si>
  <si>
    <t>1312:ビリヤード</t>
  </si>
  <si>
    <t>1313:囲碁・将棋</t>
  </si>
  <si>
    <t>1314:自転車</t>
  </si>
  <si>
    <t>1315:玩具・ホビー</t>
  </si>
  <si>
    <t>1316:ファンシー　グッズ</t>
  </si>
  <si>
    <t>1317:ファミコン</t>
  </si>
  <si>
    <t>1318:人形（ぬいぐるみ・人形）</t>
  </si>
  <si>
    <t>1319:楽器・音響</t>
  </si>
  <si>
    <t>1320:レコード・ＣＤ</t>
  </si>
  <si>
    <t>1321:楽器</t>
  </si>
  <si>
    <t>1322:ビデオテープ</t>
  </si>
  <si>
    <t>1401:家電</t>
  </si>
  <si>
    <t>1402:照明</t>
  </si>
  <si>
    <t>1403:無線機</t>
  </si>
  <si>
    <t>1404:電話機販売</t>
  </si>
  <si>
    <t>1405:カメラ</t>
  </si>
  <si>
    <t>1406:ＯＡ機器</t>
  </si>
  <si>
    <t>1407:パソコン</t>
  </si>
  <si>
    <t>1408:コンピュータソフト販売</t>
  </si>
  <si>
    <t>1501:化粧品</t>
  </si>
  <si>
    <t>1502:医薬品</t>
  </si>
  <si>
    <t>1503:漢方薬</t>
  </si>
  <si>
    <t>1504:メガネ</t>
  </si>
  <si>
    <t>1505:コンタクトレンズ</t>
  </si>
  <si>
    <t>1601:家具</t>
  </si>
  <si>
    <t>1602:カーペット</t>
  </si>
  <si>
    <t>1603:カーテン</t>
  </si>
  <si>
    <t>1604:総合インテリア</t>
  </si>
  <si>
    <t>1605:寝具</t>
  </si>
  <si>
    <t>1606:エクステリア</t>
  </si>
  <si>
    <t>1607:石屋</t>
  </si>
  <si>
    <t>1608:日曜大工</t>
  </si>
  <si>
    <t>1609:ＤＩＹ</t>
  </si>
  <si>
    <t>1610:ペンキ</t>
  </si>
  <si>
    <t>1701:古物商</t>
  </si>
  <si>
    <t>1702:質屋</t>
  </si>
  <si>
    <t>1703:酒屋</t>
  </si>
  <si>
    <t>1704:米屋</t>
  </si>
  <si>
    <t>1705:食品（食料品）</t>
  </si>
  <si>
    <t>1706:果物屋</t>
  </si>
  <si>
    <t>1707:茶</t>
  </si>
  <si>
    <t>1708:日本食料品店</t>
  </si>
  <si>
    <t>1709:ハム</t>
  </si>
  <si>
    <t>1710:弁当屋</t>
  </si>
  <si>
    <t>1711:菓子・パン</t>
  </si>
  <si>
    <t>1712:チョコレート</t>
  </si>
  <si>
    <t>1713:健康食品</t>
  </si>
  <si>
    <t>1714:ミシン</t>
  </si>
  <si>
    <t>1715:トロフィー</t>
  </si>
  <si>
    <t>1716:ビジネスクーポン</t>
  </si>
  <si>
    <t>1717:印章</t>
  </si>
  <si>
    <t>1718:刃物屋</t>
  </si>
  <si>
    <t>1719:鉄砲</t>
  </si>
  <si>
    <t>1720:免税店</t>
  </si>
  <si>
    <t>1721:外貨販売</t>
  </si>
  <si>
    <t>1722:結婚式場</t>
  </si>
  <si>
    <t>1801:郷土品（土産品）</t>
  </si>
  <si>
    <t>1802:ギフトショップ</t>
  </si>
  <si>
    <t>1803:リサイクルショップ</t>
  </si>
  <si>
    <t>1804:硝子</t>
  </si>
  <si>
    <t>1805:文具</t>
  </si>
  <si>
    <t>1806:事務用品</t>
  </si>
  <si>
    <t>1807:新聞購読料</t>
  </si>
  <si>
    <t>1808:美術品</t>
  </si>
  <si>
    <t>1809:画廊（ギャラリー）</t>
  </si>
  <si>
    <t>1810:額ぶち</t>
  </si>
  <si>
    <t>1811:民芸品</t>
  </si>
  <si>
    <t>1812:工芸品</t>
  </si>
  <si>
    <t>1813:園芸</t>
  </si>
  <si>
    <t>1814:花屋</t>
  </si>
  <si>
    <t>1815:ドライフラワー</t>
  </si>
  <si>
    <t>1816:動物美容</t>
  </si>
  <si>
    <t>1817:ペット用品</t>
  </si>
  <si>
    <t>1818:ペットケア・ホテル</t>
  </si>
  <si>
    <t>1819:犬・猫</t>
  </si>
  <si>
    <t>1820:ペット</t>
  </si>
  <si>
    <t>1821:熱帯魚</t>
  </si>
  <si>
    <t>1822:仏具</t>
  </si>
  <si>
    <t>1823:アンティーク</t>
  </si>
  <si>
    <t>1824:喫煙具</t>
  </si>
  <si>
    <t>1901:ビデオ</t>
  </si>
  <si>
    <t>1902:劇場</t>
  </si>
  <si>
    <t>1903:映画館</t>
  </si>
  <si>
    <t>1904:カラオケ</t>
  </si>
  <si>
    <t>1905:遊園地</t>
  </si>
  <si>
    <t>1906:一般旅行業（第１種）</t>
  </si>
  <si>
    <t>1907:国内旅行業（第２種）</t>
  </si>
  <si>
    <t>1909:レンタルビデオ・ＣＤ</t>
  </si>
  <si>
    <t>1910:国民宿舎</t>
  </si>
  <si>
    <t>1911:民宿</t>
  </si>
  <si>
    <t>1912:ペンション</t>
  </si>
  <si>
    <t>1913:カプセルホテル</t>
  </si>
  <si>
    <t>1914:ホテル</t>
  </si>
  <si>
    <t>1915:旅館</t>
  </si>
  <si>
    <t>1916:ビジネスホテル</t>
  </si>
  <si>
    <t>1917:ファッションホテル</t>
  </si>
  <si>
    <t>1918:ゴルフ場（ショートコース）</t>
  </si>
  <si>
    <t>1919:ゴルフ練習場</t>
  </si>
  <si>
    <t>1920:ゴルフ場</t>
  </si>
  <si>
    <t>1921:スケート場</t>
  </si>
  <si>
    <t>1922:アスレチック</t>
  </si>
  <si>
    <t>1923:ボーリング場</t>
  </si>
  <si>
    <t>1924:スキー場</t>
  </si>
  <si>
    <t>1925:テニスクラブ</t>
  </si>
  <si>
    <t>1926:マリーンスポーツクラブ</t>
  </si>
  <si>
    <t>1927:乗馬クラブ</t>
  </si>
  <si>
    <t>1928:総合スポーツ</t>
  </si>
  <si>
    <t>2001:サウナ</t>
  </si>
  <si>
    <t>2002:観光施設（温泉）</t>
  </si>
  <si>
    <t>2003:理容</t>
  </si>
  <si>
    <t>2004:美容室</t>
  </si>
  <si>
    <t>2005:エステティック　サロン</t>
  </si>
  <si>
    <t>2006:美容</t>
  </si>
  <si>
    <t>2007:マッサージ</t>
  </si>
  <si>
    <t>2008:美容形成</t>
  </si>
  <si>
    <t>2009:リラクゼーション</t>
  </si>
  <si>
    <t>2010:保育施設</t>
  </si>
  <si>
    <t>2011:クリーニング</t>
  </si>
  <si>
    <t>2012:貸衣装</t>
  </si>
  <si>
    <t>2013:レンタル</t>
  </si>
  <si>
    <t>2014:リース</t>
  </si>
  <si>
    <t>2015:増改築</t>
  </si>
  <si>
    <t>2016:住宅リフォーム</t>
  </si>
  <si>
    <t>2017:管工事業</t>
  </si>
  <si>
    <t>2018:印刷</t>
  </si>
  <si>
    <t>2019:畳</t>
  </si>
  <si>
    <t>2020:ガス器具</t>
  </si>
  <si>
    <t>2021:ハウスクリーニング</t>
  </si>
  <si>
    <t>2022:写真現像</t>
  </si>
  <si>
    <t>2023:フォトスタジオ</t>
  </si>
  <si>
    <t>2024:電話利用（通話）</t>
  </si>
  <si>
    <t>2025:葬儀場</t>
  </si>
  <si>
    <t>2026:貸会議室</t>
  </si>
  <si>
    <t>2027:ウィークリーマンション</t>
  </si>
  <si>
    <t>2028:トランクルーム</t>
  </si>
  <si>
    <t>2029:レンタルオフィス</t>
  </si>
  <si>
    <t>2030:住宅販売</t>
  </si>
  <si>
    <t>2031:不動産</t>
  </si>
  <si>
    <t>2032:損害保険（代理店）</t>
  </si>
  <si>
    <t>2033:損害保険</t>
  </si>
  <si>
    <t>2034:生命保険（保険）</t>
  </si>
  <si>
    <t>2035:仕出し業</t>
  </si>
  <si>
    <t>2036:法律相談所</t>
  </si>
  <si>
    <t>2037:洗車業</t>
  </si>
  <si>
    <t>2038:結婚相談所</t>
  </si>
  <si>
    <t>2039:カウンセリング</t>
  </si>
  <si>
    <t>2040:ベビーシッター</t>
  </si>
  <si>
    <t>2041:ロードサービス</t>
  </si>
  <si>
    <t>2042:レッカー</t>
  </si>
  <si>
    <t>2043:プレイガイド</t>
  </si>
  <si>
    <t>2044:共済</t>
  </si>
  <si>
    <t>2101:調剤薬局</t>
  </si>
  <si>
    <t>2102:総合病院</t>
  </si>
  <si>
    <t>2103:人間ドッグ</t>
  </si>
  <si>
    <t>2104:単科病院</t>
  </si>
  <si>
    <t>2105:東洋医療</t>
  </si>
  <si>
    <t>2106:歯科</t>
  </si>
  <si>
    <t>2107:針　灸</t>
  </si>
  <si>
    <t>2108:整骨・接骨</t>
  </si>
  <si>
    <t>2109:整体・カイロプラクティック</t>
  </si>
  <si>
    <t>2110:獣医</t>
  </si>
  <si>
    <t>2111:介護サービス</t>
  </si>
  <si>
    <t>2112:医療機器</t>
  </si>
  <si>
    <t>2201:ガソリンスタンド</t>
  </si>
  <si>
    <t>2202:レンタカー</t>
  </si>
  <si>
    <t>2203:駐車場</t>
  </si>
  <si>
    <t>2204:自動車修理</t>
  </si>
  <si>
    <t>2205:車検サービス提携工場</t>
  </si>
  <si>
    <t>2206:ディーラー</t>
  </si>
  <si>
    <t>2207:中古車</t>
  </si>
  <si>
    <t>2208:カー用品</t>
  </si>
  <si>
    <t>2209:オートバイ</t>
  </si>
  <si>
    <t>2210:オートバイ用品</t>
  </si>
  <si>
    <t>2211:燃料店　　　　　　　　　　　　</t>
  </si>
  <si>
    <t>2301:エアーライン</t>
  </si>
  <si>
    <t>2302:カーフェリー</t>
  </si>
  <si>
    <t>2303:遊覧船</t>
  </si>
  <si>
    <t>2304:客船</t>
  </si>
  <si>
    <t>2305:鉄道</t>
  </si>
  <si>
    <t>2306:貨物運送</t>
  </si>
  <si>
    <t>2307:バス</t>
  </si>
  <si>
    <t>2308:タクシー</t>
  </si>
  <si>
    <t>2309:ハイヤー（リムジン）</t>
  </si>
  <si>
    <t>2310:引越</t>
  </si>
  <si>
    <t>2311:宅配便</t>
  </si>
  <si>
    <t>2312:高速道路</t>
  </si>
  <si>
    <t>2313:運転代行業</t>
  </si>
  <si>
    <t>2401:専門学校（学校）</t>
  </si>
  <si>
    <t>2402:外国語学校</t>
  </si>
  <si>
    <t>2403:カルチャースクール</t>
  </si>
  <si>
    <t>2404:ＯＡスクール</t>
  </si>
  <si>
    <t>2405:自動車教習所</t>
  </si>
  <si>
    <t>JCoin業種</t>
    <rPh sb="5" eb="7">
      <t>ギョウシュ</t>
    </rPh>
    <phoneticPr fontId="3"/>
  </si>
  <si>
    <t>JCoin1000</t>
  </si>
  <si>
    <t>JCoin1100</t>
  </si>
  <si>
    <t>JCoin1200</t>
  </si>
  <si>
    <t>JCoin1300</t>
  </si>
  <si>
    <t>JCoin1400</t>
  </si>
  <si>
    <t>JCoin1500</t>
  </si>
  <si>
    <t>JCoin1600</t>
  </si>
  <si>
    <t>JCoin1700</t>
  </si>
  <si>
    <t>JCoin1800</t>
  </si>
  <si>
    <t>JCoin1900</t>
  </si>
  <si>
    <t>JCoin2000</t>
  </si>
  <si>
    <t>JCoin2100</t>
  </si>
  <si>
    <t>JCoin2200</t>
  </si>
  <si>
    <t>JCoin2300</t>
  </si>
  <si>
    <t>JCoin2400</t>
  </si>
  <si>
    <t>JCoin0000</t>
    <phoneticPr fontId="3"/>
  </si>
  <si>
    <t>←J-Coin Pay有無(記入シート2)</t>
    <rPh sb="11" eb="13">
      <t>ウム</t>
    </rPh>
    <rPh sb="14" eb="16">
      <t>キニュウ</t>
    </rPh>
    <phoneticPr fontId="3"/>
  </si>
  <si>
    <t>00000</t>
  </si>
  <si>
    <t>商材区分(ブランド名英字)</t>
    <phoneticPr fontId="3"/>
  </si>
  <si>
    <t>Q87</t>
    <phoneticPr fontId="3"/>
  </si>
  <si>
    <t>申込業種</t>
    <phoneticPr fontId="3"/>
  </si>
  <si>
    <t>1:物品、2:サービス</t>
    <phoneticPr fontId="3"/>
  </si>
  <si>
    <t>Q88</t>
  </si>
  <si>
    <t>マップ掲載</t>
  </si>
  <si>
    <t>申込方法</t>
  </si>
  <si>
    <t>0:利用しない、1:利用する</t>
    <phoneticPr fontId="3"/>
  </si>
  <si>
    <t>Q89</t>
  </si>
  <si>
    <t>Q8A</t>
  </si>
  <si>
    <t>Q8B</t>
  </si>
  <si>
    <t>1:包括代理、2:業務代行、3:取次、4:直接契約</t>
    <phoneticPr fontId="3"/>
  </si>
  <si>
    <t>Q04</t>
  </si>
  <si>
    <t>端末コード(自動機利用有無)</t>
    <phoneticPr fontId="3"/>
  </si>
  <si>
    <t>6111:株式会社Warranty technology</t>
  </si>
  <si>
    <t>6113:ブルーアセットホールディングス株式会社</t>
  </si>
  <si>
    <t>6114:ブルーアセットホールディングス株式会社</t>
  </si>
  <si>
    <t>Alipay</t>
  </si>
  <si>
    <t>94701</t>
  </si>
  <si>
    <t>001073</t>
  </si>
  <si>
    <t>6115:SB C&amp;S株式会社</t>
  </si>
  <si>
    <t>6116:SB C&amp;S株式会社</t>
  </si>
  <si>
    <t>6117:SB C&amp;S株式会社</t>
  </si>
  <si>
    <t>6118:SB C&amp;S株式会社</t>
  </si>
  <si>
    <t>6119:SB C&amp;S株式会社</t>
  </si>
  <si>
    <t>6120:SB C&amp;S株式会社</t>
  </si>
  <si>
    <t>6121:SB C&amp;S株式会社</t>
  </si>
  <si>
    <t>6122:SB C&amp;S株式会社</t>
  </si>
  <si>
    <t>6123:SB C&amp;S株式会社</t>
  </si>
  <si>
    <t>6127:SB C&amp;S株式会社</t>
  </si>
  <si>
    <t>6128:SB C&amp;S株式会社</t>
  </si>
  <si>
    <t>6129:SB C&amp;S株式会社</t>
  </si>
  <si>
    <t>6130:SB C&amp;S株式会社</t>
  </si>
  <si>
    <t>6131:SB C&amp;S株式会社</t>
  </si>
  <si>
    <t>6132:SB C&amp;S株式会社</t>
  </si>
  <si>
    <t>6162:SB C&amp;S株式会社</t>
  </si>
  <si>
    <t>6163:SB C&amp;S株式会社</t>
  </si>
  <si>
    <t>6124:SB C&amp;S株式会社</t>
  </si>
  <si>
    <t>6125:SB C&amp;S株式会社</t>
  </si>
  <si>
    <t>6126:SB C&amp;S株式会社</t>
  </si>
  <si>
    <t>決済方式</t>
  </si>
  <si>
    <t>※決済方式によりご利用可能な決済手段が異なります。※グレーアウトしている決済手段はお申し込みできません。</t>
    <phoneticPr fontId="3"/>
  </si>
  <si>
    <t>CPM</t>
    <phoneticPr fontId="3"/>
  </si>
  <si>
    <t>MPM</t>
    <phoneticPr fontId="3"/>
  </si>
  <si>
    <t>932001</t>
  </si>
  <si>
    <t>PW2</t>
  </si>
  <si>
    <t>PW9</t>
  </si>
  <si>
    <t>6167:SB C&amp;S株式会社</t>
  </si>
  <si>
    <t>6168:SB C&amp;S株式会社</t>
  </si>
  <si>
    <t>6169:SB C&amp;S株式会社</t>
  </si>
  <si>
    <t>6173:SB C&amp;S株式会社</t>
  </si>
  <si>
    <t>6174:SB C&amp;S株式会社</t>
  </si>
  <si>
    <t>6175:SB C&amp;S株式会社</t>
  </si>
  <si>
    <t>6176:SB C&amp;S株式会社</t>
  </si>
  <si>
    <t>6177:SB C&amp;S株式会社</t>
  </si>
  <si>
    <t>6178:SB C&amp;S株式会社</t>
  </si>
  <si>
    <t>6179:SB C&amp;S株式会社</t>
  </si>
  <si>
    <t>6180:SB C&amp;S株式会社</t>
  </si>
  <si>
    <t>1630836</t>
  </si>
  <si>
    <t>鈴木 虎太郎</t>
  </si>
  <si>
    <t>1630837</t>
  </si>
  <si>
    <t>原田 良美</t>
  </si>
  <si>
    <t>1630839</t>
  </si>
  <si>
    <t>林 美里</t>
  </si>
  <si>
    <t>1631039</t>
  </si>
  <si>
    <t>中林 景</t>
  </si>
  <si>
    <t>1631191</t>
  </si>
  <si>
    <t>岩崎 修典</t>
  </si>
  <si>
    <t>1634001</t>
  </si>
  <si>
    <t>吉田 翼</t>
  </si>
  <si>
    <t>1635120</t>
  </si>
  <si>
    <t>溝口 一成</t>
  </si>
  <si>
    <t>1635121</t>
  </si>
  <si>
    <t>菅原 正太</t>
  </si>
  <si>
    <t>1635122</t>
  </si>
  <si>
    <t>松島 愛</t>
  </si>
  <si>
    <t>1635134</t>
  </si>
  <si>
    <t>細川 幸一</t>
  </si>
  <si>
    <t>1636207</t>
  </si>
  <si>
    <t>菱田 剛史</t>
  </si>
  <si>
    <t>1636613</t>
  </si>
  <si>
    <t>小澤 卓史</t>
  </si>
  <si>
    <t>1637228</t>
  </si>
  <si>
    <t>田子 則隆</t>
  </si>
  <si>
    <t>1637385</t>
  </si>
  <si>
    <t>山本 将史</t>
  </si>
  <si>
    <t>1638086</t>
  </si>
  <si>
    <t>倉上 結衣</t>
  </si>
  <si>
    <t>1640519</t>
  </si>
  <si>
    <t>小澤 一成</t>
  </si>
  <si>
    <t>1641022</t>
  </si>
  <si>
    <t>坂西 啓介</t>
  </si>
  <si>
    <t>1641023</t>
  </si>
  <si>
    <t>湯川 創</t>
  </si>
  <si>
    <t>1641024</t>
  </si>
  <si>
    <t>石川 智也</t>
  </si>
  <si>
    <t>1641039</t>
  </si>
  <si>
    <t>東森 翔</t>
  </si>
  <si>
    <t>1641206</t>
  </si>
  <si>
    <t>星野 宏介</t>
  </si>
  <si>
    <t>1641216</t>
  </si>
  <si>
    <t>上山 集平</t>
  </si>
  <si>
    <t>1641275</t>
  </si>
  <si>
    <t>神田 剛史</t>
  </si>
  <si>
    <t>1641293</t>
  </si>
  <si>
    <t>後藤 真也</t>
  </si>
  <si>
    <t>1641627</t>
  </si>
  <si>
    <t>市 朋晃</t>
  </si>
  <si>
    <t>1641750</t>
  </si>
  <si>
    <t>村松 惟那</t>
  </si>
  <si>
    <t>5202680</t>
  </si>
  <si>
    <t>新垣 結花</t>
  </si>
  <si>
    <t>サービス申し込みに必要な書類について</t>
    <rPh sb="4" eb="5">
      <t>モウ</t>
    </rPh>
    <rPh sb="6" eb="7">
      <t>コ</t>
    </rPh>
    <rPh sb="9" eb="11">
      <t>ヒツヨウ</t>
    </rPh>
    <rPh sb="12" eb="14">
      <t>ショルイ</t>
    </rPh>
    <phoneticPr fontId="3"/>
  </si>
  <si>
    <t>CBD製品を取り扱う業種</t>
    <rPh sb="3" eb="5">
      <t>セイヒン</t>
    </rPh>
    <rPh sb="6" eb="7">
      <t>ト</t>
    </rPh>
    <rPh sb="8" eb="9">
      <t>アツカ</t>
    </rPh>
    <rPh sb="10" eb="12">
      <t>ギョウシュ</t>
    </rPh>
    <phoneticPr fontId="3"/>
  </si>
  <si>
    <t>健康食品店、オイル販売店、VAPE販売店　等</t>
    <rPh sb="0" eb="2">
      <t>ケンコウ</t>
    </rPh>
    <rPh sb="2" eb="4">
      <t>ショクヒン</t>
    </rPh>
    <rPh sb="4" eb="5">
      <t>テン</t>
    </rPh>
    <rPh sb="9" eb="11">
      <t>ハンバイ</t>
    </rPh>
    <rPh sb="11" eb="12">
      <t>テン</t>
    </rPh>
    <rPh sb="17" eb="20">
      <t>ハンバイテン</t>
    </rPh>
    <rPh sb="21" eb="22">
      <t>トウ</t>
    </rPh>
    <phoneticPr fontId="3"/>
  </si>
  <si>
    <t>THCを含まない旨記載の検査機関発行の署名付きの成分分析書</t>
    <rPh sb="4" eb="5">
      <t>フク</t>
    </rPh>
    <rPh sb="8" eb="9">
      <t>ムネ</t>
    </rPh>
    <rPh sb="9" eb="11">
      <t>キサイ</t>
    </rPh>
    <rPh sb="12" eb="14">
      <t>ケンサ</t>
    </rPh>
    <rPh sb="14" eb="16">
      <t>キカン</t>
    </rPh>
    <rPh sb="16" eb="18">
      <t>ハッコウ</t>
    </rPh>
    <rPh sb="19" eb="21">
      <t>ショメイ</t>
    </rPh>
    <rPh sb="21" eb="22">
      <t>ツ</t>
    </rPh>
    <rPh sb="24" eb="26">
      <t>セイブン</t>
    </rPh>
    <rPh sb="26" eb="28">
      <t>ブンセキ</t>
    </rPh>
    <rPh sb="28" eb="29">
      <t>ショ</t>
    </rPh>
    <phoneticPr fontId="3"/>
  </si>
  <si>
    <t>３．サービス概要資料</t>
    <rPh sb="6" eb="8">
      <t>ガイヨウ</t>
    </rPh>
    <rPh sb="8" eb="10">
      <t>シリョウ</t>
    </rPh>
    <phoneticPr fontId="3"/>
  </si>
  <si>
    <t>お申込みのサービス（お取扱いの商材や価格等）が確認できるサイトURLがない場合や、サイト内で商材、価格などのサービス内容が確認できない場合、</t>
    <phoneticPr fontId="3"/>
  </si>
  <si>
    <t>別途サービスの概要資料や画像のご提出が必要となります。　PDFもしくは画像ファイル（jpg、gif、png形式)でのご提出をお願いいたします。</t>
    <phoneticPr fontId="3"/>
  </si>
  <si>
    <t>添付するデータには個人情報が含まれることもあるため、メールの送付先をご確認いただき、誤送信のないようご注意ください。</t>
    <phoneticPr fontId="3"/>
  </si>
  <si>
    <t>法人のお申込者様につきましては、エントリーシートと上記書類をセットの上、営業担当まで送信をお願いいたします。</t>
    <rPh sb="0" eb="2">
      <t>ホウジン</t>
    </rPh>
    <rPh sb="4" eb="6">
      <t>モウシコミ</t>
    </rPh>
    <rPh sb="6" eb="7">
      <t>シャ</t>
    </rPh>
    <rPh sb="7" eb="8">
      <t>サマ</t>
    </rPh>
    <rPh sb="25" eb="27">
      <t>ジョウキ</t>
    </rPh>
    <rPh sb="27" eb="29">
      <t>ショルイ</t>
    </rPh>
    <rPh sb="34" eb="35">
      <t>ウエ</t>
    </rPh>
    <rPh sb="36" eb="38">
      <t>エイギョウ</t>
    </rPh>
    <rPh sb="38" eb="40">
      <t>タントウ</t>
    </rPh>
    <rPh sb="42" eb="44">
      <t>ソウシン</t>
    </rPh>
    <rPh sb="46" eb="47">
      <t>ネガ</t>
    </rPh>
    <phoneticPr fontId="3"/>
  </si>
  <si>
    <t>その場合送信頂くアドレスがSBPSコード決済サービスエントリーシートとは異なります。</t>
    <rPh sb="2" eb="4">
      <t>バアイ</t>
    </rPh>
    <rPh sb="4" eb="6">
      <t>ソウシン</t>
    </rPh>
    <rPh sb="6" eb="7">
      <t>イタダ</t>
    </rPh>
    <rPh sb="20" eb="22">
      <t>ケッサイ</t>
    </rPh>
    <rPh sb="36" eb="37">
      <t>コト</t>
    </rPh>
    <phoneticPr fontId="3"/>
  </si>
  <si>
    <r>
      <rPr>
        <b/>
        <sz val="11"/>
        <rFont val="Meiryo UI"/>
        <family val="3"/>
        <charset val="128"/>
      </rPr>
      <t>【同意事項】</t>
    </r>
    <r>
      <rPr>
        <b/>
        <sz val="10"/>
        <color rgb="FF0000FF"/>
        <rFont val="Meiryo UI"/>
        <family val="3"/>
        <charset val="128"/>
      </rPr>
      <t xml:space="preserve">
</t>
    </r>
    <r>
      <rPr>
        <b/>
        <sz val="12"/>
        <rFont val="Meiryo UI"/>
        <family val="3"/>
        <charset val="128"/>
      </rPr>
      <t>　</t>
    </r>
    <r>
      <rPr>
        <sz val="12"/>
        <rFont val="Meiryo UI"/>
        <family val="3"/>
        <charset val="128"/>
      </rPr>
      <t xml:space="preserve">このたびは、SBペイメントサービス株式会社（以下、「SBPS」）が提供する「SBPSコード決済サービス」（以下、「本サービス」）にお申し込み希望をいただき、
誠にありがとうございます。下記事項にご同意のうえ、お申し込みください。
</t>
    </r>
    <r>
      <rPr>
        <sz val="10"/>
        <rFont val="Meiryo UI"/>
        <family val="3"/>
        <charset val="128"/>
      </rPr>
      <t xml:space="preserve">・本サービスのご契約には、各規約・特約に基づくSBPSによる加盟店審査が必要です。お申し込み内容により、ご契約いただけない場合がございます。
（各規約・特約については右記サイト内より必要なものをダウンロードの上、ご確認ください。　https://www.sbpayment.jp/service/device/contract/　）
・加盟店審査等の状況により、サービスご利用開始日について、ご希望に沿えない場合がございます。
・本サービスは、屋号単位でのお申し込みです。複数屋号で使い分けをご希望の場合は、本書をご利用希望屋号分ご記入のうえお申し込みください。
・本サービスでは、スマートフォン・タブレット向けのアプリをご利用いただきます。ご利用予定の各種端末が、アプリ対応端末であるか予めご確認のうえお申し込みください。
・本サービスでご利用いただく、スマートフォン・タブレット向けのアプリは、品質向上のため随時更新を行いますので最新版をご利用ください。
</t>
    </r>
    <phoneticPr fontId="4"/>
  </si>
  <si>
    <t>6196:ColossalTech株式会社</t>
  </si>
  <si>
    <t>6197:ColossalTech株式会社</t>
  </si>
  <si>
    <t>コンタクトレンズ販売業</t>
    <rPh sb="8" eb="11">
      <t>ハンバイギョウ</t>
    </rPh>
    <phoneticPr fontId="3"/>
  </si>
  <si>
    <t>コンタクトレンズ販売店　等</t>
    <rPh sb="8" eb="11">
      <t>ハンバイテン</t>
    </rPh>
    <rPh sb="12" eb="13">
      <t>トウ</t>
    </rPh>
    <phoneticPr fontId="3"/>
  </si>
  <si>
    <t>高度医療機器取扱免許証</t>
    <rPh sb="0" eb="2">
      <t>コウド</t>
    </rPh>
    <rPh sb="2" eb="4">
      <t>イリョウ</t>
    </rPh>
    <rPh sb="4" eb="6">
      <t>キキ</t>
    </rPh>
    <rPh sb="6" eb="8">
      <t>トリアツカイ</t>
    </rPh>
    <rPh sb="8" eb="11">
      <t>メンキョショウ</t>
    </rPh>
    <phoneticPr fontId="3"/>
  </si>
  <si>
    <t>6230:XERO株式会社</t>
  </si>
  <si>
    <t>6236:スマートテクノロジーズ＆リソーシーズ株式会社</t>
  </si>
  <si>
    <t>6238:ソフトバンク株式会社（ST&amp;R用）</t>
  </si>
  <si>
    <t>ブランド名</t>
  </si>
  <si>
    <t>新Alipay+(APS)</t>
  </si>
  <si>
    <t>直接接続</t>
  </si>
  <si>
    <t>接続方式:</t>
    <phoneticPr fontId="3"/>
  </si>
  <si>
    <t>決済方式:MPMでは「旧Alipay+(AMS)」はご利用できません。</t>
    <rPh sb="0" eb="4">
      <t>ケッサイホウシキ</t>
    </rPh>
    <rPh sb="27" eb="29">
      <t>リヨウ</t>
    </rPh>
    <phoneticPr fontId="3"/>
  </si>
  <si>
    <t>6255:株式会社ネクステージコンサルティング</t>
  </si>
  <si>
    <t>Alipay+(AMS)</t>
  </si>
  <si>
    <t>Alipay+(APS)</t>
  </si>
  <si>
    <t>949001</t>
  </si>
  <si>
    <t>QD2</t>
  </si>
  <si>
    <t>QD3</t>
  </si>
  <si>
    <t>QD4</t>
  </si>
  <si>
    <t>QD5</t>
  </si>
  <si>
    <t>QD6</t>
  </si>
  <si>
    <t>QD7</t>
  </si>
  <si>
    <t>QD8</t>
  </si>
  <si>
    <t>QD9</t>
  </si>
  <si>
    <t>94901</t>
  </si>
  <si>
    <t>1630691</t>
  </si>
  <si>
    <t>愛甲脩人</t>
  </si>
  <si>
    <t>6286:九州朝日放送株式会社</t>
  </si>
  <si>
    <t>Ver 4.10</t>
    <phoneticPr fontId="3"/>
  </si>
  <si>
    <t>1647671</t>
  </si>
  <si>
    <t>大久保 翔太</t>
  </si>
  <si>
    <t>6300:朝日放送テレビ株式会社</t>
  </si>
  <si>
    <t>6302:山口朝日放送株式会社</t>
  </si>
  <si>
    <t>6303:株式会社熊本県民テレビ</t>
  </si>
  <si>
    <t>1629244</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</si>
</sst>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176" formatCode="yyyy&quot;年&quot;m&quot;月&quot;d&quot;日&quot;;@"/>
    <numFmt numFmtId="177" formatCode="#,##0_ ;[Red]\-#,##0\ "/>
    <numFmt numFmtId="178" formatCode="#,##0_);[Red]\(#,##0\)"/>
    <numFmt numFmtId="179" formatCode="0_);[Red]\(0\)"/>
    <numFmt numFmtId="180" formatCode="&quot;¥&quot;#,##0_);[Red]\(&quot;¥&quot;#,##0\)"/>
    <numFmt numFmtId="181" formatCode="[$-F800]dddd\,\ mmmm\ dd\,\ yyyy"/>
    <numFmt numFmtId="182" formatCode="#,##0;\-#,##0;&quot;-&quot;"/>
    <numFmt numFmtId="183" formatCode="&quot;¥&quot;#,##0.\-;&quot;¥&quot;\-#,##0.\-"/>
  </numFmts>
  <fonts count="185">
    <font>
      <sz val="11"/>
      <color theme="1"/>
      <name val="ＭＳ Ｐゴシック"/>
      <family val="2"/>
      <charset val="128"/>
      <scheme val="minor"/>
    </font>
    <font>
      <sz val="11"/>
      <color theme="1"/>
      <name val="Meiryo UI"/>
      <family val="2"/>
      <charset val="128"/>
    </font>
    <font>
      <sz val="12"/>
      <name val="ＭＳ Ｐゴシック"/>
      <family val="3"/>
      <charset val="128"/>
      <scheme val="minor"/>
    </font>
    <font>
      <sz val="6"/>
      <name val="ＭＳ Ｐゴシック"/>
      <family val="2"/>
      <charset val="128"/>
      <scheme val="minor"/>
    </font>
    <font>
      <sz val="6"/>
      <name val="ＭＳ Ｐゴシック"/>
      <family val="3"/>
      <charset val="128"/>
    </font>
    <font>
      <sz val="11"/>
      <color theme="1"/>
      <name val="ＭＳ Ｐゴシック"/>
      <family val="2"/>
      <scheme val="minor"/>
    </font>
    <font>
      <sz val="9"/>
      <color indexed="81"/>
      <name val="ＭＳ Ｐゴシック"/>
      <family val="3"/>
      <charset val="128"/>
    </font>
    <font>
      <sz val="11"/>
      <name val="ＭＳ Ｐゴシック"/>
      <family val="3"/>
      <charset val="128"/>
    </font>
    <font>
      <sz val="11"/>
      <color theme="1"/>
      <name val="ＭＳ Ｐゴシック"/>
      <family val="3"/>
      <charset val="128"/>
      <scheme val="minor"/>
    </font>
    <font>
      <u/>
      <sz val="11"/>
      <color theme="10"/>
      <name val="ＭＳ Ｐゴシック"/>
      <family val="2"/>
      <charset val="128"/>
      <scheme val="minor"/>
    </font>
    <font>
      <sz val="9"/>
      <color rgb="FF000000"/>
      <name val="MS UI Gothic"/>
      <family val="3"/>
      <charset val="128"/>
    </font>
    <font>
      <sz val="10"/>
      <color rgb="FFFF0000"/>
      <name val="ＭＳ Ｐゴシック"/>
      <family val="3"/>
      <charset val="128"/>
      <scheme val="minor"/>
    </font>
    <font>
      <sz val="10"/>
      <name val="ＭＳ Ｐゴシック"/>
      <family val="3"/>
      <charset val="128"/>
    </font>
    <font>
      <u/>
      <sz val="11"/>
      <color indexed="12"/>
      <name val="ＭＳ Ｐゴシック"/>
      <family val="3"/>
      <charset val="128"/>
    </font>
    <font>
      <sz val="11"/>
      <color theme="1"/>
      <name val="ＭＳ Ｐゴシック"/>
      <family val="2"/>
      <charset val="128"/>
      <scheme val="minor"/>
    </font>
    <font>
      <b/>
      <sz val="15"/>
      <color theme="3"/>
      <name val="ＭＳ Ｐゴシック"/>
      <family val="2"/>
      <charset val="128"/>
      <scheme val="minor"/>
    </font>
    <font>
      <sz val="11"/>
      <color rgb="FFFF0000"/>
      <name val="Meiryo UI"/>
      <family val="3"/>
      <charset val="128"/>
    </font>
    <font>
      <sz val="10"/>
      <name val="Meiryo UI"/>
      <family val="3"/>
      <charset val="128"/>
    </font>
    <font>
      <sz val="11"/>
      <name val="Meiryo UI"/>
      <family val="3"/>
      <charset val="128"/>
    </font>
    <font>
      <sz val="10"/>
      <color rgb="FFFF0000"/>
      <name val="Meiryo UI"/>
      <family val="3"/>
      <charset val="128"/>
    </font>
    <font>
      <b/>
      <sz val="22"/>
      <name val="Meiryo UI"/>
      <family val="3"/>
      <charset val="128"/>
    </font>
    <font>
      <sz val="12"/>
      <name val="Meiryo UI"/>
      <family val="3"/>
      <charset val="128"/>
    </font>
    <font>
      <sz val="12"/>
      <color rgb="FFFF0000"/>
      <name val="Meiryo UI"/>
      <family val="3"/>
      <charset val="128"/>
    </font>
    <font>
      <b/>
      <sz val="12"/>
      <name val="Meiryo UI"/>
      <family val="3"/>
      <charset val="128"/>
    </font>
    <font>
      <sz val="10"/>
      <color indexed="10"/>
      <name val="Meiryo UI"/>
      <family val="3"/>
      <charset val="128"/>
    </font>
    <font>
      <sz val="12"/>
      <color rgb="FFFF6600"/>
      <name val="Meiryo UI"/>
      <family val="3"/>
      <charset val="128"/>
    </font>
    <font>
      <sz val="14"/>
      <name val="Meiryo UI"/>
      <family val="3"/>
      <charset val="128"/>
    </font>
    <font>
      <u/>
      <sz val="11"/>
      <color indexed="12"/>
      <name val="Meiryo UI"/>
      <family val="3"/>
      <charset val="128"/>
    </font>
    <font>
      <sz val="11"/>
      <color indexed="9"/>
      <name val="Meiryo UI"/>
      <family val="3"/>
      <charset val="128"/>
    </font>
    <font>
      <sz val="12"/>
      <color theme="1"/>
      <name val="Meiryo UI"/>
      <family val="3"/>
      <charset val="128"/>
    </font>
    <font>
      <sz val="11"/>
      <color theme="1"/>
      <name val="Meiryo UI"/>
      <family val="3"/>
      <charset val="128"/>
    </font>
    <font>
      <u/>
      <sz val="11"/>
      <name val="Meiryo UI"/>
      <family val="3"/>
      <charset val="128"/>
    </font>
    <font>
      <sz val="16"/>
      <color rgb="FFFF0000"/>
      <name val="Meiryo UI"/>
      <family val="3"/>
      <charset val="128"/>
    </font>
    <font>
      <b/>
      <sz val="16"/>
      <color rgb="FFFF0000"/>
      <name val="Meiryo UI"/>
      <family val="3"/>
      <charset val="128"/>
    </font>
    <font>
      <b/>
      <sz val="10"/>
      <color rgb="FF0070C0"/>
      <name val="Meiryo UI"/>
      <family val="3"/>
      <charset val="128"/>
    </font>
    <font>
      <b/>
      <sz val="14"/>
      <name val="Meiryo UI"/>
      <family val="3"/>
      <charset val="128"/>
    </font>
    <font>
      <sz val="11"/>
      <color rgb="FF00B050"/>
      <name val="Meiryo UI"/>
      <family val="3"/>
      <charset val="128"/>
    </font>
    <font>
      <b/>
      <sz val="12"/>
      <color indexed="10"/>
      <name val="Meiryo UI"/>
      <family val="3"/>
      <charset val="128"/>
    </font>
    <font>
      <b/>
      <sz val="18"/>
      <color rgb="FFFF0000"/>
      <name val="Meiryo UI"/>
      <family val="3"/>
      <charset val="128"/>
    </font>
    <font>
      <sz val="10"/>
      <color theme="0"/>
      <name val="Meiryo UI"/>
      <family val="3"/>
      <charset val="128"/>
    </font>
    <font>
      <sz val="11"/>
      <color theme="0"/>
      <name val="Meiryo UI"/>
      <family val="3"/>
      <charset val="128"/>
    </font>
    <font>
      <sz val="11"/>
      <color rgb="FF006100"/>
      <name val="ＭＳ Ｐゴシック"/>
      <family val="2"/>
      <charset val="128"/>
      <scheme val="minor"/>
    </font>
    <font>
      <sz val="10"/>
      <color rgb="FF3333FF"/>
      <name val="Meiryo UI"/>
      <family val="3"/>
      <charset val="128"/>
    </font>
    <font>
      <sz val="11"/>
      <color indexed="8"/>
      <name val="ＭＳ Ｐゴシック"/>
      <family val="3"/>
      <charset val="128"/>
    </font>
    <font>
      <sz val="9"/>
      <color theme="1"/>
      <name val="Meiryo UI"/>
      <family val="3"/>
      <charset val="128"/>
    </font>
    <font>
      <sz val="10"/>
      <color theme="1"/>
      <name val="Meiryo UI"/>
      <family val="3"/>
      <charset val="128"/>
    </font>
    <font>
      <b/>
      <sz val="11"/>
      <name val="Meiryo UI"/>
      <family val="3"/>
      <charset val="128"/>
    </font>
    <font>
      <b/>
      <sz val="10"/>
      <color rgb="FF0000FF"/>
      <name val="Meiryo UI"/>
      <family val="3"/>
      <charset val="128"/>
    </font>
    <font>
      <sz val="12"/>
      <color theme="0" tint="-0.499984740745262"/>
      <name val="Meiryo UI"/>
      <family val="3"/>
      <charset val="128"/>
    </font>
    <font>
      <sz val="10"/>
      <color theme="0" tint="-0.499984740745262"/>
      <name val="Meiryo UI"/>
      <family val="3"/>
      <charset val="128"/>
    </font>
    <font>
      <sz val="12"/>
      <color rgb="FF3333FF"/>
      <name val="Meiryo UI"/>
      <family val="3"/>
      <charset val="128"/>
    </font>
    <font>
      <b/>
      <sz val="18"/>
      <color theme="1"/>
      <name val="Meiryo UI"/>
      <family val="3"/>
      <charset val="128"/>
    </font>
    <font>
      <b/>
      <sz val="12"/>
      <color theme="1"/>
      <name val="Meiryo UI"/>
      <family val="3"/>
      <charset val="128"/>
    </font>
    <font>
      <u/>
      <sz val="11"/>
      <color rgb="FF0000FF"/>
      <name val="Meiryo UI"/>
      <family val="3"/>
      <charset val="128"/>
    </font>
    <font>
      <sz val="14"/>
      <name val="SimSun"/>
    </font>
    <font>
      <sz val="12"/>
      <color theme="1"/>
      <name val="ＭＳ Ｐゴシック"/>
      <family val="2"/>
      <charset val="128"/>
      <scheme val="minor"/>
    </font>
    <font>
      <sz val="10"/>
      <color theme="1"/>
      <name val="Tahoma"/>
      <family val="2"/>
    </font>
    <font>
      <sz val="9"/>
      <name val="Meiryo UI"/>
      <family val="3"/>
      <charset val="128"/>
    </font>
    <font>
      <u/>
      <sz val="10"/>
      <color indexed="12"/>
      <name val="Arial Unicode MS"/>
      <family val="3"/>
      <charset val="128"/>
    </font>
    <font>
      <sz val="10"/>
      <color theme="1"/>
      <name val="Arial Unicode MS"/>
      <family val="3"/>
      <charset val="128"/>
    </font>
    <font>
      <b/>
      <sz val="11"/>
      <color theme="1"/>
      <name val="Meiryo UI"/>
      <family val="3"/>
      <charset val="128"/>
    </font>
    <font>
      <b/>
      <sz val="16"/>
      <color theme="1"/>
      <name val="Meiryo UI"/>
      <family val="3"/>
      <charset val="128"/>
    </font>
    <font>
      <sz val="12"/>
      <color theme="1"/>
      <name val="メイリオ"/>
      <family val="3"/>
      <charset val="128"/>
    </font>
    <font>
      <b/>
      <sz val="12"/>
      <color theme="1"/>
      <name val="メイリオ"/>
      <family val="3"/>
      <charset val="128"/>
    </font>
    <font>
      <sz val="11"/>
      <color theme="1"/>
      <name val="メイリオ"/>
      <family val="3"/>
      <charset val="128"/>
    </font>
    <font>
      <sz val="10"/>
      <color rgb="FF000000"/>
      <name val="Meiryo UI"/>
      <family val="3"/>
      <charset val="128"/>
    </font>
    <font>
      <sz val="10"/>
      <color rgb="FFC00000"/>
      <name val="Meiryo UI"/>
      <family val="3"/>
      <charset val="128"/>
    </font>
    <font>
      <sz val="10"/>
      <color rgb="FF0000FF"/>
      <name val="Meiryo UI"/>
      <family val="3"/>
      <charset val="128"/>
    </font>
    <font>
      <sz val="12"/>
      <name val="SimSun"/>
    </font>
    <font>
      <sz val="11"/>
      <color theme="1"/>
      <name val="ＭＳ Ｐゴシック"/>
      <family val="3"/>
      <charset val="134"/>
      <scheme val="minor"/>
    </font>
    <font>
      <sz val="9"/>
      <color theme="1"/>
      <name val="ＭＳ Ｐゴシック"/>
      <family val="2"/>
      <charset val="128"/>
      <scheme val="minor"/>
    </font>
    <font>
      <b/>
      <sz val="12"/>
      <color theme="1"/>
      <name val="微软雅黑"/>
      <family val="2"/>
      <charset val="134"/>
    </font>
    <font>
      <sz val="9"/>
      <name val="ＭＳ Ｐゴシック"/>
      <family val="3"/>
      <charset val="134"/>
      <scheme val="minor"/>
    </font>
    <font>
      <b/>
      <sz val="11"/>
      <color theme="1"/>
      <name val="メイリオ"/>
      <family val="3"/>
      <charset val="128"/>
    </font>
    <font>
      <sz val="12"/>
      <color theme="1"/>
      <name val="ＭＳ Ｐゴシック"/>
      <family val="3"/>
      <charset val="134"/>
      <scheme val="minor"/>
    </font>
    <font>
      <sz val="12"/>
      <name val="微软雅黑"/>
      <family val="2"/>
      <charset val="134"/>
    </font>
    <font>
      <sz val="12"/>
      <name val="メイリオ"/>
      <family val="3"/>
      <charset val="128"/>
    </font>
    <font>
      <sz val="12"/>
      <name val="微软雅黑"/>
      <family val="3"/>
      <charset val="134"/>
    </font>
    <font>
      <sz val="12"/>
      <name val="游ゴシック"/>
      <family val="2"/>
      <charset val="128"/>
    </font>
    <font>
      <sz val="11"/>
      <name val="メイリオ"/>
      <family val="3"/>
      <charset val="128"/>
    </font>
    <font>
      <sz val="10"/>
      <name val="メイリオ"/>
      <family val="3"/>
      <charset val="128"/>
    </font>
    <font>
      <sz val="12"/>
      <color rgb="FFFF0000"/>
      <name val="微软雅黑"/>
      <family val="2"/>
      <charset val="134"/>
    </font>
    <font>
      <sz val="12"/>
      <color rgb="FFFF0000"/>
      <name val="メイリオ"/>
      <family val="3"/>
      <charset val="128"/>
    </font>
    <font>
      <sz val="10"/>
      <color rgb="FFFF0000"/>
      <name val="Microsoft YaHei"/>
      <family val="2"/>
      <charset val="134"/>
    </font>
    <font>
      <sz val="10"/>
      <color rgb="FFFF0000"/>
      <name val="メイリオ"/>
      <family val="3"/>
      <charset val="128"/>
    </font>
    <font>
      <b/>
      <sz val="11"/>
      <color theme="1"/>
      <name val="微软雅黑"/>
      <family val="2"/>
      <charset val="134"/>
    </font>
    <font>
      <sz val="12"/>
      <color theme="1"/>
      <name val="微软雅黑"/>
      <family val="2"/>
      <charset val="134"/>
    </font>
    <font>
      <sz val="11"/>
      <color theme="1"/>
      <name val="游ゴシック"/>
      <family val="2"/>
      <charset val="128"/>
    </font>
    <font>
      <sz val="11"/>
      <color rgb="FFFF0000"/>
      <name val="微软雅黑"/>
      <family val="2"/>
    </font>
    <font>
      <sz val="12"/>
      <color rgb="FFFF0000"/>
      <name val="微软雅黑"/>
      <family val="2"/>
    </font>
    <font>
      <sz val="11"/>
      <color theme="1"/>
      <name val="微软雅黑"/>
      <family val="2"/>
      <charset val="134"/>
    </font>
    <font>
      <sz val="11"/>
      <color rgb="FFFF0000"/>
      <name val="微软雅黑"/>
      <family val="2"/>
      <charset val="134"/>
    </font>
    <font>
      <sz val="11"/>
      <color rgb="FFFF0000"/>
      <name val="メイリオ"/>
      <family val="3"/>
      <charset val="128"/>
    </font>
    <font>
      <sz val="11"/>
      <name val="微软雅黑"/>
      <family val="2"/>
      <charset val="134"/>
    </font>
    <font>
      <sz val="11"/>
      <color theme="1"/>
      <name val="MS Gothic"/>
      <family val="3"/>
      <charset val="128"/>
    </font>
    <font>
      <sz val="9"/>
      <name val="ＭＳ Ｐゴシック"/>
      <family val="2"/>
      <charset val="134"/>
      <scheme val="minor"/>
    </font>
    <font>
      <b/>
      <sz val="12"/>
      <color theme="1"/>
      <name val="ＭＳ Ｐゴシック"/>
      <family val="3"/>
      <charset val="134"/>
      <scheme val="minor"/>
    </font>
    <font>
      <sz val="16"/>
      <name val="微软雅黑"/>
      <family val="2"/>
      <charset val="134"/>
    </font>
    <font>
      <sz val="16"/>
      <color rgb="FFFF0000"/>
      <name val="微软雅黑"/>
      <family val="2"/>
      <charset val="134"/>
    </font>
    <font>
      <b/>
      <sz val="16"/>
      <color theme="1"/>
      <name val="微软雅黑"/>
      <family val="2"/>
      <charset val="134"/>
    </font>
    <font>
      <sz val="16"/>
      <color theme="1"/>
      <name val="游ゴシック"/>
      <family val="2"/>
      <charset val="128"/>
    </font>
    <font>
      <sz val="16"/>
      <color rgb="FFFF0000"/>
      <name val="微软雅黑"/>
      <family val="2"/>
    </font>
    <font>
      <sz val="16"/>
      <color theme="1"/>
      <name val="微软雅黑"/>
      <family val="2"/>
      <charset val="134"/>
    </font>
    <font>
      <sz val="16"/>
      <color theme="1"/>
      <name val="メイリオ"/>
      <family val="3"/>
      <charset val="128"/>
    </font>
    <font>
      <sz val="18"/>
      <color theme="1"/>
      <name val="ＭＳ Ｐゴシック"/>
      <family val="2"/>
      <charset val="128"/>
      <scheme val="minor"/>
    </font>
    <font>
      <sz val="11"/>
      <color rgb="FF000000"/>
      <name val="MS PGothic"/>
      <family val="3"/>
      <charset val="128"/>
    </font>
    <font>
      <b/>
      <sz val="18"/>
      <color rgb="FF000000"/>
      <name val="微软雅黑"/>
      <family val="2"/>
      <charset val="134"/>
    </font>
    <font>
      <b/>
      <sz val="11"/>
      <color rgb="FF000000"/>
      <name val="微软雅黑"/>
      <family val="2"/>
      <charset val="134"/>
    </font>
    <font>
      <sz val="11"/>
      <color rgb="FF000000"/>
      <name val="微软雅黑"/>
      <family val="2"/>
      <charset val="134"/>
    </font>
    <font>
      <b/>
      <sz val="11"/>
      <color theme="4"/>
      <name val="微软雅黑"/>
      <family val="2"/>
    </font>
    <font>
      <sz val="11"/>
      <name val="MS PGothic"/>
      <family val="3"/>
      <charset val="128"/>
    </font>
    <font>
      <sz val="11"/>
      <color rgb="FF000000"/>
      <name val="Microsoft jhenhei"/>
    </font>
    <font>
      <sz val="11"/>
      <color theme="4"/>
      <name val="微软雅黑"/>
      <family val="2"/>
    </font>
    <font>
      <sz val="11"/>
      <color rgb="FF000000"/>
      <name val="Meiryo UI"/>
      <family val="3"/>
      <charset val="128"/>
    </font>
    <font>
      <sz val="11"/>
      <color theme="4"/>
      <name val="微软雅黑"/>
      <family val="2"/>
      <charset val="134"/>
    </font>
    <font>
      <sz val="11"/>
      <color theme="4"/>
      <name val="ＭＳ Ｐゴシック"/>
      <family val="3"/>
      <charset val="128"/>
    </font>
    <font>
      <u/>
      <sz val="11"/>
      <color rgb="FF0000FF"/>
      <name val="MS PGothic"/>
      <family val="3"/>
      <charset val="128"/>
    </font>
    <font>
      <u/>
      <sz val="11"/>
      <color rgb="FF0000FF"/>
      <name val="微软雅黑"/>
      <family val="2"/>
      <charset val="134"/>
    </font>
    <font>
      <b/>
      <sz val="14"/>
      <color rgb="FF000000"/>
      <name val="微软雅黑"/>
      <family val="2"/>
      <charset val="134"/>
    </font>
    <font>
      <b/>
      <sz val="14"/>
      <color theme="4"/>
      <name val="微软雅黑"/>
      <family val="2"/>
    </font>
    <font>
      <sz val="10"/>
      <color rgb="FF000000"/>
      <name val="微软雅黑"/>
      <family val="2"/>
      <charset val="134"/>
    </font>
    <font>
      <sz val="10"/>
      <color theme="4"/>
      <name val="微软雅黑"/>
      <family val="2"/>
    </font>
    <font>
      <sz val="9"/>
      <color rgb="FF000000"/>
      <name val="微软雅黑"/>
      <family val="2"/>
      <charset val="134"/>
    </font>
    <font>
      <sz val="9"/>
      <color theme="4"/>
      <name val="微软雅黑"/>
      <family val="2"/>
    </font>
    <font>
      <sz val="9"/>
      <color rgb="FFFF0000"/>
      <name val="微软雅黑"/>
      <family val="2"/>
      <charset val="134"/>
    </font>
    <font>
      <sz val="9"/>
      <color rgb="FFFF0000"/>
      <name val="微软雅黑"/>
      <family val="2"/>
    </font>
    <font>
      <sz val="9"/>
      <color theme="4"/>
      <name val="微软雅黑"/>
      <family val="2"/>
      <charset val="134"/>
    </font>
    <font>
      <sz val="9"/>
      <color rgb="FF000000"/>
      <name val="微软雅黑"/>
      <family val="2"/>
    </font>
    <font>
      <sz val="9"/>
      <color rgb="FF000000"/>
      <name val="MS PGothic"/>
      <family val="3"/>
      <charset val="128"/>
    </font>
    <font>
      <sz val="16"/>
      <color rgb="FF000000"/>
      <name val="Meiryo UI"/>
      <family val="3"/>
      <charset val="128"/>
    </font>
    <font>
      <sz val="10"/>
      <name val="FangSong"/>
      <family val="3"/>
      <charset val="134"/>
    </font>
    <font>
      <sz val="16"/>
      <name val="SimSun"/>
    </font>
    <font>
      <sz val="14"/>
      <color rgb="FFFF0000"/>
      <name val="Meiryo UI"/>
      <family val="3"/>
      <charset val="128"/>
    </font>
    <font>
      <sz val="16"/>
      <name val="微软雅黑"/>
      <family val="2"/>
    </font>
    <font>
      <sz val="16"/>
      <color rgb="FF000000"/>
      <name val="微软雅黑"/>
      <family val="2"/>
      <charset val="134"/>
    </font>
    <font>
      <sz val="11"/>
      <color rgb="FFFF6600"/>
      <name val="Meiryo UI"/>
      <family val="3"/>
      <charset val="128"/>
    </font>
    <font>
      <b/>
      <sz val="11"/>
      <color rgb="FFFF0000"/>
      <name val="Meiryo UI"/>
      <family val="3"/>
      <charset val="128"/>
    </font>
    <font>
      <sz val="11"/>
      <name val="SimSun"/>
    </font>
    <font>
      <sz val="10"/>
      <color indexed="81"/>
      <name val="Meiryo UI"/>
      <family val="3"/>
      <charset val="128"/>
    </font>
    <font>
      <b/>
      <sz val="14"/>
      <color rgb="FF0000FF"/>
      <name val="ＭＳ Ｐゴシック"/>
      <family val="3"/>
      <charset val="128"/>
      <scheme val="minor"/>
    </font>
    <font>
      <b/>
      <sz val="10"/>
      <color indexed="81"/>
      <name val="Meiryo UI"/>
      <family val="3"/>
      <charset val="128"/>
    </font>
    <font>
      <sz val="10"/>
      <name val="NSimSun"/>
      <family val="3"/>
      <charset val="134"/>
    </font>
    <font>
      <sz val="12"/>
      <name val="SimSun"/>
    </font>
    <font>
      <sz val="11"/>
      <name val="NSimSun"/>
      <family val="3"/>
      <charset val="134"/>
    </font>
    <font>
      <sz val="10"/>
      <color indexed="81"/>
      <name val="NSimSun"/>
      <family val="3"/>
      <charset val="134"/>
    </font>
    <font>
      <sz val="10"/>
      <color indexed="81"/>
      <name val="Malgun Gothic Semilight"/>
      <family val="3"/>
      <charset val="129"/>
    </font>
    <font>
      <sz val="14"/>
      <name val="SimSun"/>
    </font>
    <font>
      <b/>
      <sz val="10"/>
      <color indexed="10"/>
      <name val="Meiryo UI"/>
      <family val="3"/>
      <charset val="128"/>
    </font>
    <font>
      <sz val="11"/>
      <name val="Malgun Gothic Semilight"/>
      <family val="3"/>
      <charset val="129"/>
    </font>
    <font>
      <sz val="10"/>
      <color theme="1"/>
      <name val="SimSun"/>
    </font>
    <font>
      <sz val="16"/>
      <name val="Meiryo UI"/>
      <family val="3"/>
      <charset val="128"/>
    </font>
    <font>
      <b/>
      <sz val="14"/>
      <color rgb="FFFF0000"/>
      <name val="Meiryo UI"/>
      <family val="3"/>
      <charset val="128"/>
    </font>
    <font>
      <sz val="10"/>
      <name val="ＭＳ Ｐゴシック"/>
      <family val="2"/>
      <charset val="128"/>
      <scheme val="minor"/>
    </font>
    <font>
      <sz val="11"/>
      <color theme="0"/>
      <name val="ＭＳ Ｐゴシック"/>
      <family val="2"/>
      <charset val="128"/>
      <scheme val="minor"/>
    </font>
    <font>
      <sz val="9"/>
      <color rgb="FFFF0000"/>
      <name val="Meiryo UI"/>
      <family val="3"/>
      <charset val="128"/>
    </font>
    <font>
      <b/>
      <sz val="10"/>
      <color theme="0"/>
      <name val="Meiryo UI"/>
      <family val="3"/>
      <charset val="128"/>
    </font>
    <font>
      <b/>
      <sz val="15"/>
      <color indexed="56"/>
      <name val="ＭＳ Ｐゴシック"/>
      <family val="3"/>
      <charset val="128"/>
    </font>
    <font>
      <sz val="11"/>
      <color indexed="9"/>
      <name val="ＭＳ Ｐゴシック"/>
      <family val="3"/>
      <charset val="128"/>
    </font>
    <font>
      <sz val="10"/>
      <color indexed="8"/>
      <name val="Arial"/>
      <family val="2"/>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sz val="12"/>
      <name val="細明朝体"/>
      <family val="3"/>
      <charset val="128"/>
    </font>
    <font>
      <sz val="8"/>
      <name val="ＭＳ 明朝"/>
      <family val="1"/>
      <charset val="128"/>
    </font>
    <font>
      <b/>
      <sz val="11"/>
      <color indexed="52"/>
      <name val="ＭＳ Ｐゴシック"/>
      <family val="3"/>
      <charset val="128"/>
    </font>
    <font>
      <sz val="11"/>
      <color indexed="10"/>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sz val="10"/>
      <color indexed="12"/>
      <name val="細明朝体"/>
      <family val="3"/>
      <charset val="128"/>
    </font>
    <font>
      <sz val="10"/>
      <color indexed="10"/>
      <name val="細明朝体"/>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0" tint="-0.499984740745262"/>
      <name val="Meiryo UI"/>
      <family val="3"/>
      <charset val="128"/>
    </font>
    <font>
      <sz val="5"/>
      <color rgb="FF000000"/>
      <name val="メイリオ"/>
      <family val="3"/>
      <charset val="128"/>
    </font>
    <font>
      <sz val="9"/>
      <color rgb="FF000000"/>
      <name val="Meiryo UI"/>
      <family val="3"/>
      <charset val="128"/>
    </font>
    <font>
      <sz val="9"/>
      <color indexed="81"/>
      <name val="MS P ゴシック"/>
      <family val="3"/>
      <charset val="128"/>
    </font>
    <font>
      <b/>
      <sz val="9"/>
      <color indexed="81"/>
      <name val="MS P ゴシック"/>
      <family val="3"/>
      <charset val="128"/>
    </font>
    <font>
      <sz val="11"/>
      <color indexed="81"/>
      <name val="Meiryo UI"/>
      <family val="3"/>
      <charset val="128"/>
    </font>
  </fonts>
  <fills count="69">
    <fill>
      <patternFill patternType="none"/>
    </fill>
    <fill>
      <patternFill patternType="gray125"/>
    </fill>
    <fill>
      <patternFill patternType="solid">
        <fgColor indexed="65"/>
        <bgColor indexed="44"/>
      </patternFill>
    </fill>
    <fill>
      <patternFill patternType="solid">
        <fgColor rgb="FFCCFFCC"/>
        <bgColor indexed="64"/>
      </patternFill>
    </fill>
    <fill>
      <patternFill patternType="solid">
        <fgColor rgb="FFFFCCFF"/>
        <bgColor indexed="64"/>
      </patternFill>
    </fill>
    <fill>
      <patternFill patternType="solid">
        <fgColor indexed="9"/>
        <bgColor indexed="64"/>
      </patternFill>
    </fill>
    <fill>
      <patternFill patternType="solid">
        <fgColor indexed="65"/>
        <bgColor indexed="64"/>
      </patternFill>
    </fill>
    <fill>
      <patternFill patternType="mediumGray">
        <fgColor indexed="44"/>
      </patternFill>
    </fill>
    <fill>
      <patternFill patternType="solid">
        <fgColor theme="0"/>
        <bgColor indexed="64"/>
      </patternFill>
    </fill>
    <fill>
      <patternFill patternType="solid">
        <fgColor theme="9"/>
        <bgColor indexed="64"/>
      </patternFill>
    </fill>
    <fill>
      <patternFill patternType="solid">
        <fgColor indexed="9"/>
        <bgColor indexed="44"/>
      </patternFill>
    </fill>
    <fill>
      <patternFill patternType="solid">
        <fgColor theme="1"/>
        <bgColor indexed="64"/>
      </patternFill>
    </fill>
    <fill>
      <patternFill patternType="solid">
        <fgColor theme="1"/>
        <bgColor indexed="44"/>
      </patternFill>
    </fill>
    <fill>
      <patternFill patternType="solid">
        <fgColor theme="2" tint="-0.499984740745262"/>
        <bgColor indexed="64"/>
      </patternFill>
    </fill>
    <fill>
      <patternFill patternType="solid">
        <fgColor rgb="FF948A54"/>
        <bgColor indexed="64"/>
      </patternFill>
    </fill>
    <fill>
      <patternFill patternType="solid">
        <fgColor theme="6" tint="0.59999389629810485"/>
        <bgColor indexed="64"/>
      </patternFill>
    </fill>
    <fill>
      <patternFill patternType="mediumGray">
        <fgColor indexed="44"/>
        <bgColor theme="0"/>
      </patternFill>
    </fill>
    <fill>
      <patternFill patternType="solid">
        <fgColor theme="1" tint="0.249977111117893"/>
        <bgColor indexed="64"/>
      </patternFill>
    </fill>
    <fill>
      <patternFill patternType="solid">
        <fgColor theme="0" tint="-0.34998626667073579"/>
        <bgColor indexed="64"/>
      </patternFill>
    </fill>
    <fill>
      <patternFill patternType="mediumGray">
        <fgColor rgb="FF99CCFF"/>
      </patternFill>
    </fill>
    <fill>
      <patternFill patternType="solid">
        <fgColor theme="0" tint="-0.249977111117893"/>
        <bgColor indexed="64"/>
      </patternFill>
    </fill>
    <fill>
      <patternFill patternType="solid">
        <fgColor rgb="FFC6EFCE"/>
      </patternFill>
    </fill>
    <fill>
      <patternFill patternType="mediumGray">
        <fgColor indexed="44"/>
        <bgColor auto="1"/>
      </patternFill>
    </fill>
    <fill>
      <patternFill patternType="solid">
        <fgColor theme="3" tint="0.59999389629810485"/>
        <bgColor indexed="64"/>
      </patternFill>
    </fill>
    <fill>
      <patternFill patternType="solid">
        <fgColor rgb="FFFFFFCC"/>
        <bgColor indexed="64"/>
      </patternFill>
    </fill>
    <fill>
      <patternFill patternType="solid">
        <fgColor rgb="FFFFC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mediumGray">
        <fgColor rgb="FFFFC000"/>
      </patternFill>
    </fill>
    <fill>
      <patternFill patternType="solid">
        <fgColor rgb="FFFFFF0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FF"/>
        <bgColor rgb="FFFFFFFF"/>
      </patternFill>
    </fill>
    <fill>
      <patternFill patternType="solid">
        <fgColor theme="0"/>
        <bgColor rgb="FFFFFFFF"/>
      </patternFill>
    </fill>
    <fill>
      <patternFill patternType="solid">
        <fgColor theme="8" tint="0.79998168889431442"/>
        <bgColor rgb="FFFFFFFF"/>
      </patternFill>
    </fill>
    <fill>
      <patternFill patternType="solid">
        <fgColor rgb="FFFFFF00"/>
        <bgColor rgb="FFFFFF00"/>
      </patternFill>
    </fill>
    <fill>
      <patternFill patternType="solid">
        <fgColor theme="0"/>
        <bgColor rgb="FFFFFF00"/>
      </patternFill>
    </fill>
    <fill>
      <patternFill patternType="solid">
        <fgColor theme="3" tint="0.79998168889431442"/>
        <bgColor indexed="64"/>
      </patternFill>
    </fill>
    <fill>
      <patternFill patternType="solid">
        <fgColor theme="2"/>
        <bgColor indexed="64"/>
      </patternFill>
    </fill>
    <fill>
      <patternFill patternType="solid">
        <fgColor indexed="65"/>
        <bgColor rgb="FFFFFF00"/>
      </patternFill>
    </fill>
    <fill>
      <patternFill patternType="solid">
        <fgColor theme="9" tint="0.39997558519241921"/>
        <bgColor indexed="64"/>
      </patternFill>
    </fill>
    <fill>
      <patternFill patternType="solid">
        <fgColor theme="1" tint="0.24994659260841701"/>
        <bgColor auto="1"/>
      </patternFill>
    </fill>
    <fill>
      <patternFill patternType="solid">
        <fgColor rgb="FFFFCCFF"/>
        <bgColor indexed="44"/>
      </patternFill>
    </fill>
    <fill>
      <patternFill patternType="solid">
        <fgColor indexed="65"/>
        <bgColor auto="1"/>
      </patternFill>
    </fill>
    <fill>
      <patternFill patternType="solid">
        <fgColor rgb="FFFFFF99"/>
        <bgColor indexed="4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gray0625">
        <fgColor indexed="23"/>
      </patternFill>
    </fill>
    <fill>
      <patternFill patternType="solid">
        <fgColor rgb="FFFFC000"/>
        <bgColor indexed="44"/>
      </patternFill>
    </fill>
  </fills>
  <borders count="345">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double">
        <color indexed="18"/>
      </left>
      <right/>
      <top style="double">
        <color indexed="18"/>
      </top>
      <bottom/>
      <diagonal/>
    </border>
    <border>
      <left/>
      <right/>
      <top style="double">
        <color indexed="18"/>
      </top>
      <bottom/>
      <diagonal/>
    </border>
    <border>
      <left/>
      <right style="double">
        <color indexed="18"/>
      </right>
      <top style="double">
        <color indexed="18"/>
      </top>
      <bottom/>
      <diagonal/>
    </border>
    <border>
      <left style="double">
        <color indexed="18"/>
      </left>
      <right/>
      <top/>
      <bottom/>
      <diagonal/>
    </border>
    <border>
      <left/>
      <right style="double">
        <color indexed="18"/>
      </right>
      <top/>
      <bottom/>
      <diagonal/>
    </border>
    <border>
      <left/>
      <right/>
      <top style="thin">
        <color indexed="64"/>
      </top>
      <bottom style="thick">
        <color rgb="FFFF6600"/>
      </bottom>
      <diagonal/>
    </border>
    <border>
      <left/>
      <right/>
      <top style="thick">
        <color rgb="FFFF6600"/>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right style="thin">
        <color indexed="64"/>
      </right>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ck">
        <color indexed="53"/>
      </top>
      <bottom/>
      <diagonal/>
    </border>
    <border>
      <left/>
      <right/>
      <top style="thick">
        <color indexed="53"/>
      </top>
      <bottom/>
      <diagonal/>
    </border>
    <border>
      <left/>
      <right style="thick">
        <color indexed="53"/>
      </right>
      <top/>
      <bottom style="thin">
        <color indexed="64"/>
      </bottom>
      <diagonal/>
    </border>
    <border>
      <left/>
      <right style="thick">
        <color indexed="53"/>
      </right>
      <top/>
      <bottom/>
      <diagonal/>
    </border>
    <border>
      <left/>
      <right/>
      <top style="thin">
        <color indexed="64"/>
      </top>
      <bottom style="thick">
        <color indexed="53"/>
      </bottom>
      <diagonal/>
    </border>
    <border>
      <left/>
      <right style="thick">
        <color rgb="FFFF6600"/>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top style="medium">
        <color indexed="64"/>
      </top>
      <bottom style="thin">
        <color indexed="64"/>
      </bottom>
      <diagonal/>
    </border>
    <border>
      <left style="double">
        <color indexed="18"/>
      </left>
      <right/>
      <top/>
      <bottom style="double">
        <color indexed="18"/>
      </bottom>
      <diagonal/>
    </border>
    <border>
      <left/>
      <right/>
      <top/>
      <bottom style="double">
        <color indexed="18"/>
      </bottom>
      <diagonal/>
    </border>
    <border>
      <left/>
      <right style="double">
        <color indexed="18"/>
      </right>
      <top/>
      <bottom style="double">
        <color indexed="18"/>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ck">
        <color indexed="53"/>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ck">
        <color indexed="53"/>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ck">
        <color rgb="FFFF6600"/>
      </right>
      <top style="thick">
        <color rgb="FFFF6600"/>
      </top>
      <bottom/>
      <diagonal/>
    </border>
    <border>
      <left/>
      <right/>
      <top style="thick">
        <color auto="1"/>
      </top>
      <bottom/>
      <diagonal/>
    </border>
    <border>
      <left style="thick">
        <color indexed="53"/>
      </left>
      <right/>
      <top style="thick">
        <color indexed="53"/>
      </top>
      <bottom/>
      <diagonal/>
    </border>
    <border>
      <left style="thick">
        <color indexed="53"/>
      </left>
      <right/>
      <top/>
      <bottom style="thin">
        <color indexed="64"/>
      </bottom>
      <diagonal/>
    </border>
    <border>
      <left style="thin">
        <color indexed="64"/>
      </left>
      <right style="thin">
        <color indexed="64"/>
      </right>
      <top style="thin">
        <color indexed="64"/>
      </top>
      <bottom style="thick">
        <color rgb="FFFF6600"/>
      </bottom>
      <diagonal/>
    </border>
    <border>
      <left style="thick">
        <color indexed="53"/>
      </left>
      <right/>
      <top style="thin">
        <color indexed="64"/>
      </top>
      <bottom/>
      <diagonal/>
    </border>
    <border>
      <left/>
      <right/>
      <top style="thin">
        <color indexed="64"/>
      </top>
      <bottom/>
      <diagonal/>
    </border>
    <border>
      <left style="thin">
        <color auto="1"/>
      </left>
      <right style="thin">
        <color auto="1"/>
      </right>
      <top style="thin">
        <color auto="1"/>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auto="1"/>
      </right>
      <top style="thick">
        <color rgb="FFFF6600"/>
      </top>
      <bottom/>
      <diagonal/>
    </border>
    <border>
      <left/>
      <right style="thick">
        <color rgb="FFFF6600"/>
      </right>
      <top/>
      <bottom/>
      <diagonal/>
    </border>
    <border>
      <left/>
      <right/>
      <top/>
      <bottom style="thick">
        <color rgb="FFFF6600"/>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right style="thick">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n">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style="thick">
        <color auto="1"/>
      </right>
      <top style="thick">
        <color auto="1"/>
      </top>
      <bottom style="thin">
        <color auto="1"/>
      </bottom>
      <diagonal/>
    </border>
    <border>
      <left style="thick">
        <color indexed="53"/>
      </left>
      <right/>
      <top style="thin">
        <color indexed="64"/>
      </top>
      <bottom style="thin">
        <color auto="1"/>
      </bottom>
      <diagonal/>
    </border>
    <border>
      <left/>
      <right style="thick">
        <color indexed="53"/>
      </right>
      <top style="thin">
        <color indexed="64"/>
      </top>
      <bottom style="thin">
        <color indexed="64"/>
      </bottom>
      <diagonal/>
    </border>
    <border>
      <left style="thick">
        <color indexed="53"/>
      </left>
      <right/>
      <top style="thin">
        <color indexed="64"/>
      </top>
      <bottom style="thick">
        <color indexed="53"/>
      </bottom>
      <diagonal/>
    </border>
    <border>
      <left style="thick">
        <color rgb="FFFF6600"/>
      </left>
      <right style="thin">
        <color indexed="64"/>
      </right>
      <top style="thin">
        <color indexed="64"/>
      </top>
      <bottom style="thin">
        <color indexed="64"/>
      </bottom>
      <diagonal/>
    </border>
    <border>
      <left style="thick">
        <color rgb="FFFF6600"/>
      </left>
      <right style="thin">
        <color auto="1"/>
      </right>
      <top style="thin">
        <color auto="1"/>
      </top>
      <bottom style="thick">
        <color rgb="FFFF6600"/>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right style="thick">
        <color indexed="53"/>
      </right>
      <top style="thin">
        <color indexed="64"/>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style="medium">
        <color rgb="FF000000"/>
      </left>
      <right style="medium">
        <color rgb="FF000000"/>
      </right>
      <top style="medium">
        <color rgb="FF000000"/>
      </top>
      <bottom style="medium">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ck">
        <color indexed="53"/>
      </left>
      <right style="thin">
        <color auto="1"/>
      </right>
      <top/>
      <bottom style="thin">
        <color indexed="64"/>
      </bottom>
      <diagonal/>
    </border>
    <border>
      <left style="thin">
        <color indexed="64"/>
      </left>
      <right/>
      <top style="thick">
        <color rgb="FFFF6600"/>
      </top>
      <bottom/>
      <diagonal/>
    </border>
    <border diagonalUp="1">
      <left style="thin">
        <color indexed="64"/>
      </left>
      <right style="thin">
        <color indexed="64"/>
      </right>
      <top/>
      <bottom style="thin">
        <color indexed="64"/>
      </bottom>
      <diagonal style="hair">
        <color theme="0" tint="-0.499984740745262"/>
      </diagonal>
    </border>
    <border diagonalUp="1">
      <left/>
      <right/>
      <top/>
      <bottom style="thin">
        <color indexed="64"/>
      </bottom>
      <diagonal style="hair">
        <color theme="0" tint="-0.499984740745262"/>
      </diagonal>
    </border>
    <border diagonalUp="1">
      <left/>
      <right style="thin">
        <color indexed="64"/>
      </right>
      <top/>
      <bottom style="thin">
        <color indexed="64"/>
      </bottom>
      <diagonal style="hair">
        <color theme="0" tint="-0.499984740745262"/>
      </diagonal>
    </border>
    <border diagonalUp="1">
      <left style="thin">
        <color indexed="64"/>
      </left>
      <right style="thin">
        <color indexed="64"/>
      </right>
      <top/>
      <bottom/>
      <diagonal style="hair">
        <color theme="0" tint="-0.499984740745262"/>
      </diagonal>
    </border>
    <border>
      <left style="medium">
        <color indexed="64"/>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style="hair">
        <color indexed="64"/>
      </bottom>
      <diagonal/>
    </border>
    <border>
      <left style="thick">
        <color indexed="53"/>
      </left>
      <right/>
      <top style="thin">
        <color indexed="64"/>
      </top>
      <bottom style="thick">
        <color rgb="FFFF6600"/>
      </bottom>
      <diagonal/>
    </border>
    <border>
      <left/>
      <right style="thin">
        <color indexed="64"/>
      </right>
      <top style="thin">
        <color indexed="64"/>
      </top>
      <bottom style="thick">
        <color rgb="FFFF6600"/>
      </bottom>
      <diagonal/>
    </border>
    <border>
      <left style="thin">
        <color indexed="64"/>
      </left>
      <right/>
      <top style="thin">
        <color indexed="64"/>
      </top>
      <bottom style="thick">
        <color rgb="FFFF6600"/>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theme="0" tint="-0.24994659260841701"/>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hair">
        <color theme="0" tint="-0.24994659260841701"/>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ck">
        <color rgb="FFFF6600"/>
      </top>
      <bottom style="thin">
        <color indexed="64"/>
      </bottom>
      <diagonal/>
    </border>
    <border>
      <left/>
      <right/>
      <top style="thick">
        <color rgb="FFFF6600"/>
      </top>
      <bottom style="thin">
        <color indexed="64"/>
      </bottom>
      <diagonal/>
    </border>
    <border>
      <left style="hair">
        <color auto="1"/>
      </left>
      <right/>
      <top style="thick">
        <color rgb="FFFF6600"/>
      </top>
      <bottom style="thin">
        <color indexed="64"/>
      </bottom>
      <diagonal/>
    </border>
    <border>
      <left/>
      <right style="thin">
        <color auto="1"/>
      </right>
      <top style="thick">
        <color rgb="FFFF6600"/>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ck">
        <color rgb="FFFF6600"/>
      </left>
      <right/>
      <top style="thick">
        <color rgb="FFFF6600"/>
      </top>
      <bottom/>
      <diagonal/>
    </border>
    <border>
      <left style="thin">
        <color indexed="64"/>
      </left>
      <right style="thick">
        <color rgb="FFFF6600"/>
      </right>
      <top style="thin">
        <color indexed="64"/>
      </top>
      <bottom style="thick">
        <color rgb="FFFF6600"/>
      </bottom>
      <diagonal/>
    </border>
    <border>
      <left style="thin">
        <color indexed="64"/>
      </left>
      <right style="thick">
        <color rgb="FFFF6600"/>
      </right>
      <top style="thin">
        <color indexed="64"/>
      </top>
      <bottom style="thin">
        <color indexed="64"/>
      </bottom>
      <diagonal/>
    </border>
    <border diagonalUp="1">
      <left style="thick">
        <color rgb="FFFF6600"/>
      </left>
      <right style="thin">
        <color indexed="64"/>
      </right>
      <top/>
      <bottom style="thin">
        <color indexed="64"/>
      </bottom>
      <diagonal style="hair">
        <color theme="0" tint="-0.499984740745262"/>
      </diagonal>
    </border>
    <border diagonalUp="1">
      <left style="thick">
        <color rgb="FFFF6600"/>
      </left>
      <right/>
      <top/>
      <bottom style="thin">
        <color indexed="64"/>
      </bottom>
      <diagonal style="hair">
        <color theme="0" tint="-0.499984740745262"/>
      </diagonal>
    </border>
    <border>
      <left style="thin">
        <color indexed="64"/>
      </left>
      <right style="thin">
        <color indexed="64"/>
      </right>
      <top style="thick">
        <color indexed="53"/>
      </top>
      <bottom/>
      <diagonal/>
    </border>
    <border>
      <left style="thin">
        <color indexed="64"/>
      </left>
      <right style="thick">
        <color indexed="53"/>
      </right>
      <top style="thick">
        <color indexed="53"/>
      </top>
      <bottom/>
      <diagonal/>
    </border>
    <border>
      <left style="thin">
        <color indexed="64"/>
      </left>
      <right style="thick">
        <color indexed="53"/>
      </right>
      <top/>
      <bottom/>
      <diagonal/>
    </border>
    <border>
      <left style="thin">
        <color indexed="64"/>
      </left>
      <right style="thick">
        <color indexed="53"/>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ck">
        <color indexed="53"/>
      </left>
      <right style="thin">
        <color indexed="64"/>
      </right>
      <top style="thick">
        <color indexed="53"/>
      </top>
      <bottom/>
      <diagonal/>
    </border>
    <border>
      <left style="thick">
        <color indexed="53"/>
      </left>
      <right style="thin">
        <color indexed="64"/>
      </right>
      <top/>
      <bottom/>
      <diagonal/>
    </border>
    <border>
      <left style="thin">
        <color indexed="64"/>
      </left>
      <right style="thin">
        <color indexed="64"/>
      </right>
      <top style="thick">
        <color rgb="FFFF6600"/>
      </top>
      <bottom style="thin">
        <color indexed="64"/>
      </bottom>
      <diagonal/>
    </border>
    <border>
      <left style="thin">
        <color indexed="64"/>
      </left>
      <right style="thick">
        <color rgb="FFFF6600"/>
      </right>
      <top style="thick">
        <color rgb="FFFF6600"/>
      </top>
      <bottom style="thin">
        <color indexed="64"/>
      </bottom>
      <diagonal/>
    </border>
    <border>
      <left style="thin">
        <color indexed="64"/>
      </left>
      <right style="thick">
        <color indexed="53"/>
      </right>
      <top style="thin">
        <color indexed="64"/>
      </top>
      <bottom style="thin">
        <color indexed="64"/>
      </bottom>
      <diagonal/>
    </border>
    <border>
      <left/>
      <right style="thin">
        <color indexed="64"/>
      </right>
      <top/>
      <bottom style="thick">
        <color rgb="FFFF6600"/>
      </bottom>
      <diagonal/>
    </border>
    <border>
      <left/>
      <right style="medium">
        <color auto="1"/>
      </right>
      <top style="thick">
        <color rgb="FFFF6600"/>
      </top>
      <bottom style="thin">
        <color indexed="64"/>
      </bottom>
      <diagonal/>
    </border>
    <border>
      <left/>
      <right/>
      <top style="thick">
        <color rgb="FFFF6600"/>
      </top>
      <bottom style="thick">
        <color rgb="FFFF6600"/>
      </bottom>
      <diagonal/>
    </border>
    <border>
      <left style="thick">
        <color rgb="FFFF6600"/>
      </left>
      <right style="thin">
        <color auto="1"/>
      </right>
      <top style="thick">
        <color rgb="FFFF6600"/>
      </top>
      <bottom style="thin">
        <color auto="1"/>
      </bottom>
      <diagonal/>
    </border>
    <border>
      <left style="thin">
        <color auto="1"/>
      </left>
      <right style="thin">
        <color auto="1"/>
      </right>
      <top style="thin">
        <color auto="1"/>
      </top>
      <bottom style="thick">
        <color rgb="FFFF6600"/>
      </bottom>
      <diagonal/>
    </border>
    <border>
      <left style="thin">
        <color auto="1"/>
      </left>
      <right style="thick">
        <color rgb="FFFF6600"/>
      </right>
      <top style="thin">
        <color auto="1"/>
      </top>
      <bottom style="thick">
        <color rgb="FFFF6600"/>
      </bottom>
      <diagonal/>
    </border>
    <border>
      <left style="thick">
        <color rgb="FFFF6600"/>
      </left>
      <right/>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ck">
        <color indexed="53"/>
      </right>
      <top style="medium">
        <color indexed="64"/>
      </top>
      <bottom/>
      <diagonal/>
    </border>
    <border>
      <left/>
      <right style="thick">
        <color rgb="FFFF6600"/>
      </right>
      <top style="thin">
        <color indexed="64"/>
      </top>
      <bottom/>
      <diagonal/>
    </border>
    <border>
      <left/>
      <right style="thick">
        <color rgb="FFFF6600"/>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ck">
        <color rgb="FFFF6600"/>
      </left>
      <right/>
      <top style="medium">
        <color auto="1"/>
      </top>
      <bottom/>
      <diagonal/>
    </border>
    <border>
      <left style="thick">
        <color rgb="FFFF6600"/>
      </left>
      <right/>
      <top/>
      <bottom style="medium">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ck">
        <color rgb="FFFF6600"/>
      </left>
      <right/>
      <top style="thin">
        <color indexed="64"/>
      </top>
      <bottom style="thin">
        <color indexed="64"/>
      </bottom>
      <diagonal/>
    </border>
    <border>
      <left/>
      <right style="thick">
        <color rgb="FFFF6600"/>
      </right>
      <top style="medium">
        <color indexed="64"/>
      </top>
      <bottom style="thin">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style="medium">
        <color indexed="64"/>
      </bottom>
      <diagonal/>
    </border>
    <border diagonalUp="1">
      <left style="thick">
        <color rgb="FFFF6600"/>
      </left>
      <right style="thin">
        <color indexed="64"/>
      </right>
      <top style="thick">
        <color rgb="FFFF6600"/>
      </top>
      <bottom/>
      <diagonal style="hair">
        <color theme="0" tint="-0.499984740745262"/>
      </diagonal>
    </border>
    <border diagonalUp="1">
      <left style="thin">
        <color indexed="64"/>
      </left>
      <right style="thin">
        <color indexed="64"/>
      </right>
      <top style="thick">
        <color rgb="FFFF6600"/>
      </top>
      <bottom/>
      <diagonal style="hair">
        <color theme="0" tint="-0.499984740745262"/>
      </diagonal>
    </border>
    <border diagonalUp="1">
      <left/>
      <right style="thin">
        <color indexed="64"/>
      </right>
      <top style="thick">
        <color rgb="FFFF6600"/>
      </top>
      <bottom/>
      <diagonal style="hair">
        <color theme="0" tint="-0.499984740745262"/>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thick">
        <color rgb="FFFF6600"/>
      </bottom>
      <diagonal/>
    </border>
    <border>
      <left/>
      <right style="thick">
        <color indexed="53"/>
      </right>
      <top style="thin">
        <color indexed="64"/>
      </top>
      <bottom style="thick">
        <color rgb="FFFF6600"/>
      </bottom>
      <diagonal/>
    </border>
    <border>
      <left/>
      <right style="medium">
        <color indexed="64"/>
      </right>
      <top/>
      <bottom style="thick">
        <color rgb="FFFF6600"/>
      </bottom>
      <diagonal/>
    </border>
    <border>
      <left style="hair">
        <color indexed="64"/>
      </left>
      <right/>
      <top/>
      <bottom style="thick">
        <color rgb="FFFF6600"/>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rgb="FFFF6600"/>
      </right>
      <top style="thin">
        <color indexed="64"/>
      </top>
      <bottom style="thin">
        <color indexed="64"/>
      </bottom>
      <diagonal/>
    </border>
    <border>
      <left style="medium">
        <color indexed="64"/>
      </left>
      <right/>
      <top style="thin">
        <color indexed="64"/>
      </top>
      <bottom/>
      <diagonal/>
    </border>
    <border>
      <left/>
      <right style="medium">
        <color auto="1"/>
      </right>
      <top style="thin">
        <color auto="1"/>
      </top>
      <bottom style="thick">
        <color rgb="FFFF66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thick">
        <color rgb="FFFF6600"/>
      </left>
      <right/>
      <top style="thick">
        <color rgb="FFFF6600"/>
      </top>
      <bottom style="thick">
        <color rgb="FFFF6600"/>
      </bottom>
      <diagonal/>
    </border>
    <border>
      <left/>
      <right style="thin">
        <color auto="1"/>
      </right>
      <top style="thick">
        <color rgb="FFFF6600"/>
      </top>
      <bottom style="thick">
        <color rgb="FFFF6600"/>
      </bottom>
      <diagonal/>
    </border>
    <border>
      <left style="thin">
        <color indexed="64"/>
      </left>
      <right style="thin">
        <color indexed="64"/>
      </right>
      <top style="thick">
        <color rgb="FFFF6600"/>
      </top>
      <bottom style="thick">
        <color rgb="FFFF6600"/>
      </bottom>
      <diagonal/>
    </border>
    <border>
      <left/>
      <right style="thick">
        <color rgb="FFFF6600"/>
      </right>
      <top style="thick">
        <color rgb="FFFF6600"/>
      </top>
      <bottom style="thick">
        <color rgb="FFFF6600"/>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ck">
        <color indexed="53"/>
      </bottom>
      <diagonal/>
    </border>
    <border>
      <left style="thin">
        <color indexed="64"/>
      </left>
      <right style="thin">
        <color indexed="64"/>
      </right>
      <top style="thin">
        <color indexed="64"/>
      </top>
      <bottom style="thick">
        <color indexed="53"/>
      </bottom>
      <diagonal/>
    </border>
    <border>
      <left style="thin">
        <color indexed="64"/>
      </left>
      <right style="thick">
        <color indexed="53"/>
      </right>
      <top style="thin">
        <color indexed="64"/>
      </top>
      <bottom style="thick">
        <color indexed="53"/>
      </bottom>
      <diagonal/>
    </border>
    <border>
      <left style="thin">
        <color indexed="64"/>
      </left>
      <right/>
      <top style="thick">
        <color indexed="53"/>
      </top>
      <bottom style="medium">
        <color indexed="64"/>
      </bottom>
      <diagonal/>
    </border>
    <border>
      <left/>
      <right style="hair">
        <color indexed="64"/>
      </right>
      <top style="thick">
        <color indexed="53"/>
      </top>
      <bottom style="medium">
        <color indexed="64"/>
      </bottom>
      <diagonal/>
    </border>
    <border>
      <left style="hair">
        <color indexed="64"/>
      </left>
      <right/>
      <top style="thick">
        <color indexed="53"/>
      </top>
      <bottom style="medium">
        <color indexed="64"/>
      </bottom>
      <diagonal/>
    </border>
    <border>
      <left/>
      <right/>
      <top style="thick">
        <color indexed="53"/>
      </top>
      <bottom style="medium">
        <color indexed="64"/>
      </bottom>
      <diagonal/>
    </border>
    <border>
      <left/>
      <right style="thin">
        <color indexed="64"/>
      </right>
      <top style="thick">
        <color indexed="53"/>
      </top>
      <bottom style="medium">
        <color indexed="64"/>
      </bottom>
      <diagonal/>
    </border>
    <border>
      <left/>
      <right style="medium">
        <color indexed="64"/>
      </right>
      <top style="thick">
        <color indexed="53"/>
      </top>
      <bottom style="medium">
        <color indexed="64"/>
      </bottom>
      <diagonal/>
    </border>
    <border>
      <left/>
      <right/>
      <top style="medium">
        <color auto="1"/>
      </top>
      <bottom style="thick">
        <color indexed="53"/>
      </bottom>
      <diagonal/>
    </border>
    <border>
      <left/>
      <right style="thick">
        <color indexed="53"/>
      </right>
      <top style="thin">
        <color indexed="64"/>
      </top>
      <bottom style="medium">
        <color indexed="64"/>
      </bottom>
      <diagonal/>
    </border>
    <border>
      <left/>
      <right/>
      <top/>
      <bottom style="thick">
        <color indexed="53"/>
      </bottom>
      <diagonal/>
    </border>
    <border>
      <left style="thick">
        <color indexed="53"/>
      </left>
      <right/>
      <top style="thin">
        <color indexed="64"/>
      </top>
      <bottom style="medium">
        <color indexed="64"/>
      </bottom>
      <diagonal/>
    </border>
    <border>
      <left style="thin">
        <color indexed="64"/>
      </left>
      <right style="thick">
        <color rgb="FFFF6600"/>
      </right>
      <top style="thick">
        <color rgb="FFFF6600"/>
      </top>
      <bottom style="thick">
        <color rgb="FFFF6600"/>
      </bottom>
      <diagonal/>
    </border>
    <border>
      <left style="thin">
        <color auto="1"/>
      </left>
      <right/>
      <top style="thick">
        <color rgb="FFFF6600"/>
      </top>
      <bottom style="thick">
        <color rgb="FFFF6600"/>
      </bottom>
      <diagonal/>
    </border>
    <border>
      <left/>
      <right style="medium">
        <color auto="1"/>
      </right>
      <top style="thick">
        <color rgb="FFFF6600"/>
      </top>
      <bottom style="thick">
        <color rgb="FFFF6600"/>
      </bottom>
      <diagonal/>
    </border>
    <border>
      <left style="hair">
        <color indexed="64"/>
      </left>
      <right/>
      <top style="medium">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style="hair">
        <color indexed="64"/>
      </right>
      <top style="medium">
        <color indexed="64"/>
      </top>
      <bottom style="thin">
        <color indexed="64"/>
      </bottom>
      <diagonal/>
    </border>
    <border>
      <left/>
      <right style="medium">
        <color auto="1"/>
      </right>
      <top style="thick">
        <color rgb="FFFF6600"/>
      </top>
      <bottom/>
      <diagonal/>
    </border>
    <border>
      <left style="thin">
        <color indexed="64"/>
      </left>
      <right/>
      <top style="thick">
        <color rgb="FFFF6600"/>
      </top>
      <bottom style="medium">
        <color indexed="64"/>
      </bottom>
      <diagonal/>
    </border>
    <border>
      <left/>
      <right/>
      <top style="thick">
        <color rgb="FFFF6600"/>
      </top>
      <bottom style="medium">
        <color indexed="64"/>
      </bottom>
      <diagonal/>
    </border>
    <border>
      <left/>
      <right style="hair">
        <color indexed="64"/>
      </right>
      <top style="thick">
        <color rgb="FFFF6600"/>
      </top>
      <bottom style="medium">
        <color indexed="64"/>
      </bottom>
      <diagonal/>
    </border>
    <border>
      <left style="hair">
        <color auto="1"/>
      </left>
      <right/>
      <top style="thick">
        <color rgb="FFFF6600"/>
      </top>
      <bottom style="medium">
        <color indexed="64"/>
      </bottom>
      <diagonal/>
    </border>
    <border>
      <left/>
      <right style="thin">
        <color auto="1"/>
      </right>
      <top style="thick">
        <color rgb="FFFF6600"/>
      </top>
      <bottom style="medium">
        <color indexed="64"/>
      </bottom>
      <diagonal/>
    </border>
    <border>
      <left/>
      <right style="medium">
        <color indexed="64"/>
      </right>
      <top style="thick">
        <color rgb="FFFF6600"/>
      </top>
      <bottom style="medium">
        <color indexed="64"/>
      </bottom>
      <diagonal/>
    </border>
    <border>
      <left/>
      <right/>
      <top/>
      <bottom style="medium">
        <color indexed="64"/>
      </bottom>
      <diagonal/>
    </border>
    <border>
      <left style="thick">
        <color auto="1"/>
      </left>
      <right/>
      <top style="thin">
        <color auto="1"/>
      </top>
      <bottom/>
      <diagonal/>
    </border>
    <border>
      <left/>
      <right/>
      <top style="thin">
        <color indexed="64"/>
      </top>
      <bottom/>
      <diagonal/>
    </border>
    <border>
      <left/>
      <right style="thick">
        <color auto="1"/>
      </right>
      <top style="thin">
        <color auto="1"/>
      </top>
      <bottom/>
      <diagonal/>
    </border>
    <border>
      <left style="thick">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right/>
      <top style="thin">
        <color indexed="64"/>
      </top>
      <bottom style="thin">
        <color indexed="64"/>
      </bottom>
      <diagonal/>
    </border>
    <border>
      <left/>
      <right style="thick">
        <color indexed="53"/>
      </right>
      <top style="thin">
        <color indexed="64"/>
      </top>
      <bottom style="thin">
        <color indexed="64"/>
      </bottom>
      <diagonal/>
    </border>
  </borders>
  <cellStyleXfs count="83">
    <xf numFmtId="0" fontId="0" fillId="0" borderId="0">
      <alignment vertical="center"/>
    </xf>
    <xf numFmtId="0" fontId="5" fillId="0" borderId="0"/>
    <xf numFmtId="0" fontId="7" fillId="0" borderId="0"/>
    <xf numFmtId="0" fontId="8" fillId="0" borderId="0">
      <alignment vertical="center"/>
    </xf>
    <xf numFmtId="0" fontId="7" fillId="0" borderId="0">
      <alignment vertical="center"/>
    </xf>
    <xf numFmtId="6" fontId="7" fillId="0" borderId="0" applyFont="0" applyFill="0" applyBorder="0" applyAlignment="0" applyProtection="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0" fontId="9" fillId="0" borderId="0" applyNumberFormat="0" applyFill="0" applyBorder="0" applyAlignment="0" applyProtection="0">
      <alignment vertical="center"/>
    </xf>
    <xf numFmtId="0" fontId="7" fillId="0" borderId="0">
      <alignment vertical="center"/>
    </xf>
    <xf numFmtId="0" fontId="13" fillId="0" borderId="0" applyNumberFormat="0" applyFill="0" applyBorder="0" applyAlignment="0" applyProtection="0">
      <alignment vertical="top"/>
      <protection locked="0"/>
    </xf>
    <xf numFmtId="38" fontId="14" fillId="0" borderId="0" applyFont="0" applyFill="0" applyBorder="0" applyAlignment="0" applyProtection="0">
      <alignment vertical="center"/>
    </xf>
    <xf numFmtId="0" fontId="5" fillId="0" borderId="0"/>
    <xf numFmtId="6" fontId="14" fillId="0" borderId="0" applyFont="0" applyFill="0" applyBorder="0" applyAlignment="0" applyProtection="0">
      <alignment vertical="center"/>
    </xf>
    <xf numFmtId="0" fontId="41" fillId="21" borderId="0" applyNumberFormat="0" applyBorder="0" applyAlignment="0" applyProtection="0">
      <alignment vertical="center"/>
    </xf>
    <xf numFmtId="38" fontId="43" fillId="0" borderId="0" applyFont="0" applyFill="0" applyBorder="0" applyAlignment="0" applyProtection="0">
      <alignment vertical="center"/>
    </xf>
    <xf numFmtId="6" fontId="43" fillId="0" borderId="0" applyFont="0" applyFill="0" applyBorder="0" applyAlignment="0" applyProtection="0">
      <alignment vertical="center"/>
    </xf>
    <xf numFmtId="0" fontId="1" fillId="0" borderId="0">
      <alignment vertical="center"/>
    </xf>
    <xf numFmtId="0" fontId="55" fillId="0" borderId="0"/>
    <xf numFmtId="0" fontId="56" fillId="0" borderId="0">
      <alignment vertical="center"/>
    </xf>
    <xf numFmtId="0" fontId="58" fillId="0" borderId="0" applyNumberFormat="0" applyFill="0" applyBorder="0" applyAlignment="0" applyProtection="0">
      <alignment vertical="top"/>
      <protection locked="0"/>
    </xf>
    <xf numFmtId="0" fontId="59" fillId="0" borderId="0">
      <alignment vertical="center"/>
    </xf>
    <xf numFmtId="0" fontId="8" fillId="0" borderId="0"/>
    <xf numFmtId="0" fontId="74" fillId="0" borderId="0"/>
    <xf numFmtId="0" fontId="105" fillId="0" borderId="0"/>
    <xf numFmtId="9" fontId="14" fillId="0" borderId="0" applyFont="0" applyFill="0" applyBorder="0" applyAlignment="0" applyProtection="0">
      <alignment vertical="center"/>
    </xf>
    <xf numFmtId="0" fontId="43" fillId="45" borderId="0" applyNumberFormat="0" applyBorder="0" applyAlignment="0" applyProtection="0">
      <alignment vertical="center"/>
    </xf>
    <xf numFmtId="0" fontId="43" fillId="46" borderId="0" applyNumberFormat="0" applyBorder="0" applyAlignment="0" applyProtection="0">
      <alignment vertical="center"/>
    </xf>
    <xf numFmtId="0" fontId="43" fillId="47" borderId="0" applyNumberFormat="0" applyBorder="0" applyAlignment="0" applyProtection="0">
      <alignment vertical="center"/>
    </xf>
    <xf numFmtId="0" fontId="43" fillId="48" borderId="0" applyNumberFormat="0" applyBorder="0" applyAlignment="0" applyProtection="0">
      <alignment vertical="center"/>
    </xf>
    <xf numFmtId="0" fontId="43" fillId="49" borderId="0" applyNumberFormat="0" applyBorder="0" applyAlignment="0" applyProtection="0">
      <alignment vertical="center"/>
    </xf>
    <xf numFmtId="0" fontId="43" fillId="50" borderId="0" applyNumberFormat="0" applyBorder="0" applyAlignment="0" applyProtection="0">
      <alignment vertical="center"/>
    </xf>
    <xf numFmtId="0" fontId="43" fillId="51" borderId="0" applyNumberFormat="0" applyBorder="0" applyAlignment="0" applyProtection="0">
      <alignment vertical="center"/>
    </xf>
    <xf numFmtId="0" fontId="43" fillId="52" borderId="0" applyNumberFormat="0" applyBorder="0" applyAlignment="0" applyProtection="0">
      <alignment vertical="center"/>
    </xf>
    <xf numFmtId="0" fontId="43" fillId="53" borderId="0" applyNumberFormat="0" applyBorder="0" applyAlignment="0" applyProtection="0">
      <alignment vertical="center"/>
    </xf>
    <xf numFmtId="0" fontId="43" fillId="48" borderId="0" applyNumberFormat="0" applyBorder="0" applyAlignment="0" applyProtection="0">
      <alignment vertical="center"/>
    </xf>
    <xf numFmtId="0" fontId="43" fillId="51" borderId="0" applyNumberFormat="0" applyBorder="0" applyAlignment="0" applyProtection="0">
      <alignment vertical="center"/>
    </xf>
    <xf numFmtId="0" fontId="43" fillId="54" borderId="0" applyNumberFormat="0" applyBorder="0" applyAlignment="0" applyProtection="0">
      <alignment vertical="center"/>
    </xf>
    <xf numFmtId="0" fontId="157" fillId="55" borderId="0" applyNumberFormat="0" applyBorder="0" applyAlignment="0" applyProtection="0">
      <alignment vertical="center"/>
    </xf>
    <xf numFmtId="0" fontId="157" fillId="52" borderId="0" applyNumberFormat="0" applyBorder="0" applyAlignment="0" applyProtection="0">
      <alignment vertical="center"/>
    </xf>
    <xf numFmtId="0" fontId="157" fillId="53" borderId="0" applyNumberFormat="0" applyBorder="0" applyAlignment="0" applyProtection="0">
      <alignment vertical="center"/>
    </xf>
    <xf numFmtId="0" fontId="157" fillId="56" borderId="0" applyNumberFormat="0" applyBorder="0" applyAlignment="0" applyProtection="0">
      <alignment vertical="center"/>
    </xf>
    <xf numFmtId="0" fontId="157" fillId="57" borderId="0" applyNumberFormat="0" applyBorder="0" applyAlignment="0" applyProtection="0">
      <alignment vertical="center"/>
    </xf>
    <xf numFmtId="0" fontId="157" fillId="58" borderId="0" applyNumberFormat="0" applyBorder="0" applyAlignment="0" applyProtection="0">
      <alignment vertical="center"/>
    </xf>
    <xf numFmtId="182" fontId="158" fillId="0" borderId="0" applyFill="0" applyBorder="0" applyAlignment="0"/>
    <xf numFmtId="0" fontId="159" fillId="0" borderId="213" applyNumberFormat="0" applyAlignment="0" applyProtection="0">
      <alignment horizontal="left" vertical="center"/>
    </xf>
    <xf numFmtId="0" fontId="159" fillId="0" borderId="278">
      <alignment horizontal="left" vertical="center"/>
    </xf>
    <xf numFmtId="0" fontId="160" fillId="0" borderId="0"/>
    <xf numFmtId="0" fontId="157" fillId="59" borderId="0" applyNumberFormat="0" applyBorder="0" applyAlignment="0" applyProtection="0">
      <alignment vertical="center"/>
    </xf>
    <xf numFmtId="0" fontId="157" fillId="60" borderId="0" applyNumberFormat="0" applyBorder="0" applyAlignment="0" applyProtection="0">
      <alignment vertical="center"/>
    </xf>
    <xf numFmtId="0" fontId="157" fillId="61" borderId="0" applyNumberFormat="0" applyBorder="0" applyAlignment="0" applyProtection="0">
      <alignment vertical="center"/>
    </xf>
    <xf numFmtId="0" fontId="157" fillId="56" borderId="0" applyNumberFormat="0" applyBorder="0" applyAlignment="0" applyProtection="0">
      <alignment vertical="center"/>
    </xf>
    <xf numFmtId="0" fontId="157" fillId="57" borderId="0" applyNumberFormat="0" applyBorder="0" applyAlignment="0" applyProtection="0">
      <alignment vertical="center"/>
    </xf>
    <xf numFmtId="0" fontId="157" fillId="62" borderId="0" applyNumberFormat="0" applyBorder="0" applyAlignment="0" applyProtection="0">
      <alignment vertical="center"/>
    </xf>
    <xf numFmtId="0" fontId="161" fillId="0" borderId="0" applyNumberFormat="0" applyFill="0" applyBorder="0" applyAlignment="0" applyProtection="0">
      <alignment vertical="center"/>
    </xf>
    <xf numFmtId="0" fontId="162" fillId="63" borderId="287" applyNumberFormat="0" applyAlignment="0" applyProtection="0">
      <alignment vertical="center"/>
    </xf>
    <xf numFmtId="0" fontId="163" fillId="64" borderId="0" applyNumberFormat="0" applyBorder="0" applyAlignment="0" applyProtection="0">
      <alignment vertical="center"/>
    </xf>
    <xf numFmtId="0" fontId="7" fillId="65" borderId="288" applyNumberFormat="0" applyFont="0" applyAlignment="0" applyProtection="0">
      <alignment vertical="center"/>
    </xf>
    <xf numFmtId="0" fontId="164" fillId="0" borderId="289" applyNumberFormat="0" applyFill="0" applyAlignment="0" applyProtection="0">
      <alignment vertical="center"/>
    </xf>
    <xf numFmtId="0" fontId="165" fillId="46" borderId="0" applyNumberFormat="0" applyBorder="0" applyAlignment="0" applyProtection="0">
      <alignment vertical="center"/>
    </xf>
    <xf numFmtId="0" fontId="166" fillId="0" borderId="183" applyNumberFormat="0" applyFont="0" applyFill="0" applyBorder="0" applyProtection="0">
      <alignment vertical="top" wrapText="1"/>
    </xf>
    <xf numFmtId="0" fontId="166" fillId="0" borderId="183" applyNumberFormat="0" applyFont="0" applyFill="0" applyBorder="0" applyProtection="0">
      <alignment vertical="center" wrapText="1"/>
    </xf>
    <xf numFmtId="183" fontId="167" fillId="0" borderId="55" applyNumberFormat="0" applyFont="0" applyFill="0" applyAlignment="0" applyProtection="0">
      <alignment horizontal="left"/>
    </xf>
    <xf numFmtId="0" fontId="168" fillId="66" borderId="290" applyNumberFormat="0" applyAlignment="0" applyProtection="0">
      <alignment vertical="center"/>
    </xf>
    <xf numFmtId="0" fontId="169" fillId="0" borderId="0" applyNumberFormat="0" applyFill="0" applyBorder="0" applyAlignment="0" applyProtection="0">
      <alignment vertical="center"/>
    </xf>
    <xf numFmtId="0" fontId="156" fillId="0" borderId="291" applyNumberFormat="0" applyFill="0" applyAlignment="0" applyProtection="0">
      <alignment vertical="center"/>
    </xf>
    <xf numFmtId="0" fontId="170" fillId="0" borderId="292" applyNumberFormat="0" applyFill="0" applyAlignment="0" applyProtection="0">
      <alignment vertical="center"/>
    </xf>
    <xf numFmtId="0" fontId="171" fillId="0" borderId="293" applyNumberFormat="0" applyFill="0" applyAlignment="0" applyProtection="0">
      <alignment vertical="center"/>
    </xf>
    <xf numFmtId="0" fontId="171" fillId="0" borderId="0" applyNumberFormat="0" applyFill="0" applyBorder="0" applyAlignment="0" applyProtection="0">
      <alignment vertical="center"/>
    </xf>
    <xf numFmtId="0" fontId="172" fillId="0" borderId="294" applyNumberFormat="0" applyFill="0" applyAlignment="0" applyProtection="0">
      <alignment vertical="center"/>
    </xf>
    <xf numFmtId="0" fontId="173" fillId="66" borderId="295" applyNumberFormat="0" applyAlignment="0" applyProtection="0">
      <alignment vertical="center"/>
    </xf>
    <xf numFmtId="0" fontId="174" fillId="0" borderId="0">
      <alignment vertical="top"/>
    </xf>
    <xf numFmtId="0" fontId="175" fillId="0" borderId="0" applyFill="0" applyAlignment="0">
      <alignment vertical="top"/>
    </xf>
    <xf numFmtId="0" fontId="176" fillId="0" borderId="0" applyNumberFormat="0" applyFill="0" applyBorder="0" applyAlignment="0" applyProtection="0">
      <alignment vertical="center"/>
    </xf>
    <xf numFmtId="0" fontId="177" fillId="50" borderId="290" applyNumberFormat="0" applyAlignment="0" applyProtection="0">
      <alignment vertical="center"/>
    </xf>
    <xf numFmtId="0" fontId="7" fillId="0" borderId="0"/>
    <xf numFmtId="0" fontId="7" fillId="0" borderId="0">
      <alignment vertical="center"/>
    </xf>
    <xf numFmtId="0" fontId="7" fillId="0" borderId="0"/>
    <xf numFmtId="0" fontId="7" fillId="0" borderId="0"/>
    <xf numFmtId="0" fontId="166" fillId="0" borderId="0" applyNumberFormat="0" applyFont="0" applyBorder="0" applyAlignment="0" applyProtection="0"/>
    <xf numFmtId="0" fontId="166" fillId="67" borderId="0" applyNumberFormat="0" applyFont="0" applyBorder="0" applyAlignment="0" applyProtection="0"/>
    <xf numFmtId="0" fontId="178" fillId="47" borderId="0" applyNumberFormat="0" applyBorder="0" applyAlignment="0" applyProtection="0">
      <alignment vertical="center"/>
    </xf>
    <xf numFmtId="0" fontId="7" fillId="0" borderId="0">
      <alignment vertical="center"/>
    </xf>
  </cellStyleXfs>
  <cellXfs count="2682">
    <xf numFmtId="0" fontId="0" fillId="0" borderId="0" xfId="0">
      <alignment vertical="center"/>
    </xf>
    <xf numFmtId="0" fontId="17" fillId="0" borderId="0" xfId="4" applyNumberFormat="1" applyFont="1" applyFill="1" applyBorder="1" applyProtection="1">
      <alignment vertical="center"/>
    </xf>
    <xf numFmtId="0" fontId="18" fillId="0" borderId="0" xfId="4" applyNumberFormat="1" applyFont="1" applyBorder="1" applyProtection="1">
      <alignment vertical="center"/>
    </xf>
    <xf numFmtId="0" fontId="16" fillId="0" borderId="0" xfId="4" applyNumberFormat="1" applyFont="1" applyFill="1" applyBorder="1" applyProtection="1">
      <alignment vertical="center"/>
    </xf>
    <xf numFmtId="0" fontId="19" fillId="0" borderId="0" xfId="4" applyNumberFormat="1" applyFont="1" applyFill="1" applyBorder="1" applyProtection="1">
      <alignment vertical="center"/>
      <protection locked="0"/>
    </xf>
    <xf numFmtId="0" fontId="19" fillId="0" borderId="0" xfId="4" applyNumberFormat="1" applyFont="1" applyFill="1" applyBorder="1" applyProtection="1">
      <alignment vertical="center"/>
      <protection hidden="1"/>
    </xf>
    <xf numFmtId="0" fontId="16" fillId="0" borderId="0" xfId="4" applyFont="1" applyFill="1" applyProtection="1">
      <alignment vertical="center"/>
      <protection hidden="1"/>
    </xf>
    <xf numFmtId="0" fontId="18" fillId="0" borderId="0" xfId="4" applyFont="1" applyFill="1" applyProtection="1">
      <alignment vertical="center"/>
      <protection hidden="1"/>
    </xf>
    <xf numFmtId="0" fontId="17" fillId="0" borderId="15" xfId="4" applyNumberFormat="1" applyFont="1" applyFill="1" applyBorder="1" applyProtection="1">
      <alignment vertical="center"/>
    </xf>
    <xf numFmtId="0" fontId="18" fillId="0" borderId="15" xfId="4" applyNumberFormat="1" applyFont="1" applyFill="1" applyBorder="1" applyAlignment="1" applyProtection="1">
      <alignment horizontal="right" vertical="center"/>
    </xf>
    <xf numFmtId="0" fontId="19" fillId="0" borderId="16" xfId="5" applyNumberFormat="1" applyFont="1" applyFill="1" applyBorder="1" applyProtection="1">
      <alignment vertical="center"/>
    </xf>
    <xf numFmtId="0" fontId="19" fillId="0" borderId="0" xfId="4" applyNumberFormat="1" applyFont="1" applyFill="1" applyProtection="1">
      <alignment vertical="center"/>
      <protection hidden="1"/>
    </xf>
    <xf numFmtId="0" fontId="19" fillId="0" borderId="18" xfId="4" applyNumberFormat="1" applyFont="1" applyFill="1" applyBorder="1" applyProtection="1">
      <alignment vertical="center"/>
    </xf>
    <xf numFmtId="0" fontId="16" fillId="0" borderId="0" xfId="4" applyFont="1" applyProtection="1">
      <alignment vertical="center"/>
      <protection hidden="1"/>
    </xf>
    <xf numFmtId="0" fontId="18" fillId="0" borderId="0" xfId="4" applyFont="1" applyProtection="1">
      <alignment vertical="center"/>
      <protection hidden="1"/>
    </xf>
    <xf numFmtId="0" fontId="18" fillId="0" borderId="0" xfId="4" applyNumberFormat="1" applyFont="1" applyFill="1" applyBorder="1" applyProtection="1">
      <alignment vertical="center"/>
    </xf>
    <xf numFmtId="0" fontId="19" fillId="0" borderId="0" xfId="4" applyNumberFormat="1" applyFont="1" applyFill="1" applyBorder="1" applyProtection="1">
      <alignment vertical="center"/>
      <protection locked="0" hidden="1"/>
    </xf>
    <xf numFmtId="0" fontId="21" fillId="0" borderId="28" xfId="4" applyNumberFormat="1" applyFont="1" applyFill="1" applyBorder="1" applyAlignment="1" applyProtection="1">
      <alignment vertical="center"/>
    </xf>
    <xf numFmtId="0" fontId="19" fillId="0" borderId="0" xfId="4" applyNumberFormat="1" applyFont="1" applyFill="1" applyProtection="1">
      <alignment vertical="center"/>
      <protection locked="0"/>
    </xf>
    <xf numFmtId="0" fontId="19" fillId="0" borderId="0" xfId="4" applyNumberFormat="1" applyFont="1" applyFill="1" applyBorder="1" applyAlignment="1" applyProtection="1">
      <alignment vertical="center"/>
      <protection hidden="1"/>
    </xf>
    <xf numFmtId="0" fontId="21" fillId="0" borderId="0" xfId="4" applyNumberFormat="1" applyFont="1" applyFill="1" applyBorder="1" applyProtection="1">
      <alignment vertical="center"/>
    </xf>
    <xf numFmtId="0" fontId="18" fillId="0" borderId="1" xfId="4" applyNumberFormat="1" applyFont="1" applyFill="1" applyBorder="1" applyAlignment="1" applyProtection="1">
      <alignment vertical="center" shrinkToFit="1"/>
    </xf>
    <xf numFmtId="0" fontId="21" fillId="0" borderId="0" xfId="4" applyNumberFormat="1" applyFont="1" applyFill="1" applyBorder="1" applyAlignment="1" applyProtection="1">
      <alignment horizontal="center" vertical="center"/>
    </xf>
    <xf numFmtId="0" fontId="18" fillId="0" borderId="0" xfId="4" applyNumberFormat="1" applyFont="1" applyFill="1" applyBorder="1" applyAlignment="1" applyProtection="1">
      <alignment vertical="center" shrinkToFit="1"/>
    </xf>
    <xf numFmtId="0" fontId="21" fillId="0" borderId="33" xfId="4" applyNumberFormat="1" applyFont="1" applyFill="1" applyBorder="1" applyAlignment="1" applyProtection="1">
      <alignment vertical="center" shrinkToFit="1"/>
    </xf>
    <xf numFmtId="0" fontId="21" fillId="0" borderId="34" xfId="4" applyNumberFormat="1" applyFont="1" applyFill="1" applyBorder="1" applyAlignment="1" applyProtection="1">
      <alignment vertical="center" shrinkToFit="1"/>
    </xf>
    <xf numFmtId="0" fontId="19" fillId="0" borderId="0" xfId="4" applyNumberFormat="1" applyFont="1" applyFill="1" applyBorder="1" applyAlignment="1" applyProtection="1">
      <alignment horizontal="left" vertical="center" wrapText="1"/>
      <protection hidden="1"/>
    </xf>
    <xf numFmtId="0" fontId="19" fillId="0" borderId="0" xfId="4" applyNumberFormat="1" applyFont="1" applyFill="1" applyBorder="1" applyAlignment="1" applyProtection="1">
      <alignment horizontal="left" vertical="center" wrapText="1"/>
      <protection locked="0"/>
    </xf>
    <xf numFmtId="0" fontId="21" fillId="0" borderId="0" xfId="4" applyNumberFormat="1" applyFont="1" applyFill="1" applyBorder="1" applyAlignment="1" applyProtection="1">
      <alignment horizontal="center" vertical="center" shrinkToFit="1"/>
    </xf>
    <xf numFmtId="0" fontId="19" fillId="0" borderId="0" xfId="4" applyFont="1" applyFill="1" applyProtection="1">
      <alignment vertical="center"/>
      <protection hidden="1"/>
    </xf>
    <xf numFmtId="0" fontId="16" fillId="0" borderId="0" xfId="4" applyNumberFormat="1" applyFont="1" applyFill="1" applyProtection="1">
      <alignment vertical="center"/>
    </xf>
    <xf numFmtId="0" fontId="18" fillId="0" borderId="0" xfId="4" applyNumberFormat="1" applyFont="1" applyFill="1" applyBorder="1" applyAlignment="1" applyProtection="1">
      <alignment vertical="center"/>
    </xf>
    <xf numFmtId="0" fontId="18" fillId="0" borderId="66" xfId="4" applyNumberFormat="1" applyFont="1" applyFill="1" applyBorder="1" applyAlignment="1" applyProtection="1">
      <alignment vertical="center" shrinkToFit="1"/>
    </xf>
    <xf numFmtId="0" fontId="24" fillId="0" borderId="28" xfId="4" applyNumberFormat="1" applyFont="1" applyFill="1" applyBorder="1" applyAlignment="1" applyProtection="1">
      <alignment vertical="center"/>
    </xf>
    <xf numFmtId="0" fontId="18" fillId="0" borderId="28" xfId="4" applyNumberFormat="1" applyFont="1" applyFill="1" applyBorder="1" applyAlignment="1" applyProtection="1">
      <alignment vertical="center" wrapText="1"/>
    </xf>
    <xf numFmtId="0" fontId="19" fillId="0" borderId="18" xfId="5" applyNumberFormat="1" applyFont="1" applyFill="1" applyBorder="1" applyProtection="1">
      <alignment vertical="center"/>
    </xf>
    <xf numFmtId="0" fontId="17" fillId="0" borderId="96" xfId="4" applyNumberFormat="1" applyFont="1" applyFill="1" applyBorder="1" applyProtection="1">
      <alignment vertical="center"/>
    </xf>
    <xf numFmtId="0" fontId="19" fillId="0" borderId="97" xfId="5" applyNumberFormat="1" applyFont="1" applyFill="1" applyBorder="1" applyProtection="1">
      <alignment vertical="center"/>
    </xf>
    <xf numFmtId="0" fontId="18" fillId="0" borderId="0" xfId="4" applyNumberFormat="1" applyFont="1" applyFill="1" applyProtection="1">
      <alignment vertical="center"/>
    </xf>
    <xf numFmtId="0" fontId="18" fillId="0" borderId="0" xfId="4" applyNumberFormat="1" applyFont="1" applyProtection="1">
      <alignment vertical="center"/>
    </xf>
    <xf numFmtId="0" fontId="28" fillId="0" borderId="0" xfId="4" applyNumberFormat="1" applyFont="1" applyProtection="1">
      <alignment vertical="center"/>
    </xf>
    <xf numFmtId="0" fontId="16" fillId="0" borderId="0" xfId="5" applyNumberFormat="1" applyFont="1" applyFill="1" applyProtection="1">
      <alignment vertical="center"/>
    </xf>
    <xf numFmtId="0" fontId="21" fillId="0" borderId="0" xfId="4" applyNumberFormat="1" applyFont="1" applyProtection="1">
      <alignment vertical="center"/>
    </xf>
    <xf numFmtId="0" fontId="17" fillId="0" borderId="0" xfId="4" applyNumberFormat="1" applyFont="1" applyFill="1" applyBorder="1" applyAlignment="1" applyProtection="1">
      <alignment vertical="center" shrinkToFit="1"/>
    </xf>
    <xf numFmtId="0" fontId="30" fillId="7" borderId="30" xfId="4" applyNumberFormat="1" applyFont="1" applyFill="1" applyBorder="1" applyAlignment="1" applyProtection="1">
      <alignment vertical="center" wrapText="1"/>
    </xf>
    <xf numFmtId="0" fontId="30" fillId="7" borderId="0" xfId="4" applyNumberFormat="1" applyFont="1" applyFill="1" applyBorder="1" applyAlignment="1" applyProtection="1">
      <alignment vertical="center" wrapText="1"/>
    </xf>
    <xf numFmtId="0" fontId="30" fillId="7" borderId="32" xfId="4" applyNumberFormat="1" applyFont="1" applyFill="1" applyBorder="1" applyAlignment="1" applyProtection="1">
      <alignment vertical="center" wrapText="1"/>
    </xf>
    <xf numFmtId="0" fontId="18" fillId="0" borderId="0" xfId="4" applyNumberFormat="1" applyFont="1" applyFill="1" applyBorder="1" applyAlignment="1" applyProtection="1">
      <alignment horizontal="left" vertical="center" wrapText="1"/>
    </xf>
    <xf numFmtId="0" fontId="21" fillId="0" borderId="0" xfId="5" applyNumberFormat="1" applyFont="1" applyFill="1" applyBorder="1" applyAlignment="1" applyProtection="1">
      <alignment horizontal="center" vertical="center" wrapText="1"/>
    </xf>
    <xf numFmtId="0" fontId="17" fillId="0" borderId="1" xfId="4" applyFont="1" applyFill="1" applyBorder="1" applyProtection="1">
      <alignment vertical="center"/>
    </xf>
    <xf numFmtId="0" fontId="17" fillId="0" borderId="100" xfId="4" applyFont="1" applyFill="1" applyBorder="1" applyProtection="1">
      <alignment vertical="center"/>
    </xf>
    <xf numFmtId="0" fontId="17" fillId="0" borderId="0" xfId="4" applyFont="1" applyFill="1" applyBorder="1" applyProtection="1">
      <alignment vertical="center"/>
    </xf>
    <xf numFmtId="0" fontId="17" fillId="0" borderId="72" xfId="4" applyFont="1" applyFill="1" applyBorder="1" applyProtection="1">
      <alignment vertical="center"/>
    </xf>
    <xf numFmtId="0" fontId="17" fillId="0" borderId="0" xfId="4" applyFont="1" applyFill="1" applyBorder="1" applyAlignment="1" applyProtection="1">
      <alignment horizontal="left" vertical="center" wrapText="1"/>
    </xf>
    <xf numFmtId="6" fontId="21" fillId="0" borderId="0" xfId="5" applyFont="1" applyBorder="1" applyAlignment="1" applyProtection="1">
      <alignment horizontal="right" vertical="center" shrinkToFit="1"/>
    </xf>
    <xf numFmtId="10" fontId="21" fillId="0" borderId="0" xfId="6" applyNumberFormat="1" applyFont="1" applyBorder="1" applyAlignment="1" applyProtection="1">
      <alignment horizontal="right" vertical="center" shrinkToFit="1"/>
    </xf>
    <xf numFmtId="6" fontId="21" fillId="0" borderId="0" xfId="5" applyFont="1" applyFill="1" applyBorder="1" applyAlignment="1" applyProtection="1">
      <alignment horizontal="right" vertical="center" shrinkToFit="1"/>
    </xf>
    <xf numFmtId="0" fontId="26" fillId="0" borderId="0" xfId="4" applyFont="1" applyFill="1" applyBorder="1" applyAlignment="1" applyProtection="1">
      <alignment vertical="center"/>
    </xf>
    <xf numFmtId="0" fontId="21" fillId="0" borderId="0" xfId="4" applyFont="1" applyFill="1" applyBorder="1" applyAlignment="1" applyProtection="1">
      <alignment vertical="center"/>
    </xf>
    <xf numFmtId="0" fontId="32" fillId="0" borderId="0" xfId="4" applyFont="1" applyFill="1" applyBorder="1" applyAlignment="1" applyProtection="1">
      <alignment vertical="center"/>
    </xf>
    <xf numFmtId="0" fontId="33" fillId="0" borderId="0" xfId="4" applyFont="1" applyFill="1" applyBorder="1" applyAlignment="1" applyProtection="1">
      <alignment vertical="center"/>
    </xf>
    <xf numFmtId="0" fontId="23" fillId="0" borderId="0" xfId="0" applyFont="1" applyAlignment="1">
      <alignment horizontal="left" vertical="center"/>
    </xf>
    <xf numFmtId="0" fontId="18" fillId="0" borderId="0" xfId="4" applyFont="1" applyBorder="1" applyProtection="1">
      <alignment vertical="center"/>
    </xf>
    <xf numFmtId="0" fontId="18" fillId="0" borderId="0" xfId="4" applyFont="1" applyFill="1" applyBorder="1" applyAlignment="1" applyProtection="1">
      <alignment horizontal="right" vertical="center"/>
    </xf>
    <xf numFmtId="0" fontId="17" fillId="0" borderId="15" xfId="4" applyFont="1" applyFill="1" applyBorder="1" applyProtection="1">
      <alignment vertical="center"/>
    </xf>
    <xf numFmtId="0" fontId="34" fillId="0" borderId="15" xfId="4" applyFont="1" applyFill="1" applyBorder="1" applyProtection="1">
      <alignment vertical="center"/>
    </xf>
    <xf numFmtId="0" fontId="18" fillId="0" borderId="15" xfId="4" applyFont="1" applyFill="1" applyBorder="1" applyAlignment="1" applyProtection="1">
      <alignment horizontal="right" vertical="center"/>
    </xf>
    <xf numFmtId="6" fontId="19" fillId="0" borderId="16" xfId="5" applyFont="1" applyFill="1" applyBorder="1" applyProtection="1">
      <alignment vertical="center"/>
    </xf>
    <xf numFmtId="6" fontId="19" fillId="0" borderId="18" xfId="5" applyFont="1" applyFill="1" applyBorder="1" applyProtection="1">
      <alignment vertical="center"/>
    </xf>
    <xf numFmtId="0" fontId="17" fillId="0" borderId="0" xfId="4" applyFont="1" applyFill="1" applyBorder="1" applyAlignment="1" applyProtection="1">
      <alignment vertical="center"/>
    </xf>
    <xf numFmtId="0" fontId="18" fillId="0" borderId="0" xfId="4" applyFont="1" applyFill="1" applyBorder="1" applyProtection="1">
      <alignment vertical="center"/>
    </xf>
    <xf numFmtId="0" fontId="17" fillId="0" borderId="0" xfId="4" applyFont="1" applyFill="1" applyBorder="1" applyAlignment="1" applyProtection="1">
      <alignment horizontal="right" vertical="center"/>
    </xf>
    <xf numFmtId="0" fontId="19" fillId="0" borderId="18" xfId="5" applyNumberFormat="1" applyFont="1" applyFill="1" applyBorder="1" applyAlignment="1" applyProtection="1">
      <alignment vertical="center" wrapText="1"/>
    </xf>
    <xf numFmtId="0" fontId="37" fillId="0" borderId="0" xfId="4" applyFont="1" applyFill="1" applyBorder="1" applyAlignment="1" applyProtection="1">
      <alignment horizontal="left" vertical="center" wrapText="1"/>
    </xf>
    <xf numFmtId="0" fontId="17" fillId="0" borderId="96" xfId="4" applyFont="1" applyFill="1" applyBorder="1" applyProtection="1">
      <alignment vertical="center"/>
    </xf>
    <xf numFmtId="6" fontId="19" fillId="0" borderId="97" xfId="5" applyFont="1" applyFill="1" applyBorder="1" applyProtection="1">
      <alignment vertical="center"/>
    </xf>
    <xf numFmtId="0" fontId="18" fillId="0" borderId="0" xfId="4" applyFont="1" applyProtection="1">
      <alignment vertical="center"/>
    </xf>
    <xf numFmtId="0" fontId="28" fillId="0" borderId="0" xfId="4" applyFont="1" applyProtection="1">
      <alignment vertical="center"/>
    </xf>
    <xf numFmtId="6" fontId="16" fillId="0" borderId="0" xfId="5" applyFont="1" applyFill="1" applyProtection="1">
      <alignment vertical="center"/>
    </xf>
    <xf numFmtId="0" fontId="18" fillId="0" borderId="0" xfId="4" applyFont="1" applyFill="1" applyProtection="1">
      <alignment vertical="center"/>
    </xf>
    <xf numFmtId="0" fontId="21" fillId="0" borderId="0" xfId="4" applyFont="1" applyProtection="1">
      <alignment vertical="center"/>
    </xf>
    <xf numFmtId="0" fontId="17" fillId="0" borderId="0" xfId="4" applyFont="1" applyFill="1" applyBorder="1" applyAlignment="1" applyProtection="1">
      <alignment vertical="center" shrinkToFit="1"/>
    </xf>
    <xf numFmtId="0" fontId="39" fillId="0" borderId="0" xfId="4" applyNumberFormat="1" applyFont="1" applyFill="1" applyBorder="1" applyProtection="1">
      <alignment vertical="center"/>
    </xf>
    <xf numFmtId="0" fontId="39" fillId="0" borderId="14" xfId="4" applyNumberFormat="1" applyFont="1" applyFill="1" applyBorder="1" applyProtection="1">
      <alignment vertical="center"/>
    </xf>
    <xf numFmtId="0" fontId="39" fillId="0" borderId="17" xfId="4" applyNumberFormat="1" applyFont="1" applyFill="1" applyBorder="1" applyProtection="1">
      <alignment vertical="center"/>
    </xf>
    <xf numFmtId="0" fontId="39" fillId="0" borderId="95" xfId="4" applyNumberFormat="1" applyFont="1" applyFill="1" applyBorder="1" applyProtection="1">
      <alignment vertical="center"/>
    </xf>
    <xf numFmtId="0" fontId="40" fillId="0" borderId="0" xfId="4" applyNumberFormat="1" applyFont="1" applyFill="1" applyProtection="1">
      <alignment vertical="center"/>
    </xf>
    <xf numFmtId="0" fontId="40" fillId="0" borderId="0" xfId="4" applyFont="1" applyFill="1" applyProtection="1">
      <alignment vertical="center"/>
    </xf>
    <xf numFmtId="0" fontId="17" fillId="0" borderId="0" xfId="4" applyNumberFormat="1" applyFont="1" applyFill="1" applyBorder="1" applyAlignment="1" applyProtection="1">
      <alignment horizontal="left" vertical="center" shrinkToFit="1"/>
    </xf>
    <xf numFmtId="0" fontId="17" fillId="0" borderId="0" xfId="4" applyFont="1" applyFill="1" applyBorder="1" applyAlignment="1" applyProtection="1">
      <alignment horizontal="center" vertical="center"/>
    </xf>
    <xf numFmtId="0" fontId="21" fillId="0" borderId="0" xfId="4" applyFont="1" applyFill="1" applyBorder="1" applyAlignment="1" applyProtection="1">
      <alignment horizontal="right" vertical="center"/>
    </xf>
    <xf numFmtId="0" fontId="40" fillId="0" borderId="17" xfId="4" applyNumberFormat="1" applyFont="1" applyFill="1" applyBorder="1" applyProtection="1">
      <alignment vertical="center"/>
    </xf>
    <xf numFmtId="0" fontId="42" fillId="0" borderId="0" xfId="4" applyNumberFormat="1" applyFont="1" applyFill="1" applyBorder="1" applyProtection="1">
      <alignment vertical="center"/>
      <protection locked="0"/>
    </xf>
    <xf numFmtId="0" fontId="21" fillId="0" borderId="12" xfId="4" applyNumberFormat="1" applyFont="1" applyFill="1" applyBorder="1" applyAlignment="1" applyProtection="1">
      <alignment vertical="center" wrapText="1"/>
    </xf>
    <xf numFmtId="0" fontId="21" fillId="0" borderId="59" xfId="4" applyNumberFormat="1" applyFont="1" applyFill="1" applyBorder="1" applyAlignment="1" applyProtection="1">
      <alignment vertical="center" wrapText="1"/>
    </xf>
    <xf numFmtId="0" fontId="18" fillId="0" borderId="33" xfId="10" applyNumberFormat="1" applyFont="1" applyFill="1" applyBorder="1" applyAlignment="1" applyProtection="1">
      <alignment vertical="center" shrinkToFit="1"/>
    </xf>
    <xf numFmtId="0" fontId="18" fillId="0" borderId="34" xfId="10" applyNumberFormat="1" applyFont="1" applyFill="1" applyBorder="1" applyAlignment="1" applyProtection="1">
      <alignment vertical="center" shrinkToFit="1"/>
    </xf>
    <xf numFmtId="0" fontId="41" fillId="21" borderId="0" xfId="14" applyNumberFormat="1" applyBorder="1" applyProtection="1">
      <alignment vertical="center"/>
      <protection hidden="1"/>
    </xf>
    <xf numFmtId="0" fontId="41" fillId="21" borderId="0" xfId="14" applyNumberFormat="1" applyBorder="1" applyProtection="1">
      <alignment vertical="center"/>
      <protection locked="0"/>
    </xf>
    <xf numFmtId="0" fontId="41" fillId="21" borderId="0" xfId="14" applyNumberFormat="1" applyProtection="1">
      <alignment vertical="center"/>
      <protection hidden="1"/>
    </xf>
    <xf numFmtId="0" fontId="19" fillId="17" borderId="0" xfId="4" applyNumberFormat="1" applyFont="1" applyFill="1" applyBorder="1" applyProtection="1">
      <alignment vertical="center"/>
      <protection hidden="1"/>
    </xf>
    <xf numFmtId="0" fontId="19" fillId="17" borderId="0" xfId="4" applyNumberFormat="1" applyFont="1" applyFill="1" applyBorder="1" applyProtection="1">
      <alignment vertical="center"/>
      <protection locked="0" hidden="1"/>
    </xf>
    <xf numFmtId="0" fontId="19" fillId="17" borderId="0" xfId="4" applyNumberFormat="1" applyFont="1" applyFill="1" applyBorder="1" applyAlignment="1" applyProtection="1">
      <alignment horizontal="left" vertical="center" wrapText="1"/>
      <protection hidden="1"/>
    </xf>
    <xf numFmtId="0" fontId="19" fillId="17" borderId="0" xfId="4" applyNumberFormat="1" applyFont="1" applyFill="1" applyProtection="1">
      <alignment vertical="center"/>
      <protection hidden="1"/>
    </xf>
    <xf numFmtId="0" fontId="21" fillId="0" borderId="66" xfId="4" applyNumberFormat="1" applyFont="1" applyFill="1" applyBorder="1" applyAlignment="1" applyProtection="1">
      <alignment horizontal="center" vertical="center" wrapText="1"/>
    </xf>
    <xf numFmtId="0" fontId="18" fillId="0" borderId="61" xfId="4" applyNumberFormat="1" applyFont="1" applyFill="1" applyBorder="1" applyAlignment="1" applyProtection="1">
      <alignment vertical="center" wrapText="1"/>
    </xf>
    <xf numFmtId="0" fontId="18" fillId="0" borderId="5" xfId="4" applyNumberFormat="1" applyFont="1" applyFill="1" applyBorder="1" applyAlignment="1" applyProtection="1">
      <alignment vertical="center" wrapText="1"/>
    </xf>
    <xf numFmtId="0" fontId="18" fillId="0" borderId="33" xfId="4" applyNumberFormat="1" applyFont="1" applyFill="1" applyBorder="1" applyAlignment="1" applyProtection="1">
      <alignment vertical="center" wrapText="1"/>
    </xf>
    <xf numFmtId="0" fontId="21" fillId="0" borderId="8" xfId="4" applyNumberFormat="1" applyFont="1" applyFill="1" applyBorder="1" applyAlignment="1" applyProtection="1">
      <alignment vertical="center"/>
    </xf>
    <xf numFmtId="0" fontId="21" fillId="0" borderId="39" xfId="4" applyNumberFormat="1" applyFont="1" applyFill="1" applyBorder="1" applyAlignment="1" applyProtection="1">
      <alignment vertical="center"/>
    </xf>
    <xf numFmtId="0" fontId="21" fillId="0" borderId="0" xfId="4" applyFont="1" applyFill="1" applyBorder="1" applyAlignment="1" applyProtection="1">
      <alignment horizontal="center" vertical="center" shrinkToFit="1"/>
    </xf>
    <xf numFmtId="0" fontId="19" fillId="0" borderId="17" xfId="4" applyNumberFormat="1" applyFont="1" applyFill="1" applyBorder="1" applyProtection="1">
      <alignment vertical="center"/>
    </xf>
    <xf numFmtId="0" fontId="29" fillId="0" borderId="120" xfId="0" applyFont="1" applyFill="1" applyBorder="1">
      <alignment vertical="center"/>
    </xf>
    <xf numFmtId="0" fontId="29" fillId="0" borderId="121" xfId="0" applyFont="1" applyFill="1" applyBorder="1">
      <alignment vertical="center"/>
    </xf>
    <xf numFmtId="0" fontId="29" fillId="0" borderId="0" xfId="0" applyFont="1" applyFill="1">
      <alignment vertical="center"/>
    </xf>
    <xf numFmtId="0" fontId="29" fillId="0" borderId="122" xfId="0" applyFont="1" applyFill="1" applyBorder="1">
      <alignment vertical="center"/>
    </xf>
    <xf numFmtId="0" fontId="29" fillId="0" borderId="123" xfId="0" applyFont="1" applyFill="1" applyBorder="1">
      <alignment vertical="center"/>
    </xf>
    <xf numFmtId="0" fontId="52" fillId="0" borderId="0" xfId="0" applyFont="1" applyFill="1" applyBorder="1">
      <alignment vertical="center"/>
    </xf>
    <xf numFmtId="0" fontId="29" fillId="0" borderId="0" xfId="0" applyFont="1" applyFill="1" applyBorder="1">
      <alignment vertical="center"/>
    </xf>
    <xf numFmtId="0" fontId="33" fillId="0" borderId="0" xfId="0" applyFont="1" applyFill="1" applyBorder="1">
      <alignment vertical="center"/>
    </xf>
    <xf numFmtId="0" fontId="22" fillId="0" borderId="0" xfId="0" applyFont="1" applyFill="1" applyBorder="1">
      <alignment vertical="center"/>
    </xf>
    <xf numFmtId="0" fontId="29" fillId="0" borderId="122" xfId="0" applyFont="1" applyBorder="1">
      <alignment vertical="center"/>
    </xf>
    <xf numFmtId="0" fontId="29" fillId="0" borderId="123" xfId="0" applyFont="1" applyFill="1" applyBorder="1" applyAlignment="1">
      <alignment vertical="center"/>
    </xf>
    <xf numFmtId="0" fontId="29" fillId="8" borderId="122" xfId="0" applyFont="1" applyFill="1" applyBorder="1" applyAlignment="1">
      <alignment vertical="center"/>
    </xf>
    <xf numFmtId="0" fontId="29" fillId="8" borderId="0" xfId="0" applyFont="1" applyFill="1" applyBorder="1" applyAlignment="1">
      <alignment vertical="center"/>
    </xf>
    <xf numFmtId="0" fontId="29" fillId="8" borderId="123" xfId="0" applyFont="1" applyFill="1" applyBorder="1" applyAlignment="1">
      <alignment vertical="center"/>
    </xf>
    <xf numFmtId="0" fontId="29" fillId="8" borderId="122" xfId="0" applyFont="1" applyFill="1" applyBorder="1">
      <alignment vertical="center"/>
    </xf>
    <xf numFmtId="0" fontId="29" fillId="8" borderId="0" xfId="0" applyFont="1" applyFill="1" applyBorder="1">
      <alignment vertical="center"/>
    </xf>
    <xf numFmtId="0" fontId="29" fillId="8" borderId="123" xfId="0" applyFont="1" applyFill="1" applyBorder="1">
      <alignment vertical="center"/>
    </xf>
    <xf numFmtId="0" fontId="45" fillId="8" borderId="122" xfId="0" applyFont="1" applyFill="1" applyBorder="1">
      <alignment vertical="center"/>
    </xf>
    <xf numFmtId="0" fontId="44" fillId="8" borderId="0" xfId="0" applyFont="1" applyFill="1" applyBorder="1">
      <alignment vertical="center"/>
    </xf>
    <xf numFmtId="0" fontId="29" fillId="8" borderId="126" xfId="0" applyFont="1" applyFill="1" applyBorder="1" applyAlignment="1">
      <alignment vertical="center"/>
    </xf>
    <xf numFmtId="0" fontId="29" fillId="8" borderId="127" xfId="0" applyFont="1" applyFill="1" applyBorder="1" applyAlignment="1">
      <alignment vertical="center"/>
    </xf>
    <xf numFmtId="0" fontId="29" fillId="8" borderId="128" xfId="0" applyFont="1" applyFill="1" applyBorder="1" applyAlignment="1">
      <alignment vertical="center"/>
    </xf>
    <xf numFmtId="0" fontId="45" fillId="8" borderId="126" xfId="0" applyFont="1" applyFill="1" applyBorder="1">
      <alignment vertical="center"/>
    </xf>
    <xf numFmtId="0" fontId="29" fillId="8" borderId="127" xfId="0" applyFont="1" applyFill="1" applyBorder="1">
      <alignment vertical="center"/>
    </xf>
    <xf numFmtId="0" fontId="29" fillId="8" borderId="128" xfId="0" applyFont="1" applyFill="1" applyBorder="1">
      <alignment vertical="center"/>
    </xf>
    <xf numFmtId="0" fontId="29" fillId="0" borderId="126" xfId="0" applyFont="1" applyFill="1" applyBorder="1">
      <alignment vertical="center"/>
    </xf>
    <xf numFmtId="0" fontId="29" fillId="0" borderId="127" xfId="0" applyFont="1" applyFill="1" applyBorder="1">
      <alignment vertical="center"/>
    </xf>
    <xf numFmtId="0" fontId="29" fillId="0" borderId="128" xfId="0" applyFont="1" applyFill="1" applyBorder="1">
      <alignment vertical="center"/>
    </xf>
    <xf numFmtId="0" fontId="30" fillId="0" borderId="0" xfId="0" applyFont="1" applyFill="1" applyBorder="1">
      <alignment vertical="center"/>
    </xf>
    <xf numFmtId="0" fontId="49" fillId="0" borderId="0" xfId="4" applyFont="1" applyFill="1" applyBorder="1" applyProtection="1">
      <alignment vertical="center"/>
    </xf>
    <xf numFmtId="0" fontId="30" fillId="7" borderId="35" xfId="4" applyNumberFormat="1" applyFont="1" applyFill="1" applyBorder="1" applyAlignment="1" applyProtection="1">
      <alignment vertical="center" wrapText="1"/>
    </xf>
    <xf numFmtId="0" fontId="30" fillId="7" borderId="51" xfId="4" applyNumberFormat="1" applyFont="1" applyFill="1" applyBorder="1" applyAlignment="1" applyProtection="1">
      <alignment vertical="center" wrapText="1"/>
    </xf>
    <xf numFmtId="0" fontId="26" fillId="0" borderId="3" xfId="4" applyNumberFormat="1" applyFont="1" applyFill="1" applyBorder="1" applyAlignment="1" applyProtection="1">
      <alignment horizontal="left" vertical="center" shrinkToFit="1"/>
    </xf>
    <xf numFmtId="0" fontId="27" fillId="0" borderId="0" xfId="10" applyNumberFormat="1" applyFont="1" applyFill="1" applyBorder="1" applyAlignment="1" applyProtection="1">
      <alignment horizontal="left" vertical="center" shrinkToFit="1"/>
    </xf>
    <xf numFmtId="0" fontId="18" fillId="0" borderId="0" xfId="4" applyNumberFormat="1" applyFont="1" applyFill="1" applyBorder="1" applyAlignment="1" applyProtection="1">
      <alignment horizontal="left" vertical="center" shrinkToFit="1"/>
    </xf>
    <xf numFmtId="0" fontId="26" fillId="0" borderId="65" xfId="4" applyNumberFormat="1" applyFont="1" applyFill="1" applyBorder="1" applyAlignment="1" applyProtection="1">
      <alignment vertical="center" shrinkToFit="1"/>
    </xf>
    <xf numFmtId="0" fontId="26" fillId="0" borderId="66" xfId="4" applyNumberFormat="1" applyFont="1" applyFill="1" applyBorder="1" applyAlignment="1" applyProtection="1">
      <alignment vertical="center" shrinkToFit="1"/>
    </xf>
    <xf numFmtId="0" fontId="17" fillId="0" borderId="66" xfId="4" applyNumberFormat="1" applyFont="1" applyFill="1" applyBorder="1" applyAlignment="1" applyProtection="1">
      <alignment horizontal="center" vertical="center" shrinkToFit="1"/>
    </xf>
    <xf numFmtId="0" fontId="17" fillId="0" borderId="68" xfId="4" applyNumberFormat="1" applyFont="1" applyFill="1" applyBorder="1" applyAlignment="1" applyProtection="1">
      <alignment horizontal="center" vertical="center" shrinkToFit="1"/>
    </xf>
    <xf numFmtId="0" fontId="26" fillId="0" borderId="66" xfId="4" applyNumberFormat="1" applyFont="1" applyFill="1" applyBorder="1" applyAlignment="1" applyProtection="1">
      <alignment horizontal="left" vertical="center" shrinkToFit="1"/>
    </xf>
    <xf numFmtId="0" fontId="44" fillId="0" borderId="0" xfId="18" applyFont="1" applyAlignment="1">
      <alignment horizontal="center" vertical="center"/>
    </xf>
    <xf numFmtId="0" fontId="44" fillId="0" borderId="0" xfId="18" applyFont="1" applyAlignment="1">
      <alignment vertical="center"/>
    </xf>
    <xf numFmtId="0" fontId="44" fillId="26" borderId="6" xfId="18" applyFont="1" applyFill="1" applyBorder="1" applyAlignment="1">
      <alignment horizontal="center" vertical="center"/>
    </xf>
    <xf numFmtId="0" fontId="30" fillId="0" borderId="0" xfId="18" applyFont="1" applyAlignment="1">
      <alignment horizontal="left" vertical="center"/>
    </xf>
    <xf numFmtId="0" fontId="61" fillId="0" borderId="0" xfId="18" applyFont="1" applyAlignment="1">
      <alignment vertical="center"/>
    </xf>
    <xf numFmtId="0" fontId="60" fillId="0" borderId="0" xfId="18" applyFont="1" applyAlignment="1">
      <alignment vertical="center"/>
    </xf>
    <xf numFmtId="0" fontId="30" fillId="0" borderId="0" xfId="18" applyFont="1" applyAlignment="1">
      <alignment horizontal="center" vertical="center"/>
    </xf>
    <xf numFmtId="49" fontId="44" fillId="0" borderId="0" xfId="18" applyNumberFormat="1" applyFont="1" applyAlignment="1">
      <alignment horizontal="center" vertical="center"/>
    </xf>
    <xf numFmtId="0" fontId="19" fillId="0" borderId="0" xfId="4" applyNumberFormat="1" applyFont="1" applyFill="1" applyAlignment="1" applyProtection="1">
      <alignment horizontal="left" vertical="center"/>
      <protection locked="0" hidden="1"/>
    </xf>
    <xf numFmtId="49" fontId="30" fillId="15" borderId="0" xfId="0" applyNumberFormat="1" applyFont="1" applyFill="1">
      <alignment vertical="center"/>
    </xf>
    <xf numFmtId="0" fontId="30" fillId="15" borderId="0" xfId="0" applyFont="1" applyFill="1">
      <alignment vertical="center"/>
    </xf>
    <xf numFmtId="0" fontId="19" fillId="11" borderId="0" xfId="4" applyNumberFormat="1" applyFont="1" applyFill="1" applyBorder="1" applyProtection="1">
      <alignment vertical="center"/>
      <protection hidden="1"/>
    </xf>
    <xf numFmtId="0" fontId="17" fillId="0" borderId="0" xfId="2" applyFont="1" applyFill="1" applyBorder="1" applyAlignment="1">
      <alignment vertical="center"/>
    </xf>
    <xf numFmtId="0" fontId="17" fillId="0" borderId="0" xfId="4" applyFont="1" applyBorder="1" applyProtection="1">
      <alignment vertical="center"/>
      <protection hidden="1"/>
    </xf>
    <xf numFmtId="49" fontId="19" fillId="0" borderId="0" xfId="4" applyNumberFormat="1" applyFont="1" applyAlignment="1" applyProtection="1">
      <alignment vertical="center"/>
      <protection hidden="1"/>
    </xf>
    <xf numFmtId="0" fontId="19" fillId="0" borderId="0" xfId="4" applyFont="1" applyProtection="1">
      <alignment vertical="center"/>
      <protection hidden="1"/>
    </xf>
    <xf numFmtId="0" fontId="17" fillId="0" borderId="0" xfId="2" applyFont="1" applyFill="1" applyAlignment="1"/>
    <xf numFmtId="0" fontId="17" fillId="0" borderId="0" xfId="4" applyFont="1" applyProtection="1">
      <alignment vertical="center"/>
      <protection hidden="1"/>
    </xf>
    <xf numFmtId="49" fontId="45" fillId="0" borderId="0" xfId="4" applyNumberFormat="1" applyFont="1" applyFill="1" applyAlignment="1">
      <alignment vertical="center"/>
    </xf>
    <xf numFmtId="49" fontId="45" fillId="0" borderId="0" xfId="4" applyNumberFormat="1" applyFont="1" applyFill="1" applyAlignment="1">
      <alignment horizontal="left" vertical="center"/>
    </xf>
    <xf numFmtId="49" fontId="19" fillId="0" borderId="0" xfId="4" applyNumberFormat="1" applyFont="1" applyFill="1">
      <alignment vertical="center"/>
    </xf>
    <xf numFmtId="0" fontId="19" fillId="0" borderId="0" xfId="2" applyFont="1" applyFill="1" applyAlignment="1"/>
    <xf numFmtId="0" fontId="19" fillId="0" borderId="0" xfId="2" applyFont="1" applyAlignment="1">
      <alignment vertical="center"/>
    </xf>
    <xf numFmtId="49" fontId="17" fillId="0" borderId="0" xfId="2" applyNumberFormat="1" applyFont="1" applyFill="1" applyAlignment="1">
      <alignment horizontal="left"/>
    </xf>
    <xf numFmtId="0" fontId="17" fillId="0" borderId="0" xfId="2" applyFont="1" applyFill="1" applyAlignment="1">
      <alignment horizontal="left"/>
    </xf>
    <xf numFmtId="0" fontId="44" fillId="0" borderId="0" xfId="3" applyFont="1" applyFill="1">
      <alignment vertical="center"/>
    </xf>
    <xf numFmtId="0" fontId="19" fillId="0" borderId="0" xfId="6" applyNumberFormat="1" applyFont="1" applyFill="1" applyBorder="1" applyAlignment="1" applyProtection="1">
      <alignment horizontal="left" vertical="center"/>
      <protection locked="0" hidden="1"/>
    </xf>
    <xf numFmtId="0" fontId="30" fillId="0" borderId="0" xfId="0" applyFont="1" applyFill="1" applyAlignment="1">
      <alignment vertical="center"/>
    </xf>
    <xf numFmtId="0" fontId="17" fillId="3" borderId="6" xfId="2" applyFont="1" applyFill="1" applyBorder="1" applyAlignment="1">
      <alignment vertical="center"/>
    </xf>
    <xf numFmtId="0" fontId="17" fillId="3" borderId="6" xfId="3" applyFont="1" applyFill="1" applyBorder="1" applyAlignment="1">
      <alignment vertical="center"/>
    </xf>
    <xf numFmtId="0" fontId="17" fillId="3" borderId="6" xfId="2" applyFont="1" applyFill="1" applyBorder="1" applyAlignment="1"/>
    <xf numFmtId="0" fontId="17" fillId="3" borderId="6" xfId="2" applyFont="1" applyFill="1" applyBorder="1" applyAlignment="1">
      <alignment horizontal="left"/>
    </xf>
    <xf numFmtId="0" fontId="17" fillId="3" borderId="6" xfId="2" applyFont="1" applyFill="1" applyBorder="1" applyAlignment="1">
      <alignment horizontal="left" vertical="center"/>
    </xf>
    <xf numFmtId="49" fontId="17" fillId="3" borderId="6" xfId="2" applyNumberFormat="1" applyFont="1" applyFill="1" applyBorder="1" applyAlignment="1">
      <alignment horizontal="left"/>
    </xf>
    <xf numFmtId="0" fontId="17" fillId="0" borderId="6" xfId="2" applyFont="1" applyFill="1" applyBorder="1" applyAlignment="1">
      <alignment vertical="center"/>
    </xf>
    <xf numFmtId="0" fontId="17" fillId="4" borderId="6" xfId="4" applyFont="1" applyFill="1" applyBorder="1" applyProtection="1">
      <alignment vertical="center"/>
      <protection hidden="1"/>
    </xf>
    <xf numFmtId="0" fontId="19" fillId="4" borderId="6" xfId="4" applyNumberFormat="1" applyFont="1" applyFill="1" applyBorder="1" applyAlignment="1" applyProtection="1">
      <alignment vertical="center"/>
      <protection hidden="1"/>
    </xf>
    <xf numFmtId="0" fontId="17" fillId="0" borderId="6" xfId="2" applyFont="1" applyFill="1" applyBorder="1" applyAlignment="1"/>
    <xf numFmtId="0" fontId="17" fillId="4" borderId="6" xfId="2" applyFont="1" applyFill="1" applyBorder="1" applyAlignment="1"/>
    <xf numFmtId="0" fontId="19" fillId="4" borderId="6" xfId="2" applyFont="1" applyFill="1" applyBorder="1" applyAlignment="1"/>
    <xf numFmtId="49" fontId="17" fillId="0" borderId="6" xfId="4" quotePrefix="1" applyNumberFormat="1" applyFont="1" applyFill="1" applyBorder="1" applyAlignment="1">
      <alignment vertical="center"/>
    </xf>
    <xf numFmtId="49" fontId="17" fillId="0" borderId="6" xfId="4" quotePrefix="1" applyNumberFormat="1" applyFont="1" applyFill="1" applyBorder="1" applyAlignment="1">
      <alignment horizontal="left" vertical="center"/>
    </xf>
    <xf numFmtId="49" fontId="17" fillId="4" borderId="6" xfId="2" applyNumberFormat="1" applyFont="1" applyFill="1" applyBorder="1" applyAlignment="1"/>
    <xf numFmtId="0" fontId="65" fillId="0" borderId="6" xfId="0" applyFont="1" applyFill="1" applyBorder="1" applyAlignment="1">
      <alignment horizontal="left" vertical="center" readingOrder="1"/>
    </xf>
    <xf numFmtId="0" fontId="45" fillId="0" borderId="6" xfId="0" applyFont="1" applyFill="1" applyBorder="1">
      <alignment vertical="center"/>
    </xf>
    <xf numFmtId="49" fontId="17" fillId="0" borderId="6" xfId="4" applyNumberFormat="1" applyFont="1" applyFill="1" applyBorder="1" applyAlignment="1">
      <alignment vertical="center"/>
    </xf>
    <xf numFmtId="0" fontId="17" fillId="0" borderId="6" xfId="2" applyNumberFormat="1" applyFont="1" applyFill="1" applyBorder="1" applyAlignment="1">
      <alignment horizontal="left" vertical="center" wrapText="1"/>
    </xf>
    <xf numFmtId="0" fontId="17" fillId="4" borderId="6" xfId="4" applyFont="1" applyFill="1" applyBorder="1" applyAlignment="1" applyProtection="1">
      <alignment horizontal="left" vertical="center"/>
      <protection hidden="1"/>
    </xf>
    <xf numFmtId="0" fontId="17" fillId="4" borderId="6" xfId="0" applyFont="1" applyFill="1" applyBorder="1" applyAlignment="1">
      <alignment horizontal="left" vertical="center"/>
    </xf>
    <xf numFmtId="0" fontId="19" fillId="4" borderId="2" xfId="4" applyFont="1" applyFill="1" applyBorder="1" applyAlignment="1" applyProtection="1">
      <alignment horizontal="right" vertical="center"/>
      <protection hidden="1"/>
    </xf>
    <xf numFmtId="0" fontId="19" fillId="0" borderId="0" xfId="4" applyFont="1" applyFill="1" applyProtection="1">
      <alignment vertical="center"/>
      <protection locked="0"/>
    </xf>
    <xf numFmtId="0" fontId="19" fillId="0" borderId="0" xfId="4" applyFont="1" applyProtection="1">
      <alignment vertical="center"/>
      <protection locked="0"/>
    </xf>
    <xf numFmtId="0" fontId="19" fillId="0" borderId="0" xfId="4" applyNumberFormat="1" applyFont="1" applyProtection="1">
      <alignment vertical="center"/>
      <protection locked="0"/>
    </xf>
    <xf numFmtId="0" fontId="19" fillId="11" borderId="0" xfId="4" applyFont="1" applyFill="1" applyProtection="1">
      <alignment vertical="center"/>
      <protection hidden="1"/>
    </xf>
    <xf numFmtId="0" fontId="17" fillId="8" borderId="6" xfId="2" applyFont="1" applyFill="1" applyBorder="1" applyAlignment="1"/>
    <xf numFmtId="49" fontId="17" fillId="8" borderId="6" xfId="4" quotePrefix="1" applyNumberFormat="1" applyFont="1" applyFill="1" applyBorder="1" applyAlignment="1">
      <alignment vertical="center" wrapText="1"/>
    </xf>
    <xf numFmtId="49" fontId="17" fillId="8" borderId="6" xfId="4" quotePrefix="1" applyNumberFormat="1" applyFont="1" applyFill="1" applyBorder="1" applyAlignment="1">
      <alignment horizontal="left" vertical="center"/>
    </xf>
    <xf numFmtId="49" fontId="17" fillId="8" borderId="6" xfId="4" quotePrefix="1" applyNumberFormat="1" applyFont="1" applyFill="1" applyBorder="1" applyAlignment="1">
      <alignment vertical="center"/>
    </xf>
    <xf numFmtId="0" fontId="17" fillId="4" borderId="6" xfId="4" applyNumberFormat="1" applyFont="1" applyFill="1" applyBorder="1" applyProtection="1">
      <alignment vertical="center"/>
      <protection hidden="1"/>
    </xf>
    <xf numFmtId="49" fontId="17" fillId="0" borderId="6" xfId="4" applyNumberFormat="1" applyFont="1" applyFill="1" applyBorder="1" applyAlignment="1">
      <alignment horizontal="left" vertical="center"/>
    </xf>
    <xf numFmtId="0" fontId="19" fillId="0" borderId="0" xfId="6" applyNumberFormat="1" applyFont="1" applyFill="1" applyBorder="1" applyProtection="1">
      <alignment vertical="center"/>
      <protection hidden="1"/>
    </xf>
    <xf numFmtId="0" fontId="19" fillId="11" borderId="0" xfId="4" applyNumberFormat="1" applyFont="1" applyFill="1" applyProtection="1">
      <alignment vertical="center"/>
      <protection hidden="1"/>
    </xf>
    <xf numFmtId="49" fontId="17" fillId="4" borderId="6" xfId="4" applyNumberFormat="1" applyFont="1" applyFill="1" applyBorder="1" applyProtection="1">
      <alignment vertical="center"/>
      <protection hidden="1"/>
    </xf>
    <xf numFmtId="49" fontId="17" fillId="4" borderId="6" xfId="4" applyNumberFormat="1" applyFont="1" applyFill="1" applyBorder="1" applyAlignment="1" applyProtection="1">
      <alignment vertical="center"/>
      <protection hidden="1"/>
    </xf>
    <xf numFmtId="0" fontId="17" fillId="13" borderId="6" xfId="2" applyFont="1" applyFill="1" applyBorder="1" applyAlignment="1"/>
    <xf numFmtId="49" fontId="17" fillId="13" borderId="6" xfId="4" applyNumberFormat="1" applyFont="1" applyFill="1" applyBorder="1" applyAlignment="1">
      <alignment vertical="center"/>
    </xf>
    <xf numFmtId="49" fontId="17" fillId="13" borderId="6" xfId="4" applyNumberFormat="1" applyFont="1" applyFill="1" applyBorder="1" applyAlignment="1">
      <alignment horizontal="left" vertical="center"/>
    </xf>
    <xf numFmtId="49" fontId="17" fillId="13" borderId="6" xfId="2" applyNumberFormat="1" applyFont="1" applyFill="1" applyBorder="1" applyAlignment="1"/>
    <xf numFmtId="0" fontId="19" fillId="13" borderId="6" xfId="2" applyFont="1" applyFill="1" applyBorder="1" applyAlignment="1"/>
    <xf numFmtId="0" fontId="66" fillId="0" borderId="6" xfId="2" applyFont="1" applyFill="1" applyBorder="1" applyAlignment="1">
      <alignment horizontal="left" vertical="center"/>
    </xf>
    <xf numFmtId="0" fontId="17" fillId="0" borderId="6" xfId="2" applyFont="1" applyFill="1" applyBorder="1" applyAlignment="1">
      <alignment horizontal="left" vertical="center"/>
    </xf>
    <xf numFmtId="0" fontId="44" fillId="0" borderId="0" xfId="0" applyFont="1">
      <alignment vertical="center"/>
    </xf>
    <xf numFmtId="0" fontId="19" fillId="0" borderId="0" xfId="6" applyNumberFormat="1" applyFont="1" applyFill="1" applyBorder="1" applyProtection="1">
      <alignment vertical="center"/>
      <protection locked="0"/>
    </xf>
    <xf numFmtId="0" fontId="30" fillId="0" borderId="0" xfId="0" applyFont="1" applyFill="1" applyAlignment="1">
      <alignment horizontal="left" vertical="center"/>
    </xf>
    <xf numFmtId="0" fontId="19" fillId="0" borderId="0" xfId="4" applyNumberFormat="1" applyFont="1" applyFill="1" applyBorder="1" applyAlignment="1" applyProtection="1">
      <alignment horizontal="left" vertical="center"/>
      <protection locked="0" hidden="1"/>
    </xf>
    <xf numFmtId="0" fontId="17" fillId="14" borderId="6" xfId="2" applyFont="1" applyFill="1" applyBorder="1" applyAlignment="1">
      <alignment vertical="center"/>
    </xf>
    <xf numFmtId="49" fontId="17" fillId="14" borderId="6" xfId="4" applyNumberFormat="1" applyFont="1" applyFill="1" applyBorder="1" applyProtection="1">
      <alignment vertical="center"/>
      <protection hidden="1"/>
    </xf>
    <xf numFmtId="49" fontId="17" fillId="14" borderId="6" xfId="4" applyNumberFormat="1" applyFont="1" applyFill="1" applyBorder="1" applyAlignment="1" applyProtection="1">
      <alignment vertical="center"/>
      <protection hidden="1"/>
    </xf>
    <xf numFmtId="0" fontId="19" fillId="0" borderId="6" xfId="2" applyFont="1" applyFill="1" applyBorder="1" applyAlignment="1"/>
    <xf numFmtId="49" fontId="17" fillId="4" borderId="6" xfId="4" applyNumberFormat="1" applyFont="1" applyFill="1" applyBorder="1" applyAlignment="1" applyProtection="1">
      <alignment horizontal="left" vertical="center"/>
      <protection hidden="1"/>
    </xf>
    <xf numFmtId="0" fontId="19" fillId="4" borderId="6" xfId="2" applyFont="1" applyFill="1" applyBorder="1" applyAlignment="1">
      <alignment horizontal="right"/>
    </xf>
    <xf numFmtId="0" fontId="19" fillId="0" borderId="0" xfId="4" applyNumberFormat="1" applyFont="1" applyFill="1" applyBorder="1" applyAlignment="1" applyProtection="1">
      <alignment vertical="center" shrinkToFit="1"/>
      <protection hidden="1"/>
    </xf>
    <xf numFmtId="49" fontId="19" fillId="9" borderId="6" xfId="4" applyNumberFormat="1" applyFont="1" applyFill="1" applyBorder="1" applyProtection="1">
      <alignment vertical="center"/>
      <protection locked="0"/>
    </xf>
    <xf numFmtId="0" fontId="17" fillId="0" borderId="6" xfId="0" applyFont="1" applyFill="1" applyBorder="1">
      <alignment vertical="center"/>
    </xf>
    <xf numFmtId="49" fontId="19" fillId="0" borderId="0" xfId="4" applyNumberFormat="1" applyFont="1" applyFill="1" applyBorder="1" applyProtection="1">
      <alignment vertical="center"/>
      <protection locked="0"/>
    </xf>
    <xf numFmtId="0" fontId="19" fillId="0" borderId="0" xfId="4" applyNumberFormat="1" applyFont="1" applyFill="1" applyAlignment="1" applyProtection="1">
      <alignment vertical="center"/>
      <protection hidden="1"/>
    </xf>
    <xf numFmtId="0" fontId="45" fillId="13" borderId="6" xfId="4" applyFont="1" applyFill="1" applyBorder="1" applyAlignment="1">
      <alignment vertical="center"/>
    </xf>
    <xf numFmtId="0" fontId="19" fillId="4" borderId="6" xfId="4" applyFont="1" applyFill="1" applyBorder="1" applyAlignment="1" applyProtection="1">
      <alignment horizontal="right" vertical="center"/>
      <protection hidden="1"/>
    </xf>
    <xf numFmtId="0" fontId="19" fillId="6" borderId="0" xfId="4" applyNumberFormat="1" applyFont="1" applyFill="1" applyProtection="1">
      <alignment vertical="center"/>
      <protection locked="0"/>
    </xf>
    <xf numFmtId="0" fontId="17" fillId="6" borderId="0" xfId="4" applyNumberFormat="1" applyFont="1" applyFill="1" applyProtection="1">
      <alignment vertical="center"/>
      <protection locked="0"/>
    </xf>
    <xf numFmtId="0" fontId="17" fillId="6" borderId="0" xfId="4" applyNumberFormat="1" applyFont="1" applyFill="1" applyProtection="1">
      <alignment vertical="center"/>
      <protection hidden="1"/>
    </xf>
    <xf numFmtId="0" fontId="17" fillId="0" borderId="0" xfId="4" applyNumberFormat="1" applyFont="1" applyFill="1" applyProtection="1">
      <alignment vertical="center"/>
      <protection hidden="1"/>
    </xf>
    <xf numFmtId="0" fontId="17" fillId="5" borderId="0" xfId="4" applyNumberFormat="1" applyFont="1" applyFill="1" applyProtection="1">
      <alignment vertical="center"/>
      <protection hidden="1"/>
    </xf>
    <xf numFmtId="0" fontId="19" fillId="4" borderId="6" xfId="4" applyFont="1" applyFill="1" applyBorder="1" applyAlignment="1" applyProtection="1">
      <alignment vertical="center"/>
      <protection hidden="1"/>
    </xf>
    <xf numFmtId="0" fontId="17" fillId="5" borderId="6" xfId="4" applyNumberFormat="1" applyFont="1" applyFill="1" applyBorder="1" applyProtection="1">
      <alignment vertical="center"/>
      <protection locked="0"/>
    </xf>
    <xf numFmtId="49" fontId="17" fillId="5" borderId="6" xfId="4" applyNumberFormat="1" applyFont="1" applyFill="1" applyBorder="1" applyProtection="1">
      <alignment vertical="center"/>
      <protection hidden="1"/>
    </xf>
    <xf numFmtId="0" fontId="17" fillId="5" borderId="6" xfId="4" applyNumberFormat="1" applyFont="1" applyFill="1" applyBorder="1" applyProtection="1">
      <alignment vertical="center"/>
      <protection hidden="1"/>
    </xf>
    <xf numFmtId="0" fontId="17" fillId="5" borderId="6" xfId="4" applyNumberFormat="1" applyFont="1" applyFill="1" applyBorder="1" applyProtection="1">
      <alignment vertical="center"/>
      <protection locked="0" hidden="1"/>
    </xf>
    <xf numFmtId="6" fontId="17" fillId="5" borderId="9" xfId="4" applyNumberFormat="1" applyFont="1" applyFill="1" applyBorder="1" applyAlignment="1" applyProtection="1">
      <alignment horizontal="center" vertical="center"/>
      <protection hidden="1"/>
    </xf>
    <xf numFmtId="10" fontId="17" fillId="5" borderId="6" xfId="6" applyNumberFormat="1" applyFont="1" applyFill="1" applyBorder="1" applyProtection="1">
      <alignment vertical="center"/>
      <protection hidden="1"/>
    </xf>
    <xf numFmtId="6" fontId="17" fillId="5" borderId="6" xfId="4" applyNumberFormat="1" applyFont="1" applyFill="1" applyBorder="1" applyProtection="1">
      <alignment vertical="center"/>
      <protection hidden="1"/>
    </xf>
    <xf numFmtId="0" fontId="19" fillId="0" borderId="0" xfId="4" applyNumberFormat="1" applyFont="1" applyFill="1" applyProtection="1">
      <alignment vertical="center"/>
      <protection locked="0" hidden="1"/>
    </xf>
    <xf numFmtId="0" fontId="19" fillId="12" borderId="0" xfId="4" applyNumberFormat="1" applyFont="1" applyFill="1" applyBorder="1" applyAlignment="1" applyProtection="1">
      <alignment vertical="center" shrinkToFit="1"/>
      <protection hidden="1"/>
    </xf>
    <xf numFmtId="0" fontId="17" fillId="5" borderId="9" xfId="4" applyNumberFormat="1" applyFont="1" applyFill="1" applyBorder="1" applyProtection="1">
      <alignment vertical="center"/>
      <protection locked="0"/>
    </xf>
    <xf numFmtId="0" fontId="17" fillId="5" borderId="9" xfId="4" applyNumberFormat="1" applyFont="1" applyFill="1" applyBorder="1" applyProtection="1">
      <alignment vertical="center"/>
      <protection hidden="1"/>
    </xf>
    <xf numFmtId="49" fontId="17" fillId="5" borderId="9" xfId="4" applyNumberFormat="1" applyFont="1" applyFill="1" applyBorder="1" applyProtection="1">
      <alignment vertical="center"/>
      <protection hidden="1"/>
    </xf>
    <xf numFmtId="0" fontId="17" fillId="5" borderId="9" xfId="4" applyNumberFormat="1" applyFont="1" applyFill="1" applyBorder="1" applyProtection="1">
      <alignment vertical="center"/>
      <protection locked="0" hidden="1"/>
    </xf>
    <xf numFmtId="0" fontId="17" fillId="13" borderId="6" xfId="4" applyFont="1" applyFill="1" applyBorder="1" applyAlignment="1">
      <alignment vertical="center"/>
    </xf>
    <xf numFmtId="0" fontId="45" fillId="13" borderId="6" xfId="4" applyFont="1" applyFill="1" applyBorder="1" applyAlignment="1">
      <alignment horizontal="left" vertical="center"/>
    </xf>
    <xf numFmtId="0" fontId="17" fillId="0" borderId="6" xfId="0" applyFont="1" applyFill="1" applyBorder="1" applyAlignment="1">
      <alignment vertical="center"/>
    </xf>
    <xf numFmtId="0" fontId="67" fillId="0" borderId="6" xfId="4" applyFont="1" applyBorder="1" applyAlignment="1" applyProtection="1">
      <alignment vertical="center"/>
      <protection hidden="1"/>
    </xf>
    <xf numFmtId="0" fontId="19" fillId="0" borderId="0" xfId="4" applyFont="1" applyBorder="1" applyProtection="1">
      <alignment vertical="center"/>
      <protection hidden="1"/>
    </xf>
    <xf numFmtId="49" fontId="19" fillId="13" borderId="6" xfId="4" applyNumberFormat="1" applyFont="1" applyFill="1" applyBorder="1" applyAlignment="1">
      <alignment vertical="center"/>
    </xf>
    <xf numFmtId="6" fontId="17" fillId="0" borderId="0" xfId="4" applyNumberFormat="1" applyFont="1" applyFill="1" applyAlignment="1" applyProtection="1">
      <alignment vertical="center"/>
      <protection locked="0"/>
    </xf>
    <xf numFmtId="0" fontId="17" fillId="0" borderId="0" xfId="4" applyNumberFormat="1" applyFont="1" applyFill="1" applyAlignment="1" applyProtection="1">
      <alignment vertical="center"/>
      <protection locked="0"/>
    </xf>
    <xf numFmtId="0" fontId="17" fillId="0" borderId="0" xfId="4" applyNumberFormat="1" applyFont="1" applyFill="1" applyAlignment="1" applyProtection="1">
      <alignment vertical="center"/>
      <protection hidden="1"/>
    </xf>
    <xf numFmtId="49" fontId="17" fillId="5" borderId="0" xfId="4" applyNumberFormat="1" applyFont="1" applyFill="1" applyBorder="1" applyProtection="1">
      <alignment vertical="center"/>
      <protection hidden="1"/>
    </xf>
    <xf numFmtId="0" fontId="17" fillId="5" borderId="0" xfId="4" applyNumberFormat="1" applyFont="1" applyFill="1" applyBorder="1" applyProtection="1">
      <alignment vertical="center"/>
      <protection hidden="1"/>
    </xf>
    <xf numFmtId="0" fontId="17" fillId="5" borderId="0" xfId="4" applyNumberFormat="1" applyFont="1" applyFill="1" applyBorder="1" applyProtection="1">
      <alignment vertical="center"/>
      <protection locked="0" hidden="1"/>
    </xf>
    <xf numFmtId="0" fontId="57" fillId="2" borderId="0" xfId="4" applyFont="1" applyFill="1" applyBorder="1" applyAlignment="1" applyProtection="1">
      <alignment vertical="center" shrinkToFit="1"/>
      <protection hidden="1"/>
    </xf>
    <xf numFmtId="6" fontId="17" fillId="5" borderId="0" xfId="4" applyNumberFormat="1" applyFont="1" applyFill="1" applyBorder="1" applyAlignment="1" applyProtection="1">
      <alignment vertical="center"/>
      <protection hidden="1"/>
    </xf>
    <xf numFmtId="9" fontId="17" fillId="5" borderId="0" xfId="6" applyFont="1" applyFill="1" applyBorder="1" applyProtection="1">
      <alignment vertical="center"/>
      <protection hidden="1"/>
    </xf>
    <xf numFmtId="6" fontId="17" fillId="5" borderId="0" xfId="4" applyNumberFormat="1" applyFont="1" applyFill="1" applyBorder="1" applyProtection="1">
      <alignment vertical="center"/>
      <protection hidden="1"/>
    </xf>
    <xf numFmtId="0" fontId="19" fillId="0" borderId="0" xfId="4" applyFont="1" applyAlignment="1" applyProtection="1">
      <alignment vertical="center"/>
      <protection hidden="1"/>
    </xf>
    <xf numFmtId="49" fontId="19" fillId="0" borderId="0" xfId="4" applyNumberFormat="1" applyFont="1" applyAlignment="1" applyProtection="1">
      <alignment horizontal="left" vertical="center"/>
      <protection hidden="1"/>
    </xf>
    <xf numFmtId="0" fontId="19" fillId="0" borderId="0" xfId="4" applyFont="1" applyAlignment="1" applyProtection="1">
      <alignment horizontal="left" vertical="center"/>
      <protection hidden="1"/>
    </xf>
    <xf numFmtId="0" fontId="19" fillId="0" borderId="0" xfId="7" applyNumberFormat="1" applyFont="1" applyFill="1" applyBorder="1" applyAlignment="1" applyProtection="1">
      <alignment vertical="center" shrinkToFit="1"/>
      <protection hidden="1"/>
    </xf>
    <xf numFmtId="49" fontId="45" fillId="13" borderId="6" xfId="4" applyNumberFormat="1" applyFont="1" applyFill="1" applyBorder="1" applyAlignment="1">
      <alignment vertical="center"/>
    </xf>
    <xf numFmtId="0" fontId="17" fillId="5" borderId="0" xfId="4" applyNumberFormat="1" applyFont="1" applyFill="1" applyBorder="1" applyProtection="1">
      <alignment vertical="center"/>
      <protection locked="0"/>
    </xf>
    <xf numFmtId="0" fontId="17" fillId="0" borderId="0" xfId="4" applyFont="1" applyBorder="1" applyAlignment="1" applyProtection="1">
      <alignment vertical="center"/>
      <protection hidden="1"/>
    </xf>
    <xf numFmtId="0" fontId="19" fillId="12" borderId="0" xfId="7" applyNumberFormat="1" applyFont="1" applyFill="1" applyBorder="1" applyAlignment="1" applyProtection="1">
      <alignment vertical="center" shrinkToFit="1"/>
      <protection hidden="1"/>
    </xf>
    <xf numFmtId="0" fontId="19" fillId="0" borderId="0" xfId="4" applyNumberFormat="1" applyFont="1" applyFill="1" applyBorder="1" applyAlignment="1" applyProtection="1">
      <alignment vertical="center" shrinkToFit="1"/>
      <protection locked="0"/>
    </xf>
    <xf numFmtId="0" fontId="19" fillId="0" borderId="0" xfId="4" applyNumberFormat="1" applyFont="1" applyFill="1" applyBorder="1" applyAlignment="1" applyProtection="1">
      <alignment horizontal="center" vertical="center" shrinkToFit="1"/>
      <protection hidden="1"/>
    </xf>
    <xf numFmtId="0" fontId="17" fillId="18" borderId="6" xfId="2" applyFont="1" applyFill="1" applyBorder="1" applyAlignment="1">
      <alignment vertical="center"/>
    </xf>
    <xf numFmtId="0" fontId="17" fillId="18" borderId="6" xfId="4" applyFont="1" applyFill="1" applyBorder="1" applyProtection="1">
      <alignment vertical="center"/>
      <protection hidden="1"/>
    </xf>
    <xf numFmtId="0" fontId="19" fillId="18" borderId="6" xfId="4" applyFont="1" applyFill="1" applyBorder="1" applyAlignment="1" applyProtection="1">
      <alignment vertical="center"/>
      <protection hidden="1"/>
    </xf>
    <xf numFmtId="0" fontId="19" fillId="11" borderId="0" xfId="4" applyNumberFormat="1" applyFont="1" applyFill="1" applyBorder="1" applyAlignment="1" applyProtection="1">
      <alignment vertical="center" shrinkToFit="1"/>
      <protection hidden="1"/>
    </xf>
    <xf numFmtId="0" fontId="17" fillId="8" borderId="6" xfId="2" applyFont="1" applyFill="1" applyBorder="1" applyAlignment="1">
      <alignment vertical="center"/>
    </xf>
    <xf numFmtId="0" fontId="19" fillId="8" borderId="6" xfId="2" applyFont="1" applyFill="1" applyBorder="1" applyAlignment="1">
      <alignment vertical="center"/>
    </xf>
    <xf numFmtId="177" fontId="17" fillId="4" borderId="6" xfId="4" applyNumberFormat="1" applyFont="1" applyFill="1" applyBorder="1" applyProtection="1">
      <alignment vertical="center"/>
      <protection hidden="1"/>
    </xf>
    <xf numFmtId="177" fontId="19" fillId="4" borderId="6" xfId="4" applyNumberFormat="1" applyFont="1" applyFill="1" applyBorder="1" applyAlignment="1" applyProtection="1">
      <alignment vertical="center"/>
      <protection hidden="1"/>
    </xf>
    <xf numFmtId="49" fontId="30" fillId="0" borderId="0" xfId="0" applyNumberFormat="1" applyFont="1">
      <alignment vertical="center"/>
    </xf>
    <xf numFmtId="0" fontId="19" fillId="11" borderId="0" xfId="4" applyNumberFormat="1" applyFont="1" applyFill="1" applyBorder="1" applyAlignment="1" applyProtection="1">
      <alignment vertical="center" shrinkToFit="1"/>
      <protection locked="0"/>
    </xf>
    <xf numFmtId="0" fontId="19" fillId="12" borderId="0" xfId="4" applyNumberFormat="1" applyFont="1" applyFill="1" applyBorder="1" applyAlignment="1" applyProtection="1">
      <alignment horizontal="center" vertical="center" shrinkToFit="1"/>
      <protection hidden="1"/>
    </xf>
    <xf numFmtId="49" fontId="19" fillId="0" borderId="0" xfId="4" applyNumberFormat="1" applyFont="1" applyFill="1" applyProtection="1">
      <alignment vertical="center"/>
      <protection locked="0"/>
    </xf>
    <xf numFmtId="49" fontId="19" fillId="0" borderId="0" xfId="4" applyNumberFormat="1" applyFont="1" applyFill="1" applyProtection="1">
      <alignment vertical="center"/>
      <protection hidden="1"/>
    </xf>
    <xf numFmtId="49" fontId="17" fillId="4" borderId="6" xfId="2" applyNumberFormat="1" applyFont="1" applyFill="1" applyBorder="1" applyAlignment="1">
      <alignment horizontal="left"/>
    </xf>
    <xf numFmtId="0" fontId="66" fillId="0" borderId="6" xfId="2" applyFont="1" applyFill="1" applyBorder="1" applyAlignment="1">
      <alignment vertical="center"/>
    </xf>
    <xf numFmtId="49" fontId="30" fillId="8" borderId="0" xfId="0" applyNumberFormat="1" applyFont="1" applyFill="1">
      <alignment vertical="center"/>
    </xf>
    <xf numFmtId="0" fontId="17" fillId="18" borderId="6" xfId="2" applyNumberFormat="1" applyFont="1" applyFill="1" applyBorder="1" applyAlignment="1">
      <alignment vertical="center"/>
    </xf>
    <xf numFmtId="0" fontId="19" fillId="18" borderId="6" xfId="4" applyNumberFormat="1" applyFont="1" applyFill="1" applyBorder="1" applyAlignment="1" applyProtection="1">
      <alignment vertical="center"/>
      <protection hidden="1"/>
    </xf>
    <xf numFmtId="0" fontId="17" fillId="18" borderId="6" xfId="2" applyFont="1" applyFill="1" applyBorder="1" applyAlignment="1">
      <alignment horizontal="left" vertical="top"/>
    </xf>
    <xf numFmtId="0" fontId="17" fillId="0" borderId="0" xfId="4" applyFont="1" applyFill="1" applyProtection="1">
      <alignment vertical="center"/>
      <protection hidden="1"/>
    </xf>
    <xf numFmtId="0" fontId="18" fillId="11" borderId="0" xfId="4" applyFont="1" applyFill="1" applyProtection="1">
      <alignment vertical="center"/>
      <protection hidden="1"/>
    </xf>
    <xf numFmtId="49" fontId="19" fillId="0" borderId="0" xfId="4" applyNumberFormat="1" applyFont="1" applyFill="1" applyBorder="1" applyProtection="1">
      <alignment vertical="center"/>
      <protection hidden="1"/>
    </xf>
    <xf numFmtId="0" fontId="19" fillId="18" borderId="6" xfId="2" applyNumberFormat="1" applyFont="1" applyFill="1" applyBorder="1" applyAlignment="1">
      <alignment vertical="center"/>
    </xf>
    <xf numFmtId="0" fontId="17" fillId="0" borderId="0" xfId="2" applyFont="1" applyFill="1" applyAlignment="1">
      <alignment vertical="center"/>
    </xf>
    <xf numFmtId="0" fontId="17" fillId="0" borderId="0" xfId="2" applyFont="1" applyAlignment="1">
      <alignment vertical="center"/>
    </xf>
    <xf numFmtId="49" fontId="17" fillId="0" borderId="0" xfId="4" applyNumberFormat="1" applyFont="1" applyAlignment="1" applyProtection="1">
      <alignment vertical="center"/>
      <protection hidden="1"/>
    </xf>
    <xf numFmtId="0" fontId="17" fillId="0" borderId="6" xfId="2" applyFont="1" applyBorder="1" applyAlignment="1">
      <alignment vertical="center"/>
    </xf>
    <xf numFmtId="0" fontId="17" fillId="0" borderId="6" xfId="4" applyFont="1" applyBorder="1" applyProtection="1">
      <alignment vertical="center"/>
      <protection hidden="1"/>
    </xf>
    <xf numFmtId="49" fontId="17" fillId="0" borderId="6" xfId="4" applyNumberFormat="1" applyFont="1" applyBorder="1" applyAlignment="1" applyProtection="1">
      <alignment vertical="center"/>
      <protection hidden="1"/>
    </xf>
    <xf numFmtId="0" fontId="19" fillId="0" borderId="0" xfId="4" applyFont="1" applyFill="1" applyBorder="1" applyAlignment="1" applyProtection="1">
      <alignment vertical="center"/>
      <protection locked="0"/>
    </xf>
    <xf numFmtId="49" fontId="19" fillId="0" borderId="0" xfId="4" applyNumberFormat="1" applyFont="1" applyFill="1" applyAlignment="1">
      <alignment vertical="center"/>
    </xf>
    <xf numFmtId="49" fontId="19" fillId="0" borderId="0" xfId="4" applyNumberFormat="1" applyFont="1" applyFill="1" applyAlignment="1">
      <alignment horizontal="left" vertical="center"/>
    </xf>
    <xf numFmtId="0" fontId="19" fillId="11" borderId="0" xfId="4" applyFont="1" applyFill="1" applyBorder="1" applyAlignment="1" applyProtection="1">
      <alignment vertical="center"/>
      <protection locked="0"/>
    </xf>
    <xf numFmtId="49" fontId="19" fillId="0" borderId="0" xfId="4" applyNumberFormat="1" applyFont="1" applyFill="1" applyBorder="1" applyProtection="1">
      <alignment vertical="center"/>
      <protection locked="0" hidden="1"/>
    </xf>
    <xf numFmtId="0" fontId="19" fillId="0" borderId="0" xfId="2" applyFont="1" applyFill="1" applyAlignment="1">
      <alignment vertical="center"/>
    </xf>
    <xf numFmtId="49" fontId="19" fillId="0" borderId="0" xfId="4" applyNumberFormat="1" applyFont="1" applyFill="1" applyAlignment="1" applyProtection="1">
      <alignment vertical="center"/>
      <protection hidden="1"/>
    </xf>
    <xf numFmtId="49" fontId="19" fillId="0" borderId="0" xfId="2" applyNumberFormat="1" applyFont="1" applyAlignment="1">
      <alignment vertical="center"/>
    </xf>
    <xf numFmtId="0" fontId="19" fillId="0" borderId="0" xfId="4" applyFont="1" applyFill="1" applyAlignment="1" applyProtection="1">
      <alignment vertical="center"/>
      <protection hidden="1"/>
    </xf>
    <xf numFmtId="0" fontId="57" fillId="0" borderId="0" xfId="2" applyFont="1" applyFill="1" applyAlignment="1"/>
    <xf numFmtId="0" fontId="30" fillId="0" borderId="0" xfId="0" applyFont="1" applyFill="1" applyBorder="1" applyAlignment="1">
      <alignment vertical="center"/>
    </xf>
    <xf numFmtId="0" fontId="18" fillId="0" borderId="0" xfId="2" applyFont="1" applyFill="1" applyAlignment="1">
      <alignment vertical="center"/>
    </xf>
    <xf numFmtId="0" fontId="18" fillId="0" borderId="0" xfId="4" applyFont="1" applyFill="1" applyAlignment="1" applyProtection="1">
      <alignment vertical="center"/>
      <protection hidden="1"/>
    </xf>
    <xf numFmtId="0" fontId="19" fillId="5" borderId="0" xfId="4" applyNumberFormat="1" applyFont="1" applyFill="1" applyAlignment="1" applyProtection="1">
      <alignment vertical="center"/>
      <protection hidden="1"/>
    </xf>
    <xf numFmtId="0" fontId="30" fillId="0" borderId="0" xfId="0" quotePrefix="1" applyFont="1" applyFill="1" applyAlignment="1">
      <alignment vertical="center"/>
    </xf>
    <xf numFmtId="0" fontId="18" fillId="0" borderId="0" xfId="2" applyFont="1" applyFill="1" applyAlignment="1"/>
    <xf numFmtId="0" fontId="25" fillId="0" borderId="1" xfId="4" applyFont="1" applyFill="1" applyBorder="1" applyAlignment="1" applyProtection="1">
      <alignment vertical="center" shrinkToFit="1"/>
    </xf>
    <xf numFmtId="0" fontId="21" fillId="0" borderId="94" xfId="4" applyNumberFormat="1" applyFont="1" applyFill="1" applyBorder="1" applyAlignment="1" applyProtection="1">
      <alignment vertical="center" shrinkToFit="1"/>
    </xf>
    <xf numFmtId="0" fontId="17" fillId="0" borderId="6" xfId="4" applyNumberFormat="1" applyFont="1" applyFill="1" applyBorder="1" applyProtection="1">
      <alignment vertical="center"/>
      <protection locked="0"/>
    </xf>
    <xf numFmtId="0" fontId="17" fillId="0" borderId="9" xfId="4" applyNumberFormat="1" applyFont="1" applyFill="1" applyBorder="1" applyProtection="1">
      <alignment vertical="center"/>
      <protection locked="0"/>
    </xf>
    <xf numFmtId="0" fontId="17" fillId="5" borderId="113" xfId="4" applyNumberFormat="1" applyFont="1" applyFill="1" applyBorder="1" applyProtection="1">
      <alignment vertical="center"/>
      <protection locked="0"/>
    </xf>
    <xf numFmtId="0" fontId="17" fillId="5" borderId="113" xfId="4" applyNumberFormat="1" applyFont="1" applyFill="1" applyBorder="1" applyProtection="1">
      <alignment vertical="center"/>
      <protection hidden="1"/>
    </xf>
    <xf numFmtId="49" fontId="17" fillId="5" borderId="113" xfId="4" applyNumberFormat="1" applyFont="1" applyFill="1" applyBorder="1" applyProtection="1">
      <alignment vertical="center"/>
      <protection hidden="1"/>
    </xf>
    <xf numFmtId="0" fontId="17" fillId="5" borderId="113" xfId="4" applyNumberFormat="1" applyFont="1" applyFill="1" applyBorder="1" applyProtection="1">
      <alignment vertical="center"/>
      <protection locked="0" hidden="1"/>
    </xf>
    <xf numFmtId="6" fontId="17" fillId="5" borderId="0" xfId="4" applyNumberFormat="1" applyFont="1" applyFill="1" applyBorder="1" applyAlignment="1" applyProtection="1">
      <alignment horizontal="center" vertical="center"/>
      <protection hidden="1"/>
    </xf>
    <xf numFmtId="0" fontId="21" fillId="0" borderId="1" xfId="4" applyFont="1" applyFill="1" applyBorder="1" applyAlignment="1" applyProtection="1">
      <alignment vertical="center"/>
    </xf>
    <xf numFmtId="10" fontId="17" fillId="5" borderId="113" xfId="6" applyNumberFormat="1" applyFont="1" applyFill="1" applyBorder="1" applyProtection="1">
      <alignment vertical="center"/>
      <protection hidden="1"/>
    </xf>
    <xf numFmtId="6" fontId="17" fillId="5" borderId="113" xfId="4" applyNumberFormat="1" applyFont="1" applyFill="1" applyBorder="1" applyProtection="1">
      <alignment vertical="center"/>
      <protection hidden="1"/>
    </xf>
    <xf numFmtId="10" fontId="17" fillId="5" borderId="0" xfId="6" applyNumberFormat="1" applyFont="1" applyFill="1" applyBorder="1" applyProtection="1">
      <alignment vertical="center"/>
      <protection hidden="1"/>
    </xf>
    <xf numFmtId="0" fontId="17" fillId="5" borderId="33" xfId="4" applyNumberFormat="1" applyFont="1" applyFill="1" applyBorder="1" applyProtection="1">
      <alignment vertical="center"/>
      <protection hidden="1"/>
    </xf>
    <xf numFmtId="10" fontId="17" fillId="5" borderId="33" xfId="6" applyNumberFormat="1" applyFont="1" applyFill="1" applyBorder="1" applyProtection="1">
      <alignment vertical="center"/>
      <protection hidden="1"/>
    </xf>
    <xf numFmtId="6" fontId="17" fillId="5" borderId="33" xfId="4" applyNumberFormat="1" applyFont="1" applyFill="1" applyBorder="1" applyProtection="1">
      <alignment vertical="center"/>
      <protection hidden="1"/>
    </xf>
    <xf numFmtId="6" fontId="17" fillId="5" borderId="6" xfId="4" applyNumberFormat="1" applyFont="1" applyFill="1" applyBorder="1" applyAlignment="1" applyProtection="1">
      <alignment horizontal="center" vertical="center"/>
      <protection hidden="1"/>
    </xf>
    <xf numFmtId="0" fontId="18" fillId="0" borderId="0" xfId="5" applyNumberFormat="1" applyFont="1" applyFill="1" applyBorder="1" applyAlignment="1" applyProtection="1">
      <alignment vertical="center" shrinkToFit="1"/>
    </xf>
    <xf numFmtId="0" fontId="18" fillId="0" borderId="0" xfId="4" applyFont="1" applyFill="1" applyBorder="1" applyAlignment="1" applyProtection="1">
      <alignment vertical="center" shrinkToFit="1"/>
    </xf>
    <xf numFmtId="0" fontId="21" fillId="0" borderId="0" xfId="4" applyFont="1" applyFill="1" applyBorder="1" applyAlignment="1" applyProtection="1">
      <alignment vertical="center" shrinkToFit="1"/>
    </xf>
    <xf numFmtId="180" fontId="17" fillId="0" borderId="0" xfId="5" applyNumberFormat="1" applyFont="1" applyFill="1" applyBorder="1" applyAlignment="1" applyProtection="1">
      <alignment vertical="center" shrinkToFit="1"/>
    </xf>
    <xf numFmtId="49" fontId="19" fillId="0" borderId="0" xfId="13" applyNumberFormat="1" applyFont="1" applyFill="1" applyBorder="1" applyAlignment="1" applyProtection="1">
      <alignment vertical="center" wrapText="1" shrinkToFit="1"/>
    </xf>
    <xf numFmtId="49" fontId="19" fillId="0" borderId="0" xfId="13" applyNumberFormat="1" applyFont="1" applyFill="1" applyBorder="1" applyAlignment="1" applyProtection="1">
      <alignment vertical="center" shrinkToFit="1"/>
    </xf>
    <xf numFmtId="0" fontId="18" fillId="0" borderId="0" xfId="4" applyFont="1" applyFill="1" applyBorder="1" applyAlignment="1" applyProtection="1">
      <alignment vertical="center" wrapText="1" shrinkToFit="1"/>
    </xf>
    <xf numFmtId="0" fontId="69" fillId="24" borderId="6" xfId="0" applyFont="1" applyFill="1" applyBorder="1">
      <alignment vertical="center"/>
    </xf>
    <xf numFmtId="0" fontId="8" fillId="24" borderId="6" xfId="0" applyFont="1" applyFill="1" applyBorder="1">
      <alignment vertical="center"/>
    </xf>
    <xf numFmtId="0" fontId="8" fillId="24" borderId="6" xfId="0" applyFont="1" applyFill="1" applyBorder="1" applyAlignment="1">
      <alignment vertical="center" wrapText="1"/>
    </xf>
    <xf numFmtId="0" fontId="0" fillId="24" borderId="6" xfId="0" applyFill="1" applyBorder="1" applyAlignment="1">
      <alignment vertical="center" wrapText="1"/>
    </xf>
    <xf numFmtId="0" fontId="13" fillId="31" borderId="6" xfId="10" applyFill="1" applyBorder="1" applyAlignment="1" applyProtection="1">
      <alignment horizontal="left" vertical="center"/>
    </xf>
    <xf numFmtId="0" fontId="0" fillId="31" borderId="6" xfId="0" applyFill="1" applyBorder="1" applyAlignment="1">
      <alignment horizontal="left" vertical="center"/>
    </xf>
    <xf numFmtId="0" fontId="70" fillId="31" borderId="6" xfId="0" applyFont="1" applyFill="1" applyBorder="1">
      <alignment vertical="center"/>
    </xf>
    <xf numFmtId="49" fontId="0" fillId="31" borderId="6" xfId="0" applyNumberFormat="1" applyFill="1" applyBorder="1" applyAlignment="1">
      <alignment horizontal="left" vertical="center"/>
    </xf>
    <xf numFmtId="0" fontId="63" fillId="0" borderId="27" xfId="22" applyFont="1" applyFill="1" applyBorder="1" applyAlignment="1">
      <alignment horizontal="center" vertical="center" wrapText="1"/>
    </xf>
    <xf numFmtId="0" fontId="63" fillId="0" borderId="28" xfId="22" applyFont="1" applyFill="1" applyBorder="1" applyAlignment="1">
      <alignment vertical="center" wrapText="1"/>
    </xf>
    <xf numFmtId="0" fontId="73" fillId="0" borderId="28" xfId="22" applyFont="1" applyFill="1" applyBorder="1" applyAlignment="1">
      <alignment vertical="center" wrapText="1"/>
    </xf>
    <xf numFmtId="0" fontId="63" fillId="0" borderId="29" xfId="23" applyFont="1" applyFill="1" applyBorder="1" applyAlignment="1">
      <alignment vertical="center" wrapText="1"/>
    </xf>
    <xf numFmtId="0" fontId="62" fillId="0" borderId="0" xfId="22" applyFont="1" applyAlignment="1">
      <alignment vertical="center"/>
    </xf>
    <xf numFmtId="0" fontId="75" fillId="30" borderId="76" xfId="23" applyFont="1" applyFill="1" applyBorder="1" applyAlignment="1">
      <alignment horizontal="left" vertical="center" wrapText="1"/>
    </xf>
    <xf numFmtId="0" fontId="75" fillId="30" borderId="77" xfId="23" applyFont="1" applyFill="1" applyBorder="1" applyAlignment="1">
      <alignment horizontal="left" vertical="center" wrapText="1"/>
    </xf>
    <xf numFmtId="0" fontId="74" fillId="0" borderId="0" xfId="22" applyFont="1"/>
    <xf numFmtId="0" fontId="75" fillId="30" borderId="6" xfId="23" applyFont="1" applyFill="1" applyBorder="1" applyAlignment="1">
      <alignment horizontal="left" vertical="center" wrapText="1"/>
    </xf>
    <xf numFmtId="0" fontId="75" fillId="30" borderId="78" xfId="23" applyFont="1" applyFill="1" applyBorder="1" applyAlignment="1">
      <alignment horizontal="left" vertical="center" wrapText="1"/>
    </xf>
    <xf numFmtId="0" fontId="75" fillId="0" borderId="6" xfId="23" applyFont="1" applyFill="1" applyBorder="1" applyAlignment="1">
      <alignment horizontal="left" vertical="center" wrapText="1"/>
    </xf>
    <xf numFmtId="0" fontId="75" fillId="0" borderId="78" xfId="23" applyFont="1" applyFill="1" applyBorder="1" applyAlignment="1">
      <alignment horizontal="left" vertical="center" wrapText="1"/>
    </xf>
    <xf numFmtId="0" fontId="81" fillId="30" borderId="6" xfId="23" applyFont="1" applyFill="1" applyBorder="1" applyAlignment="1">
      <alignment horizontal="left" vertical="center" wrapText="1"/>
    </xf>
    <xf numFmtId="0" fontId="81" fillId="30" borderId="114" xfId="23" applyFont="1" applyFill="1" applyBorder="1" applyAlignment="1">
      <alignment horizontal="left" vertical="center" wrapText="1"/>
    </xf>
    <xf numFmtId="0" fontId="81" fillId="30" borderId="147" xfId="23" applyFont="1" applyFill="1" applyBorder="1" applyAlignment="1">
      <alignment horizontal="left" vertical="center" wrapText="1"/>
    </xf>
    <xf numFmtId="0" fontId="71" fillId="0" borderId="0" xfId="22" applyFont="1" applyFill="1" applyBorder="1" applyAlignment="1">
      <alignment horizontal="center" vertical="center"/>
    </xf>
    <xf numFmtId="0" fontId="71" fillId="0" borderId="0" xfId="22" applyFont="1" applyFill="1" applyBorder="1" applyAlignment="1">
      <alignment vertical="center"/>
    </xf>
    <xf numFmtId="0" fontId="85" fillId="0" borderId="0" xfId="22" applyFont="1" applyFill="1" applyBorder="1" applyAlignment="1">
      <alignment vertical="center"/>
    </xf>
    <xf numFmtId="0" fontId="71" fillId="0" borderId="0" xfId="23" applyFont="1" applyFill="1" applyBorder="1" applyAlignment="1">
      <alignment vertical="center"/>
    </xf>
    <xf numFmtId="0" fontId="74" fillId="0" borderId="0" xfId="22" applyFont="1" applyBorder="1"/>
    <xf numFmtId="0" fontId="86" fillId="30" borderId="76" xfId="22" applyFont="1" applyFill="1" applyBorder="1" applyAlignment="1">
      <alignment vertical="center" wrapText="1"/>
    </xf>
    <xf numFmtId="0" fontId="87" fillId="30" borderId="76" xfId="22" applyFont="1" applyFill="1" applyBorder="1" applyAlignment="1">
      <alignment vertical="center" wrapText="1"/>
    </xf>
    <xf numFmtId="0" fontId="75" fillId="30" borderId="148" xfId="23" applyFont="1" applyFill="1" applyBorder="1" applyAlignment="1">
      <alignment horizontal="left" vertical="center" wrapText="1"/>
    </xf>
    <xf numFmtId="0" fontId="81" fillId="30" borderId="6" xfId="22" applyFont="1" applyFill="1" applyBorder="1" applyAlignment="1">
      <alignment vertical="center" wrapText="1"/>
    </xf>
    <xf numFmtId="0" fontId="88" fillId="30" borderId="6" xfId="22" applyFont="1" applyFill="1" applyBorder="1" applyAlignment="1">
      <alignment vertical="center" wrapText="1"/>
    </xf>
    <xf numFmtId="0" fontId="89" fillId="30" borderId="105" xfId="23" applyFont="1" applyFill="1" applyBorder="1" applyAlignment="1">
      <alignment horizontal="left" vertical="center" wrapText="1"/>
    </xf>
    <xf numFmtId="0" fontId="86" fillId="30" borderId="6" xfId="22" applyFont="1" applyFill="1" applyBorder="1" applyAlignment="1">
      <alignment vertical="center" wrapText="1"/>
    </xf>
    <xf numFmtId="0" fontId="90" fillId="30" borderId="6" xfId="22" applyFont="1" applyFill="1" applyBorder="1" applyAlignment="1">
      <alignment vertical="center" wrapText="1"/>
    </xf>
    <xf numFmtId="0" fontId="75" fillId="30" borderId="105" xfId="23" applyFont="1" applyFill="1" applyBorder="1" applyAlignment="1">
      <alignment horizontal="left" vertical="center" wrapText="1"/>
    </xf>
    <xf numFmtId="0" fontId="86" fillId="0" borderId="6" xfId="22" applyFont="1" applyFill="1" applyBorder="1" applyAlignment="1">
      <alignment vertical="center" wrapText="1"/>
    </xf>
    <xf numFmtId="0" fontId="90" fillId="0" borderId="6" xfId="22" applyFont="1" applyFill="1" applyBorder="1" applyAlignment="1">
      <alignment vertical="center" wrapText="1"/>
    </xf>
    <xf numFmtId="9" fontId="75" fillId="0" borderId="105" xfId="23" applyNumberFormat="1" applyFont="1" applyFill="1" applyBorder="1" applyAlignment="1">
      <alignment horizontal="left" vertical="center" wrapText="1"/>
    </xf>
    <xf numFmtId="0" fontId="75" fillId="0" borderId="105" xfId="23" applyFont="1" applyFill="1" applyBorder="1" applyAlignment="1">
      <alignment horizontal="left" vertical="center" wrapText="1"/>
    </xf>
    <xf numFmtId="0" fontId="81" fillId="0" borderId="114" xfId="22" applyFont="1" applyFill="1" applyBorder="1" applyAlignment="1">
      <alignment vertical="center" wrapText="1"/>
    </xf>
    <xf numFmtId="0" fontId="91" fillId="0" borderId="114" xfId="22" applyFont="1" applyFill="1" applyBorder="1" applyAlignment="1">
      <alignment vertical="center" wrapText="1"/>
    </xf>
    <xf numFmtId="0" fontId="81" fillId="0" borderId="147" xfId="23" applyFont="1" applyFill="1" applyBorder="1" applyAlignment="1">
      <alignment horizontal="left" vertical="center" wrapText="1"/>
    </xf>
    <xf numFmtId="0" fontId="71" fillId="0" borderId="0" xfId="22" applyFont="1" applyBorder="1" applyAlignment="1">
      <alignment horizontal="center" vertical="center"/>
    </xf>
    <xf numFmtId="0" fontId="86" fillId="0" borderId="0" xfId="22" applyFont="1" applyFill="1" applyBorder="1" applyAlignment="1">
      <alignment vertical="center" wrapText="1"/>
    </xf>
    <xf numFmtId="0" fontId="90" fillId="0" borderId="0" xfId="22" applyFont="1" applyFill="1" applyBorder="1" applyAlignment="1">
      <alignment vertical="center"/>
    </xf>
    <xf numFmtId="0" fontId="75" fillId="0" borderId="0" xfId="23" applyFont="1" applyFill="1" applyBorder="1" applyAlignment="1">
      <alignment horizontal="left" vertical="center" wrapText="1"/>
    </xf>
    <xf numFmtId="0" fontId="81" fillId="30" borderId="76" xfId="22" applyFont="1" applyFill="1" applyBorder="1" applyAlignment="1">
      <alignment vertical="center" wrapText="1"/>
    </xf>
    <xf numFmtId="0" fontId="88" fillId="30" borderId="76" xfId="22" applyFont="1" applyFill="1" applyBorder="1" applyAlignment="1">
      <alignment vertical="center" wrapText="1"/>
    </xf>
    <xf numFmtId="0" fontId="89" fillId="30" borderId="148" xfId="23" applyFont="1" applyFill="1" applyBorder="1" applyAlignment="1">
      <alignment horizontal="left" vertical="center" wrapText="1"/>
    </xf>
    <xf numFmtId="0" fontId="86" fillId="30" borderId="6" xfId="22" applyFont="1" applyFill="1" applyBorder="1" applyAlignment="1">
      <alignment horizontal="left" vertical="center" wrapText="1"/>
    </xf>
    <xf numFmtId="0" fontId="86" fillId="0" borderId="9" xfId="22" applyFont="1" applyFill="1" applyBorder="1" applyAlignment="1">
      <alignment vertical="center" wrapText="1"/>
    </xf>
    <xf numFmtId="0" fontId="90" fillId="0" borderId="0" xfId="22" applyFont="1" applyFill="1" applyBorder="1" applyAlignment="1">
      <alignment vertical="center" wrapText="1"/>
    </xf>
    <xf numFmtId="0" fontId="75" fillId="0" borderId="106" xfId="23" applyFont="1" applyFill="1" applyBorder="1" applyAlignment="1">
      <alignment horizontal="left" vertical="center" wrapText="1"/>
    </xf>
    <xf numFmtId="0" fontId="64" fillId="30" borderId="6" xfId="22" applyFont="1" applyFill="1" applyBorder="1" applyAlignment="1">
      <alignment vertical="center" wrapText="1"/>
    </xf>
    <xf numFmtId="0" fontId="86" fillId="8" borderId="6" xfId="22" applyFont="1" applyFill="1" applyBorder="1" applyAlignment="1">
      <alignment vertical="center" wrapText="1"/>
    </xf>
    <xf numFmtId="0" fontId="90" fillId="8" borderId="6" xfId="22" applyFont="1" applyFill="1" applyBorder="1" applyAlignment="1">
      <alignment vertical="center" wrapText="1"/>
    </xf>
    <xf numFmtId="0" fontId="75" fillId="8" borderId="78" xfId="23" applyFont="1" applyFill="1" applyBorder="1" applyAlignment="1">
      <alignment horizontal="left" vertical="center" wrapText="1"/>
    </xf>
    <xf numFmtId="0" fontId="86" fillId="30" borderId="114" xfId="22" applyFont="1" applyFill="1" applyBorder="1" applyAlignment="1">
      <alignment vertical="center" wrapText="1"/>
    </xf>
    <xf numFmtId="0" fontId="90" fillId="30" borderId="114" xfId="22" applyFont="1" applyFill="1" applyBorder="1" applyAlignment="1">
      <alignment vertical="center" wrapText="1"/>
    </xf>
    <xf numFmtId="0" fontId="75" fillId="30" borderId="147" xfId="23" applyFont="1" applyFill="1" applyBorder="1" applyAlignment="1">
      <alignment horizontal="left" vertical="center" wrapText="1"/>
    </xf>
    <xf numFmtId="0" fontId="71" fillId="0" borderId="0" xfId="22" applyFont="1" applyAlignment="1">
      <alignment horizontal="center" vertical="center"/>
    </xf>
    <xf numFmtId="0" fontId="86" fillId="0" borderId="0" xfId="22" applyFont="1" applyFill="1" applyAlignment="1">
      <alignment vertical="center"/>
    </xf>
    <xf numFmtId="0" fontId="90" fillId="0" borderId="0" xfId="22" applyFont="1" applyFill="1" applyAlignment="1">
      <alignment vertical="center"/>
    </xf>
    <xf numFmtId="0" fontId="96" fillId="0" borderId="0" xfId="22" applyFont="1" applyAlignment="1">
      <alignment horizontal="center" vertical="center"/>
    </xf>
    <xf numFmtId="0" fontId="90" fillId="0" borderId="0" xfId="22" applyFont="1" applyFill="1" applyAlignment="1">
      <alignment vertical="center" wrapText="1"/>
    </xf>
    <xf numFmtId="49" fontId="86" fillId="0" borderId="0" xfId="22" applyNumberFormat="1" applyFont="1" applyFill="1" applyAlignment="1">
      <alignment vertical="center"/>
    </xf>
    <xf numFmtId="0" fontId="74" fillId="0" borderId="0" xfId="22" applyFont="1" applyFill="1" applyAlignment="1">
      <alignment vertical="center"/>
    </xf>
    <xf numFmtId="0" fontId="8" fillId="0" borderId="0" xfId="22" applyFont="1" applyFill="1" applyAlignment="1">
      <alignment vertical="center"/>
    </xf>
    <xf numFmtId="0" fontId="97" fillId="0" borderId="139" xfId="23" applyFont="1" applyFill="1" applyBorder="1" applyAlignment="1">
      <alignment horizontal="left" vertical="center" wrapText="1"/>
    </xf>
    <xf numFmtId="0" fontId="97" fillId="0" borderId="3" xfId="23" applyFont="1" applyFill="1" applyBorder="1" applyAlignment="1">
      <alignment horizontal="left" vertical="center" wrapText="1"/>
    </xf>
    <xf numFmtId="0" fontId="99" fillId="0" borderId="0" xfId="22" applyFont="1" applyFill="1" applyBorder="1" applyAlignment="1">
      <alignment vertical="center"/>
    </xf>
    <xf numFmtId="0" fontId="100" fillId="0" borderId="61" xfId="22" applyFont="1" applyFill="1" applyBorder="1" applyAlignment="1">
      <alignment vertical="center" wrapText="1"/>
    </xf>
    <xf numFmtId="0" fontId="102" fillId="0" borderId="7" xfId="22" applyFont="1" applyFill="1" applyBorder="1" applyAlignment="1">
      <alignment vertical="center" wrapText="1"/>
    </xf>
    <xf numFmtId="0" fontId="102" fillId="0" borderId="0" xfId="22" applyFont="1" applyFill="1" applyBorder="1" applyAlignment="1">
      <alignment vertical="center"/>
    </xf>
    <xf numFmtId="0" fontId="102" fillId="0" borderId="3" xfId="22" applyFont="1" applyFill="1" applyBorder="1" applyAlignment="1">
      <alignment vertical="center" wrapText="1"/>
    </xf>
    <xf numFmtId="0" fontId="102" fillId="0" borderId="0" xfId="22" applyFont="1" applyFill="1" applyBorder="1" applyAlignment="1">
      <alignment vertical="center" wrapText="1"/>
    </xf>
    <xf numFmtId="0" fontId="102" fillId="0" borderId="65" xfId="22" applyFont="1" applyFill="1" applyBorder="1" applyAlignment="1">
      <alignment vertical="center" wrapText="1"/>
    </xf>
    <xf numFmtId="0" fontId="107" fillId="32" borderId="149" xfId="24" applyFont="1" applyFill="1" applyBorder="1" applyAlignment="1">
      <alignment vertical="center"/>
    </xf>
    <xf numFmtId="0" fontId="107" fillId="33" borderId="150" xfId="24" applyFont="1" applyFill="1" applyBorder="1" applyAlignment="1">
      <alignment horizontal="center" vertical="center"/>
    </xf>
    <xf numFmtId="0" fontId="106" fillId="33" borderId="150" xfId="24" applyFont="1" applyFill="1" applyBorder="1" applyAlignment="1">
      <alignment horizontal="center" vertical="center"/>
    </xf>
    <xf numFmtId="0" fontId="111" fillId="0" borderId="0" xfId="24" applyFont="1" applyAlignment="1">
      <alignment vertical="center"/>
    </xf>
    <xf numFmtId="0" fontId="105" fillId="0" borderId="0" xfId="24" applyFont="1" applyAlignment="1"/>
    <xf numFmtId="0" fontId="108" fillId="32" borderId="152" xfId="24" applyFont="1" applyFill="1" applyBorder="1" applyAlignment="1">
      <alignment horizontal="left" vertical="center" wrapText="1"/>
    </xf>
    <xf numFmtId="0" fontId="93" fillId="36" borderId="154" xfId="24" applyFont="1" applyFill="1" applyBorder="1" applyAlignment="1">
      <alignment horizontal="left" vertical="center"/>
    </xf>
    <xf numFmtId="0" fontId="108" fillId="32" borderId="155" xfId="24" applyFont="1" applyFill="1" applyBorder="1" applyAlignment="1">
      <alignment horizontal="left" vertical="center" wrapText="1"/>
    </xf>
    <xf numFmtId="0" fontId="93" fillId="36" borderId="156" xfId="24" applyFont="1" applyFill="1" applyBorder="1" applyAlignment="1">
      <alignment horizontal="left" vertical="center"/>
    </xf>
    <xf numFmtId="0" fontId="93" fillId="32" borderId="157" xfId="24" applyFont="1" applyFill="1" applyBorder="1" applyAlignment="1">
      <alignment horizontal="left" vertical="center" wrapText="1"/>
    </xf>
    <xf numFmtId="0" fontId="93" fillId="33" borderId="150" xfId="24" applyFont="1" applyFill="1" applyBorder="1" applyAlignment="1">
      <alignment horizontal="left" vertical="center" wrapText="1"/>
    </xf>
    <xf numFmtId="0" fontId="93" fillId="8" borderId="150" xfId="24" applyFont="1" applyFill="1" applyBorder="1" applyAlignment="1">
      <alignment horizontal="left" vertical="center" wrapText="1"/>
    </xf>
    <xf numFmtId="0" fontId="93" fillId="36" borderId="150" xfId="24" applyFont="1" applyFill="1" applyBorder="1" applyAlignment="1">
      <alignment horizontal="left" vertical="center" wrapText="1"/>
    </xf>
    <xf numFmtId="0" fontId="108" fillId="33" borderId="161" xfId="24" applyFont="1" applyFill="1" applyBorder="1" applyAlignment="1">
      <alignment horizontal="left" vertical="center"/>
    </xf>
    <xf numFmtId="0" fontId="93" fillId="32" borderId="157" xfId="24" applyFont="1" applyFill="1" applyBorder="1" applyAlignment="1">
      <alignment horizontal="left" vertical="center"/>
    </xf>
    <xf numFmtId="0" fontId="93" fillId="33" borderId="161" xfId="24" applyFont="1" applyFill="1" applyBorder="1" applyAlignment="1">
      <alignment horizontal="left" vertical="center"/>
    </xf>
    <xf numFmtId="0" fontId="93" fillId="33" borderId="161" xfId="24" applyFont="1" applyFill="1" applyBorder="1" applyAlignment="1">
      <alignment horizontal="left" vertical="center" wrapText="1"/>
    </xf>
    <xf numFmtId="0" fontId="113" fillId="32" borderId="162" xfId="24" applyFont="1" applyFill="1" applyBorder="1" applyAlignment="1">
      <alignment vertical="center" wrapText="1"/>
    </xf>
    <xf numFmtId="0" fontId="108" fillId="8" borderId="161" xfId="24" applyFont="1" applyFill="1" applyBorder="1" applyAlignment="1">
      <alignment vertical="center" wrapText="1"/>
    </xf>
    <xf numFmtId="0" fontId="108" fillId="0" borderId="157" xfId="24" applyFont="1" applyBorder="1" applyAlignment="1">
      <alignment vertical="center" wrapText="1"/>
    </xf>
    <xf numFmtId="0" fontId="113" fillId="32" borderId="157" xfId="24" applyFont="1" applyFill="1" applyBorder="1" applyAlignment="1">
      <alignment horizontal="left" vertical="center" wrapText="1"/>
    </xf>
    <xf numFmtId="0" fontId="108" fillId="32" borderId="157" xfId="24" applyFont="1" applyFill="1" applyBorder="1" applyAlignment="1">
      <alignment horizontal="left" vertical="center"/>
    </xf>
    <xf numFmtId="0" fontId="116" fillId="32" borderId="157" xfId="24" applyFont="1" applyFill="1" applyBorder="1" applyAlignment="1">
      <alignment horizontal="left" vertical="center" wrapText="1"/>
    </xf>
    <xf numFmtId="0" fontId="117" fillId="33" borderId="161" xfId="24" applyFont="1" applyFill="1" applyBorder="1" applyAlignment="1">
      <alignment horizontal="left" vertical="center" wrapText="1"/>
    </xf>
    <xf numFmtId="0" fontId="108" fillId="34" borderId="0" xfId="24" applyFont="1" applyFill="1" applyBorder="1" applyAlignment="1">
      <alignment horizontal="left" vertical="center"/>
    </xf>
    <xf numFmtId="0" fontId="108" fillId="8" borderId="161" xfId="24" applyFont="1" applyFill="1" applyBorder="1" applyAlignment="1">
      <alignment vertical="center"/>
    </xf>
    <xf numFmtId="181" fontId="108" fillId="33" borderId="161" xfId="24" applyNumberFormat="1" applyFont="1" applyFill="1" applyBorder="1" applyAlignment="1">
      <alignment horizontal="left" vertical="center"/>
    </xf>
    <xf numFmtId="9" fontId="108" fillId="36" borderId="157" xfId="24" applyNumberFormat="1" applyFont="1" applyFill="1" applyBorder="1" applyAlignment="1">
      <alignment horizontal="left" vertical="center"/>
    </xf>
    <xf numFmtId="0" fontId="91" fillId="33" borderId="161" xfId="24" applyFont="1" applyFill="1" applyBorder="1" applyAlignment="1">
      <alignment horizontal="left" vertical="center" wrapText="1"/>
    </xf>
    <xf numFmtId="0" fontId="111" fillId="0" borderId="0" xfId="24" applyFont="1" applyAlignment="1">
      <alignment horizontal="left" vertical="center"/>
    </xf>
    <xf numFmtId="0" fontId="108" fillId="0" borderId="0" xfId="24" applyFont="1" applyAlignment="1">
      <alignment horizontal="left" vertical="center"/>
    </xf>
    <xf numFmtId="0" fontId="111" fillId="8" borderId="0" xfId="24" applyFont="1" applyFill="1" applyAlignment="1">
      <alignment vertical="center"/>
    </xf>
    <xf numFmtId="0" fontId="105" fillId="8" borderId="0" xfId="24" applyFont="1" applyFill="1" applyAlignment="1"/>
    <xf numFmtId="0" fontId="105" fillId="0" borderId="0" xfId="24" applyFont="1" applyAlignment="1">
      <alignment horizontal="left"/>
    </xf>
    <xf numFmtId="0" fontId="120" fillId="37" borderId="161" xfId="24" applyFont="1" applyFill="1" applyBorder="1" applyAlignment="1">
      <alignment horizontal="left" vertical="center" wrapText="1"/>
    </xf>
    <xf numFmtId="0" fontId="122" fillId="0" borderId="161" xfId="24" applyFont="1" applyBorder="1" applyAlignment="1">
      <alignment horizontal="left" vertical="center" wrapText="1"/>
    </xf>
    <xf numFmtId="0" fontId="124" fillId="0" borderId="161" xfId="24" applyFont="1" applyBorder="1" applyAlignment="1">
      <alignment horizontal="left" vertical="center" wrapText="1"/>
    </xf>
    <xf numFmtId="0" fontId="122" fillId="8" borderId="161" xfId="24" applyFont="1" applyFill="1" applyBorder="1" applyAlignment="1">
      <alignment horizontal="left" vertical="center" wrapText="1"/>
    </xf>
    <xf numFmtId="0" fontId="122" fillId="0" borderId="161" xfId="24" applyFont="1" applyFill="1" applyBorder="1" applyAlignment="1">
      <alignment horizontal="left" vertical="center" wrapText="1"/>
    </xf>
    <xf numFmtId="0" fontId="122" fillId="36" borderId="161" xfId="24" applyFont="1" applyFill="1" applyBorder="1" applyAlignment="1">
      <alignment horizontal="left" vertical="center" wrapText="1"/>
    </xf>
    <xf numFmtId="0" fontId="124" fillId="8" borderId="161" xfId="24" applyFont="1" applyFill="1" applyBorder="1" applyAlignment="1">
      <alignment horizontal="left" vertical="center" wrapText="1"/>
    </xf>
    <xf numFmtId="0" fontId="105" fillId="8" borderId="0" xfId="24" applyFont="1" applyFill="1" applyAlignment="1">
      <alignment horizontal="left"/>
    </xf>
    <xf numFmtId="0" fontId="108" fillId="8" borderId="161" xfId="24" applyFont="1" applyFill="1" applyBorder="1" applyAlignment="1">
      <alignment horizontal="left" vertical="center" wrapText="1"/>
    </xf>
    <xf numFmtId="0" fontId="108" fillId="0" borderId="0" xfId="24" applyFont="1" applyAlignment="1">
      <alignment horizontal="left"/>
    </xf>
    <xf numFmtId="0" fontId="128" fillId="0" borderId="0" xfId="24" applyFont="1" applyAlignment="1">
      <alignment horizontal="left"/>
    </xf>
    <xf numFmtId="0" fontId="97" fillId="35" borderId="153" xfId="24" applyFont="1" applyFill="1" applyBorder="1" applyAlignment="1">
      <alignment horizontal="left" vertical="center"/>
    </xf>
    <xf numFmtId="0" fontId="104" fillId="29" borderId="6" xfId="0" applyFont="1" applyFill="1" applyBorder="1" applyAlignment="1">
      <alignment horizontal="left" vertical="center"/>
    </xf>
    <xf numFmtId="0" fontId="98" fillId="35" borderId="157" xfId="24" applyFont="1" applyFill="1" applyBorder="1" applyAlignment="1">
      <alignment horizontal="left" vertical="center" wrapText="1"/>
    </xf>
    <xf numFmtId="0" fontId="129" fillId="35" borderId="153" xfId="24" applyFont="1" applyFill="1" applyBorder="1" applyAlignment="1">
      <alignment horizontal="left" vertical="center" wrapText="1"/>
    </xf>
    <xf numFmtId="0" fontId="129" fillId="35" borderId="157" xfId="24" applyFont="1" applyFill="1" applyBorder="1" applyAlignment="1">
      <alignment horizontal="left" vertical="center" wrapText="1"/>
    </xf>
    <xf numFmtId="0" fontId="17" fillId="0" borderId="0" xfId="4" applyNumberFormat="1" applyFont="1" applyFill="1" applyProtection="1">
      <alignment vertical="center"/>
      <protection locked="0"/>
    </xf>
    <xf numFmtId="0" fontId="131" fillId="35" borderId="157" xfId="24" applyFont="1" applyFill="1" applyBorder="1" applyAlignment="1">
      <alignment horizontal="left" vertical="center" wrapText="1"/>
    </xf>
    <xf numFmtId="0" fontId="132" fillId="35" borderId="157" xfId="24" applyFont="1" applyFill="1" applyBorder="1" applyAlignment="1">
      <alignment horizontal="left" vertical="center" wrapText="1"/>
    </xf>
    <xf numFmtId="0" fontId="133" fillId="35" borderId="157" xfId="24" applyFont="1" applyFill="1" applyBorder="1" applyAlignment="1">
      <alignment horizontal="left" vertical="center" wrapText="1"/>
    </xf>
    <xf numFmtId="0" fontId="97" fillId="29" borderId="3" xfId="23" applyFont="1" applyFill="1" applyBorder="1" applyAlignment="1">
      <alignment horizontal="left" vertical="center" wrapText="1"/>
    </xf>
    <xf numFmtId="49" fontId="97" fillId="0" borderId="3" xfId="23" applyNumberFormat="1" applyFont="1" applyFill="1" applyBorder="1" applyAlignment="1">
      <alignment horizontal="left" vertical="center" wrapText="1"/>
    </xf>
    <xf numFmtId="49" fontId="97" fillId="29" borderId="3" xfId="23" applyNumberFormat="1" applyFont="1" applyFill="1" applyBorder="1" applyAlignment="1">
      <alignment horizontal="left" vertical="center" wrapText="1"/>
    </xf>
    <xf numFmtId="181" fontId="91" fillId="0" borderId="157" xfId="24" applyNumberFormat="1" applyFont="1" applyFill="1" applyBorder="1" applyAlignment="1">
      <alignment horizontal="left" vertical="center" wrapText="1"/>
    </xf>
    <xf numFmtId="181" fontId="101" fillId="35" borderId="157" xfId="24" applyNumberFormat="1" applyFont="1" applyFill="1" applyBorder="1" applyAlignment="1">
      <alignment horizontal="left" vertical="center" wrapText="1"/>
    </xf>
    <xf numFmtId="9" fontId="108" fillId="0" borderId="157" xfId="24" applyNumberFormat="1" applyFont="1" applyFill="1" applyBorder="1" applyAlignment="1">
      <alignment horizontal="left" vertical="center"/>
    </xf>
    <xf numFmtId="181" fontId="108" fillId="0" borderId="157" xfId="24" applyNumberFormat="1" applyFont="1" applyFill="1" applyBorder="1" applyAlignment="1">
      <alignment horizontal="left" vertical="center" wrapText="1"/>
    </xf>
    <xf numFmtId="181" fontId="113" fillId="0" borderId="157" xfId="24" applyNumberFormat="1" applyFont="1" applyFill="1" applyBorder="1" applyAlignment="1">
      <alignment horizontal="left" vertical="center" wrapText="1"/>
    </xf>
    <xf numFmtId="0" fontId="125" fillId="29" borderId="161" xfId="24" applyFont="1" applyFill="1" applyBorder="1" applyAlignment="1">
      <alignment horizontal="left" vertical="center" wrapText="1"/>
    </xf>
    <xf numFmtId="0" fontId="122" fillId="38" borderId="161" xfId="24" applyFont="1" applyFill="1" applyBorder="1" applyAlignment="1">
      <alignment horizontal="left" vertical="center" wrapText="1"/>
    </xf>
    <xf numFmtId="0" fontId="134" fillId="29" borderId="161" xfId="24" applyFont="1" applyFill="1" applyBorder="1" applyAlignment="1">
      <alignment horizontal="left" vertical="center" wrapText="1"/>
    </xf>
    <xf numFmtId="31" fontId="134" fillId="29" borderId="161" xfId="24" applyNumberFormat="1" applyFont="1" applyFill="1" applyBorder="1" applyAlignment="1">
      <alignment horizontal="left" vertical="center" wrapText="1"/>
    </xf>
    <xf numFmtId="0" fontId="133" fillId="29" borderId="161" xfId="24" applyFont="1" applyFill="1" applyBorder="1" applyAlignment="1">
      <alignment horizontal="left" vertical="center" wrapText="1"/>
    </xf>
    <xf numFmtId="0" fontId="122" fillId="31" borderId="161" xfId="24" applyFont="1" applyFill="1" applyBorder="1" applyAlignment="1">
      <alignment horizontal="left" vertical="center" wrapText="1"/>
    </xf>
    <xf numFmtId="0" fontId="102" fillId="0" borderId="7" xfId="22" applyNumberFormat="1" applyFont="1" applyFill="1" applyBorder="1" applyAlignment="1">
      <alignment horizontal="left" vertical="center" wrapText="1"/>
    </xf>
    <xf numFmtId="0" fontId="102" fillId="0" borderId="7" xfId="22" applyFont="1" applyFill="1" applyBorder="1" applyAlignment="1">
      <alignment horizontal="left" vertical="center" wrapText="1"/>
    </xf>
    <xf numFmtId="0" fontId="103" fillId="0" borderId="3" xfId="22" applyFont="1" applyFill="1" applyBorder="1" applyAlignment="1">
      <alignment horizontal="left" vertical="center" wrapText="1"/>
    </xf>
    <xf numFmtId="0" fontId="102" fillId="0" borderId="3" xfId="22" applyFont="1" applyFill="1" applyBorder="1" applyAlignment="1">
      <alignment horizontal="left" vertical="center" wrapText="1"/>
    </xf>
    <xf numFmtId="0" fontId="18" fillId="0" borderId="1" xfId="4" applyNumberFormat="1" applyFont="1" applyFill="1" applyBorder="1" applyAlignment="1" applyProtection="1">
      <alignment horizontal="center" vertical="center" shrinkToFit="1"/>
    </xf>
    <xf numFmtId="0" fontId="18" fillId="0" borderId="0" xfId="4" applyNumberFormat="1" applyFont="1" applyFill="1" applyBorder="1" applyAlignment="1" applyProtection="1">
      <alignment horizontal="center" vertical="center" shrinkToFit="1"/>
    </xf>
    <xf numFmtId="0" fontId="18" fillId="0" borderId="8" xfId="4" applyNumberFormat="1" applyFont="1" applyFill="1" applyBorder="1" applyAlignment="1" applyProtection="1">
      <alignment horizontal="center" vertical="center" shrinkToFit="1"/>
    </xf>
    <xf numFmtId="0" fontId="21" fillId="8" borderId="28" xfId="4" applyNumberFormat="1" applyFont="1" applyFill="1" applyBorder="1" applyAlignment="1" applyProtection="1">
      <alignment vertical="center" wrapText="1" shrinkToFit="1"/>
    </xf>
    <xf numFmtId="0" fontId="21" fillId="8" borderId="0" xfId="4" applyNumberFormat="1" applyFont="1" applyFill="1" applyBorder="1" applyAlignment="1" applyProtection="1">
      <alignment vertical="center" wrapText="1" shrinkToFit="1"/>
    </xf>
    <xf numFmtId="0" fontId="21" fillId="8" borderId="37" xfId="4" applyNumberFormat="1" applyFont="1" applyFill="1" applyBorder="1" applyAlignment="1" applyProtection="1">
      <alignment vertical="center" wrapText="1" shrinkToFit="1"/>
    </xf>
    <xf numFmtId="0" fontId="19" fillId="0" borderId="0" xfId="4" applyNumberFormat="1" applyFont="1" applyFill="1" applyBorder="1" applyAlignment="1" applyProtection="1">
      <alignment horizontal="left" vertical="center"/>
      <protection locked="0"/>
    </xf>
    <xf numFmtId="0" fontId="19" fillId="0" borderId="0" xfId="4" applyNumberFormat="1" applyFont="1" applyFill="1" applyAlignment="1" applyProtection="1">
      <alignment horizontal="left" vertical="center"/>
      <protection locked="0"/>
    </xf>
    <xf numFmtId="0" fontId="42" fillId="0" borderId="0" xfId="4" applyNumberFormat="1" applyFont="1" applyFill="1" applyBorder="1" applyAlignment="1" applyProtection="1">
      <alignment horizontal="left" vertical="center"/>
      <protection locked="0"/>
    </xf>
    <xf numFmtId="0" fontId="136" fillId="0" borderId="0" xfId="4" applyNumberFormat="1" applyFont="1" applyFill="1" applyBorder="1" applyAlignment="1" applyProtection="1">
      <alignment horizontal="left" vertical="center"/>
    </xf>
    <xf numFmtId="0" fontId="11" fillId="39" borderId="0" xfId="4" applyNumberFormat="1" applyFont="1" applyFill="1" applyBorder="1" applyProtection="1">
      <alignment vertical="center"/>
      <protection locked="0"/>
    </xf>
    <xf numFmtId="0" fontId="19" fillId="39" borderId="0" xfId="4" applyNumberFormat="1" applyFont="1" applyFill="1" applyBorder="1" applyProtection="1">
      <alignment vertical="center"/>
      <protection locked="0"/>
    </xf>
    <xf numFmtId="49" fontId="17" fillId="0" borderId="0" xfId="4" applyNumberFormat="1" applyFont="1" applyFill="1" applyProtection="1">
      <alignment vertical="center"/>
      <protection locked="0"/>
    </xf>
    <xf numFmtId="49" fontId="17" fillId="0" borderId="0" xfId="4" applyNumberFormat="1" applyFont="1" applyFill="1" applyProtection="1">
      <alignment vertical="center"/>
      <protection hidden="1"/>
    </xf>
    <xf numFmtId="49" fontId="17" fillId="0" borderId="0" xfId="4" applyNumberFormat="1" applyFont="1" applyFill="1" applyBorder="1" applyProtection="1">
      <alignment vertical="center"/>
      <protection locked="0"/>
    </xf>
    <xf numFmtId="49" fontId="45" fillId="15" borderId="0" xfId="0" applyNumberFormat="1" applyFont="1" applyFill="1" applyProtection="1">
      <alignment vertical="center"/>
      <protection locked="0"/>
    </xf>
    <xf numFmtId="49" fontId="45" fillId="15" borderId="0" xfId="0" applyNumberFormat="1" applyFont="1" applyFill="1">
      <alignment vertical="center"/>
    </xf>
    <xf numFmtId="49" fontId="17" fillId="0" borderId="0" xfId="0" applyNumberFormat="1" applyFont="1" applyFill="1" applyProtection="1">
      <alignment vertical="center"/>
      <protection locked="0"/>
    </xf>
    <xf numFmtId="0" fontId="17" fillId="0" borderId="0" xfId="0" applyNumberFormat="1" applyFont="1" applyFill="1" applyProtection="1">
      <alignment vertical="center"/>
      <protection locked="0"/>
    </xf>
    <xf numFmtId="49" fontId="17" fillId="0" borderId="0" xfId="0" applyNumberFormat="1" applyFont="1" applyFill="1">
      <alignment vertical="center"/>
    </xf>
    <xf numFmtId="49" fontId="17" fillId="5" borderId="0" xfId="4" applyNumberFormat="1" applyFont="1" applyFill="1" applyProtection="1">
      <alignment vertical="center"/>
      <protection hidden="1"/>
    </xf>
    <xf numFmtId="49" fontId="17" fillId="0" borderId="0" xfId="4" applyNumberFormat="1" applyFont="1" applyFill="1" applyBorder="1" applyProtection="1">
      <alignment vertical="center"/>
      <protection hidden="1"/>
    </xf>
    <xf numFmtId="0" fontId="17" fillId="25" borderId="0" xfId="4" applyNumberFormat="1" applyFont="1" applyFill="1" applyBorder="1" applyProtection="1">
      <alignment vertical="center"/>
      <protection hidden="1"/>
    </xf>
    <xf numFmtId="0" fontId="17" fillId="0" borderId="6" xfId="4" applyNumberFormat="1" applyFont="1" applyFill="1" applyBorder="1" applyAlignment="1" applyProtection="1">
      <alignment vertical="center"/>
      <protection hidden="1"/>
    </xf>
    <xf numFmtId="0" fontId="17" fillId="4" borderId="6" xfId="4" applyNumberFormat="1" applyFont="1" applyFill="1" applyBorder="1" applyAlignment="1" applyProtection="1">
      <alignment vertical="center"/>
      <protection hidden="1"/>
    </xf>
    <xf numFmtId="0" fontId="19" fillId="4" borderId="6" xfId="4" applyNumberFormat="1" applyFont="1" applyFill="1" applyBorder="1" applyAlignment="1" applyProtection="1">
      <alignment horizontal="right" vertical="center"/>
      <protection hidden="1"/>
    </xf>
    <xf numFmtId="0" fontId="17" fillId="0" borderId="6" xfId="4" applyFont="1" applyFill="1" applyBorder="1" applyAlignment="1" applyProtection="1">
      <alignment vertical="center"/>
      <protection hidden="1"/>
    </xf>
    <xf numFmtId="0" fontId="17" fillId="4" borderId="6" xfId="4" applyFont="1" applyFill="1" applyBorder="1" applyAlignment="1" applyProtection="1">
      <alignment vertical="center"/>
      <protection hidden="1"/>
    </xf>
    <xf numFmtId="0" fontId="17" fillId="20" borderId="6" xfId="4" applyNumberFormat="1" applyFont="1" applyFill="1" applyBorder="1" applyAlignment="1" applyProtection="1">
      <alignment vertical="center"/>
      <protection hidden="1"/>
    </xf>
    <xf numFmtId="0" fontId="19" fillId="20" borderId="6" xfId="4" applyNumberFormat="1" applyFont="1" applyFill="1" applyBorder="1" applyAlignment="1" applyProtection="1">
      <alignment vertical="center"/>
      <protection hidden="1"/>
    </xf>
    <xf numFmtId="0" fontId="17" fillId="0" borderId="6" xfId="7" applyNumberFormat="1" applyFont="1" applyFill="1" applyBorder="1" applyAlignment="1" applyProtection="1">
      <alignment vertical="center"/>
      <protection hidden="1"/>
    </xf>
    <xf numFmtId="0" fontId="17" fillId="20" borderId="6" xfId="4" applyNumberFormat="1" applyFont="1" applyFill="1" applyBorder="1" applyAlignment="1" applyProtection="1">
      <alignment vertical="center"/>
      <protection locked="0"/>
    </xf>
    <xf numFmtId="0" fontId="19" fillId="20" borderId="6" xfId="4" applyNumberFormat="1" applyFont="1" applyFill="1" applyBorder="1" applyAlignment="1" applyProtection="1">
      <alignment vertical="center"/>
      <protection locked="0"/>
    </xf>
    <xf numFmtId="0" fontId="17" fillId="0" borderId="0" xfId="4" applyNumberFormat="1" applyFont="1" applyFill="1" applyBorder="1" applyAlignment="1" applyProtection="1">
      <alignment horizontal="center" vertical="center" shrinkToFit="1"/>
      <protection hidden="1"/>
    </xf>
    <xf numFmtId="0" fontId="17" fillId="0" borderId="0" xfId="4" applyNumberFormat="1" applyFont="1" applyFill="1" applyBorder="1" applyAlignment="1" applyProtection="1">
      <alignment vertical="center" shrinkToFit="1"/>
      <protection hidden="1"/>
    </xf>
    <xf numFmtId="0" fontId="17" fillId="0" borderId="0" xfId="4" applyFont="1" applyFill="1" applyBorder="1" applyAlignment="1" applyProtection="1">
      <alignment vertical="center"/>
      <protection locked="0"/>
    </xf>
    <xf numFmtId="0" fontId="17" fillId="0" borderId="0" xfId="4" applyNumberFormat="1" applyFont="1" applyFill="1" applyBorder="1" applyProtection="1">
      <alignment vertical="center"/>
      <protection hidden="1"/>
    </xf>
    <xf numFmtId="0" fontId="17" fillId="4" borderId="6" xfId="7" applyNumberFormat="1" applyFont="1" applyFill="1" applyBorder="1" applyAlignment="1" applyProtection="1">
      <alignment vertical="center"/>
      <protection hidden="1"/>
    </xf>
    <xf numFmtId="0" fontId="19" fillId="4" borderId="6" xfId="7" applyNumberFormat="1" applyFont="1" applyFill="1" applyBorder="1" applyAlignment="1" applyProtection="1">
      <alignment horizontal="right" vertical="center"/>
      <protection hidden="1"/>
    </xf>
    <xf numFmtId="6" fontId="48" fillId="0" borderId="145" xfId="13" applyFont="1" applyFill="1" applyBorder="1" applyAlignment="1" applyProtection="1">
      <alignment horizontal="right" vertical="center" shrinkToFit="1"/>
      <protection locked="0"/>
    </xf>
    <xf numFmtId="0" fontId="19" fillId="0" borderId="0" xfId="4" applyFont="1" applyFill="1" applyBorder="1" applyProtection="1">
      <alignment vertical="center"/>
    </xf>
    <xf numFmtId="0" fontId="17" fillId="0" borderId="0" xfId="4" applyNumberFormat="1" applyFont="1" applyFill="1" applyBorder="1" applyProtection="1">
      <alignment vertical="center"/>
      <protection locked="0"/>
    </xf>
    <xf numFmtId="0" fontId="17" fillId="25" borderId="6" xfId="2" applyFont="1" applyFill="1" applyBorder="1" applyAlignment="1">
      <alignment vertical="center"/>
    </xf>
    <xf numFmtId="0" fontId="17" fillId="25" borderId="6" xfId="4" applyFont="1" applyFill="1" applyBorder="1" applyProtection="1">
      <alignment vertical="center"/>
      <protection hidden="1"/>
    </xf>
    <xf numFmtId="0" fontId="19" fillId="25" borderId="6" xfId="4" applyFont="1" applyFill="1" applyBorder="1" applyAlignment="1" applyProtection="1">
      <alignment vertical="center"/>
      <protection hidden="1"/>
    </xf>
    <xf numFmtId="0" fontId="19" fillId="24" borderId="0" xfId="4" applyNumberFormat="1" applyFont="1" applyFill="1" applyBorder="1" applyProtection="1">
      <alignment vertical="center"/>
      <protection locked="0"/>
    </xf>
    <xf numFmtId="0" fontId="17" fillId="0" borderId="6" xfId="0" applyFont="1" applyFill="1" applyBorder="1" applyAlignment="1">
      <alignment horizontal="left" vertical="center" readingOrder="1"/>
    </xf>
    <xf numFmtId="0" fontId="17" fillId="0" borderId="6" xfId="4" applyFont="1" applyBorder="1" applyAlignment="1" applyProtection="1">
      <alignment vertical="center"/>
      <protection hidden="1"/>
    </xf>
    <xf numFmtId="14" fontId="19" fillId="0" borderId="0" xfId="4" applyNumberFormat="1" applyFont="1" applyFill="1" applyProtection="1">
      <alignment vertical="center"/>
      <protection locked="0"/>
    </xf>
    <xf numFmtId="0" fontId="17" fillId="5" borderId="6" xfId="4" applyNumberFormat="1" applyFont="1" applyFill="1" applyBorder="1" applyAlignment="1" applyProtection="1">
      <alignment horizontal="right" vertical="center"/>
      <protection locked="0"/>
    </xf>
    <xf numFmtId="0" fontId="17" fillId="5" borderId="0" xfId="4" applyNumberFormat="1" applyFont="1" applyFill="1" applyBorder="1" applyAlignment="1" applyProtection="1">
      <alignment vertical="center" wrapText="1"/>
      <protection locked="0"/>
    </xf>
    <xf numFmtId="0" fontId="17" fillId="2" borderId="6" xfId="4" applyFont="1" applyFill="1" applyBorder="1" applyAlignment="1" applyProtection="1">
      <alignment vertical="center" shrinkToFit="1"/>
      <protection hidden="1"/>
    </xf>
    <xf numFmtId="0" fontId="17" fillId="2" borderId="6" xfId="4" applyFont="1" applyFill="1" applyBorder="1" applyAlignment="1" applyProtection="1">
      <alignment horizontal="right" vertical="center" shrinkToFit="1"/>
      <protection hidden="1"/>
    </xf>
    <xf numFmtId="0" fontId="17" fillId="2" borderId="9" xfId="4" applyFont="1" applyFill="1" applyBorder="1" applyAlignment="1" applyProtection="1">
      <alignment vertical="center" shrinkToFit="1"/>
      <protection hidden="1"/>
    </xf>
    <xf numFmtId="0" fontId="17" fillId="0" borderId="9" xfId="4" applyFont="1" applyFill="1" applyBorder="1" applyAlignment="1" applyProtection="1">
      <alignment vertical="center" shrinkToFit="1"/>
      <protection hidden="1"/>
    </xf>
    <xf numFmtId="0" fontId="17" fillId="2" borderId="113" xfId="4" applyFont="1" applyFill="1" applyBorder="1" applyAlignment="1" applyProtection="1">
      <alignment vertical="center" shrinkToFit="1"/>
      <protection hidden="1"/>
    </xf>
    <xf numFmtId="0" fontId="17" fillId="2" borderId="113" xfId="4" applyFont="1" applyFill="1" applyBorder="1" applyAlignment="1" applyProtection="1">
      <alignment horizontal="right" vertical="center" shrinkToFit="1"/>
      <protection hidden="1"/>
    </xf>
    <xf numFmtId="0" fontId="17" fillId="0" borderId="113" xfId="4" applyFont="1" applyFill="1" applyBorder="1" applyAlignment="1" applyProtection="1">
      <alignment vertical="center" shrinkToFit="1"/>
      <protection hidden="1"/>
    </xf>
    <xf numFmtId="0" fontId="17" fillId="2" borderId="0" xfId="4" applyFont="1" applyFill="1" applyBorder="1" applyAlignment="1" applyProtection="1">
      <alignment vertical="center" shrinkToFit="1"/>
      <protection hidden="1"/>
    </xf>
    <xf numFmtId="0" fontId="17" fillId="2" borderId="0" xfId="4" applyFont="1" applyFill="1" applyBorder="1" applyAlignment="1" applyProtection="1">
      <alignment horizontal="right" vertical="center" shrinkToFit="1"/>
      <protection hidden="1"/>
    </xf>
    <xf numFmtId="0" fontId="17" fillId="0" borderId="0" xfId="4" applyFont="1" applyFill="1" applyBorder="1" applyAlignment="1" applyProtection="1">
      <alignment vertical="center" shrinkToFit="1"/>
      <protection hidden="1"/>
    </xf>
    <xf numFmtId="0" fontId="17" fillId="2" borderId="33" xfId="4" applyFont="1" applyFill="1" applyBorder="1" applyAlignment="1" applyProtection="1">
      <alignment horizontal="right" vertical="center" shrinkToFit="1"/>
      <protection hidden="1"/>
    </xf>
    <xf numFmtId="0" fontId="17" fillId="2" borderId="33" xfId="4" applyFont="1" applyFill="1" applyBorder="1" applyAlignment="1" applyProtection="1">
      <alignment vertical="center" shrinkToFit="1"/>
      <protection hidden="1"/>
    </xf>
    <xf numFmtId="0" fontId="17" fillId="0" borderId="0" xfId="3" applyFont="1" applyFill="1" applyAlignment="1" applyProtection="1">
      <alignment vertical="center"/>
      <protection locked="0"/>
    </xf>
    <xf numFmtId="6" fontId="17" fillId="5" borderId="6" xfId="4" applyNumberFormat="1" applyFont="1" applyFill="1" applyBorder="1" applyAlignment="1" applyProtection="1">
      <alignment vertical="center"/>
      <protection hidden="1"/>
    </xf>
    <xf numFmtId="10" fontId="17" fillId="5" borderId="6" xfId="6" applyNumberFormat="1" applyFont="1" applyFill="1" applyBorder="1" applyAlignment="1" applyProtection="1">
      <alignment vertical="center"/>
      <protection hidden="1"/>
    </xf>
    <xf numFmtId="0" fontId="17" fillId="40" borderId="0" xfId="4" applyNumberFormat="1" applyFont="1" applyFill="1" applyProtection="1">
      <alignment vertical="center"/>
      <protection hidden="1"/>
    </xf>
    <xf numFmtId="0" fontId="29" fillId="2" borderId="4" xfId="4" applyFont="1" applyFill="1" applyBorder="1" applyAlignment="1" applyProtection="1">
      <alignment horizontal="center" vertical="center" shrinkToFit="1"/>
    </xf>
    <xf numFmtId="0" fontId="29" fillId="2" borderId="1" xfId="4" applyFont="1" applyFill="1" applyBorder="1" applyAlignment="1" applyProtection="1">
      <alignment horizontal="center" vertical="center" shrinkToFit="1"/>
    </xf>
    <xf numFmtId="0" fontId="17" fillId="0" borderId="6" xfId="4" applyNumberFormat="1" applyFont="1" applyFill="1" applyBorder="1" applyProtection="1">
      <alignment vertical="center"/>
      <protection hidden="1"/>
    </xf>
    <xf numFmtId="6" fontId="18" fillId="28" borderId="33" xfId="5" applyFont="1" applyFill="1" applyBorder="1" applyAlignment="1" applyProtection="1">
      <alignment horizontal="left" vertical="center" shrinkToFit="1"/>
    </xf>
    <xf numFmtId="0" fontId="28" fillId="28" borderId="33" xfId="4" applyFont="1" applyFill="1" applyBorder="1" applyProtection="1">
      <alignment vertical="center"/>
    </xf>
    <xf numFmtId="0" fontId="18" fillId="28" borderId="33" xfId="4" applyFont="1" applyFill="1" applyBorder="1" applyProtection="1">
      <alignment vertical="center"/>
    </xf>
    <xf numFmtId="0" fontId="21" fillId="0" borderId="8" xfId="4" applyFont="1" applyFill="1" applyBorder="1" applyAlignment="1" applyProtection="1">
      <alignment vertical="center" shrinkToFit="1"/>
    </xf>
    <xf numFmtId="0" fontId="0" fillId="29" borderId="6" xfId="0" applyNumberFormat="1" applyFill="1" applyBorder="1" applyAlignment="1">
      <alignment horizontal="left" vertical="center"/>
    </xf>
    <xf numFmtId="0" fontId="0" fillId="0" borderId="6" xfId="0" applyNumberFormat="1" applyFill="1" applyBorder="1" applyAlignment="1">
      <alignment horizontal="left" vertical="center"/>
    </xf>
    <xf numFmtId="0" fontId="17" fillId="0" borderId="7" xfId="4" applyNumberFormat="1" applyFont="1" applyFill="1" applyBorder="1" applyProtection="1">
      <alignment vertical="center"/>
      <protection locked="0"/>
    </xf>
    <xf numFmtId="0" fontId="17" fillId="0" borderId="8" xfId="4" applyNumberFormat="1" applyFont="1" applyFill="1" applyBorder="1" applyProtection="1">
      <alignment vertical="center"/>
      <protection locked="0"/>
    </xf>
    <xf numFmtId="0" fontId="17" fillId="0" borderId="5" xfId="4" applyNumberFormat="1" applyFont="1" applyFill="1" applyBorder="1" applyProtection="1">
      <alignment vertical="center"/>
      <protection locked="0"/>
    </xf>
    <xf numFmtId="0" fontId="19" fillId="0" borderId="6" xfId="4" applyNumberFormat="1" applyFont="1" applyFill="1" applyBorder="1" applyProtection="1">
      <alignment vertical="center"/>
      <protection locked="0"/>
    </xf>
    <xf numFmtId="0" fontId="19" fillId="0" borderId="6" xfId="4" applyNumberFormat="1" applyFont="1" applyFill="1" applyBorder="1" applyProtection="1">
      <alignment vertical="center"/>
      <protection hidden="1"/>
    </xf>
    <xf numFmtId="0" fontId="17" fillId="0" borderId="10" xfId="4" applyNumberFormat="1" applyFont="1" applyFill="1" applyBorder="1" applyProtection="1">
      <alignment vertical="center"/>
      <protection locked="0"/>
    </xf>
    <xf numFmtId="0" fontId="17" fillId="0" borderId="11" xfId="4" applyNumberFormat="1" applyFont="1" applyFill="1" applyBorder="1" applyProtection="1">
      <alignment vertical="center"/>
      <protection locked="0"/>
    </xf>
    <xf numFmtId="0" fontId="17" fillId="0" borderId="10" xfId="4" applyNumberFormat="1" applyFont="1" applyFill="1" applyBorder="1" applyProtection="1">
      <alignment vertical="center"/>
      <protection hidden="1"/>
    </xf>
    <xf numFmtId="0" fontId="17" fillId="0" borderId="11" xfId="4" applyNumberFormat="1" applyFont="1" applyFill="1" applyBorder="1" applyProtection="1">
      <alignment vertical="center"/>
      <protection hidden="1"/>
    </xf>
    <xf numFmtId="179" fontId="32" fillId="35" borderId="157" xfId="24" applyNumberFormat="1" applyFont="1" applyFill="1" applyBorder="1" applyAlignment="1">
      <alignment horizontal="left" vertical="center" wrapText="1"/>
    </xf>
    <xf numFmtId="0" fontId="17" fillId="0" borderId="10" xfId="4" applyNumberFormat="1" applyFont="1" applyFill="1" applyBorder="1" applyAlignment="1" applyProtection="1">
      <alignment vertical="center"/>
      <protection locked="0"/>
    </xf>
    <xf numFmtId="0" fontId="17" fillId="0" borderId="11" xfId="4" applyNumberFormat="1" applyFont="1" applyFill="1" applyBorder="1" applyAlignment="1" applyProtection="1">
      <alignment vertical="center"/>
      <protection locked="0"/>
    </xf>
    <xf numFmtId="0" fontId="93" fillId="30" borderId="78" xfId="23" applyFont="1" applyFill="1" applyBorder="1" applyAlignment="1">
      <alignment horizontal="left" vertical="center" wrapText="1"/>
    </xf>
    <xf numFmtId="0" fontId="19" fillId="0" borderId="0" xfId="4" applyNumberFormat="1" applyFont="1" applyFill="1" applyAlignment="1" applyProtection="1">
      <alignment vertical="center"/>
      <protection locked="0"/>
    </xf>
    <xf numFmtId="9" fontId="17" fillId="0" borderId="8" xfId="4" applyNumberFormat="1" applyFont="1" applyFill="1" applyBorder="1" applyAlignment="1" applyProtection="1">
      <alignment vertical="center"/>
      <protection hidden="1"/>
    </xf>
    <xf numFmtId="0" fontId="17" fillId="0" borderId="5" xfId="4" applyNumberFormat="1" applyFont="1" applyFill="1" applyBorder="1" applyProtection="1">
      <alignment vertical="center"/>
      <protection hidden="1"/>
    </xf>
    <xf numFmtId="9" fontId="19" fillId="0" borderId="0" xfId="4" applyNumberFormat="1" applyFont="1" applyFill="1" applyAlignment="1" applyProtection="1">
      <alignment horizontal="left" vertical="center"/>
      <protection locked="0"/>
    </xf>
    <xf numFmtId="0" fontId="19" fillId="0" borderId="0" xfId="4" applyNumberFormat="1" applyFont="1" applyFill="1" applyAlignment="1" applyProtection="1">
      <alignment vertical="center" wrapText="1"/>
      <protection locked="0"/>
    </xf>
    <xf numFmtId="0" fontId="21" fillId="17" borderId="1" xfId="4" applyNumberFormat="1" applyFont="1" applyFill="1" applyBorder="1" applyAlignment="1" applyProtection="1">
      <alignment vertical="center"/>
    </xf>
    <xf numFmtId="0" fontId="21" fillId="17" borderId="2" xfId="4" applyNumberFormat="1" applyFont="1" applyFill="1" applyBorder="1" applyAlignment="1" applyProtection="1">
      <alignment vertical="center"/>
    </xf>
    <xf numFmtId="0" fontId="17" fillId="5" borderId="0" xfId="4" applyNumberFormat="1" applyFont="1" applyFill="1" applyBorder="1" applyAlignment="1" applyProtection="1">
      <alignment vertical="center"/>
      <protection locked="0"/>
    </xf>
    <xf numFmtId="0" fontId="17" fillId="5" borderId="0" xfId="4" applyNumberFormat="1" applyFont="1" applyFill="1" applyBorder="1" applyAlignment="1" applyProtection="1">
      <alignment vertical="center"/>
      <protection hidden="1"/>
    </xf>
    <xf numFmtId="49" fontId="17" fillId="5" borderId="0" xfId="4" applyNumberFormat="1" applyFont="1" applyFill="1" applyBorder="1" applyAlignment="1" applyProtection="1">
      <alignment vertical="center"/>
      <protection hidden="1"/>
    </xf>
    <xf numFmtId="0" fontId="17" fillId="5" borderId="0" xfId="4" applyNumberFormat="1" applyFont="1" applyFill="1" applyBorder="1" applyAlignment="1" applyProtection="1">
      <alignment vertical="center"/>
      <protection locked="0" hidden="1"/>
    </xf>
    <xf numFmtId="0" fontId="17" fillId="2" borderId="0" xfId="4" applyFont="1" applyFill="1" applyBorder="1" applyAlignment="1" applyProtection="1">
      <alignment vertical="center"/>
      <protection hidden="1"/>
    </xf>
    <xf numFmtId="0" fontId="17" fillId="2" borderId="0" xfId="4" applyFont="1" applyFill="1" applyBorder="1" applyAlignment="1" applyProtection="1">
      <alignment horizontal="right" vertical="center"/>
      <protection hidden="1"/>
    </xf>
    <xf numFmtId="0" fontId="17" fillId="0" borderId="0" xfId="4" applyFont="1" applyFill="1" applyBorder="1" applyAlignment="1" applyProtection="1">
      <alignment vertical="center"/>
      <protection hidden="1"/>
    </xf>
    <xf numFmtId="10" fontId="17" fillId="5" borderId="0" xfId="6" applyNumberFormat="1" applyFont="1" applyFill="1" applyBorder="1" applyAlignment="1" applyProtection="1">
      <alignment vertical="center"/>
      <protection hidden="1"/>
    </xf>
    <xf numFmtId="0" fontId="17" fillId="2" borderId="6" xfId="4" applyNumberFormat="1" applyFont="1" applyFill="1" applyBorder="1" applyAlignment="1" applyProtection="1">
      <alignment vertical="center" shrinkToFit="1"/>
      <protection hidden="1"/>
    </xf>
    <xf numFmtId="0" fontId="17" fillId="2" borderId="6" xfId="4" applyNumberFormat="1" applyFont="1" applyFill="1" applyBorder="1" applyAlignment="1" applyProtection="1">
      <alignment horizontal="right" vertical="center" shrinkToFit="1"/>
      <protection hidden="1"/>
    </xf>
    <xf numFmtId="0" fontId="17" fillId="2" borderId="9" xfId="4" applyNumberFormat="1" applyFont="1" applyFill="1" applyBorder="1" applyAlignment="1" applyProtection="1">
      <alignment vertical="center" shrinkToFit="1"/>
      <protection hidden="1"/>
    </xf>
    <xf numFmtId="0" fontId="17" fillId="0" borderId="9" xfId="4" applyNumberFormat="1" applyFont="1" applyFill="1" applyBorder="1" applyAlignment="1" applyProtection="1">
      <alignment vertical="center" shrinkToFit="1"/>
      <protection hidden="1"/>
    </xf>
    <xf numFmtId="0" fontId="17" fillId="30" borderId="6" xfId="4" applyNumberFormat="1" applyFont="1" applyFill="1" applyBorder="1" applyProtection="1">
      <alignment vertical="center"/>
      <protection hidden="1"/>
    </xf>
    <xf numFmtId="0" fontId="17" fillId="0" borderId="6" xfId="4" applyNumberFormat="1" applyFont="1" applyFill="1" applyBorder="1" applyAlignment="1" applyProtection="1">
      <alignment vertical="center" shrinkToFit="1"/>
      <protection hidden="1"/>
    </xf>
    <xf numFmtId="0" fontId="17" fillId="0" borderId="6" xfId="4" applyNumberFormat="1" applyFont="1" applyFill="1" applyBorder="1" applyProtection="1">
      <alignment vertical="center"/>
      <protection locked="0" hidden="1"/>
    </xf>
    <xf numFmtId="0" fontId="17" fillId="30" borderId="6" xfId="4" applyNumberFormat="1" applyFont="1" applyFill="1" applyBorder="1" applyProtection="1">
      <alignment vertical="center"/>
      <protection locked="0"/>
    </xf>
    <xf numFmtId="0" fontId="17" fillId="0" borderId="33" xfId="4" applyNumberFormat="1" applyFont="1" applyFill="1" applyBorder="1" applyProtection="1">
      <alignment vertical="center"/>
      <protection locked="0"/>
    </xf>
    <xf numFmtId="0" fontId="21" fillId="8" borderId="8" xfId="4" applyNumberFormat="1" applyFont="1" applyFill="1" applyBorder="1" applyAlignment="1" applyProtection="1">
      <alignment vertical="top"/>
    </xf>
    <xf numFmtId="0" fontId="21" fillId="8" borderId="0" xfId="4" applyNumberFormat="1" applyFont="1" applyFill="1" applyBorder="1" applyAlignment="1" applyProtection="1">
      <alignment vertical="top"/>
    </xf>
    <xf numFmtId="0" fontId="21" fillId="8" borderId="31" xfId="4" applyNumberFormat="1" applyFont="1" applyFill="1" applyBorder="1" applyAlignment="1" applyProtection="1">
      <alignment vertical="top"/>
    </xf>
    <xf numFmtId="0" fontId="21" fillId="8" borderId="37" xfId="4" applyNumberFormat="1" applyFont="1" applyFill="1" applyBorder="1" applyAlignment="1" applyProtection="1">
      <alignment vertical="center"/>
    </xf>
    <xf numFmtId="0" fontId="21" fillId="8" borderId="40" xfId="4" applyNumberFormat="1" applyFont="1" applyFill="1" applyBorder="1" applyAlignment="1" applyProtection="1">
      <alignment vertical="center"/>
    </xf>
    <xf numFmtId="0" fontId="17" fillId="0" borderId="37" xfId="4" applyNumberFormat="1" applyFont="1" applyFill="1" applyBorder="1" applyProtection="1">
      <alignment vertical="center"/>
    </xf>
    <xf numFmtId="0" fontId="108" fillId="0" borderId="155" xfId="24" applyFont="1" applyFill="1" applyBorder="1" applyAlignment="1">
      <alignment horizontal="left" vertical="center" wrapText="1"/>
    </xf>
    <xf numFmtId="0" fontId="29" fillId="2" borderId="1" xfId="4" applyFont="1" applyFill="1" applyBorder="1" applyAlignment="1" applyProtection="1">
      <alignment horizontal="center" vertical="center" shrinkToFit="1"/>
    </xf>
    <xf numFmtId="0" fontId="16" fillId="0" borderId="0" xfId="18" applyFont="1" applyAlignment="1">
      <alignment horizontal="left" vertical="center"/>
    </xf>
    <xf numFmtId="0" fontId="16" fillId="0" borderId="0" xfId="18" applyFont="1" applyAlignment="1">
      <alignment horizontal="left" vertical="top"/>
    </xf>
    <xf numFmtId="0" fontId="45" fillId="26" borderId="6" xfId="18" applyFont="1" applyFill="1" applyBorder="1" applyAlignment="1">
      <alignment horizontal="center" vertical="center"/>
    </xf>
    <xf numFmtId="0" fontId="19" fillId="0" borderId="3" xfId="4" applyNumberFormat="1" applyFont="1" applyFill="1" applyBorder="1" applyProtection="1">
      <alignment vertical="center"/>
      <protection locked="0"/>
    </xf>
    <xf numFmtId="0" fontId="17" fillId="0" borderId="113" xfId="4" applyNumberFormat="1" applyFont="1" applyFill="1" applyBorder="1" applyProtection="1">
      <alignment vertical="center"/>
      <protection locked="0"/>
    </xf>
    <xf numFmtId="0" fontId="19" fillId="0" borderId="2" xfId="4" applyNumberFormat="1" applyFont="1" applyFill="1" applyBorder="1" applyProtection="1">
      <alignment vertical="center"/>
      <protection locked="0"/>
    </xf>
    <xf numFmtId="0" fontId="17" fillId="0" borderId="115" xfId="4" applyNumberFormat="1" applyFont="1" applyFill="1" applyBorder="1" applyProtection="1">
      <alignment vertical="center"/>
      <protection locked="0"/>
    </xf>
    <xf numFmtId="0" fontId="17" fillId="0" borderId="35" xfId="4" applyNumberFormat="1" applyFont="1" applyFill="1" applyBorder="1" applyProtection="1">
      <alignment vertical="center"/>
      <protection locked="0"/>
    </xf>
    <xf numFmtId="0" fontId="98" fillId="0" borderId="65" xfId="23" applyFont="1" applyFill="1" applyBorder="1" applyAlignment="1">
      <alignment horizontal="left" vertical="center" wrapText="1"/>
    </xf>
    <xf numFmtId="0" fontId="101" fillId="0" borderId="7" xfId="22" applyFont="1" applyFill="1" applyBorder="1" applyAlignment="1">
      <alignment vertical="center" wrapText="1"/>
    </xf>
    <xf numFmtId="0" fontId="97" fillId="0" borderId="7" xfId="22" applyFont="1" applyFill="1" applyBorder="1" applyAlignment="1">
      <alignment vertical="center" wrapText="1"/>
    </xf>
    <xf numFmtId="0" fontId="104" fillId="0" borderId="6" xfId="0" applyFont="1" applyFill="1" applyBorder="1" applyAlignment="1">
      <alignment horizontal="left" vertical="center"/>
    </xf>
    <xf numFmtId="0" fontId="98" fillId="0" borderId="65" xfId="22" applyFont="1" applyFill="1" applyBorder="1" applyAlignment="1">
      <alignment vertical="center" wrapText="1"/>
    </xf>
    <xf numFmtId="0" fontId="101" fillId="0" borderId="61" xfId="22" applyFont="1" applyFill="1" applyBorder="1" applyAlignment="1">
      <alignment vertical="center" wrapText="1"/>
    </xf>
    <xf numFmtId="0" fontId="45" fillId="0" borderId="6" xfId="18" applyFont="1" applyBorder="1" applyAlignment="1">
      <alignment horizontal="center" vertical="center"/>
    </xf>
    <xf numFmtId="0" fontId="17" fillId="0" borderId="0" xfId="4" applyNumberFormat="1" applyFont="1" applyFill="1" applyBorder="1" applyProtection="1">
      <alignment vertical="center"/>
      <protection locked="0" hidden="1"/>
    </xf>
    <xf numFmtId="0" fontId="17" fillId="2" borderId="0" xfId="4" applyNumberFormat="1" applyFont="1" applyFill="1" applyBorder="1" applyAlignment="1" applyProtection="1">
      <alignment vertical="center" shrinkToFit="1"/>
      <protection hidden="1"/>
    </xf>
    <xf numFmtId="49" fontId="19" fillId="5" borderId="0" xfId="4" applyNumberFormat="1" applyFont="1" applyFill="1" applyBorder="1" applyProtection="1">
      <alignment vertical="center"/>
      <protection locked="0" hidden="1"/>
    </xf>
    <xf numFmtId="49" fontId="17" fillId="0" borderId="6" xfId="4" applyNumberFormat="1" applyFont="1" applyFill="1" applyBorder="1" applyProtection="1">
      <alignment vertical="center"/>
      <protection hidden="1"/>
    </xf>
    <xf numFmtId="0" fontId="25" fillId="0" borderId="8" xfId="4" applyFont="1" applyFill="1" applyBorder="1" applyAlignment="1" applyProtection="1">
      <alignment vertical="center" shrinkToFit="1"/>
    </xf>
    <xf numFmtId="0" fontId="25" fillId="0" borderId="72" xfId="4" applyFont="1" applyFill="1" applyBorder="1" applyAlignment="1" applyProtection="1">
      <alignment vertical="center" shrinkToFit="1"/>
    </xf>
    <xf numFmtId="0" fontId="25" fillId="0" borderId="5" xfId="4" applyFont="1" applyFill="1" applyBorder="1" applyAlignment="1" applyProtection="1">
      <alignment vertical="center" shrinkToFit="1"/>
    </xf>
    <xf numFmtId="0" fontId="25" fillId="0" borderId="71" xfId="4" applyFont="1" applyFill="1" applyBorder="1" applyAlignment="1" applyProtection="1">
      <alignment vertical="center" shrinkToFit="1"/>
    </xf>
    <xf numFmtId="0" fontId="29" fillId="2" borderId="33" xfId="4" applyFont="1" applyFill="1" applyBorder="1" applyAlignment="1" applyProtection="1">
      <alignment horizontal="center" vertical="center" shrinkToFit="1"/>
    </xf>
    <xf numFmtId="0" fontId="25" fillId="0" borderId="135" xfId="4" applyFont="1" applyFill="1" applyBorder="1" applyAlignment="1" applyProtection="1">
      <alignment vertical="center" shrinkToFit="1"/>
    </xf>
    <xf numFmtId="0" fontId="17" fillId="0" borderId="1" xfId="4" applyNumberFormat="1" applyFont="1" applyFill="1" applyBorder="1" applyProtection="1">
      <alignment vertical="center"/>
      <protection locked="0"/>
    </xf>
    <xf numFmtId="0" fontId="17" fillId="5" borderId="1" xfId="4" applyNumberFormat="1" applyFont="1" applyFill="1" applyBorder="1" applyProtection="1">
      <alignment vertical="center"/>
      <protection locked="0"/>
    </xf>
    <xf numFmtId="0" fontId="17" fillId="5" borderId="1" xfId="4" applyNumberFormat="1" applyFont="1" applyFill="1" applyBorder="1" applyProtection="1">
      <alignment vertical="center"/>
      <protection hidden="1"/>
    </xf>
    <xf numFmtId="49" fontId="17" fillId="0" borderId="1" xfId="4" applyNumberFormat="1" applyFont="1" applyFill="1" applyBorder="1" applyProtection="1">
      <alignment vertical="center"/>
      <protection hidden="1"/>
    </xf>
    <xf numFmtId="0" fontId="17" fillId="0" borderId="1" xfId="4" applyNumberFormat="1" applyFont="1" applyFill="1" applyBorder="1" applyProtection="1">
      <alignment vertical="center"/>
      <protection locked="0" hidden="1"/>
    </xf>
    <xf numFmtId="0" fontId="17" fillId="2" borderId="1" xfId="4" applyNumberFormat="1" applyFont="1" applyFill="1" applyBorder="1" applyAlignment="1" applyProtection="1">
      <alignment vertical="center" shrinkToFit="1"/>
      <protection hidden="1"/>
    </xf>
    <xf numFmtId="0" fontId="17" fillId="2" borderId="1" xfId="4" applyNumberFormat="1" applyFont="1" applyFill="1" applyBorder="1" applyAlignment="1" applyProtection="1">
      <alignment horizontal="right" vertical="center" shrinkToFit="1"/>
      <protection hidden="1"/>
    </xf>
    <xf numFmtId="0" fontId="17" fillId="0" borderId="1" xfId="4" applyNumberFormat="1" applyFont="1" applyFill="1" applyBorder="1" applyAlignment="1" applyProtection="1">
      <alignment vertical="center" shrinkToFit="1"/>
      <protection hidden="1"/>
    </xf>
    <xf numFmtId="0" fontId="17" fillId="5" borderId="1" xfId="4" applyNumberFormat="1" applyFont="1" applyFill="1" applyBorder="1" applyAlignment="1" applyProtection="1">
      <alignment vertical="center"/>
      <protection hidden="1"/>
    </xf>
    <xf numFmtId="0" fontId="17" fillId="5" borderId="1" xfId="6" applyNumberFormat="1" applyFont="1" applyFill="1" applyBorder="1" applyAlignment="1" applyProtection="1">
      <alignment vertical="center"/>
      <protection hidden="1"/>
    </xf>
    <xf numFmtId="0" fontId="17" fillId="0" borderId="1" xfId="4" applyNumberFormat="1" applyFont="1" applyFill="1" applyBorder="1" applyProtection="1">
      <alignment vertical="center"/>
      <protection hidden="1"/>
    </xf>
    <xf numFmtId="180" fontId="17" fillId="2" borderId="6" xfId="4" applyNumberFormat="1" applyFont="1" applyFill="1" applyBorder="1" applyAlignment="1" applyProtection="1">
      <alignment vertical="center" shrinkToFit="1"/>
      <protection hidden="1"/>
    </xf>
    <xf numFmtId="180" fontId="17" fillId="2" borderId="6" xfId="4" applyNumberFormat="1" applyFont="1" applyFill="1" applyBorder="1" applyAlignment="1" applyProtection="1">
      <alignment horizontal="right" vertical="center" shrinkToFit="1"/>
      <protection hidden="1"/>
    </xf>
    <xf numFmtId="0" fontId="18" fillId="0" borderId="0" xfId="4" applyNumberFormat="1" applyFont="1" applyFill="1" applyBorder="1" applyAlignment="1" applyProtection="1">
      <alignment horizontal="center" vertical="center" shrinkToFit="1"/>
    </xf>
    <xf numFmtId="0" fontId="21" fillId="0" borderId="28" xfId="4" applyFont="1" applyFill="1" applyBorder="1" applyAlignment="1" applyProtection="1">
      <alignment horizontal="center" vertical="center" shrinkToFit="1"/>
    </xf>
    <xf numFmtId="0" fontId="21" fillId="0" borderId="28" xfId="4" applyFont="1" applyFill="1" applyBorder="1" applyAlignment="1" applyProtection="1">
      <alignment horizontal="center" vertical="center" shrinkToFit="1"/>
    </xf>
    <xf numFmtId="180" fontId="21" fillId="0" borderId="0" xfId="5" applyNumberFormat="1" applyFont="1" applyFill="1" applyBorder="1" applyAlignment="1" applyProtection="1">
      <alignment vertical="center" shrinkToFit="1"/>
    </xf>
    <xf numFmtId="6" fontId="21" fillId="0" borderId="28" xfId="13" applyFont="1" applyFill="1" applyBorder="1" applyAlignment="1" applyProtection="1">
      <alignment vertical="center"/>
    </xf>
    <xf numFmtId="6" fontId="50" fillId="0" borderId="28" xfId="13" applyFont="1" applyFill="1" applyBorder="1" applyAlignment="1" applyProtection="1">
      <alignment vertical="center"/>
    </xf>
    <xf numFmtId="6" fontId="21" fillId="0" borderId="28" xfId="13" applyFont="1" applyFill="1" applyBorder="1" applyAlignment="1" applyProtection="1">
      <alignment vertical="center" shrinkToFit="1"/>
    </xf>
    <xf numFmtId="0" fontId="19" fillId="24" borderId="0" xfId="4" applyNumberFormat="1" applyFont="1" applyFill="1" applyAlignment="1" applyProtection="1">
      <alignment horizontal="left" vertical="center"/>
      <protection locked="0" hidden="1"/>
    </xf>
    <xf numFmtId="0" fontId="19" fillId="24" borderId="0" xfId="4" applyNumberFormat="1" applyFont="1" applyFill="1" applyProtection="1">
      <alignment vertical="center"/>
      <protection locked="0"/>
    </xf>
    <xf numFmtId="0" fontId="17" fillId="18" borderId="174" xfId="2" applyFont="1" applyFill="1" applyBorder="1" applyAlignment="1">
      <alignment vertical="center"/>
    </xf>
    <xf numFmtId="0" fontId="17" fillId="18" borderId="174" xfId="4" applyFont="1" applyFill="1" applyBorder="1" applyProtection="1">
      <alignment vertical="center"/>
      <protection hidden="1"/>
    </xf>
    <xf numFmtId="0" fontId="19" fillId="18" borderId="174" xfId="4" applyFont="1" applyFill="1" applyBorder="1" applyAlignment="1" applyProtection="1">
      <alignment vertical="center"/>
      <protection hidden="1"/>
    </xf>
    <xf numFmtId="0" fontId="17" fillId="0" borderId="174" xfId="2" applyFont="1" applyFill="1" applyBorder="1" applyAlignment="1">
      <alignment vertical="center"/>
    </xf>
    <xf numFmtId="0" fontId="17" fillId="4" borderId="174" xfId="4" applyFont="1" applyFill="1" applyBorder="1" applyProtection="1">
      <alignment vertical="center"/>
      <protection hidden="1"/>
    </xf>
    <xf numFmtId="0" fontId="19" fillId="4" borderId="174" xfId="4" applyFont="1" applyFill="1" applyBorder="1" applyAlignment="1" applyProtection="1">
      <alignment vertical="center"/>
      <protection hidden="1"/>
    </xf>
    <xf numFmtId="0" fontId="19" fillId="18" borderId="6" xfId="2" applyFont="1" applyFill="1" applyBorder="1" applyAlignment="1">
      <alignment vertical="center"/>
    </xf>
    <xf numFmtId="0" fontId="17" fillId="0" borderId="174" xfId="2" applyFont="1" applyBorder="1" applyAlignment="1">
      <alignment vertical="center"/>
    </xf>
    <xf numFmtId="0" fontId="17" fillId="0" borderId="174" xfId="4" applyFont="1" applyBorder="1" applyProtection="1">
      <alignment vertical="center"/>
      <protection hidden="1"/>
    </xf>
    <xf numFmtId="49" fontId="17" fillId="0" borderId="174" xfId="4" applyNumberFormat="1" applyFont="1" applyBorder="1" applyAlignment="1" applyProtection="1">
      <alignment vertical="center"/>
      <protection hidden="1"/>
    </xf>
    <xf numFmtId="0" fontId="18" fillId="0" borderId="28" xfId="4" applyFont="1" applyFill="1" applyBorder="1" applyAlignment="1" applyProtection="1">
      <alignment horizontal="left" vertical="center"/>
    </xf>
    <xf numFmtId="0" fontId="17" fillId="0" borderId="28" xfId="4" applyFont="1" applyFill="1" applyBorder="1" applyAlignment="1" applyProtection="1">
      <alignment horizontal="left" vertical="center" wrapText="1"/>
    </xf>
    <xf numFmtId="0" fontId="17" fillId="0" borderId="28" xfId="4" applyFont="1" applyFill="1" applyBorder="1" applyAlignment="1" applyProtection="1">
      <alignment horizontal="center" vertical="center"/>
    </xf>
    <xf numFmtId="6" fontId="21" fillId="0" borderId="28" xfId="5" applyFont="1" applyBorder="1" applyAlignment="1" applyProtection="1">
      <alignment horizontal="right" vertical="center" shrinkToFit="1"/>
    </xf>
    <xf numFmtId="10" fontId="21" fillId="0" borderId="28" xfId="6" applyNumberFormat="1" applyFont="1" applyBorder="1" applyAlignment="1" applyProtection="1">
      <alignment horizontal="right" vertical="center" shrinkToFit="1"/>
    </xf>
    <xf numFmtId="0" fontId="17" fillId="0" borderId="28" xfId="4" applyNumberFormat="1" applyFont="1" applyFill="1" applyBorder="1" applyAlignment="1" applyProtection="1">
      <alignment horizontal="left" vertical="center" shrinkToFit="1"/>
    </xf>
    <xf numFmtId="6" fontId="21" fillId="0" borderId="28" xfId="5" applyFont="1" applyFill="1" applyBorder="1" applyAlignment="1" applyProtection="1">
      <alignment horizontal="right" vertical="center" shrinkToFit="1"/>
    </xf>
    <xf numFmtId="0" fontId="18" fillId="0" borderId="193" xfId="4" applyNumberFormat="1" applyFont="1" applyFill="1" applyBorder="1" applyAlignment="1" applyProtection="1">
      <alignment horizontal="center" vertical="center" shrinkToFit="1"/>
    </xf>
    <xf numFmtId="0" fontId="18" fillId="0" borderId="194" xfId="4" applyNumberFormat="1" applyFont="1" applyFill="1" applyBorder="1" applyAlignment="1" applyProtection="1">
      <alignment horizontal="center" vertical="center" shrinkToFit="1"/>
    </xf>
    <xf numFmtId="0" fontId="21" fillId="0" borderId="194" xfId="4" applyNumberFormat="1" applyFont="1" applyFill="1" applyBorder="1" applyAlignment="1" applyProtection="1">
      <alignment vertical="center" shrinkToFit="1"/>
    </xf>
    <xf numFmtId="0" fontId="21" fillId="0" borderId="195" xfId="4" applyNumberFormat="1" applyFont="1" applyFill="1" applyBorder="1" applyAlignment="1" applyProtection="1">
      <alignment vertical="center" shrinkToFit="1"/>
    </xf>
    <xf numFmtId="0" fontId="17" fillId="0" borderId="179" xfId="4" applyNumberFormat="1" applyFont="1" applyFill="1" applyBorder="1" applyProtection="1">
      <alignment vertical="center"/>
      <protection locked="0"/>
    </xf>
    <xf numFmtId="0" fontId="17" fillId="5" borderId="179" xfId="4" applyNumberFormat="1" applyFont="1" applyFill="1" applyBorder="1" applyProtection="1">
      <alignment vertical="center"/>
      <protection locked="0"/>
    </xf>
    <xf numFmtId="0" fontId="17" fillId="5" borderId="179" xfId="4" applyNumberFormat="1" applyFont="1" applyFill="1" applyBorder="1" applyProtection="1">
      <alignment vertical="center"/>
      <protection hidden="1"/>
    </xf>
    <xf numFmtId="49" fontId="17" fillId="0" borderId="179" xfId="4" applyNumberFormat="1" applyFont="1" applyFill="1" applyBorder="1" applyProtection="1">
      <alignment vertical="center"/>
      <protection hidden="1"/>
    </xf>
    <xf numFmtId="0" fontId="17" fillId="0" borderId="179" xfId="4" applyNumberFormat="1" applyFont="1" applyFill="1" applyBorder="1" applyProtection="1">
      <alignment vertical="center"/>
      <protection locked="0" hidden="1"/>
    </xf>
    <xf numFmtId="0" fontId="17" fillId="2" borderId="179" xfId="4" applyNumberFormat="1" applyFont="1" applyFill="1" applyBorder="1" applyAlignment="1" applyProtection="1">
      <alignment vertical="center" shrinkToFit="1"/>
      <protection hidden="1"/>
    </xf>
    <xf numFmtId="0" fontId="17" fillId="2" borderId="179" xfId="4" applyNumberFormat="1" applyFont="1" applyFill="1" applyBorder="1" applyAlignment="1" applyProtection="1">
      <alignment horizontal="right" vertical="center" shrinkToFit="1"/>
      <protection hidden="1"/>
    </xf>
    <xf numFmtId="0" fontId="17" fillId="5" borderId="179" xfId="4" applyNumberFormat="1" applyFont="1" applyFill="1" applyBorder="1" applyAlignment="1" applyProtection="1">
      <alignment vertical="center"/>
      <protection hidden="1"/>
    </xf>
    <xf numFmtId="0" fontId="17" fillId="5" borderId="179" xfId="6" applyNumberFormat="1" applyFont="1" applyFill="1" applyBorder="1" applyAlignment="1" applyProtection="1">
      <alignment vertical="center"/>
      <protection hidden="1"/>
    </xf>
    <xf numFmtId="0" fontId="17" fillId="5" borderId="33" xfId="4" applyNumberFormat="1" applyFont="1" applyFill="1" applyBorder="1" applyProtection="1">
      <alignment vertical="center"/>
      <protection locked="0"/>
    </xf>
    <xf numFmtId="49" fontId="17" fillId="0" borderId="33" xfId="4" applyNumberFormat="1" applyFont="1" applyFill="1" applyBorder="1" applyProtection="1">
      <alignment vertical="center"/>
      <protection hidden="1"/>
    </xf>
    <xf numFmtId="0" fontId="17" fillId="0" borderId="33" xfId="4" applyNumberFormat="1" applyFont="1" applyFill="1" applyBorder="1" applyProtection="1">
      <alignment vertical="center"/>
      <protection locked="0" hidden="1"/>
    </xf>
    <xf numFmtId="0" fontId="17" fillId="2" borderId="33" xfId="4" applyNumberFormat="1" applyFont="1" applyFill="1" applyBorder="1" applyAlignment="1" applyProtection="1">
      <alignment vertical="center" shrinkToFit="1"/>
      <protection hidden="1"/>
    </xf>
    <xf numFmtId="0" fontId="17" fillId="2" borderId="33" xfId="4" applyNumberFormat="1" applyFont="1" applyFill="1" applyBorder="1" applyAlignment="1" applyProtection="1">
      <alignment horizontal="right" vertical="center" shrinkToFit="1"/>
      <protection hidden="1"/>
    </xf>
    <xf numFmtId="0" fontId="17" fillId="5" borderId="33" xfId="4" applyNumberFormat="1" applyFont="1" applyFill="1" applyBorder="1" applyAlignment="1" applyProtection="1">
      <alignment vertical="center"/>
      <protection hidden="1"/>
    </xf>
    <xf numFmtId="0" fontId="17" fillId="5" borderId="33" xfId="6" applyNumberFormat="1" applyFont="1" applyFill="1" applyBorder="1" applyAlignment="1" applyProtection="1">
      <alignment vertical="center"/>
      <protection hidden="1"/>
    </xf>
    <xf numFmtId="0" fontId="45" fillId="0" borderId="171" xfId="4" applyFont="1" applyFill="1" applyBorder="1" applyAlignment="1" applyProtection="1">
      <alignment horizontal="center" vertical="center" shrinkToFit="1"/>
    </xf>
    <xf numFmtId="0" fontId="21" fillId="0" borderId="170" xfId="4" applyFont="1" applyFill="1" applyBorder="1" applyAlignment="1" applyProtection="1">
      <alignment vertical="center" shrinkToFit="1"/>
    </xf>
    <xf numFmtId="0" fontId="17" fillId="26" borderId="6" xfId="18" applyFont="1" applyFill="1" applyBorder="1" applyAlignment="1">
      <alignment horizontal="center" vertical="center"/>
    </xf>
    <xf numFmtId="0" fontId="17" fillId="26" borderId="174" xfId="18" applyFont="1" applyFill="1" applyBorder="1" applyAlignment="1">
      <alignment horizontal="center" vertical="center"/>
    </xf>
    <xf numFmtId="0" fontId="45" fillId="26" borderId="6" xfId="18" applyFont="1" applyFill="1" applyBorder="1" applyAlignment="1">
      <alignment horizontal="center" vertical="center" wrapText="1"/>
    </xf>
    <xf numFmtId="0" fontId="45" fillId="0" borderId="6" xfId="18" applyFont="1" applyBorder="1" applyAlignment="1" applyProtection="1">
      <alignment horizontal="center" vertical="center" shrinkToFit="1"/>
      <protection locked="0"/>
    </xf>
    <xf numFmtId="0" fontId="149" fillId="0" borderId="6" xfId="18" applyFont="1" applyBorder="1" applyAlignment="1" applyProtection="1">
      <alignment horizontal="center" vertical="center" shrinkToFit="1"/>
      <protection locked="0"/>
    </xf>
    <xf numFmtId="0" fontId="45" fillId="0" borderId="200" xfId="18" applyFont="1" applyBorder="1" applyAlignment="1" applyProtection="1">
      <alignment horizontal="center" vertical="center" shrinkToFit="1"/>
      <protection locked="0"/>
    </xf>
    <xf numFmtId="0" fontId="45" fillId="0" borderId="201" xfId="18" applyFont="1" applyBorder="1" applyAlignment="1" applyProtection="1">
      <alignment horizontal="center" vertical="center" shrinkToFit="1"/>
      <protection locked="0"/>
    </xf>
    <xf numFmtId="0" fontId="45" fillId="0" borderId="202" xfId="18" applyFont="1" applyBorder="1" applyAlignment="1" applyProtection="1">
      <alignment horizontal="center" vertical="center" shrinkToFit="1"/>
      <protection locked="0"/>
    </xf>
    <xf numFmtId="38" fontId="45" fillId="0" borderId="6" xfId="11" applyFont="1" applyBorder="1" applyAlignment="1" applyProtection="1">
      <alignment horizontal="center" vertical="center" shrinkToFit="1"/>
      <protection locked="0"/>
    </xf>
    <xf numFmtId="49" fontId="45" fillId="0" borderId="6" xfId="18" applyNumberFormat="1" applyFont="1" applyBorder="1" applyAlignment="1" applyProtection="1">
      <alignment horizontal="center" vertical="center" shrinkToFit="1"/>
      <protection locked="0"/>
    </xf>
    <xf numFmtId="0" fontId="45" fillId="26" borderId="6" xfId="18" applyFont="1" applyFill="1" applyBorder="1" applyAlignment="1" applyProtection="1">
      <alignment horizontal="center" vertical="center" wrapText="1"/>
    </xf>
    <xf numFmtId="0" fontId="45" fillId="0" borderId="6" xfId="18" applyFont="1" applyBorder="1" applyAlignment="1" applyProtection="1">
      <alignment horizontal="center" vertical="center" shrinkToFit="1"/>
    </xf>
    <xf numFmtId="0" fontId="45" fillId="26" borderId="200" xfId="18" applyFont="1" applyFill="1" applyBorder="1" applyAlignment="1">
      <alignment horizontal="center" vertical="center"/>
    </xf>
    <xf numFmtId="0" fontId="45" fillId="26" borderId="201" xfId="18" applyFont="1" applyFill="1" applyBorder="1" applyAlignment="1">
      <alignment horizontal="center" vertical="center"/>
    </xf>
    <xf numFmtId="0" fontId="45" fillId="26" borderId="202" xfId="18" applyFont="1" applyFill="1" applyBorder="1" applyAlignment="1">
      <alignment horizontal="center" vertical="center"/>
    </xf>
    <xf numFmtId="0" fontId="45" fillId="26" borderId="200" xfId="18" applyFont="1" applyFill="1" applyBorder="1" applyAlignment="1">
      <alignment horizontal="center" vertical="center" wrapText="1"/>
    </xf>
    <xf numFmtId="0" fontId="45" fillId="26" borderId="202" xfId="18" applyFont="1" applyFill="1" applyBorder="1" applyAlignment="1">
      <alignment horizontal="center" vertical="center" wrapText="1"/>
    </xf>
    <xf numFmtId="0" fontId="45" fillId="31" borderId="6" xfId="18" applyFont="1" applyFill="1" applyBorder="1" applyAlignment="1">
      <alignment horizontal="center" vertical="center"/>
    </xf>
    <xf numFmtId="0" fontId="45" fillId="31" borderId="6" xfId="18" applyFont="1" applyFill="1" applyBorder="1" applyAlignment="1">
      <alignment horizontal="center" vertical="center" shrinkToFit="1"/>
    </xf>
    <xf numFmtId="0" fontId="149" fillId="31" borderId="6" xfId="18" applyFont="1" applyFill="1" applyBorder="1" applyAlignment="1">
      <alignment horizontal="center" vertical="center" shrinkToFit="1"/>
    </xf>
    <xf numFmtId="0" fontId="45" fillId="31" borderId="174" xfId="18" applyFont="1" applyFill="1" applyBorder="1" applyAlignment="1">
      <alignment horizontal="center" vertical="center" shrinkToFit="1"/>
    </xf>
    <xf numFmtId="0" fontId="45" fillId="31" borderId="6" xfId="18" applyFont="1" applyFill="1" applyBorder="1" applyAlignment="1" applyProtection="1">
      <alignment horizontal="center" vertical="center" shrinkToFit="1"/>
    </xf>
    <xf numFmtId="0" fontId="45" fillId="31" borderId="200" xfId="18" applyFont="1" applyFill="1" applyBorder="1" applyAlignment="1">
      <alignment horizontal="center" vertical="center" shrinkToFit="1"/>
    </xf>
    <xf numFmtId="0" fontId="45" fillId="31" borderId="201" xfId="18" applyFont="1" applyFill="1" applyBorder="1" applyAlignment="1">
      <alignment horizontal="center" vertical="center" shrinkToFit="1"/>
    </xf>
    <xf numFmtId="0" fontId="45" fillId="31" borderId="202" xfId="18" applyFont="1" applyFill="1" applyBorder="1" applyAlignment="1">
      <alignment horizontal="center" vertical="center" shrinkToFit="1"/>
    </xf>
    <xf numFmtId="38" fontId="45" fillId="31" borderId="6" xfId="11" applyFont="1" applyFill="1" applyBorder="1" applyAlignment="1">
      <alignment horizontal="center" vertical="center" shrinkToFit="1"/>
    </xf>
    <xf numFmtId="0" fontId="18" fillId="0" borderId="58" xfId="4" applyNumberFormat="1" applyFont="1" applyFill="1" applyBorder="1" applyAlignment="1" applyProtection="1">
      <alignment vertical="center" shrinkToFit="1"/>
    </xf>
    <xf numFmtId="0" fontId="18" fillId="0" borderId="196" xfId="4" applyNumberFormat="1" applyFont="1" applyFill="1" applyBorder="1" applyAlignment="1" applyProtection="1">
      <alignment vertical="center" shrinkToFit="1"/>
    </xf>
    <xf numFmtId="0" fontId="45" fillId="26" borderId="174" xfId="18" applyFont="1" applyFill="1" applyBorder="1" applyAlignment="1">
      <alignment horizontal="center" vertical="center" wrapText="1"/>
    </xf>
    <xf numFmtId="49" fontId="45" fillId="0" borderId="174" xfId="18" applyNumberFormat="1" applyFont="1" applyBorder="1" applyAlignment="1" applyProtection="1">
      <alignment horizontal="center" vertical="center" shrinkToFit="1"/>
      <protection locked="0"/>
    </xf>
    <xf numFmtId="49" fontId="45" fillId="0" borderId="200" xfId="18" applyNumberFormat="1" applyFont="1" applyBorder="1" applyAlignment="1" applyProtection="1">
      <alignment horizontal="center" vertical="center" shrinkToFit="1"/>
      <protection locked="0"/>
    </xf>
    <xf numFmtId="49" fontId="45" fillId="0" borderId="202" xfId="18" applyNumberFormat="1" applyFont="1" applyBorder="1" applyAlignment="1" applyProtection="1">
      <alignment horizontal="center" vertical="center" shrinkToFit="1"/>
      <protection locked="0"/>
    </xf>
    <xf numFmtId="49" fontId="149" fillId="0" borderId="6" xfId="18" applyNumberFormat="1" applyFont="1" applyBorder="1" applyAlignment="1" applyProtection="1">
      <alignment horizontal="center" vertical="center" shrinkToFit="1"/>
      <protection locked="0"/>
    </xf>
    <xf numFmtId="0" fontId="150" fillId="0" borderId="0" xfId="18" applyFont="1" applyAlignment="1" applyProtection="1">
      <alignment vertical="center"/>
    </xf>
    <xf numFmtId="0" fontId="57" fillId="0" borderId="0" xfId="18" applyFont="1" applyAlignment="1" applyProtection="1">
      <alignment horizontal="center" vertical="center"/>
    </xf>
    <xf numFmtId="0" fontId="44" fillId="0" borderId="0" xfId="18" applyFont="1" applyAlignment="1" applyProtection="1">
      <alignment horizontal="center" vertical="center"/>
    </xf>
    <xf numFmtId="0" fontId="18" fillId="0" borderId="0" xfId="18" applyFont="1" applyAlignment="1" applyProtection="1">
      <alignment horizontal="left" vertical="center"/>
    </xf>
    <xf numFmtId="0" fontId="18" fillId="0" borderId="0" xfId="18" applyFont="1" applyAlignment="1" applyProtection="1">
      <alignment vertical="center"/>
    </xf>
    <xf numFmtId="0" fontId="30" fillId="0" borderId="0" xfId="18" applyFont="1" applyAlignment="1" applyProtection="1">
      <alignment horizontal="center" vertical="center"/>
    </xf>
    <xf numFmtId="0" fontId="57" fillId="0" borderId="0" xfId="18" applyFont="1" applyAlignment="1" applyProtection="1">
      <alignment vertical="center"/>
    </xf>
    <xf numFmtId="0" fontId="18" fillId="0" borderId="0" xfId="18" applyFont="1" applyAlignment="1" applyProtection="1">
      <alignment horizontal="left" vertical="top"/>
    </xf>
    <xf numFmtId="0" fontId="45" fillId="26" borderId="9" xfId="18" applyFont="1" applyFill="1" applyBorder="1" applyAlignment="1" applyProtection="1">
      <alignment horizontal="center" vertical="center"/>
    </xf>
    <xf numFmtId="0" fontId="45" fillId="26" borderId="11" xfId="18" applyFont="1" applyFill="1" applyBorder="1" applyAlignment="1" applyProtection="1">
      <alignment horizontal="center" vertical="center"/>
    </xf>
    <xf numFmtId="0" fontId="45" fillId="26" borderId="6" xfId="18" applyFont="1" applyFill="1" applyBorder="1" applyAlignment="1" applyProtection="1">
      <alignment horizontal="center" vertical="center"/>
    </xf>
    <xf numFmtId="0" fontId="45" fillId="26" borderId="3" xfId="18" applyFont="1" applyFill="1" applyBorder="1" applyAlignment="1" applyProtection="1">
      <alignment horizontal="center" vertical="center"/>
    </xf>
    <xf numFmtId="0" fontId="17" fillId="26" borderId="6" xfId="18" applyFont="1" applyFill="1" applyBorder="1" applyAlignment="1" applyProtection="1">
      <alignment horizontal="center" vertical="center"/>
    </xf>
    <xf numFmtId="0" fontId="17" fillId="26" borderId="174" xfId="18" applyFont="1" applyFill="1" applyBorder="1" applyAlignment="1" applyProtection="1">
      <alignment horizontal="center" vertical="center"/>
    </xf>
    <xf numFmtId="0" fontId="45" fillId="20" borderId="6" xfId="18" applyFont="1" applyFill="1" applyBorder="1" applyAlignment="1" applyProtection="1">
      <alignment horizontal="center" vertical="center"/>
    </xf>
    <xf numFmtId="0" fontId="149" fillId="20" borderId="6" xfId="18" applyFont="1" applyFill="1" applyBorder="1" applyAlignment="1" applyProtection="1">
      <alignment horizontal="center" vertical="center"/>
    </xf>
    <xf numFmtId="0" fontId="45" fillId="29" borderId="6" xfId="18" applyFont="1" applyFill="1" applyBorder="1" applyAlignment="1" applyProtection="1">
      <alignment horizontal="center" vertical="center"/>
    </xf>
    <xf numFmtId="38" fontId="45" fillId="20" borderId="6" xfId="11" applyFont="1" applyFill="1" applyBorder="1" applyAlignment="1" applyProtection="1">
      <alignment horizontal="center" vertical="center"/>
    </xf>
    <xf numFmtId="0" fontId="45" fillId="20" borderId="174" xfId="18" applyFont="1" applyFill="1" applyBorder="1" applyAlignment="1" applyProtection="1">
      <alignment horizontal="center" vertical="center"/>
    </xf>
    <xf numFmtId="0" fontId="45" fillId="0" borderId="6" xfId="18" applyFont="1" applyBorder="1" applyAlignment="1" applyProtection="1">
      <alignment horizontal="center" vertical="center"/>
    </xf>
    <xf numFmtId="0" fontId="149" fillId="0" borderId="6" xfId="18" applyFont="1" applyBorder="1" applyAlignment="1" applyProtection="1">
      <alignment horizontal="center" vertical="center"/>
    </xf>
    <xf numFmtId="38" fontId="45" fillId="0" borderId="6" xfId="11" applyFont="1" applyBorder="1" applyAlignment="1" applyProtection="1">
      <alignment horizontal="center" vertical="center"/>
    </xf>
    <xf numFmtId="0" fontId="45" fillId="0" borderId="174" xfId="18" applyFont="1" applyBorder="1" applyAlignment="1" applyProtection="1">
      <alignment horizontal="center" vertical="center"/>
    </xf>
    <xf numFmtId="49" fontId="45" fillId="0" borderId="6" xfId="18" applyNumberFormat="1" applyFont="1" applyBorder="1" applyAlignment="1" applyProtection="1">
      <alignment horizontal="center" vertical="center"/>
    </xf>
    <xf numFmtId="49" fontId="44" fillId="0" borderId="0" xfId="18" applyNumberFormat="1" applyFont="1" applyAlignment="1" applyProtection="1">
      <alignment horizontal="center" vertical="center"/>
    </xf>
    <xf numFmtId="49" fontId="45" fillId="0" borderId="203" xfId="18" applyNumberFormat="1" applyFont="1" applyBorder="1" applyAlignment="1" applyProtection="1">
      <alignment horizontal="center" vertical="center" shrinkToFit="1"/>
      <protection locked="0"/>
    </xf>
    <xf numFmtId="49" fontId="45" fillId="0" borderId="204" xfId="18" applyNumberFormat="1" applyFont="1" applyBorder="1" applyAlignment="1" applyProtection="1">
      <alignment horizontal="center" vertical="center" shrinkToFit="1"/>
    </xf>
    <xf numFmtId="49" fontId="45" fillId="0" borderId="204" xfId="18" applyNumberFormat="1" applyFont="1" applyBorder="1" applyAlignment="1" applyProtection="1">
      <alignment horizontal="center" vertical="center" shrinkToFit="1"/>
      <protection locked="0"/>
    </xf>
    <xf numFmtId="49" fontId="45" fillId="0" borderId="205" xfId="18" applyNumberFormat="1" applyFont="1" applyBorder="1" applyAlignment="1" applyProtection="1">
      <alignment horizontal="center" vertical="center" shrinkToFit="1"/>
      <protection locked="0"/>
    </xf>
    <xf numFmtId="0" fontId="151" fillId="0" borderId="0" xfId="18" applyFont="1" applyAlignment="1" applyProtection="1">
      <alignment vertical="center"/>
    </xf>
    <xf numFmtId="0" fontId="17" fillId="2" borderId="0" xfId="4" applyNumberFormat="1" applyFont="1" applyFill="1" applyBorder="1" applyAlignment="1" applyProtection="1">
      <alignment horizontal="right" vertical="center" shrinkToFit="1"/>
      <protection hidden="1"/>
    </xf>
    <xf numFmtId="0" fontId="17" fillId="5" borderId="0" xfId="6" applyNumberFormat="1" applyFont="1" applyFill="1" applyBorder="1" applyAlignment="1" applyProtection="1">
      <alignment vertical="center"/>
      <protection hidden="1"/>
    </xf>
    <xf numFmtId="0" fontId="17" fillId="0" borderId="7" xfId="4" applyNumberFormat="1" applyFont="1" applyFill="1" applyBorder="1" applyAlignment="1" applyProtection="1">
      <alignment vertical="center"/>
    </xf>
    <xf numFmtId="0" fontId="19" fillId="0" borderId="179" xfId="4" applyNumberFormat="1" applyFont="1" applyFill="1" applyBorder="1" applyProtection="1">
      <alignment vertical="center"/>
      <protection locked="0"/>
    </xf>
    <xf numFmtId="0" fontId="19" fillId="24" borderId="33" xfId="4" applyNumberFormat="1" applyFont="1" applyFill="1" applyBorder="1" applyProtection="1">
      <alignment vertical="center"/>
      <protection locked="0"/>
    </xf>
    <xf numFmtId="0" fontId="19" fillId="0" borderId="175" xfId="4" applyNumberFormat="1" applyFont="1" applyFill="1" applyBorder="1" applyProtection="1">
      <alignment vertical="center"/>
      <protection locked="0"/>
    </xf>
    <xf numFmtId="0" fontId="19" fillId="0" borderId="10" xfId="4" applyNumberFormat="1" applyFont="1" applyFill="1" applyBorder="1" applyProtection="1">
      <alignment vertical="center"/>
      <protection locked="0"/>
    </xf>
    <xf numFmtId="0" fontId="19" fillId="0" borderId="11" xfId="4" applyNumberFormat="1" applyFont="1" applyFill="1" applyBorder="1" applyProtection="1">
      <alignment vertical="center"/>
      <protection locked="0"/>
    </xf>
    <xf numFmtId="0" fontId="19" fillId="0" borderId="10" xfId="4" applyNumberFormat="1" applyFont="1" applyFill="1" applyBorder="1" applyProtection="1">
      <alignment vertical="center"/>
      <protection hidden="1"/>
    </xf>
    <xf numFmtId="0" fontId="19" fillId="0" borderId="11" xfId="4" applyNumberFormat="1" applyFont="1" applyFill="1" applyBorder="1" applyProtection="1">
      <alignment vertical="center"/>
      <protection hidden="1"/>
    </xf>
    <xf numFmtId="0" fontId="19" fillId="0" borderId="8" xfId="4" applyNumberFormat="1" applyFont="1" applyFill="1" applyBorder="1" applyProtection="1">
      <alignment vertical="center"/>
      <protection locked="0"/>
    </xf>
    <xf numFmtId="0" fontId="19" fillId="0" borderId="8" xfId="4" applyNumberFormat="1" applyFont="1" applyFill="1" applyBorder="1" applyProtection="1">
      <alignment vertical="center"/>
      <protection hidden="1"/>
    </xf>
    <xf numFmtId="0" fontId="19" fillId="0" borderId="5" xfId="4" applyNumberFormat="1" applyFont="1" applyFill="1" applyBorder="1" applyProtection="1">
      <alignment vertical="center"/>
      <protection hidden="1"/>
    </xf>
    <xf numFmtId="0" fontId="19" fillId="0" borderId="174" xfId="4" applyNumberFormat="1" applyFont="1" applyFill="1" applyBorder="1" applyProtection="1">
      <alignment vertical="center"/>
      <protection locked="0"/>
    </xf>
    <xf numFmtId="49" fontId="19" fillId="0" borderId="174" xfId="4" applyNumberFormat="1" applyFont="1" applyFill="1" applyBorder="1" applyProtection="1">
      <alignment vertical="center"/>
      <protection locked="0"/>
    </xf>
    <xf numFmtId="0" fontId="19" fillId="0" borderId="174" xfId="4" applyNumberFormat="1" applyFont="1" applyFill="1" applyBorder="1" applyProtection="1">
      <alignment vertical="center"/>
      <protection hidden="1"/>
    </xf>
    <xf numFmtId="0" fontId="45" fillId="26" borderId="3" xfId="18" applyFont="1" applyFill="1" applyBorder="1" applyAlignment="1">
      <alignment horizontal="center" vertical="center"/>
    </xf>
    <xf numFmtId="0" fontId="45" fillId="26" borderId="9" xfId="18" applyFont="1" applyFill="1" applyBorder="1" applyAlignment="1">
      <alignment horizontal="center" vertical="center"/>
    </xf>
    <xf numFmtId="0" fontId="45" fillId="26" borderId="11" xfId="18" applyFont="1" applyFill="1" applyBorder="1" applyAlignment="1">
      <alignment horizontal="center" vertical="center"/>
    </xf>
    <xf numFmtId="0" fontId="18" fillId="0" borderId="0" xfId="4" applyNumberFormat="1" applyFont="1" applyFill="1" applyBorder="1" applyAlignment="1" applyProtection="1">
      <alignment horizontal="center" vertical="center" shrinkToFit="1"/>
    </xf>
    <xf numFmtId="0" fontId="45" fillId="31" borderId="203" xfId="18" applyNumberFormat="1" applyFont="1" applyFill="1" applyBorder="1" applyAlignment="1">
      <alignment horizontal="center" vertical="center" shrinkToFit="1"/>
    </xf>
    <xf numFmtId="0" fontId="45" fillId="31" borderId="204" xfId="18" applyNumberFormat="1" applyFont="1" applyFill="1" applyBorder="1" applyAlignment="1">
      <alignment horizontal="center" vertical="center" shrinkToFit="1"/>
    </xf>
    <xf numFmtId="0" fontId="45" fillId="31" borderId="205" xfId="18" applyNumberFormat="1" applyFont="1" applyFill="1" applyBorder="1" applyAlignment="1">
      <alignment horizontal="center" vertical="center" shrinkToFit="1"/>
    </xf>
    <xf numFmtId="6" fontId="17" fillId="4" borderId="6" xfId="4" applyNumberFormat="1" applyFont="1" applyFill="1" applyBorder="1" applyAlignment="1" applyProtection="1">
      <alignment vertical="center"/>
      <protection hidden="1"/>
    </xf>
    <xf numFmtId="10" fontId="17" fillId="4" borderId="6" xfId="6" applyNumberFormat="1" applyFont="1" applyFill="1" applyBorder="1" applyAlignment="1" applyProtection="1">
      <alignment vertical="center"/>
      <protection hidden="1"/>
    </xf>
    <xf numFmtId="6" fontId="17" fillId="4" borderId="11" xfId="4" applyNumberFormat="1" applyFont="1" applyFill="1" applyBorder="1" applyAlignment="1" applyProtection="1">
      <alignment vertical="center"/>
      <protection hidden="1"/>
    </xf>
    <xf numFmtId="0" fontId="17" fillId="42" borderId="6" xfId="4" applyNumberFormat="1" applyFont="1" applyFill="1" applyBorder="1" applyAlignment="1" applyProtection="1">
      <alignment vertical="center" shrinkToFit="1"/>
      <protection hidden="1"/>
    </xf>
    <xf numFmtId="49" fontId="18" fillId="0" borderId="0" xfId="4" applyNumberFormat="1" applyFont="1" applyFill="1" applyBorder="1" applyAlignment="1" applyProtection="1">
      <alignment horizontal="center" vertical="center" shrinkToFit="1"/>
    </xf>
    <xf numFmtId="0" fontId="18" fillId="0" borderId="65" xfId="4" applyNumberFormat="1" applyFont="1" applyFill="1" applyBorder="1" applyAlignment="1" applyProtection="1">
      <alignment vertical="center" shrinkToFit="1"/>
    </xf>
    <xf numFmtId="0" fontId="18" fillId="0" borderId="67" xfId="4" applyNumberFormat="1" applyFont="1" applyFill="1" applyBorder="1" applyAlignment="1" applyProtection="1">
      <alignment vertical="center" shrinkToFit="1"/>
    </xf>
    <xf numFmtId="0" fontId="21" fillId="0" borderId="15" xfId="4" applyFont="1" applyFill="1" applyBorder="1" applyAlignment="1" applyProtection="1">
      <alignment horizontal="center" vertical="center" shrinkToFit="1"/>
    </xf>
    <xf numFmtId="0" fontId="18" fillId="0" borderId="15" xfId="4" applyNumberFormat="1" applyFont="1" applyFill="1" applyBorder="1" applyAlignment="1" applyProtection="1">
      <alignment horizontal="center" vertical="center" shrinkToFit="1"/>
    </xf>
    <xf numFmtId="0" fontId="18" fillId="0" borderId="15" xfId="4" applyNumberFormat="1" applyFont="1" applyFill="1" applyBorder="1" applyAlignment="1" applyProtection="1">
      <alignment vertical="center" shrinkToFit="1"/>
    </xf>
    <xf numFmtId="49" fontId="18" fillId="0" borderId="15" xfId="4" applyNumberFormat="1" applyFont="1" applyFill="1" applyBorder="1" applyAlignment="1" applyProtection="1">
      <alignment horizontal="center" vertical="center" shrinkToFit="1"/>
    </xf>
    <xf numFmtId="176" fontId="21" fillId="0" borderId="213" xfId="4" applyNumberFormat="1" applyFont="1" applyFill="1" applyBorder="1" applyAlignment="1" applyProtection="1">
      <alignment horizontal="center" vertical="center"/>
    </xf>
    <xf numFmtId="176" fontId="21" fillId="0" borderId="214" xfId="4" applyNumberFormat="1" applyFont="1" applyFill="1" applyBorder="1" applyAlignment="1" applyProtection="1">
      <alignment vertical="center"/>
    </xf>
    <xf numFmtId="176" fontId="21" fillId="0" borderId="177" xfId="4" applyNumberFormat="1" applyFont="1" applyFill="1" applyBorder="1" applyAlignment="1" applyProtection="1">
      <alignment vertical="center"/>
    </xf>
    <xf numFmtId="6" fontId="46" fillId="0" borderId="164" xfId="13" applyFont="1" applyFill="1" applyBorder="1" applyAlignment="1" applyProtection="1">
      <alignment vertical="center"/>
    </xf>
    <xf numFmtId="6" fontId="46" fillId="0" borderId="8" xfId="13" applyFont="1" applyFill="1" applyBorder="1" applyAlignment="1" applyProtection="1">
      <alignment vertical="center"/>
    </xf>
    <xf numFmtId="6" fontId="18" fillId="0" borderId="0" xfId="13" applyFont="1" applyFill="1" applyBorder="1" applyAlignment="1" applyProtection="1">
      <alignment vertical="center"/>
    </xf>
    <xf numFmtId="6" fontId="18" fillId="0" borderId="31" xfId="13" applyFont="1" applyFill="1" applyBorder="1" applyAlignment="1" applyProtection="1">
      <alignment vertical="center"/>
    </xf>
    <xf numFmtId="0" fontId="17" fillId="0" borderId="8" xfId="4" applyNumberFormat="1" applyFont="1" applyFill="1" applyBorder="1" applyAlignment="1" applyProtection="1">
      <alignment vertical="center"/>
    </xf>
    <xf numFmtId="6" fontId="18" fillId="28" borderId="74" xfId="5" applyFont="1" applyFill="1" applyBorder="1" applyAlignment="1" applyProtection="1">
      <alignment horizontal="left" vertical="center" shrinkToFit="1"/>
    </xf>
    <xf numFmtId="0" fontId="17" fillId="0" borderId="37" xfId="13" applyNumberFormat="1" applyFont="1" applyFill="1" applyBorder="1" applyAlignment="1" applyProtection="1">
      <alignment vertical="center" shrinkToFit="1"/>
      <protection locked="0"/>
    </xf>
    <xf numFmtId="49" fontId="21" fillId="0" borderId="37" xfId="13" applyNumberFormat="1" applyFont="1" applyFill="1" applyBorder="1" applyAlignment="1" applyProtection="1">
      <alignment vertical="center" shrinkToFit="1"/>
      <protection locked="0"/>
    </xf>
    <xf numFmtId="49" fontId="17" fillId="0" borderId="37" xfId="13" applyNumberFormat="1" applyFont="1" applyFill="1" applyBorder="1" applyAlignment="1" applyProtection="1">
      <alignment vertical="center" wrapText="1" shrinkToFit="1"/>
      <protection locked="0"/>
    </xf>
    <xf numFmtId="6" fontId="17" fillId="0" borderId="28" xfId="5" applyFont="1" applyBorder="1" applyAlignment="1" applyProtection="1">
      <alignment horizontal="left" vertical="center" shrinkToFit="1"/>
    </xf>
    <xf numFmtId="0" fontId="29" fillId="2" borderId="4" xfId="4" applyFont="1" applyFill="1" applyBorder="1" applyAlignment="1" applyProtection="1">
      <alignment horizontal="center" vertical="center" shrinkToFit="1"/>
    </xf>
    <xf numFmtId="0" fontId="29" fillId="2" borderId="1" xfId="4" applyFont="1" applyFill="1" applyBorder="1" applyAlignment="1" applyProtection="1">
      <alignment horizontal="center" vertical="center" shrinkToFit="1"/>
    </xf>
    <xf numFmtId="0" fontId="45" fillId="0" borderId="134" xfId="4" applyFont="1" applyFill="1" applyBorder="1" applyAlignment="1" applyProtection="1">
      <alignment horizontal="center" vertical="center" shrinkToFit="1"/>
    </xf>
    <xf numFmtId="6" fontId="21" fillId="0" borderId="171" xfId="13" applyFont="1" applyFill="1" applyBorder="1" applyAlignment="1" applyProtection="1">
      <alignment horizontal="right" vertical="center" shrinkToFit="1"/>
      <protection locked="0"/>
    </xf>
    <xf numFmtId="0" fontId="21" fillId="0" borderId="33" xfId="4" applyFont="1" applyFill="1" applyBorder="1" applyAlignment="1" applyProtection="1">
      <alignment vertical="center" shrinkToFit="1"/>
    </xf>
    <xf numFmtId="0" fontId="17" fillId="0" borderId="179" xfId="4" applyFont="1" applyFill="1" applyBorder="1" applyAlignment="1" applyProtection="1">
      <alignment horizontal="center" vertical="center"/>
    </xf>
    <xf numFmtId="6" fontId="21" fillId="0" borderId="179" xfId="13" applyFont="1" applyFill="1" applyBorder="1" applyAlignment="1" applyProtection="1">
      <alignment horizontal="right" vertical="center" shrinkToFit="1"/>
      <protection locked="0"/>
    </xf>
    <xf numFmtId="10" fontId="21" fillId="0" borderId="179" xfId="6" applyNumberFormat="1" applyFont="1" applyFill="1" applyBorder="1" applyAlignment="1" applyProtection="1">
      <alignment horizontal="right" vertical="center" shrinkToFit="1"/>
      <protection locked="0"/>
    </xf>
    <xf numFmtId="6" fontId="48" fillId="0" borderId="179" xfId="13" applyFont="1" applyFill="1" applyBorder="1" applyAlignment="1" applyProtection="1">
      <alignment horizontal="right" vertical="center" shrinkToFit="1"/>
      <protection locked="0"/>
    </xf>
    <xf numFmtId="0" fontId="21" fillId="43" borderId="170" xfId="4" applyNumberFormat="1" applyFont="1" applyFill="1" applyBorder="1" applyAlignment="1" applyProtection="1">
      <alignment vertical="center"/>
    </xf>
    <xf numFmtId="0" fontId="21" fillId="43" borderId="171" xfId="4" applyNumberFormat="1" applyFont="1" applyFill="1" applyBorder="1" applyAlignment="1" applyProtection="1">
      <alignment vertical="center"/>
    </xf>
    <xf numFmtId="0" fontId="21" fillId="43" borderId="171" xfId="4" applyNumberFormat="1" applyFont="1" applyFill="1" applyBorder="1" applyAlignment="1" applyProtection="1">
      <alignment vertical="center" shrinkToFit="1"/>
    </xf>
    <xf numFmtId="0" fontId="30" fillId="43" borderId="171" xfId="0" applyFont="1" applyFill="1" applyBorder="1" applyAlignment="1" applyProtection="1">
      <alignment vertical="center"/>
    </xf>
    <xf numFmtId="0" fontId="30" fillId="43" borderId="173" xfId="0" applyFont="1" applyFill="1" applyBorder="1" applyAlignment="1" applyProtection="1">
      <alignment vertical="center"/>
    </xf>
    <xf numFmtId="0" fontId="17" fillId="0" borderId="171" xfId="4" applyFont="1" applyFill="1" applyBorder="1" applyProtection="1">
      <alignment vertical="center"/>
    </xf>
    <xf numFmtId="10" fontId="17" fillId="5" borderId="6" xfId="25" applyNumberFormat="1" applyFont="1" applyFill="1" applyBorder="1" applyAlignment="1" applyProtection="1">
      <alignment vertical="center" shrinkToFit="1"/>
      <protection hidden="1"/>
    </xf>
    <xf numFmtId="6" fontId="17" fillId="5" borderId="6" xfId="13" applyFont="1" applyFill="1" applyBorder="1" applyAlignment="1" applyProtection="1">
      <alignment vertical="center" shrinkToFit="1"/>
      <protection hidden="1"/>
    </xf>
    <xf numFmtId="6" fontId="17" fillId="2" borderId="6" xfId="13" applyFont="1" applyFill="1" applyBorder="1" applyAlignment="1" applyProtection="1">
      <alignment vertical="center" shrinkToFit="1"/>
      <protection hidden="1"/>
    </xf>
    <xf numFmtId="6" fontId="17" fillId="2" borderId="6" xfId="13" applyFont="1" applyFill="1" applyBorder="1" applyAlignment="1" applyProtection="1">
      <alignment horizontal="right" vertical="center" shrinkToFit="1"/>
      <protection hidden="1"/>
    </xf>
    <xf numFmtId="6" fontId="17" fillId="30" borderId="6" xfId="13" applyFont="1" applyFill="1" applyBorder="1" applyAlignment="1" applyProtection="1">
      <alignment vertical="center" shrinkToFit="1"/>
      <protection hidden="1"/>
    </xf>
    <xf numFmtId="10" fontId="17" fillId="30" borderId="6" xfId="25" applyNumberFormat="1" applyFont="1" applyFill="1" applyBorder="1" applyAlignment="1" applyProtection="1">
      <alignment vertical="center" shrinkToFit="1"/>
      <protection hidden="1"/>
    </xf>
    <xf numFmtId="0" fontId="17" fillId="30" borderId="6" xfId="4" applyNumberFormat="1" applyFont="1" applyFill="1" applyBorder="1" applyProtection="1">
      <alignment vertical="center"/>
      <protection locked="0" hidden="1"/>
    </xf>
    <xf numFmtId="0" fontId="17" fillId="44" borderId="6" xfId="4" applyNumberFormat="1" applyFont="1" applyFill="1" applyBorder="1" applyAlignment="1" applyProtection="1">
      <alignment vertical="center" shrinkToFit="1"/>
      <protection hidden="1"/>
    </xf>
    <xf numFmtId="0" fontId="17" fillId="44" borderId="6" xfId="4" applyNumberFormat="1" applyFont="1" applyFill="1" applyBorder="1" applyAlignment="1" applyProtection="1">
      <alignment horizontal="right" vertical="center" shrinkToFit="1"/>
      <protection hidden="1"/>
    </xf>
    <xf numFmtId="49" fontId="19" fillId="0" borderId="0" xfId="4" applyNumberFormat="1" applyFont="1" applyFill="1" applyAlignment="1" applyProtection="1">
      <alignment horizontal="left" vertical="center"/>
      <protection locked="0" hidden="1"/>
    </xf>
    <xf numFmtId="0" fontId="17" fillId="0" borderId="6" xfId="4" applyNumberFormat="1" applyFont="1" applyFill="1" applyBorder="1" applyAlignment="1" applyProtection="1">
      <alignment horizontal="right" vertical="center" shrinkToFit="1"/>
      <protection hidden="1"/>
    </xf>
    <xf numFmtId="6" fontId="21" fillId="0" borderId="0" xfId="13" applyFont="1" applyFill="1" applyBorder="1" applyAlignment="1" applyProtection="1">
      <alignment horizontal="right" vertical="center" shrinkToFit="1"/>
    </xf>
    <xf numFmtId="0" fontId="21" fillId="0" borderId="33" xfId="4" applyFont="1" applyFill="1" applyBorder="1" applyAlignment="1" applyProtection="1">
      <alignment vertical="center" shrinkToFit="1"/>
    </xf>
    <xf numFmtId="0" fontId="21" fillId="0" borderId="0" xfId="4" applyFont="1" applyFill="1" applyBorder="1" applyAlignment="1" applyProtection="1">
      <alignment vertical="center" shrinkToFit="1"/>
    </xf>
    <xf numFmtId="0" fontId="21" fillId="0" borderId="35" xfId="4" applyFont="1" applyFill="1" applyBorder="1" applyAlignment="1" applyProtection="1">
      <alignment vertical="center" shrinkToFit="1"/>
    </xf>
    <xf numFmtId="180" fontId="18" fillId="0" borderId="0" xfId="5" applyNumberFormat="1" applyFont="1" applyFill="1" applyBorder="1" applyAlignment="1" applyProtection="1">
      <alignment vertical="center"/>
    </xf>
    <xf numFmtId="0" fontId="30" fillId="0" borderId="233" xfId="4" applyFont="1" applyFill="1" applyBorder="1" applyAlignment="1" applyProtection="1">
      <alignment horizontal="left" vertical="center"/>
    </xf>
    <xf numFmtId="0" fontId="45" fillId="26" borderId="174" xfId="18" applyFont="1" applyFill="1" applyBorder="1" applyAlignment="1">
      <alignment horizontal="center" vertical="center"/>
    </xf>
    <xf numFmtId="49" fontId="45" fillId="31" borderId="174" xfId="18" applyNumberFormat="1" applyFont="1" applyFill="1" applyBorder="1" applyAlignment="1">
      <alignment horizontal="center" vertical="center"/>
    </xf>
    <xf numFmtId="49" fontId="45" fillId="0" borderId="174" xfId="18" applyNumberFormat="1" applyFont="1" applyBorder="1" applyAlignment="1" applyProtection="1">
      <alignment horizontal="center" vertical="center"/>
      <protection locked="0"/>
    </xf>
    <xf numFmtId="180" fontId="21" fillId="0" borderId="238" xfId="5" applyNumberFormat="1" applyFont="1" applyFill="1" applyBorder="1" applyAlignment="1" applyProtection="1">
      <alignment vertical="center" shrinkToFit="1"/>
    </xf>
    <xf numFmtId="0" fontId="21" fillId="0" borderId="239" xfId="4" applyFont="1" applyFill="1" applyBorder="1" applyAlignment="1" applyProtection="1">
      <alignment vertical="center" shrinkToFit="1"/>
    </xf>
    <xf numFmtId="0" fontId="21" fillId="0" borderId="31" xfId="4" applyFont="1" applyFill="1" applyBorder="1" applyAlignment="1" applyProtection="1">
      <alignment vertical="center" shrinkToFit="1"/>
    </xf>
    <xf numFmtId="0" fontId="29" fillId="2" borderId="243" xfId="4" applyFont="1" applyFill="1" applyBorder="1" applyAlignment="1" applyProtection="1">
      <alignment horizontal="center" vertical="center" shrinkToFit="1"/>
    </xf>
    <xf numFmtId="0" fontId="29" fillId="2" borderId="239" xfId="4" applyFont="1" applyFill="1" applyBorder="1" applyAlignment="1" applyProtection="1">
      <alignment horizontal="center" vertical="center" shrinkToFit="1"/>
    </xf>
    <xf numFmtId="0" fontId="25" fillId="0" borderId="239" xfId="4" applyFont="1" applyFill="1" applyBorder="1" applyAlignment="1" applyProtection="1">
      <alignment vertical="center" shrinkToFit="1"/>
    </xf>
    <xf numFmtId="0" fontId="29" fillId="2" borderId="28" xfId="4" applyFont="1" applyFill="1" applyBorder="1" applyAlignment="1" applyProtection="1">
      <alignment horizontal="center" vertical="center" shrinkToFit="1"/>
    </xf>
    <xf numFmtId="0" fontId="25" fillId="0" borderId="28" xfId="4" applyFont="1" applyFill="1" applyBorder="1" applyAlignment="1" applyProtection="1">
      <alignment vertical="center" shrinkToFit="1"/>
    </xf>
    <xf numFmtId="0" fontId="17" fillId="0" borderId="94" xfId="4" applyFont="1" applyFill="1" applyBorder="1" applyAlignment="1" applyProtection="1">
      <alignment horizontal="left" vertical="center" wrapText="1"/>
    </xf>
    <xf numFmtId="0" fontId="17" fillId="0" borderId="94" xfId="4" applyFont="1" applyFill="1" applyBorder="1" applyAlignment="1" applyProtection="1">
      <alignment horizontal="center" vertical="center"/>
    </xf>
    <xf numFmtId="0" fontId="22" fillId="0" borderId="28" xfId="4" applyFont="1" applyFill="1" applyBorder="1" applyAlignment="1" applyProtection="1">
      <alignment horizontal="left" vertical="center"/>
    </xf>
    <xf numFmtId="180" fontId="21" fillId="0" borderId="251" xfId="5" applyNumberFormat="1" applyFont="1" applyFill="1" applyBorder="1" applyAlignment="1" applyProtection="1">
      <alignment vertical="center" shrinkToFit="1"/>
    </xf>
    <xf numFmtId="180" fontId="21" fillId="0" borderId="28" xfId="5" applyNumberFormat="1" applyFont="1" applyFill="1" applyBorder="1" applyAlignment="1" applyProtection="1">
      <alignment vertical="center" shrinkToFit="1"/>
    </xf>
    <xf numFmtId="0" fontId="18" fillId="0" borderId="28" xfId="5" applyNumberFormat="1" applyFont="1" applyFill="1" applyBorder="1" applyAlignment="1" applyProtection="1">
      <alignment vertical="center" shrinkToFit="1"/>
    </xf>
    <xf numFmtId="0" fontId="21" fillId="0" borderId="28" xfId="4" applyFont="1" applyFill="1" applyBorder="1" applyAlignment="1" applyProtection="1">
      <alignment vertical="center" shrinkToFit="1"/>
    </xf>
    <xf numFmtId="0" fontId="21" fillId="0" borderId="29" xfId="4" applyFont="1" applyFill="1" applyBorder="1" applyAlignment="1" applyProtection="1">
      <alignment vertical="center" shrinkToFit="1"/>
    </xf>
    <xf numFmtId="180" fontId="21" fillId="0" borderId="252" xfId="5" applyNumberFormat="1" applyFont="1" applyFill="1" applyBorder="1" applyAlignment="1" applyProtection="1">
      <alignment vertical="center" shrinkToFit="1"/>
    </xf>
    <xf numFmtId="180" fontId="21" fillId="0" borderId="37" xfId="5" applyNumberFormat="1" applyFont="1" applyFill="1" applyBorder="1" applyAlignment="1" applyProtection="1">
      <alignment vertical="center" shrinkToFit="1"/>
    </xf>
    <xf numFmtId="180" fontId="17" fillId="0" borderId="37" xfId="5" applyNumberFormat="1" applyFont="1" applyFill="1" applyBorder="1" applyAlignment="1" applyProtection="1">
      <alignment vertical="center" shrinkToFit="1"/>
    </xf>
    <xf numFmtId="49" fontId="19" fillId="0" borderId="37" xfId="13" applyNumberFormat="1" applyFont="1" applyFill="1" applyBorder="1" applyAlignment="1" applyProtection="1">
      <alignment vertical="center" wrapText="1" shrinkToFit="1"/>
    </xf>
    <xf numFmtId="49" fontId="19" fillId="0" borderId="37" xfId="13" applyNumberFormat="1" applyFont="1" applyFill="1" applyBorder="1" applyAlignment="1" applyProtection="1">
      <alignment vertical="center" shrinkToFit="1"/>
    </xf>
    <xf numFmtId="49" fontId="19" fillId="0" borderId="40" xfId="13" applyNumberFormat="1" applyFont="1" applyFill="1" applyBorder="1" applyAlignment="1" applyProtection="1">
      <alignment vertical="center" shrinkToFit="1"/>
    </xf>
    <xf numFmtId="49" fontId="19" fillId="0" borderId="28" xfId="13" applyNumberFormat="1" applyFont="1" applyFill="1" applyBorder="1" applyAlignment="1" applyProtection="1">
      <alignment vertical="center" shrinkToFit="1"/>
    </xf>
    <xf numFmtId="0" fontId="21" fillId="0" borderId="254" xfId="4" applyFont="1" applyFill="1" applyBorder="1" applyAlignment="1" applyProtection="1">
      <alignment vertical="center" shrinkToFit="1"/>
    </xf>
    <xf numFmtId="180" fontId="18" fillId="0" borderId="250" xfId="5" applyNumberFormat="1" applyFont="1" applyFill="1" applyBorder="1" applyAlignment="1" applyProtection="1">
      <alignment vertical="center"/>
    </xf>
    <xf numFmtId="0" fontId="18" fillId="43" borderId="28" xfId="4" applyFont="1" applyFill="1" applyBorder="1" applyAlignment="1" applyProtection="1">
      <alignment vertical="center" shrinkToFit="1"/>
    </xf>
    <xf numFmtId="180" fontId="17" fillId="0" borderId="28" xfId="5" applyNumberFormat="1" applyFont="1" applyFill="1" applyBorder="1" applyAlignment="1" applyProtection="1">
      <alignment vertical="center" shrinkToFit="1"/>
    </xf>
    <xf numFmtId="49" fontId="19" fillId="0" borderId="28" xfId="13" applyNumberFormat="1" applyFont="1" applyFill="1" applyBorder="1" applyAlignment="1" applyProtection="1">
      <alignment vertical="center" wrapText="1" shrinkToFit="1"/>
    </xf>
    <xf numFmtId="49" fontId="19" fillId="0" borderId="29" xfId="13" applyNumberFormat="1" applyFont="1" applyFill="1" applyBorder="1" applyAlignment="1" applyProtection="1">
      <alignment vertical="center" shrinkToFit="1"/>
    </xf>
    <xf numFmtId="0" fontId="18" fillId="43" borderId="28" xfId="4" applyFont="1" applyFill="1" applyBorder="1" applyAlignment="1" applyProtection="1">
      <alignment vertical="center" wrapText="1" shrinkToFit="1"/>
    </xf>
    <xf numFmtId="6" fontId="21" fillId="0" borderId="234" xfId="13" applyFont="1" applyFill="1" applyBorder="1" applyAlignment="1" applyProtection="1">
      <alignment horizontal="right" vertical="center" shrinkToFit="1"/>
    </xf>
    <xf numFmtId="6" fontId="18" fillId="0" borderId="250" xfId="13" applyFont="1" applyFill="1" applyBorder="1" applyAlignment="1" applyProtection="1">
      <alignment vertical="center"/>
    </xf>
    <xf numFmtId="0" fontId="21" fillId="43" borderId="5" xfId="4" applyFont="1" applyFill="1" applyBorder="1" applyAlignment="1" applyProtection="1">
      <alignment vertical="center" shrinkToFit="1"/>
    </xf>
    <xf numFmtId="0" fontId="21" fillId="43" borderId="74" xfId="4" applyFont="1" applyFill="1" applyBorder="1" applyAlignment="1" applyProtection="1">
      <alignment vertical="center" shrinkToFit="1"/>
    </xf>
    <xf numFmtId="6" fontId="18" fillId="0" borderId="256" xfId="13" applyFont="1" applyFill="1" applyBorder="1" applyAlignment="1" applyProtection="1">
      <alignment vertical="center"/>
    </xf>
    <xf numFmtId="0" fontId="18" fillId="43" borderId="250" xfId="4" applyFont="1" applyFill="1" applyBorder="1" applyAlignment="1" applyProtection="1">
      <alignment vertical="center" shrinkToFit="1"/>
    </xf>
    <xf numFmtId="180" fontId="21" fillId="0" borderId="250" xfId="5" applyNumberFormat="1" applyFont="1" applyFill="1" applyBorder="1" applyAlignment="1" applyProtection="1">
      <alignment vertical="center" shrinkToFit="1"/>
    </xf>
    <xf numFmtId="180" fontId="17" fillId="0" borderId="250" xfId="5" applyNumberFormat="1" applyFont="1" applyFill="1" applyBorder="1" applyAlignment="1" applyProtection="1">
      <alignment vertical="center" shrinkToFit="1"/>
    </xf>
    <xf numFmtId="49" fontId="19" fillId="0" borderId="250" xfId="13" applyNumberFormat="1" applyFont="1" applyFill="1" applyBorder="1" applyAlignment="1" applyProtection="1">
      <alignment vertical="center" wrapText="1" shrinkToFit="1"/>
    </xf>
    <xf numFmtId="49" fontId="19" fillId="0" borderId="250" xfId="13" applyNumberFormat="1" applyFont="1" applyFill="1" applyBorder="1" applyAlignment="1" applyProtection="1">
      <alignment vertical="center" shrinkToFit="1"/>
    </xf>
    <xf numFmtId="49" fontId="19" fillId="0" borderId="241" xfId="13" applyNumberFormat="1" applyFont="1" applyFill="1" applyBorder="1" applyAlignment="1" applyProtection="1">
      <alignment vertical="center" shrinkToFit="1"/>
    </xf>
    <xf numFmtId="0" fontId="17" fillId="0" borderId="36" xfId="4" applyFont="1" applyFill="1" applyBorder="1" applyAlignment="1" applyProtection="1">
      <alignment vertical="top" wrapText="1" shrinkToFit="1"/>
    </xf>
    <xf numFmtId="0" fontId="17" fillId="0" borderId="37" xfId="4" applyFont="1" applyFill="1" applyBorder="1" applyAlignment="1" applyProtection="1">
      <alignment vertical="top" wrapText="1" shrinkToFit="1"/>
    </xf>
    <xf numFmtId="0" fontId="17" fillId="0" borderId="38" xfId="4" applyFont="1" applyFill="1" applyBorder="1" applyAlignment="1" applyProtection="1">
      <alignment vertical="top" wrapText="1" shrinkToFit="1"/>
    </xf>
    <xf numFmtId="0" fontId="21" fillId="0" borderId="39" xfId="4" applyFont="1" applyFill="1" applyBorder="1" applyAlignment="1" applyProtection="1">
      <alignment vertical="center" shrinkToFit="1"/>
    </xf>
    <xf numFmtId="0" fontId="21" fillId="0" borderId="38" xfId="4" applyFont="1" applyFill="1" applyBorder="1" applyAlignment="1" applyProtection="1">
      <alignment vertical="center" shrinkToFit="1"/>
    </xf>
    <xf numFmtId="6" fontId="46" fillId="0" borderId="39" xfId="13" applyFont="1" applyFill="1" applyBorder="1" applyAlignment="1" applyProtection="1">
      <alignment vertical="center"/>
    </xf>
    <xf numFmtId="6" fontId="18" fillId="0" borderId="37" xfId="13" applyFont="1" applyFill="1" applyBorder="1" applyAlignment="1" applyProtection="1">
      <alignment vertical="center"/>
    </xf>
    <xf numFmtId="0" fontId="21" fillId="0" borderId="253" xfId="4" applyFont="1" applyFill="1" applyBorder="1" applyAlignment="1" applyProtection="1">
      <alignment vertical="center" shrinkToFit="1"/>
    </xf>
    <xf numFmtId="0" fontId="21" fillId="0" borderId="259" xfId="4" applyFont="1" applyFill="1" applyBorder="1" applyAlignment="1" applyProtection="1">
      <alignment vertical="center" shrinkToFit="1"/>
    </xf>
    <xf numFmtId="6" fontId="46" fillId="19" borderId="139" xfId="13" applyFont="1" applyFill="1" applyBorder="1" applyAlignment="1" applyProtection="1">
      <alignment vertical="center"/>
    </xf>
    <xf numFmtId="6" fontId="46" fillId="19" borderId="94" xfId="13" applyFont="1" applyFill="1" applyBorder="1" applyAlignment="1" applyProtection="1">
      <alignment vertical="center"/>
    </xf>
    <xf numFmtId="6" fontId="46" fillId="19" borderId="98" xfId="13" applyFont="1" applyFill="1" applyBorder="1" applyAlignment="1" applyProtection="1">
      <alignment vertical="center"/>
    </xf>
    <xf numFmtId="0" fontId="21" fillId="0" borderId="250" xfId="4" applyFont="1" applyFill="1" applyBorder="1" applyAlignment="1" applyProtection="1">
      <alignment vertical="center" shrinkToFit="1"/>
    </xf>
    <xf numFmtId="0" fontId="21" fillId="0" borderId="258" xfId="4" applyFont="1" applyFill="1" applyBorder="1" applyAlignment="1" applyProtection="1">
      <alignment vertical="center" shrinkToFit="1"/>
    </xf>
    <xf numFmtId="49" fontId="17" fillId="0" borderId="40" xfId="13" applyNumberFormat="1" applyFont="1" applyFill="1" applyBorder="1" applyAlignment="1" applyProtection="1">
      <alignment vertical="center" wrapText="1" shrinkToFit="1"/>
      <protection locked="0"/>
    </xf>
    <xf numFmtId="49" fontId="16" fillId="0" borderId="0" xfId="13" applyNumberFormat="1" applyFont="1" applyFill="1" applyBorder="1" applyAlignment="1" applyProtection="1">
      <alignment vertical="center"/>
    </xf>
    <xf numFmtId="49" fontId="16" fillId="0" borderId="31" xfId="13" applyNumberFormat="1" applyFont="1" applyFill="1" applyBorder="1" applyAlignment="1" applyProtection="1">
      <alignment vertical="center"/>
    </xf>
    <xf numFmtId="6" fontId="18" fillId="0" borderId="255" xfId="13" applyFont="1" applyFill="1" applyBorder="1" applyAlignment="1" applyProtection="1">
      <alignment vertical="center"/>
    </xf>
    <xf numFmtId="180" fontId="18" fillId="0" borderId="250" xfId="13" applyNumberFormat="1" applyFont="1" applyFill="1" applyBorder="1" applyAlignment="1" applyProtection="1">
      <alignment vertical="center"/>
    </xf>
    <xf numFmtId="49" fontId="16" fillId="0" borderId="250" xfId="13" applyNumberFormat="1" applyFont="1" applyFill="1" applyBorder="1" applyAlignment="1" applyProtection="1">
      <alignment vertical="center"/>
    </xf>
    <xf numFmtId="49" fontId="16" fillId="0" borderId="241" xfId="13" applyNumberFormat="1" applyFont="1" applyFill="1" applyBorder="1" applyAlignment="1" applyProtection="1">
      <alignment vertical="center"/>
    </xf>
    <xf numFmtId="6" fontId="18" fillId="0" borderId="241" xfId="13" applyFont="1" applyFill="1" applyBorder="1" applyAlignment="1" applyProtection="1">
      <alignment vertical="center"/>
    </xf>
    <xf numFmtId="6" fontId="21" fillId="0" borderId="254" xfId="13" applyFont="1" applyFill="1" applyBorder="1" applyAlignment="1" applyProtection="1">
      <alignment vertical="center" shrinkToFit="1"/>
      <protection locked="0"/>
    </xf>
    <xf numFmtId="6" fontId="21" fillId="0" borderId="239" xfId="13" applyFont="1" applyFill="1" applyBorder="1" applyAlignment="1" applyProtection="1">
      <alignment vertical="center" shrinkToFit="1"/>
      <protection locked="0"/>
    </xf>
    <xf numFmtId="0" fontId="17" fillId="0" borderId="239" xfId="13" applyNumberFormat="1" applyFont="1" applyFill="1" applyBorder="1" applyAlignment="1" applyProtection="1">
      <alignment vertical="center" shrinkToFit="1"/>
      <protection locked="0"/>
    </xf>
    <xf numFmtId="49" fontId="21" fillId="0" borderId="239" xfId="13" applyNumberFormat="1" applyFont="1" applyFill="1" applyBorder="1" applyAlignment="1" applyProtection="1">
      <alignment vertical="center" shrinkToFit="1"/>
      <protection locked="0"/>
    </xf>
    <xf numFmtId="49" fontId="17" fillId="0" borderId="239" xfId="13" applyNumberFormat="1" applyFont="1" applyFill="1" applyBorder="1" applyAlignment="1" applyProtection="1">
      <alignment vertical="center" wrapText="1" shrinkToFit="1"/>
      <protection locked="0"/>
    </xf>
    <xf numFmtId="49" fontId="17" fillId="0" borderId="242" xfId="13" applyNumberFormat="1" applyFont="1" applyFill="1" applyBorder="1" applyAlignment="1" applyProtection="1">
      <alignment vertical="center" wrapText="1" shrinkToFit="1"/>
      <protection locked="0"/>
    </xf>
    <xf numFmtId="6" fontId="21" fillId="0" borderId="39" xfId="13" applyFont="1" applyFill="1" applyBorder="1" applyAlignment="1" applyProtection="1">
      <alignment vertical="center" shrinkToFit="1"/>
      <protection locked="0"/>
    </xf>
    <xf numFmtId="6" fontId="21" fillId="0" borderId="37" xfId="13" applyFont="1" applyFill="1" applyBorder="1" applyAlignment="1" applyProtection="1">
      <alignment vertical="center" shrinkToFit="1"/>
      <protection locked="0"/>
    </xf>
    <xf numFmtId="6" fontId="19" fillId="0" borderId="0" xfId="3" applyNumberFormat="1" applyFont="1" applyFill="1" applyAlignment="1" applyProtection="1">
      <alignment vertical="center" shrinkToFit="1"/>
      <protection locked="0"/>
    </xf>
    <xf numFmtId="0" fontId="60" fillId="0" borderId="239" xfId="4" applyFont="1" applyFill="1" applyBorder="1" applyAlignment="1" applyProtection="1">
      <alignment vertical="center"/>
    </xf>
    <xf numFmtId="0" fontId="60" fillId="0" borderId="239" xfId="4" applyFont="1" applyFill="1" applyBorder="1" applyAlignment="1" applyProtection="1">
      <alignment horizontal="left" vertical="center" wrapText="1"/>
    </xf>
    <xf numFmtId="0" fontId="30" fillId="28" borderId="20" xfId="4" applyFont="1" applyFill="1" applyBorder="1" applyAlignment="1" applyProtection="1">
      <alignment horizontal="left" vertical="center" wrapText="1"/>
    </xf>
    <xf numFmtId="0" fontId="30" fillId="28" borderId="107" xfId="4" applyFont="1" applyFill="1" applyBorder="1" applyAlignment="1" applyProtection="1">
      <alignment horizontal="left" vertical="center" wrapText="1"/>
    </xf>
    <xf numFmtId="0" fontId="21" fillId="0" borderId="0" xfId="4" applyNumberFormat="1" applyFont="1" applyFill="1" applyBorder="1" applyAlignment="1" applyProtection="1">
      <alignment vertical="center"/>
    </xf>
    <xf numFmtId="0" fontId="21" fillId="0" borderId="37" xfId="4" applyNumberFormat="1" applyFont="1" applyFill="1" applyBorder="1" applyAlignment="1" applyProtection="1">
      <alignment vertical="center"/>
    </xf>
    <xf numFmtId="0" fontId="21" fillId="0" borderId="0" xfId="4" applyNumberFormat="1" applyFont="1" applyFill="1" applyBorder="1" applyAlignment="1" applyProtection="1">
      <alignment vertical="top"/>
    </xf>
    <xf numFmtId="0" fontId="21" fillId="8" borderId="0" xfId="4" applyNumberFormat="1" applyFont="1" applyFill="1" applyBorder="1" applyAlignment="1" applyProtection="1">
      <alignment vertical="center" wrapText="1"/>
    </xf>
    <xf numFmtId="0" fontId="21" fillId="8" borderId="31" xfId="4" applyNumberFormat="1" applyFont="1" applyFill="1" applyBorder="1" applyAlignment="1" applyProtection="1">
      <alignment vertical="center" wrapText="1"/>
    </xf>
    <xf numFmtId="0" fontId="21" fillId="8" borderId="39" xfId="4" applyNumberFormat="1" applyFont="1" applyFill="1" applyBorder="1" applyAlignment="1" applyProtection="1">
      <alignment vertical="center"/>
    </xf>
    <xf numFmtId="0" fontId="23" fillId="8" borderId="37" xfId="4" applyNumberFormat="1" applyFont="1" applyFill="1" applyBorder="1" applyAlignment="1" applyProtection="1">
      <alignment vertical="top"/>
    </xf>
    <xf numFmtId="0" fontId="21" fillId="8" borderId="38" xfId="4" applyNumberFormat="1" applyFont="1" applyFill="1" applyBorder="1" applyAlignment="1" applyProtection="1">
      <alignment vertical="center"/>
    </xf>
    <xf numFmtId="0" fontId="21" fillId="8" borderId="35" xfId="4" applyNumberFormat="1" applyFont="1" applyFill="1" applyBorder="1" applyAlignment="1" applyProtection="1">
      <alignment vertical="top"/>
    </xf>
    <xf numFmtId="0" fontId="21" fillId="8" borderId="37" xfId="4" applyNumberFormat="1" applyFont="1" applyFill="1" applyBorder="1" applyAlignment="1" applyProtection="1">
      <alignment vertical="center" wrapText="1"/>
    </xf>
    <xf numFmtId="0" fontId="21" fillId="8" borderId="40" xfId="4" applyNumberFormat="1" applyFont="1" applyFill="1" applyBorder="1" applyAlignment="1" applyProtection="1">
      <alignment vertical="center" wrapText="1"/>
    </xf>
    <xf numFmtId="0" fontId="21" fillId="0" borderId="37" xfId="4" applyNumberFormat="1" applyFont="1" applyFill="1" applyBorder="1" applyAlignment="1" applyProtection="1"/>
    <xf numFmtId="0" fontId="19" fillId="0" borderId="0" xfId="4" applyNumberFormat="1" applyFont="1" applyFill="1" applyAlignment="1" applyProtection="1">
      <alignment horizontal="left" vertical="top"/>
      <protection locked="0"/>
    </xf>
    <xf numFmtId="0" fontId="19" fillId="0" borderId="0" xfId="4" applyNumberFormat="1" applyFont="1" applyFill="1" applyBorder="1" applyAlignment="1" applyProtection="1">
      <alignment vertical="top"/>
      <protection locked="0"/>
    </xf>
    <xf numFmtId="0" fontId="21" fillId="0" borderId="28" xfId="4" applyNumberFormat="1" applyFont="1" applyFill="1" applyBorder="1" applyAlignment="1" applyProtection="1">
      <alignment vertical="center"/>
    </xf>
    <xf numFmtId="0" fontId="21" fillId="0" borderId="0" xfId="4" applyNumberFormat="1" applyFont="1" applyFill="1" applyBorder="1" applyAlignment="1" applyProtection="1">
      <alignment vertical="center"/>
    </xf>
    <xf numFmtId="0" fontId="21" fillId="0" borderId="0" xfId="4" applyNumberFormat="1" applyFont="1" applyFill="1" applyBorder="1" applyAlignment="1" applyProtection="1">
      <alignment vertical="top"/>
    </xf>
    <xf numFmtId="0" fontId="21" fillId="0" borderId="37" xfId="4" applyNumberFormat="1" applyFont="1" applyFill="1" applyBorder="1" applyAlignment="1" applyProtection="1">
      <alignment vertical="center"/>
    </xf>
    <xf numFmtId="0" fontId="18" fillId="0" borderId="1" xfId="4" applyNumberFormat="1" applyFont="1" applyFill="1" applyBorder="1" applyAlignment="1" applyProtection="1">
      <alignment horizontal="center" vertical="center" shrinkToFit="1"/>
    </xf>
    <xf numFmtId="0" fontId="18" fillId="0" borderId="8" xfId="4" applyNumberFormat="1" applyFont="1" applyFill="1" applyBorder="1" applyAlignment="1" applyProtection="1">
      <alignment horizontal="center" vertical="center" shrinkToFit="1"/>
    </xf>
    <xf numFmtId="0" fontId="18" fillId="0" borderId="0" xfId="4" applyNumberFormat="1" applyFont="1" applyFill="1" applyBorder="1" applyAlignment="1" applyProtection="1">
      <alignment horizontal="center" vertical="center" shrinkToFit="1"/>
    </xf>
    <xf numFmtId="6" fontId="21" fillId="0" borderId="33" xfId="13" applyFont="1" applyFill="1" applyBorder="1" applyAlignment="1" applyProtection="1">
      <alignment horizontal="right" vertical="center" shrinkToFit="1"/>
      <protection locked="0"/>
    </xf>
    <xf numFmtId="6" fontId="21" fillId="0" borderId="171" xfId="13" applyFont="1" applyFill="1" applyBorder="1" applyAlignment="1" applyProtection="1">
      <alignment horizontal="right" vertical="center" shrinkToFit="1"/>
      <protection locked="0"/>
    </xf>
    <xf numFmtId="0" fontId="18" fillId="0" borderId="0" xfId="4" applyNumberFormat="1" applyFont="1" applyFill="1" applyBorder="1" applyAlignment="1" applyProtection="1">
      <alignment horizontal="left" vertical="center" wrapText="1"/>
    </xf>
    <xf numFmtId="0" fontId="21" fillId="0" borderId="250" xfId="4" applyFont="1" applyFill="1" applyBorder="1" applyAlignment="1" applyProtection="1">
      <alignment vertical="center" shrinkToFit="1"/>
    </xf>
    <xf numFmtId="0" fontId="19" fillId="0" borderId="33" xfId="4" applyNumberFormat="1" applyFont="1" applyFill="1" applyBorder="1" applyAlignment="1" applyProtection="1">
      <alignment horizontal="left" vertical="center"/>
      <protection locked="0"/>
    </xf>
    <xf numFmtId="49" fontId="45" fillId="0" borderId="6" xfId="18" applyNumberFormat="1" applyFont="1" applyBorder="1" applyAlignment="1" applyProtection="1">
      <alignment horizontal="center" vertical="center" shrinkToFit="1"/>
    </xf>
    <xf numFmtId="49" fontId="149" fillId="0" borderId="6" xfId="18" applyNumberFormat="1" applyFont="1" applyBorder="1" applyAlignment="1" applyProtection="1">
      <alignment horizontal="center" vertical="center" shrinkToFit="1"/>
    </xf>
    <xf numFmtId="49" fontId="45" fillId="26" borderId="6" xfId="18" applyNumberFormat="1" applyFont="1" applyFill="1" applyBorder="1" applyAlignment="1">
      <alignment horizontal="center" vertical="center"/>
    </xf>
    <xf numFmtId="49" fontId="45" fillId="31" borderId="6" xfId="18" applyNumberFormat="1" applyFont="1" applyFill="1" applyBorder="1" applyAlignment="1" applyProtection="1">
      <alignment horizontal="center" vertical="center" shrinkToFit="1"/>
    </xf>
    <xf numFmtId="49" fontId="149" fillId="31" borderId="6" xfId="18" applyNumberFormat="1" applyFont="1" applyFill="1" applyBorder="1" applyAlignment="1" applyProtection="1">
      <alignment horizontal="center" vertical="center" shrinkToFit="1"/>
    </xf>
    <xf numFmtId="10" fontId="18" fillId="0" borderId="0" xfId="6" applyNumberFormat="1" applyFont="1" applyFill="1" applyBorder="1" applyAlignment="1" applyProtection="1">
      <alignment vertical="center" shrinkToFit="1"/>
    </xf>
    <xf numFmtId="6" fontId="18" fillId="0" borderId="0" xfId="13" applyFont="1" applyFill="1" applyBorder="1" applyAlignment="1" applyProtection="1">
      <alignment vertical="center" shrinkToFit="1"/>
    </xf>
    <xf numFmtId="0" fontId="28" fillId="0" borderId="0" xfId="4" applyFont="1" applyBorder="1" applyAlignment="1" applyProtection="1">
      <alignment vertical="center" shrinkToFit="1"/>
    </xf>
    <xf numFmtId="0" fontId="14" fillId="0" borderId="0" xfId="0" applyFont="1" applyBorder="1" applyAlignment="1" applyProtection="1">
      <alignment vertical="center" shrinkToFit="1"/>
    </xf>
    <xf numFmtId="0" fontId="14" fillId="0" borderId="31" xfId="0" applyFont="1" applyBorder="1" applyAlignment="1" applyProtection="1">
      <alignment vertical="center" shrinkToFit="1"/>
    </xf>
    <xf numFmtId="0" fontId="21" fillId="0" borderId="5" xfId="4" applyFont="1" applyFill="1" applyBorder="1" applyAlignment="1" applyProtection="1">
      <alignment vertical="center" shrinkToFit="1"/>
    </xf>
    <xf numFmtId="179" fontId="19" fillId="4" borderId="6" xfId="4" applyNumberFormat="1" applyFont="1" applyFill="1" applyBorder="1" applyAlignment="1" applyProtection="1">
      <alignment horizontal="right" vertical="center"/>
      <protection hidden="1"/>
    </xf>
    <xf numFmtId="0" fontId="19" fillId="20" borderId="6" xfId="4" applyFont="1" applyFill="1" applyBorder="1" applyAlignment="1" applyProtection="1">
      <alignment horizontal="right" vertical="center"/>
      <protection hidden="1"/>
    </xf>
    <xf numFmtId="0" fontId="19" fillId="20" borderId="6" xfId="2" applyFont="1" applyFill="1" applyBorder="1" applyAlignment="1"/>
    <xf numFmtId="0" fontId="19" fillId="5" borderId="179" xfId="4" applyNumberFormat="1" applyFont="1" applyFill="1" applyBorder="1" applyAlignment="1" applyProtection="1">
      <alignment horizontal="right" vertical="center"/>
      <protection locked="0"/>
    </xf>
    <xf numFmtId="0" fontId="19" fillId="5" borderId="0" xfId="4" applyNumberFormat="1" applyFont="1" applyFill="1" applyBorder="1" applyAlignment="1" applyProtection="1">
      <alignment horizontal="right" vertical="center"/>
      <protection locked="0"/>
    </xf>
    <xf numFmtId="38" fontId="19" fillId="20" borderId="6" xfId="2" applyNumberFormat="1" applyFont="1" applyFill="1" applyBorder="1" applyAlignment="1">
      <alignment horizontal="right"/>
    </xf>
    <xf numFmtId="179" fontId="19" fillId="20" borderId="6" xfId="4" applyNumberFormat="1" applyFont="1" applyFill="1" applyBorder="1" applyAlignment="1" applyProtection="1">
      <alignment horizontal="right" vertical="center"/>
      <protection hidden="1"/>
    </xf>
    <xf numFmtId="0" fontId="17" fillId="0" borderId="255" xfId="4" applyFont="1" applyBorder="1" applyAlignment="1" applyProtection="1">
      <alignment vertical="center" shrinkToFit="1"/>
    </xf>
    <xf numFmtId="0" fontId="17" fillId="0" borderId="250" xfId="4" applyFont="1" applyBorder="1" applyAlignment="1" applyProtection="1">
      <alignment vertical="center" shrinkToFit="1"/>
    </xf>
    <xf numFmtId="0" fontId="19" fillId="0" borderId="51" xfId="4" applyNumberFormat="1" applyFont="1" applyFill="1" applyBorder="1" applyProtection="1">
      <alignment vertical="center"/>
      <protection locked="0"/>
    </xf>
    <xf numFmtId="0" fontId="19" fillId="0" borderId="254" xfId="4" applyNumberFormat="1" applyFont="1" applyFill="1" applyBorder="1" applyProtection="1">
      <alignment vertical="center"/>
      <protection locked="0"/>
    </xf>
    <xf numFmtId="0" fontId="19" fillId="0" borderId="5" xfId="4" applyNumberFormat="1" applyFont="1" applyFill="1" applyBorder="1" applyProtection="1">
      <alignment vertical="center"/>
      <protection locked="0"/>
    </xf>
    <xf numFmtId="0" fontId="19" fillId="0" borderId="35" xfId="4" applyNumberFormat="1" applyFont="1" applyFill="1" applyBorder="1" applyProtection="1">
      <alignment vertical="center"/>
      <protection locked="0"/>
    </xf>
    <xf numFmtId="49" fontId="19" fillId="0" borderId="175" xfId="4" applyNumberFormat="1" applyFont="1" applyFill="1" applyBorder="1" applyProtection="1">
      <alignment vertical="center"/>
      <protection locked="0"/>
    </xf>
    <xf numFmtId="0" fontId="19" fillId="0" borderId="33" xfId="4" applyNumberFormat="1" applyFont="1" applyFill="1" applyBorder="1" applyProtection="1">
      <alignment vertical="center"/>
      <protection hidden="1"/>
    </xf>
    <xf numFmtId="49" fontId="19" fillId="0" borderId="254" xfId="4" applyNumberFormat="1" applyFont="1" applyFill="1" applyBorder="1" applyProtection="1">
      <alignment vertical="center"/>
      <protection locked="0"/>
    </xf>
    <xf numFmtId="0" fontId="18" fillId="0" borderId="239" xfId="13" applyNumberFormat="1" applyFont="1" applyFill="1" applyBorder="1" applyAlignment="1" applyProtection="1">
      <alignment vertical="center"/>
    </xf>
    <xf numFmtId="0" fontId="18" fillId="0" borderId="119" xfId="13" applyNumberFormat="1" applyFont="1" applyFill="1" applyBorder="1" applyAlignment="1" applyProtection="1">
      <alignment vertical="center"/>
    </xf>
    <xf numFmtId="0" fontId="39" fillId="0" borderId="119" xfId="6" applyNumberFormat="1" applyFont="1" applyFill="1" applyBorder="1" applyAlignment="1" applyProtection="1">
      <alignment vertical="center" wrapText="1"/>
    </xf>
    <xf numFmtId="0" fontId="39" fillId="0" borderId="269" xfId="6" applyNumberFormat="1" applyFont="1" applyFill="1" applyBorder="1" applyAlignment="1" applyProtection="1">
      <alignment vertical="center" wrapText="1"/>
    </xf>
    <xf numFmtId="0" fontId="18" fillId="0" borderId="233" xfId="6" applyNumberFormat="1" applyFont="1" applyFill="1" applyBorder="1" applyAlignment="1" applyProtection="1">
      <alignment vertical="center" shrinkToFit="1"/>
    </xf>
    <xf numFmtId="0" fontId="17" fillId="29" borderId="6" xfId="2" applyFont="1" applyFill="1" applyBorder="1" applyAlignment="1"/>
    <xf numFmtId="0" fontId="21" fillId="0" borderId="272" xfId="4" applyFont="1" applyFill="1" applyBorder="1" applyAlignment="1" applyProtection="1">
      <alignment vertical="center" shrinkToFit="1"/>
    </xf>
    <xf numFmtId="0" fontId="21" fillId="0" borderId="275" xfId="4" applyFont="1" applyFill="1" applyBorder="1" applyAlignment="1" applyProtection="1">
      <alignment vertical="center" shrinkToFit="1"/>
    </xf>
    <xf numFmtId="0" fontId="18" fillId="0" borderId="0" xfId="4" applyNumberFormat="1" applyFont="1" applyFill="1" applyBorder="1" applyAlignment="1" applyProtection="1">
      <alignment horizontal="center" vertical="center" shrinkToFit="1"/>
    </xf>
    <xf numFmtId="0" fontId="18" fillId="0" borderId="65" xfId="4" applyNumberFormat="1" applyFont="1" applyFill="1" applyBorder="1" applyAlignment="1" applyProtection="1">
      <alignment horizontal="center" vertical="center" shrinkToFit="1"/>
    </xf>
    <xf numFmtId="0" fontId="18" fillId="0" borderId="114" xfId="4" applyNumberFormat="1" applyFont="1" applyFill="1" applyBorder="1" applyAlignment="1" applyProtection="1">
      <alignment horizontal="center" vertical="center" shrinkToFit="1"/>
    </xf>
    <xf numFmtId="0" fontId="29" fillId="2" borderId="4" xfId="4" applyFont="1" applyFill="1" applyBorder="1" applyAlignment="1" applyProtection="1">
      <alignment horizontal="center" vertical="center" shrinkToFit="1"/>
    </xf>
    <xf numFmtId="0" fontId="29" fillId="2" borderId="1" xfId="4" applyFont="1" applyFill="1" applyBorder="1" applyAlignment="1" applyProtection="1">
      <alignment horizontal="center" vertical="center" shrinkToFit="1"/>
    </xf>
    <xf numFmtId="0" fontId="45" fillId="0" borderId="134" xfId="4" applyFont="1" applyFill="1" applyBorder="1" applyAlignment="1" applyProtection="1">
      <alignment horizontal="center" vertical="center" shrinkToFit="1"/>
    </xf>
    <xf numFmtId="0" fontId="45" fillId="0" borderId="171" xfId="4" applyFont="1" applyFill="1" applyBorder="1" applyAlignment="1" applyProtection="1">
      <alignment horizontal="center" vertical="center" shrinkToFit="1"/>
    </xf>
    <xf numFmtId="0" fontId="29" fillId="2" borderId="33" xfId="4" applyFont="1" applyFill="1" applyBorder="1" applyAlignment="1" applyProtection="1">
      <alignment horizontal="center" vertical="center" shrinkToFit="1"/>
    </xf>
    <xf numFmtId="6" fontId="21" fillId="0" borderId="0" xfId="13" applyFont="1" applyFill="1" applyBorder="1" applyAlignment="1" applyProtection="1">
      <alignment horizontal="right" vertical="center" shrinkToFit="1"/>
    </xf>
    <xf numFmtId="0" fontId="21" fillId="0" borderId="250" xfId="4" applyFont="1" applyFill="1" applyBorder="1" applyAlignment="1" applyProtection="1">
      <alignment vertical="center" shrinkToFit="1"/>
    </xf>
    <xf numFmtId="0" fontId="21" fillId="0" borderId="253" xfId="4" applyFont="1" applyFill="1" applyBorder="1" applyAlignment="1" applyProtection="1">
      <alignment vertical="center" shrinkToFit="1"/>
    </xf>
    <xf numFmtId="0" fontId="21" fillId="0" borderId="0" xfId="4" applyFont="1" applyFill="1" applyBorder="1" applyAlignment="1" applyProtection="1">
      <alignment horizontal="center" vertical="center" shrinkToFit="1"/>
    </xf>
    <xf numFmtId="0" fontId="21" fillId="0" borderId="258" xfId="4" applyFont="1" applyFill="1" applyBorder="1" applyAlignment="1" applyProtection="1">
      <alignment vertical="center" shrinkToFit="1"/>
    </xf>
    <xf numFmtId="0" fontId="21" fillId="0" borderId="259" xfId="4" applyFont="1" applyFill="1" applyBorder="1" applyAlignment="1" applyProtection="1">
      <alignment vertical="center" shrinkToFit="1"/>
    </xf>
    <xf numFmtId="0" fontId="29" fillId="2" borderId="243" xfId="4" applyFont="1" applyFill="1" applyBorder="1" applyAlignment="1" applyProtection="1">
      <alignment horizontal="center" vertical="center" shrinkToFit="1"/>
    </xf>
    <xf numFmtId="0" fontId="29" fillId="2" borderId="239" xfId="4" applyFont="1" applyFill="1" applyBorder="1" applyAlignment="1" applyProtection="1">
      <alignment horizontal="center" vertical="center" shrinkToFit="1"/>
    </xf>
    <xf numFmtId="0" fontId="19" fillId="0" borderId="274" xfId="4" applyNumberFormat="1" applyFont="1" applyFill="1" applyBorder="1" applyProtection="1">
      <alignment vertical="center"/>
      <protection locked="0"/>
    </xf>
    <xf numFmtId="0" fontId="19" fillId="0" borderId="274" xfId="4" applyNumberFormat="1" applyFont="1" applyFill="1" applyBorder="1" applyProtection="1">
      <alignment vertical="center"/>
      <protection hidden="1"/>
    </xf>
    <xf numFmtId="49" fontId="19" fillId="0" borderId="274" xfId="4" applyNumberFormat="1" applyFont="1" applyFill="1" applyBorder="1" applyProtection="1">
      <alignment vertical="center"/>
      <protection locked="0"/>
    </xf>
    <xf numFmtId="49" fontId="19" fillId="0" borderId="274" xfId="4" applyNumberFormat="1" applyFont="1" applyFill="1" applyBorder="1" applyProtection="1">
      <alignment vertical="center"/>
      <protection hidden="1"/>
    </xf>
    <xf numFmtId="0" fontId="16" fillId="0" borderId="274" xfId="0" applyFont="1" applyFill="1" applyBorder="1" applyAlignment="1">
      <alignment vertical="center"/>
    </xf>
    <xf numFmtId="0" fontId="16" fillId="0" borderId="274" xfId="2" applyFont="1" applyFill="1" applyBorder="1" applyAlignment="1">
      <alignment vertical="center"/>
    </xf>
    <xf numFmtId="0" fontId="19" fillId="0" borderId="175" xfId="4" applyNumberFormat="1" applyFont="1" applyFill="1" applyBorder="1" applyProtection="1">
      <alignment vertical="center"/>
      <protection hidden="1"/>
    </xf>
    <xf numFmtId="0" fontId="19" fillId="0" borderId="254" xfId="4" applyNumberFormat="1" applyFont="1" applyFill="1" applyBorder="1" applyProtection="1">
      <alignment vertical="center"/>
      <protection hidden="1"/>
    </xf>
    <xf numFmtId="49" fontId="19" fillId="0" borderId="10" xfId="4" applyNumberFormat="1" applyFont="1" applyFill="1" applyBorder="1" applyProtection="1">
      <alignment vertical="center"/>
      <protection locked="0"/>
    </xf>
    <xf numFmtId="49" fontId="19" fillId="0" borderId="11" xfId="4" applyNumberFormat="1" applyFont="1" applyFill="1" applyBorder="1" applyProtection="1">
      <alignment vertical="center"/>
      <protection locked="0"/>
    </xf>
    <xf numFmtId="49" fontId="19" fillId="0" borderId="254" xfId="4" applyNumberFormat="1" applyFont="1" applyFill="1" applyBorder="1" applyProtection="1">
      <alignment vertical="center"/>
      <protection hidden="1"/>
    </xf>
    <xf numFmtId="49" fontId="19" fillId="0" borderId="5" xfId="4" applyNumberFormat="1" applyFont="1" applyFill="1" applyBorder="1" applyProtection="1">
      <alignment vertical="center"/>
      <protection hidden="1"/>
    </xf>
    <xf numFmtId="0" fontId="16" fillId="0" borderId="175" xfId="0" applyFont="1" applyFill="1" applyBorder="1" applyAlignment="1">
      <alignment vertical="center"/>
    </xf>
    <xf numFmtId="0" fontId="16" fillId="0" borderId="10" xfId="0" applyFont="1" applyFill="1" applyBorder="1" applyAlignment="1">
      <alignment vertical="center"/>
    </xf>
    <xf numFmtId="0" fontId="16" fillId="0" borderId="11" xfId="0" applyFont="1" applyFill="1" applyBorder="1" applyAlignment="1">
      <alignment vertical="center"/>
    </xf>
    <xf numFmtId="0" fontId="19" fillId="0" borderId="274" xfId="4" applyFont="1" applyFill="1" applyBorder="1" applyProtection="1">
      <alignment vertical="center"/>
      <protection hidden="1"/>
    </xf>
    <xf numFmtId="0" fontId="19" fillId="0" borderId="254" xfId="4" applyFont="1" applyFill="1" applyBorder="1" applyProtection="1">
      <alignment vertical="center"/>
      <protection hidden="1"/>
    </xf>
    <xf numFmtId="0" fontId="19" fillId="0" borderId="8" xfId="4" applyFont="1" applyFill="1" applyBorder="1" applyProtection="1">
      <alignment vertical="center"/>
      <protection hidden="1"/>
    </xf>
    <xf numFmtId="0" fontId="19" fillId="0" borderId="5" xfId="4" applyFont="1" applyFill="1" applyBorder="1" applyProtection="1">
      <alignment vertical="center"/>
      <protection hidden="1"/>
    </xf>
    <xf numFmtId="0" fontId="16" fillId="0" borderId="175" xfId="2" applyFont="1" applyFill="1" applyBorder="1" applyAlignment="1">
      <alignment vertical="center"/>
    </xf>
    <xf numFmtId="0" fontId="16" fillId="0" borderId="10" xfId="2" applyFont="1" applyFill="1" applyBorder="1" applyAlignment="1">
      <alignment vertical="center"/>
    </xf>
    <xf numFmtId="0" fontId="16" fillId="0" borderId="11" xfId="4" applyFont="1" applyFill="1" applyBorder="1" applyAlignment="1" applyProtection="1">
      <alignment vertical="center"/>
      <protection hidden="1"/>
    </xf>
    <xf numFmtId="0" fontId="19" fillId="0" borderId="0" xfId="4" applyNumberFormat="1" applyFont="1" applyFill="1" applyBorder="1" applyAlignment="1" applyProtection="1">
      <alignment horizontal="left" vertical="center"/>
      <protection hidden="1"/>
    </xf>
    <xf numFmtId="0" fontId="19" fillId="4" borderId="0" xfId="4" applyNumberFormat="1" applyFont="1" applyFill="1" applyBorder="1" applyAlignment="1" applyProtection="1">
      <alignment horizontal="left" vertical="center"/>
      <protection locked="0"/>
    </xf>
    <xf numFmtId="0" fontId="19" fillId="4" borderId="0" xfId="4" applyNumberFormat="1" applyFont="1" applyFill="1" applyBorder="1" applyProtection="1">
      <alignment vertical="center"/>
      <protection locked="0"/>
    </xf>
    <xf numFmtId="49" fontId="19" fillId="0" borderId="6" xfId="4" applyNumberFormat="1" applyFont="1" applyFill="1" applyBorder="1" applyAlignment="1">
      <alignment vertical="center"/>
    </xf>
    <xf numFmtId="0" fontId="19" fillId="0" borderId="271" xfId="4" applyNumberFormat="1" applyFont="1" applyFill="1" applyBorder="1" applyProtection="1">
      <alignment vertical="center"/>
      <protection locked="0"/>
    </xf>
    <xf numFmtId="0" fontId="17" fillId="0" borderId="33" xfId="4" applyNumberFormat="1" applyFont="1" applyFill="1" applyBorder="1" applyProtection="1">
      <alignment vertical="center"/>
      <protection hidden="1"/>
    </xf>
    <xf numFmtId="0" fontId="17" fillId="0" borderId="33" xfId="4" applyNumberFormat="1" applyFont="1" applyFill="1" applyBorder="1" applyAlignment="1" applyProtection="1">
      <alignment vertical="center" shrinkToFit="1"/>
      <protection hidden="1"/>
    </xf>
    <xf numFmtId="0" fontId="17" fillId="0" borderId="33" xfId="4" applyNumberFormat="1" applyFont="1" applyFill="1" applyBorder="1" applyAlignment="1" applyProtection="1">
      <alignment horizontal="right" vertical="center" shrinkToFit="1"/>
      <protection hidden="1"/>
    </xf>
    <xf numFmtId="6" fontId="17" fillId="0" borderId="33" xfId="13" applyFont="1" applyFill="1" applyBorder="1" applyAlignment="1" applyProtection="1">
      <alignment vertical="center" shrinkToFit="1"/>
      <protection hidden="1"/>
    </xf>
    <xf numFmtId="10" fontId="17" fillId="0" borderId="33" xfId="25" applyNumberFormat="1" applyFont="1" applyFill="1" applyBorder="1" applyAlignment="1" applyProtection="1">
      <alignment vertical="center" shrinkToFit="1"/>
      <protection hidden="1"/>
    </xf>
    <xf numFmtId="0" fontId="0" fillId="0" borderId="33" xfId="0" applyBorder="1" applyAlignment="1" applyProtection="1">
      <alignment vertical="center" shrinkToFit="1"/>
    </xf>
    <xf numFmtId="0" fontId="17" fillId="0" borderId="199" xfId="4" applyFont="1" applyFill="1" applyBorder="1" applyAlignment="1" applyProtection="1">
      <alignment vertical="center"/>
      <protection locked="0"/>
    </xf>
    <xf numFmtId="0" fontId="17" fillId="0" borderId="198" xfId="4" applyFont="1" applyFill="1" applyBorder="1" applyAlignment="1" applyProtection="1">
      <alignment vertical="center"/>
      <protection locked="0"/>
    </xf>
    <xf numFmtId="6" fontId="21" fillId="0" borderId="199" xfId="13" applyFont="1" applyFill="1" applyBorder="1" applyAlignment="1" applyProtection="1">
      <alignment vertical="center" shrinkToFit="1"/>
      <protection locked="0"/>
    </xf>
    <xf numFmtId="6" fontId="21" fillId="0" borderId="19" xfId="13" applyFont="1" applyFill="1" applyBorder="1" applyAlignment="1" applyProtection="1">
      <alignment vertical="center" shrinkToFit="1"/>
      <protection locked="0"/>
    </xf>
    <xf numFmtId="6" fontId="21" fillId="0" borderId="198" xfId="13" applyFont="1" applyFill="1" applyBorder="1" applyAlignment="1" applyProtection="1">
      <alignment vertical="center" shrinkToFit="1"/>
      <protection locked="0"/>
    </xf>
    <xf numFmtId="10" fontId="21" fillId="0" borderId="199" xfId="6" applyNumberFormat="1" applyFont="1" applyFill="1" applyBorder="1" applyAlignment="1" applyProtection="1">
      <alignment vertical="center" shrinkToFit="1"/>
      <protection locked="0"/>
    </xf>
    <xf numFmtId="10" fontId="21" fillId="0" borderId="19" xfId="6" applyNumberFormat="1" applyFont="1" applyFill="1" applyBorder="1" applyAlignment="1" applyProtection="1">
      <alignment vertical="center" shrinkToFit="1"/>
      <protection locked="0"/>
    </xf>
    <xf numFmtId="10" fontId="21" fillId="0" borderId="198" xfId="6" applyNumberFormat="1" applyFont="1" applyFill="1" applyBorder="1" applyAlignment="1" applyProtection="1">
      <alignment vertical="center" shrinkToFit="1"/>
      <protection locked="0"/>
    </xf>
    <xf numFmtId="0" fontId="28" fillId="0" borderId="199" xfId="4" applyFont="1" applyBorder="1" applyAlignment="1" applyProtection="1">
      <alignment vertical="center" shrinkToFit="1"/>
    </xf>
    <xf numFmtId="0" fontId="0" fillId="0" borderId="19" xfId="0" applyBorder="1" applyAlignment="1" applyProtection="1">
      <alignment vertical="center" shrinkToFit="1"/>
    </xf>
    <xf numFmtId="0" fontId="0" fillId="0" borderId="277" xfId="0" applyBorder="1" applyAlignment="1" applyProtection="1">
      <alignment vertical="center" shrinkToFit="1"/>
    </xf>
    <xf numFmtId="0" fontId="18" fillId="0" borderId="0" xfId="4" applyFont="1" applyBorder="1" applyAlignment="1" applyProtection="1">
      <alignment vertical="center"/>
    </xf>
    <xf numFmtId="0" fontId="17" fillId="0" borderId="0" xfId="4" applyNumberFormat="1" applyFont="1" applyFill="1" applyBorder="1" applyAlignment="1" applyProtection="1">
      <alignment horizontal="right" vertical="center" shrinkToFit="1"/>
      <protection hidden="1"/>
    </xf>
    <xf numFmtId="6" fontId="17" fillId="0" borderId="0" xfId="13" applyFont="1" applyFill="1" applyBorder="1" applyAlignment="1" applyProtection="1">
      <alignment vertical="center" shrinkToFit="1"/>
      <protection hidden="1"/>
    </xf>
    <xf numFmtId="10" fontId="17" fillId="0" borderId="0" xfId="25" applyNumberFormat="1" applyFont="1" applyFill="1" applyBorder="1" applyAlignment="1" applyProtection="1">
      <alignment vertical="center" shrinkToFit="1"/>
      <protection hidden="1"/>
    </xf>
    <xf numFmtId="0" fontId="17" fillId="0" borderId="271" xfId="4" applyNumberFormat="1" applyFont="1" applyFill="1" applyBorder="1" applyProtection="1">
      <alignment vertical="center"/>
      <protection hidden="1"/>
    </xf>
    <xf numFmtId="49" fontId="17" fillId="0" borderId="271" xfId="4" applyNumberFormat="1" applyFont="1" applyFill="1" applyBorder="1" applyProtection="1">
      <alignment vertical="center"/>
      <protection hidden="1"/>
    </xf>
    <xf numFmtId="0" fontId="17" fillId="0" borderId="271" xfId="4" applyNumberFormat="1" applyFont="1" applyFill="1" applyBorder="1" applyProtection="1">
      <alignment vertical="center"/>
      <protection locked="0" hidden="1"/>
    </xf>
    <xf numFmtId="0" fontId="17" fillId="0" borderId="271" xfId="4" applyNumberFormat="1" applyFont="1" applyFill="1" applyBorder="1" applyAlignment="1" applyProtection="1">
      <alignment vertical="center" shrinkToFit="1"/>
      <protection hidden="1"/>
    </xf>
    <xf numFmtId="0" fontId="17" fillId="0" borderId="271" xfId="4" applyNumberFormat="1" applyFont="1" applyFill="1" applyBorder="1" applyAlignment="1" applyProtection="1">
      <alignment horizontal="right" vertical="center" shrinkToFit="1"/>
      <protection hidden="1"/>
    </xf>
    <xf numFmtId="6" fontId="17" fillId="0" borderId="271" xfId="13" applyFont="1" applyFill="1" applyBorder="1" applyAlignment="1" applyProtection="1">
      <alignment vertical="center" shrinkToFit="1"/>
      <protection hidden="1"/>
    </xf>
    <xf numFmtId="10" fontId="17" fillId="0" borderId="271" xfId="25" applyNumberFormat="1" applyFont="1" applyFill="1" applyBorder="1" applyAlignment="1" applyProtection="1">
      <alignment vertical="center" shrinkToFit="1"/>
      <protection hidden="1"/>
    </xf>
    <xf numFmtId="0" fontId="60" fillId="0" borderId="33" xfId="4" applyFont="1" applyFill="1" applyBorder="1" applyAlignment="1" applyProtection="1">
      <alignment horizontal="left" vertical="center" wrapText="1"/>
    </xf>
    <xf numFmtId="0" fontId="40" fillId="0" borderId="199" xfId="4" applyFont="1" applyBorder="1" applyAlignment="1" applyProtection="1">
      <alignment vertical="center" shrinkToFit="1"/>
    </xf>
    <xf numFmtId="0" fontId="153" fillId="0" borderId="19" xfId="0" applyFont="1" applyBorder="1" applyAlignment="1" applyProtection="1">
      <alignment vertical="center" shrinkToFit="1"/>
    </xf>
    <xf numFmtId="0" fontId="39" fillId="0" borderId="19" xfId="0" applyFont="1" applyBorder="1" applyAlignment="1" applyProtection="1">
      <alignment vertical="center"/>
    </xf>
    <xf numFmtId="0" fontId="39" fillId="0" borderId="19" xfId="0" applyFont="1" applyBorder="1" applyAlignment="1" applyProtection="1">
      <alignment horizontal="right" vertical="center"/>
    </xf>
    <xf numFmtId="177" fontId="17" fillId="18" borderId="6" xfId="4" applyNumberFormat="1" applyFont="1" applyFill="1" applyBorder="1" applyProtection="1">
      <alignment vertical="center"/>
      <protection hidden="1"/>
    </xf>
    <xf numFmtId="177" fontId="19" fillId="18" borderId="6" xfId="4" applyNumberFormat="1" applyFont="1" applyFill="1" applyBorder="1" applyAlignment="1" applyProtection="1">
      <alignment vertical="center"/>
      <protection hidden="1"/>
    </xf>
    <xf numFmtId="0" fontId="19" fillId="0" borderId="6" xfId="2" applyFont="1" applyFill="1" applyBorder="1" applyAlignment="1">
      <alignment vertical="center"/>
    </xf>
    <xf numFmtId="0" fontId="19" fillId="0" borderId="0" xfId="4" applyNumberFormat="1" applyFont="1" applyFill="1" applyBorder="1" applyProtection="1">
      <alignment vertical="center"/>
    </xf>
    <xf numFmtId="0" fontId="18" fillId="0" borderId="254" xfId="4" applyNumberFormat="1" applyFont="1" applyFill="1" applyBorder="1" applyAlignment="1" applyProtection="1">
      <alignment vertical="center" shrinkToFit="1"/>
    </xf>
    <xf numFmtId="0" fontId="18" fillId="0" borderId="271" xfId="4" applyNumberFormat="1" applyFont="1" applyFill="1" applyBorder="1" applyAlignment="1" applyProtection="1">
      <alignment vertical="center" shrinkToFit="1"/>
    </xf>
    <xf numFmtId="0" fontId="18" fillId="0" borderId="273" xfId="4" applyNumberFormat="1" applyFont="1" applyFill="1" applyBorder="1" applyAlignment="1" applyProtection="1">
      <alignment vertical="center" shrinkToFit="1"/>
    </xf>
    <xf numFmtId="49" fontId="18" fillId="0" borderId="254" xfId="4" applyNumberFormat="1" applyFont="1" applyFill="1" applyBorder="1" applyAlignment="1" applyProtection="1">
      <alignment vertical="center" shrinkToFit="1"/>
    </xf>
    <xf numFmtId="49" fontId="18" fillId="0" borderId="271" xfId="4" applyNumberFormat="1" applyFont="1" applyFill="1" applyBorder="1" applyAlignment="1" applyProtection="1">
      <alignment vertical="center" shrinkToFit="1"/>
    </xf>
    <xf numFmtId="0" fontId="42" fillId="0" borderId="0" xfId="4" applyNumberFormat="1" applyFont="1" applyFill="1" applyProtection="1">
      <alignment vertical="center"/>
      <protection locked="0"/>
    </xf>
    <xf numFmtId="0" fontId="18" fillId="0" borderId="5" xfId="4" applyNumberFormat="1" applyFont="1" applyFill="1" applyBorder="1" applyAlignment="1" applyProtection="1">
      <alignment vertical="center" shrinkToFit="1"/>
    </xf>
    <xf numFmtId="0" fontId="18" fillId="0" borderId="33" xfId="4" applyNumberFormat="1" applyFont="1" applyFill="1" applyBorder="1" applyAlignment="1" applyProtection="1">
      <alignment vertical="center" shrinkToFit="1"/>
    </xf>
    <xf numFmtId="0" fontId="18" fillId="0" borderId="51" xfId="4" applyNumberFormat="1" applyFont="1" applyFill="1" applyBorder="1" applyAlignment="1" applyProtection="1">
      <alignment vertical="center" shrinkToFit="1"/>
    </xf>
    <xf numFmtId="49" fontId="18" fillId="0" borderId="5" xfId="4" applyNumberFormat="1" applyFont="1" applyFill="1" applyBorder="1" applyAlignment="1" applyProtection="1">
      <alignment vertical="center" shrinkToFit="1"/>
    </xf>
    <xf numFmtId="49" fontId="18" fillId="0" borderId="33" xfId="4" applyNumberFormat="1" applyFont="1" applyFill="1" applyBorder="1" applyAlignment="1" applyProtection="1">
      <alignment vertical="center" shrinkToFit="1"/>
    </xf>
    <xf numFmtId="0" fontId="18" fillId="0" borderId="8" xfId="4" applyNumberFormat="1" applyFont="1" applyFill="1" applyBorder="1" applyAlignment="1" applyProtection="1">
      <alignment vertical="center" shrinkToFit="1"/>
    </xf>
    <xf numFmtId="0" fontId="18" fillId="0" borderId="35" xfId="4" applyNumberFormat="1" applyFont="1" applyFill="1" applyBorder="1" applyAlignment="1" applyProtection="1">
      <alignment vertical="center" shrinkToFit="1"/>
    </xf>
    <xf numFmtId="49" fontId="18" fillId="0" borderId="8" xfId="4" applyNumberFormat="1" applyFont="1" applyFill="1" applyBorder="1" applyAlignment="1" applyProtection="1">
      <alignment vertical="center" shrinkToFit="1"/>
    </xf>
    <xf numFmtId="49" fontId="18" fillId="0" borderId="0" xfId="4" applyNumberFormat="1" applyFont="1" applyFill="1" applyBorder="1" applyAlignment="1" applyProtection="1">
      <alignment vertical="center" shrinkToFit="1"/>
    </xf>
    <xf numFmtId="0" fontId="21" fillId="0" borderId="272" xfId="4" applyNumberFormat="1" applyFont="1" applyFill="1" applyBorder="1" applyAlignment="1" applyProtection="1">
      <alignment horizontal="left" vertical="center" shrinkToFit="1"/>
    </xf>
    <xf numFmtId="0" fontId="21" fillId="0" borderId="250" xfId="4" applyNumberFormat="1" applyFont="1" applyFill="1" applyBorder="1" applyAlignment="1" applyProtection="1">
      <alignment horizontal="left" vertical="center" shrinkToFit="1"/>
    </xf>
    <xf numFmtId="0" fontId="18" fillId="0" borderId="250" xfId="4" applyNumberFormat="1" applyFont="1" applyFill="1" applyBorder="1" applyAlignment="1" applyProtection="1">
      <alignment vertical="center"/>
    </xf>
    <xf numFmtId="0" fontId="21" fillId="0" borderId="250" xfId="4" applyNumberFormat="1" applyFont="1" applyFill="1" applyBorder="1" applyAlignment="1" applyProtection="1">
      <alignment horizontal="left" vertical="center"/>
    </xf>
    <xf numFmtId="0" fontId="21" fillId="0" borderId="271" xfId="4" applyNumberFormat="1" applyFont="1" applyFill="1" applyBorder="1" applyAlignment="1" applyProtection="1">
      <alignment horizontal="left" vertical="center"/>
    </xf>
    <xf numFmtId="0" fontId="18" fillId="0" borderId="271" xfId="4" applyNumberFormat="1" applyFont="1" applyBorder="1" applyAlignment="1" applyProtection="1">
      <alignment horizontal="left" vertical="center"/>
    </xf>
    <xf numFmtId="0" fontId="18" fillId="0" borderId="250" xfId="4" applyNumberFormat="1" applyFont="1" applyFill="1" applyBorder="1" applyAlignment="1" applyProtection="1">
      <alignment horizontal="left" vertical="center"/>
    </xf>
    <xf numFmtId="0" fontId="17" fillId="0" borderId="250" xfId="4" applyNumberFormat="1" applyFont="1" applyFill="1" applyBorder="1" applyAlignment="1" applyProtection="1">
      <alignment horizontal="left" vertical="center"/>
    </xf>
    <xf numFmtId="0" fontId="18" fillId="0" borderId="253" xfId="4" applyNumberFormat="1" applyFont="1" applyFill="1" applyBorder="1" applyAlignment="1" applyProtection="1">
      <alignment vertical="center"/>
    </xf>
    <xf numFmtId="0" fontId="18" fillId="0" borderId="250" xfId="4" applyNumberFormat="1" applyFont="1" applyFill="1" applyBorder="1" applyAlignment="1" applyProtection="1">
      <alignment vertical="center" shrinkToFit="1"/>
    </xf>
    <xf numFmtId="0" fontId="18" fillId="0" borderId="250" xfId="4" applyNumberFormat="1" applyFont="1" applyFill="1" applyBorder="1" applyAlignment="1" applyProtection="1">
      <alignment vertical="center" shrinkToFit="1"/>
      <protection locked="0"/>
    </xf>
    <xf numFmtId="0" fontId="18" fillId="0" borderId="241" xfId="4" applyNumberFormat="1" applyFont="1" applyFill="1" applyBorder="1" applyAlignment="1" applyProtection="1">
      <alignment vertical="center" shrinkToFit="1"/>
    </xf>
    <xf numFmtId="0" fontId="19" fillId="20" borderId="6" xfId="4" applyNumberFormat="1" applyFont="1" applyFill="1" applyBorder="1" applyAlignment="1" applyProtection="1">
      <alignment horizontal="right" vertical="center"/>
      <protection hidden="1"/>
    </xf>
    <xf numFmtId="0" fontId="19" fillId="20" borderId="6" xfId="7" applyNumberFormat="1" applyFont="1" applyFill="1" applyBorder="1" applyAlignment="1" applyProtection="1">
      <alignment horizontal="right" vertical="center"/>
      <protection hidden="1"/>
    </xf>
    <xf numFmtId="0" fontId="154" fillId="0" borderId="0" xfId="18" applyFont="1" applyAlignment="1">
      <alignment horizontal="center" vertical="center"/>
    </xf>
    <xf numFmtId="0" fontId="60" fillId="0" borderId="233" xfId="4" applyFont="1" applyFill="1" applyBorder="1" applyAlignment="1" applyProtection="1">
      <alignment horizontal="left" vertical="center" wrapText="1"/>
    </xf>
    <xf numFmtId="0" fontId="155" fillId="0" borderId="234" xfId="4" applyFont="1" applyFill="1" applyBorder="1" applyAlignment="1" applyProtection="1">
      <alignment horizontal="left" vertical="center" wrapText="1"/>
    </xf>
    <xf numFmtId="0" fontId="39" fillId="0" borderId="234" xfId="4" applyFont="1" applyFill="1" applyBorder="1" applyAlignment="1" applyProtection="1">
      <alignment horizontal="right" vertical="center"/>
    </xf>
    <xf numFmtId="0" fontId="21" fillId="0" borderId="279" xfId="4" applyNumberFormat="1" applyFont="1" applyFill="1" applyBorder="1" applyAlignment="1" applyProtection="1">
      <alignment horizontal="left" vertical="center" shrinkToFit="1"/>
    </xf>
    <xf numFmtId="0" fontId="21" fillId="0" borderId="278" xfId="4" applyNumberFormat="1" applyFont="1" applyFill="1" applyBorder="1" applyAlignment="1" applyProtection="1">
      <alignment horizontal="left" vertical="center" shrinkToFit="1"/>
    </xf>
    <xf numFmtId="0" fontId="18" fillId="0" borderId="278" xfId="4" applyNumberFormat="1" applyFont="1" applyFill="1" applyBorder="1" applyAlignment="1" applyProtection="1">
      <alignment vertical="center"/>
    </xf>
    <xf numFmtId="0" fontId="21" fillId="0" borderId="278" xfId="4" applyNumberFormat="1" applyFont="1" applyFill="1" applyBorder="1" applyAlignment="1" applyProtection="1">
      <alignment horizontal="left" vertical="center"/>
    </xf>
    <xf numFmtId="0" fontId="18" fillId="0" borderId="278" xfId="4" applyNumberFormat="1" applyFont="1" applyFill="1" applyBorder="1" applyAlignment="1" applyProtection="1">
      <alignment horizontal="left" vertical="center"/>
    </xf>
    <xf numFmtId="0" fontId="17" fillId="0" borderId="278" xfId="4" applyNumberFormat="1" applyFont="1" applyFill="1" applyBorder="1" applyAlignment="1" applyProtection="1">
      <alignment horizontal="left" vertical="center"/>
    </xf>
    <xf numFmtId="0" fontId="18" fillId="0" borderId="286" xfId="4" applyNumberFormat="1" applyFont="1" applyFill="1" applyBorder="1" applyAlignment="1" applyProtection="1">
      <alignment vertical="center"/>
    </xf>
    <xf numFmtId="0" fontId="18" fillId="0" borderId="278" xfId="4" applyNumberFormat="1" applyFont="1" applyFill="1" applyBorder="1" applyAlignment="1" applyProtection="1">
      <alignment vertical="center" shrinkToFit="1"/>
    </xf>
    <xf numFmtId="0" fontId="18" fillId="0" borderId="278" xfId="4" applyNumberFormat="1" applyFont="1" applyFill="1" applyBorder="1" applyAlignment="1" applyProtection="1">
      <alignment vertical="center" shrinkToFit="1"/>
      <protection locked="0"/>
    </xf>
    <xf numFmtId="0" fontId="18" fillId="0" borderId="285" xfId="4" applyNumberFormat="1" applyFont="1" applyFill="1" applyBorder="1" applyAlignment="1" applyProtection="1">
      <alignment vertical="center" shrinkToFit="1"/>
    </xf>
    <xf numFmtId="0" fontId="30" fillId="0" borderId="33" xfId="4" applyFont="1" applyFill="1" applyBorder="1" applyAlignment="1" applyProtection="1">
      <alignment horizontal="left" vertical="center"/>
    </xf>
    <xf numFmtId="49" fontId="30" fillId="0" borderId="209" xfId="4" applyNumberFormat="1" applyFont="1" applyFill="1" applyBorder="1" applyAlignment="1" applyProtection="1">
      <alignment vertical="center" shrinkToFit="1"/>
    </xf>
    <xf numFmtId="0" fontId="18" fillId="0" borderId="254" xfId="4" applyFont="1" applyFill="1" applyBorder="1" applyAlignment="1" applyProtection="1">
      <alignment vertical="center" shrinkToFit="1"/>
    </xf>
    <xf numFmtId="0" fontId="18" fillId="0" borderId="271" xfId="4" applyFont="1" applyFill="1" applyBorder="1" applyAlignment="1" applyProtection="1">
      <alignment vertical="center" shrinkToFit="1"/>
    </xf>
    <xf numFmtId="0" fontId="18" fillId="0" borderId="273" xfId="4" applyFont="1" applyFill="1" applyBorder="1" applyAlignment="1" applyProtection="1">
      <alignment vertical="center" shrinkToFit="1"/>
    </xf>
    <xf numFmtId="0" fontId="30" fillId="0" borderId="271" xfId="4" applyFont="1" applyFill="1" applyBorder="1" applyAlignment="1" applyProtection="1">
      <alignment vertical="center"/>
    </xf>
    <xf numFmtId="0" fontId="18" fillId="0" borderId="35" xfId="4" applyFont="1" applyFill="1" applyBorder="1" applyAlignment="1" applyProtection="1">
      <alignment vertical="center" shrinkToFit="1"/>
    </xf>
    <xf numFmtId="0" fontId="30" fillId="0" borderId="119" xfId="4" applyFont="1" applyFill="1" applyBorder="1" applyAlignment="1" applyProtection="1">
      <alignment vertical="center"/>
    </xf>
    <xf numFmtId="0" fontId="18" fillId="0" borderId="5" xfId="4" applyFont="1" applyFill="1" applyBorder="1" applyAlignment="1" applyProtection="1">
      <alignment vertical="center" shrinkToFit="1"/>
    </xf>
    <xf numFmtId="0" fontId="18" fillId="0" borderId="33" xfId="4" applyFont="1" applyFill="1" applyBorder="1" applyAlignment="1" applyProtection="1">
      <alignment vertical="center" shrinkToFit="1"/>
    </xf>
    <xf numFmtId="0" fontId="60" fillId="0" borderId="271" xfId="4" applyFont="1" applyFill="1" applyBorder="1" applyAlignment="1" applyProtection="1">
      <alignment horizontal="left" vertical="center"/>
    </xf>
    <xf numFmtId="0" fontId="30" fillId="0" borderId="242" xfId="4" applyFont="1" applyFill="1" applyBorder="1" applyAlignment="1" applyProtection="1">
      <alignment vertical="center"/>
    </xf>
    <xf numFmtId="0" fontId="60" fillId="0" borderId="0" xfId="4" applyFont="1" applyFill="1" applyBorder="1" applyAlignment="1" applyProtection="1">
      <alignment horizontal="left" vertical="center"/>
    </xf>
    <xf numFmtId="0" fontId="30" fillId="0" borderId="269" xfId="4" applyFont="1" applyFill="1" applyBorder="1" applyAlignment="1" applyProtection="1">
      <alignment vertical="center"/>
    </xf>
    <xf numFmtId="0" fontId="30" fillId="0" borderId="33" xfId="4" applyFont="1" applyFill="1" applyBorder="1" applyAlignment="1" applyProtection="1">
      <alignment horizontal="left" vertical="center"/>
    </xf>
    <xf numFmtId="10" fontId="21" fillId="0" borderId="0" xfId="6" applyNumberFormat="1" applyFont="1" applyFill="1" applyBorder="1" applyAlignment="1" applyProtection="1">
      <alignment horizontal="right" vertical="center" shrinkToFit="1"/>
      <protection locked="0"/>
    </xf>
    <xf numFmtId="0" fontId="29" fillId="2" borderId="0" xfId="4" applyFont="1" applyFill="1" applyBorder="1" applyAlignment="1" applyProtection="1">
      <alignment horizontal="center" vertical="center" shrinkToFit="1"/>
    </xf>
    <xf numFmtId="0" fontId="18" fillId="0" borderId="65" xfId="4" applyNumberFormat="1" applyFont="1" applyFill="1" applyBorder="1" applyAlignment="1" applyProtection="1">
      <alignment horizontal="center" vertical="center" shrinkToFit="1"/>
    </xf>
    <xf numFmtId="0" fontId="18" fillId="0" borderId="114" xfId="4" applyNumberFormat="1" applyFont="1" applyFill="1" applyBorder="1" applyAlignment="1" applyProtection="1">
      <alignment horizontal="center" vertical="center" shrinkToFit="1"/>
    </xf>
    <xf numFmtId="6" fontId="21" fillId="0" borderId="0" xfId="13" applyFont="1" applyFill="1" applyBorder="1" applyAlignment="1" applyProtection="1">
      <alignment horizontal="right" vertical="center" shrinkToFit="1"/>
      <protection locked="0"/>
    </xf>
    <xf numFmtId="6" fontId="48" fillId="0" borderId="0" xfId="13" applyFont="1" applyFill="1" applyBorder="1" applyAlignment="1" applyProtection="1">
      <alignment horizontal="right" vertical="center" shrinkToFit="1"/>
      <protection locked="0"/>
    </xf>
    <xf numFmtId="6" fontId="48" fillId="0" borderId="72" xfId="13" applyFont="1" applyFill="1" applyBorder="1" applyAlignment="1" applyProtection="1">
      <alignment horizontal="right" vertical="center" shrinkToFit="1"/>
      <protection locked="0"/>
    </xf>
    <xf numFmtId="0" fontId="18" fillId="0" borderId="305" xfId="13" applyNumberFormat="1" applyFont="1" applyFill="1" applyBorder="1" applyAlignment="1" applyProtection="1">
      <alignment horizontal="right" vertical="center" shrinkToFit="1"/>
    </xf>
    <xf numFmtId="0" fontId="179" fillId="0" borderId="305" xfId="13" applyNumberFormat="1" applyFont="1" applyFill="1" applyBorder="1" applyAlignment="1" applyProtection="1">
      <alignment horizontal="right" vertical="center" shrinkToFit="1"/>
    </xf>
    <xf numFmtId="49" fontId="17" fillId="5" borderId="271" xfId="4" applyNumberFormat="1" applyFont="1" applyFill="1" applyBorder="1" applyProtection="1">
      <alignment vertical="center"/>
      <protection hidden="1"/>
    </xf>
    <xf numFmtId="0" fontId="17" fillId="5" borderId="271" xfId="4" applyNumberFormat="1" applyFont="1" applyFill="1" applyBorder="1" applyProtection="1">
      <alignment vertical="center"/>
      <protection hidden="1"/>
    </xf>
    <xf numFmtId="0" fontId="17" fillId="5" borderId="271" xfId="4" applyNumberFormat="1" applyFont="1" applyFill="1" applyBorder="1" applyProtection="1">
      <alignment vertical="center"/>
      <protection locked="0" hidden="1"/>
    </xf>
    <xf numFmtId="180" fontId="17" fillId="2" borderId="271" xfId="4" applyNumberFormat="1" applyFont="1" applyFill="1" applyBorder="1" applyAlignment="1" applyProtection="1">
      <alignment vertical="center" shrinkToFit="1"/>
      <protection hidden="1"/>
    </xf>
    <xf numFmtId="180" fontId="17" fillId="2" borderId="271" xfId="4" applyNumberFormat="1" applyFont="1" applyFill="1" applyBorder="1" applyAlignment="1" applyProtection="1">
      <alignment horizontal="right" vertical="center" shrinkToFit="1"/>
      <protection hidden="1"/>
    </xf>
    <xf numFmtId="0" fontId="17" fillId="2" borderId="271" xfId="4" applyFont="1" applyFill="1" applyBorder="1" applyAlignment="1" applyProtection="1">
      <alignment vertical="center" shrinkToFit="1"/>
      <protection hidden="1"/>
    </xf>
    <xf numFmtId="6" fontId="17" fillId="5" borderId="271" xfId="4" applyNumberFormat="1" applyFont="1" applyFill="1" applyBorder="1" applyAlignment="1" applyProtection="1">
      <alignment vertical="center"/>
      <protection hidden="1"/>
    </xf>
    <xf numFmtId="10" fontId="17" fillId="5" borderId="271" xfId="6" applyNumberFormat="1" applyFont="1" applyFill="1" applyBorder="1" applyAlignment="1" applyProtection="1">
      <alignment vertical="center"/>
      <protection hidden="1"/>
    </xf>
    <xf numFmtId="6" fontId="17" fillId="5" borderId="271" xfId="4" applyNumberFormat="1" applyFont="1" applyFill="1" applyBorder="1" applyProtection="1">
      <alignment vertical="center"/>
      <protection hidden="1"/>
    </xf>
    <xf numFmtId="0" fontId="17" fillId="0" borderId="274" xfId="4" applyNumberFormat="1" applyFont="1" applyFill="1" applyBorder="1" applyProtection="1">
      <alignment vertical="center"/>
      <protection locked="0"/>
    </xf>
    <xf numFmtId="0" fontId="17" fillId="5" borderId="274" xfId="4" applyNumberFormat="1" applyFont="1" applyFill="1" applyBorder="1" applyProtection="1">
      <alignment vertical="center"/>
      <protection locked="0"/>
    </xf>
    <xf numFmtId="0" fontId="17" fillId="5" borderId="274" xfId="4" applyNumberFormat="1" applyFont="1" applyFill="1" applyBorder="1" applyProtection="1">
      <alignment vertical="center"/>
      <protection hidden="1"/>
    </xf>
    <xf numFmtId="0" fontId="17" fillId="5" borderId="274" xfId="4" applyNumberFormat="1" applyFont="1" applyFill="1" applyBorder="1" applyProtection="1">
      <alignment vertical="center"/>
      <protection locked="0" hidden="1"/>
    </xf>
    <xf numFmtId="0" fontId="17" fillId="2" borderId="274" xfId="4" applyFont="1" applyFill="1" applyBorder="1" applyAlignment="1" applyProtection="1">
      <alignment vertical="center" shrinkToFit="1"/>
      <protection hidden="1"/>
    </xf>
    <xf numFmtId="0" fontId="17" fillId="2" borderId="274" xfId="4" applyFont="1" applyFill="1" applyBorder="1" applyAlignment="1" applyProtection="1">
      <alignment horizontal="right" vertical="center" shrinkToFit="1"/>
      <protection hidden="1"/>
    </xf>
    <xf numFmtId="0" fontId="17" fillId="0" borderId="274" xfId="4" applyFont="1" applyFill="1" applyBorder="1" applyAlignment="1" applyProtection="1">
      <alignment vertical="center" shrinkToFit="1"/>
      <protection hidden="1"/>
    </xf>
    <xf numFmtId="0" fontId="19" fillId="0" borderId="0" xfId="0" applyFont="1">
      <alignment vertical="center"/>
    </xf>
    <xf numFmtId="0" fontId="45" fillId="0" borderId="0" xfId="0" applyFont="1">
      <alignment vertical="center"/>
    </xf>
    <xf numFmtId="0" fontId="19" fillId="0" borderId="279" xfId="4" applyNumberFormat="1" applyFont="1" applyFill="1" applyBorder="1" applyProtection="1">
      <alignment vertical="center"/>
      <protection hidden="1"/>
    </xf>
    <xf numFmtId="0" fontId="19" fillId="0" borderId="274" xfId="0" applyFont="1" applyBorder="1">
      <alignment vertical="center"/>
    </xf>
    <xf numFmtId="0" fontId="19" fillId="0" borderId="273" xfId="4" applyNumberFormat="1" applyFont="1" applyFill="1" applyBorder="1" applyProtection="1">
      <alignment vertical="center"/>
      <protection hidden="1"/>
    </xf>
    <xf numFmtId="49" fontId="19" fillId="0" borderId="10" xfId="0" applyNumberFormat="1" applyFont="1" applyBorder="1">
      <alignment vertical="center"/>
    </xf>
    <xf numFmtId="0" fontId="19" fillId="0" borderId="8" xfId="0" applyFont="1" applyBorder="1">
      <alignment vertical="center"/>
    </xf>
    <xf numFmtId="0" fontId="19" fillId="0" borderId="10" xfId="0" applyFont="1" applyBorder="1">
      <alignment vertical="center"/>
    </xf>
    <xf numFmtId="0" fontId="19" fillId="0" borderId="0" xfId="0" applyFont="1" applyBorder="1">
      <alignment vertical="center"/>
    </xf>
    <xf numFmtId="0" fontId="19" fillId="0" borderId="33" xfId="0" applyFont="1" applyBorder="1">
      <alignment vertical="center"/>
    </xf>
    <xf numFmtId="0" fontId="19" fillId="0" borderId="11" xfId="0" applyFont="1" applyBorder="1">
      <alignment vertical="center"/>
    </xf>
    <xf numFmtId="0" fontId="19" fillId="0" borderId="5" xfId="0" applyFont="1" applyBorder="1">
      <alignment vertical="center"/>
    </xf>
    <xf numFmtId="0" fontId="17" fillId="0" borderId="274" xfId="0" applyFont="1" applyFill="1" applyBorder="1" applyAlignment="1">
      <alignment horizontal="left" vertical="center" readingOrder="1"/>
    </xf>
    <xf numFmtId="0" fontId="17" fillId="0" borderId="274" xfId="0" applyFont="1" applyFill="1" applyBorder="1">
      <alignment vertical="center"/>
    </xf>
    <xf numFmtId="49" fontId="17" fillId="0" borderId="274" xfId="4" applyNumberFormat="1" applyFont="1" applyFill="1" applyBorder="1" applyAlignment="1">
      <alignment vertical="center"/>
    </xf>
    <xf numFmtId="0" fontId="17" fillId="0" borderId="274" xfId="2" applyNumberFormat="1" applyFont="1" applyFill="1" applyBorder="1" applyAlignment="1">
      <alignment horizontal="left" vertical="center" wrapText="1"/>
    </xf>
    <xf numFmtId="0" fontId="17" fillId="4" borderId="274" xfId="4" applyFont="1" applyFill="1" applyBorder="1" applyAlignment="1" applyProtection="1">
      <alignment horizontal="left" vertical="center"/>
      <protection hidden="1"/>
    </xf>
    <xf numFmtId="0" fontId="17" fillId="4" borderId="274" xfId="0" applyFont="1" applyFill="1" applyBorder="1" applyAlignment="1">
      <alignment horizontal="left" vertical="center"/>
    </xf>
    <xf numFmtId="0" fontId="19" fillId="0" borderId="10" xfId="0" applyFont="1" applyFill="1" applyBorder="1">
      <alignment vertical="center"/>
    </xf>
    <xf numFmtId="0" fontId="19" fillId="0" borderId="11" xfId="0" applyFont="1" applyFill="1" applyBorder="1">
      <alignment vertical="center"/>
    </xf>
    <xf numFmtId="0" fontId="19" fillId="0" borderId="0" xfId="0" applyFont="1" applyFill="1">
      <alignment vertical="center"/>
    </xf>
    <xf numFmtId="0" fontId="179" fillId="0" borderId="307" xfId="13" applyNumberFormat="1" applyFont="1" applyFill="1" applyBorder="1" applyAlignment="1" applyProtection="1">
      <alignment horizontal="right" vertical="center" shrinkToFit="1"/>
    </xf>
    <xf numFmtId="0" fontId="25" fillId="0" borderId="271" xfId="4" applyFont="1" applyFill="1" applyBorder="1" applyAlignment="1" applyProtection="1">
      <alignment vertical="center" shrinkToFit="1"/>
    </xf>
    <xf numFmtId="0" fontId="45" fillId="0" borderId="112" xfId="4" applyFont="1" applyFill="1" applyBorder="1" applyAlignment="1" applyProtection="1">
      <alignment horizontal="center" vertical="center" shrinkToFit="1"/>
    </xf>
    <xf numFmtId="0" fontId="45" fillId="0" borderId="271" xfId="4" applyFont="1" applyFill="1" applyBorder="1" applyAlignment="1" applyProtection="1">
      <alignment horizontal="center" vertical="center" shrinkToFit="1"/>
    </xf>
    <xf numFmtId="0" fontId="17" fillId="0" borderId="271" xfId="4" applyFont="1" applyFill="1" applyBorder="1" applyAlignment="1" applyProtection="1">
      <alignment horizontal="center" vertical="center"/>
    </xf>
    <xf numFmtId="6" fontId="21" fillId="0" borderId="271" xfId="13" applyFont="1" applyFill="1" applyBorder="1" applyAlignment="1" applyProtection="1">
      <alignment horizontal="right" vertical="center" shrinkToFit="1"/>
      <protection locked="0"/>
    </xf>
    <xf numFmtId="10" fontId="21" fillId="0" borderId="271" xfId="6" applyNumberFormat="1" applyFont="1" applyFill="1" applyBorder="1" applyAlignment="1" applyProtection="1">
      <alignment horizontal="right" vertical="center" shrinkToFit="1"/>
      <protection locked="0"/>
    </xf>
    <xf numFmtId="6" fontId="48" fillId="0" borderId="271" xfId="13" applyFont="1" applyFill="1" applyBorder="1" applyAlignment="1" applyProtection="1">
      <alignment horizontal="right" vertical="center" shrinkToFit="1"/>
      <protection locked="0"/>
    </xf>
    <xf numFmtId="0" fontId="45" fillId="0" borderId="308" xfId="4" applyFont="1" applyFill="1" applyBorder="1" applyAlignment="1" applyProtection="1">
      <alignment horizontal="center" vertical="center" shrinkToFit="1"/>
    </xf>
    <xf numFmtId="0" fontId="17" fillId="0" borderId="308" xfId="4" applyFont="1" applyFill="1" applyBorder="1" applyAlignment="1" applyProtection="1">
      <alignment horizontal="center" vertical="center"/>
    </xf>
    <xf numFmtId="6" fontId="21" fillId="0" borderId="308" xfId="13" applyFont="1" applyFill="1" applyBorder="1" applyAlignment="1" applyProtection="1">
      <alignment horizontal="right" vertical="center" shrinkToFit="1"/>
    </xf>
    <xf numFmtId="10" fontId="21" fillId="0" borderId="308" xfId="6" applyNumberFormat="1" applyFont="1" applyFill="1" applyBorder="1" applyAlignment="1" applyProtection="1">
      <alignment horizontal="right" vertical="center" shrinkToFit="1"/>
    </xf>
    <xf numFmtId="6" fontId="48" fillId="0" borderId="308" xfId="13" applyFont="1" applyFill="1" applyBorder="1" applyAlignment="1" applyProtection="1">
      <alignment horizontal="right" vertical="center" shrinkToFit="1"/>
    </xf>
    <xf numFmtId="0" fontId="25" fillId="0" borderId="0" xfId="4" applyFont="1" applyFill="1" applyBorder="1" applyAlignment="1" applyProtection="1">
      <alignment vertical="center" shrinkToFit="1"/>
    </xf>
    <xf numFmtId="0" fontId="45" fillId="0" borderId="310" xfId="4" applyFont="1" applyFill="1" applyBorder="1" applyAlignment="1" applyProtection="1">
      <alignment horizontal="center" vertical="center" shrinkToFit="1"/>
    </xf>
    <xf numFmtId="0" fontId="17" fillId="0" borderId="310" xfId="4" applyFont="1" applyFill="1" applyBorder="1" applyAlignment="1" applyProtection="1">
      <alignment horizontal="center" vertical="center"/>
    </xf>
    <xf numFmtId="6" fontId="21" fillId="0" borderId="310" xfId="13" applyFont="1" applyFill="1" applyBorder="1" applyAlignment="1" applyProtection="1">
      <alignment horizontal="right" vertical="center" shrinkToFit="1"/>
    </xf>
    <xf numFmtId="10" fontId="21" fillId="0" borderId="310" xfId="6" applyNumberFormat="1" applyFont="1" applyFill="1" applyBorder="1" applyAlignment="1" applyProtection="1">
      <alignment horizontal="right" vertical="center" shrinkToFit="1"/>
    </xf>
    <xf numFmtId="6" fontId="48" fillId="0" borderId="310" xfId="13" applyFont="1" applyFill="1" applyBorder="1" applyAlignment="1" applyProtection="1">
      <alignment horizontal="right" vertical="center" shrinkToFit="1"/>
    </xf>
    <xf numFmtId="0" fontId="29" fillId="2" borderId="258" xfId="4" applyFont="1" applyFill="1" applyBorder="1" applyAlignment="1" applyProtection="1">
      <alignment horizontal="center" vertical="center" shrinkToFit="1"/>
    </xf>
    <xf numFmtId="0" fontId="25" fillId="0" borderId="258" xfId="4" applyFont="1" applyFill="1" applyBorder="1" applyAlignment="1" applyProtection="1">
      <alignment vertical="center" shrinkToFit="1"/>
    </xf>
    <xf numFmtId="0" fontId="45" fillId="0" borderId="311" xfId="4" applyFont="1" applyFill="1" applyBorder="1" applyAlignment="1" applyProtection="1">
      <alignment horizontal="center" vertical="center" shrinkToFit="1"/>
    </xf>
    <xf numFmtId="0" fontId="45" fillId="0" borderId="258" xfId="4" applyFont="1" applyFill="1" applyBorder="1" applyAlignment="1" applyProtection="1">
      <alignment horizontal="center" vertical="center" shrinkToFit="1"/>
    </xf>
    <xf numFmtId="0" fontId="17" fillId="0" borderId="258" xfId="4" applyFont="1" applyFill="1" applyBorder="1" applyAlignment="1" applyProtection="1">
      <alignment horizontal="center" vertical="center"/>
    </xf>
    <xf numFmtId="6" fontId="21" fillId="0" borderId="258" xfId="13" applyFont="1" applyFill="1" applyBorder="1" applyAlignment="1" applyProtection="1">
      <alignment horizontal="right" vertical="center" shrinkToFit="1"/>
      <protection locked="0"/>
    </xf>
    <xf numFmtId="10" fontId="21" fillId="0" borderId="258" xfId="6" applyNumberFormat="1" applyFont="1" applyFill="1" applyBorder="1" applyAlignment="1" applyProtection="1">
      <alignment horizontal="right" vertical="center" shrinkToFit="1"/>
      <protection locked="0"/>
    </xf>
    <xf numFmtId="6" fontId="48" fillId="0" borderId="258" xfId="13" applyFont="1" applyFill="1" applyBorder="1" applyAlignment="1" applyProtection="1">
      <alignment horizontal="right" vertical="center" shrinkToFit="1"/>
      <protection locked="0"/>
    </xf>
    <xf numFmtId="6" fontId="48" fillId="0" borderId="309" xfId="13" applyFont="1" applyFill="1" applyBorder="1" applyAlignment="1" applyProtection="1">
      <alignment horizontal="right" vertical="center" shrinkToFit="1"/>
      <protection locked="0"/>
    </xf>
    <xf numFmtId="0" fontId="18" fillId="0" borderId="258" xfId="4" applyNumberFormat="1" applyFont="1" applyFill="1" applyBorder="1" applyAlignment="1" applyProtection="1">
      <alignment vertical="center" shrinkToFit="1"/>
    </xf>
    <xf numFmtId="0" fontId="18" fillId="0" borderId="259" xfId="4" applyNumberFormat="1" applyFont="1" applyFill="1" applyBorder="1" applyAlignment="1" applyProtection="1">
      <alignment vertical="center" shrinkToFit="1"/>
    </xf>
    <xf numFmtId="0" fontId="60" fillId="0" borderId="279" xfId="4" applyFont="1" applyFill="1" applyBorder="1" applyAlignment="1" applyProtection="1">
      <alignment horizontal="left" vertical="center"/>
    </xf>
    <xf numFmtId="0" fontId="60" fillId="0" borderId="278" xfId="4" applyFont="1" applyFill="1" applyBorder="1" applyAlignment="1" applyProtection="1">
      <alignment horizontal="left" vertical="center"/>
    </xf>
    <xf numFmtId="0" fontId="60" fillId="0" borderId="285" xfId="4" applyFont="1" applyFill="1" applyBorder="1" applyAlignment="1" applyProtection="1">
      <alignment horizontal="left" vertical="center"/>
    </xf>
    <xf numFmtId="0" fontId="30" fillId="0" borderId="171" xfId="4" applyFont="1" applyFill="1" applyBorder="1" applyAlignment="1" applyProtection="1">
      <alignment horizontal="left" vertical="center"/>
    </xf>
    <xf numFmtId="0" fontId="19" fillId="5" borderId="0" xfId="4" applyNumberFormat="1" applyFont="1" applyFill="1" applyBorder="1" applyProtection="1">
      <alignment vertical="center"/>
      <protection locked="0"/>
    </xf>
    <xf numFmtId="0" fontId="19" fillId="5" borderId="0" xfId="4" applyNumberFormat="1" applyFont="1" applyFill="1" applyBorder="1" applyAlignment="1" applyProtection="1">
      <alignment horizontal="left" vertical="center"/>
      <protection locked="0"/>
    </xf>
    <xf numFmtId="0" fontId="19" fillId="0" borderId="271" xfId="4" applyNumberFormat="1" applyFont="1" applyFill="1" applyBorder="1" applyAlignment="1" applyProtection="1">
      <alignment horizontal="left" vertical="center"/>
      <protection locked="0"/>
    </xf>
    <xf numFmtId="0" fontId="30" fillId="0" borderId="271" xfId="4" applyFont="1" applyFill="1" applyBorder="1" applyAlignment="1" applyProtection="1">
      <alignment horizontal="left" vertical="center"/>
    </xf>
    <xf numFmtId="0" fontId="60" fillId="0" borderId="254" xfId="4" applyFont="1" applyFill="1" applyBorder="1" applyAlignment="1" applyProtection="1">
      <alignment horizontal="left" vertical="center"/>
    </xf>
    <xf numFmtId="0" fontId="60" fillId="0" borderId="242" xfId="4" applyFont="1" applyFill="1" applyBorder="1" applyAlignment="1" applyProtection="1">
      <alignment horizontal="left" vertical="center"/>
    </xf>
    <xf numFmtId="0" fontId="60" fillId="0" borderId="0" xfId="4" applyFont="1" applyFill="1" applyBorder="1" applyAlignment="1" applyProtection="1">
      <alignment vertical="center"/>
    </xf>
    <xf numFmtId="0" fontId="60" fillId="0" borderId="0" xfId="4" applyFont="1" applyFill="1" applyBorder="1" applyAlignment="1" applyProtection="1">
      <alignment horizontal="left" vertical="center" wrapText="1"/>
    </xf>
    <xf numFmtId="6" fontId="17" fillId="0" borderId="6" xfId="13" applyFont="1" applyFill="1" applyBorder="1" applyAlignment="1" applyProtection="1">
      <alignment vertical="center" shrinkToFit="1"/>
      <protection hidden="1"/>
    </xf>
    <xf numFmtId="10" fontId="17" fillId="0" borderId="6" xfId="25" applyNumberFormat="1" applyFont="1" applyFill="1" applyBorder="1" applyAlignment="1" applyProtection="1">
      <alignment vertical="center" shrinkToFit="1"/>
      <protection hidden="1"/>
    </xf>
    <xf numFmtId="0" fontId="17" fillId="0" borderId="274" xfId="2" applyFont="1" applyFill="1" applyBorder="1" applyAlignment="1"/>
    <xf numFmtId="49" fontId="17" fillId="4" borderId="274" xfId="2" applyNumberFormat="1" applyFont="1" applyFill="1" applyBorder="1" applyAlignment="1">
      <alignment horizontal="left"/>
    </xf>
    <xf numFmtId="6" fontId="21" fillId="0" borderId="0" xfId="13" applyFont="1" applyFill="1" applyBorder="1" applyAlignment="1" applyProtection="1">
      <alignment vertical="center" shrinkToFit="1"/>
      <protection locked="0"/>
    </xf>
    <xf numFmtId="6" fontId="21" fillId="0" borderId="0" xfId="13" applyFont="1" applyFill="1" applyBorder="1" applyAlignment="1" applyProtection="1">
      <alignment vertical="center" shrinkToFit="1"/>
      <protection locked="0"/>
    </xf>
    <xf numFmtId="0" fontId="19" fillId="0" borderId="0" xfId="4" applyFont="1" applyFill="1" applyBorder="1" applyProtection="1">
      <alignment vertical="center"/>
      <protection hidden="1"/>
    </xf>
    <xf numFmtId="0" fontId="16" fillId="0" borderId="0" xfId="0" applyFont="1" applyFill="1" applyBorder="1" applyAlignment="1">
      <alignment vertical="center"/>
    </xf>
    <xf numFmtId="0" fontId="16" fillId="0" borderId="0" xfId="2" applyFont="1" applyFill="1" applyBorder="1" applyAlignment="1">
      <alignment vertical="center"/>
    </xf>
    <xf numFmtId="0" fontId="16" fillId="0" borderId="0" xfId="4" applyFont="1" applyFill="1" applyBorder="1" applyAlignment="1" applyProtection="1">
      <alignment vertical="center"/>
      <protection hidden="1"/>
    </xf>
    <xf numFmtId="0" fontId="18" fillId="0" borderId="0" xfId="4" applyFont="1" applyFill="1" applyBorder="1" applyAlignment="1" applyProtection="1">
      <alignment vertical="center"/>
      <protection hidden="1"/>
    </xf>
    <xf numFmtId="0" fontId="18" fillId="0" borderId="0" xfId="2" applyFont="1" applyFill="1" applyBorder="1" applyAlignment="1">
      <alignment vertical="center"/>
    </xf>
    <xf numFmtId="0" fontId="18" fillId="0" borderId="0" xfId="4" applyFont="1" applyFill="1" applyBorder="1" applyProtection="1">
      <alignment vertical="center"/>
      <protection hidden="1"/>
    </xf>
    <xf numFmtId="0" fontId="18" fillId="0" borderId="0" xfId="2" applyFont="1" applyFill="1" applyBorder="1" applyAlignment="1"/>
    <xf numFmtId="0" fontId="19" fillId="0" borderId="286" xfId="4" applyNumberFormat="1" applyFont="1" applyFill="1" applyBorder="1" applyProtection="1">
      <alignment vertical="center"/>
      <protection hidden="1"/>
    </xf>
    <xf numFmtId="0" fontId="17" fillId="0" borderId="119" xfId="4" applyFont="1" applyFill="1" applyBorder="1" applyAlignment="1" applyProtection="1">
      <alignment vertical="center" shrinkToFit="1"/>
      <protection locked="0"/>
    </xf>
    <xf numFmtId="0" fontId="17" fillId="0" borderId="232" xfId="4" applyFont="1" applyFill="1" applyBorder="1" applyAlignment="1" applyProtection="1">
      <alignment vertical="center" shrinkToFit="1"/>
      <protection locked="0"/>
    </xf>
    <xf numFmtId="0" fontId="0" fillId="0" borderId="119" xfId="0" applyBorder="1" applyAlignment="1" applyProtection="1">
      <alignment vertical="center" shrinkToFit="1"/>
    </xf>
    <xf numFmtId="0" fontId="0" fillId="0" borderId="269" xfId="0" applyBorder="1" applyAlignment="1" applyProtection="1">
      <alignment vertical="center" shrinkToFit="1"/>
    </xf>
    <xf numFmtId="0" fontId="0" fillId="0" borderId="5" xfId="0" applyBorder="1" applyAlignment="1" applyProtection="1">
      <alignment vertical="center" shrinkToFit="1"/>
    </xf>
    <xf numFmtId="0" fontId="0" fillId="0" borderId="34" xfId="0" applyBorder="1" applyAlignment="1" applyProtection="1">
      <alignment vertical="center" shrinkToFit="1"/>
    </xf>
    <xf numFmtId="0" fontId="17" fillId="0" borderId="238" xfId="4" applyFont="1" applyFill="1" applyBorder="1" applyAlignment="1" applyProtection="1">
      <alignment vertical="center" shrinkToFit="1"/>
      <protection locked="0"/>
    </xf>
    <xf numFmtId="0" fontId="17" fillId="0" borderId="0" xfId="4" applyFont="1" applyFill="1" applyBorder="1" applyAlignment="1" applyProtection="1">
      <alignment vertical="center" shrinkToFit="1"/>
      <protection locked="0"/>
    </xf>
    <xf numFmtId="0" fontId="17" fillId="0" borderId="35" xfId="4" applyFont="1" applyFill="1" applyBorder="1" applyAlignment="1" applyProtection="1">
      <alignment vertical="center" shrinkToFit="1"/>
      <protection locked="0"/>
    </xf>
    <xf numFmtId="0" fontId="17" fillId="0" borderId="8" xfId="4" applyFont="1" applyFill="1" applyBorder="1" applyAlignment="1" applyProtection="1">
      <alignment vertical="center"/>
      <protection locked="0"/>
    </xf>
    <xf numFmtId="0" fontId="17" fillId="0" borderId="35" xfId="4" applyFont="1" applyFill="1" applyBorder="1" applyAlignment="1" applyProtection="1">
      <alignment vertical="center"/>
      <protection locked="0"/>
    </xf>
    <xf numFmtId="6" fontId="21" fillId="0" borderId="8" xfId="13" applyFont="1" applyFill="1" applyBorder="1" applyAlignment="1" applyProtection="1">
      <alignment vertical="center" shrinkToFit="1"/>
      <protection locked="0"/>
    </xf>
    <xf numFmtId="6" fontId="21" fillId="0" borderId="35" xfId="13" applyFont="1" applyFill="1" applyBorder="1" applyAlignment="1" applyProtection="1">
      <alignment vertical="center" shrinkToFit="1"/>
      <protection locked="0"/>
    </xf>
    <xf numFmtId="10" fontId="21" fillId="0" borderId="8" xfId="6" applyNumberFormat="1" applyFont="1" applyFill="1" applyBorder="1" applyAlignment="1" applyProtection="1">
      <alignment vertical="center" shrinkToFit="1"/>
      <protection locked="0"/>
    </xf>
    <xf numFmtId="10" fontId="21" fillId="0" borderId="0" xfId="6" applyNumberFormat="1" applyFont="1" applyFill="1" applyBorder="1" applyAlignment="1" applyProtection="1">
      <alignment vertical="center" shrinkToFit="1"/>
      <protection locked="0"/>
    </xf>
    <xf numFmtId="10" fontId="21" fillId="0" borderId="35" xfId="6" applyNumberFormat="1" applyFont="1" applyFill="1" applyBorder="1" applyAlignment="1" applyProtection="1">
      <alignment vertical="center" shrinkToFit="1"/>
      <protection locked="0"/>
    </xf>
    <xf numFmtId="0" fontId="28" fillId="0" borderId="8" xfId="4" applyFont="1" applyBorder="1" applyAlignment="1" applyProtection="1">
      <alignment vertical="center" shrinkToFit="1"/>
    </xf>
    <xf numFmtId="0" fontId="0" fillId="0" borderId="0" xfId="0" applyBorder="1" applyAlignment="1" applyProtection="1">
      <alignment vertical="center" shrinkToFit="1"/>
    </xf>
    <xf numFmtId="0" fontId="0" fillId="0" borderId="118" xfId="0" applyBorder="1" applyAlignment="1" applyProtection="1">
      <alignment vertical="center" shrinkToFit="1"/>
    </xf>
    <xf numFmtId="0" fontId="18" fillId="0" borderId="234" xfId="4" applyFont="1" applyBorder="1" applyProtection="1">
      <alignment vertical="center"/>
    </xf>
    <xf numFmtId="0" fontId="18" fillId="0" borderId="313" xfId="4" applyFont="1" applyBorder="1" applyProtection="1">
      <alignment vertical="center"/>
    </xf>
    <xf numFmtId="0" fontId="18" fillId="0" borderId="314" xfId="4" applyFont="1" applyBorder="1" applyProtection="1">
      <alignment vertical="center"/>
    </xf>
    <xf numFmtId="0" fontId="19" fillId="0" borderId="33" xfId="4" applyNumberFormat="1" applyFont="1" applyFill="1" applyBorder="1" applyProtection="1">
      <alignment vertical="center"/>
      <protection locked="0"/>
    </xf>
    <xf numFmtId="0" fontId="21" fillId="0" borderId="250" xfId="4" applyFont="1" applyFill="1" applyBorder="1" applyAlignment="1" applyProtection="1">
      <alignment vertical="center" shrinkToFit="1"/>
    </xf>
    <xf numFmtId="0" fontId="18" fillId="0" borderId="65" xfId="4" applyFont="1" applyFill="1" applyBorder="1" applyAlignment="1" applyProtection="1">
      <alignment horizontal="center" vertical="center"/>
    </xf>
    <xf numFmtId="0" fontId="18" fillId="0" borderId="258" xfId="4" applyFont="1" applyFill="1" applyBorder="1" applyAlignment="1" applyProtection="1">
      <alignment horizontal="center" vertical="center"/>
    </xf>
    <xf numFmtId="6" fontId="18" fillId="0" borderId="258" xfId="13" applyFont="1" applyFill="1" applyBorder="1" applyAlignment="1" applyProtection="1">
      <alignment horizontal="right" vertical="center" shrinkToFit="1"/>
    </xf>
    <xf numFmtId="0" fontId="18" fillId="0" borderId="164" xfId="4" applyFont="1" applyBorder="1" applyProtection="1">
      <alignment vertical="center"/>
    </xf>
    <xf numFmtId="0" fontId="18" fillId="0" borderId="20" xfId="4" applyFont="1" applyBorder="1" applyProtection="1">
      <alignment vertical="center"/>
    </xf>
    <xf numFmtId="0" fontId="18" fillId="0" borderId="319" xfId="4" applyFont="1" applyBorder="1" applyProtection="1">
      <alignment vertical="center"/>
    </xf>
    <xf numFmtId="0" fontId="30" fillId="20" borderId="0" xfId="0" applyFont="1" applyFill="1" applyAlignment="1">
      <alignment vertical="center"/>
    </xf>
    <xf numFmtId="0" fontId="17" fillId="4" borderId="274" xfId="4" applyNumberFormat="1" applyFont="1" applyFill="1" applyBorder="1" applyAlignment="1" applyProtection="1">
      <alignment horizontal="left" vertical="center"/>
      <protection hidden="1"/>
    </xf>
    <xf numFmtId="0" fontId="21" fillId="0" borderId="279" xfId="4" applyFont="1" applyFill="1" applyBorder="1" applyAlignment="1" applyProtection="1">
      <alignment vertical="center" shrinkToFit="1"/>
    </xf>
    <xf numFmtId="0" fontId="17" fillId="0" borderId="234" xfId="0" applyFont="1" applyBorder="1" applyAlignment="1" applyProtection="1">
      <alignment vertical="center" shrinkToFit="1"/>
    </xf>
    <xf numFmtId="0" fontId="17" fillId="0" borderId="234" xfId="0" applyFont="1" applyBorder="1" applyAlignment="1" applyProtection="1">
      <alignment vertical="center" shrinkToFit="1"/>
    </xf>
    <xf numFmtId="0" fontId="17" fillId="0" borderId="313" xfId="4" applyFont="1" applyBorder="1" applyAlignment="1" applyProtection="1">
      <alignment vertical="center" shrinkToFit="1"/>
    </xf>
    <xf numFmtId="0" fontId="19" fillId="0" borderId="35" xfId="4" applyNumberFormat="1" applyFont="1" applyFill="1" applyBorder="1" applyProtection="1">
      <alignment vertical="center"/>
      <protection hidden="1"/>
    </xf>
    <xf numFmtId="0" fontId="19" fillId="0" borderId="51" xfId="4" applyNumberFormat="1" applyFont="1" applyFill="1" applyBorder="1" applyProtection="1">
      <alignment vertical="center"/>
      <protection hidden="1"/>
    </xf>
    <xf numFmtId="0" fontId="19" fillId="0" borderId="279" xfId="4" applyNumberFormat="1" applyFont="1" applyFill="1" applyBorder="1" applyProtection="1">
      <alignment vertical="center"/>
      <protection locked="0"/>
    </xf>
    <xf numFmtId="0" fontId="19" fillId="0" borderId="278" xfId="4" applyNumberFormat="1" applyFont="1" applyFill="1" applyBorder="1" applyProtection="1">
      <alignment vertical="center"/>
      <protection locked="0"/>
    </xf>
    <xf numFmtId="0" fontId="19" fillId="0" borderId="278" xfId="4" applyNumberFormat="1" applyFont="1" applyFill="1" applyBorder="1" applyProtection="1">
      <alignment vertical="center"/>
      <protection hidden="1"/>
    </xf>
    <xf numFmtId="0" fontId="19" fillId="0" borderId="286" xfId="4" applyNumberFormat="1" applyFont="1" applyFill="1" applyBorder="1" applyProtection="1">
      <alignment vertical="center"/>
      <protection locked="0"/>
    </xf>
    <xf numFmtId="0" fontId="17" fillId="0" borderId="234" xfId="0" applyFont="1" applyBorder="1" applyAlignment="1" applyProtection="1">
      <alignment vertical="center" shrinkToFit="1"/>
    </xf>
    <xf numFmtId="0" fontId="19" fillId="24" borderId="0" xfId="4" applyNumberFormat="1" applyFont="1" applyFill="1" applyBorder="1" applyAlignment="1" applyProtection="1">
      <alignment vertical="center"/>
      <protection locked="0"/>
    </xf>
    <xf numFmtId="0" fontId="30" fillId="0" borderId="37" xfId="4" applyFont="1" applyFill="1" applyBorder="1" applyAlignment="1" applyProtection="1">
      <alignment horizontal="left" vertical="center"/>
    </xf>
    <xf numFmtId="49" fontId="17" fillId="29" borderId="6" xfId="4" applyNumberFormat="1" applyFont="1" applyFill="1" applyBorder="1" applyProtection="1">
      <alignment vertical="center"/>
      <protection hidden="1"/>
    </xf>
    <xf numFmtId="0" fontId="19" fillId="5" borderId="0" xfId="4" applyNumberFormat="1" applyFont="1" applyFill="1" applyBorder="1" applyAlignment="1" applyProtection="1">
      <alignment horizontal="left" vertical="center"/>
      <protection locked="0" hidden="1"/>
    </xf>
    <xf numFmtId="0" fontId="19" fillId="24" borderId="0" xfId="4" applyNumberFormat="1" applyFont="1" applyFill="1" applyBorder="1" applyAlignment="1" applyProtection="1">
      <alignment horizontal="left" vertical="center"/>
      <protection locked="0" hidden="1"/>
    </xf>
    <xf numFmtId="0" fontId="21" fillId="0" borderId="0" xfId="4" applyFont="1" applyFill="1" applyBorder="1" applyAlignment="1" applyProtection="1">
      <alignment horizontal="center" vertical="center" shrinkToFit="1"/>
    </xf>
    <xf numFmtId="10" fontId="21" fillId="0" borderId="0" xfId="6" applyNumberFormat="1" applyFont="1" applyFill="1" applyBorder="1" applyAlignment="1" applyProtection="1">
      <alignment horizontal="right" vertical="center" shrinkToFit="1"/>
    </xf>
    <xf numFmtId="6" fontId="21" fillId="0" borderId="0" xfId="13" applyFont="1" applyFill="1" applyBorder="1" applyAlignment="1" applyProtection="1">
      <alignment horizontal="right" vertical="center" shrinkToFit="1"/>
    </xf>
    <xf numFmtId="6" fontId="48" fillId="0" borderId="0" xfId="13" applyFont="1" applyFill="1" applyBorder="1" applyAlignment="1" applyProtection="1">
      <alignment horizontal="right" vertical="center" shrinkToFit="1"/>
    </xf>
    <xf numFmtId="0" fontId="21" fillId="2" borderId="28" xfId="4" applyFont="1" applyFill="1" applyBorder="1" applyAlignment="1" applyProtection="1">
      <alignment horizontal="center" vertical="center" shrinkToFit="1"/>
    </xf>
    <xf numFmtId="0" fontId="17" fillId="0" borderId="28" xfId="4" applyFont="1" applyFill="1" applyBorder="1" applyAlignment="1" applyProtection="1">
      <alignment vertical="center"/>
    </xf>
    <xf numFmtId="0" fontId="21" fillId="2" borderId="0" xfId="4" applyFont="1" applyFill="1" applyBorder="1" applyAlignment="1" applyProtection="1">
      <alignment horizontal="center" vertical="center" shrinkToFit="1"/>
    </xf>
    <xf numFmtId="0" fontId="18" fillId="0" borderId="5" xfId="4" applyFont="1" applyFill="1" applyBorder="1" applyAlignment="1" applyProtection="1">
      <alignment horizontal="center" vertical="center"/>
    </xf>
    <xf numFmtId="0" fontId="18" fillId="0" borderId="33" xfId="4" applyFont="1" applyFill="1" applyBorder="1" applyAlignment="1" applyProtection="1">
      <alignment horizontal="center" vertical="center"/>
    </xf>
    <xf numFmtId="6" fontId="18" fillId="0" borderId="33" xfId="13" applyFont="1" applyFill="1" applyBorder="1" applyAlignment="1" applyProtection="1">
      <alignment horizontal="right" vertical="center" shrinkToFit="1"/>
    </xf>
    <xf numFmtId="6" fontId="21" fillId="0" borderId="94" xfId="13" applyFont="1" applyFill="1" applyBorder="1" applyAlignment="1" applyProtection="1">
      <alignment horizontal="right" vertical="center" shrinkToFit="1"/>
    </xf>
    <xf numFmtId="0" fontId="17" fillId="4" borderId="6" xfId="2" applyNumberFormat="1" applyFont="1" applyFill="1" applyBorder="1" applyAlignment="1"/>
    <xf numFmtId="0" fontId="17" fillId="25" borderId="6" xfId="2" applyFont="1" applyFill="1" applyBorder="1" applyAlignment="1"/>
    <xf numFmtId="0" fontId="17" fillId="25" borderId="6" xfId="4" applyNumberFormat="1" applyFont="1" applyFill="1" applyBorder="1" applyProtection="1">
      <alignment vertical="center"/>
      <protection hidden="1"/>
    </xf>
    <xf numFmtId="0" fontId="19" fillId="25" borderId="6" xfId="2" applyFont="1" applyFill="1" applyBorder="1" applyAlignment="1"/>
    <xf numFmtId="0" fontId="17" fillId="25" borderId="6" xfId="4" applyNumberFormat="1" applyFont="1" applyFill="1" applyBorder="1" applyProtection="1">
      <alignment vertical="center"/>
      <protection locked="0"/>
    </xf>
    <xf numFmtId="0" fontId="17" fillId="25" borderId="9" xfId="4" applyNumberFormat="1" applyFont="1" applyFill="1" applyBorder="1" applyProtection="1">
      <alignment vertical="center"/>
      <protection hidden="1"/>
    </xf>
    <xf numFmtId="0" fontId="17" fillId="68" borderId="6" xfId="4" applyNumberFormat="1" applyFont="1" applyFill="1" applyBorder="1" applyAlignment="1" applyProtection="1">
      <alignment vertical="center" shrinkToFit="1"/>
      <protection hidden="1"/>
    </xf>
    <xf numFmtId="6" fontId="17" fillId="25" borderId="6" xfId="13" applyFont="1" applyFill="1" applyBorder="1" applyAlignment="1" applyProtection="1">
      <alignment vertical="center" shrinkToFit="1"/>
      <protection hidden="1"/>
    </xf>
    <xf numFmtId="10" fontId="17" fillId="25" borderId="6" xfId="25" applyNumberFormat="1" applyFont="1" applyFill="1" applyBorder="1" applyAlignment="1" applyProtection="1">
      <alignment vertical="center" shrinkToFit="1"/>
      <protection hidden="1"/>
    </xf>
    <xf numFmtId="0" fontId="29" fillId="8" borderId="327" xfId="0" applyFont="1" applyFill="1" applyBorder="1" applyAlignment="1">
      <alignment vertical="center"/>
    </xf>
    <xf numFmtId="0" fontId="29" fillId="8" borderId="328" xfId="0" applyFont="1" applyFill="1" applyBorder="1" applyAlignment="1">
      <alignment vertical="center"/>
    </xf>
    <xf numFmtId="0" fontId="29" fillId="8" borderId="329" xfId="0" applyFont="1" applyFill="1" applyBorder="1" applyAlignment="1">
      <alignment vertical="center"/>
    </xf>
    <xf numFmtId="0" fontId="29" fillId="8" borderId="327" xfId="0" applyFont="1" applyFill="1" applyBorder="1">
      <alignment vertical="center"/>
    </xf>
    <xf numFmtId="0" fontId="29" fillId="8" borderId="328" xfId="0" applyFont="1" applyFill="1" applyBorder="1">
      <alignment vertical="center"/>
    </xf>
    <xf numFmtId="0" fontId="29" fillId="8" borderId="329" xfId="0" applyFont="1" applyFill="1" applyBorder="1">
      <alignment vertical="center"/>
    </xf>
    <xf numFmtId="0" fontId="29" fillId="0" borderId="0" xfId="0" applyFont="1" applyFill="1" applyBorder="1" applyAlignment="1">
      <alignment vertical="center"/>
    </xf>
    <xf numFmtId="0" fontId="39" fillId="0" borderId="72" xfId="4" applyFont="1" applyFill="1" applyBorder="1" applyAlignment="1" applyProtection="1">
      <alignment horizontal="right" vertical="center"/>
    </xf>
    <xf numFmtId="0" fontId="17" fillId="25" borderId="274" xfId="4" applyNumberFormat="1" applyFont="1" applyFill="1" applyBorder="1" applyProtection="1">
      <alignment vertical="center"/>
      <protection locked="0"/>
    </xf>
    <xf numFmtId="0" fontId="17" fillId="25" borderId="332" xfId="4" applyNumberFormat="1" applyFont="1" applyFill="1" applyBorder="1" applyProtection="1">
      <alignment vertical="center"/>
      <protection hidden="1"/>
    </xf>
    <xf numFmtId="0" fontId="17" fillId="25" borderId="274" xfId="4" applyNumberFormat="1" applyFont="1" applyFill="1" applyBorder="1" applyProtection="1">
      <alignment vertical="center"/>
      <protection hidden="1"/>
    </xf>
    <xf numFmtId="0" fontId="17" fillId="68" borderId="274" xfId="4" applyFont="1" applyFill="1" applyBorder="1" applyAlignment="1" applyProtection="1">
      <alignment vertical="center" shrinkToFit="1"/>
      <protection hidden="1"/>
    </xf>
    <xf numFmtId="6" fontId="17" fillId="25" borderId="274" xfId="4" applyNumberFormat="1" applyFont="1" applyFill="1" applyBorder="1" applyAlignment="1" applyProtection="1">
      <alignment horizontal="center" vertical="center"/>
      <protection hidden="1"/>
    </xf>
    <xf numFmtId="10" fontId="17" fillId="25" borderId="274" xfId="6" applyNumberFormat="1" applyFont="1" applyFill="1" applyBorder="1" applyProtection="1">
      <alignment vertical="center"/>
      <protection hidden="1"/>
    </xf>
    <xf numFmtId="6" fontId="17" fillId="25" borderId="274" xfId="4" applyNumberFormat="1" applyFont="1" applyFill="1" applyBorder="1" applyProtection="1">
      <alignment vertical="center"/>
      <protection hidden="1"/>
    </xf>
    <xf numFmtId="0" fontId="17" fillId="25" borderId="332" xfId="2" applyFont="1" applyFill="1" applyBorder="1" applyAlignment="1"/>
    <xf numFmtId="0" fontId="17" fillId="25" borderId="332" xfId="0" applyFont="1" applyFill="1" applyBorder="1" applyAlignment="1">
      <alignment horizontal="left" vertical="center" readingOrder="1"/>
    </xf>
    <xf numFmtId="0" fontId="20" fillId="0" borderId="22" xfId="4" applyNumberFormat="1" applyFont="1" applyFill="1" applyBorder="1" applyAlignment="1" applyProtection="1">
      <alignment horizontal="center" vertical="center"/>
    </xf>
    <xf numFmtId="0" fontId="20" fillId="0" borderId="23" xfId="4" applyNumberFormat="1" applyFont="1" applyFill="1" applyBorder="1" applyAlignment="1" applyProtection="1">
      <alignment horizontal="center" vertical="center"/>
    </xf>
    <xf numFmtId="0" fontId="20" fillId="0" borderId="24" xfId="4" applyNumberFormat="1" applyFont="1" applyFill="1" applyBorder="1" applyAlignment="1" applyProtection="1">
      <alignment horizontal="center" vertical="center"/>
    </xf>
    <xf numFmtId="0" fontId="20" fillId="0" borderId="25" xfId="4" applyNumberFormat="1" applyFont="1" applyFill="1" applyBorder="1" applyAlignment="1" applyProtection="1">
      <alignment horizontal="center" vertical="center"/>
    </xf>
    <xf numFmtId="0" fontId="20" fillId="0" borderId="21" xfId="4" applyNumberFormat="1" applyFont="1" applyFill="1" applyBorder="1" applyAlignment="1" applyProtection="1">
      <alignment horizontal="center" vertical="center"/>
    </xf>
    <xf numFmtId="0" fontId="20" fillId="0" borderId="26" xfId="4" applyNumberFormat="1" applyFont="1" applyFill="1" applyBorder="1" applyAlignment="1" applyProtection="1">
      <alignment horizontal="center" vertical="center"/>
    </xf>
    <xf numFmtId="0" fontId="47" fillId="0" borderId="23" xfId="4" applyNumberFormat="1" applyFont="1" applyFill="1" applyBorder="1" applyAlignment="1" applyProtection="1">
      <alignment horizontal="left" vertical="center" wrapText="1"/>
    </xf>
    <xf numFmtId="0" fontId="47" fillId="0" borderId="0" xfId="4" applyNumberFormat="1" applyFont="1" applyFill="1" applyBorder="1" applyAlignment="1" applyProtection="1">
      <alignment horizontal="left" vertical="center" wrapText="1"/>
    </xf>
    <xf numFmtId="0" fontId="47" fillId="0" borderId="37" xfId="4" applyNumberFormat="1" applyFont="1" applyFill="1" applyBorder="1" applyAlignment="1" applyProtection="1">
      <alignment horizontal="left" vertical="center" wrapText="1"/>
    </xf>
    <xf numFmtId="0" fontId="21" fillId="7" borderId="27" xfId="4" applyNumberFormat="1" applyFont="1" applyFill="1" applyBorder="1" applyAlignment="1" applyProtection="1">
      <alignment horizontal="center" vertical="center"/>
    </xf>
    <xf numFmtId="0" fontId="21" fillId="7" borderId="28" xfId="4" applyNumberFormat="1" applyFont="1" applyFill="1" applyBorder="1" applyAlignment="1" applyProtection="1">
      <alignment horizontal="center" vertical="center"/>
    </xf>
    <xf numFmtId="0" fontId="21" fillId="7" borderId="60" xfId="4" applyNumberFormat="1" applyFont="1" applyFill="1" applyBorder="1" applyAlignment="1" applyProtection="1">
      <alignment horizontal="center" vertical="center"/>
    </xf>
    <xf numFmtId="0" fontId="21" fillId="7" borderId="30" xfId="4" applyNumberFormat="1" applyFont="1" applyFill="1" applyBorder="1" applyAlignment="1" applyProtection="1">
      <alignment horizontal="center" vertical="center"/>
    </xf>
    <xf numFmtId="0" fontId="21" fillId="7" borderId="0" xfId="4" applyNumberFormat="1" applyFont="1" applyFill="1" applyBorder="1" applyAlignment="1" applyProtection="1">
      <alignment horizontal="center" vertical="center"/>
    </xf>
    <xf numFmtId="0" fontId="21" fillId="7" borderId="35" xfId="4" applyNumberFormat="1" applyFont="1" applyFill="1" applyBorder="1" applyAlignment="1" applyProtection="1">
      <alignment horizontal="center" vertical="center"/>
    </xf>
    <xf numFmtId="0" fontId="21" fillId="7" borderId="36" xfId="4" applyNumberFormat="1" applyFont="1" applyFill="1" applyBorder="1" applyAlignment="1" applyProtection="1">
      <alignment horizontal="center" vertical="center"/>
    </xf>
    <xf numFmtId="0" fontId="21" fillId="7" borderId="37" xfId="4" applyNumberFormat="1" applyFont="1" applyFill="1" applyBorder="1" applyAlignment="1" applyProtection="1">
      <alignment horizontal="center" vertical="center"/>
    </xf>
    <xf numFmtId="0" fontId="21" fillId="7" borderId="38" xfId="4" applyNumberFormat="1" applyFont="1" applyFill="1" applyBorder="1" applyAlignment="1" applyProtection="1">
      <alignment horizontal="center" vertical="center"/>
    </xf>
    <xf numFmtId="0" fontId="21" fillId="0" borderId="8" xfId="4" applyNumberFormat="1" applyFont="1" applyFill="1" applyBorder="1" applyAlignment="1" applyProtection="1">
      <alignment horizontal="left" vertical="center" wrapText="1"/>
    </xf>
    <xf numFmtId="0" fontId="21" fillId="0" borderId="0" xfId="4" applyNumberFormat="1" applyFont="1" applyFill="1" applyBorder="1" applyAlignment="1" applyProtection="1">
      <alignment horizontal="left" vertical="center" wrapText="1"/>
    </xf>
    <xf numFmtId="0" fontId="21" fillId="0" borderId="31" xfId="4" applyNumberFormat="1" applyFont="1" applyFill="1" applyBorder="1" applyAlignment="1" applyProtection="1">
      <alignment horizontal="left" vertical="center" wrapText="1"/>
    </xf>
    <xf numFmtId="0" fontId="21" fillId="0" borderId="0" xfId="4" applyNumberFormat="1" applyFont="1" applyFill="1" applyBorder="1" applyAlignment="1" applyProtection="1">
      <alignment horizontal="left" vertical="center"/>
    </xf>
    <xf numFmtId="0" fontId="21" fillId="0" borderId="37" xfId="4" applyNumberFormat="1" applyFont="1" applyFill="1" applyBorder="1" applyAlignment="1" applyProtection="1">
      <alignment horizontal="left" vertical="center"/>
    </xf>
    <xf numFmtId="0" fontId="21" fillId="8" borderId="0" xfId="4" applyNumberFormat="1" applyFont="1" applyFill="1" applyBorder="1" applyAlignment="1" applyProtection="1">
      <alignment horizontal="left" vertical="center"/>
    </xf>
    <xf numFmtId="0" fontId="21" fillId="8" borderId="37" xfId="4" applyNumberFormat="1" applyFont="1" applyFill="1" applyBorder="1" applyAlignment="1" applyProtection="1">
      <alignment horizontal="left" vertical="center"/>
    </xf>
    <xf numFmtId="0" fontId="21" fillId="0" borderId="61" xfId="4" applyNumberFormat="1" applyFont="1" applyFill="1" applyBorder="1" applyAlignment="1" applyProtection="1">
      <alignment horizontal="left" vertical="center" wrapText="1"/>
    </xf>
    <xf numFmtId="0" fontId="21" fillId="0" borderId="28" xfId="4" applyNumberFormat="1" applyFont="1" applyFill="1" applyBorder="1" applyAlignment="1" applyProtection="1">
      <alignment horizontal="left" vertical="center" wrapText="1"/>
    </xf>
    <xf numFmtId="0" fontId="21" fillId="0" borderId="29" xfId="4" applyNumberFormat="1" applyFont="1" applyFill="1" applyBorder="1" applyAlignment="1" applyProtection="1">
      <alignment horizontal="left" vertical="center" wrapText="1"/>
    </xf>
    <xf numFmtId="0" fontId="21" fillId="7" borderId="41" xfId="4" applyNumberFormat="1" applyFont="1" applyFill="1" applyBorder="1" applyAlignment="1" applyProtection="1">
      <alignment horizontal="center" vertical="center"/>
    </xf>
    <xf numFmtId="0" fontId="21" fillId="7" borderId="42" xfId="4" applyNumberFormat="1" applyFont="1" applyFill="1" applyBorder="1" applyAlignment="1" applyProtection="1">
      <alignment horizontal="center" vertical="center"/>
    </xf>
    <xf numFmtId="0" fontId="21" fillId="7" borderId="43" xfId="4" applyNumberFormat="1" applyFont="1" applyFill="1" applyBorder="1" applyAlignment="1" applyProtection="1">
      <alignment horizontal="center" vertical="center"/>
    </xf>
    <xf numFmtId="0" fontId="18" fillId="0" borderId="44" xfId="4" applyNumberFormat="1" applyFont="1" applyFill="1" applyBorder="1" applyAlignment="1" applyProtection="1">
      <alignment horizontal="left" vertical="center" shrinkToFit="1"/>
      <protection locked="0"/>
    </xf>
    <xf numFmtId="0" fontId="18" fillId="0" borderId="42" xfId="4" applyNumberFormat="1" applyFont="1" applyFill="1" applyBorder="1" applyAlignment="1" applyProtection="1">
      <alignment horizontal="left" vertical="center" shrinkToFit="1"/>
      <protection locked="0"/>
    </xf>
    <xf numFmtId="0" fontId="18" fillId="0" borderId="45" xfId="4" applyNumberFormat="1" applyFont="1" applyFill="1" applyBorder="1" applyAlignment="1" applyProtection="1">
      <alignment horizontal="left" vertical="center" shrinkToFit="1"/>
      <protection locked="0"/>
    </xf>
    <xf numFmtId="0" fontId="18" fillId="7" borderId="46" xfId="4" applyNumberFormat="1" applyFont="1" applyFill="1" applyBorder="1" applyAlignment="1" applyProtection="1">
      <alignment horizontal="center" vertical="center" wrapText="1"/>
    </xf>
    <xf numFmtId="0" fontId="18" fillId="7" borderId="47" xfId="4" applyNumberFormat="1" applyFont="1" applyFill="1" applyBorder="1" applyAlignment="1" applyProtection="1">
      <alignment horizontal="center" vertical="center"/>
    </xf>
    <xf numFmtId="0" fontId="18" fillId="7" borderId="48" xfId="4" applyNumberFormat="1" applyFont="1" applyFill="1" applyBorder="1" applyAlignment="1" applyProtection="1">
      <alignment horizontal="center" vertical="center"/>
    </xf>
    <xf numFmtId="0" fontId="18" fillId="7" borderId="30" xfId="4" applyNumberFormat="1" applyFont="1" applyFill="1" applyBorder="1" applyAlignment="1" applyProtection="1">
      <alignment horizontal="center" vertical="center" wrapText="1"/>
    </xf>
    <xf numFmtId="0" fontId="18" fillId="7" borderId="0" xfId="4" applyNumberFormat="1" applyFont="1" applyFill="1" applyBorder="1" applyAlignment="1" applyProtection="1">
      <alignment horizontal="center" vertical="center"/>
    </xf>
    <xf numFmtId="0" fontId="18" fillId="7" borderId="35" xfId="4" applyNumberFormat="1" applyFont="1" applyFill="1" applyBorder="1" applyAlignment="1" applyProtection="1">
      <alignment horizontal="center" vertical="center"/>
    </xf>
    <xf numFmtId="0" fontId="18" fillId="7" borderId="32" xfId="4" applyNumberFormat="1" applyFont="1" applyFill="1" applyBorder="1" applyAlignment="1" applyProtection="1">
      <alignment horizontal="center" vertical="center"/>
    </xf>
    <xf numFmtId="0" fontId="18" fillId="7" borderId="33" xfId="4" applyNumberFormat="1" applyFont="1" applyFill="1" applyBorder="1" applyAlignment="1" applyProtection="1">
      <alignment horizontal="center" vertical="center"/>
    </xf>
    <xf numFmtId="0" fontId="18" fillId="7" borderId="51" xfId="4" applyNumberFormat="1" applyFont="1" applyFill="1" applyBorder="1" applyAlignment="1" applyProtection="1">
      <alignment horizontal="center" vertical="center"/>
    </xf>
    <xf numFmtId="0" fontId="26" fillId="0" borderId="49" xfId="4" applyNumberFormat="1" applyFont="1" applyFill="1" applyBorder="1" applyAlignment="1" applyProtection="1">
      <alignment horizontal="left" vertical="center" shrinkToFit="1"/>
      <protection locked="0"/>
    </xf>
    <xf numFmtId="0" fontId="26" fillId="0" borderId="47" xfId="4" applyNumberFormat="1" applyFont="1" applyFill="1" applyBorder="1" applyAlignment="1" applyProtection="1">
      <alignment horizontal="left" vertical="center" shrinkToFit="1"/>
      <protection locked="0"/>
    </xf>
    <xf numFmtId="0" fontId="26" fillId="0" borderId="50" xfId="4" applyNumberFormat="1" applyFont="1" applyFill="1" applyBorder="1" applyAlignment="1" applyProtection="1">
      <alignment horizontal="left" vertical="center" shrinkToFit="1"/>
      <protection locked="0"/>
    </xf>
    <xf numFmtId="0" fontId="26" fillId="0" borderId="8" xfId="4" applyNumberFormat="1" applyFont="1" applyFill="1" applyBorder="1" applyAlignment="1" applyProtection="1">
      <alignment horizontal="left" vertical="center" shrinkToFit="1"/>
      <protection locked="0"/>
    </xf>
    <xf numFmtId="0" fontId="26" fillId="0" borderId="0" xfId="4" applyNumberFormat="1" applyFont="1" applyFill="1" applyBorder="1" applyAlignment="1" applyProtection="1">
      <alignment horizontal="left" vertical="center" shrinkToFit="1"/>
      <protection locked="0"/>
    </xf>
    <xf numFmtId="0" fontId="26" fillId="0" borderId="31" xfId="4" applyNumberFormat="1" applyFont="1" applyFill="1" applyBorder="1" applyAlignment="1" applyProtection="1">
      <alignment horizontal="left" vertical="center" shrinkToFit="1"/>
      <protection locked="0"/>
    </xf>
    <xf numFmtId="0" fontId="26" fillId="0" borderId="5" xfId="4" applyNumberFormat="1" applyFont="1" applyFill="1" applyBorder="1" applyAlignment="1" applyProtection="1">
      <alignment horizontal="left" vertical="center" shrinkToFit="1"/>
      <protection locked="0"/>
    </xf>
    <xf numFmtId="0" fontId="26" fillId="0" borderId="33" xfId="4" applyNumberFormat="1" applyFont="1" applyFill="1" applyBorder="1" applyAlignment="1" applyProtection="1">
      <alignment horizontal="left" vertical="center" shrinkToFit="1"/>
      <protection locked="0"/>
    </xf>
    <xf numFmtId="0" fontId="26" fillId="0" borderId="34" xfId="4" applyNumberFormat="1" applyFont="1" applyFill="1" applyBorder="1" applyAlignment="1" applyProtection="1">
      <alignment horizontal="left" vertical="center" shrinkToFit="1"/>
      <protection locked="0"/>
    </xf>
    <xf numFmtId="0" fontId="21" fillId="7" borderId="280" xfId="4" applyNumberFormat="1" applyFont="1" applyFill="1" applyBorder="1" applyAlignment="1" applyProtection="1">
      <alignment horizontal="center" vertical="center" wrapText="1"/>
    </xf>
    <xf numFmtId="0" fontId="21" fillId="7" borderId="271" xfId="4" applyNumberFormat="1" applyFont="1" applyFill="1" applyBorder="1" applyAlignment="1" applyProtection="1">
      <alignment horizontal="center" vertical="center"/>
    </xf>
    <xf numFmtId="0" fontId="21" fillId="7" borderId="273" xfId="4" applyNumberFormat="1" applyFont="1" applyFill="1" applyBorder="1" applyAlignment="1" applyProtection="1">
      <alignment horizontal="center" vertical="center"/>
    </xf>
    <xf numFmtId="0" fontId="21" fillId="7" borderId="32" xfId="4" applyNumberFormat="1" applyFont="1" applyFill="1" applyBorder="1" applyAlignment="1" applyProtection="1">
      <alignment horizontal="center" vertical="center"/>
    </xf>
    <xf numFmtId="0" fontId="21" fillId="7" borderId="33" xfId="4" applyNumberFormat="1" applyFont="1" applyFill="1" applyBorder="1" applyAlignment="1" applyProtection="1">
      <alignment horizontal="center" vertical="center"/>
    </xf>
    <xf numFmtId="0" fontId="21" fillId="7" borderId="51" xfId="4" applyNumberFormat="1" applyFont="1" applyFill="1" applyBorder="1" applyAlignment="1" applyProtection="1">
      <alignment horizontal="center" vertical="center"/>
    </xf>
    <xf numFmtId="0" fontId="21" fillId="7" borderId="27" xfId="4" applyNumberFormat="1" applyFont="1" applyFill="1" applyBorder="1" applyAlignment="1" applyProtection="1">
      <alignment horizontal="center" vertical="center" wrapText="1"/>
    </xf>
    <xf numFmtId="0" fontId="21" fillId="0" borderId="28" xfId="4" applyNumberFormat="1" applyFont="1" applyFill="1" applyBorder="1" applyAlignment="1" applyProtection="1">
      <alignment vertical="center"/>
    </xf>
    <xf numFmtId="0" fontId="21" fillId="0" borderId="0" xfId="4" applyNumberFormat="1" applyFont="1" applyFill="1" applyBorder="1" applyAlignment="1" applyProtection="1">
      <alignment vertical="center"/>
    </xf>
    <xf numFmtId="0" fontId="21" fillId="0" borderId="37" xfId="4" applyNumberFormat="1" applyFont="1" applyFill="1" applyBorder="1" applyAlignment="1" applyProtection="1">
      <alignment vertical="center"/>
    </xf>
    <xf numFmtId="0" fontId="21" fillId="8" borderId="28" xfId="4" applyNumberFormat="1" applyFont="1" applyFill="1" applyBorder="1" applyAlignment="1" applyProtection="1">
      <alignment horizontal="center" vertical="top" wrapText="1" shrinkToFit="1"/>
    </xf>
    <xf numFmtId="0" fontId="21" fillId="8" borderId="0" xfId="4" applyNumberFormat="1" applyFont="1" applyFill="1" applyBorder="1" applyAlignment="1" applyProtection="1">
      <alignment horizontal="center" vertical="top" wrapText="1" shrinkToFit="1"/>
    </xf>
    <xf numFmtId="0" fontId="21" fillId="8" borderId="37" xfId="4" applyNumberFormat="1" applyFont="1" applyFill="1" applyBorder="1" applyAlignment="1" applyProtection="1">
      <alignment horizontal="center" vertical="top" wrapText="1" shrinkToFit="1"/>
    </xf>
    <xf numFmtId="0" fontId="21" fillId="8" borderId="29" xfId="4" applyNumberFormat="1" applyFont="1" applyFill="1" applyBorder="1" applyAlignment="1" applyProtection="1">
      <alignment horizontal="center" vertical="top" wrapText="1" shrinkToFit="1"/>
    </xf>
    <xf numFmtId="0" fontId="21" fillId="8" borderId="31" xfId="4" applyNumberFormat="1" applyFont="1" applyFill="1" applyBorder="1" applyAlignment="1" applyProtection="1">
      <alignment horizontal="center" vertical="top" wrapText="1" shrinkToFit="1"/>
    </xf>
    <xf numFmtId="0" fontId="21" fillId="8" borderId="40" xfId="4" applyNumberFormat="1" applyFont="1" applyFill="1" applyBorder="1" applyAlignment="1" applyProtection="1">
      <alignment horizontal="center" vertical="top" wrapText="1" shrinkToFit="1"/>
    </xf>
    <xf numFmtId="0" fontId="33" fillId="0" borderId="28" xfId="4" applyNumberFormat="1" applyFont="1" applyFill="1" applyBorder="1" applyAlignment="1" applyProtection="1">
      <alignment horizontal="center" vertical="center"/>
    </xf>
    <xf numFmtId="0" fontId="33" fillId="0" borderId="0" xfId="4" applyNumberFormat="1" applyFont="1" applyFill="1" applyBorder="1" applyAlignment="1" applyProtection="1">
      <alignment horizontal="center" vertical="center"/>
    </xf>
    <xf numFmtId="0" fontId="54" fillId="0" borderId="254" xfId="4" applyNumberFormat="1" applyFont="1" applyFill="1" applyBorder="1" applyAlignment="1" applyProtection="1">
      <alignment horizontal="left" vertical="center" shrinkToFit="1"/>
      <protection locked="0"/>
    </xf>
    <xf numFmtId="0" fontId="54" fillId="0" borderId="271" xfId="4" applyNumberFormat="1" applyFont="1" applyFill="1" applyBorder="1" applyAlignment="1" applyProtection="1">
      <alignment horizontal="left" vertical="center" shrinkToFit="1"/>
      <protection locked="0"/>
    </xf>
    <xf numFmtId="0" fontId="54" fillId="0" borderId="8" xfId="4" applyNumberFormat="1" applyFont="1" applyFill="1" applyBorder="1" applyAlignment="1" applyProtection="1">
      <alignment horizontal="left" vertical="center" shrinkToFit="1"/>
      <protection locked="0"/>
    </xf>
    <xf numFmtId="0" fontId="54" fillId="0" borderId="0" xfId="4" applyNumberFormat="1" applyFont="1" applyFill="1" applyBorder="1" applyAlignment="1" applyProtection="1">
      <alignment horizontal="left" vertical="center" shrinkToFit="1"/>
      <protection locked="0"/>
    </xf>
    <xf numFmtId="0" fontId="54" fillId="0" borderId="5" xfId="4" applyNumberFormat="1" applyFont="1" applyFill="1" applyBorder="1" applyAlignment="1" applyProtection="1">
      <alignment horizontal="left" vertical="center" shrinkToFit="1"/>
      <protection locked="0"/>
    </xf>
    <xf numFmtId="0" fontId="54" fillId="0" borderId="33" xfId="4" applyNumberFormat="1" applyFont="1" applyFill="1" applyBorder="1" applyAlignment="1" applyProtection="1">
      <alignment horizontal="left" vertical="center" shrinkToFit="1"/>
      <protection locked="0"/>
    </xf>
    <xf numFmtId="0" fontId="21" fillId="7" borderId="254" xfId="4" applyNumberFormat="1" applyFont="1" applyFill="1" applyBorder="1" applyAlignment="1" applyProtection="1">
      <alignment horizontal="center" vertical="center" wrapText="1"/>
    </xf>
    <xf numFmtId="0" fontId="21" fillId="7" borderId="8" xfId="4" applyNumberFormat="1" applyFont="1" applyFill="1" applyBorder="1" applyAlignment="1" applyProtection="1">
      <alignment horizontal="center" vertical="center"/>
    </xf>
    <xf numFmtId="0" fontId="21" fillId="7" borderId="5" xfId="4" applyNumberFormat="1" applyFont="1" applyFill="1" applyBorder="1" applyAlignment="1" applyProtection="1">
      <alignment horizontal="center" vertical="center"/>
    </xf>
    <xf numFmtId="0" fontId="26" fillId="0" borderId="254" xfId="4" applyNumberFormat="1" applyFont="1" applyFill="1" applyBorder="1" applyAlignment="1" applyProtection="1">
      <alignment horizontal="left" vertical="center" shrinkToFit="1"/>
      <protection locked="0"/>
    </xf>
    <xf numFmtId="0" fontId="26" fillId="0" borderId="271" xfId="4" applyNumberFormat="1" applyFont="1" applyFill="1" applyBorder="1" applyAlignment="1" applyProtection="1">
      <alignment horizontal="left" vertical="center" shrinkToFit="1"/>
      <protection locked="0"/>
    </xf>
    <xf numFmtId="0" fontId="26" fillId="0" borderId="242" xfId="4" applyNumberFormat="1" applyFont="1" applyFill="1" applyBorder="1" applyAlignment="1" applyProtection="1">
      <alignment horizontal="left" vertical="center" shrinkToFit="1"/>
      <protection locked="0"/>
    </xf>
    <xf numFmtId="0" fontId="26" fillId="0" borderId="206" xfId="4" applyNumberFormat="1" applyFont="1" applyFill="1" applyBorder="1" applyAlignment="1" applyProtection="1">
      <alignment horizontal="left" shrinkToFit="1"/>
      <protection locked="0"/>
    </xf>
    <xf numFmtId="0" fontId="26" fillId="0" borderId="90" xfId="4" applyNumberFormat="1" applyFont="1" applyFill="1" applyBorder="1" applyAlignment="1" applyProtection="1">
      <alignment horizontal="left" shrinkToFit="1"/>
      <protection locked="0"/>
    </xf>
    <xf numFmtId="49" fontId="26" fillId="0" borderId="206" xfId="4" applyNumberFormat="1" applyFont="1" applyFill="1" applyBorder="1" applyAlignment="1" applyProtection="1">
      <alignment horizontal="left" shrinkToFit="1"/>
      <protection locked="0"/>
    </xf>
    <xf numFmtId="49" fontId="26" fillId="0" borderId="90" xfId="4" applyNumberFormat="1" applyFont="1" applyFill="1" applyBorder="1" applyAlignment="1" applyProtection="1">
      <alignment horizontal="left" shrinkToFit="1"/>
      <protection locked="0"/>
    </xf>
    <xf numFmtId="0" fontId="26" fillId="0" borderId="207" xfId="4" applyNumberFormat="1" applyFont="1" applyFill="1" applyBorder="1" applyAlignment="1" applyProtection="1">
      <alignment horizontal="left" shrinkToFit="1"/>
      <protection locked="0"/>
    </xf>
    <xf numFmtId="0" fontId="26" fillId="0" borderId="192" xfId="4" applyNumberFormat="1" applyFont="1" applyFill="1" applyBorder="1" applyAlignment="1" applyProtection="1">
      <alignment horizontal="left" shrinkToFit="1"/>
      <protection locked="0"/>
    </xf>
    <xf numFmtId="0" fontId="21" fillId="7" borderId="4" xfId="4" applyNumberFormat="1" applyFont="1" applyFill="1" applyBorder="1" applyAlignment="1" applyProtection="1">
      <alignment horizontal="center" vertical="center"/>
    </xf>
    <xf numFmtId="0" fontId="21" fillId="7" borderId="1" xfId="4" applyNumberFormat="1" applyFont="1" applyFill="1" applyBorder="1" applyAlignment="1" applyProtection="1">
      <alignment horizontal="center" vertical="center"/>
    </xf>
    <xf numFmtId="0" fontId="21" fillId="7" borderId="2" xfId="4" applyNumberFormat="1" applyFont="1" applyFill="1" applyBorder="1" applyAlignment="1" applyProtection="1">
      <alignment horizontal="center" vertical="center"/>
    </xf>
    <xf numFmtId="49" fontId="18" fillId="0" borderId="3" xfId="4" applyNumberFormat="1" applyFont="1" applyFill="1" applyBorder="1" applyAlignment="1" applyProtection="1">
      <alignment horizontal="center" vertical="center" shrinkToFit="1"/>
      <protection locked="0"/>
    </xf>
    <xf numFmtId="49" fontId="18" fillId="0" borderId="1" xfId="4" applyNumberFormat="1" applyFont="1" applyFill="1" applyBorder="1" applyAlignment="1" applyProtection="1">
      <alignment horizontal="center" vertical="center" shrinkToFit="1"/>
      <protection locked="0"/>
    </xf>
    <xf numFmtId="49" fontId="18" fillId="0" borderId="2" xfId="4" applyNumberFormat="1" applyFont="1" applyFill="1" applyBorder="1" applyAlignment="1" applyProtection="1">
      <alignment horizontal="center" vertical="center" shrinkToFit="1"/>
      <protection locked="0"/>
    </xf>
    <xf numFmtId="0" fontId="21" fillId="7" borderId="3" xfId="4" applyNumberFormat="1" applyFont="1" applyFill="1" applyBorder="1" applyAlignment="1" applyProtection="1">
      <alignment horizontal="center" vertical="center" shrinkToFit="1"/>
    </xf>
    <xf numFmtId="0" fontId="21" fillId="7" borderId="1" xfId="4" applyNumberFormat="1" applyFont="1" applyFill="1" applyBorder="1" applyAlignment="1" applyProtection="1">
      <alignment horizontal="center" vertical="center" shrinkToFit="1"/>
    </xf>
    <xf numFmtId="0" fontId="21" fillId="7" borderId="2" xfId="4" applyNumberFormat="1" applyFont="1" applyFill="1" applyBorder="1" applyAlignment="1" applyProtection="1">
      <alignment horizontal="center" vertical="center" shrinkToFit="1"/>
    </xf>
    <xf numFmtId="0" fontId="18" fillId="0" borderId="7" xfId="4" applyNumberFormat="1" applyFont="1" applyFill="1" applyBorder="1" applyAlignment="1" applyProtection="1">
      <alignment horizontal="center" vertical="center" shrinkToFit="1"/>
      <protection locked="0"/>
    </xf>
    <xf numFmtId="0" fontId="18" fillId="0" borderId="113" xfId="4" applyNumberFormat="1" applyFont="1" applyFill="1" applyBorder="1" applyAlignment="1" applyProtection="1">
      <alignment horizontal="center" vertical="center" shrinkToFit="1"/>
      <protection locked="0"/>
    </xf>
    <xf numFmtId="0" fontId="18" fillId="0" borderId="1" xfId="4" applyNumberFormat="1" applyFont="1" applyFill="1" applyBorder="1" applyAlignment="1" applyProtection="1">
      <alignment horizontal="center" vertical="center" shrinkToFit="1"/>
      <protection locked="0"/>
    </xf>
    <xf numFmtId="0" fontId="18" fillId="0" borderId="57" xfId="4" applyNumberFormat="1" applyFont="1" applyFill="1" applyBorder="1" applyAlignment="1" applyProtection="1">
      <alignment horizontal="center" vertical="center" shrinkToFit="1"/>
      <protection locked="0"/>
    </xf>
    <xf numFmtId="0" fontId="21" fillId="7" borderId="52" xfId="4" applyNumberFormat="1" applyFont="1" applyFill="1" applyBorder="1" applyAlignment="1" applyProtection="1">
      <alignment horizontal="center" vertical="center"/>
    </xf>
    <xf numFmtId="0" fontId="21" fillId="7" borderId="53" xfId="4" applyNumberFormat="1" applyFont="1" applyFill="1" applyBorder="1" applyAlignment="1" applyProtection="1">
      <alignment horizontal="center" vertical="center"/>
    </xf>
    <xf numFmtId="0" fontId="21" fillId="7" borderId="54" xfId="4" applyNumberFormat="1" applyFont="1" applyFill="1" applyBorder="1" applyAlignment="1" applyProtection="1">
      <alignment horizontal="center" vertical="center"/>
    </xf>
    <xf numFmtId="0" fontId="18" fillId="0" borderId="53" xfId="4" applyNumberFormat="1" applyFont="1" applyFill="1" applyBorder="1" applyAlignment="1" applyProtection="1">
      <alignment horizontal="center" vertical="center" shrinkToFit="1"/>
    </xf>
    <xf numFmtId="0" fontId="18" fillId="0" borderId="191" xfId="4" applyNumberFormat="1" applyFont="1" applyFill="1" applyBorder="1" applyAlignment="1" applyProtection="1">
      <alignment horizontal="center" vertical="center" shrinkToFit="1"/>
    </xf>
    <xf numFmtId="0" fontId="18" fillId="0" borderId="53" xfId="4" applyNumberFormat="1" applyFont="1" applyFill="1" applyBorder="1" applyAlignment="1" applyProtection="1">
      <alignment horizontal="left" vertical="center" shrinkToFit="1"/>
      <protection locked="0"/>
    </xf>
    <xf numFmtId="0" fontId="18" fillId="0" borderId="191" xfId="4" applyNumberFormat="1" applyFont="1" applyFill="1" applyBorder="1" applyAlignment="1" applyProtection="1">
      <alignment horizontal="left" vertical="center" shrinkToFit="1"/>
      <protection locked="0"/>
    </xf>
    <xf numFmtId="0" fontId="18" fillId="0" borderId="53" xfId="4" applyNumberFormat="1" applyFont="1" applyFill="1" applyBorder="1" applyAlignment="1" applyProtection="1">
      <alignment horizontal="left" vertical="center" indent="1" shrinkToFit="1"/>
      <protection locked="0"/>
    </xf>
    <xf numFmtId="0" fontId="18" fillId="0" borderId="63" xfId="4" applyNumberFormat="1" applyFont="1" applyFill="1" applyBorder="1" applyAlignment="1" applyProtection="1">
      <alignment horizontal="left" vertical="center" indent="1" shrinkToFit="1"/>
      <protection locked="0"/>
    </xf>
    <xf numFmtId="0" fontId="18" fillId="7" borderId="30" xfId="4" applyNumberFormat="1" applyFont="1" applyFill="1" applyBorder="1" applyAlignment="1" applyProtection="1">
      <alignment horizontal="center" vertical="center"/>
    </xf>
    <xf numFmtId="49" fontId="18" fillId="0" borderId="194" xfId="4" applyNumberFormat="1" applyFont="1" applyFill="1" applyBorder="1" applyAlignment="1" applyProtection="1">
      <alignment horizontal="center" vertical="center" shrinkToFit="1"/>
      <protection locked="0"/>
    </xf>
    <xf numFmtId="49" fontId="18" fillId="0" borderId="194" xfId="4" quotePrefix="1" applyNumberFormat="1" applyFont="1" applyFill="1" applyBorder="1" applyAlignment="1" applyProtection="1">
      <alignment horizontal="center" vertical="center" shrinkToFit="1"/>
      <protection locked="0"/>
    </xf>
    <xf numFmtId="0" fontId="26" fillId="0" borderId="49" xfId="4" applyNumberFormat="1" applyFont="1" applyFill="1" applyBorder="1" applyAlignment="1" applyProtection="1">
      <alignment horizontal="center" shrinkToFit="1"/>
      <protection locked="0"/>
    </xf>
    <xf numFmtId="0" fontId="26" fillId="0" borderId="47" xfId="4" applyNumberFormat="1" applyFont="1" applyFill="1" applyBorder="1" applyAlignment="1" applyProtection="1">
      <alignment horizontal="center" shrinkToFit="1"/>
      <protection locked="0"/>
    </xf>
    <xf numFmtId="0" fontId="26" fillId="0" borderId="5" xfId="4" applyNumberFormat="1" applyFont="1" applyFill="1" applyBorder="1" applyAlignment="1" applyProtection="1">
      <alignment horizontal="center" shrinkToFit="1"/>
      <protection locked="0"/>
    </xf>
    <xf numFmtId="0" fontId="26" fillId="0" borderId="33" xfId="4" applyNumberFormat="1" applyFont="1" applyFill="1" applyBorder="1" applyAlignment="1" applyProtection="1">
      <alignment horizontal="center" shrinkToFit="1"/>
      <protection locked="0"/>
    </xf>
    <xf numFmtId="38" fontId="18" fillId="0" borderId="1" xfId="11" applyFont="1" applyFill="1" applyBorder="1" applyAlignment="1" applyProtection="1">
      <alignment horizontal="center" vertical="center" shrinkToFit="1"/>
      <protection locked="0"/>
    </xf>
    <xf numFmtId="0" fontId="18" fillId="0" borderId="1" xfId="4" applyNumberFormat="1" applyFont="1" applyFill="1" applyBorder="1" applyAlignment="1" applyProtection="1">
      <alignment horizontal="left" vertical="center" shrinkToFit="1"/>
    </xf>
    <xf numFmtId="0" fontId="18" fillId="0" borderId="2" xfId="4" applyNumberFormat="1" applyFont="1" applyFill="1" applyBorder="1" applyAlignment="1" applyProtection="1">
      <alignment horizontal="left" vertical="center" shrinkToFit="1"/>
    </xf>
    <xf numFmtId="0" fontId="18" fillId="0" borderId="57" xfId="4" applyNumberFormat="1" applyFont="1" applyFill="1" applyBorder="1" applyAlignment="1" applyProtection="1">
      <alignment horizontal="left" vertical="center" shrinkToFit="1"/>
    </xf>
    <xf numFmtId="0" fontId="21" fillId="7" borderId="64" xfId="4" applyNumberFormat="1" applyFont="1" applyFill="1" applyBorder="1" applyAlignment="1" applyProtection="1">
      <alignment horizontal="center" vertical="center"/>
    </xf>
    <xf numFmtId="0" fontId="21" fillId="7" borderId="113" xfId="4" applyNumberFormat="1" applyFont="1" applyFill="1" applyBorder="1" applyAlignment="1" applyProtection="1">
      <alignment horizontal="center" vertical="center"/>
    </xf>
    <xf numFmtId="0" fontId="21" fillId="7" borderId="115" xfId="4" applyNumberFormat="1" applyFont="1" applyFill="1" applyBorder="1" applyAlignment="1" applyProtection="1">
      <alignment horizontal="center" vertical="center"/>
    </xf>
    <xf numFmtId="0" fontId="18" fillId="0" borderId="3" xfId="4" applyNumberFormat="1" applyFont="1" applyFill="1" applyBorder="1" applyAlignment="1" applyProtection="1">
      <alignment horizontal="center" vertical="center" shrinkToFit="1"/>
    </xf>
    <xf numFmtId="0" fontId="18" fillId="0" borderId="1" xfId="4" applyNumberFormat="1" applyFont="1" applyFill="1" applyBorder="1" applyAlignment="1" applyProtection="1">
      <alignment horizontal="center" vertical="center" shrinkToFit="1"/>
    </xf>
    <xf numFmtId="0" fontId="18" fillId="0" borderId="1" xfId="0" applyNumberFormat="1" applyFont="1" applyFill="1" applyBorder="1" applyAlignment="1" applyProtection="1">
      <alignment horizontal="center" vertical="center" shrinkToFit="1"/>
      <protection locked="0"/>
    </xf>
    <xf numFmtId="0" fontId="21" fillId="7" borderId="64" xfId="4" applyNumberFormat="1" applyFont="1" applyFill="1" applyBorder="1" applyAlignment="1" applyProtection="1">
      <alignment horizontal="center" vertical="center" wrapText="1"/>
    </xf>
    <xf numFmtId="0" fontId="26" fillId="0" borderId="7" xfId="4" applyNumberFormat="1" applyFont="1" applyFill="1" applyBorder="1" applyAlignment="1" applyProtection="1">
      <alignment horizontal="left" vertical="center" wrapText="1" shrinkToFit="1"/>
      <protection locked="0"/>
    </xf>
    <xf numFmtId="0" fontId="26" fillId="0" borderId="113" xfId="4" applyNumberFormat="1" applyFont="1" applyFill="1" applyBorder="1" applyAlignment="1" applyProtection="1">
      <alignment horizontal="left" vertical="center" shrinkToFit="1"/>
      <protection locked="0"/>
    </xf>
    <xf numFmtId="0" fontId="26" fillId="0" borderId="116" xfId="4" applyNumberFormat="1" applyFont="1" applyFill="1" applyBorder="1" applyAlignment="1" applyProtection="1">
      <alignment horizontal="left" vertical="center" shrinkToFit="1"/>
      <protection locked="0"/>
    </xf>
    <xf numFmtId="0" fontId="18" fillId="0" borderId="7" xfId="10" applyNumberFormat="1" applyFont="1" applyFill="1" applyBorder="1" applyAlignment="1" applyProtection="1">
      <alignment horizontal="left" vertical="center" shrinkToFit="1"/>
      <protection locked="0"/>
    </xf>
    <xf numFmtId="0" fontId="18" fillId="0" borderId="113" xfId="4" applyNumberFormat="1" applyFont="1" applyFill="1" applyBorder="1" applyAlignment="1" applyProtection="1">
      <alignment horizontal="left" vertical="center" shrinkToFit="1"/>
      <protection locked="0"/>
    </xf>
    <xf numFmtId="0" fontId="18" fillId="0" borderId="116" xfId="4" applyNumberFormat="1" applyFont="1" applyFill="1" applyBorder="1" applyAlignment="1" applyProtection="1">
      <alignment horizontal="left" vertical="center" shrinkToFit="1"/>
      <protection locked="0"/>
    </xf>
    <xf numFmtId="0" fontId="21" fillId="7" borderId="99" xfId="4" applyNumberFormat="1" applyFont="1" applyFill="1" applyBorder="1" applyAlignment="1" applyProtection="1">
      <alignment horizontal="center" vertical="center"/>
    </xf>
    <xf numFmtId="0" fontId="21" fillId="7" borderId="66" xfId="4" applyNumberFormat="1" applyFont="1" applyFill="1" applyBorder="1" applyAlignment="1" applyProtection="1">
      <alignment horizontal="center" vertical="center"/>
    </xf>
    <xf numFmtId="0" fontId="21" fillId="7" borderId="67" xfId="4" applyNumberFormat="1" applyFont="1" applyFill="1" applyBorder="1" applyAlignment="1" applyProtection="1">
      <alignment horizontal="center" vertical="center"/>
    </xf>
    <xf numFmtId="38" fontId="18" fillId="0" borderId="65" xfId="11" applyFont="1" applyFill="1" applyBorder="1" applyAlignment="1" applyProtection="1">
      <alignment horizontal="center" vertical="center" shrinkToFit="1"/>
      <protection locked="0"/>
    </xf>
    <xf numFmtId="38" fontId="18" fillId="0" borderId="66" xfId="11" applyFont="1" applyFill="1" applyBorder="1" applyAlignment="1" applyProtection="1">
      <alignment horizontal="center" vertical="center" shrinkToFit="1"/>
      <protection locked="0"/>
    </xf>
    <xf numFmtId="0" fontId="18" fillId="0" borderId="66" xfId="4" applyNumberFormat="1" applyFont="1" applyFill="1" applyBorder="1" applyAlignment="1" applyProtection="1">
      <alignment horizontal="left" vertical="center" shrinkToFit="1"/>
    </xf>
    <xf numFmtId="0" fontId="18" fillId="0" borderId="67" xfId="4" applyNumberFormat="1" applyFont="1" applyFill="1" applyBorder="1" applyAlignment="1" applyProtection="1">
      <alignment horizontal="left" vertical="center" shrinkToFit="1"/>
    </xf>
    <xf numFmtId="0" fontId="21" fillId="7" borderId="65" xfId="4" applyNumberFormat="1" applyFont="1" applyFill="1" applyBorder="1" applyAlignment="1" applyProtection="1">
      <alignment horizontal="center" vertical="center"/>
    </xf>
    <xf numFmtId="0" fontId="21" fillId="22" borderId="65" xfId="4" applyNumberFormat="1" applyFont="1" applyFill="1" applyBorder="1" applyAlignment="1" applyProtection="1">
      <alignment horizontal="center" vertical="center"/>
    </xf>
    <xf numFmtId="0" fontId="21" fillId="22" borderId="66" xfId="4" applyNumberFormat="1" applyFont="1" applyFill="1" applyBorder="1" applyAlignment="1" applyProtection="1">
      <alignment horizontal="center" vertical="center"/>
    </xf>
    <xf numFmtId="0" fontId="21" fillId="22" borderId="67" xfId="4" applyNumberFormat="1" applyFont="1" applyFill="1" applyBorder="1" applyAlignment="1" applyProtection="1">
      <alignment horizontal="center" vertical="center"/>
    </xf>
    <xf numFmtId="49" fontId="18" fillId="0" borderId="65" xfId="4" applyNumberFormat="1" applyFont="1" applyFill="1" applyBorder="1" applyAlignment="1" applyProtection="1">
      <alignment horizontal="center" vertical="center" shrinkToFit="1"/>
      <protection locked="0"/>
    </xf>
    <xf numFmtId="49" fontId="18" fillId="0" borderId="66" xfId="4" applyNumberFormat="1" applyFont="1" applyFill="1" applyBorder="1" applyAlignment="1" applyProtection="1">
      <alignment horizontal="center" vertical="center" shrinkToFit="1"/>
      <protection locked="0"/>
    </xf>
    <xf numFmtId="49" fontId="18" fillId="0" borderId="68" xfId="4" applyNumberFormat="1" applyFont="1" applyFill="1" applyBorder="1" applyAlignment="1" applyProtection="1">
      <alignment horizontal="center" vertical="center" shrinkToFit="1"/>
      <protection locked="0"/>
    </xf>
    <xf numFmtId="0" fontId="135" fillId="0" borderId="28" xfId="4" applyNumberFormat="1" applyFont="1" applyFill="1" applyBorder="1" applyAlignment="1" applyProtection="1">
      <alignment horizontal="right" vertical="center"/>
    </xf>
    <xf numFmtId="0" fontId="18" fillId="0" borderId="180" xfId="4" applyNumberFormat="1" applyFont="1" applyFill="1" applyBorder="1" applyAlignment="1" applyProtection="1">
      <alignment horizontal="center" vertical="center" shrinkToFit="1"/>
      <protection locked="0"/>
    </xf>
    <xf numFmtId="0" fontId="18" fillId="0" borderId="181" xfId="4" applyNumberFormat="1" applyFont="1" applyFill="1" applyBorder="1" applyAlignment="1" applyProtection="1">
      <alignment horizontal="center" vertical="center" shrinkToFit="1"/>
      <protection locked="0"/>
    </xf>
    <xf numFmtId="0" fontId="18" fillId="0" borderId="186" xfId="4" applyNumberFormat="1" applyFont="1" applyFill="1" applyBorder="1" applyAlignment="1" applyProtection="1">
      <alignment horizontal="center" vertical="center" shrinkToFit="1"/>
      <protection locked="0"/>
    </xf>
    <xf numFmtId="0" fontId="21" fillId="7" borderId="28" xfId="4" applyNumberFormat="1" applyFont="1" applyFill="1" applyBorder="1" applyAlignment="1" applyProtection="1">
      <alignment horizontal="center" vertical="center" shrinkToFit="1"/>
    </xf>
    <xf numFmtId="0" fontId="21" fillId="7" borderId="60" xfId="4" applyNumberFormat="1" applyFont="1" applyFill="1" applyBorder="1" applyAlignment="1" applyProtection="1">
      <alignment horizontal="center" vertical="center" shrinkToFit="1"/>
    </xf>
    <xf numFmtId="0" fontId="21" fillId="7" borderId="0" xfId="4" applyNumberFormat="1" applyFont="1" applyFill="1" applyBorder="1" applyAlignment="1" applyProtection="1">
      <alignment horizontal="center" vertical="center" shrinkToFit="1"/>
    </xf>
    <xf numFmtId="0" fontId="21" fillId="7" borderId="35" xfId="4" applyNumberFormat="1" applyFont="1" applyFill="1" applyBorder="1" applyAlignment="1" applyProtection="1">
      <alignment horizontal="center" vertical="center" shrinkToFit="1"/>
    </xf>
    <xf numFmtId="0" fontId="21" fillId="7" borderId="33" xfId="4" applyNumberFormat="1" applyFont="1" applyFill="1" applyBorder="1" applyAlignment="1" applyProtection="1">
      <alignment horizontal="center" vertical="center" shrinkToFit="1"/>
    </xf>
    <xf numFmtId="0" fontId="21" fillId="7" borderId="51" xfId="4" applyNumberFormat="1" applyFont="1" applyFill="1" applyBorder="1" applyAlignment="1" applyProtection="1">
      <alignment horizontal="center" vertical="center" shrinkToFit="1"/>
    </xf>
    <xf numFmtId="0" fontId="18" fillId="0" borderId="28" xfId="4" applyNumberFormat="1" applyFont="1" applyFill="1" applyBorder="1" applyAlignment="1" applyProtection="1">
      <alignment horizontal="center" vertical="center" shrinkToFit="1"/>
      <protection locked="0"/>
    </xf>
    <xf numFmtId="0" fontId="18" fillId="0" borderId="60" xfId="4" applyNumberFormat="1" applyFont="1" applyFill="1" applyBorder="1" applyAlignment="1" applyProtection="1">
      <alignment horizontal="center" vertical="center" shrinkToFit="1"/>
      <protection locked="0"/>
    </xf>
    <xf numFmtId="0" fontId="18" fillId="0" borderId="0" xfId="4" applyNumberFormat="1" applyFont="1" applyFill="1" applyBorder="1" applyAlignment="1" applyProtection="1">
      <alignment horizontal="center" vertical="center" shrinkToFit="1"/>
      <protection locked="0"/>
    </xf>
    <xf numFmtId="0" fontId="18" fillId="0" borderId="35" xfId="4" applyNumberFormat="1" applyFont="1" applyFill="1" applyBorder="1" applyAlignment="1" applyProtection="1">
      <alignment horizontal="center" vertical="center" shrinkToFit="1"/>
      <protection locked="0"/>
    </xf>
    <xf numFmtId="0" fontId="18" fillId="0" borderId="33" xfId="4" applyNumberFormat="1" applyFont="1" applyFill="1" applyBorder="1" applyAlignment="1" applyProtection="1">
      <alignment horizontal="center" vertical="center" shrinkToFit="1"/>
      <protection locked="0"/>
    </xf>
    <xf numFmtId="0" fontId="18" fillId="0" borderId="51" xfId="4" applyNumberFormat="1" applyFont="1" applyFill="1" applyBorder="1" applyAlignment="1" applyProtection="1">
      <alignment horizontal="center" vertical="center" shrinkToFit="1"/>
      <protection locked="0"/>
    </xf>
    <xf numFmtId="0" fontId="21" fillId="7" borderId="94" xfId="4" applyNumberFormat="1" applyFont="1" applyFill="1" applyBorder="1" applyAlignment="1" applyProtection="1">
      <alignment horizontal="center" vertical="center" shrinkToFit="1"/>
    </xf>
    <xf numFmtId="0" fontId="21" fillId="7" borderId="140" xfId="4" applyNumberFormat="1" applyFont="1" applyFill="1" applyBorder="1" applyAlignment="1" applyProtection="1">
      <alignment horizontal="center" vertical="center" shrinkToFit="1"/>
    </xf>
    <xf numFmtId="0" fontId="18" fillId="0" borderId="8" xfId="4" applyNumberFormat="1" applyFont="1" applyFill="1" applyBorder="1" applyAlignment="1" applyProtection="1">
      <alignment horizontal="center" vertical="center" shrinkToFit="1"/>
    </xf>
    <xf numFmtId="0" fontId="18" fillId="0" borderId="0" xfId="4" applyNumberFormat="1" applyFont="1" applyFill="1" applyBorder="1" applyAlignment="1" applyProtection="1">
      <alignment horizontal="center" vertical="center" shrinkToFit="1"/>
    </xf>
    <xf numFmtId="0" fontId="26" fillId="0" borderId="182" xfId="4" applyNumberFormat="1" applyFont="1" applyFill="1" applyBorder="1" applyAlignment="1" applyProtection="1">
      <alignment horizontal="center" vertical="center" shrinkToFit="1"/>
      <protection locked="0"/>
    </xf>
    <xf numFmtId="0" fontId="26" fillId="0" borderId="183" xfId="4" applyNumberFormat="1" applyFont="1" applyFill="1" applyBorder="1" applyAlignment="1" applyProtection="1">
      <alignment horizontal="center" vertical="center" shrinkToFit="1"/>
      <protection locked="0"/>
    </xf>
    <xf numFmtId="0" fontId="26" fillId="0" borderId="184" xfId="4" applyNumberFormat="1" applyFont="1" applyFill="1" applyBorder="1" applyAlignment="1" applyProtection="1">
      <alignment horizontal="center" vertical="center" shrinkToFit="1"/>
      <protection locked="0"/>
    </xf>
    <xf numFmtId="0" fontId="26" fillId="0" borderId="185" xfId="4" applyNumberFormat="1" applyFont="1" applyFill="1" applyBorder="1" applyAlignment="1" applyProtection="1">
      <alignment horizontal="center" vertical="center" shrinkToFit="1"/>
      <protection locked="0"/>
    </xf>
    <xf numFmtId="0" fontId="26" fillId="0" borderId="187" xfId="4" applyNumberFormat="1" applyFont="1" applyFill="1" applyBorder="1" applyAlignment="1" applyProtection="1">
      <alignment horizontal="center" vertical="center" shrinkToFit="1"/>
      <protection locked="0"/>
    </xf>
    <xf numFmtId="0" fontId="26" fillId="0" borderId="188" xfId="4" applyNumberFormat="1" applyFont="1" applyFill="1" applyBorder="1" applyAlignment="1" applyProtection="1">
      <alignment horizontal="center" vertical="center" shrinkToFit="1"/>
      <protection locked="0"/>
    </xf>
    <xf numFmtId="0" fontId="21" fillId="7" borderId="179" xfId="4" applyNumberFormat="1" applyFont="1" applyFill="1" applyBorder="1" applyAlignment="1" applyProtection="1">
      <alignment horizontal="center" vertical="center" shrinkToFit="1"/>
    </xf>
    <xf numFmtId="0" fontId="21" fillId="7" borderId="178" xfId="4"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protection locked="0"/>
    </xf>
    <xf numFmtId="0" fontId="18" fillId="0" borderId="12" xfId="0" applyNumberFormat="1" applyFont="1" applyFill="1" applyBorder="1" applyAlignment="1" applyProtection="1">
      <alignment horizontal="center" vertical="center" shrinkToFit="1"/>
      <protection locked="0"/>
    </xf>
    <xf numFmtId="0" fontId="18" fillId="0" borderId="12" xfId="4" applyNumberFormat="1" applyFont="1" applyFill="1" applyBorder="1" applyAlignment="1" applyProtection="1">
      <alignment horizontal="center" vertical="center" shrinkToFit="1"/>
    </xf>
    <xf numFmtId="0" fontId="18" fillId="0" borderId="59" xfId="4" applyNumberFormat="1" applyFont="1" applyFill="1" applyBorder="1" applyAlignment="1" applyProtection="1">
      <alignment horizontal="center" vertical="center" shrinkToFit="1"/>
    </xf>
    <xf numFmtId="0" fontId="18" fillId="0" borderId="31" xfId="4" applyNumberFormat="1" applyFont="1" applyFill="1" applyBorder="1" applyAlignment="1" applyProtection="1">
      <alignment horizontal="center" vertical="center" shrinkToFit="1"/>
    </xf>
    <xf numFmtId="49" fontId="18" fillId="0" borderId="67" xfId="4" applyNumberFormat="1" applyFont="1" applyFill="1" applyBorder="1" applyAlignment="1" applyProtection="1">
      <alignment horizontal="center" vertical="center" shrinkToFit="1"/>
      <protection locked="0"/>
    </xf>
    <xf numFmtId="0" fontId="21" fillId="7" borderId="65" xfId="4" applyNumberFormat="1" applyFont="1" applyFill="1" applyBorder="1" applyAlignment="1" applyProtection="1">
      <alignment horizontal="center" vertical="center" shrinkToFit="1"/>
    </xf>
    <xf numFmtId="0" fontId="21" fillId="7" borderId="66" xfId="4" applyNumberFormat="1" applyFont="1" applyFill="1" applyBorder="1" applyAlignment="1" applyProtection="1">
      <alignment horizontal="center" vertical="center" shrinkToFit="1"/>
    </xf>
    <xf numFmtId="0" fontId="21" fillId="7" borderId="67" xfId="4" applyNumberFormat="1" applyFont="1" applyFill="1" applyBorder="1" applyAlignment="1" applyProtection="1">
      <alignment horizontal="center" vertical="center" shrinkToFit="1"/>
    </xf>
    <xf numFmtId="0" fontId="18" fillId="0" borderId="65" xfId="4" applyNumberFormat="1" applyFont="1" applyFill="1" applyBorder="1" applyAlignment="1" applyProtection="1">
      <alignment horizontal="center" vertical="center" shrinkToFit="1"/>
      <protection locked="0"/>
    </xf>
    <xf numFmtId="0" fontId="18" fillId="0" borderId="66" xfId="4" applyNumberFormat="1" applyFont="1" applyFill="1" applyBorder="1" applyAlignment="1" applyProtection="1">
      <alignment horizontal="center" vertical="center" shrinkToFit="1"/>
      <protection locked="0"/>
    </xf>
    <xf numFmtId="0" fontId="18" fillId="0" borderId="68" xfId="4" applyNumberFormat="1" applyFont="1" applyFill="1" applyBorder="1" applyAlignment="1" applyProtection="1">
      <alignment horizontal="center" vertical="center" shrinkToFit="1"/>
      <protection locked="0"/>
    </xf>
    <xf numFmtId="0" fontId="21" fillId="7" borderId="46" xfId="4" applyNumberFormat="1" applyFont="1" applyFill="1" applyBorder="1" applyAlignment="1" applyProtection="1">
      <alignment horizontal="center" vertical="center"/>
    </xf>
    <xf numFmtId="0" fontId="21" fillId="7" borderId="47" xfId="4" applyNumberFormat="1" applyFont="1" applyFill="1" applyBorder="1" applyAlignment="1" applyProtection="1">
      <alignment horizontal="center" vertical="center"/>
    </xf>
    <xf numFmtId="0" fontId="21" fillId="7" borderId="48" xfId="4" applyNumberFormat="1" applyFont="1" applyFill="1" applyBorder="1" applyAlignment="1" applyProtection="1">
      <alignment horizontal="center" vertical="center"/>
    </xf>
    <xf numFmtId="0" fontId="21" fillId="0" borderId="37" xfId="4" applyNumberFormat="1" applyFont="1" applyFill="1" applyBorder="1" applyAlignment="1" applyProtection="1">
      <alignment horizontal="left" vertical="center" wrapText="1"/>
    </xf>
    <xf numFmtId="0" fontId="21" fillId="7" borderId="169" xfId="4" applyNumberFormat="1" applyFont="1" applyFill="1" applyBorder="1" applyAlignment="1" applyProtection="1">
      <alignment horizontal="center" vertical="center" wrapText="1"/>
    </xf>
    <xf numFmtId="0" fontId="21" fillId="7" borderId="55" xfId="4" applyNumberFormat="1" applyFont="1" applyFill="1" applyBorder="1" applyAlignment="1" applyProtection="1">
      <alignment horizontal="center" vertical="center" wrapText="1"/>
    </xf>
    <xf numFmtId="0" fontId="21" fillId="7" borderId="62" xfId="4" applyNumberFormat="1" applyFont="1" applyFill="1" applyBorder="1" applyAlignment="1" applyProtection="1">
      <alignment horizontal="center" vertical="center" wrapText="1"/>
    </xf>
    <xf numFmtId="0" fontId="21" fillId="7" borderId="46" xfId="4" applyNumberFormat="1" applyFont="1" applyFill="1" applyBorder="1" applyAlignment="1" applyProtection="1">
      <alignment horizontal="center" vertical="center" wrapText="1"/>
    </xf>
    <xf numFmtId="0" fontId="21" fillId="7" borderId="47" xfId="4" applyNumberFormat="1" applyFont="1" applyFill="1" applyBorder="1" applyAlignment="1" applyProtection="1">
      <alignment horizontal="center" vertical="center" wrapText="1"/>
    </xf>
    <xf numFmtId="0" fontId="21" fillId="7" borderId="48" xfId="4" applyNumberFormat="1" applyFont="1" applyFill="1" applyBorder="1" applyAlignment="1" applyProtection="1">
      <alignment horizontal="center" vertical="center" wrapText="1"/>
    </xf>
    <xf numFmtId="0" fontId="21" fillId="7" borderId="30" xfId="4" applyNumberFormat="1" applyFont="1" applyFill="1" applyBorder="1" applyAlignment="1" applyProtection="1">
      <alignment horizontal="center" vertical="center" wrapText="1"/>
    </xf>
    <xf numFmtId="0" fontId="21" fillId="7" borderId="0" xfId="4" applyNumberFormat="1" applyFont="1" applyFill="1" applyBorder="1" applyAlignment="1" applyProtection="1">
      <alignment horizontal="center" vertical="center" wrapText="1"/>
    </xf>
    <xf numFmtId="0" fontId="21" fillId="7" borderId="35" xfId="4" applyNumberFormat="1" applyFont="1" applyFill="1" applyBorder="1" applyAlignment="1" applyProtection="1">
      <alignment horizontal="center" vertical="center" wrapText="1"/>
    </xf>
    <xf numFmtId="0" fontId="21" fillId="7" borderId="32" xfId="4" applyNumberFormat="1" applyFont="1" applyFill="1" applyBorder="1" applyAlignment="1" applyProtection="1">
      <alignment horizontal="center" vertical="center" wrapText="1"/>
    </xf>
    <xf numFmtId="0" fontId="21" fillId="7" borderId="33" xfId="4" applyNumberFormat="1" applyFont="1" applyFill="1" applyBorder="1" applyAlignment="1" applyProtection="1">
      <alignment horizontal="center" vertical="center" wrapText="1"/>
    </xf>
    <xf numFmtId="0" fontId="21" fillId="7" borderId="51" xfId="4" applyNumberFormat="1" applyFont="1" applyFill="1" applyBorder="1" applyAlignment="1" applyProtection="1">
      <alignment horizontal="center" vertical="center" wrapText="1"/>
    </xf>
    <xf numFmtId="0" fontId="21" fillId="7" borderId="58" xfId="4" applyNumberFormat="1" applyFont="1" applyFill="1" applyBorder="1" applyAlignment="1" applyProtection="1">
      <alignment horizontal="center" vertical="center" shrinkToFit="1"/>
    </xf>
    <xf numFmtId="0" fontId="21" fillId="7" borderId="53" xfId="4" applyNumberFormat="1" applyFont="1" applyFill="1" applyBorder="1" applyAlignment="1" applyProtection="1">
      <alignment horizontal="center" vertical="center" shrinkToFit="1"/>
    </xf>
    <xf numFmtId="0" fontId="21" fillId="7" borderId="54" xfId="4" applyNumberFormat="1" applyFont="1" applyFill="1" applyBorder="1" applyAlignment="1" applyProtection="1">
      <alignment horizontal="center" vertical="center" shrinkToFit="1"/>
    </xf>
    <xf numFmtId="0" fontId="21" fillId="7" borderId="55" xfId="4" applyNumberFormat="1" applyFont="1" applyFill="1" applyBorder="1" applyAlignment="1" applyProtection="1">
      <alignment horizontal="center" vertical="center" shrinkToFit="1"/>
    </xf>
    <xf numFmtId="0" fontId="21" fillId="7" borderId="56" xfId="4" applyNumberFormat="1" applyFont="1" applyFill="1" applyBorder="1" applyAlignment="1" applyProtection="1">
      <alignment horizontal="center" vertical="center" shrinkToFit="1"/>
    </xf>
    <xf numFmtId="0" fontId="26" fillId="0" borderId="49" xfId="4" applyNumberFormat="1" applyFont="1" applyFill="1" applyBorder="1" applyAlignment="1" applyProtection="1">
      <alignment horizontal="left" vertical="center" wrapText="1" shrinkToFit="1"/>
      <protection locked="0"/>
    </xf>
    <xf numFmtId="0" fontId="26" fillId="0" borderId="47" xfId="4" applyNumberFormat="1" applyFont="1" applyFill="1" applyBorder="1" applyAlignment="1" applyProtection="1">
      <alignment horizontal="left" vertical="center" wrapText="1" shrinkToFit="1"/>
      <protection locked="0"/>
    </xf>
    <xf numFmtId="0" fontId="26" fillId="0" borderId="48" xfId="4" applyNumberFormat="1" applyFont="1" applyFill="1" applyBorder="1" applyAlignment="1" applyProtection="1">
      <alignment horizontal="left" vertical="center" wrapText="1" shrinkToFit="1"/>
      <protection locked="0"/>
    </xf>
    <xf numFmtId="0" fontId="26" fillId="0" borderId="8" xfId="4" applyNumberFormat="1" applyFont="1" applyFill="1" applyBorder="1" applyAlignment="1" applyProtection="1">
      <alignment horizontal="left" vertical="center" wrapText="1" shrinkToFit="1"/>
      <protection locked="0"/>
    </xf>
    <xf numFmtId="0" fontId="26" fillId="0" borderId="0" xfId="4" applyNumberFormat="1" applyFont="1" applyFill="1" applyBorder="1" applyAlignment="1" applyProtection="1">
      <alignment horizontal="left" vertical="center" wrapText="1" shrinkToFit="1"/>
      <protection locked="0"/>
    </xf>
    <xf numFmtId="0" fontId="26" fillId="0" borderId="35" xfId="4" applyNumberFormat="1" applyFont="1" applyFill="1" applyBorder="1" applyAlignment="1" applyProtection="1">
      <alignment horizontal="left" vertical="center" wrapText="1" shrinkToFit="1"/>
      <protection locked="0"/>
    </xf>
    <xf numFmtId="0" fontId="54" fillId="0" borderId="49" xfId="4" quotePrefix="1" applyNumberFormat="1" applyFont="1" applyFill="1" applyBorder="1" applyAlignment="1" applyProtection="1">
      <alignment horizontal="left" vertical="center" shrinkToFit="1"/>
      <protection locked="0"/>
    </xf>
    <xf numFmtId="0" fontId="54" fillId="0" borderId="47" xfId="4" quotePrefix="1" applyNumberFormat="1" applyFont="1" applyFill="1" applyBorder="1" applyAlignment="1" applyProtection="1">
      <alignment horizontal="left" vertical="center" shrinkToFit="1"/>
      <protection locked="0"/>
    </xf>
    <xf numFmtId="0" fontId="54" fillId="0" borderId="50" xfId="4" quotePrefix="1" applyNumberFormat="1" applyFont="1" applyFill="1" applyBorder="1" applyAlignment="1" applyProtection="1">
      <alignment horizontal="left" vertical="center" shrinkToFit="1"/>
      <protection locked="0"/>
    </xf>
    <xf numFmtId="0" fontId="54" fillId="0" borderId="8" xfId="4" quotePrefix="1" applyNumberFormat="1" applyFont="1" applyFill="1" applyBorder="1" applyAlignment="1" applyProtection="1">
      <alignment horizontal="left" vertical="center" shrinkToFit="1"/>
      <protection locked="0"/>
    </xf>
    <xf numFmtId="0" fontId="54" fillId="0" borderId="0" xfId="4" quotePrefix="1" applyNumberFormat="1" applyFont="1" applyFill="1" applyBorder="1" applyAlignment="1" applyProtection="1">
      <alignment horizontal="left" vertical="center" shrinkToFit="1"/>
      <protection locked="0"/>
    </xf>
    <xf numFmtId="0" fontId="54" fillId="0" borderId="31" xfId="4" quotePrefix="1" applyNumberFormat="1" applyFont="1" applyFill="1" applyBorder="1" applyAlignment="1" applyProtection="1">
      <alignment horizontal="left" vertical="center" shrinkToFit="1"/>
      <protection locked="0"/>
    </xf>
    <xf numFmtId="0" fontId="29" fillId="7" borderId="64" xfId="4" applyNumberFormat="1" applyFont="1" applyFill="1" applyBorder="1" applyAlignment="1" applyProtection="1">
      <alignment horizontal="center" vertical="center" wrapText="1"/>
    </xf>
    <xf numFmtId="0" fontId="29" fillId="7" borderId="12" xfId="4" applyNumberFormat="1" applyFont="1" applyFill="1" applyBorder="1" applyAlignment="1" applyProtection="1">
      <alignment horizontal="center" vertical="center" wrapText="1"/>
    </xf>
    <xf numFmtId="0" fontId="29" fillId="7" borderId="13" xfId="4" applyNumberFormat="1" applyFont="1" applyFill="1" applyBorder="1" applyAlignment="1" applyProtection="1">
      <alignment horizontal="center" vertical="center" wrapText="1"/>
    </xf>
    <xf numFmtId="0" fontId="21" fillId="0" borderId="1" xfId="4" applyNumberFormat="1" applyFont="1" applyFill="1" applyBorder="1" applyAlignment="1" applyProtection="1">
      <alignment horizontal="left" vertical="center" shrinkToFit="1"/>
    </xf>
    <xf numFmtId="0" fontId="21" fillId="0" borderId="57" xfId="4" applyNumberFormat="1" applyFont="1" applyFill="1" applyBorder="1" applyAlignment="1" applyProtection="1">
      <alignment horizontal="left" vertical="center" shrinkToFit="1"/>
    </xf>
    <xf numFmtId="0" fontId="21" fillId="7" borderId="58" xfId="4" applyNumberFormat="1" applyFont="1" applyFill="1" applyBorder="1" applyAlignment="1" applyProtection="1">
      <alignment horizontal="center" vertical="center"/>
    </xf>
    <xf numFmtId="0" fontId="21" fillId="43" borderId="58" xfId="4" applyNumberFormat="1" applyFont="1" applyFill="1" applyBorder="1" applyAlignment="1" applyProtection="1">
      <alignment horizontal="left" vertical="center" shrinkToFit="1"/>
      <protection locked="0"/>
    </xf>
    <xf numFmtId="0" fontId="21" fillId="43" borderId="53" xfId="4" applyNumberFormat="1" applyFont="1" applyFill="1" applyBorder="1" applyAlignment="1" applyProtection="1">
      <alignment horizontal="left" vertical="center" shrinkToFit="1"/>
      <protection locked="0"/>
    </xf>
    <xf numFmtId="0" fontId="21" fillId="43" borderId="54" xfId="4" applyNumberFormat="1" applyFont="1" applyFill="1" applyBorder="1" applyAlignment="1" applyProtection="1">
      <alignment horizontal="left" vertical="center" shrinkToFit="1"/>
      <protection locked="0"/>
    </xf>
    <xf numFmtId="0" fontId="21" fillId="7" borderId="63" xfId="4" applyNumberFormat="1" applyFont="1" applyFill="1" applyBorder="1" applyAlignment="1" applyProtection="1">
      <alignment horizontal="center" vertical="center" shrinkToFit="1"/>
    </xf>
    <xf numFmtId="0" fontId="26" fillId="0" borderId="48" xfId="4" applyNumberFormat="1" applyFont="1" applyFill="1" applyBorder="1" applyAlignment="1" applyProtection="1">
      <alignment horizontal="left" vertical="center" shrinkToFit="1"/>
      <protection locked="0"/>
    </xf>
    <xf numFmtId="0" fontId="26" fillId="0" borderId="51" xfId="4" applyNumberFormat="1" applyFont="1" applyFill="1" applyBorder="1" applyAlignment="1" applyProtection="1">
      <alignment horizontal="left" vertical="center" shrinkToFit="1"/>
      <protection locked="0"/>
    </xf>
    <xf numFmtId="0" fontId="21" fillId="7" borderId="7" xfId="4" applyNumberFormat="1" applyFont="1" applyFill="1" applyBorder="1" applyAlignment="1" applyProtection="1">
      <alignment horizontal="center" vertical="center" wrapText="1"/>
    </xf>
    <xf numFmtId="0" fontId="21" fillId="7" borderId="113" xfId="4" applyNumberFormat="1" applyFont="1" applyFill="1" applyBorder="1" applyAlignment="1" applyProtection="1">
      <alignment horizontal="center" vertical="center" wrapText="1"/>
    </xf>
    <xf numFmtId="0" fontId="21" fillId="7" borderId="115" xfId="4" applyNumberFormat="1" applyFont="1" applyFill="1" applyBorder="1" applyAlignment="1" applyProtection="1">
      <alignment horizontal="center" vertical="center" wrapText="1"/>
    </xf>
    <xf numFmtId="0" fontId="21" fillId="7" borderId="8" xfId="4" applyNumberFormat="1" applyFont="1" applyFill="1" applyBorder="1" applyAlignment="1" applyProtection="1">
      <alignment horizontal="center" vertical="center" wrapText="1"/>
    </xf>
    <xf numFmtId="0" fontId="21" fillId="7" borderId="5" xfId="4" applyNumberFormat="1" applyFont="1" applyFill="1" applyBorder="1" applyAlignment="1" applyProtection="1">
      <alignment horizontal="center" vertical="center" wrapText="1"/>
    </xf>
    <xf numFmtId="49" fontId="137" fillId="0" borderId="0" xfId="4" applyNumberFormat="1" applyFont="1" applyFill="1" applyBorder="1" applyAlignment="1" applyProtection="1">
      <alignment horizontal="center" vertical="center" shrinkToFit="1"/>
      <protection locked="0"/>
    </xf>
    <xf numFmtId="49" fontId="137" fillId="0" borderId="0" xfId="4" quotePrefix="1" applyNumberFormat="1" applyFont="1" applyFill="1" applyBorder="1" applyAlignment="1" applyProtection="1">
      <alignment horizontal="center" vertical="center" shrinkToFit="1"/>
      <protection locked="0"/>
    </xf>
    <xf numFmtId="0" fontId="18" fillId="0" borderId="47" xfId="4" applyNumberFormat="1" applyFont="1" applyFill="1" applyBorder="1" applyAlignment="1" applyProtection="1">
      <alignment horizontal="left" vertical="center" shrinkToFit="1"/>
    </xf>
    <xf numFmtId="0" fontId="18" fillId="0" borderId="50" xfId="4" applyNumberFormat="1" applyFont="1" applyFill="1" applyBorder="1" applyAlignment="1" applyProtection="1">
      <alignment horizontal="left" vertical="center" shrinkToFit="1"/>
    </xf>
    <xf numFmtId="0" fontId="54" fillId="0" borderId="31" xfId="4" applyNumberFormat="1" applyFont="1" applyFill="1" applyBorder="1" applyAlignment="1" applyProtection="1">
      <alignment horizontal="left" vertical="center" shrinkToFit="1"/>
      <protection locked="0"/>
    </xf>
    <xf numFmtId="0" fontId="54" fillId="0" borderId="34" xfId="4" applyNumberFormat="1" applyFont="1" applyFill="1" applyBorder="1" applyAlignment="1" applyProtection="1">
      <alignment horizontal="left" vertical="center" shrinkToFit="1"/>
      <protection locked="0"/>
    </xf>
    <xf numFmtId="0" fontId="21" fillId="7" borderId="49" xfId="4" applyNumberFormat="1" applyFont="1" applyFill="1" applyBorder="1" applyAlignment="1" applyProtection="1">
      <alignment horizontal="center" vertical="center"/>
    </xf>
    <xf numFmtId="0" fontId="18" fillId="0" borderId="113" xfId="10" applyNumberFormat="1" applyFont="1" applyFill="1" applyBorder="1" applyAlignment="1" applyProtection="1">
      <alignment horizontal="left" vertical="center" shrinkToFit="1"/>
      <protection locked="0"/>
    </xf>
    <xf numFmtId="0" fontId="18" fillId="0" borderId="0" xfId="10" applyNumberFormat="1" applyFont="1" applyFill="1" applyBorder="1" applyAlignment="1" applyProtection="1">
      <alignment horizontal="left" vertical="center" shrinkToFit="1"/>
      <protection locked="0"/>
    </xf>
    <xf numFmtId="0" fontId="18" fillId="0" borderId="116" xfId="10" applyNumberFormat="1" applyFont="1" applyFill="1" applyBorder="1" applyAlignment="1" applyProtection="1">
      <alignment horizontal="left" vertical="center" shrinkToFit="1"/>
      <protection locked="0"/>
    </xf>
    <xf numFmtId="0" fontId="18" fillId="0" borderId="5" xfId="10" applyNumberFormat="1" applyFont="1" applyFill="1" applyBorder="1" applyAlignment="1" applyProtection="1">
      <alignment horizontal="left" vertical="center" shrinkToFit="1"/>
      <protection locked="0"/>
    </xf>
    <xf numFmtId="0" fontId="18" fillId="0" borderId="33" xfId="10" applyNumberFormat="1" applyFont="1" applyFill="1" applyBorder="1" applyAlignment="1" applyProtection="1">
      <alignment horizontal="left" vertical="center" shrinkToFit="1"/>
      <protection locked="0"/>
    </xf>
    <xf numFmtId="0" fontId="18" fillId="0" borderId="34" xfId="10" applyNumberFormat="1" applyFont="1" applyFill="1" applyBorder="1" applyAlignment="1" applyProtection="1">
      <alignment horizontal="left" vertical="center" shrinkToFit="1"/>
      <protection locked="0"/>
    </xf>
    <xf numFmtId="0" fontId="21" fillId="7" borderId="12" xfId="4" applyNumberFormat="1" applyFont="1" applyFill="1" applyBorder="1" applyAlignment="1" applyProtection="1">
      <alignment horizontal="center" vertical="center" wrapText="1"/>
    </xf>
    <xf numFmtId="0" fontId="21" fillId="7" borderId="13" xfId="4" applyNumberFormat="1" applyFont="1" applyFill="1" applyBorder="1" applyAlignment="1" applyProtection="1">
      <alignment horizontal="center" vertical="center" wrapText="1"/>
    </xf>
    <xf numFmtId="0" fontId="21" fillId="0" borderId="7" xfId="10" applyNumberFormat="1" applyFont="1" applyFill="1" applyBorder="1" applyAlignment="1" applyProtection="1">
      <alignment horizontal="right" vertical="center" shrinkToFit="1"/>
      <protection locked="0"/>
    </xf>
    <xf numFmtId="0" fontId="21" fillId="0" borderId="12" xfId="10" applyNumberFormat="1" applyFont="1" applyFill="1" applyBorder="1" applyAlignment="1" applyProtection="1">
      <alignment horizontal="right" vertical="center" shrinkToFit="1"/>
      <protection locked="0"/>
    </xf>
    <xf numFmtId="0" fontId="21" fillId="0" borderId="5" xfId="10" applyNumberFormat="1" applyFont="1" applyFill="1" applyBorder="1" applyAlignment="1" applyProtection="1">
      <alignment horizontal="right" vertical="center" shrinkToFit="1"/>
      <protection locked="0"/>
    </xf>
    <xf numFmtId="0" fontId="21" fillId="0" borderId="33" xfId="10" applyNumberFormat="1" applyFont="1" applyFill="1" applyBorder="1" applyAlignment="1" applyProtection="1">
      <alignment horizontal="right" vertical="center" shrinkToFit="1"/>
      <protection locked="0"/>
    </xf>
    <xf numFmtId="0" fontId="21" fillId="0" borderId="12" xfId="10" applyNumberFormat="1" applyFont="1" applyFill="1" applyBorder="1" applyAlignment="1" applyProtection="1">
      <alignment horizontal="center" vertical="center" shrinkToFit="1"/>
    </xf>
    <xf numFmtId="0" fontId="21" fillId="0" borderId="33" xfId="10" applyNumberFormat="1" applyFont="1" applyFill="1" applyBorder="1" applyAlignment="1" applyProtection="1">
      <alignment horizontal="center" vertical="center" shrinkToFit="1"/>
    </xf>
    <xf numFmtId="0" fontId="21" fillId="0" borderId="12" xfId="10" applyNumberFormat="1" applyFont="1" applyFill="1" applyBorder="1" applyAlignment="1" applyProtection="1">
      <alignment horizontal="left" vertical="center" shrinkToFit="1"/>
      <protection locked="0"/>
    </xf>
    <xf numFmtId="0" fontId="21" fillId="0" borderId="33" xfId="10" applyNumberFormat="1" applyFont="1" applyFill="1" applyBorder="1" applyAlignment="1" applyProtection="1">
      <alignment horizontal="left" vertical="center" shrinkToFit="1"/>
      <protection locked="0"/>
    </xf>
    <xf numFmtId="0" fontId="21" fillId="7" borderId="101" xfId="4" applyNumberFormat="1" applyFont="1" applyFill="1" applyBorder="1" applyAlignment="1" applyProtection="1">
      <alignment horizontal="center" vertical="center" wrapText="1"/>
    </xf>
    <xf numFmtId="0" fontId="31" fillId="0" borderId="102" xfId="10" applyNumberFormat="1" applyFont="1" applyFill="1" applyBorder="1" applyAlignment="1" applyProtection="1">
      <alignment horizontal="center" vertical="center" shrinkToFit="1"/>
    </xf>
    <xf numFmtId="0" fontId="18" fillId="0" borderId="102" xfId="10" applyNumberFormat="1" applyFont="1" applyFill="1" applyBorder="1" applyAlignment="1" applyProtection="1">
      <alignment horizontal="center" vertical="center" shrinkToFit="1"/>
    </xf>
    <xf numFmtId="0" fontId="21" fillId="0" borderId="7" xfId="4" applyNumberFormat="1" applyFont="1" applyFill="1" applyBorder="1" applyAlignment="1" applyProtection="1">
      <alignment horizontal="left" vertical="center"/>
      <protection locked="0"/>
    </xf>
    <xf numFmtId="0" fontId="21" fillId="0" borderId="12" xfId="4" applyNumberFormat="1" applyFont="1" applyFill="1" applyBorder="1" applyAlignment="1" applyProtection="1">
      <alignment horizontal="left" vertical="center"/>
      <protection locked="0"/>
    </xf>
    <xf numFmtId="0" fontId="21" fillId="0" borderId="13" xfId="4" applyNumberFormat="1" applyFont="1" applyFill="1" applyBorder="1" applyAlignment="1" applyProtection="1">
      <alignment horizontal="left" vertical="center"/>
      <protection locked="0"/>
    </xf>
    <xf numFmtId="0" fontId="21" fillId="0" borderId="5" xfId="4" applyNumberFormat="1" applyFont="1" applyFill="1" applyBorder="1" applyAlignment="1" applyProtection="1">
      <alignment horizontal="left" vertical="center"/>
      <protection locked="0"/>
    </xf>
    <xf numFmtId="0" fontId="21" fillId="0" borderId="33" xfId="4" applyNumberFormat="1" applyFont="1" applyFill="1" applyBorder="1" applyAlignment="1" applyProtection="1">
      <alignment horizontal="left" vertical="center"/>
      <protection locked="0"/>
    </xf>
    <xf numFmtId="0" fontId="21" fillId="0" borderId="51" xfId="4" applyNumberFormat="1" applyFont="1" applyFill="1" applyBorder="1" applyAlignment="1" applyProtection="1">
      <alignment horizontal="left" vertical="center"/>
      <protection locked="0"/>
    </xf>
    <xf numFmtId="0" fontId="21" fillId="41" borderId="7" xfId="4" applyNumberFormat="1" applyFont="1" applyFill="1" applyBorder="1" applyAlignment="1" applyProtection="1">
      <alignment horizontal="center" vertical="center" wrapText="1"/>
    </xf>
    <xf numFmtId="0" fontId="21" fillId="41" borderId="179" xfId="4" applyNumberFormat="1" applyFont="1" applyFill="1" applyBorder="1" applyAlignment="1" applyProtection="1">
      <alignment horizontal="center" vertical="center" wrapText="1"/>
    </xf>
    <xf numFmtId="0" fontId="21" fillId="41" borderId="5" xfId="4" applyNumberFormat="1" applyFont="1" applyFill="1" applyBorder="1" applyAlignment="1" applyProtection="1">
      <alignment horizontal="center" vertical="center" wrapText="1"/>
    </xf>
    <xf numFmtId="0" fontId="21" fillId="41" borderId="33" xfId="4" applyNumberFormat="1" applyFont="1" applyFill="1" applyBorder="1" applyAlignment="1" applyProtection="1">
      <alignment horizontal="center" vertical="center" wrapText="1"/>
    </xf>
    <xf numFmtId="0" fontId="18" fillId="17" borderId="179" xfId="4" applyNumberFormat="1" applyFont="1" applyFill="1" applyBorder="1" applyAlignment="1" applyProtection="1">
      <alignment horizontal="center" vertical="center" wrapText="1" shrinkToFit="1"/>
    </xf>
    <xf numFmtId="0" fontId="18" fillId="17" borderId="113" xfId="4" applyNumberFormat="1" applyFont="1" applyFill="1" applyBorder="1" applyAlignment="1" applyProtection="1">
      <alignment horizontal="center" vertical="center" wrapText="1" shrinkToFit="1"/>
    </xf>
    <xf numFmtId="0" fontId="18" fillId="17" borderId="115" xfId="4" applyNumberFormat="1" applyFont="1" applyFill="1" applyBorder="1" applyAlignment="1" applyProtection="1">
      <alignment horizontal="center" vertical="center" wrapText="1" shrinkToFit="1"/>
    </xf>
    <xf numFmtId="0" fontId="18" fillId="17" borderId="33" xfId="4" applyNumberFormat="1" applyFont="1" applyFill="1" applyBorder="1" applyAlignment="1" applyProtection="1">
      <alignment horizontal="center" vertical="center" wrapText="1" shrinkToFit="1"/>
    </xf>
    <xf numFmtId="0" fontId="18" fillId="17" borderId="51" xfId="4" applyNumberFormat="1" applyFont="1" applyFill="1" applyBorder="1" applyAlignment="1" applyProtection="1">
      <alignment horizontal="center" vertical="center" wrapText="1" shrinkToFit="1"/>
    </xf>
    <xf numFmtId="0" fontId="21" fillId="16" borderId="1" xfId="4" applyNumberFormat="1" applyFont="1" applyFill="1" applyBorder="1" applyAlignment="1" applyProtection="1">
      <alignment horizontal="center" vertical="center" shrinkToFit="1"/>
    </xf>
    <xf numFmtId="0" fontId="21" fillId="16" borderId="57" xfId="4" applyNumberFormat="1" applyFont="1" applyFill="1" applyBorder="1" applyAlignment="1" applyProtection="1">
      <alignment horizontal="center" vertical="center" shrinkToFit="1"/>
    </xf>
    <xf numFmtId="0" fontId="18" fillId="20" borderId="33" xfId="4" applyNumberFormat="1" applyFont="1" applyFill="1" applyBorder="1" applyAlignment="1" applyProtection="1">
      <alignment horizontal="left" vertical="center" shrinkToFit="1"/>
      <protection locked="0"/>
    </xf>
    <xf numFmtId="0" fontId="18" fillId="20" borderId="34" xfId="4" applyNumberFormat="1" applyFont="1" applyFill="1" applyBorder="1" applyAlignment="1" applyProtection="1">
      <alignment horizontal="left" vertical="center" shrinkToFit="1"/>
      <protection locked="0"/>
    </xf>
    <xf numFmtId="0" fontId="21" fillId="0" borderId="7" xfId="4" applyNumberFormat="1" applyFont="1" applyFill="1" applyBorder="1" applyAlignment="1" applyProtection="1">
      <alignment horizontal="left" vertical="center" wrapText="1" shrinkToFit="1"/>
      <protection locked="0"/>
    </xf>
    <xf numFmtId="0" fontId="21" fillId="0" borderId="12" xfId="4" applyNumberFormat="1" applyFont="1" applyFill="1" applyBorder="1" applyAlignment="1" applyProtection="1">
      <alignment horizontal="left" vertical="center" wrapText="1" shrinkToFit="1"/>
      <protection locked="0"/>
    </xf>
    <xf numFmtId="0" fontId="21" fillId="0" borderId="59" xfId="4" applyNumberFormat="1" applyFont="1" applyFill="1" applyBorder="1" applyAlignment="1" applyProtection="1">
      <alignment horizontal="left" vertical="center" wrapText="1" shrinkToFit="1"/>
      <protection locked="0"/>
    </xf>
    <xf numFmtId="0" fontId="21" fillId="0" borderId="5" xfId="4" applyNumberFormat="1" applyFont="1" applyFill="1" applyBorder="1" applyAlignment="1" applyProtection="1">
      <alignment horizontal="left" vertical="center" wrapText="1" shrinkToFit="1"/>
      <protection locked="0"/>
    </xf>
    <xf numFmtId="0" fontId="21" fillId="0" borderId="33" xfId="4" applyNumberFormat="1" applyFont="1" applyFill="1" applyBorder="1" applyAlignment="1" applyProtection="1">
      <alignment horizontal="left" vertical="center" wrapText="1" shrinkToFit="1"/>
      <protection locked="0"/>
    </xf>
    <xf numFmtId="0" fontId="21" fillId="0" borderId="34" xfId="4" applyNumberFormat="1" applyFont="1" applyFill="1" applyBorder="1" applyAlignment="1" applyProtection="1">
      <alignment horizontal="left" vertical="center" wrapText="1" shrinkToFit="1"/>
      <protection locked="0"/>
    </xf>
    <xf numFmtId="0" fontId="21" fillId="7" borderId="4" xfId="4" applyNumberFormat="1" applyFont="1" applyFill="1" applyBorder="1" applyAlignment="1" applyProtection="1">
      <alignment horizontal="center" vertical="center" wrapText="1"/>
    </xf>
    <xf numFmtId="0" fontId="21" fillId="7" borderId="1" xfId="4" applyNumberFormat="1" applyFont="1" applyFill="1" applyBorder="1" applyAlignment="1" applyProtection="1">
      <alignment horizontal="center" vertical="center" wrapText="1"/>
    </xf>
    <xf numFmtId="0" fontId="21" fillId="7" borderId="2" xfId="4" applyNumberFormat="1" applyFont="1" applyFill="1" applyBorder="1" applyAlignment="1" applyProtection="1">
      <alignment horizontal="center" vertical="center" wrapText="1"/>
    </xf>
    <xf numFmtId="0" fontId="54" fillId="0" borderId="7" xfId="4" applyNumberFormat="1" applyFont="1" applyFill="1" applyBorder="1" applyAlignment="1" applyProtection="1">
      <alignment horizontal="left" vertical="center"/>
      <protection locked="0"/>
    </xf>
    <xf numFmtId="0" fontId="54" fillId="0" borderId="113" xfId="4" applyNumberFormat="1" applyFont="1" applyFill="1" applyBorder="1" applyAlignment="1" applyProtection="1">
      <alignment horizontal="left" vertical="center"/>
      <protection locked="0"/>
    </xf>
    <xf numFmtId="0" fontId="54" fillId="0" borderId="116"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horizontal="left" vertical="center"/>
      <protection locked="0"/>
    </xf>
    <xf numFmtId="0" fontId="54" fillId="0" borderId="33" xfId="4" applyNumberFormat="1" applyFont="1" applyFill="1" applyBorder="1" applyAlignment="1" applyProtection="1">
      <alignment horizontal="left" vertical="center"/>
      <protection locked="0"/>
    </xf>
    <xf numFmtId="0" fontId="54" fillId="0" borderId="34" xfId="4" applyNumberFormat="1" applyFont="1" applyFill="1" applyBorder="1" applyAlignment="1" applyProtection="1">
      <alignment horizontal="left" vertical="center"/>
      <protection locked="0"/>
    </xf>
    <xf numFmtId="0" fontId="21" fillId="0" borderId="13" xfId="10" applyNumberFormat="1" applyFont="1" applyFill="1" applyBorder="1" applyAlignment="1" applyProtection="1">
      <alignment horizontal="left" vertical="center" shrinkToFit="1"/>
      <protection locked="0"/>
    </xf>
    <xf numFmtId="0" fontId="21" fillId="0" borderId="51" xfId="10" applyNumberFormat="1" applyFont="1" applyFill="1" applyBorder="1" applyAlignment="1" applyProtection="1">
      <alignment horizontal="left" vertical="center" shrinkToFit="1"/>
      <protection locked="0"/>
    </xf>
    <xf numFmtId="0" fontId="21" fillId="7" borderId="276" xfId="4" applyNumberFormat="1" applyFont="1" applyFill="1" applyBorder="1" applyAlignment="1" applyProtection="1">
      <alignment horizontal="center" vertical="center" wrapText="1"/>
    </xf>
    <xf numFmtId="0" fontId="21" fillId="7" borderId="271" xfId="4" applyNumberFormat="1" applyFont="1" applyFill="1" applyBorder="1" applyAlignment="1" applyProtection="1">
      <alignment horizontal="center" vertical="center" wrapText="1"/>
    </xf>
    <xf numFmtId="0" fontId="21" fillId="7" borderId="273" xfId="4" applyNumberFormat="1" applyFont="1" applyFill="1" applyBorder="1" applyAlignment="1" applyProtection="1">
      <alignment horizontal="center" vertical="center" wrapText="1"/>
    </xf>
    <xf numFmtId="0" fontId="17" fillId="0" borderId="279" xfId="4" applyNumberFormat="1" applyFont="1" applyFill="1" applyBorder="1" applyAlignment="1" applyProtection="1">
      <alignment horizontal="center" vertical="center" shrinkToFit="1"/>
    </xf>
    <xf numFmtId="0" fontId="17" fillId="0" borderId="278" xfId="4" applyNumberFormat="1" applyFont="1" applyFill="1" applyBorder="1" applyAlignment="1" applyProtection="1">
      <alignment horizontal="center" vertical="center" shrinkToFit="1"/>
    </xf>
    <xf numFmtId="0" fontId="17" fillId="0" borderId="285" xfId="4" applyNumberFormat="1" applyFont="1" applyFill="1" applyBorder="1" applyAlignment="1" applyProtection="1">
      <alignment horizontal="center" vertical="center" shrinkToFit="1"/>
    </xf>
    <xf numFmtId="0" fontId="21" fillId="7" borderId="279" xfId="4" applyNumberFormat="1" applyFont="1" applyFill="1" applyBorder="1" applyAlignment="1" applyProtection="1">
      <alignment horizontal="center" vertical="center" shrinkToFit="1"/>
    </xf>
    <xf numFmtId="0" fontId="21" fillId="7" borderId="278" xfId="4" applyNumberFormat="1" applyFont="1" applyFill="1" applyBorder="1" applyAlignment="1" applyProtection="1">
      <alignment horizontal="center" vertical="center" shrinkToFit="1"/>
    </xf>
    <xf numFmtId="0" fontId="21" fillId="7" borderId="286" xfId="4" applyNumberFormat="1" applyFont="1" applyFill="1" applyBorder="1" applyAlignment="1" applyProtection="1">
      <alignment horizontal="center" vertical="center" shrinkToFit="1"/>
    </xf>
    <xf numFmtId="0" fontId="18" fillId="0" borderId="279" xfId="4" applyNumberFormat="1" applyFont="1" applyFill="1" applyBorder="1" applyAlignment="1" applyProtection="1">
      <alignment horizontal="center" vertical="center" shrinkToFit="1"/>
      <protection locked="0"/>
    </xf>
    <xf numFmtId="0" fontId="18" fillId="0" borderId="278" xfId="4" applyNumberFormat="1" applyFont="1" applyFill="1" applyBorder="1" applyAlignment="1" applyProtection="1">
      <alignment horizontal="center" vertical="center" shrinkToFit="1"/>
      <protection locked="0"/>
    </xf>
    <xf numFmtId="0" fontId="18" fillId="0" borderId="286" xfId="4" applyNumberFormat="1" applyFont="1" applyFill="1" applyBorder="1" applyAlignment="1" applyProtection="1">
      <alignment horizontal="center" vertical="center" shrinkToFit="1"/>
      <protection locked="0"/>
    </xf>
    <xf numFmtId="49" fontId="18" fillId="0" borderId="279" xfId="4" applyNumberFormat="1" applyFont="1" applyFill="1" applyBorder="1" applyAlignment="1" applyProtection="1">
      <alignment horizontal="center" vertical="center" shrinkToFit="1"/>
      <protection locked="0"/>
    </xf>
    <xf numFmtId="49" fontId="18" fillId="0" borderId="278" xfId="4" applyNumberFormat="1" applyFont="1" applyFill="1" applyBorder="1" applyAlignment="1" applyProtection="1">
      <alignment horizontal="center" vertical="center" shrinkToFit="1"/>
      <protection locked="0"/>
    </xf>
    <xf numFmtId="49" fontId="18" fillId="0" borderId="286" xfId="4" applyNumberFormat="1" applyFont="1" applyFill="1" applyBorder="1" applyAlignment="1" applyProtection="1">
      <alignment horizontal="center" vertical="center" shrinkToFit="1"/>
      <protection locked="0"/>
    </xf>
    <xf numFmtId="0" fontId="21" fillId="0" borderId="12" xfId="4" applyNumberFormat="1" applyFont="1" applyFill="1" applyBorder="1" applyAlignment="1" applyProtection="1">
      <alignment horizontal="center" vertical="center" shrinkToFit="1"/>
    </xf>
    <xf numFmtId="0" fontId="21" fillId="0" borderId="33" xfId="4" applyNumberFormat="1" applyFont="1" applyFill="1" applyBorder="1" applyAlignment="1" applyProtection="1">
      <alignment horizontal="center" vertical="center" shrinkToFit="1"/>
    </xf>
    <xf numFmtId="38" fontId="21" fillId="0" borderId="12" xfId="11" applyFont="1" applyFill="1" applyBorder="1" applyAlignment="1" applyProtection="1">
      <alignment horizontal="right" vertical="center" shrinkToFit="1"/>
      <protection locked="0"/>
    </xf>
    <xf numFmtId="38" fontId="21" fillId="0" borderId="33" xfId="11" applyFont="1" applyFill="1" applyBorder="1" applyAlignment="1" applyProtection="1">
      <alignment horizontal="right" vertical="center" shrinkToFit="1"/>
      <protection locked="0"/>
    </xf>
    <xf numFmtId="0" fontId="21" fillId="0" borderId="13" xfId="4" applyNumberFormat="1" applyFont="1" applyFill="1" applyBorder="1" applyAlignment="1" applyProtection="1">
      <alignment horizontal="center" vertical="center" shrinkToFit="1"/>
    </xf>
    <xf numFmtId="0" fontId="21" fillId="0" borderId="51" xfId="4" applyNumberFormat="1" applyFont="1" applyFill="1" applyBorder="1" applyAlignment="1" applyProtection="1">
      <alignment horizontal="center" vertical="center" shrinkToFit="1"/>
    </xf>
    <xf numFmtId="0" fontId="21" fillId="7" borderId="6" xfId="4" applyNumberFormat="1" applyFont="1" applyFill="1" applyBorder="1" applyAlignment="1" applyProtection="1">
      <alignment horizontal="center" vertical="center" shrinkToFit="1"/>
    </xf>
    <xf numFmtId="38" fontId="21" fillId="0" borderId="7" xfId="11" applyFont="1" applyFill="1" applyBorder="1" applyAlignment="1" applyProtection="1">
      <alignment horizontal="right" vertical="center" shrinkToFit="1"/>
      <protection locked="0"/>
    </xf>
    <xf numFmtId="38" fontId="21" fillId="0" borderId="5" xfId="11" applyFont="1" applyFill="1" applyBorder="1" applyAlignment="1" applyProtection="1">
      <alignment horizontal="right" vertical="center" shrinkToFit="1"/>
      <protection locked="0"/>
    </xf>
    <xf numFmtId="0" fontId="18" fillId="0" borderId="34" xfId="4" applyNumberFormat="1" applyFont="1" applyFill="1" applyBorder="1" applyAlignment="1" applyProtection="1">
      <alignment horizontal="center" vertical="center" shrinkToFit="1"/>
    </xf>
    <xf numFmtId="178" fontId="21" fillId="0" borderId="12" xfId="4" applyNumberFormat="1" applyFont="1" applyFill="1" applyBorder="1" applyAlignment="1" applyProtection="1">
      <alignment horizontal="center" vertical="center" shrinkToFit="1"/>
    </xf>
    <xf numFmtId="178" fontId="21" fillId="0" borderId="33" xfId="4" applyNumberFormat="1" applyFont="1" applyFill="1" applyBorder="1" applyAlignment="1" applyProtection="1">
      <alignment horizontal="center" vertical="center" shrinkToFit="1"/>
    </xf>
    <xf numFmtId="0" fontId="21" fillId="0" borderId="254" xfId="11" applyNumberFormat="1" applyFont="1" applyFill="1" applyBorder="1" applyAlignment="1" applyProtection="1">
      <alignment horizontal="left" vertical="center" shrinkToFit="1"/>
      <protection locked="0"/>
    </xf>
    <xf numFmtId="0" fontId="21" fillId="0" borderId="271" xfId="11" applyNumberFormat="1" applyFont="1" applyFill="1" applyBorder="1" applyAlignment="1" applyProtection="1">
      <alignment horizontal="left" vertical="center" shrinkToFit="1"/>
      <protection locked="0"/>
    </xf>
    <xf numFmtId="0" fontId="21" fillId="0" borderId="273" xfId="11" applyNumberFormat="1" applyFont="1" applyFill="1" applyBorder="1" applyAlignment="1" applyProtection="1">
      <alignment horizontal="left" vertical="center" shrinkToFit="1"/>
      <protection locked="0"/>
    </xf>
    <xf numFmtId="0" fontId="21" fillId="0" borderId="5" xfId="11" applyNumberFormat="1" applyFont="1" applyFill="1" applyBorder="1" applyAlignment="1" applyProtection="1">
      <alignment horizontal="left" vertical="center" shrinkToFit="1"/>
      <protection locked="0"/>
    </xf>
    <xf numFmtId="0" fontId="21" fillId="0" borderId="33" xfId="11" applyNumberFormat="1" applyFont="1" applyFill="1" applyBorder="1" applyAlignment="1" applyProtection="1">
      <alignment horizontal="left" vertical="center" shrinkToFit="1"/>
      <protection locked="0"/>
    </xf>
    <xf numFmtId="0" fontId="21" fillId="0" borderId="51" xfId="11" applyNumberFormat="1" applyFont="1" applyFill="1" applyBorder="1" applyAlignment="1" applyProtection="1">
      <alignment horizontal="left" vertical="center" shrinkToFit="1"/>
      <protection locked="0"/>
    </xf>
    <xf numFmtId="0" fontId="21" fillId="7" borderId="254" xfId="4" applyNumberFormat="1" applyFont="1" applyFill="1" applyBorder="1" applyAlignment="1" applyProtection="1">
      <alignment horizontal="center" vertical="center" shrinkToFit="1"/>
    </xf>
    <xf numFmtId="0" fontId="21" fillId="7" borderId="271" xfId="4" applyNumberFormat="1" applyFont="1" applyFill="1" applyBorder="1" applyAlignment="1" applyProtection="1">
      <alignment horizontal="center" vertical="center" shrinkToFit="1"/>
    </xf>
    <xf numFmtId="0" fontId="21" fillId="7" borderId="273" xfId="4" applyNumberFormat="1" applyFont="1" applyFill="1" applyBorder="1" applyAlignment="1" applyProtection="1">
      <alignment horizontal="center" vertical="center" shrinkToFit="1"/>
    </xf>
    <xf numFmtId="0" fontId="21" fillId="7" borderId="5" xfId="4" applyNumberFormat="1" applyFont="1" applyFill="1" applyBorder="1" applyAlignment="1" applyProtection="1">
      <alignment horizontal="center" vertical="center" shrinkToFit="1"/>
    </xf>
    <xf numFmtId="38" fontId="21" fillId="0" borderId="271" xfId="11" applyFont="1" applyFill="1" applyBorder="1" applyAlignment="1" applyProtection="1">
      <alignment horizontal="right" vertical="center" shrinkToFit="1"/>
      <protection locked="0"/>
    </xf>
    <xf numFmtId="0" fontId="21" fillId="7" borderId="28" xfId="4" applyNumberFormat="1" applyFont="1" applyFill="1" applyBorder="1" applyAlignment="1" applyProtection="1">
      <alignment horizontal="center" vertical="center" wrapText="1"/>
    </xf>
    <xf numFmtId="0" fontId="21" fillId="7" borderId="60" xfId="4" applyNumberFormat="1" applyFont="1" applyFill="1" applyBorder="1" applyAlignment="1" applyProtection="1">
      <alignment horizontal="center" vertical="center" wrapText="1"/>
    </xf>
    <xf numFmtId="0" fontId="26" fillId="0" borderId="61" xfId="4" applyNumberFormat="1" applyFont="1" applyFill="1" applyBorder="1" applyAlignment="1" applyProtection="1">
      <alignment horizontal="center" vertical="center" shrinkToFit="1"/>
      <protection locked="0"/>
    </xf>
    <xf numFmtId="0" fontId="26" fillId="0" borderId="28" xfId="4" applyNumberFormat="1" applyFont="1" applyFill="1" applyBorder="1" applyAlignment="1" applyProtection="1">
      <alignment horizontal="center" vertical="center" shrinkToFit="1"/>
      <protection locked="0"/>
    </xf>
    <xf numFmtId="0" fontId="26" fillId="0" borderId="60" xfId="4" applyNumberFormat="1" applyFont="1" applyFill="1" applyBorder="1" applyAlignment="1" applyProtection="1">
      <alignment horizontal="center" vertical="center" shrinkToFit="1"/>
      <protection locked="0"/>
    </xf>
    <xf numFmtId="0" fontId="26" fillId="0" borderId="5" xfId="4" applyNumberFormat="1" applyFont="1" applyFill="1" applyBorder="1" applyAlignment="1" applyProtection="1">
      <alignment horizontal="center" vertical="center" shrinkToFit="1"/>
      <protection locked="0"/>
    </xf>
    <xf numFmtId="0" fontId="26" fillId="0" borderId="33" xfId="4" applyNumberFormat="1" applyFont="1" applyFill="1" applyBorder="1" applyAlignment="1" applyProtection="1">
      <alignment horizontal="center" vertical="center" shrinkToFit="1"/>
      <protection locked="0"/>
    </xf>
    <xf numFmtId="0" fontId="26" fillId="0" borderId="51" xfId="4" applyNumberFormat="1" applyFont="1" applyFill="1" applyBorder="1" applyAlignment="1" applyProtection="1">
      <alignment horizontal="center" vertical="center" shrinkToFit="1"/>
      <protection locked="0"/>
    </xf>
    <xf numFmtId="0" fontId="18" fillId="0" borderId="28" xfId="4" applyNumberFormat="1" applyFont="1" applyFill="1" applyBorder="1" applyAlignment="1" applyProtection="1">
      <alignment horizontal="left" vertical="center" wrapText="1"/>
    </xf>
    <xf numFmtId="0" fontId="18" fillId="0" borderId="60" xfId="4" applyNumberFormat="1" applyFont="1" applyFill="1" applyBorder="1" applyAlignment="1" applyProtection="1">
      <alignment horizontal="left" vertical="center" wrapText="1"/>
    </xf>
    <xf numFmtId="0" fontId="26" fillId="0" borderId="76" xfId="4" applyNumberFormat="1" applyFont="1" applyFill="1" applyBorder="1" applyAlignment="1" applyProtection="1">
      <alignment horizontal="center" vertical="center"/>
      <protection locked="0"/>
    </xf>
    <xf numFmtId="0" fontId="26" fillId="0" borderId="6" xfId="4" applyNumberFormat="1" applyFont="1" applyFill="1" applyBorder="1" applyAlignment="1" applyProtection="1">
      <alignment horizontal="center" vertical="center"/>
      <protection locked="0"/>
    </xf>
    <xf numFmtId="0" fontId="18" fillId="0" borderId="29" xfId="4" applyNumberFormat="1" applyFont="1" applyFill="1" applyBorder="1" applyAlignment="1" applyProtection="1">
      <alignment horizontal="left" vertical="center" wrapText="1"/>
    </xf>
    <xf numFmtId="0" fontId="18" fillId="0" borderId="33" xfId="4" applyNumberFormat="1" applyFont="1" applyFill="1" applyBorder="1" applyAlignment="1" applyProtection="1">
      <alignment horizontal="left" vertical="center" wrapText="1"/>
    </xf>
    <xf numFmtId="0" fontId="18" fillId="0" borderId="51" xfId="4" applyNumberFormat="1" applyFont="1" applyFill="1" applyBorder="1" applyAlignment="1" applyProtection="1">
      <alignment horizontal="left" vertical="center" wrapText="1"/>
    </xf>
    <xf numFmtId="0" fontId="18" fillId="0" borderId="34" xfId="4" applyNumberFormat="1" applyFont="1" applyFill="1" applyBorder="1" applyAlignment="1" applyProtection="1">
      <alignment horizontal="left" vertical="center" wrapText="1"/>
    </xf>
    <xf numFmtId="0" fontId="26" fillId="0" borderId="80" xfId="4" applyNumberFormat="1" applyFont="1" applyFill="1" applyBorder="1" applyAlignment="1" applyProtection="1">
      <alignment horizontal="center" vertical="center" shrinkToFit="1"/>
      <protection locked="0"/>
    </xf>
    <xf numFmtId="0" fontId="26" fillId="0" borderId="81" xfId="4" applyNumberFormat="1" applyFont="1" applyFill="1" applyBorder="1" applyAlignment="1" applyProtection="1">
      <alignment horizontal="center" vertical="center" shrinkToFit="1"/>
      <protection locked="0"/>
    </xf>
    <xf numFmtId="0" fontId="26" fillId="0" borderId="87" xfId="4" applyNumberFormat="1" applyFont="1" applyFill="1" applyBorder="1" applyAlignment="1" applyProtection="1">
      <alignment horizontal="center" vertical="center" shrinkToFit="1"/>
      <protection locked="0"/>
    </xf>
    <xf numFmtId="0" fontId="26" fillId="0" borderId="85" xfId="4" applyNumberFormat="1" applyFont="1" applyFill="1" applyBorder="1" applyAlignment="1" applyProtection="1">
      <alignment horizontal="center" vertical="center" shrinkToFit="1"/>
      <protection locked="0"/>
    </xf>
    <xf numFmtId="0" fontId="26" fillId="0" borderId="82" xfId="4" applyNumberFormat="1" applyFont="1" applyFill="1" applyBorder="1" applyAlignment="1" applyProtection="1">
      <alignment horizontal="center" vertical="center" shrinkToFit="1"/>
      <protection locked="0"/>
    </xf>
    <xf numFmtId="0" fontId="26" fillId="0" borderId="86" xfId="4" applyNumberFormat="1" applyFont="1" applyFill="1" applyBorder="1" applyAlignment="1" applyProtection="1">
      <alignment horizontal="center" vertical="center" shrinkToFit="1"/>
      <protection locked="0"/>
    </xf>
    <xf numFmtId="0" fontId="26" fillId="0" borderId="8" xfId="4" applyNumberFormat="1" applyFont="1" applyFill="1" applyBorder="1" applyAlignment="1" applyProtection="1">
      <alignment horizontal="center" vertical="center" shrinkToFit="1"/>
      <protection locked="0"/>
    </xf>
    <xf numFmtId="0" fontId="26" fillId="0" borderId="83" xfId="4" applyNumberFormat="1" applyFont="1" applyFill="1" applyBorder="1" applyAlignment="1" applyProtection="1">
      <alignment horizontal="center" vertical="center" shrinkToFit="1"/>
      <protection locked="0"/>
    </xf>
    <xf numFmtId="0" fontId="26" fillId="0" borderId="88" xfId="4" applyNumberFormat="1" applyFont="1" applyFill="1" applyBorder="1" applyAlignment="1" applyProtection="1">
      <alignment horizontal="center" vertical="center" shrinkToFit="1"/>
      <protection locked="0"/>
    </xf>
    <xf numFmtId="0" fontId="26" fillId="0" borderId="84" xfId="4" applyNumberFormat="1" applyFont="1" applyFill="1" applyBorder="1" applyAlignment="1" applyProtection="1">
      <alignment horizontal="center" vertical="center" shrinkToFit="1"/>
      <protection locked="0"/>
    </xf>
    <xf numFmtId="0" fontId="26" fillId="0" borderId="89" xfId="4" applyNumberFormat="1" applyFont="1" applyFill="1" applyBorder="1" applyAlignment="1" applyProtection="1">
      <alignment horizontal="center" vertical="center" shrinkToFit="1"/>
      <protection locked="0"/>
    </xf>
    <xf numFmtId="0" fontId="26" fillId="0" borderId="90" xfId="4" applyNumberFormat="1" applyFont="1" applyFill="1" applyBorder="1" applyAlignment="1" applyProtection="1">
      <alignment horizontal="center" vertical="center" shrinkToFit="1"/>
      <protection locked="0"/>
    </xf>
    <xf numFmtId="0" fontId="26" fillId="0" borderId="91" xfId="4" applyNumberFormat="1" applyFont="1" applyFill="1" applyBorder="1" applyAlignment="1" applyProtection="1">
      <alignment horizontal="center" vertical="center" shrinkToFit="1"/>
      <protection locked="0"/>
    </xf>
    <xf numFmtId="0" fontId="18" fillId="10" borderId="8" xfId="4" applyNumberFormat="1" applyFont="1" applyFill="1" applyBorder="1" applyAlignment="1" applyProtection="1">
      <alignment horizontal="center" vertical="center" wrapText="1"/>
    </xf>
    <xf numFmtId="0" fontId="18" fillId="10" borderId="0" xfId="4" applyNumberFormat="1" applyFont="1" applyFill="1" applyBorder="1" applyAlignment="1" applyProtection="1">
      <alignment horizontal="center" vertical="center" wrapText="1"/>
    </xf>
    <xf numFmtId="0" fontId="18" fillId="10" borderId="31" xfId="4" applyNumberFormat="1" applyFont="1" applyFill="1" applyBorder="1" applyAlignment="1" applyProtection="1">
      <alignment horizontal="center" vertical="center" wrapText="1"/>
    </xf>
    <xf numFmtId="0" fontId="18" fillId="10" borderId="5" xfId="4" applyNumberFormat="1" applyFont="1" applyFill="1" applyBorder="1" applyAlignment="1" applyProtection="1">
      <alignment horizontal="center" vertical="center" wrapText="1"/>
    </xf>
    <xf numFmtId="0" fontId="18" fillId="10" borderId="33" xfId="4" applyNumberFormat="1" applyFont="1" applyFill="1" applyBorder="1" applyAlignment="1" applyProtection="1">
      <alignment horizontal="center" vertical="center" wrapText="1"/>
    </xf>
    <xf numFmtId="0" fontId="18" fillId="10" borderId="34" xfId="4" applyNumberFormat="1" applyFont="1" applyFill="1" applyBorder="1" applyAlignment="1" applyProtection="1">
      <alignment horizontal="center" vertical="center" wrapText="1"/>
    </xf>
    <xf numFmtId="0" fontId="17" fillId="0" borderId="0" xfId="4" applyNumberFormat="1" applyFont="1" applyFill="1" applyBorder="1" applyAlignment="1" applyProtection="1">
      <alignment horizontal="center" vertical="center"/>
    </xf>
    <xf numFmtId="0" fontId="18" fillId="0" borderId="0" xfId="4" applyNumberFormat="1" applyFont="1" applyFill="1" applyBorder="1" applyAlignment="1" applyProtection="1">
      <alignment horizontal="center" vertical="center"/>
    </xf>
    <xf numFmtId="0" fontId="18" fillId="0" borderId="0" xfId="4" applyNumberFormat="1" applyFont="1" applyFill="1" applyBorder="1" applyAlignment="1" applyProtection="1">
      <alignment horizontal="left" vertical="center"/>
    </xf>
    <xf numFmtId="0" fontId="18" fillId="0" borderId="55" xfId="4" applyNumberFormat="1" applyFont="1" applyFill="1" applyBorder="1" applyAlignment="1" applyProtection="1">
      <alignment horizontal="left" vertical="center"/>
    </xf>
    <xf numFmtId="0" fontId="17" fillId="0" borderId="44" xfId="4" applyNumberFormat="1" applyFont="1" applyFill="1" applyBorder="1" applyAlignment="1" applyProtection="1">
      <alignment horizontal="center" vertical="center" shrinkToFit="1"/>
      <protection locked="0"/>
    </xf>
    <xf numFmtId="0" fontId="17" fillId="0" borderId="42" xfId="4" applyNumberFormat="1" applyFont="1" applyFill="1" applyBorder="1" applyAlignment="1" applyProtection="1">
      <alignment horizontal="center" vertical="center" shrinkToFit="1"/>
      <protection locked="0"/>
    </xf>
    <xf numFmtId="0" fontId="17" fillId="0" borderId="189" xfId="4" applyNumberFormat="1" applyFont="1" applyFill="1" applyBorder="1" applyAlignment="1" applyProtection="1">
      <alignment horizontal="center" vertical="center" shrinkToFit="1"/>
      <protection locked="0"/>
    </xf>
    <xf numFmtId="0" fontId="17" fillId="0" borderId="43" xfId="4" applyNumberFormat="1" applyFont="1" applyFill="1" applyBorder="1" applyAlignment="1" applyProtection="1">
      <alignment horizontal="center" vertical="center" shrinkToFit="1"/>
      <protection locked="0"/>
    </xf>
    <xf numFmtId="0" fontId="21" fillId="7" borderId="139" xfId="4" applyNumberFormat="1" applyFont="1" applyFill="1" applyBorder="1" applyAlignment="1" applyProtection="1">
      <alignment horizontal="center" vertical="center" shrinkToFit="1"/>
    </xf>
    <xf numFmtId="0" fontId="17" fillId="0" borderId="76" xfId="4" applyNumberFormat="1" applyFont="1" applyFill="1" applyBorder="1" applyAlignment="1" applyProtection="1">
      <alignment horizontal="center" vertical="center" shrinkToFit="1"/>
      <protection locked="0"/>
    </xf>
    <xf numFmtId="0" fontId="17" fillId="0" borderId="77" xfId="4" applyNumberFormat="1" applyFont="1" applyFill="1" applyBorder="1" applyAlignment="1" applyProtection="1">
      <alignment horizontal="center" vertical="center" shrinkToFit="1"/>
      <protection locked="0"/>
    </xf>
    <xf numFmtId="0" fontId="26" fillId="0" borderId="93" xfId="4" applyNumberFormat="1" applyFont="1" applyFill="1" applyBorder="1" applyAlignment="1" applyProtection="1">
      <alignment horizontal="center" vertical="center" shrinkToFit="1"/>
      <protection locked="0"/>
    </xf>
    <xf numFmtId="0" fontId="26" fillId="0" borderId="92" xfId="4" applyNumberFormat="1" applyFont="1" applyFill="1" applyBorder="1" applyAlignment="1" applyProtection="1">
      <alignment horizontal="center" vertical="center" shrinkToFit="1"/>
      <protection locked="0"/>
    </xf>
    <xf numFmtId="0" fontId="18" fillId="8" borderId="7" xfId="4" applyNumberFormat="1" applyFont="1" applyFill="1" applyBorder="1" applyAlignment="1" applyProtection="1">
      <alignment horizontal="center" vertical="center" wrapText="1" shrinkToFit="1"/>
    </xf>
    <xf numFmtId="0" fontId="18" fillId="8" borderId="113" xfId="4" applyNumberFormat="1" applyFont="1" applyFill="1" applyBorder="1" applyAlignment="1" applyProtection="1">
      <alignment horizontal="center" vertical="center" shrinkToFit="1"/>
    </xf>
    <xf numFmtId="0" fontId="18" fillId="8" borderId="116" xfId="4" applyNumberFormat="1" applyFont="1" applyFill="1" applyBorder="1" applyAlignment="1" applyProtection="1">
      <alignment horizontal="center" vertical="center" shrinkToFit="1"/>
    </xf>
    <xf numFmtId="0" fontId="18" fillId="8" borderId="5" xfId="4" applyNumberFormat="1" applyFont="1" applyFill="1" applyBorder="1" applyAlignment="1" applyProtection="1">
      <alignment horizontal="center" vertical="center" shrinkToFit="1"/>
    </xf>
    <xf numFmtId="0" fontId="18" fillId="8" borderId="33" xfId="4" applyNumberFormat="1" applyFont="1" applyFill="1" applyBorder="1" applyAlignment="1" applyProtection="1">
      <alignment horizontal="center" vertical="center" shrinkToFit="1"/>
    </xf>
    <xf numFmtId="0" fontId="18" fillId="8" borderId="34" xfId="4" applyNumberFormat="1" applyFont="1" applyFill="1" applyBorder="1" applyAlignment="1" applyProtection="1">
      <alignment horizontal="center" vertical="center" shrinkToFit="1"/>
    </xf>
    <xf numFmtId="0" fontId="26" fillId="0" borderId="7" xfId="4" applyNumberFormat="1" applyFont="1" applyFill="1" applyBorder="1" applyAlignment="1" applyProtection="1">
      <alignment vertical="center" shrinkToFit="1"/>
      <protection locked="0"/>
    </xf>
    <xf numFmtId="0" fontId="26" fillId="0" borderId="113" xfId="4" applyNumberFormat="1" applyFont="1" applyFill="1" applyBorder="1" applyAlignment="1" applyProtection="1">
      <alignment vertical="center" shrinkToFit="1"/>
      <protection locked="0"/>
    </xf>
    <xf numFmtId="0" fontId="26" fillId="0" borderId="116" xfId="4" applyNumberFormat="1" applyFont="1" applyFill="1" applyBorder="1" applyAlignment="1" applyProtection="1">
      <alignment vertical="center" shrinkToFit="1"/>
      <protection locked="0"/>
    </xf>
    <xf numFmtId="0" fontId="26" fillId="0" borderId="39" xfId="4" applyNumberFormat="1" applyFont="1" applyFill="1" applyBorder="1" applyAlignment="1" applyProtection="1">
      <alignment vertical="center" shrinkToFit="1"/>
      <protection locked="0"/>
    </xf>
    <xf numFmtId="0" fontId="26" fillId="0" borderId="37" xfId="4" applyNumberFormat="1" applyFont="1" applyFill="1" applyBorder="1" applyAlignment="1" applyProtection="1">
      <alignment vertical="center" shrinkToFit="1"/>
      <protection locked="0"/>
    </xf>
    <xf numFmtId="0" fontId="26" fillId="0" borderId="40" xfId="4" applyNumberFormat="1" applyFont="1" applyFill="1" applyBorder="1" applyAlignment="1" applyProtection="1">
      <alignment vertical="center" shrinkToFit="1"/>
      <protection locked="0"/>
    </xf>
    <xf numFmtId="0" fontId="26" fillId="0" borderId="7" xfId="4" applyNumberFormat="1" applyFont="1" applyFill="1" applyBorder="1" applyAlignment="1" applyProtection="1">
      <alignment horizontal="center" vertical="center" shrinkToFit="1"/>
      <protection locked="0"/>
    </xf>
    <xf numFmtId="0" fontId="26" fillId="0" borderId="49" xfId="4" applyNumberFormat="1" applyFont="1" applyFill="1" applyBorder="1" applyAlignment="1" applyProtection="1">
      <alignment horizontal="center" vertical="center" shrinkToFit="1"/>
      <protection locked="0"/>
    </xf>
    <xf numFmtId="0" fontId="26" fillId="0" borderId="47" xfId="4" applyNumberFormat="1" applyFont="1" applyFill="1" applyBorder="1" applyAlignment="1" applyProtection="1">
      <alignment horizontal="center" vertical="center" shrinkToFit="1"/>
      <protection locked="0"/>
    </xf>
    <xf numFmtId="0" fontId="26" fillId="0" borderId="190" xfId="4" applyNumberFormat="1" applyFont="1" applyFill="1" applyBorder="1" applyAlignment="1" applyProtection="1">
      <alignment horizontal="center" vertical="center" shrinkToFit="1"/>
      <protection locked="0"/>
    </xf>
    <xf numFmtId="0" fontId="26" fillId="0" borderId="0" xfId="4" applyNumberFormat="1" applyFont="1" applyFill="1" applyBorder="1" applyAlignment="1" applyProtection="1">
      <alignment horizontal="center" vertical="center" shrinkToFit="1"/>
      <protection locked="0"/>
    </xf>
    <xf numFmtId="0" fontId="26" fillId="0" borderId="48" xfId="4" applyNumberFormat="1" applyFont="1" applyFill="1" applyBorder="1" applyAlignment="1" applyProtection="1">
      <alignment horizontal="center" vertical="center" shrinkToFit="1"/>
      <protection locked="0"/>
    </xf>
    <xf numFmtId="0" fontId="26" fillId="0" borderId="35" xfId="4" applyNumberFormat="1" applyFont="1" applyFill="1" applyBorder="1" applyAlignment="1" applyProtection="1">
      <alignment horizontal="center" vertical="center" shrinkToFit="1"/>
      <protection locked="0"/>
    </xf>
    <xf numFmtId="0" fontId="21" fillId="7" borderId="170" xfId="4" applyNumberFormat="1" applyFont="1" applyFill="1" applyBorder="1" applyAlignment="1" applyProtection="1">
      <alignment horizontal="center" vertical="center" shrinkToFit="1"/>
    </xf>
    <xf numFmtId="0" fontId="21" fillId="7" borderId="171" xfId="4" applyNumberFormat="1" applyFont="1" applyFill="1" applyBorder="1" applyAlignment="1" applyProtection="1">
      <alignment horizontal="center" vertical="center" shrinkToFit="1"/>
    </xf>
    <xf numFmtId="0" fontId="21" fillId="7" borderId="172" xfId="4" applyNumberFormat="1" applyFont="1" applyFill="1" applyBorder="1" applyAlignment="1" applyProtection="1">
      <alignment horizontal="center" vertical="center" shrinkToFit="1"/>
    </xf>
    <xf numFmtId="0" fontId="17" fillId="0" borderId="6" xfId="4" applyNumberFormat="1" applyFont="1" applyFill="1" applyBorder="1" applyAlignment="1" applyProtection="1">
      <alignment horizontal="center" vertical="center" shrinkToFit="1"/>
      <protection locked="0"/>
    </xf>
    <xf numFmtId="0" fontId="17" fillId="0" borderId="78" xfId="4" applyNumberFormat="1" applyFont="1" applyFill="1" applyBorder="1" applyAlignment="1" applyProtection="1">
      <alignment horizontal="center" vertical="center" shrinkToFit="1"/>
      <protection locked="0"/>
    </xf>
    <xf numFmtId="0" fontId="17" fillId="0" borderId="3" xfId="4" applyNumberFormat="1" applyFont="1" applyFill="1" applyBorder="1" applyAlignment="1" applyProtection="1">
      <alignment horizontal="center" vertical="center" shrinkToFit="1"/>
      <protection locked="0"/>
    </xf>
    <xf numFmtId="0" fontId="17" fillId="0" borderId="1" xfId="4" applyNumberFormat="1" applyFont="1" applyFill="1" applyBorder="1" applyAlignment="1" applyProtection="1">
      <alignment horizontal="center" vertical="center" shrinkToFit="1"/>
      <protection locked="0"/>
    </xf>
    <xf numFmtId="0" fontId="17" fillId="0" borderId="57" xfId="4" applyNumberFormat="1" applyFont="1" applyFill="1" applyBorder="1" applyAlignment="1" applyProtection="1">
      <alignment horizontal="center" vertical="center" shrinkToFit="1"/>
      <protection locked="0"/>
    </xf>
    <xf numFmtId="0" fontId="18" fillId="0" borderId="170" xfId="10" quotePrefix="1" applyNumberFormat="1" applyFont="1" applyFill="1" applyBorder="1" applyAlignment="1" applyProtection="1">
      <alignment horizontal="center" vertical="center" shrinkToFit="1"/>
      <protection locked="0"/>
    </xf>
    <xf numFmtId="0" fontId="18" fillId="0" borderId="171" xfId="10" quotePrefix="1" applyNumberFormat="1" applyFont="1" applyFill="1" applyBorder="1" applyAlignment="1" applyProtection="1">
      <alignment horizontal="center" vertical="center" shrinkToFit="1"/>
      <protection locked="0"/>
    </xf>
    <xf numFmtId="0" fontId="18" fillId="0" borderId="173" xfId="10" quotePrefix="1" applyNumberFormat="1" applyFont="1" applyFill="1" applyBorder="1" applyAlignment="1" applyProtection="1">
      <alignment horizontal="center" vertical="center" shrinkToFit="1"/>
      <protection locked="0"/>
    </xf>
    <xf numFmtId="0" fontId="17" fillId="0" borderId="58" xfId="4" applyNumberFormat="1" applyFont="1" applyFill="1" applyBorder="1" applyAlignment="1" applyProtection="1">
      <alignment vertical="center" shrinkToFit="1"/>
      <protection locked="0"/>
    </xf>
    <xf numFmtId="0" fontId="17" fillId="0" borderId="53" xfId="4" applyNumberFormat="1" applyFont="1" applyFill="1" applyBorder="1" applyAlignment="1" applyProtection="1">
      <alignment vertical="center" shrinkToFit="1"/>
      <protection locked="0"/>
    </xf>
    <xf numFmtId="0" fontId="17" fillId="0" borderId="54" xfId="4" applyNumberFormat="1" applyFont="1" applyFill="1" applyBorder="1" applyAlignment="1" applyProtection="1">
      <alignment vertical="center" shrinkToFit="1"/>
      <protection locked="0"/>
    </xf>
    <xf numFmtId="0" fontId="26" fillId="0" borderId="8" xfId="4" applyNumberFormat="1" applyFont="1" applyFill="1" applyBorder="1" applyAlignment="1" applyProtection="1">
      <alignment vertical="center" shrinkToFit="1"/>
      <protection locked="0"/>
    </xf>
    <xf numFmtId="0" fontId="26" fillId="0" borderId="0" xfId="4" applyNumberFormat="1" applyFont="1" applyFill="1" applyBorder="1" applyAlignment="1" applyProtection="1">
      <alignment vertical="center" shrinkToFit="1"/>
      <protection locked="0"/>
    </xf>
    <xf numFmtId="0" fontId="26" fillId="0" borderId="35" xfId="4" applyNumberFormat="1" applyFont="1" applyFill="1" applyBorder="1" applyAlignment="1" applyProtection="1">
      <alignment vertical="center" shrinkToFit="1"/>
      <protection locked="0"/>
    </xf>
    <xf numFmtId="0" fontId="26" fillId="0" borderId="5" xfId="4" applyNumberFormat="1" applyFont="1" applyFill="1" applyBorder="1" applyAlignment="1" applyProtection="1">
      <alignment vertical="center" shrinkToFit="1"/>
      <protection locked="0"/>
    </xf>
    <xf numFmtId="0" fontId="26" fillId="0" borderId="33" xfId="4" applyNumberFormat="1" applyFont="1" applyFill="1" applyBorder="1" applyAlignment="1" applyProtection="1">
      <alignment vertical="center" shrinkToFit="1"/>
      <protection locked="0"/>
    </xf>
    <xf numFmtId="0" fontId="26" fillId="0" borderId="51" xfId="4" applyNumberFormat="1" applyFont="1" applyFill="1" applyBorder="1" applyAlignment="1" applyProtection="1">
      <alignment vertical="center" shrinkToFit="1"/>
      <protection locked="0"/>
    </xf>
    <xf numFmtId="49" fontId="17" fillId="0" borderId="6" xfId="4" applyNumberFormat="1" applyFont="1" applyFill="1" applyBorder="1" applyAlignment="1" applyProtection="1">
      <alignment horizontal="center" vertical="center" shrinkToFit="1"/>
      <protection locked="0"/>
    </xf>
    <xf numFmtId="49" fontId="17" fillId="0" borderId="78" xfId="4" applyNumberFormat="1" applyFont="1" applyFill="1" applyBorder="1" applyAlignment="1" applyProtection="1">
      <alignment horizontal="center" vertical="center" shrinkToFit="1"/>
      <protection locked="0"/>
    </xf>
    <xf numFmtId="0" fontId="18" fillId="0" borderId="3" xfId="10" quotePrefix="1" applyNumberFormat="1" applyFont="1" applyFill="1" applyBorder="1" applyAlignment="1" applyProtection="1">
      <alignment horizontal="center" vertical="center" shrinkToFit="1"/>
      <protection locked="0"/>
    </xf>
    <xf numFmtId="0" fontId="18" fillId="0" borderId="1" xfId="10" quotePrefix="1" applyNumberFormat="1" applyFont="1" applyFill="1" applyBorder="1" applyAlignment="1" applyProtection="1">
      <alignment horizontal="center" vertical="center" shrinkToFit="1"/>
      <protection locked="0"/>
    </xf>
    <xf numFmtId="0" fontId="18" fillId="0" borderId="57" xfId="10" quotePrefix="1" applyNumberFormat="1" applyFont="1" applyFill="1" applyBorder="1" applyAlignment="1" applyProtection="1">
      <alignment horizontal="center" vertical="center" shrinkToFit="1"/>
      <protection locked="0"/>
    </xf>
    <xf numFmtId="0" fontId="17" fillId="0" borderId="58" xfId="4" applyNumberFormat="1" applyFont="1" applyFill="1" applyBorder="1" applyAlignment="1" applyProtection="1">
      <alignment horizontal="center" vertical="center" shrinkToFit="1"/>
      <protection locked="0"/>
    </xf>
    <xf numFmtId="0" fontId="17" fillId="0" borderId="53" xfId="4" applyNumberFormat="1" applyFont="1" applyFill="1" applyBorder="1" applyAlignment="1" applyProtection="1">
      <alignment horizontal="center" vertical="center" shrinkToFit="1"/>
      <protection locked="0"/>
    </xf>
    <xf numFmtId="0" fontId="17" fillId="0" borderId="191" xfId="4" applyNumberFormat="1" applyFont="1" applyFill="1" applyBorder="1" applyAlignment="1" applyProtection="1">
      <alignment horizontal="center" vertical="center" shrinkToFit="1"/>
      <protection locked="0"/>
    </xf>
    <xf numFmtId="0" fontId="17" fillId="0" borderId="54" xfId="4" applyNumberFormat="1" applyFont="1" applyFill="1" applyBorder="1" applyAlignment="1" applyProtection="1">
      <alignment horizontal="center" vertical="center" shrinkToFit="1"/>
      <protection locked="0"/>
    </xf>
    <xf numFmtId="0" fontId="17" fillId="0" borderId="11" xfId="4" applyNumberFormat="1" applyFont="1" applyFill="1" applyBorder="1" applyAlignment="1" applyProtection="1">
      <alignment horizontal="center" vertical="center" shrinkToFit="1"/>
      <protection locked="0"/>
    </xf>
    <xf numFmtId="0" fontId="17" fillId="0" borderId="79" xfId="4" applyNumberFormat="1" applyFont="1" applyFill="1" applyBorder="1" applyAlignment="1" applyProtection="1">
      <alignment horizontal="center" vertical="center" shrinkToFit="1"/>
      <protection locked="0"/>
    </xf>
    <xf numFmtId="0" fontId="21" fillId="7" borderId="30" xfId="5" applyNumberFormat="1" applyFont="1" applyFill="1" applyBorder="1" applyAlignment="1" applyProtection="1">
      <alignment horizontal="center" vertical="center" wrapText="1"/>
    </xf>
    <xf numFmtId="0" fontId="21" fillId="7" borderId="0" xfId="5" applyNumberFormat="1" applyFont="1" applyFill="1" applyBorder="1" applyAlignment="1" applyProtection="1">
      <alignment horizontal="center" vertical="center" wrapText="1"/>
    </xf>
    <xf numFmtId="0" fontId="21" fillId="7" borderId="35" xfId="5" applyNumberFormat="1" applyFont="1" applyFill="1" applyBorder="1" applyAlignment="1" applyProtection="1">
      <alignment horizontal="center" vertical="center" wrapText="1"/>
    </xf>
    <xf numFmtId="0" fontId="21" fillId="7" borderId="36" xfId="5" applyNumberFormat="1" applyFont="1" applyFill="1" applyBorder="1" applyAlignment="1" applyProtection="1">
      <alignment horizontal="center" vertical="center" wrapText="1"/>
    </xf>
    <xf numFmtId="0" fontId="21" fillId="7" borderId="37" xfId="5" applyNumberFormat="1" applyFont="1" applyFill="1" applyBorder="1" applyAlignment="1" applyProtection="1">
      <alignment horizontal="center" vertical="center" wrapText="1"/>
    </xf>
    <xf numFmtId="0" fontId="21" fillId="7" borderId="38" xfId="5" applyNumberFormat="1" applyFont="1" applyFill="1" applyBorder="1" applyAlignment="1" applyProtection="1">
      <alignment horizontal="center" vertical="center" wrapText="1"/>
    </xf>
    <xf numFmtId="0" fontId="21" fillId="0" borderId="40" xfId="4" applyNumberFormat="1" applyFont="1" applyFill="1" applyBorder="1" applyAlignment="1" applyProtection="1">
      <alignment horizontal="left" vertical="center" wrapText="1"/>
    </xf>
    <xf numFmtId="0" fontId="21" fillId="7" borderId="99" xfId="4" applyNumberFormat="1" applyFont="1" applyFill="1" applyBorder="1" applyAlignment="1" applyProtection="1">
      <alignment horizontal="center" vertical="center" wrapText="1"/>
    </xf>
    <xf numFmtId="0" fontId="21" fillId="7" borderId="66" xfId="4" applyNumberFormat="1" applyFont="1" applyFill="1" applyBorder="1" applyAlignment="1" applyProtection="1">
      <alignment horizontal="center" vertical="center" wrapText="1"/>
    </xf>
    <xf numFmtId="0" fontId="21" fillId="7" borderId="67" xfId="4" applyNumberFormat="1" applyFont="1" applyFill="1" applyBorder="1" applyAlignment="1" applyProtection="1">
      <alignment horizontal="center" vertical="center" wrapText="1"/>
    </xf>
    <xf numFmtId="0" fontId="21" fillId="0" borderId="66" xfId="4" applyNumberFormat="1" applyFont="1" applyFill="1" applyBorder="1" applyAlignment="1" applyProtection="1">
      <alignment horizontal="left" vertical="center" shrinkToFit="1"/>
    </xf>
    <xf numFmtId="0" fontId="21" fillId="7" borderId="225" xfId="4" applyNumberFormat="1" applyFont="1" applyFill="1" applyBorder="1" applyAlignment="1" applyProtection="1">
      <alignment horizontal="center" vertical="center" wrapText="1"/>
    </xf>
    <xf numFmtId="0" fontId="21" fillId="7" borderId="11" xfId="4" applyNumberFormat="1" applyFont="1" applyFill="1" applyBorder="1" applyAlignment="1" applyProtection="1">
      <alignment horizontal="center" vertical="center" wrapText="1"/>
    </xf>
    <xf numFmtId="0" fontId="21" fillId="7" borderId="75" xfId="4" applyNumberFormat="1" applyFont="1" applyFill="1" applyBorder="1" applyAlignment="1" applyProtection="1">
      <alignment horizontal="center" vertical="center" wrapText="1"/>
    </xf>
    <xf numFmtId="0" fontId="21" fillId="7" borderId="274" xfId="4" applyNumberFormat="1" applyFont="1" applyFill="1" applyBorder="1" applyAlignment="1" applyProtection="1">
      <alignment horizontal="center" vertical="center" wrapText="1"/>
    </xf>
    <xf numFmtId="0" fontId="18" fillId="0" borderId="0" xfId="4" applyNumberFormat="1" applyFont="1" applyFill="1" applyBorder="1" applyAlignment="1" applyProtection="1">
      <alignment horizontal="left" vertical="center" shrinkToFit="1"/>
    </xf>
    <xf numFmtId="0" fontId="18" fillId="0" borderId="33" xfId="4" applyNumberFormat="1" applyFont="1" applyFill="1" applyBorder="1" applyAlignment="1" applyProtection="1">
      <alignment horizontal="left" vertical="center" shrinkToFit="1"/>
    </xf>
    <xf numFmtId="0" fontId="21" fillId="7" borderId="11" xfId="4" applyNumberFormat="1" applyFont="1" applyFill="1" applyBorder="1" applyAlignment="1" applyProtection="1">
      <alignment horizontal="center" vertical="center" shrinkToFit="1"/>
    </xf>
    <xf numFmtId="0" fontId="21" fillId="7" borderId="274" xfId="4" applyNumberFormat="1" applyFont="1" applyFill="1" applyBorder="1" applyAlignment="1" applyProtection="1">
      <alignment horizontal="center" vertical="center" shrinkToFit="1"/>
    </xf>
    <xf numFmtId="49" fontId="18" fillId="0" borderId="0" xfId="4" applyNumberFormat="1" applyFont="1" applyFill="1" applyBorder="1" applyAlignment="1" applyProtection="1">
      <alignment horizontal="left" vertical="center" shrinkToFit="1"/>
    </xf>
    <xf numFmtId="49" fontId="18" fillId="0" borderId="33" xfId="4" applyNumberFormat="1" applyFont="1" applyFill="1" applyBorder="1" applyAlignment="1" applyProtection="1">
      <alignment horizontal="left" vertical="center" shrinkToFit="1"/>
    </xf>
    <xf numFmtId="49" fontId="18" fillId="0" borderId="31" xfId="4" applyNumberFormat="1" applyFont="1" applyFill="1" applyBorder="1" applyAlignment="1" applyProtection="1">
      <alignment horizontal="left" vertical="center" shrinkToFit="1"/>
    </xf>
    <xf numFmtId="49" fontId="18" fillId="0" borderId="34" xfId="4" applyNumberFormat="1" applyFont="1" applyFill="1" applyBorder="1" applyAlignment="1" applyProtection="1">
      <alignment horizontal="left" vertical="center" shrinkToFit="1"/>
    </xf>
    <xf numFmtId="0" fontId="18" fillId="0" borderId="271" xfId="4" applyNumberFormat="1" applyFont="1" applyFill="1" applyBorder="1" applyAlignment="1" applyProtection="1">
      <alignment horizontal="left" vertical="center" shrinkToFit="1"/>
    </xf>
    <xf numFmtId="0" fontId="21" fillId="7" borderId="274" xfId="4" applyNumberFormat="1" applyFont="1" applyFill="1" applyBorder="1" applyAlignment="1" applyProtection="1">
      <alignment horizontal="center" vertical="center" wrapText="1" shrinkToFit="1"/>
    </xf>
    <xf numFmtId="49" fontId="18" fillId="0" borderId="271" xfId="4" applyNumberFormat="1" applyFont="1" applyFill="1" applyBorder="1" applyAlignment="1" applyProtection="1">
      <alignment horizontal="left" vertical="center" shrinkToFit="1"/>
    </xf>
    <xf numFmtId="49" fontId="18" fillId="0" borderId="242" xfId="4" applyNumberFormat="1" applyFont="1" applyFill="1" applyBorder="1" applyAlignment="1" applyProtection="1">
      <alignment horizontal="left" vertical="center" shrinkToFit="1"/>
    </xf>
    <xf numFmtId="0" fontId="17" fillId="0" borderId="234" xfId="0" applyFont="1" applyFill="1" applyBorder="1" applyAlignment="1" applyProtection="1">
      <alignment horizontal="left" vertical="center" shrinkToFit="1"/>
      <protection locked="0"/>
    </xf>
    <xf numFmtId="0" fontId="17" fillId="0" borderId="284" xfId="0" applyFont="1" applyFill="1" applyBorder="1" applyAlignment="1" applyProtection="1">
      <alignment horizontal="left" vertical="center" shrinkToFit="1"/>
      <protection locked="0"/>
    </xf>
    <xf numFmtId="0" fontId="18" fillId="0" borderId="65" xfId="4" applyFont="1" applyFill="1" applyBorder="1" applyAlignment="1" applyProtection="1">
      <alignment horizontal="center" vertical="center" shrinkToFit="1"/>
    </xf>
    <xf numFmtId="0" fontId="18" fillId="0" borderId="258" xfId="4" applyFont="1" applyFill="1" applyBorder="1" applyAlignment="1" applyProtection="1">
      <alignment horizontal="center" vertical="center" shrinkToFit="1"/>
    </xf>
    <xf numFmtId="0" fontId="18" fillId="0" borderId="37" xfId="4" applyFont="1" applyFill="1" applyBorder="1" applyAlignment="1" applyProtection="1">
      <alignment horizontal="center" vertical="center" shrinkToFit="1"/>
    </xf>
    <xf numFmtId="0" fontId="18" fillId="0" borderId="298" xfId="4" applyFont="1" applyFill="1" applyBorder="1" applyAlignment="1" applyProtection="1">
      <alignment horizontal="center" vertical="center" shrinkToFit="1"/>
    </xf>
    <xf numFmtId="0" fontId="30" fillId="0" borderId="320" xfId="4" applyFont="1" applyFill="1" applyBorder="1" applyAlignment="1" applyProtection="1">
      <alignment horizontal="left" vertical="center" shrinkToFit="1"/>
      <protection locked="0"/>
    </xf>
    <xf numFmtId="0" fontId="30" fillId="0" borderId="321" xfId="4" applyFont="1" applyFill="1" applyBorder="1" applyAlignment="1" applyProtection="1">
      <alignment horizontal="left" vertical="center" shrinkToFit="1"/>
      <protection locked="0"/>
    </xf>
    <xf numFmtId="0" fontId="30" fillId="0" borderId="320" xfId="4" applyFont="1" applyFill="1" applyBorder="1" applyAlignment="1" applyProtection="1">
      <alignment horizontal="center" vertical="center" shrinkToFit="1"/>
    </xf>
    <xf numFmtId="0" fontId="30" fillId="0" borderId="321" xfId="4" applyFont="1" applyFill="1" applyBorder="1" applyAlignment="1" applyProtection="1">
      <alignment horizontal="center" vertical="center" shrinkToFit="1"/>
    </xf>
    <xf numFmtId="0" fontId="30" fillId="0" borderId="322" xfId="4" applyFont="1" applyFill="1" applyBorder="1" applyAlignment="1" applyProtection="1">
      <alignment horizontal="center" vertical="center" shrinkToFit="1"/>
    </xf>
    <xf numFmtId="0" fontId="30" fillId="0" borderId="323" xfId="4" applyFont="1" applyFill="1" applyBorder="1" applyAlignment="1" applyProtection="1">
      <alignment horizontal="left" vertical="center" wrapText="1"/>
      <protection locked="0"/>
    </xf>
    <xf numFmtId="0" fontId="30" fillId="0" borderId="321" xfId="4" applyFont="1" applyFill="1" applyBorder="1" applyAlignment="1" applyProtection="1">
      <alignment horizontal="left" vertical="center" wrapText="1"/>
      <protection locked="0"/>
    </xf>
    <xf numFmtId="0" fontId="30" fillId="0" borderId="324" xfId="4" applyFont="1" applyFill="1" applyBorder="1" applyAlignment="1" applyProtection="1">
      <alignment horizontal="left" vertical="center" wrapText="1"/>
      <protection locked="0"/>
    </xf>
    <xf numFmtId="0" fontId="30" fillId="0" borderId="320" xfId="4" applyFont="1" applyFill="1" applyBorder="1" applyAlignment="1" applyProtection="1">
      <alignment horizontal="center" vertical="center"/>
    </xf>
    <xf numFmtId="0" fontId="30" fillId="0" borderId="321" xfId="4" applyFont="1" applyFill="1" applyBorder="1" applyAlignment="1" applyProtection="1">
      <alignment horizontal="center" vertical="center"/>
    </xf>
    <xf numFmtId="0" fontId="30" fillId="0" borderId="322" xfId="4" applyFont="1" applyFill="1" applyBorder="1" applyAlignment="1" applyProtection="1">
      <alignment horizontal="center" vertical="center"/>
    </xf>
    <xf numFmtId="0" fontId="30" fillId="0" borderId="325" xfId="4" applyFont="1" applyFill="1" applyBorder="1" applyAlignment="1" applyProtection="1">
      <alignment horizontal="center" vertical="center"/>
    </xf>
    <xf numFmtId="0" fontId="38" fillId="0" borderId="0" xfId="4" applyFont="1" applyFill="1" applyBorder="1" applyAlignment="1" applyProtection="1">
      <alignment horizontal="center" vertical="center"/>
    </xf>
    <xf numFmtId="0" fontId="21" fillId="7" borderId="3" xfId="4" applyFont="1" applyFill="1" applyBorder="1" applyAlignment="1" applyProtection="1">
      <alignment horizontal="center" vertical="center"/>
    </xf>
    <xf numFmtId="0" fontId="21" fillId="7" borderId="1" xfId="4" applyFont="1" applyFill="1" applyBorder="1" applyAlignment="1" applyProtection="1">
      <alignment horizontal="center" vertical="center"/>
    </xf>
    <xf numFmtId="0" fontId="21" fillId="7" borderId="2" xfId="4" applyFont="1" applyFill="1" applyBorder="1" applyAlignment="1" applyProtection="1">
      <alignment horizontal="center" vertical="center"/>
    </xf>
    <xf numFmtId="0" fontId="21" fillId="19" borderId="3" xfId="4" applyFont="1" applyFill="1" applyBorder="1" applyAlignment="1" applyProtection="1">
      <alignment horizontal="center" vertical="center"/>
    </xf>
    <xf numFmtId="0" fontId="21" fillId="19" borderId="1" xfId="4" applyFont="1" applyFill="1" applyBorder="1" applyAlignment="1" applyProtection="1">
      <alignment horizontal="center" vertical="center"/>
    </xf>
    <xf numFmtId="0" fontId="21" fillId="19" borderId="2" xfId="4" applyFont="1" applyFill="1" applyBorder="1" applyAlignment="1" applyProtection="1">
      <alignment horizontal="center" vertical="center"/>
    </xf>
    <xf numFmtId="0" fontId="18" fillId="0" borderId="7" xfId="4" applyFont="1" applyFill="1" applyBorder="1" applyAlignment="1" applyProtection="1">
      <alignment horizontal="center" vertical="center" wrapText="1"/>
    </xf>
    <xf numFmtId="0" fontId="18" fillId="0" borderId="113" xfId="4" applyFont="1" applyFill="1" applyBorder="1" applyAlignment="1" applyProtection="1">
      <alignment horizontal="center" vertical="center" wrapText="1"/>
    </xf>
    <xf numFmtId="0" fontId="18" fillId="0" borderId="115" xfId="4" applyFont="1" applyFill="1" applyBorder="1" applyAlignment="1" applyProtection="1">
      <alignment horizontal="center" vertical="center" wrapText="1"/>
    </xf>
    <xf numFmtId="0" fontId="18" fillId="0" borderId="5" xfId="4" applyFont="1" applyFill="1" applyBorder="1" applyAlignment="1" applyProtection="1">
      <alignment horizontal="center" vertical="center" wrapText="1"/>
    </xf>
    <xf numFmtId="0" fontId="18" fillId="0" borderId="33" xfId="4" applyFont="1" applyFill="1" applyBorder="1" applyAlignment="1" applyProtection="1">
      <alignment horizontal="center" vertical="center" wrapText="1"/>
    </xf>
    <xf numFmtId="0" fontId="18" fillId="0" borderId="51" xfId="4" applyFont="1" applyFill="1" applyBorder="1" applyAlignment="1" applyProtection="1">
      <alignment horizontal="center" vertical="center" wrapText="1"/>
    </xf>
    <xf numFmtId="0" fontId="32" fillId="0" borderId="7" xfId="4" applyFont="1" applyFill="1" applyBorder="1" applyAlignment="1" applyProtection="1">
      <alignment horizontal="center" vertical="center"/>
    </xf>
    <xf numFmtId="0" fontId="32" fillId="0" borderId="113" xfId="4" applyFont="1" applyFill="1" applyBorder="1" applyAlignment="1" applyProtection="1">
      <alignment horizontal="center" vertical="center"/>
    </xf>
    <xf numFmtId="0" fontId="32" fillId="0" borderId="115" xfId="4" applyFont="1" applyFill="1" applyBorder="1" applyAlignment="1" applyProtection="1">
      <alignment horizontal="center" vertical="center"/>
    </xf>
    <xf numFmtId="0" fontId="32" fillId="0" borderId="5" xfId="4" applyFont="1" applyFill="1" applyBorder="1" applyAlignment="1" applyProtection="1">
      <alignment horizontal="center" vertical="center"/>
    </xf>
    <xf numFmtId="0" fontId="32" fillId="0" borderId="33" xfId="4" applyFont="1" applyFill="1" applyBorder="1" applyAlignment="1" applyProtection="1">
      <alignment horizontal="center" vertical="center"/>
    </xf>
    <xf numFmtId="0" fontId="32" fillId="0" borderId="51" xfId="4" applyFont="1" applyFill="1" applyBorder="1" applyAlignment="1" applyProtection="1">
      <alignment horizontal="center" vertical="center"/>
    </xf>
    <xf numFmtId="0" fontId="18" fillId="0" borderId="6" xfId="4" applyFont="1" applyFill="1" applyBorder="1" applyAlignment="1" applyProtection="1">
      <alignment horizontal="center" vertical="center" wrapText="1"/>
    </xf>
    <xf numFmtId="0" fontId="18" fillId="0" borderId="6" xfId="4" applyFont="1" applyFill="1" applyBorder="1" applyAlignment="1" applyProtection="1">
      <alignment horizontal="center" vertical="center"/>
    </xf>
    <xf numFmtId="0" fontId="32" fillId="0" borderId="7" xfId="0" applyFont="1" applyBorder="1" applyAlignment="1">
      <alignment horizontal="center" vertical="center"/>
    </xf>
    <xf numFmtId="0" fontId="32" fillId="0" borderId="113" xfId="0" applyFont="1" applyBorder="1" applyAlignment="1">
      <alignment horizontal="center" vertical="center"/>
    </xf>
    <xf numFmtId="0" fontId="32" fillId="0" borderId="115" xfId="0" applyFont="1" applyBorder="1" applyAlignment="1">
      <alignment horizontal="center" vertical="center"/>
    </xf>
    <xf numFmtId="0" fontId="32" fillId="0" borderId="5" xfId="0" applyFont="1" applyBorder="1" applyAlignment="1">
      <alignment horizontal="center" vertical="center"/>
    </xf>
    <xf numFmtId="0" fontId="32" fillId="0" borderId="33" xfId="0" applyFont="1" applyBorder="1" applyAlignment="1">
      <alignment horizontal="center" vertical="center"/>
    </xf>
    <xf numFmtId="0" fontId="32" fillId="0" borderId="51" xfId="0" applyFont="1" applyBorder="1" applyAlignment="1">
      <alignment horizontal="center" vertical="center"/>
    </xf>
    <xf numFmtId="0" fontId="21" fillId="19" borderId="7" xfId="4" applyFont="1" applyFill="1" applyBorder="1" applyAlignment="1" applyProtection="1">
      <alignment horizontal="center" vertical="center" wrapText="1" shrinkToFit="1"/>
    </xf>
    <xf numFmtId="0" fontId="21" fillId="19" borderId="113" xfId="4" applyFont="1" applyFill="1" applyBorder="1" applyAlignment="1" applyProtection="1">
      <alignment horizontal="center" vertical="center" shrinkToFit="1"/>
    </xf>
    <xf numFmtId="0" fontId="21" fillId="19" borderId="115" xfId="4" applyFont="1" applyFill="1" applyBorder="1" applyAlignment="1" applyProtection="1">
      <alignment horizontal="center" vertical="center" shrinkToFit="1"/>
    </xf>
    <xf numFmtId="0" fontId="21" fillId="19" borderId="5" xfId="4" applyFont="1" applyFill="1" applyBorder="1" applyAlignment="1" applyProtection="1">
      <alignment horizontal="center" vertical="center" shrinkToFit="1"/>
    </xf>
    <xf numFmtId="0" fontId="21" fillId="19" borderId="33" xfId="4" applyFont="1" applyFill="1" applyBorder="1" applyAlignment="1" applyProtection="1">
      <alignment horizontal="center" vertical="center" shrinkToFit="1"/>
    </xf>
    <xf numFmtId="0" fontId="21" fillId="19" borderId="51" xfId="4" applyFont="1" applyFill="1" applyBorder="1" applyAlignment="1" applyProtection="1">
      <alignment horizontal="center" vertical="center" shrinkToFit="1"/>
    </xf>
    <xf numFmtId="0" fontId="142" fillId="0" borderId="7" xfId="4" applyNumberFormat="1" applyFont="1" applyFill="1" applyBorder="1" applyAlignment="1" applyProtection="1">
      <alignment horizontal="left" vertical="center" wrapText="1"/>
      <protection locked="0"/>
    </xf>
    <xf numFmtId="0" fontId="142" fillId="0" borderId="113" xfId="4" applyNumberFormat="1" applyFont="1" applyFill="1" applyBorder="1" applyAlignment="1" applyProtection="1">
      <alignment horizontal="left" vertical="center" wrapText="1"/>
      <protection locked="0"/>
    </xf>
    <xf numFmtId="0" fontId="142" fillId="0" borderId="116" xfId="4" applyNumberFormat="1" applyFont="1" applyFill="1" applyBorder="1" applyAlignment="1" applyProtection="1">
      <alignment horizontal="left" vertical="center" wrapText="1"/>
      <protection locked="0"/>
    </xf>
    <xf numFmtId="0" fontId="142" fillId="0" borderId="5" xfId="4" applyNumberFormat="1" applyFont="1" applyFill="1" applyBorder="1" applyAlignment="1" applyProtection="1">
      <alignment horizontal="left" vertical="center" wrapText="1"/>
      <protection locked="0"/>
    </xf>
    <xf numFmtId="0" fontId="142" fillId="0" borderId="33" xfId="4" applyNumberFormat="1" applyFont="1" applyFill="1" applyBorder="1" applyAlignment="1" applyProtection="1">
      <alignment horizontal="left" vertical="center" wrapText="1"/>
      <protection locked="0"/>
    </xf>
    <xf numFmtId="0" fontId="142" fillId="0" borderId="34" xfId="4" applyNumberFormat="1" applyFont="1" applyFill="1" applyBorder="1" applyAlignment="1" applyProtection="1">
      <alignment horizontal="left" vertical="center" wrapText="1"/>
      <protection locked="0"/>
    </xf>
    <xf numFmtId="0" fontId="21" fillId="19" borderId="8" xfId="4" applyFont="1" applyFill="1" applyBorder="1" applyAlignment="1" applyProtection="1">
      <alignment horizontal="center" vertical="center" shrinkToFit="1"/>
    </xf>
    <xf numFmtId="0" fontId="21" fillId="19" borderId="0" xfId="4" applyFont="1" applyFill="1" applyBorder="1" applyAlignment="1" applyProtection="1">
      <alignment horizontal="center" vertical="center" shrinkToFit="1"/>
    </xf>
    <xf numFmtId="0" fontId="21" fillId="19" borderId="35" xfId="4" applyFont="1" applyFill="1" applyBorder="1" applyAlignment="1" applyProtection="1">
      <alignment horizontal="center" vertical="center" shrinkToFit="1"/>
    </xf>
    <xf numFmtId="0" fontId="142" fillId="0" borderId="115" xfId="4" applyNumberFormat="1" applyFont="1" applyFill="1" applyBorder="1" applyAlignment="1" applyProtection="1">
      <alignment horizontal="left" vertical="center" wrapText="1"/>
      <protection locked="0"/>
    </xf>
    <xf numFmtId="0" fontId="142" fillId="0" borderId="0" xfId="4" applyNumberFormat="1" applyFont="1" applyFill="1" applyBorder="1" applyAlignment="1" applyProtection="1">
      <alignment horizontal="left" vertical="center" wrapText="1"/>
      <protection locked="0"/>
    </xf>
    <xf numFmtId="0" fontId="142" fillId="0" borderId="35" xfId="4" applyNumberFormat="1" applyFont="1" applyFill="1" applyBorder="1" applyAlignment="1" applyProtection="1">
      <alignment horizontal="left" vertical="center" wrapText="1"/>
      <protection locked="0"/>
    </xf>
    <xf numFmtId="0" fontId="142" fillId="0" borderId="51" xfId="4" applyNumberFormat="1" applyFont="1" applyFill="1" applyBorder="1" applyAlignment="1" applyProtection="1">
      <alignment horizontal="left" vertical="center" wrapText="1"/>
      <protection locked="0"/>
    </xf>
    <xf numFmtId="0" fontId="21" fillId="19" borderId="7" xfId="4" applyFont="1" applyFill="1" applyBorder="1" applyAlignment="1" applyProtection="1">
      <alignment horizontal="center" vertical="center" wrapText="1"/>
    </xf>
    <xf numFmtId="0" fontId="21" fillId="19" borderId="113" xfId="4" applyFont="1" applyFill="1" applyBorder="1" applyAlignment="1" applyProtection="1">
      <alignment horizontal="center" vertical="center"/>
    </xf>
    <xf numFmtId="0" fontId="21" fillId="19" borderId="115" xfId="4" applyFont="1" applyFill="1" applyBorder="1" applyAlignment="1" applyProtection="1">
      <alignment horizontal="center" vertical="center"/>
    </xf>
    <xf numFmtId="0" fontId="21" fillId="19" borderId="8" xfId="4" applyFont="1" applyFill="1" applyBorder="1" applyAlignment="1" applyProtection="1">
      <alignment horizontal="center" vertical="center"/>
    </xf>
    <xf numFmtId="0" fontId="21" fillId="19" borderId="0" xfId="4" applyFont="1" applyFill="1" applyBorder="1" applyAlignment="1" applyProtection="1">
      <alignment horizontal="center" vertical="center"/>
    </xf>
    <xf numFmtId="0" fontId="21" fillId="19" borderId="35" xfId="4" applyFont="1" applyFill="1" applyBorder="1" applyAlignment="1" applyProtection="1">
      <alignment horizontal="center" vertical="center"/>
    </xf>
    <xf numFmtId="0" fontId="21" fillId="19" borderId="39" xfId="4" applyFont="1" applyFill="1" applyBorder="1" applyAlignment="1" applyProtection="1">
      <alignment horizontal="center" vertical="center"/>
    </xf>
    <xf numFmtId="0" fontId="21" fillId="19" borderId="37" xfId="4" applyFont="1" applyFill="1" applyBorder="1" applyAlignment="1" applyProtection="1">
      <alignment horizontal="center" vertical="center"/>
    </xf>
    <xf numFmtId="0" fontId="21" fillId="19" borderId="38" xfId="4" applyFont="1" applyFill="1" applyBorder="1" applyAlignment="1" applyProtection="1">
      <alignment horizontal="center" vertical="center"/>
    </xf>
    <xf numFmtId="0" fontId="18" fillId="0" borderId="7" xfId="4" applyNumberFormat="1" applyFont="1" applyFill="1" applyBorder="1" applyAlignment="1" applyProtection="1">
      <alignment horizontal="left" vertical="center" wrapText="1"/>
    </xf>
    <xf numFmtId="0" fontId="18" fillId="0" borderId="113" xfId="4" applyNumberFormat="1" applyFont="1" applyFill="1" applyBorder="1" applyAlignment="1" applyProtection="1">
      <alignment horizontal="left" vertical="center" wrapText="1"/>
    </xf>
    <xf numFmtId="0" fontId="18" fillId="0" borderId="116" xfId="4" applyNumberFormat="1" applyFont="1" applyFill="1" applyBorder="1" applyAlignment="1" applyProtection="1">
      <alignment horizontal="left" vertical="center" wrapText="1"/>
    </xf>
    <xf numFmtId="0" fontId="18" fillId="0" borderId="8" xfId="4" applyNumberFormat="1" applyFont="1" applyFill="1" applyBorder="1" applyAlignment="1" applyProtection="1">
      <alignment horizontal="left" vertical="center" wrapText="1"/>
    </xf>
    <xf numFmtId="0" fontId="18" fillId="0" borderId="0" xfId="4" applyNumberFormat="1" applyFont="1" applyFill="1" applyBorder="1" applyAlignment="1" applyProtection="1">
      <alignment horizontal="left" vertical="center" wrapText="1"/>
    </xf>
    <xf numFmtId="0" fontId="18" fillId="0" borderId="31" xfId="4" applyNumberFormat="1" applyFont="1" applyFill="1" applyBorder="1" applyAlignment="1" applyProtection="1">
      <alignment horizontal="left" vertical="center" wrapText="1"/>
    </xf>
    <xf numFmtId="0" fontId="18" fillId="0" borderId="39" xfId="4" applyNumberFormat="1" applyFont="1" applyFill="1" applyBorder="1" applyAlignment="1" applyProtection="1">
      <alignment horizontal="left" vertical="center" wrapText="1"/>
    </xf>
    <xf numFmtId="0" fontId="18" fillId="0" borderId="37" xfId="4" applyNumberFormat="1" applyFont="1" applyFill="1" applyBorder="1" applyAlignment="1" applyProtection="1">
      <alignment horizontal="left" vertical="center" wrapText="1"/>
    </xf>
    <xf numFmtId="0" fontId="18" fillId="0" borderId="40" xfId="4" applyNumberFormat="1" applyFont="1" applyFill="1" applyBorder="1" applyAlignment="1" applyProtection="1">
      <alignment horizontal="left" vertical="center" wrapText="1"/>
    </xf>
    <xf numFmtId="0" fontId="21" fillId="19" borderId="7" xfId="4" applyFont="1" applyFill="1" applyBorder="1" applyAlignment="1" applyProtection="1">
      <alignment horizontal="center" vertical="top" shrinkToFit="1"/>
    </xf>
    <xf numFmtId="0" fontId="21" fillId="19" borderId="113" xfId="4" applyFont="1" applyFill="1" applyBorder="1" applyAlignment="1" applyProtection="1">
      <alignment horizontal="center" vertical="top" shrinkToFit="1"/>
    </xf>
    <xf numFmtId="0" fontId="21" fillId="19" borderId="115" xfId="4" applyFont="1" applyFill="1" applyBorder="1" applyAlignment="1" applyProtection="1">
      <alignment horizontal="center" vertical="top" shrinkToFit="1"/>
    </xf>
    <xf numFmtId="0" fontId="21" fillId="19" borderId="5" xfId="4" applyFont="1" applyFill="1" applyBorder="1" applyAlignment="1" applyProtection="1">
      <alignment horizontal="center" vertical="top" shrinkToFit="1"/>
    </xf>
    <xf numFmtId="0" fontId="21" fillId="19" borderId="33" xfId="4" applyFont="1" applyFill="1" applyBorder="1" applyAlignment="1" applyProtection="1">
      <alignment horizontal="center" vertical="top" shrinkToFit="1"/>
    </xf>
    <xf numFmtId="0" fontId="21" fillId="19" borderId="51" xfId="4" applyFont="1" applyFill="1" applyBorder="1" applyAlignment="1" applyProtection="1">
      <alignment horizontal="center" vertical="top" shrinkToFit="1"/>
    </xf>
    <xf numFmtId="0" fontId="21" fillId="0" borderId="3" xfId="4" applyNumberFormat="1" applyFont="1" applyFill="1" applyBorder="1" applyAlignment="1" applyProtection="1">
      <alignment horizontal="center" vertical="center" shrinkToFit="1"/>
      <protection locked="0"/>
    </xf>
    <xf numFmtId="0" fontId="21" fillId="0" borderId="1" xfId="4" applyNumberFormat="1" applyFont="1" applyFill="1" applyBorder="1" applyAlignment="1" applyProtection="1">
      <alignment horizontal="center" vertical="center" shrinkToFit="1"/>
      <protection locked="0"/>
    </xf>
    <xf numFmtId="0" fontId="21" fillId="0" borderId="2" xfId="4" applyNumberFormat="1" applyFont="1" applyFill="1" applyBorder="1" applyAlignment="1" applyProtection="1">
      <alignment horizontal="center" vertical="center" shrinkToFit="1"/>
      <protection locked="0"/>
    </xf>
    <xf numFmtId="0" fontId="18" fillId="0" borderId="3" xfId="4" applyNumberFormat="1" applyFont="1" applyFill="1" applyBorder="1" applyAlignment="1" applyProtection="1">
      <alignment horizontal="center" vertical="center"/>
    </xf>
    <xf numFmtId="0" fontId="18" fillId="0" borderId="1" xfId="4" applyNumberFormat="1" applyFont="1" applyFill="1" applyBorder="1" applyAlignment="1" applyProtection="1">
      <alignment horizontal="center" vertical="center"/>
    </xf>
    <xf numFmtId="0" fontId="18" fillId="0" borderId="2" xfId="4" applyNumberFormat="1" applyFont="1" applyFill="1" applyBorder="1" applyAlignment="1" applyProtection="1">
      <alignment horizontal="center" vertical="center"/>
    </xf>
    <xf numFmtId="0" fontId="21" fillId="0" borderId="3" xfId="4" applyNumberFormat="1" applyFont="1" applyFill="1" applyBorder="1" applyAlignment="1" applyProtection="1">
      <alignment horizontal="center" vertical="center"/>
      <protection locked="0"/>
    </xf>
    <xf numFmtId="0" fontId="21" fillId="0" borderId="1" xfId="4" applyNumberFormat="1" applyFont="1" applyFill="1" applyBorder="1" applyAlignment="1" applyProtection="1">
      <alignment horizontal="center" vertical="center"/>
      <protection locked="0"/>
    </xf>
    <xf numFmtId="0" fontId="21" fillId="0" borderId="2" xfId="4" applyNumberFormat="1" applyFont="1" applyFill="1" applyBorder="1" applyAlignment="1" applyProtection="1">
      <alignment horizontal="center" vertical="center"/>
      <protection locked="0"/>
    </xf>
    <xf numFmtId="0" fontId="18" fillId="0" borderId="3" xfId="4" applyNumberFormat="1" applyFont="1" applyFill="1" applyBorder="1" applyAlignment="1" applyProtection="1">
      <alignment horizontal="left" vertical="center"/>
    </xf>
    <xf numFmtId="0" fontId="18" fillId="0" borderId="1" xfId="4" applyNumberFormat="1" applyFont="1" applyFill="1" applyBorder="1" applyAlignment="1" applyProtection="1">
      <alignment horizontal="left" vertical="center"/>
    </xf>
    <xf numFmtId="0" fontId="18" fillId="0" borderId="57" xfId="4" applyNumberFormat="1" applyFont="1" applyFill="1" applyBorder="1" applyAlignment="1" applyProtection="1">
      <alignment horizontal="left" vertical="center"/>
    </xf>
    <xf numFmtId="0" fontId="142" fillId="0" borderId="3" xfId="4" applyNumberFormat="1" applyFont="1" applyFill="1" applyBorder="1" applyAlignment="1" applyProtection="1">
      <alignment horizontal="left" vertical="center" shrinkToFit="1"/>
      <protection locked="0"/>
    </xf>
    <xf numFmtId="0" fontId="142" fillId="0" borderId="1" xfId="4" applyNumberFormat="1" applyFont="1" applyFill="1" applyBorder="1" applyAlignment="1" applyProtection="1">
      <alignment horizontal="left" vertical="center" shrinkToFit="1"/>
      <protection locked="0"/>
    </xf>
    <xf numFmtId="0" fontId="142" fillId="0" borderId="2" xfId="4" applyNumberFormat="1" applyFont="1" applyFill="1" applyBorder="1" applyAlignment="1" applyProtection="1">
      <alignment horizontal="left" vertical="center" shrinkToFit="1"/>
      <protection locked="0"/>
    </xf>
    <xf numFmtId="0" fontId="21" fillId="19" borderId="6" xfId="4" applyNumberFormat="1" applyFont="1" applyFill="1" applyBorder="1" applyAlignment="1" applyProtection="1">
      <alignment horizontal="center" vertical="center"/>
    </xf>
    <xf numFmtId="14" fontId="21" fillId="0" borderId="3" xfId="4" applyNumberFormat="1" applyFont="1" applyFill="1" applyBorder="1" applyAlignment="1" applyProtection="1">
      <alignment horizontal="center" vertical="center"/>
      <protection locked="0"/>
    </xf>
    <xf numFmtId="14" fontId="21" fillId="0" borderId="1" xfId="4" applyNumberFormat="1" applyFont="1" applyFill="1" applyBorder="1" applyAlignment="1" applyProtection="1">
      <alignment horizontal="center" vertical="center"/>
      <protection locked="0"/>
    </xf>
    <xf numFmtId="14" fontId="21" fillId="0" borderId="2" xfId="4" applyNumberFormat="1" applyFont="1" applyFill="1" applyBorder="1" applyAlignment="1" applyProtection="1">
      <alignment horizontal="center" vertical="center"/>
      <protection locked="0"/>
    </xf>
    <xf numFmtId="0" fontId="21" fillId="19" borderId="7" xfId="4" applyFont="1" applyFill="1" applyBorder="1" applyAlignment="1" applyProtection="1">
      <alignment horizontal="center" vertical="center" shrinkToFit="1"/>
    </xf>
    <xf numFmtId="0" fontId="142" fillId="0" borderId="3" xfId="4" applyNumberFormat="1" applyFont="1" applyFill="1" applyBorder="1" applyAlignment="1" applyProtection="1">
      <alignment horizontal="left" vertical="center"/>
      <protection locked="0"/>
    </xf>
    <xf numFmtId="0" fontId="142" fillId="0" borderId="1" xfId="4" applyNumberFormat="1" applyFont="1" applyFill="1" applyBorder="1" applyAlignment="1" applyProtection="1">
      <alignment horizontal="left" vertical="center"/>
      <protection locked="0"/>
    </xf>
    <xf numFmtId="0" fontId="142" fillId="0" borderId="2" xfId="4" applyNumberFormat="1" applyFont="1" applyFill="1" applyBorder="1" applyAlignment="1" applyProtection="1">
      <alignment horizontal="left" vertical="center"/>
      <protection locked="0"/>
    </xf>
    <xf numFmtId="0" fontId="21" fillId="19" borderId="3" xfId="4" applyFont="1" applyFill="1" applyBorder="1" applyAlignment="1" applyProtection="1">
      <alignment horizontal="center" vertical="center" shrinkToFit="1"/>
    </xf>
    <xf numFmtId="0" fontId="21" fillId="19" borderId="1" xfId="4" applyFont="1" applyFill="1" applyBorder="1" applyAlignment="1" applyProtection="1">
      <alignment horizontal="center" vertical="center" shrinkToFit="1"/>
    </xf>
    <xf numFmtId="0" fontId="21" fillId="19" borderId="2" xfId="4" applyFont="1" applyFill="1" applyBorder="1" applyAlignment="1" applyProtection="1">
      <alignment horizontal="center" vertical="center" shrinkToFit="1"/>
    </xf>
    <xf numFmtId="0" fontId="142" fillId="0" borderId="6" xfId="4" applyNumberFormat="1" applyFont="1" applyFill="1" applyBorder="1" applyAlignment="1" applyProtection="1">
      <alignment horizontal="left" vertical="center"/>
      <protection locked="0"/>
    </xf>
    <xf numFmtId="0" fontId="18" fillId="0" borderId="7" xfId="4" applyNumberFormat="1" applyFont="1" applyFill="1" applyBorder="1" applyAlignment="1" applyProtection="1">
      <alignment horizontal="left" vertical="top" wrapText="1"/>
    </xf>
    <xf numFmtId="0" fontId="18" fillId="0" borderId="113" xfId="4" applyNumberFormat="1" applyFont="1" applyFill="1" applyBorder="1" applyAlignment="1" applyProtection="1">
      <alignment horizontal="left" vertical="top" wrapText="1"/>
    </xf>
    <xf numFmtId="0" fontId="18" fillId="0" borderId="116" xfId="4" applyNumberFormat="1" applyFont="1" applyFill="1" applyBorder="1" applyAlignment="1" applyProtection="1">
      <alignment horizontal="left" vertical="top" wrapText="1"/>
    </xf>
    <xf numFmtId="0" fontId="18" fillId="0" borderId="8" xfId="4" applyNumberFormat="1" applyFont="1" applyFill="1" applyBorder="1" applyAlignment="1" applyProtection="1">
      <alignment horizontal="left" vertical="top" wrapText="1"/>
    </xf>
    <xf numFmtId="0" fontId="18" fillId="0" borderId="0" xfId="4" applyNumberFormat="1" applyFont="1" applyFill="1" applyBorder="1" applyAlignment="1" applyProtection="1">
      <alignment horizontal="left" vertical="top" wrapText="1"/>
    </xf>
    <xf numFmtId="0" fontId="18" fillId="0" borderId="31" xfId="4" applyNumberFormat="1" applyFont="1" applyFill="1" applyBorder="1" applyAlignment="1" applyProtection="1">
      <alignment horizontal="left" vertical="top" wrapText="1"/>
    </xf>
    <xf numFmtId="0" fontId="18" fillId="0" borderId="39" xfId="4" applyNumberFormat="1" applyFont="1" applyFill="1" applyBorder="1" applyAlignment="1" applyProtection="1">
      <alignment horizontal="left" vertical="top" wrapText="1"/>
    </xf>
    <xf numFmtId="0" fontId="18" fillId="0" borderId="37" xfId="4" applyNumberFormat="1" applyFont="1" applyFill="1" applyBorder="1" applyAlignment="1" applyProtection="1">
      <alignment horizontal="left" vertical="top" wrapText="1"/>
    </xf>
    <xf numFmtId="0" fontId="18" fillId="0" borderId="40" xfId="4" applyNumberFormat="1" applyFont="1" applyFill="1" applyBorder="1" applyAlignment="1" applyProtection="1">
      <alignment horizontal="left" vertical="top" wrapText="1"/>
    </xf>
    <xf numFmtId="0" fontId="21" fillId="19" borderId="6" xfId="4" applyFont="1" applyFill="1" applyBorder="1" applyAlignment="1" applyProtection="1">
      <alignment horizontal="center" vertical="center" shrinkToFit="1"/>
    </xf>
    <xf numFmtId="0" fontId="21" fillId="19" borderId="27" xfId="4" applyFont="1" applyFill="1" applyBorder="1" applyAlignment="1" applyProtection="1">
      <alignment horizontal="center" vertical="center"/>
    </xf>
    <xf numFmtId="0" fontId="21" fillId="19" borderId="28" xfId="4" applyFont="1" applyFill="1" applyBorder="1" applyAlignment="1" applyProtection="1">
      <alignment horizontal="center" vertical="center"/>
    </xf>
    <xf numFmtId="0" fontId="21" fillId="19" borderId="60" xfId="4" applyFont="1" applyFill="1" applyBorder="1" applyAlignment="1" applyProtection="1">
      <alignment horizontal="center" vertical="center"/>
    </xf>
    <xf numFmtId="0" fontId="21" fillId="19" borderId="30" xfId="4" applyFont="1" applyFill="1" applyBorder="1" applyAlignment="1" applyProtection="1">
      <alignment horizontal="center" vertical="center"/>
    </xf>
    <xf numFmtId="0" fontId="21" fillId="19" borderId="36" xfId="4" applyFont="1" applyFill="1" applyBorder="1" applyAlignment="1" applyProtection="1">
      <alignment horizontal="center" vertical="center"/>
    </xf>
    <xf numFmtId="0" fontId="21" fillId="19" borderId="139" xfId="4" applyFont="1" applyFill="1" applyBorder="1" applyAlignment="1" applyProtection="1">
      <alignment horizontal="center" vertical="center" shrinkToFit="1"/>
    </xf>
    <xf numFmtId="0" fontId="21" fillId="19" borderId="94" xfId="4" applyFont="1" applyFill="1" applyBorder="1" applyAlignment="1" applyProtection="1">
      <alignment horizontal="center" vertical="center" shrinkToFit="1"/>
    </xf>
    <xf numFmtId="0" fontId="21" fillId="19" borderId="140" xfId="4" applyFont="1" applyFill="1" applyBorder="1" applyAlignment="1" applyProtection="1">
      <alignment horizontal="center" vertical="center" shrinkToFit="1"/>
    </xf>
    <xf numFmtId="0" fontId="142" fillId="0" borderId="139" xfId="4" applyNumberFormat="1" applyFont="1" applyFill="1" applyBorder="1" applyAlignment="1" applyProtection="1">
      <alignment horizontal="left" vertical="center"/>
      <protection locked="0"/>
    </xf>
    <xf numFmtId="0" fontId="142" fillId="0" borderId="94" xfId="4" applyNumberFormat="1" applyFont="1" applyFill="1" applyBorder="1" applyAlignment="1" applyProtection="1">
      <alignment horizontal="left" vertical="center"/>
      <protection locked="0"/>
    </xf>
    <xf numFmtId="0" fontId="142" fillId="0" borderId="140" xfId="4" applyNumberFormat="1" applyFont="1" applyFill="1" applyBorder="1" applyAlignment="1" applyProtection="1">
      <alignment horizontal="left" vertical="center"/>
      <protection locked="0"/>
    </xf>
    <xf numFmtId="0" fontId="21" fillId="19" borderId="76" xfId="4" applyFont="1" applyFill="1" applyBorder="1" applyAlignment="1" applyProtection="1">
      <alignment horizontal="center" vertical="center" shrinkToFit="1"/>
    </xf>
    <xf numFmtId="0" fontId="21" fillId="0" borderId="139" xfId="4" applyNumberFormat="1" applyFont="1" applyFill="1" applyBorder="1" applyAlignment="1" applyProtection="1">
      <alignment horizontal="center" vertical="center" shrinkToFit="1"/>
      <protection locked="0"/>
    </xf>
    <xf numFmtId="0" fontId="21" fillId="0" borderId="94" xfId="4" applyNumberFormat="1" applyFont="1" applyFill="1" applyBorder="1" applyAlignment="1" applyProtection="1">
      <alignment horizontal="center" vertical="center" shrinkToFit="1"/>
      <protection locked="0"/>
    </xf>
    <xf numFmtId="0" fontId="21" fillId="0" borderId="140" xfId="4" applyNumberFormat="1" applyFont="1" applyFill="1" applyBorder="1" applyAlignment="1" applyProtection="1">
      <alignment horizontal="center" vertical="center" shrinkToFit="1"/>
      <protection locked="0"/>
    </xf>
    <xf numFmtId="0" fontId="18" fillId="0" borderId="139" xfId="4" applyNumberFormat="1" applyFont="1" applyFill="1" applyBorder="1" applyAlignment="1" applyProtection="1">
      <alignment horizontal="left" vertical="center"/>
    </xf>
    <xf numFmtId="0" fontId="18" fillId="0" borderId="94" xfId="4" applyNumberFormat="1" applyFont="1" applyFill="1" applyBorder="1" applyAlignment="1" applyProtection="1">
      <alignment horizontal="left" vertical="center"/>
    </xf>
    <xf numFmtId="0" fontId="18" fillId="0" borderId="98" xfId="4" applyNumberFormat="1" applyFont="1" applyFill="1" applyBorder="1" applyAlignment="1" applyProtection="1">
      <alignment horizontal="left" vertical="center"/>
    </xf>
    <xf numFmtId="0" fontId="21" fillId="0" borderId="6" xfId="4" applyNumberFormat="1" applyFont="1" applyFill="1" applyBorder="1" applyAlignment="1" applyProtection="1">
      <alignment horizontal="center" vertical="center" shrinkToFit="1"/>
      <protection locked="0"/>
    </xf>
    <xf numFmtId="0" fontId="21" fillId="19" borderId="11" xfId="4" applyFont="1" applyFill="1" applyBorder="1" applyAlignment="1" applyProtection="1">
      <alignment horizontal="center" vertical="center" shrinkToFit="1"/>
    </xf>
    <xf numFmtId="0" fontId="21" fillId="0" borderId="5" xfId="4" applyNumberFormat="1" applyFont="1" applyFill="1" applyBorder="1" applyAlignment="1" applyProtection="1">
      <alignment horizontal="center" vertical="center"/>
      <protection locked="0"/>
    </xf>
    <xf numFmtId="0" fontId="21" fillId="0" borderId="33" xfId="4" applyNumberFormat="1" applyFont="1" applyFill="1" applyBorder="1" applyAlignment="1" applyProtection="1">
      <alignment horizontal="center" vertical="center"/>
      <protection locked="0"/>
    </xf>
    <xf numFmtId="0" fontId="21" fillId="0" borderId="51" xfId="4" applyNumberFormat="1" applyFont="1" applyFill="1" applyBorder="1" applyAlignment="1" applyProtection="1">
      <alignment horizontal="center" vertical="center"/>
      <protection locked="0"/>
    </xf>
    <xf numFmtId="0" fontId="18" fillId="0" borderId="5" xfId="4" applyNumberFormat="1" applyFont="1" applyFill="1" applyBorder="1" applyAlignment="1" applyProtection="1">
      <alignment horizontal="left" vertical="center"/>
    </xf>
    <xf numFmtId="0" fontId="18" fillId="0" borderId="33" xfId="4" applyNumberFormat="1" applyFont="1" applyFill="1" applyBorder="1" applyAlignment="1" applyProtection="1">
      <alignment horizontal="left" vertical="center"/>
    </xf>
    <xf numFmtId="0" fontId="18" fillId="0" borderId="34" xfId="4" applyNumberFormat="1" applyFont="1" applyFill="1" applyBorder="1" applyAlignment="1" applyProtection="1">
      <alignment horizontal="left" vertical="center"/>
    </xf>
    <xf numFmtId="14" fontId="21" fillId="0" borderId="6" xfId="4" applyNumberFormat="1" applyFont="1" applyFill="1" applyBorder="1" applyAlignment="1" applyProtection="1">
      <alignment horizontal="center" vertical="center"/>
      <protection locked="0"/>
    </xf>
    <xf numFmtId="0" fontId="21" fillId="0" borderId="6" xfId="4" applyNumberFormat="1" applyFont="1" applyFill="1" applyBorder="1" applyAlignment="1" applyProtection="1">
      <alignment horizontal="center" vertical="center"/>
      <protection locked="0"/>
    </xf>
    <xf numFmtId="38" fontId="21" fillId="0" borderId="3" xfId="11" applyFont="1" applyFill="1" applyBorder="1" applyAlignment="1" applyProtection="1">
      <alignment horizontal="center" vertical="center"/>
      <protection locked="0"/>
    </xf>
    <xf numFmtId="38" fontId="21" fillId="0" borderId="1" xfId="11" applyFont="1" applyFill="1" applyBorder="1" applyAlignment="1" applyProtection="1">
      <alignment horizontal="center" vertical="center"/>
      <protection locked="0"/>
    </xf>
    <xf numFmtId="38" fontId="21" fillId="0" borderId="2" xfId="11" applyFont="1" applyFill="1" applyBorder="1" applyAlignment="1" applyProtection="1">
      <alignment horizontal="center" vertical="center"/>
      <protection locked="0"/>
    </xf>
    <xf numFmtId="0" fontId="142" fillId="0" borderId="3" xfId="4" applyFont="1" applyBorder="1" applyAlignment="1" applyProtection="1">
      <alignment horizontal="left" vertical="center"/>
      <protection locked="0"/>
    </xf>
    <xf numFmtId="0" fontId="142" fillId="0" borderId="1" xfId="4" applyFont="1" applyBorder="1" applyAlignment="1" applyProtection="1">
      <alignment horizontal="left" vertical="center"/>
      <protection locked="0"/>
    </xf>
    <xf numFmtId="0" fontId="142" fillId="0" borderId="2" xfId="4" applyFont="1" applyBorder="1" applyAlignment="1" applyProtection="1">
      <alignment horizontal="left" vertical="center"/>
      <protection locked="0"/>
    </xf>
    <xf numFmtId="0" fontId="68" fillId="0" borderId="3" xfId="4" applyNumberFormat="1" applyFont="1" applyFill="1" applyBorder="1" applyAlignment="1" applyProtection="1">
      <alignment horizontal="left" vertical="center"/>
      <protection locked="0"/>
    </xf>
    <xf numFmtId="0" fontId="68" fillId="0" borderId="1" xfId="4" applyNumberFormat="1" applyFont="1" applyFill="1" applyBorder="1" applyAlignment="1" applyProtection="1">
      <alignment horizontal="left" vertical="center"/>
      <protection locked="0"/>
    </xf>
    <xf numFmtId="0" fontId="68" fillId="0" borderId="2" xfId="4" applyNumberFormat="1" applyFont="1" applyFill="1" applyBorder="1" applyAlignment="1" applyProtection="1">
      <alignment horizontal="left" vertical="center"/>
      <protection locked="0"/>
    </xf>
    <xf numFmtId="0" fontId="21" fillId="0" borderId="139" xfId="4" applyNumberFormat="1" applyFont="1" applyFill="1" applyBorder="1" applyAlignment="1" applyProtection="1">
      <alignment horizontal="left" vertical="center"/>
      <protection locked="0"/>
    </xf>
    <xf numFmtId="0" fontId="21" fillId="0" borderId="94" xfId="4" applyNumberFormat="1" applyFont="1" applyFill="1" applyBorder="1" applyAlignment="1" applyProtection="1">
      <alignment horizontal="left" vertical="center"/>
      <protection locked="0"/>
    </xf>
    <xf numFmtId="0" fontId="21" fillId="0" borderId="140" xfId="4" applyNumberFormat="1" applyFont="1" applyFill="1" applyBorder="1" applyAlignment="1" applyProtection="1">
      <alignment horizontal="left" vertical="center"/>
      <protection locked="0"/>
    </xf>
    <xf numFmtId="0" fontId="21" fillId="0" borderId="3" xfId="4" applyNumberFormat="1" applyFont="1" applyFill="1" applyBorder="1" applyAlignment="1" applyProtection="1">
      <alignment horizontal="left" vertical="center"/>
      <protection locked="0"/>
    </xf>
    <xf numFmtId="0" fontId="68" fillId="0" borderId="141" xfId="4" applyNumberFormat="1" applyFont="1" applyFill="1" applyBorder="1" applyAlignment="1" applyProtection="1">
      <alignment horizontal="left" vertical="center"/>
      <protection locked="0"/>
    </xf>
    <xf numFmtId="0" fontId="18" fillId="0" borderId="7" xfId="4" applyNumberFormat="1" applyFont="1" applyFill="1" applyBorder="1" applyAlignment="1" applyProtection="1">
      <alignment horizontal="left" vertical="center"/>
    </xf>
    <xf numFmtId="0" fontId="18" fillId="0" borderId="113" xfId="4" applyNumberFormat="1" applyFont="1" applyFill="1" applyBorder="1" applyAlignment="1" applyProtection="1">
      <alignment horizontal="left" vertical="center"/>
    </xf>
    <xf numFmtId="0" fontId="18" fillId="0" borderId="116" xfId="4" applyNumberFormat="1" applyFont="1" applyFill="1" applyBorder="1" applyAlignment="1" applyProtection="1">
      <alignment horizontal="left" vertical="center"/>
    </xf>
    <xf numFmtId="0" fontId="68" fillId="0" borderId="143" xfId="4" applyNumberFormat="1" applyFont="1" applyFill="1" applyBorder="1" applyAlignment="1" applyProtection="1">
      <alignment horizontal="left" vertical="center"/>
      <protection locked="0"/>
    </xf>
    <xf numFmtId="0" fontId="68" fillId="0" borderId="144" xfId="4" applyNumberFormat="1" applyFont="1" applyFill="1" applyBorder="1" applyAlignment="1" applyProtection="1">
      <alignment horizontal="left" vertical="center"/>
      <protection locked="0"/>
    </xf>
    <xf numFmtId="0" fontId="21" fillId="19" borderId="5" xfId="4" applyFont="1" applyFill="1" applyBorder="1" applyAlignment="1" applyProtection="1">
      <alignment horizontal="center" vertical="center"/>
    </xf>
    <xf numFmtId="0" fontId="21" fillId="19" borderId="51" xfId="4" applyFont="1" applyFill="1" applyBorder="1" applyAlignment="1" applyProtection="1">
      <alignment horizontal="center" vertical="center"/>
    </xf>
    <xf numFmtId="0" fontId="21" fillId="0" borderId="3" xfId="4" applyFont="1" applyFill="1" applyBorder="1" applyAlignment="1" applyProtection="1">
      <alignment horizontal="center" vertical="center" shrinkToFit="1"/>
      <protection locked="0"/>
    </xf>
    <xf numFmtId="0" fontId="21" fillId="0" borderId="1" xfId="4" applyFont="1" applyFill="1" applyBorder="1" applyAlignment="1" applyProtection="1">
      <alignment horizontal="center" vertical="center" shrinkToFit="1"/>
      <protection locked="0"/>
    </xf>
    <xf numFmtId="0" fontId="21" fillId="0" borderId="2" xfId="4" applyFont="1" applyFill="1" applyBorder="1" applyAlignment="1" applyProtection="1">
      <alignment horizontal="center" vertical="center" shrinkToFit="1"/>
      <protection locked="0"/>
    </xf>
    <xf numFmtId="49" fontId="21" fillId="0" borderId="3" xfId="4" applyNumberFormat="1" applyFont="1" applyFill="1" applyBorder="1" applyAlignment="1" applyProtection="1">
      <alignment horizontal="center" vertical="center" shrinkToFit="1"/>
      <protection locked="0"/>
    </xf>
    <xf numFmtId="49" fontId="21" fillId="0" borderId="1" xfId="4" applyNumberFormat="1" applyFont="1" applyFill="1" applyBorder="1" applyAlignment="1" applyProtection="1">
      <alignment horizontal="center" vertical="center" shrinkToFit="1"/>
      <protection locked="0"/>
    </xf>
    <xf numFmtId="49" fontId="21" fillId="0" borderId="2" xfId="4" applyNumberFormat="1" applyFont="1" applyFill="1" applyBorder="1" applyAlignment="1" applyProtection="1">
      <alignment horizontal="center" vertical="center" shrinkToFit="1"/>
      <protection locked="0"/>
    </xf>
    <xf numFmtId="0" fontId="18" fillId="0" borderId="8" xfId="4" applyFont="1" applyFill="1" applyBorder="1" applyAlignment="1" applyProtection="1">
      <alignment horizontal="left" vertical="center" shrinkToFit="1"/>
    </xf>
    <xf numFmtId="0" fontId="18" fillId="0" borderId="0" xfId="4" applyFont="1" applyFill="1" applyBorder="1" applyAlignment="1" applyProtection="1">
      <alignment horizontal="left" vertical="center" shrinkToFit="1"/>
    </xf>
    <xf numFmtId="0" fontId="18" fillId="0" borderId="31" xfId="4" applyFont="1" applyFill="1" applyBorder="1" applyAlignment="1" applyProtection="1">
      <alignment horizontal="left" vertical="center" shrinkToFit="1"/>
    </xf>
    <xf numFmtId="0" fontId="18" fillId="0" borderId="5" xfId="4" applyFont="1" applyFill="1" applyBorder="1" applyAlignment="1" applyProtection="1">
      <alignment horizontal="left" vertical="center" shrinkToFit="1"/>
    </xf>
    <xf numFmtId="0" fontId="18" fillId="0" borderId="33" xfId="4" applyFont="1" applyFill="1" applyBorder="1" applyAlignment="1" applyProtection="1">
      <alignment horizontal="left" vertical="center" shrinkToFit="1"/>
    </xf>
    <xf numFmtId="0" fontId="18" fillId="0" borderId="34" xfId="4" applyFont="1" applyFill="1" applyBorder="1" applyAlignment="1" applyProtection="1">
      <alignment horizontal="left" vertical="center" shrinkToFit="1"/>
    </xf>
    <xf numFmtId="0" fontId="21" fillId="0" borderId="5" xfId="4" applyFont="1" applyFill="1" applyBorder="1" applyAlignment="1" applyProtection="1">
      <alignment horizontal="center" vertical="center" shrinkToFit="1"/>
      <protection locked="0"/>
    </xf>
    <xf numFmtId="0" fontId="21" fillId="0" borderId="33" xfId="4" applyFont="1" applyFill="1" applyBorder="1" applyAlignment="1" applyProtection="1">
      <alignment horizontal="center" vertical="center" shrinkToFit="1"/>
      <protection locked="0"/>
    </xf>
    <xf numFmtId="0" fontId="21" fillId="0" borderId="51" xfId="4" applyFont="1" applyFill="1" applyBorder="1" applyAlignment="1" applyProtection="1">
      <alignment horizontal="center" vertical="center" shrinkToFit="1"/>
      <protection locked="0"/>
    </xf>
    <xf numFmtId="0" fontId="21" fillId="19" borderId="113" xfId="4" applyFont="1" applyFill="1" applyBorder="1" applyAlignment="1" applyProtection="1">
      <alignment horizontal="center" vertical="center" wrapText="1"/>
    </xf>
    <xf numFmtId="0" fontId="21" fillId="19" borderId="115" xfId="4" applyFont="1" applyFill="1" applyBorder="1" applyAlignment="1" applyProtection="1">
      <alignment horizontal="center" vertical="center" wrapText="1"/>
    </xf>
    <xf numFmtId="0" fontId="21" fillId="19" borderId="8" xfId="4" applyFont="1" applyFill="1" applyBorder="1" applyAlignment="1" applyProtection="1">
      <alignment horizontal="center" vertical="center" wrapText="1"/>
    </xf>
    <xf numFmtId="0" fontId="21" fillId="19" borderId="0" xfId="4" applyFont="1" applyFill="1" applyBorder="1" applyAlignment="1" applyProtection="1">
      <alignment horizontal="center" vertical="center" wrapText="1"/>
    </xf>
    <xf numFmtId="0" fontId="21" fillId="19" borderId="35" xfId="4" applyFont="1" applyFill="1" applyBorder="1" applyAlignment="1" applyProtection="1">
      <alignment horizontal="center" vertical="center" wrapText="1"/>
    </xf>
    <xf numFmtId="0" fontId="21" fillId="19" borderId="5" xfId="4" applyFont="1" applyFill="1" applyBorder="1" applyAlignment="1" applyProtection="1">
      <alignment horizontal="center" vertical="center" wrapText="1"/>
    </xf>
    <xf numFmtId="0" fontId="21" fillId="19" borderId="33" xfId="4" applyFont="1" applyFill="1" applyBorder="1" applyAlignment="1" applyProtection="1">
      <alignment horizontal="center" vertical="center" wrapText="1"/>
    </xf>
    <xf numFmtId="0" fontId="21" fillId="19" borderId="51" xfId="4" applyFont="1" applyFill="1" applyBorder="1" applyAlignment="1" applyProtection="1">
      <alignment horizontal="center" vertical="center" wrapText="1"/>
    </xf>
    <xf numFmtId="0" fontId="21" fillId="19" borderId="3" xfId="4" applyFont="1" applyFill="1" applyBorder="1" applyAlignment="1" applyProtection="1">
      <alignment vertical="center" shrinkToFit="1"/>
    </xf>
    <xf numFmtId="0" fontId="21" fillId="19" borderId="1" xfId="4" applyFont="1" applyFill="1" applyBorder="1" applyAlignment="1" applyProtection="1">
      <alignment vertical="center" shrinkToFit="1"/>
    </xf>
    <xf numFmtId="0" fontId="21" fillId="19" borderId="2" xfId="4" applyFont="1" applyFill="1" applyBorder="1" applyAlignment="1" applyProtection="1">
      <alignment vertical="center" shrinkToFit="1"/>
    </xf>
    <xf numFmtId="0" fontId="21" fillId="0" borderId="260" xfId="4" applyFont="1" applyFill="1" applyBorder="1" applyAlignment="1" applyProtection="1">
      <alignment vertical="center" shrinkToFit="1"/>
    </xf>
    <xf numFmtId="0" fontId="21" fillId="0" borderId="258" xfId="4" applyFont="1" applyFill="1" applyBorder="1" applyAlignment="1" applyProtection="1">
      <alignment vertical="center" shrinkToFit="1"/>
    </xf>
    <xf numFmtId="0" fontId="21" fillId="0" borderId="259" xfId="4" applyFont="1" applyFill="1" applyBorder="1" applyAlignment="1" applyProtection="1">
      <alignment vertical="center" shrinkToFit="1"/>
    </xf>
    <xf numFmtId="0" fontId="21" fillId="19" borderId="27" xfId="4" applyFont="1" applyFill="1" applyBorder="1" applyAlignment="1" applyProtection="1">
      <alignment horizontal="center" vertical="center" wrapText="1" shrinkToFit="1"/>
    </xf>
    <xf numFmtId="0" fontId="21" fillId="19" borderId="28" xfId="4" applyFont="1" applyFill="1" applyBorder="1" applyAlignment="1" applyProtection="1">
      <alignment horizontal="center" vertical="center" wrapText="1" shrinkToFit="1"/>
    </xf>
    <xf numFmtId="0" fontId="21" fillId="19" borderId="60" xfId="4" applyFont="1" applyFill="1" applyBorder="1" applyAlignment="1" applyProtection="1">
      <alignment horizontal="center" vertical="center" wrapText="1" shrinkToFit="1"/>
    </xf>
    <xf numFmtId="0" fontId="21" fillId="19" borderId="30" xfId="4" applyFont="1" applyFill="1" applyBorder="1" applyAlignment="1" applyProtection="1">
      <alignment horizontal="center" vertical="center" wrapText="1" shrinkToFit="1"/>
    </xf>
    <xf numFmtId="0" fontId="21" fillId="19" borderId="0" xfId="4" applyFont="1" applyFill="1" applyBorder="1" applyAlignment="1" applyProtection="1">
      <alignment horizontal="center" vertical="center" wrapText="1" shrinkToFit="1"/>
    </xf>
    <xf numFmtId="0" fontId="21" fillId="19" borderId="35" xfId="4" applyFont="1" applyFill="1" applyBorder="1" applyAlignment="1" applyProtection="1">
      <alignment horizontal="center" vertical="center" wrapText="1" shrinkToFit="1"/>
    </xf>
    <xf numFmtId="0" fontId="21" fillId="19" borderId="36" xfId="4" applyFont="1" applyFill="1" applyBorder="1" applyAlignment="1" applyProtection="1">
      <alignment horizontal="center" vertical="center" wrapText="1" shrinkToFit="1"/>
    </xf>
    <xf numFmtId="0" fontId="21" fillId="19" borderId="37" xfId="4" applyFont="1" applyFill="1" applyBorder="1" applyAlignment="1" applyProtection="1">
      <alignment horizontal="center" vertical="center" wrapText="1" shrinkToFit="1"/>
    </xf>
    <xf numFmtId="0" fontId="21" fillId="19" borderId="38" xfId="4" applyFont="1" applyFill="1" applyBorder="1" applyAlignment="1" applyProtection="1">
      <alignment horizontal="center" vertical="center" wrapText="1" shrinkToFit="1"/>
    </xf>
    <xf numFmtId="0" fontId="21" fillId="0" borderId="139" xfId="4" applyFont="1" applyFill="1" applyBorder="1" applyAlignment="1" applyProtection="1">
      <alignment horizontal="center" vertical="center" shrinkToFit="1"/>
      <protection locked="0"/>
    </xf>
    <xf numFmtId="0" fontId="21" fillId="0" borderId="94" xfId="4" applyFont="1" applyFill="1" applyBorder="1" applyAlignment="1" applyProtection="1">
      <alignment horizontal="center" vertical="center" shrinkToFit="1"/>
      <protection locked="0"/>
    </xf>
    <xf numFmtId="0" fontId="21" fillId="0" borderId="140" xfId="4" applyFont="1" applyFill="1" applyBorder="1" applyAlignment="1" applyProtection="1">
      <alignment horizontal="center" vertical="center" shrinkToFit="1"/>
      <protection locked="0"/>
    </xf>
    <xf numFmtId="0" fontId="18" fillId="0" borderId="139" xfId="4" applyFont="1" applyFill="1" applyBorder="1" applyAlignment="1" applyProtection="1">
      <alignment horizontal="left" vertical="center" shrinkToFit="1"/>
    </xf>
    <xf numFmtId="0" fontId="18" fillId="0" borderId="94" xfId="4" applyFont="1" applyFill="1" applyBorder="1" applyAlignment="1" applyProtection="1">
      <alignment horizontal="left" vertical="center" shrinkToFit="1"/>
    </xf>
    <xf numFmtId="0" fontId="18" fillId="0" borderId="98" xfId="4" applyFont="1" applyFill="1" applyBorder="1" applyAlignment="1" applyProtection="1">
      <alignment horizontal="left" vertical="center" shrinkToFit="1"/>
    </xf>
    <xf numFmtId="0" fontId="21" fillId="19" borderId="6" xfId="4" applyFont="1" applyFill="1" applyBorder="1" applyAlignment="1" applyProtection="1">
      <alignment horizontal="center" vertical="center" wrapText="1" shrinkToFit="1"/>
    </xf>
    <xf numFmtId="0" fontId="21" fillId="19" borderId="141" xfId="4" applyFont="1" applyFill="1" applyBorder="1" applyAlignment="1" applyProtection="1">
      <alignment horizontal="center" vertical="center" shrinkToFit="1"/>
    </xf>
    <xf numFmtId="0" fontId="18" fillId="0" borderId="7" xfId="4" applyFont="1" applyFill="1" applyBorder="1" applyAlignment="1" applyProtection="1">
      <alignment horizontal="left" vertical="center" wrapText="1" shrinkToFit="1"/>
    </xf>
    <xf numFmtId="0" fontId="18" fillId="0" borderId="113" xfId="4" applyFont="1" applyFill="1" applyBorder="1" applyAlignment="1" applyProtection="1">
      <alignment horizontal="left" vertical="center" shrinkToFit="1"/>
    </xf>
    <xf numFmtId="0" fontId="18" fillId="0" borderId="116" xfId="4" applyFont="1" applyFill="1" applyBorder="1" applyAlignment="1" applyProtection="1">
      <alignment horizontal="left" vertical="center" shrinkToFit="1"/>
    </xf>
    <xf numFmtId="0" fontId="18" fillId="0" borderId="3" xfId="4" applyFont="1" applyFill="1" applyBorder="1" applyAlignment="1" applyProtection="1">
      <alignment horizontal="left" vertical="center" shrinkToFit="1"/>
    </xf>
    <xf numFmtId="0" fontId="18" fillId="0" borderId="1" xfId="4" applyFont="1" applyFill="1" applyBorder="1" applyAlignment="1" applyProtection="1">
      <alignment horizontal="left" vertical="center" shrinkToFit="1"/>
    </xf>
    <xf numFmtId="0" fontId="18" fillId="0" borderId="57" xfId="4" applyFont="1" applyFill="1" applyBorder="1" applyAlignment="1" applyProtection="1">
      <alignment horizontal="left" vertical="center" shrinkToFit="1"/>
    </xf>
    <xf numFmtId="0" fontId="142" fillId="0" borderId="264" xfId="4" applyFont="1" applyFill="1" applyBorder="1" applyAlignment="1" applyProtection="1">
      <alignment horizontal="center" vertical="center" shrinkToFit="1"/>
      <protection locked="0"/>
    </xf>
    <xf numFmtId="0" fontId="142" fillId="0" borderId="265" xfId="4" applyFont="1" applyFill="1" applyBorder="1" applyAlignment="1" applyProtection="1">
      <alignment horizontal="center" vertical="center" shrinkToFit="1"/>
      <protection locked="0"/>
    </xf>
    <xf numFmtId="0" fontId="142" fillId="0" borderId="266" xfId="4" applyFont="1" applyFill="1" applyBorder="1" applyAlignment="1" applyProtection="1">
      <alignment horizontal="center" vertical="center" shrinkToFit="1"/>
      <protection locked="0"/>
    </xf>
    <xf numFmtId="0" fontId="68" fillId="0" borderId="264" xfId="4" applyFont="1" applyFill="1" applyBorder="1" applyAlignment="1" applyProtection="1">
      <alignment horizontal="center" vertical="center" shrinkToFit="1"/>
      <protection locked="0"/>
    </xf>
    <xf numFmtId="0" fontId="68" fillId="0" borderId="265" xfId="4" applyFont="1" applyFill="1" applyBorder="1" applyAlignment="1" applyProtection="1">
      <alignment horizontal="center" vertical="center" shrinkToFit="1"/>
      <protection locked="0"/>
    </xf>
    <xf numFmtId="0" fontId="68" fillId="0" borderId="266" xfId="4" applyFont="1" applyFill="1" applyBorder="1" applyAlignment="1" applyProtection="1">
      <alignment horizontal="center" vertical="center" shrinkToFit="1"/>
      <protection locked="0"/>
    </xf>
    <xf numFmtId="0" fontId="21" fillId="19" borderId="113" xfId="4" applyFont="1" applyFill="1" applyBorder="1" applyAlignment="1" applyProtection="1">
      <alignment horizontal="center" vertical="center" wrapText="1" shrinkToFit="1"/>
    </xf>
    <xf numFmtId="0" fontId="21" fillId="19" borderId="115" xfId="4" applyFont="1" applyFill="1" applyBorder="1" applyAlignment="1" applyProtection="1">
      <alignment horizontal="center" vertical="center" wrapText="1" shrinkToFit="1"/>
    </xf>
    <xf numFmtId="0" fontId="21" fillId="19" borderId="8" xfId="4" applyFont="1" applyFill="1" applyBorder="1" applyAlignment="1" applyProtection="1">
      <alignment horizontal="center" vertical="center" wrapText="1" shrinkToFit="1"/>
    </xf>
    <xf numFmtId="0" fontId="21" fillId="19" borderId="39" xfId="4" applyFont="1" applyFill="1" applyBorder="1" applyAlignment="1" applyProtection="1">
      <alignment horizontal="center" vertical="center" wrapText="1" shrinkToFit="1"/>
    </xf>
    <xf numFmtId="0" fontId="21" fillId="19" borderId="212" xfId="4" applyFont="1" applyFill="1" applyBorder="1" applyAlignment="1" applyProtection="1">
      <alignment horizontal="center" vertical="center" shrinkToFit="1"/>
    </xf>
    <xf numFmtId="0" fontId="18" fillId="19" borderId="139" xfId="4" applyFont="1" applyFill="1" applyBorder="1" applyAlignment="1" applyProtection="1">
      <alignment horizontal="center" vertical="center" shrinkToFit="1"/>
    </xf>
    <xf numFmtId="0" fontId="18" fillId="19" borderId="140" xfId="4" applyFont="1" applyFill="1" applyBorder="1" applyAlignment="1" applyProtection="1">
      <alignment horizontal="center" vertical="center" shrinkToFit="1"/>
    </xf>
    <xf numFmtId="0" fontId="21" fillId="0" borderId="32" xfId="4" applyFont="1" applyFill="1" applyBorder="1" applyAlignment="1" applyProtection="1">
      <alignment horizontal="center" vertical="center" shrinkToFit="1"/>
    </xf>
    <xf numFmtId="0" fontId="21" fillId="0" borderId="33" xfId="4" applyFont="1" applyFill="1" applyBorder="1" applyAlignment="1" applyProtection="1">
      <alignment horizontal="center" vertical="center" shrinkToFit="1"/>
    </xf>
    <xf numFmtId="0" fontId="21" fillId="0" borderId="51" xfId="4" applyFont="1" applyFill="1" applyBorder="1" applyAlignment="1" applyProtection="1">
      <alignment horizontal="center" vertical="center" shrinkToFit="1"/>
    </xf>
    <xf numFmtId="0" fontId="21" fillId="0" borderId="249" xfId="4" applyFont="1" applyFill="1" applyBorder="1" applyAlignment="1" applyProtection="1">
      <alignment horizontal="center" vertical="center" shrinkToFit="1"/>
    </xf>
    <xf numFmtId="0" fontId="21" fillId="0" borderId="250" xfId="4" applyFont="1" applyFill="1" applyBorder="1" applyAlignment="1" applyProtection="1">
      <alignment horizontal="center" vertical="center" shrinkToFit="1"/>
    </xf>
    <xf numFmtId="0" fontId="21" fillId="0" borderId="253" xfId="4" applyFont="1" applyFill="1" applyBorder="1" applyAlignment="1" applyProtection="1">
      <alignment horizontal="center" vertical="center" shrinkToFit="1"/>
    </xf>
    <xf numFmtId="0" fontId="21" fillId="0" borderId="249" xfId="4" applyFont="1" applyFill="1" applyBorder="1" applyAlignment="1" applyProtection="1">
      <alignment vertical="center" shrinkToFit="1"/>
    </xf>
    <xf numFmtId="0" fontId="21" fillId="0" borderId="250" xfId="4" applyFont="1" applyFill="1" applyBorder="1" applyAlignment="1" applyProtection="1">
      <alignment vertical="center" shrinkToFit="1"/>
    </xf>
    <xf numFmtId="0" fontId="21" fillId="0" borderId="253" xfId="4" applyFont="1" applyFill="1" applyBorder="1" applyAlignment="1" applyProtection="1">
      <alignment vertical="center" shrinkToFit="1"/>
    </xf>
    <xf numFmtId="0" fontId="18" fillId="19" borderId="257" xfId="4" applyFont="1" applyFill="1" applyBorder="1" applyAlignment="1" applyProtection="1">
      <alignment horizontal="center" vertical="center" shrinkToFit="1"/>
    </xf>
    <xf numFmtId="0" fontId="18" fillId="19" borderId="216" xfId="4" applyFont="1" applyFill="1" applyBorder="1" applyAlignment="1" applyProtection="1">
      <alignment horizontal="center" vertical="center" wrapText="1" shrinkToFit="1"/>
    </xf>
    <xf numFmtId="0" fontId="18" fillId="19" borderId="20" xfId="4" applyFont="1" applyFill="1" applyBorder="1" applyAlignment="1" applyProtection="1">
      <alignment horizontal="center" vertical="center" wrapText="1" shrinkToFit="1"/>
    </xf>
    <xf numFmtId="0" fontId="18" fillId="19" borderId="107" xfId="4" applyFont="1" applyFill="1" applyBorder="1" applyAlignment="1" applyProtection="1">
      <alignment horizontal="center" vertical="center" wrapText="1" shrinkToFit="1"/>
    </xf>
    <xf numFmtId="0" fontId="21" fillId="0" borderId="243" xfId="4" applyFont="1" applyFill="1" applyBorder="1" applyAlignment="1" applyProtection="1">
      <alignment horizontal="center" vertical="center" shrinkToFit="1"/>
    </xf>
    <xf numFmtId="0" fontId="21" fillId="0" borderId="239" xfId="4" applyFont="1" applyFill="1" applyBorder="1" applyAlignment="1" applyProtection="1">
      <alignment horizontal="center" vertical="center" shrinkToFit="1"/>
    </xf>
    <xf numFmtId="0" fontId="21" fillId="0" borderId="240" xfId="4" applyFont="1" applyFill="1" applyBorder="1" applyAlignment="1" applyProtection="1">
      <alignment horizontal="center" vertical="center" shrinkToFit="1"/>
    </xf>
    <xf numFmtId="0" fontId="21" fillId="0" borderId="30" xfId="4" applyFont="1" applyFill="1" applyBorder="1" applyAlignment="1" applyProtection="1">
      <alignment horizontal="center" vertical="center" shrinkToFit="1"/>
    </xf>
    <xf numFmtId="0" fontId="21" fillId="0" borderId="0" xfId="4" applyFont="1" applyFill="1" applyBorder="1" applyAlignment="1" applyProtection="1">
      <alignment horizontal="center" vertical="center" shrinkToFit="1"/>
    </xf>
    <xf numFmtId="0" fontId="21" fillId="0" borderId="35" xfId="4" applyFont="1" applyFill="1" applyBorder="1" applyAlignment="1" applyProtection="1">
      <alignment horizontal="center" vertical="center" shrinkToFit="1"/>
    </xf>
    <xf numFmtId="6" fontId="21" fillId="0" borderId="138" xfId="13" applyFont="1" applyFill="1" applyBorder="1" applyAlignment="1" applyProtection="1">
      <alignment horizontal="right" vertical="center" shrinkToFit="1"/>
      <protection locked="0"/>
    </xf>
    <xf numFmtId="6" fontId="21" fillId="0" borderId="111" xfId="13" applyFont="1" applyFill="1" applyBorder="1" applyAlignment="1" applyProtection="1">
      <alignment horizontal="right" vertical="center" shrinkToFit="1"/>
      <protection locked="0"/>
    </xf>
    <xf numFmtId="6" fontId="21" fillId="0" borderId="217" xfId="13" applyFont="1" applyFill="1" applyBorder="1" applyAlignment="1" applyProtection="1">
      <alignment horizontal="right" vertical="center" shrinkToFit="1"/>
      <protection locked="0"/>
    </xf>
    <xf numFmtId="0" fontId="17" fillId="0" borderId="30" xfId="4" applyFont="1" applyFill="1" applyBorder="1" applyAlignment="1" applyProtection="1">
      <alignment horizontal="left" vertical="top" wrapText="1" shrinkToFit="1"/>
    </xf>
    <xf numFmtId="0" fontId="17" fillId="0" borderId="0" xfId="4" applyFont="1" applyFill="1" applyBorder="1" applyAlignment="1" applyProtection="1">
      <alignment horizontal="left" vertical="top" wrapText="1" shrinkToFit="1"/>
    </xf>
    <xf numFmtId="0" fontId="17" fillId="0" borderId="35" xfId="4" applyFont="1" applyFill="1" applyBorder="1" applyAlignment="1" applyProtection="1">
      <alignment horizontal="left" vertical="top" wrapText="1" shrinkToFit="1"/>
    </xf>
    <xf numFmtId="0" fontId="21" fillId="19" borderId="27" xfId="4" applyFont="1" applyFill="1" applyBorder="1" applyAlignment="1" applyProtection="1">
      <alignment horizontal="center" vertical="center" shrinkToFit="1"/>
    </xf>
    <xf numFmtId="0" fontId="21" fillId="19" borderId="28" xfId="4" applyFont="1" applyFill="1" applyBorder="1" applyAlignment="1" applyProtection="1">
      <alignment horizontal="center" vertical="center" shrinkToFit="1"/>
    </xf>
    <xf numFmtId="0" fontId="21" fillId="19" borderId="248" xfId="4" applyFont="1" applyFill="1" applyBorder="1" applyAlignment="1" applyProtection="1">
      <alignment horizontal="center" vertical="center" shrinkToFit="1"/>
    </xf>
    <xf numFmtId="0" fontId="21" fillId="19" borderId="32" xfId="4" applyFont="1" applyFill="1" applyBorder="1" applyAlignment="1" applyProtection="1">
      <alignment horizontal="center" vertical="center" shrinkToFit="1"/>
    </xf>
    <xf numFmtId="0" fontId="21" fillId="19" borderId="74" xfId="4" applyFont="1" applyFill="1" applyBorder="1" applyAlignment="1" applyProtection="1">
      <alignment horizontal="center" vertical="center" shrinkToFit="1"/>
    </xf>
    <xf numFmtId="0" fontId="18" fillId="19" borderId="235" xfId="4" applyFont="1" applyFill="1" applyBorder="1" applyAlignment="1" applyProtection="1">
      <alignment horizontal="center" vertical="center" wrapText="1" shrinkToFit="1"/>
    </xf>
    <xf numFmtId="0" fontId="18" fillId="19" borderId="229" xfId="4" applyFont="1" applyFill="1" applyBorder="1" applyAlignment="1" applyProtection="1">
      <alignment horizontal="center" vertical="center" shrinkToFit="1"/>
    </xf>
    <xf numFmtId="0" fontId="18" fillId="19" borderId="137" xfId="4" applyFont="1" applyFill="1" applyBorder="1" applyAlignment="1" applyProtection="1">
      <alignment horizontal="center" vertical="center" shrinkToFit="1"/>
    </xf>
    <xf numFmtId="0" fontId="18" fillId="19" borderId="174" xfId="4" applyFont="1" applyFill="1" applyBorder="1" applyAlignment="1" applyProtection="1">
      <alignment horizontal="center" vertical="center" shrinkToFit="1"/>
    </xf>
    <xf numFmtId="0" fontId="18" fillId="19" borderId="229" xfId="4" applyFont="1" applyFill="1" applyBorder="1" applyAlignment="1" applyProtection="1">
      <alignment horizontal="center" vertical="center" wrapText="1" shrinkToFit="1"/>
    </xf>
    <xf numFmtId="0" fontId="18" fillId="19" borderId="230" xfId="4" applyFont="1" applyFill="1" applyBorder="1" applyAlignment="1" applyProtection="1">
      <alignment horizontal="center" vertical="center" shrinkToFit="1"/>
    </xf>
    <xf numFmtId="0" fontId="18" fillId="19" borderId="218" xfId="4" applyFont="1" applyFill="1" applyBorder="1" applyAlignment="1" applyProtection="1">
      <alignment horizontal="center" vertical="center" shrinkToFit="1"/>
    </xf>
    <xf numFmtId="0" fontId="21" fillId="0" borderId="247" xfId="4" applyFont="1" applyFill="1" applyBorder="1" applyAlignment="1" applyProtection="1">
      <alignment horizontal="center" vertical="center" shrinkToFit="1"/>
    </xf>
    <xf numFmtId="6" fontId="21" fillId="0" borderId="236" xfId="13" applyFont="1" applyFill="1" applyBorder="1" applyAlignment="1" applyProtection="1">
      <alignment horizontal="right" vertical="center" shrinkToFit="1"/>
      <protection locked="0"/>
    </xf>
    <xf numFmtId="6" fontId="21" fillId="0" borderId="237" xfId="13" applyFont="1" applyFill="1" applyBorder="1" applyAlignment="1" applyProtection="1">
      <alignment horizontal="right" vertical="center" shrinkToFit="1"/>
      <protection locked="0"/>
    </xf>
    <xf numFmtId="10" fontId="21" fillId="0" borderId="8" xfId="6" applyNumberFormat="1" applyFont="1" applyFill="1" applyBorder="1" applyAlignment="1" applyProtection="1">
      <alignment horizontal="right" vertical="center" shrinkToFit="1"/>
    </xf>
    <xf numFmtId="10" fontId="21" fillId="0" borderId="0" xfId="6" applyNumberFormat="1" applyFont="1" applyFill="1" applyBorder="1" applyAlignment="1" applyProtection="1">
      <alignment horizontal="right" vertical="center" shrinkToFit="1"/>
    </xf>
    <xf numFmtId="6" fontId="21" fillId="0" borderId="0" xfId="13" applyFont="1" applyFill="1" applyBorder="1" applyAlignment="1" applyProtection="1">
      <alignment horizontal="right" vertical="center" shrinkToFit="1"/>
    </xf>
    <xf numFmtId="6" fontId="48" fillId="0" borderId="0" xfId="13" applyFont="1" applyFill="1" applyBorder="1" applyAlignment="1" applyProtection="1">
      <alignment horizontal="right" vertical="center" shrinkToFit="1"/>
    </xf>
    <xf numFmtId="6" fontId="48" fillId="0" borderId="118" xfId="13" applyFont="1" applyFill="1" applyBorder="1" applyAlignment="1" applyProtection="1">
      <alignment horizontal="right" vertical="center" shrinkToFit="1"/>
    </xf>
    <xf numFmtId="0" fontId="18" fillId="0" borderId="51" xfId="4" applyFont="1" applyFill="1" applyBorder="1" applyAlignment="1" applyProtection="1">
      <alignment horizontal="left" vertical="center" shrinkToFit="1"/>
    </xf>
    <xf numFmtId="6" fontId="18" fillId="0" borderId="33" xfId="13" applyFont="1" applyFill="1" applyBorder="1" applyAlignment="1" applyProtection="1">
      <alignment horizontal="left" vertical="center" shrinkToFit="1"/>
    </xf>
    <xf numFmtId="6" fontId="18" fillId="0" borderId="88" xfId="13" applyFont="1" applyFill="1" applyBorder="1" applyAlignment="1" applyProtection="1">
      <alignment horizontal="left" vertical="center" shrinkToFit="1"/>
    </xf>
    <xf numFmtId="0" fontId="17" fillId="0" borderId="89" xfId="4" applyFont="1" applyFill="1" applyBorder="1" applyAlignment="1" applyProtection="1">
      <alignment horizontal="left" vertical="center" shrinkToFit="1"/>
    </xf>
    <xf numFmtId="0" fontId="17" fillId="0" borderId="33" xfId="4" applyFont="1" applyFill="1" applyBorder="1" applyAlignment="1" applyProtection="1">
      <alignment horizontal="left" vertical="center" shrinkToFit="1"/>
    </xf>
    <xf numFmtId="0" fontId="17" fillId="0" borderId="34" xfId="4" applyFont="1" applyFill="1" applyBorder="1" applyAlignment="1" applyProtection="1">
      <alignment horizontal="left" vertical="center" shrinkToFit="1"/>
    </xf>
    <xf numFmtId="0" fontId="18" fillId="0" borderId="296" xfId="4" applyFont="1" applyFill="1" applyBorder="1" applyAlignment="1" applyProtection="1">
      <alignment horizontal="left" vertical="center" shrinkToFit="1"/>
    </xf>
    <xf numFmtId="0" fontId="18" fillId="0" borderId="326" xfId="4" applyFont="1" applyFill="1" applyBorder="1" applyAlignment="1" applyProtection="1">
      <alignment horizontal="left" vertical="center" shrinkToFit="1"/>
    </xf>
    <xf numFmtId="0" fontId="18" fillId="0" borderId="298" xfId="4" applyFont="1" applyFill="1" applyBorder="1" applyAlignment="1" applyProtection="1">
      <alignment horizontal="left" vertical="center" shrinkToFit="1"/>
    </xf>
    <xf numFmtId="0" fontId="30" fillId="0" borderId="209" xfId="4" applyFont="1" applyFill="1" applyBorder="1" applyAlignment="1" applyProtection="1">
      <alignment horizontal="center" vertical="center"/>
    </xf>
    <xf numFmtId="0" fontId="30" fillId="28" borderId="164" xfId="4" applyFont="1" applyFill="1" applyBorder="1" applyAlignment="1" applyProtection="1">
      <alignment horizontal="center" vertical="center" wrapText="1"/>
    </xf>
    <xf numFmtId="0" fontId="30" fillId="28" borderId="20" xfId="4" applyFont="1" applyFill="1" applyBorder="1" applyAlignment="1" applyProtection="1">
      <alignment horizontal="center" vertical="center" wrapText="1"/>
    </xf>
    <xf numFmtId="0" fontId="30" fillId="28" borderId="117" xfId="4" applyFont="1" applyFill="1" applyBorder="1" applyAlignment="1" applyProtection="1">
      <alignment horizontal="center" vertical="center" wrapText="1"/>
    </xf>
    <xf numFmtId="0" fontId="30" fillId="28" borderId="5" xfId="4" applyFont="1" applyFill="1" applyBorder="1" applyAlignment="1" applyProtection="1">
      <alignment horizontal="center" vertical="center" wrapText="1"/>
    </xf>
    <xf numFmtId="0" fontId="30" fillId="28" borderId="33" xfId="4" applyFont="1" applyFill="1" applyBorder="1" applyAlignment="1" applyProtection="1">
      <alignment horizontal="center" vertical="center" wrapText="1"/>
    </xf>
    <xf numFmtId="0" fontId="30" fillId="28" borderId="51" xfId="4" applyFont="1" applyFill="1" applyBorder="1" applyAlignment="1" applyProtection="1">
      <alignment horizontal="center" vertical="center" wrapText="1"/>
    </xf>
    <xf numFmtId="0" fontId="21" fillId="2" borderId="4" xfId="4" applyFont="1" applyFill="1" applyBorder="1" applyAlignment="1" applyProtection="1">
      <alignment horizontal="center" vertical="center" shrinkToFit="1"/>
    </xf>
    <xf numFmtId="0" fontId="21" fillId="2" borderId="1" xfId="4" applyFont="1" applyFill="1" applyBorder="1" applyAlignment="1" applyProtection="1">
      <alignment horizontal="center" vertical="center" shrinkToFit="1"/>
    </xf>
    <xf numFmtId="0" fontId="21" fillId="2" borderId="2" xfId="4" applyFont="1" applyFill="1" applyBorder="1" applyAlignment="1" applyProtection="1">
      <alignment horizontal="center" vertical="center" shrinkToFit="1"/>
    </xf>
    <xf numFmtId="0" fontId="45" fillId="0" borderId="220" xfId="4" applyFont="1" applyFill="1" applyBorder="1" applyAlignment="1" applyProtection="1">
      <alignment horizontal="center" vertical="center" shrinkToFit="1"/>
    </xf>
    <xf numFmtId="0" fontId="45" fillId="0" borderId="166" xfId="4" applyFont="1" applyFill="1" applyBorder="1" applyAlignment="1" applyProtection="1">
      <alignment horizontal="center" vertical="center" shrinkToFit="1"/>
    </xf>
    <xf numFmtId="0" fontId="45" fillId="0" borderId="167" xfId="4" applyFont="1" applyFill="1" applyBorder="1" applyAlignment="1" applyProtection="1">
      <alignment horizontal="center" vertical="center" shrinkToFit="1"/>
    </xf>
    <xf numFmtId="0" fontId="17" fillId="0" borderId="168" xfId="4" applyFont="1" applyFill="1" applyBorder="1" applyAlignment="1" applyProtection="1">
      <alignment horizontal="center" vertical="center"/>
    </xf>
    <xf numFmtId="6" fontId="21" fillId="0" borderId="167" xfId="13" applyFont="1" applyFill="1" applyBorder="1" applyAlignment="1" applyProtection="1">
      <alignment horizontal="right" vertical="center" shrinkToFit="1"/>
    </xf>
    <xf numFmtId="6" fontId="21" fillId="0" borderId="165" xfId="13" applyFont="1" applyFill="1" applyBorder="1" applyAlignment="1" applyProtection="1">
      <alignment horizontal="right" vertical="center" shrinkToFit="1"/>
    </xf>
    <xf numFmtId="6" fontId="21" fillId="0" borderId="168" xfId="13" applyFont="1" applyFill="1" applyBorder="1" applyAlignment="1" applyProtection="1">
      <alignment horizontal="right" vertical="center" shrinkToFit="1"/>
    </xf>
    <xf numFmtId="10" fontId="21" fillId="0" borderId="8" xfId="6" applyNumberFormat="1" applyFont="1" applyFill="1" applyBorder="1" applyAlignment="1" applyProtection="1">
      <alignment horizontal="right" vertical="center" shrinkToFit="1"/>
      <protection locked="0"/>
    </xf>
    <xf numFmtId="10" fontId="21" fillId="0" borderId="0" xfId="6" applyNumberFormat="1" applyFont="1" applyFill="1" applyBorder="1" applyAlignment="1" applyProtection="1">
      <alignment horizontal="right" vertical="center" shrinkToFit="1"/>
      <protection locked="0"/>
    </xf>
    <xf numFmtId="10" fontId="21" fillId="0" borderId="35" xfId="6" applyNumberFormat="1" applyFont="1" applyFill="1" applyBorder="1" applyAlignment="1" applyProtection="1">
      <alignment horizontal="right" vertical="center" shrinkToFit="1"/>
      <protection locked="0"/>
    </xf>
    <xf numFmtId="0" fontId="21" fillId="19" borderId="64" xfId="4" applyFont="1" applyFill="1" applyBorder="1" applyAlignment="1" applyProtection="1">
      <alignment horizontal="center" vertical="center" shrinkToFit="1"/>
    </xf>
    <xf numFmtId="0" fontId="30" fillId="28" borderId="261" xfId="4" applyFont="1" applyFill="1" applyBorder="1" applyAlignment="1" applyProtection="1">
      <alignment horizontal="center" vertical="center"/>
    </xf>
    <xf numFmtId="0" fontId="30" fillId="28" borderId="262" xfId="4" applyFont="1" applyFill="1" applyBorder="1" applyAlignment="1" applyProtection="1">
      <alignment horizontal="center" vertical="center"/>
    </xf>
    <xf numFmtId="0" fontId="30" fillId="28" borderId="219" xfId="4" applyFont="1" applyFill="1" applyBorder="1" applyAlignment="1" applyProtection="1">
      <alignment horizontal="center" vertical="center"/>
    </xf>
    <xf numFmtId="0" fontId="30" fillId="28" borderId="165" xfId="4" applyFont="1" applyFill="1" applyBorder="1" applyAlignment="1" applyProtection="1">
      <alignment horizontal="center" vertical="center"/>
    </xf>
    <xf numFmtId="0" fontId="30" fillId="28" borderId="262" xfId="4" applyFont="1" applyFill="1" applyBorder="1" applyAlignment="1" applyProtection="1">
      <alignment horizontal="center" vertical="center" wrapText="1"/>
    </xf>
    <xf numFmtId="0" fontId="30" fillId="28" borderId="165" xfId="4" applyFont="1" applyFill="1" applyBorder="1" applyAlignment="1" applyProtection="1">
      <alignment horizontal="center" vertical="center" wrapText="1"/>
    </xf>
    <xf numFmtId="0" fontId="30" fillId="28" borderId="263" xfId="4" applyFont="1" applyFill="1" applyBorder="1" applyAlignment="1" applyProtection="1">
      <alignment horizontal="center" vertical="center" wrapText="1"/>
    </xf>
    <xf numFmtId="0" fontId="30" fillId="28" borderId="167" xfId="4" applyFont="1" applyFill="1" applyBorder="1" applyAlignment="1" applyProtection="1">
      <alignment horizontal="center" vertical="center" wrapText="1"/>
    </xf>
    <xf numFmtId="0" fontId="17" fillId="0" borderId="281" xfId="4" applyFont="1" applyFill="1" applyBorder="1" applyAlignment="1" applyProtection="1">
      <alignment horizontal="center" vertical="center" shrinkToFit="1"/>
      <protection locked="0"/>
    </xf>
    <xf numFmtId="0" fontId="17" fillId="0" borderId="234" xfId="4" applyFont="1" applyFill="1" applyBorder="1" applyAlignment="1" applyProtection="1">
      <alignment horizontal="center" vertical="center" shrinkToFit="1"/>
      <protection locked="0"/>
    </xf>
    <xf numFmtId="0" fontId="17" fillId="0" borderId="282" xfId="4" applyFont="1" applyFill="1" applyBorder="1" applyAlignment="1" applyProtection="1">
      <alignment horizontal="center" vertical="center" shrinkToFit="1"/>
      <protection locked="0"/>
    </xf>
    <xf numFmtId="0" fontId="17" fillId="0" borderId="283" xfId="4" applyFont="1" applyFill="1" applyBorder="1" applyAlignment="1" applyProtection="1">
      <alignment horizontal="center" vertical="center"/>
      <protection locked="0"/>
    </xf>
    <xf numFmtId="6" fontId="21" fillId="0" borderId="283" xfId="13" applyFont="1" applyFill="1" applyBorder="1" applyAlignment="1" applyProtection="1">
      <alignment horizontal="right" vertical="center" shrinkToFit="1"/>
      <protection locked="0"/>
    </xf>
    <xf numFmtId="10" fontId="21" fillId="0" borderId="283" xfId="6" applyNumberFormat="1" applyFont="1" applyFill="1" applyBorder="1" applyAlignment="1" applyProtection="1">
      <alignment horizontal="right" vertical="center" shrinkToFit="1"/>
      <protection locked="0"/>
    </xf>
    <xf numFmtId="0" fontId="21" fillId="0" borderId="280" xfId="4" applyFont="1" applyFill="1" applyBorder="1" applyAlignment="1" applyProtection="1">
      <alignment horizontal="center" vertical="center" shrinkToFit="1"/>
    </xf>
    <xf numFmtId="0" fontId="21" fillId="0" borderId="271" xfId="4" applyFont="1" applyFill="1" applyBorder="1" applyAlignment="1" applyProtection="1">
      <alignment horizontal="center" vertical="center" shrinkToFit="1"/>
    </xf>
    <xf numFmtId="0" fontId="21" fillId="0" borderId="273" xfId="4" applyFont="1" applyFill="1" applyBorder="1" applyAlignment="1" applyProtection="1">
      <alignment horizontal="center" vertical="center" shrinkToFit="1"/>
    </xf>
    <xf numFmtId="0" fontId="21" fillId="0" borderId="297" xfId="4" applyFont="1" applyFill="1" applyBorder="1" applyAlignment="1" applyProtection="1">
      <alignment horizontal="center" vertical="center" shrinkToFit="1"/>
    </xf>
    <xf numFmtId="0" fontId="21" fillId="0" borderId="37" xfId="4" applyFont="1" applyFill="1" applyBorder="1" applyAlignment="1" applyProtection="1">
      <alignment horizontal="center" vertical="center" shrinkToFit="1"/>
    </xf>
    <xf numFmtId="0" fontId="21" fillId="0" borderId="298" xfId="4" applyFont="1" applyFill="1" applyBorder="1" applyAlignment="1" applyProtection="1">
      <alignment horizontal="center" vertical="center" shrinkToFit="1"/>
    </xf>
    <xf numFmtId="0" fontId="17" fillId="0" borderId="234" xfId="0" applyFont="1" applyFill="1" applyBorder="1" applyAlignment="1" applyProtection="1">
      <alignment horizontal="right" vertical="center" shrinkToFit="1"/>
    </xf>
    <xf numFmtId="0" fontId="29" fillId="2" borderId="243" xfId="4" applyFont="1" applyFill="1" applyBorder="1" applyAlignment="1" applyProtection="1">
      <alignment horizontal="center" vertical="center" shrinkToFit="1"/>
    </xf>
    <xf numFmtId="0" fontId="29" fillId="2" borderId="239" xfId="4" applyFont="1" applyFill="1" applyBorder="1" applyAlignment="1" applyProtection="1">
      <alignment horizontal="center" vertical="center" shrinkToFit="1"/>
    </xf>
    <xf numFmtId="0" fontId="29" fillId="2" borderId="240" xfId="4" applyFont="1" applyFill="1" applyBorder="1" applyAlignment="1" applyProtection="1">
      <alignment horizontal="center" vertical="center" shrinkToFit="1"/>
    </xf>
    <xf numFmtId="0" fontId="29" fillId="2" borderId="32" xfId="4" applyFont="1" applyFill="1" applyBorder="1" applyAlignment="1" applyProtection="1">
      <alignment horizontal="center" vertical="center" shrinkToFit="1"/>
    </xf>
    <xf numFmtId="0" fontId="29" fillId="2" borderId="33" xfId="4" applyFont="1" applyFill="1" applyBorder="1" applyAlignment="1" applyProtection="1">
      <alignment horizontal="center" vertical="center" shrinkToFit="1"/>
    </xf>
    <xf numFmtId="0" fontId="29" fillId="2" borderId="51" xfId="4" applyFont="1" applyFill="1" applyBorder="1" applyAlignment="1" applyProtection="1">
      <alignment horizontal="center" vertical="center" shrinkToFit="1"/>
    </xf>
    <xf numFmtId="10" fontId="21" fillId="0" borderId="283" xfId="6" applyNumberFormat="1" applyFont="1" applyFill="1" applyBorder="1" applyAlignment="1" applyProtection="1">
      <alignment horizontal="right" vertical="center" shrinkToFit="1"/>
      <protection locked="0" hidden="1"/>
    </xf>
    <xf numFmtId="0" fontId="29" fillId="2" borderId="276" xfId="4" applyFont="1" applyFill="1" applyBorder="1" applyAlignment="1" applyProtection="1">
      <alignment horizontal="center" vertical="center" shrinkToFit="1"/>
    </xf>
    <xf numFmtId="0" fontId="29" fillId="2" borderId="271" xfId="4" applyFont="1" applyFill="1" applyBorder="1" applyAlignment="1" applyProtection="1">
      <alignment horizontal="center" vertical="center" shrinkToFit="1"/>
    </xf>
    <xf numFmtId="0" fontId="29" fillId="2" borderId="273" xfId="4" applyFont="1" applyFill="1" applyBorder="1" applyAlignment="1" applyProtection="1">
      <alignment horizontal="center" vertical="center" shrinkToFit="1"/>
    </xf>
    <xf numFmtId="0" fontId="29" fillId="2" borderId="30" xfId="4" applyFont="1" applyFill="1" applyBorder="1" applyAlignment="1" applyProtection="1">
      <alignment horizontal="center" vertical="center" shrinkToFit="1"/>
    </xf>
    <xf numFmtId="0" fontId="29" fillId="2" borderId="0" xfId="4" applyFont="1" applyFill="1" applyBorder="1" applyAlignment="1" applyProtection="1">
      <alignment horizontal="center" vertical="center" shrinkToFit="1"/>
    </xf>
    <xf numFmtId="0" fontId="29" fillId="2" borderId="35" xfId="4" applyFont="1" applyFill="1" applyBorder="1" applyAlignment="1" applyProtection="1">
      <alignment horizontal="center" vertical="center" shrinkToFit="1"/>
    </xf>
    <xf numFmtId="0" fontId="18" fillId="0" borderId="0" xfId="4" applyFont="1" applyFill="1" applyBorder="1" applyAlignment="1" applyProtection="1">
      <alignment horizontal="center" vertical="center" shrinkToFit="1"/>
    </xf>
    <xf numFmtId="0" fontId="18" fillId="0" borderId="35" xfId="4" applyFont="1" applyFill="1" applyBorder="1" applyAlignment="1" applyProtection="1">
      <alignment horizontal="center" vertical="center" shrinkToFit="1"/>
    </xf>
    <xf numFmtId="0" fontId="18" fillId="0" borderId="267" xfId="4" applyFont="1" applyFill="1" applyBorder="1" applyAlignment="1" applyProtection="1">
      <alignment horizontal="left" vertical="center" indent="1"/>
      <protection locked="0"/>
    </xf>
    <xf numFmtId="0" fontId="18" fillId="0" borderId="119" xfId="4" applyFont="1" applyFill="1" applyBorder="1" applyAlignment="1" applyProtection="1">
      <alignment horizontal="left" vertical="center" indent="1"/>
      <protection locked="0"/>
    </xf>
    <xf numFmtId="0" fontId="18" fillId="0" borderId="232" xfId="4" applyFont="1" applyFill="1" applyBorder="1" applyAlignment="1" applyProtection="1">
      <alignment horizontal="left" vertical="center" indent="1"/>
      <protection locked="0"/>
    </xf>
    <xf numFmtId="10" fontId="18" fillId="0" borderId="267" xfId="6" applyNumberFormat="1" applyFont="1" applyFill="1" applyBorder="1" applyAlignment="1" applyProtection="1">
      <alignment horizontal="center" vertical="center" shrinkToFit="1"/>
    </xf>
    <xf numFmtId="10" fontId="18" fillId="0" borderId="119" xfId="6" applyNumberFormat="1" applyFont="1" applyFill="1" applyBorder="1" applyAlignment="1" applyProtection="1">
      <alignment horizontal="center" vertical="center" shrinkToFit="1"/>
    </xf>
    <xf numFmtId="10" fontId="18" fillId="0" borderId="232" xfId="6" applyNumberFormat="1" applyFont="1" applyFill="1" applyBorder="1" applyAlignment="1" applyProtection="1">
      <alignment horizontal="center" vertical="center" shrinkToFit="1"/>
    </xf>
    <xf numFmtId="0" fontId="18" fillId="0" borderId="279" xfId="4" applyFont="1" applyBorder="1" applyAlignment="1" applyProtection="1">
      <alignment horizontal="center" vertical="center"/>
    </xf>
    <xf numFmtId="0" fontId="18" fillId="0" borderId="278" xfId="4" applyFont="1" applyBorder="1" applyAlignment="1" applyProtection="1">
      <alignment horizontal="center" vertical="center"/>
    </xf>
    <xf numFmtId="0" fontId="18" fillId="0" borderId="33" xfId="4" applyFont="1" applyBorder="1" applyAlignment="1" applyProtection="1">
      <alignment horizontal="center" vertical="center"/>
    </xf>
    <xf numFmtId="0" fontId="18" fillId="0" borderId="51" xfId="4" applyFont="1" applyBorder="1" applyAlignment="1" applyProtection="1">
      <alignment horizontal="center" vertical="center"/>
    </xf>
    <xf numFmtId="0" fontId="18" fillId="0" borderId="8" xfId="4" applyFont="1" applyBorder="1" applyAlignment="1" applyProtection="1">
      <alignment horizontal="left" vertical="center" indent="1"/>
      <protection locked="0"/>
    </xf>
    <xf numFmtId="0" fontId="18" fillId="0" borderId="0" xfId="4" applyFont="1" applyBorder="1" applyAlignment="1" applyProtection="1">
      <alignment horizontal="left" vertical="center" indent="1"/>
      <protection locked="0"/>
    </xf>
    <xf numFmtId="0" fontId="18" fillId="0" borderId="35" xfId="4" applyFont="1" applyBorder="1" applyAlignment="1" applyProtection="1">
      <alignment horizontal="left" vertical="center" indent="1"/>
      <protection locked="0"/>
    </xf>
    <xf numFmtId="0" fontId="18" fillId="0" borderId="8" xfId="4" applyFont="1" applyBorder="1" applyAlignment="1" applyProtection="1">
      <alignment horizontal="center" vertical="center"/>
    </xf>
    <xf numFmtId="0" fontId="18" fillId="0" borderId="83" xfId="4" applyFont="1" applyBorder="1" applyAlignment="1" applyProtection="1">
      <alignment horizontal="center" vertical="center"/>
    </xf>
    <xf numFmtId="0" fontId="18" fillId="0" borderId="84" xfId="4" applyFont="1" applyBorder="1" applyAlignment="1" applyProtection="1">
      <alignment horizontal="left" vertical="center" shrinkToFit="1"/>
      <protection locked="0"/>
    </xf>
    <xf numFmtId="0" fontId="18" fillId="0" borderId="0" xfId="4" applyFont="1" applyBorder="1" applyAlignment="1" applyProtection="1">
      <alignment horizontal="left" vertical="center" shrinkToFit="1"/>
      <protection locked="0"/>
    </xf>
    <xf numFmtId="0" fontId="18" fillId="0" borderId="35" xfId="4" applyFont="1" applyBorder="1" applyAlignment="1" applyProtection="1">
      <alignment horizontal="left" vertical="center" shrinkToFit="1"/>
      <protection locked="0"/>
    </xf>
    <xf numFmtId="0" fontId="17" fillId="0" borderId="283" xfId="4" applyFont="1" applyBorder="1" applyAlignment="1" applyProtection="1">
      <alignment vertical="center" shrinkToFit="1"/>
    </xf>
    <xf numFmtId="0" fontId="152" fillId="0" borderId="283" xfId="0" applyFont="1" applyBorder="1" applyAlignment="1" applyProtection="1">
      <alignment vertical="center" shrinkToFit="1"/>
    </xf>
    <xf numFmtId="0" fontId="152" fillId="0" borderId="312" xfId="0" applyFont="1" applyBorder="1" applyAlignment="1" applyProtection="1">
      <alignment vertical="center" shrinkToFit="1"/>
    </xf>
    <xf numFmtId="0" fontId="39" fillId="0" borderId="19" xfId="0" applyFont="1" applyBorder="1" applyAlignment="1" applyProtection="1">
      <alignment horizontal="center" vertical="center"/>
    </xf>
    <xf numFmtId="0" fontId="39" fillId="0" borderId="268" xfId="0" applyFont="1" applyBorder="1" applyAlignment="1" applyProtection="1">
      <alignment horizontal="center" vertical="center"/>
    </xf>
    <xf numFmtId="0" fontId="18" fillId="0" borderId="5" xfId="4" applyNumberFormat="1" applyFont="1" applyFill="1" applyBorder="1" applyAlignment="1" applyProtection="1">
      <alignment horizontal="center" vertical="center" shrinkToFit="1"/>
    </xf>
    <xf numFmtId="0" fontId="18" fillId="0" borderId="33" xfId="4" applyNumberFormat="1" applyFont="1" applyFill="1" applyBorder="1" applyAlignment="1" applyProtection="1">
      <alignment horizontal="center" vertical="center" shrinkToFit="1"/>
    </xf>
    <xf numFmtId="0" fontId="18" fillId="0" borderId="51" xfId="4" applyNumberFormat="1" applyFont="1" applyFill="1" applyBorder="1" applyAlignment="1" applyProtection="1">
      <alignment horizontal="center" vertical="center" shrinkToFit="1"/>
    </xf>
    <xf numFmtId="0" fontId="18" fillId="0" borderId="208" xfId="4" applyNumberFormat="1" applyFont="1" applyFill="1" applyBorder="1" applyAlignment="1" applyProtection="1">
      <alignment horizontal="center" vertical="center"/>
    </xf>
    <xf numFmtId="0" fontId="18" fillId="0" borderId="209" xfId="4" applyNumberFormat="1" applyFont="1" applyFill="1" applyBorder="1" applyAlignment="1" applyProtection="1">
      <alignment horizontal="center" vertical="center"/>
    </xf>
    <xf numFmtId="0" fontId="18" fillId="0" borderId="210" xfId="13" applyNumberFormat="1" applyFont="1" applyFill="1" applyBorder="1" applyAlignment="1" applyProtection="1">
      <alignment horizontal="left" vertical="center" indent="1" shrinkToFit="1"/>
      <protection locked="0"/>
    </xf>
    <xf numFmtId="0" fontId="18" fillId="0" borderId="209" xfId="13" applyNumberFormat="1" applyFont="1" applyFill="1" applyBorder="1" applyAlignment="1" applyProtection="1">
      <alignment horizontal="left" vertical="center" indent="1" shrinkToFit="1"/>
      <protection locked="0"/>
    </xf>
    <xf numFmtId="0" fontId="18" fillId="0" borderId="211" xfId="13" applyNumberFormat="1" applyFont="1" applyFill="1" applyBorder="1" applyAlignment="1" applyProtection="1">
      <alignment horizontal="left" vertical="center" indent="1" shrinkToFit="1"/>
      <protection locked="0"/>
    </xf>
    <xf numFmtId="0" fontId="18" fillId="0" borderId="209" xfId="13" applyNumberFormat="1" applyFont="1" applyFill="1" applyBorder="1" applyAlignment="1" applyProtection="1">
      <alignment horizontal="center" vertical="center"/>
    </xf>
    <xf numFmtId="0" fontId="18" fillId="0" borderId="210" xfId="6" applyNumberFormat="1" applyFont="1" applyFill="1" applyBorder="1" applyAlignment="1" applyProtection="1">
      <alignment horizontal="left" vertical="center" shrinkToFit="1"/>
      <protection locked="0"/>
    </xf>
    <xf numFmtId="0" fontId="18" fillId="0" borderId="209" xfId="6" applyNumberFormat="1" applyFont="1" applyFill="1" applyBorder="1" applyAlignment="1" applyProtection="1">
      <alignment horizontal="left" vertical="center" shrinkToFit="1"/>
      <protection locked="0"/>
    </xf>
    <xf numFmtId="0" fontId="17" fillId="0" borderId="313" xfId="4" applyFont="1" applyBorder="1" applyAlignment="1" applyProtection="1">
      <alignment horizontal="right" vertical="center" shrinkToFit="1"/>
    </xf>
    <xf numFmtId="0" fontId="17" fillId="0" borderId="234" xfId="4" applyFont="1" applyBorder="1" applyAlignment="1" applyProtection="1">
      <alignment horizontal="right" vertical="center" shrinkToFit="1"/>
    </xf>
    <xf numFmtId="0" fontId="17" fillId="0" borderId="234" xfId="0" applyFont="1" applyBorder="1" applyAlignment="1" applyProtection="1">
      <alignment vertical="center" shrinkToFit="1"/>
      <protection locked="0"/>
    </xf>
    <xf numFmtId="0" fontId="17" fillId="0" borderId="284" xfId="0" applyFont="1" applyBorder="1" applyAlignment="1" applyProtection="1">
      <alignment vertical="center" shrinkToFit="1"/>
      <protection locked="0"/>
    </xf>
    <xf numFmtId="0" fontId="39" fillId="0" borderId="8" xfId="6" applyNumberFormat="1" applyFont="1" applyFill="1" applyBorder="1" applyAlignment="1" applyProtection="1">
      <alignment horizontal="right" vertical="center"/>
    </xf>
    <xf numFmtId="0" fontId="39" fillId="0" borderId="0" xfId="6" applyNumberFormat="1" applyFont="1" applyFill="1" applyBorder="1" applyAlignment="1" applyProtection="1">
      <alignment horizontal="right" vertical="center"/>
    </xf>
    <xf numFmtId="0" fontId="39" fillId="0" borderId="0" xfId="6" applyNumberFormat="1" applyFont="1" applyFill="1" applyBorder="1" applyAlignment="1" applyProtection="1">
      <alignment horizontal="center" vertical="center"/>
    </xf>
    <xf numFmtId="0" fontId="39" fillId="0" borderId="31" xfId="6" applyNumberFormat="1" applyFont="1" applyFill="1" applyBorder="1" applyAlignment="1" applyProtection="1">
      <alignment horizontal="center" vertical="center"/>
    </xf>
    <xf numFmtId="0" fontId="18" fillId="0" borderId="0" xfId="4" applyFont="1" applyBorder="1" applyAlignment="1" applyProtection="1">
      <alignment horizontal="center" vertical="center"/>
    </xf>
    <xf numFmtId="0" fontId="18" fillId="0" borderId="35" xfId="4" applyFont="1" applyBorder="1" applyAlignment="1" applyProtection="1">
      <alignment horizontal="center" vertical="center"/>
    </xf>
    <xf numFmtId="0" fontId="18" fillId="0" borderId="84" xfId="4" applyFont="1" applyBorder="1" applyAlignment="1" applyProtection="1">
      <alignment horizontal="left" vertical="center"/>
      <protection locked="0"/>
    </xf>
    <xf numFmtId="0" fontId="18" fillId="0" borderId="0" xfId="4" applyFont="1" applyBorder="1" applyAlignment="1" applyProtection="1">
      <alignment horizontal="left" vertical="center"/>
      <protection locked="0"/>
    </xf>
    <xf numFmtId="0" fontId="18" fillId="0" borderId="35" xfId="4" applyFont="1" applyBorder="1" applyAlignment="1" applyProtection="1">
      <alignment horizontal="left" vertical="center"/>
      <protection locked="0"/>
    </xf>
    <xf numFmtId="0" fontId="29" fillId="2" borderId="64" xfId="4" applyFont="1" applyFill="1" applyBorder="1" applyAlignment="1" applyProtection="1">
      <alignment horizontal="center" vertical="center" shrinkToFit="1"/>
    </xf>
    <xf numFmtId="0" fontId="29" fillId="2" borderId="179" xfId="4" applyFont="1" applyFill="1" applyBorder="1" applyAlignment="1" applyProtection="1">
      <alignment horizontal="center" vertical="center" shrinkToFit="1"/>
    </xf>
    <xf numFmtId="0" fontId="29" fillId="2" borderId="178" xfId="4" applyFont="1" applyFill="1" applyBorder="1" applyAlignment="1" applyProtection="1">
      <alignment horizontal="center" vertical="center" shrinkToFit="1"/>
    </xf>
    <xf numFmtId="0" fontId="17" fillId="0" borderId="197" xfId="4" applyFont="1" applyFill="1" applyBorder="1" applyAlignment="1" applyProtection="1">
      <alignment horizontal="center" vertical="center" shrinkToFit="1"/>
      <protection locked="0"/>
    </xf>
    <xf numFmtId="0" fontId="17" fillId="0" borderId="19" xfId="4" applyFont="1" applyFill="1" applyBorder="1" applyAlignment="1" applyProtection="1">
      <alignment horizontal="center" vertical="center" shrinkToFit="1"/>
      <protection locked="0"/>
    </xf>
    <xf numFmtId="0" fontId="17" fillId="0" borderId="198" xfId="4" applyFont="1" applyFill="1" applyBorder="1" applyAlignment="1" applyProtection="1">
      <alignment horizontal="center" vertical="center" shrinkToFit="1"/>
      <protection locked="0"/>
    </xf>
    <xf numFmtId="0" fontId="17" fillId="0" borderId="111" xfId="4" applyFont="1" applyFill="1" applyBorder="1" applyAlignment="1" applyProtection="1">
      <alignment horizontal="center" vertical="center"/>
      <protection locked="0"/>
    </xf>
    <xf numFmtId="0" fontId="21" fillId="19" borderId="244" xfId="4" applyFont="1" applyFill="1" applyBorder="1" applyAlignment="1" applyProtection="1">
      <alignment horizontal="center" vertical="center" shrinkToFit="1"/>
    </xf>
    <xf numFmtId="0" fontId="21" fillId="19" borderId="245" xfId="4" applyFont="1" applyFill="1" applyBorder="1" applyAlignment="1" applyProtection="1">
      <alignment horizontal="center" vertical="center" shrinkToFit="1"/>
    </xf>
    <xf numFmtId="0" fontId="21" fillId="19" borderId="226" xfId="4" applyFont="1" applyFill="1" applyBorder="1" applyAlignment="1" applyProtection="1">
      <alignment horizontal="center" vertical="center" shrinkToFit="1"/>
    </xf>
    <xf numFmtId="0" fontId="21" fillId="19" borderId="10" xfId="4" applyFont="1" applyFill="1" applyBorder="1" applyAlignment="1" applyProtection="1">
      <alignment horizontal="center" vertical="center" shrinkToFit="1"/>
    </xf>
    <xf numFmtId="0" fontId="21" fillId="19" borderId="225" xfId="4" applyFont="1" applyFill="1" applyBorder="1" applyAlignment="1" applyProtection="1">
      <alignment horizontal="center" vertical="center" shrinkToFit="1"/>
    </xf>
    <xf numFmtId="0" fontId="21" fillId="19" borderId="246" xfId="4" applyFont="1" applyFill="1" applyBorder="1" applyAlignment="1" applyProtection="1">
      <alignment horizontal="center" vertical="center" shrinkToFit="1"/>
    </xf>
    <xf numFmtId="0" fontId="21" fillId="19" borderId="223" xfId="4" applyFont="1" applyFill="1" applyBorder="1" applyAlignment="1" applyProtection="1">
      <alignment horizontal="center" vertical="center" shrinkToFit="1"/>
    </xf>
    <xf numFmtId="0" fontId="21" fillId="19" borderId="224" xfId="4" applyFont="1" applyFill="1" applyBorder="1" applyAlignment="1" applyProtection="1">
      <alignment horizontal="center" vertical="center" shrinkToFit="1"/>
    </xf>
    <xf numFmtId="0" fontId="18" fillId="19" borderId="227" xfId="4" applyFont="1" applyFill="1" applyBorder="1" applyAlignment="1" applyProtection="1">
      <alignment horizontal="center" vertical="center" shrinkToFit="1"/>
    </xf>
    <xf numFmtId="0" fontId="18" fillId="19" borderId="221" xfId="4" applyFont="1" applyFill="1" applyBorder="1" applyAlignment="1" applyProtection="1">
      <alignment horizontal="center" vertical="center" shrinkToFit="1"/>
    </xf>
    <xf numFmtId="0" fontId="18" fillId="19" borderId="228" xfId="4" applyFont="1" applyFill="1" applyBorder="1" applyAlignment="1" applyProtection="1">
      <alignment horizontal="center" vertical="center" shrinkToFit="1"/>
    </xf>
    <xf numFmtId="0" fontId="18" fillId="19" borderId="10" xfId="4" applyFont="1" applyFill="1" applyBorder="1" applyAlignment="1" applyProtection="1">
      <alignment horizontal="center" vertical="center" shrinkToFit="1"/>
    </xf>
    <xf numFmtId="0" fontId="18" fillId="19" borderId="163" xfId="4" applyFont="1" applyFill="1" applyBorder="1" applyAlignment="1" applyProtection="1">
      <alignment horizontal="center" vertical="center" shrinkToFit="1"/>
    </xf>
    <xf numFmtId="0" fontId="18" fillId="19" borderId="11" xfId="4" applyFont="1" applyFill="1" applyBorder="1" applyAlignment="1" applyProtection="1">
      <alignment horizontal="center" vertical="center" shrinkToFit="1"/>
    </xf>
    <xf numFmtId="0" fontId="18" fillId="19" borderId="221" xfId="4" applyFont="1" applyFill="1" applyBorder="1" applyAlignment="1" applyProtection="1">
      <alignment horizontal="center" vertical="center" wrapText="1"/>
    </xf>
    <xf numFmtId="0" fontId="18" fillId="19" borderId="10" xfId="4" applyFont="1" applyFill="1" applyBorder="1" applyAlignment="1" applyProtection="1">
      <alignment horizontal="center" vertical="center" wrapText="1"/>
    </xf>
    <xf numFmtId="0" fontId="18" fillId="19" borderId="11" xfId="4" applyFont="1" applyFill="1" applyBorder="1" applyAlignment="1" applyProtection="1">
      <alignment horizontal="center" vertical="center" wrapText="1"/>
    </xf>
    <xf numFmtId="0" fontId="18" fillId="0" borderId="254" xfId="4" applyNumberFormat="1" applyFont="1" applyFill="1" applyBorder="1" applyAlignment="1" applyProtection="1">
      <alignment horizontal="center" vertical="center" shrinkToFit="1"/>
    </xf>
    <xf numFmtId="0" fontId="18" fillId="0" borderId="239" xfId="4" applyNumberFormat="1" applyFont="1" applyFill="1" applyBorder="1" applyAlignment="1" applyProtection="1">
      <alignment horizontal="center" vertical="center" shrinkToFit="1"/>
    </xf>
    <xf numFmtId="0" fontId="18" fillId="0" borderId="240" xfId="4" applyNumberFormat="1" applyFont="1" applyFill="1" applyBorder="1" applyAlignment="1" applyProtection="1">
      <alignment horizontal="center" vertical="center" shrinkToFit="1"/>
    </xf>
    <xf numFmtId="0" fontId="18" fillId="0" borderId="35" xfId="4" applyNumberFormat="1" applyFont="1" applyFill="1" applyBorder="1" applyAlignment="1" applyProtection="1">
      <alignment horizontal="center" vertical="center" shrinkToFit="1"/>
    </xf>
    <xf numFmtId="0" fontId="18" fillId="0" borderId="239" xfId="13" applyNumberFormat="1" applyFont="1" applyFill="1" applyBorder="1" applyAlignment="1" applyProtection="1">
      <alignment horizontal="center" vertical="center"/>
    </xf>
    <xf numFmtId="0" fontId="18" fillId="0" borderId="119" xfId="13" applyNumberFormat="1" applyFont="1" applyFill="1" applyBorder="1" applyAlignment="1" applyProtection="1">
      <alignment horizontal="center" vertical="center"/>
    </xf>
    <xf numFmtId="0" fontId="18" fillId="0" borderId="239" xfId="13" applyNumberFormat="1" applyFont="1" applyFill="1" applyBorder="1" applyAlignment="1" applyProtection="1">
      <alignment horizontal="left" vertical="center"/>
    </xf>
    <xf numFmtId="0" fontId="18" fillId="0" borderId="119" xfId="13" applyNumberFormat="1" applyFont="1" applyFill="1" applyBorder="1" applyAlignment="1" applyProtection="1">
      <alignment horizontal="left" vertical="center"/>
    </xf>
    <xf numFmtId="0" fontId="17" fillId="0" borderId="93" xfId="13" applyNumberFormat="1" applyFont="1" applyFill="1" applyBorder="1" applyAlignment="1" applyProtection="1">
      <alignment horizontal="left" vertical="center" wrapText="1"/>
    </xf>
    <xf numFmtId="0" fontId="17" fillId="0" borderId="239" xfId="13" applyNumberFormat="1" applyFont="1" applyFill="1" applyBorder="1" applyAlignment="1" applyProtection="1">
      <alignment horizontal="left" vertical="center" wrapText="1"/>
    </xf>
    <xf numFmtId="0" fontId="17" fillId="0" borderId="240" xfId="13" applyNumberFormat="1" applyFont="1" applyFill="1" applyBorder="1" applyAlignment="1" applyProtection="1">
      <alignment horizontal="left" vertical="center" wrapText="1"/>
    </xf>
    <xf numFmtId="0" fontId="17" fillId="0" borderId="270" xfId="13" applyNumberFormat="1" applyFont="1" applyFill="1" applyBorder="1" applyAlignment="1" applyProtection="1">
      <alignment horizontal="left" vertical="center" wrapText="1"/>
    </xf>
    <xf numFmtId="0" fontId="17" fillId="0" borderId="119" xfId="13" applyNumberFormat="1" applyFont="1" applyFill="1" applyBorder="1" applyAlignment="1" applyProtection="1">
      <alignment horizontal="left" vertical="center" wrapText="1"/>
    </xf>
    <xf numFmtId="0" fontId="17" fillId="0" borderId="232" xfId="13" applyNumberFormat="1" applyFont="1" applyFill="1" applyBorder="1" applyAlignment="1" applyProtection="1">
      <alignment horizontal="left" vertical="center" wrapText="1"/>
    </xf>
    <xf numFmtId="10" fontId="21" fillId="0" borderId="111" xfId="6" applyNumberFormat="1" applyFont="1" applyFill="1" applyBorder="1" applyAlignment="1" applyProtection="1">
      <alignment horizontal="right" vertical="center" shrinkToFit="1"/>
      <protection locked="0"/>
    </xf>
    <xf numFmtId="180" fontId="29" fillId="2" borderId="32" xfId="4" applyNumberFormat="1" applyFont="1" applyFill="1" applyBorder="1" applyAlignment="1" applyProtection="1">
      <alignment horizontal="right" vertical="center" shrinkToFit="1"/>
      <protection locked="0"/>
    </xf>
    <xf numFmtId="180" fontId="29" fillId="2" borderId="33" xfId="4" applyNumberFormat="1" applyFont="1" applyFill="1" applyBorder="1" applyAlignment="1" applyProtection="1">
      <alignment horizontal="right" vertical="center" shrinkToFit="1"/>
      <protection locked="0"/>
    </xf>
    <xf numFmtId="180" fontId="29" fillId="2" borderId="51" xfId="4" applyNumberFormat="1" applyFont="1" applyFill="1" applyBorder="1" applyAlignment="1" applyProtection="1">
      <alignment horizontal="right" vertical="center" shrinkToFit="1"/>
      <protection locked="0"/>
    </xf>
    <xf numFmtId="0" fontId="45" fillId="0" borderId="112" xfId="4" applyFont="1" applyFill="1" applyBorder="1" applyAlignment="1" applyProtection="1">
      <alignment horizontal="center" vertical="center" shrinkToFit="1"/>
      <protection locked="0"/>
    </xf>
    <xf numFmtId="0" fontId="45" fillId="0" borderId="179" xfId="4" applyFont="1" applyFill="1" applyBorder="1" applyAlignment="1" applyProtection="1">
      <alignment horizontal="center" vertical="center" shrinkToFit="1"/>
      <protection locked="0"/>
    </xf>
    <xf numFmtId="0" fontId="45" fillId="0" borderId="178" xfId="4" applyFont="1" applyFill="1" applyBorder="1" applyAlignment="1" applyProtection="1">
      <alignment horizontal="center" vertical="center" shrinkToFit="1"/>
      <protection locked="0"/>
    </xf>
    <xf numFmtId="0" fontId="45" fillId="0" borderId="100" xfId="4" applyFont="1" applyFill="1" applyBorder="1" applyAlignment="1" applyProtection="1">
      <alignment horizontal="center" vertical="center" shrinkToFit="1"/>
      <protection locked="0"/>
    </xf>
    <xf numFmtId="0" fontId="45" fillId="0" borderId="0" xfId="4" applyFont="1" applyFill="1" applyBorder="1" applyAlignment="1" applyProtection="1">
      <alignment horizontal="center" vertical="center" shrinkToFit="1"/>
      <protection locked="0"/>
    </xf>
    <xf numFmtId="0" fontId="45" fillId="0" borderId="35" xfId="4" applyFont="1" applyFill="1" applyBorder="1" applyAlignment="1" applyProtection="1">
      <alignment horizontal="center" vertical="center" shrinkToFit="1"/>
      <protection locked="0"/>
    </xf>
    <xf numFmtId="0" fontId="45" fillId="0" borderId="110" xfId="4" applyFont="1" applyFill="1" applyBorder="1" applyAlignment="1" applyProtection="1">
      <alignment horizontal="center" vertical="center" shrinkToFit="1"/>
      <protection locked="0"/>
    </xf>
    <xf numFmtId="0" fontId="45" fillId="0" borderId="33" xfId="4" applyFont="1" applyFill="1" applyBorder="1" applyAlignment="1" applyProtection="1">
      <alignment horizontal="center" vertical="center" shrinkToFit="1"/>
      <protection locked="0"/>
    </xf>
    <xf numFmtId="0" fontId="45" fillId="0" borderId="51" xfId="4" applyFont="1" applyFill="1" applyBorder="1" applyAlignment="1" applyProtection="1">
      <alignment horizontal="center" vertical="center" shrinkToFit="1"/>
      <protection locked="0"/>
    </xf>
    <xf numFmtId="0" fontId="17" fillId="0" borderId="179" xfId="4" applyFont="1" applyFill="1" applyBorder="1" applyAlignment="1" applyProtection="1">
      <alignment horizontal="center" vertical="center"/>
      <protection locked="0"/>
    </xf>
    <xf numFmtId="0" fontId="17" fillId="0" borderId="0" xfId="4" applyFont="1" applyFill="1" applyBorder="1" applyAlignment="1" applyProtection="1">
      <alignment horizontal="center" vertical="center"/>
      <protection locked="0"/>
    </xf>
    <xf numFmtId="0" fontId="17" fillId="0" borderId="33" xfId="4" applyFont="1" applyFill="1" applyBorder="1" applyAlignment="1" applyProtection="1">
      <alignment horizontal="center" vertical="center"/>
      <protection locked="0"/>
    </xf>
    <xf numFmtId="6" fontId="21" fillId="0" borderId="174" xfId="13" applyFont="1" applyFill="1" applyBorder="1" applyAlignment="1" applyProtection="1">
      <alignment horizontal="right" vertical="center" shrinkToFit="1"/>
      <protection locked="0"/>
    </xf>
    <xf numFmtId="0" fontId="18" fillId="19" borderId="221" xfId="4" applyFont="1" applyFill="1" applyBorder="1" applyAlignment="1" applyProtection="1">
      <alignment horizontal="center" vertical="center" wrapText="1" shrinkToFit="1"/>
    </xf>
    <xf numFmtId="0" fontId="18" fillId="19" borderId="222" xfId="4" applyFont="1" applyFill="1" applyBorder="1" applyAlignment="1" applyProtection="1">
      <alignment horizontal="center" vertical="center" wrapText="1" shrinkToFit="1"/>
    </xf>
    <xf numFmtId="0" fontId="18" fillId="19" borderId="10" xfId="4" applyFont="1" applyFill="1" applyBorder="1" applyAlignment="1" applyProtection="1">
      <alignment horizontal="center" vertical="center" wrapText="1" shrinkToFit="1"/>
    </xf>
    <xf numFmtId="0" fontId="18" fillId="19" borderId="223" xfId="4" applyFont="1" applyFill="1" applyBorder="1" applyAlignment="1" applyProtection="1">
      <alignment horizontal="center" vertical="center" wrapText="1" shrinkToFit="1"/>
    </xf>
    <xf numFmtId="0" fontId="18" fillId="19" borderId="11" xfId="4" applyFont="1" applyFill="1" applyBorder="1" applyAlignment="1" applyProtection="1">
      <alignment horizontal="center" vertical="center" wrapText="1" shrinkToFit="1"/>
    </xf>
    <xf numFmtId="0" fontId="18" fillId="19" borderId="224" xfId="4" applyFont="1" applyFill="1" applyBorder="1" applyAlignment="1" applyProtection="1">
      <alignment horizontal="center" vertical="center" wrapText="1" shrinkToFit="1"/>
    </xf>
    <xf numFmtId="0" fontId="28" fillId="0" borderId="300" xfId="4" applyFont="1" applyBorder="1" applyAlignment="1" applyProtection="1">
      <alignment vertical="center" shrinkToFit="1"/>
    </xf>
    <xf numFmtId="0" fontId="0" fillId="0" borderId="300" xfId="0" applyBorder="1" applyAlignment="1" applyProtection="1">
      <alignment vertical="center" shrinkToFit="1"/>
    </xf>
    <xf numFmtId="0" fontId="0" fillId="0" borderId="301" xfId="0" applyBorder="1" applyAlignment="1" applyProtection="1">
      <alignment vertical="center" shrinkToFit="1"/>
    </xf>
    <xf numFmtId="0" fontId="18" fillId="0" borderId="296" xfId="4" applyFont="1" applyFill="1" applyBorder="1" applyAlignment="1" applyProtection="1">
      <alignment horizontal="center" vertical="center" shrinkToFit="1"/>
    </xf>
    <xf numFmtId="0" fontId="18" fillId="0" borderId="302" xfId="4" applyFont="1" applyFill="1" applyBorder="1" applyAlignment="1" applyProtection="1">
      <alignment horizontal="center" vertical="center"/>
    </xf>
    <xf numFmtId="0" fontId="18" fillId="0" borderId="303" xfId="4" applyFont="1" applyFill="1" applyBorder="1" applyAlignment="1" applyProtection="1">
      <alignment horizontal="center" vertical="center"/>
    </xf>
    <xf numFmtId="0" fontId="18" fillId="0" borderId="304" xfId="13" applyNumberFormat="1" applyFont="1" applyFill="1" applyBorder="1" applyAlignment="1" applyProtection="1">
      <alignment horizontal="left" vertical="center"/>
      <protection locked="0"/>
    </xf>
    <xf numFmtId="0" fontId="18" fillId="0" borderId="305" xfId="13" applyNumberFormat="1" applyFont="1" applyFill="1" applyBorder="1" applyAlignment="1" applyProtection="1">
      <alignment horizontal="left" vertical="center"/>
      <protection locked="0"/>
    </xf>
    <xf numFmtId="0" fontId="18" fillId="0" borderId="304" xfId="6" applyNumberFormat="1" applyFont="1" applyFill="1" applyBorder="1" applyAlignment="1" applyProtection="1">
      <alignment horizontal="left" vertical="center"/>
      <protection locked="0"/>
    </xf>
    <xf numFmtId="0" fontId="18" fillId="0" borderId="305" xfId="6" applyNumberFormat="1" applyFont="1" applyFill="1" applyBorder="1" applyAlignment="1" applyProtection="1">
      <alignment horizontal="left" vertical="center"/>
      <protection locked="0"/>
    </xf>
    <xf numFmtId="0" fontId="18" fillId="0" borderId="306" xfId="6" applyNumberFormat="1" applyFont="1" applyFill="1" applyBorder="1" applyAlignment="1" applyProtection="1">
      <alignment horizontal="left" vertical="center"/>
      <protection locked="0"/>
    </xf>
    <xf numFmtId="0" fontId="21" fillId="2" borderId="280" xfId="4" applyFont="1" applyFill="1" applyBorder="1" applyAlignment="1" applyProtection="1">
      <alignment horizontal="center" vertical="center" shrinkToFit="1"/>
    </xf>
    <xf numFmtId="0" fontId="21" fillId="2" borderId="271" xfId="4" applyFont="1" applyFill="1" applyBorder="1" applyAlignment="1" applyProtection="1">
      <alignment horizontal="center" vertical="center" shrinkToFit="1"/>
    </xf>
    <xf numFmtId="0" fontId="21" fillId="2" borderId="273" xfId="4" applyFont="1" applyFill="1" applyBorder="1" applyAlignment="1" applyProtection="1">
      <alignment horizontal="center" vertical="center" shrinkToFit="1"/>
    </xf>
    <xf numFmtId="0" fontId="21" fillId="2" borderId="297" xfId="4" applyFont="1" applyFill="1" applyBorder="1" applyAlignment="1" applyProtection="1">
      <alignment horizontal="center" vertical="center" shrinkToFit="1"/>
    </xf>
    <xf numFmtId="0" fontId="21" fillId="2" borderId="37" xfId="4" applyFont="1" applyFill="1" applyBorder="1" applyAlignment="1" applyProtection="1">
      <alignment horizontal="center" vertical="center" shrinkToFit="1"/>
    </xf>
    <xf numFmtId="0" fontId="21" fillId="2" borderId="298" xfId="4" applyFont="1" applyFill="1" applyBorder="1" applyAlignment="1" applyProtection="1">
      <alignment horizontal="center" vertical="center" shrinkToFit="1"/>
    </xf>
    <xf numFmtId="0" fontId="17" fillId="0" borderId="278" xfId="4" applyFont="1" applyFill="1" applyBorder="1" applyAlignment="1" applyProtection="1">
      <alignment horizontal="center" vertical="center"/>
    </xf>
    <xf numFmtId="0" fontId="17" fillId="0" borderId="136" xfId="4" applyFont="1" applyFill="1" applyBorder="1" applyAlignment="1" applyProtection="1">
      <alignment horizontal="center" vertical="center" shrinkToFit="1"/>
      <protection locked="0"/>
    </xf>
    <xf numFmtId="0" fontId="17" fillId="0" borderId="73" xfId="4" applyFont="1" applyFill="1" applyBorder="1" applyAlignment="1" applyProtection="1">
      <alignment horizontal="center" vertical="center" shrinkToFit="1"/>
      <protection locked="0"/>
    </xf>
    <xf numFmtId="0" fontId="17" fillId="0" borderId="299" xfId="4" applyFont="1" applyFill="1" applyBorder="1" applyAlignment="1" applyProtection="1">
      <alignment horizontal="center" vertical="center" shrinkToFit="1"/>
      <protection locked="0"/>
    </xf>
    <xf numFmtId="0" fontId="17" fillId="0" borderId="300" xfId="4" applyFont="1" applyFill="1" applyBorder="1" applyAlignment="1" applyProtection="1">
      <alignment horizontal="center" vertical="center"/>
      <protection locked="0"/>
    </xf>
    <xf numFmtId="6" fontId="21" fillId="0" borderId="300" xfId="13" applyFont="1" applyFill="1" applyBorder="1" applyAlignment="1" applyProtection="1">
      <alignment horizontal="right" vertical="center" shrinkToFit="1"/>
      <protection locked="0"/>
    </xf>
    <xf numFmtId="10" fontId="21" fillId="0" borderId="300" xfId="6" applyNumberFormat="1" applyFont="1" applyFill="1" applyBorder="1" applyAlignment="1" applyProtection="1">
      <alignment horizontal="right" vertical="center" shrinkToFit="1"/>
      <protection locked="0"/>
    </xf>
    <xf numFmtId="180" fontId="29" fillId="2" borderId="4" xfId="4" applyNumberFormat="1" applyFont="1" applyFill="1" applyBorder="1" applyAlignment="1" applyProtection="1">
      <alignment horizontal="right" vertical="center" shrinkToFit="1"/>
      <protection locked="0"/>
    </xf>
    <xf numFmtId="180" fontId="29" fillId="2" borderId="1" xfId="4" applyNumberFormat="1" applyFont="1" applyFill="1" applyBorder="1" applyAlignment="1" applyProtection="1">
      <alignment horizontal="right" vertical="center" shrinkToFit="1"/>
      <protection locked="0"/>
    </xf>
    <xf numFmtId="180" fontId="29" fillId="2" borderId="2" xfId="4" applyNumberFormat="1" applyFont="1" applyFill="1" applyBorder="1" applyAlignment="1" applyProtection="1">
      <alignment horizontal="right" vertical="center" shrinkToFit="1"/>
      <protection locked="0"/>
    </xf>
    <xf numFmtId="10" fontId="21" fillId="0" borderId="174" xfId="6" applyNumberFormat="1" applyFont="1" applyFill="1" applyBorder="1" applyAlignment="1" applyProtection="1">
      <alignment horizontal="right" vertical="center" shrinkToFit="1"/>
      <protection locked="0"/>
    </xf>
    <xf numFmtId="0" fontId="28" fillId="0" borderId="174" xfId="4" applyFont="1" applyBorder="1" applyAlignment="1" applyProtection="1">
      <alignment vertical="center" shrinkToFit="1"/>
    </xf>
    <xf numFmtId="0" fontId="0" fillId="0" borderId="174" xfId="0" applyBorder="1" applyAlignment="1" applyProtection="1">
      <alignment vertical="center" shrinkToFit="1"/>
    </xf>
    <xf numFmtId="0" fontId="0" fillId="0" borderId="231" xfId="0" applyBorder="1" applyAlignment="1" applyProtection="1">
      <alignment vertical="center" shrinkToFit="1"/>
    </xf>
    <xf numFmtId="6" fontId="21" fillId="0" borderId="171" xfId="13" applyFont="1" applyFill="1" applyBorder="1" applyAlignment="1" applyProtection="1">
      <alignment horizontal="right" vertical="center" shrinkToFit="1"/>
    </xf>
    <xf numFmtId="6" fontId="17" fillId="5" borderId="175" xfId="13" applyFont="1" applyFill="1" applyBorder="1" applyAlignment="1" applyProtection="1">
      <alignment vertical="center" shrinkToFit="1"/>
      <protection hidden="1"/>
    </xf>
    <xf numFmtId="6" fontId="17" fillId="5" borderId="10" xfId="13" applyFont="1" applyFill="1" applyBorder="1" applyAlignment="1" applyProtection="1">
      <alignment vertical="center" shrinkToFit="1"/>
      <protection hidden="1"/>
    </xf>
    <xf numFmtId="6" fontId="17" fillId="5" borderId="11" xfId="13" applyFont="1" applyFill="1" applyBorder="1" applyAlignment="1" applyProtection="1">
      <alignment vertical="center" shrinkToFit="1"/>
      <protection hidden="1"/>
    </xf>
    <xf numFmtId="10" fontId="21" fillId="0" borderId="171" xfId="6" applyNumberFormat="1" applyFont="1" applyFill="1" applyBorder="1" applyAlignment="1" applyProtection="1">
      <alignment horizontal="right" vertical="center" shrinkToFit="1"/>
    </xf>
    <xf numFmtId="6" fontId="48" fillId="0" borderId="171" xfId="13" applyFont="1" applyFill="1" applyBorder="1" applyAlignment="1" applyProtection="1">
      <alignment horizontal="left" vertical="center" shrinkToFit="1"/>
    </xf>
    <xf numFmtId="6" fontId="48" fillId="0" borderId="135" xfId="13" applyFont="1" applyFill="1" applyBorder="1" applyAlignment="1" applyProtection="1">
      <alignment horizontal="left" vertical="center" shrinkToFit="1"/>
    </xf>
    <xf numFmtId="6" fontId="21" fillId="0" borderId="179" xfId="13" applyFont="1" applyFill="1" applyBorder="1" applyAlignment="1" applyProtection="1">
      <alignment vertical="center" shrinkToFit="1"/>
      <protection locked="0"/>
    </xf>
    <xf numFmtId="6" fontId="21" fillId="0" borderId="0" xfId="13" applyFont="1" applyFill="1" applyBorder="1" applyAlignment="1" applyProtection="1">
      <alignment vertical="center" shrinkToFit="1"/>
      <protection locked="0"/>
    </xf>
    <xf numFmtId="6" fontId="21" fillId="0" borderId="33" xfId="13" applyFont="1" applyFill="1" applyBorder="1" applyAlignment="1" applyProtection="1">
      <alignment vertical="center" shrinkToFit="1"/>
      <protection locked="0"/>
    </xf>
    <xf numFmtId="0" fontId="39" fillId="0" borderId="250" xfId="0" applyFont="1" applyBorder="1" applyAlignment="1" applyProtection="1">
      <alignment horizontal="left" vertical="center" shrinkToFit="1"/>
    </xf>
    <xf numFmtId="0" fontId="39" fillId="0" borderId="135" xfId="0" applyFont="1" applyBorder="1" applyAlignment="1" applyProtection="1">
      <alignment horizontal="left" vertical="center" shrinkToFit="1"/>
    </xf>
    <xf numFmtId="0" fontId="29" fillId="2" borderId="4" xfId="4" applyFont="1" applyFill="1" applyBorder="1" applyAlignment="1" applyProtection="1">
      <alignment horizontal="center" vertical="center" shrinkToFit="1"/>
    </xf>
    <xf numFmtId="0" fontId="29" fillId="2" borderId="1" xfId="4" applyFont="1" applyFill="1" applyBorder="1" applyAlignment="1" applyProtection="1">
      <alignment horizontal="center" vertical="center" shrinkToFit="1"/>
    </xf>
    <xf numFmtId="0" fontId="29" fillId="2" borderId="2" xfId="4" applyFont="1" applyFill="1" applyBorder="1" applyAlignment="1" applyProtection="1">
      <alignment horizontal="center" vertical="center" shrinkToFit="1"/>
    </xf>
    <xf numFmtId="0" fontId="17" fillId="0" borderId="5" xfId="4" applyFont="1" applyFill="1" applyBorder="1" applyAlignment="1" applyProtection="1">
      <alignment horizontal="center" vertical="center"/>
    </xf>
    <xf numFmtId="0" fontId="17" fillId="0" borderId="33" xfId="4" applyFont="1" applyFill="1" applyBorder="1" applyAlignment="1" applyProtection="1">
      <alignment horizontal="center" vertical="center"/>
    </xf>
    <xf numFmtId="0" fontId="45" fillId="0" borderId="134" xfId="4" applyFont="1" applyFill="1" applyBorder="1" applyAlignment="1" applyProtection="1">
      <alignment horizontal="center" vertical="center" shrinkToFit="1"/>
      <protection locked="0"/>
    </xf>
    <xf numFmtId="0" fontId="45" fillId="0" borderId="171" xfId="4" applyFont="1" applyFill="1" applyBorder="1" applyAlignment="1" applyProtection="1">
      <alignment horizontal="center" vertical="center" shrinkToFit="1"/>
      <protection locked="0"/>
    </xf>
    <xf numFmtId="0" fontId="45" fillId="0" borderId="172" xfId="4" applyFont="1" applyFill="1" applyBorder="1" applyAlignment="1" applyProtection="1">
      <alignment horizontal="center" vertical="center" shrinkToFit="1"/>
      <protection locked="0"/>
    </xf>
    <xf numFmtId="0" fontId="17" fillId="0" borderId="175" xfId="4" applyFont="1" applyFill="1" applyBorder="1" applyAlignment="1" applyProtection="1">
      <alignment horizontal="center" vertical="center"/>
      <protection locked="0"/>
    </xf>
    <xf numFmtId="0" fontId="39" fillId="0" borderId="250" xfId="4" applyFont="1" applyBorder="1" applyAlignment="1" applyProtection="1">
      <alignment horizontal="center" vertical="center" shrinkToFit="1"/>
    </xf>
    <xf numFmtId="0" fontId="18" fillId="0" borderId="114" xfId="4" applyNumberFormat="1" applyFont="1" applyFill="1" applyBorder="1" applyAlignment="1" applyProtection="1">
      <alignment horizontal="center" vertical="center" shrinkToFit="1"/>
    </xf>
    <xf numFmtId="0" fontId="18" fillId="0" borderId="147" xfId="4" applyNumberFormat="1" applyFont="1" applyFill="1" applyBorder="1" applyAlignment="1" applyProtection="1">
      <alignment horizontal="center" vertical="center" shrinkToFit="1"/>
    </xf>
    <xf numFmtId="0" fontId="18" fillId="0" borderId="213" xfId="4" applyNumberFormat="1" applyFont="1" applyFill="1" applyBorder="1" applyAlignment="1" applyProtection="1">
      <alignment horizontal="center" vertical="center"/>
      <protection locked="0"/>
    </xf>
    <xf numFmtId="0" fontId="21" fillId="7" borderId="27" xfId="4" applyFont="1" applyFill="1" applyBorder="1" applyAlignment="1" applyProtection="1">
      <alignment horizontal="center" vertical="center"/>
    </xf>
    <xf numFmtId="0" fontId="21" fillId="7" borderId="28" xfId="4" applyFont="1" applyFill="1" applyBorder="1" applyAlignment="1" applyProtection="1">
      <alignment horizontal="center" vertical="center"/>
    </xf>
    <xf numFmtId="0" fontId="21" fillId="7" borderId="60" xfId="4" applyFont="1" applyFill="1" applyBorder="1" applyAlignment="1" applyProtection="1">
      <alignment horizontal="center" vertical="center"/>
    </xf>
    <xf numFmtId="0" fontId="21" fillId="7" borderId="30" xfId="4" applyFont="1" applyFill="1" applyBorder="1" applyAlignment="1" applyProtection="1">
      <alignment horizontal="center" vertical="center"/>
    </xf>
    <xf numFmtId="0" fontId="21" fillId="7" borderId="0" xfId="4" applyFont="1" applyFill="1" applyBorder="1" applyAlignment="1" applyProtection="1">
      <alignment horizontal="center" vertical="center"/>
    </xf>
    <xf numFmtId="0" fontId="21" fillId="7" borderId="35" xfId="4" applyFont="1" applyFill="1" applyBorder="1" applyAlignment="1" applyProtection="1">
      <alignment horizontal="center" vertical="center"/>
    </xf>
    <xf numFmtId="0" fontId="21" fillId="7" borderId="32" xfId="4" applyFont="1" applyFill="1" applyBorder="1" applyAlignment="1" applyProtection="1">
      <alignment horizontal="center" vertical="center"/>
    </xf>
    <xf numFmtId="0" fontId="21" fillId="7" borderId="33" xfId="4" applyFont="1" applyFill="1" applyBorder="1" applyAlignment="1" applyProtection="1">
      <alignment horizontal="center" vertical="center"/>
    </xf>
    <xf numFmtId="0" fontId="21" fillId="7" borderId="51" xfId="4" applyFont="1" applyFill="1" applyBorder="1" applyAlignment="1" applyProtection="1">
      <alignment horizontal="center" vertical="center"/>
    </xf>
    <xf numFmtId="0" fontId="21" fillId="7" borderId="61" xfId="4" applyFont="1" applyFill="1" applyBorder="1" applyAlignment="1" applyProtection="1">
      <alignment horizontal="center" vertical="center"/>
    </xf>
    <xf numFmtId="0" fontId="21" fillId="7" borderId="8" xfId="4" applyFont="1" applyFill="1" applyBorder="1" applyAlignment="1" applyProtection="1">
      <alignment horizontal="center" vertical="center"/>
    </xf>
    <xf numFmtId="0" fontId="21" fillId="7" borderId="5" xfId="4" applyFont="1" applyFill="1" applyBorder="1" applyAlignment="1" applyProtection="1">
      <alignment horizontal="center" vertical="center"/>
    </xf>
    <xf numFmtId="0" fontId="18" fillId="19" borderId="109" xfId="4" applyFont="1" applyFill="1" applyBorder="1" applyAlignment="1" applyProtection="1">
      <alignment horizontal="center" vertical="center"/>
    </xf>
    <xf numFmtId="0" fontId="18" fillId="19" borderId="70" xfId="4" applyFont="1" applyFill="1" applyBorder="1" applyAlignment="1" applyProtection="1">
      <alignment horizontal="center" vertical="center"/>
    </xf>
    <xf numFmtId="0" fontId="18" fillId="19" borderId="104" xfId="4" applyFont="1" applyFill="1" applyBorder="1" applyAlignment="1" applyProtection="1">
      <alignment horizontal="center" vertical="center"/>
    </xf>
    <xf numFmtId="0" fontId="18" fillId="19" borderId="100" xfId="4" applyFont="1" applyFill="1" applyBorder="1" applyAlignment="1" applyProtection="1">
      <alignment horizontal="center" vertical="center"/>
    </xf>
    <xf numFmtId="0" fontId="18" fillId="19" borderId="0" xfId="4" applyFont="1" applyFill="1" applyBorder="1" applyAlignment="1" applyProtection="1">
      <alignment horizontal="center" vertical="center"/>
    </xf>
    <xf numFmtId="0" fontId="18" fillId="19" borderId="35" xfId="4" applyFont="1" applyFill="1" applyBorder="1" applyAlignment="1" applyProtection="1">
      <alignment horizontal="center" vertical="center"/>
    </xf>
    <xf numFmtId="0" fontId="18" fillId="19" borderId="110" xfId="4" applyFont="1" applyFill="1" applyBorder="1" applyAlignment="1" applyProtection="1">
      <alignment horizontal="center" vertical="center"/>
    </xf>
    <xf numFmtId="0" fontId="18" fillId="19" borderId="33" xfId="4" applyFont="1" applyFill="1" applyBorder="1" applyAlignment="1" applyProtection="1">
      <alignment horizontal="center" vertical="center"/>
    </xf>
    <xf numFmtId="0" fontId="18" fillId="19" borderId="51" xfId="4" applyFont="1" applyFill="1" applyBorder="1" applyAlignment="1" applyProtection="1">
      <alignment horizontal="center" vertical="center"/>
    </xf>
    <xf numFmtId="0" fontId="18" fillId="19" borderId="69" xfId="4" applyFont="1" applyFill="1" applyBorder="1" applyAlignment="1" applyProtection="1">
      <alignment horizontal="center" vertical="center" wrapText="1"/>
    </xf>
    <xf numFmtId="0" fontId="18" fillId="19" borderId="104" xfId="4" applyFont="1" applyFill="1" applyBorder="1" applyAlignment="1" applyProtection="1">
      <alignment horizontal="center" vertical="center" wrapText="1"/>
    </xf>
    <xf numFmtId="0" fontId="18" fillId="19" borderId="8" xfId="4" applyFont="1" applyFill="1" applyBorder="1" applyAlignment="1" applyProtection="1">
      <alignment horizontal="center" vertical="center" wrapText="1"/>
    </xf>
    <xf numFmtId="0" fontId="18" fillId="19" borderId="35" xfId="4" applyFont="1" applyFill="1" applyBorder="1" applyAlignment="1" applyProtection="1">
      <alignment horizontal="center" vertical="center" wrapText="1"/>
    </xf>
    <xf numFmtId="0" fontId="18" fillId="19" borderId="5" xfId="4" applyFont="1" applyFill="1" applyBorder="1" applyAlignment="1" applyProtection="1">
      <alignment horizontal="center" vertical="center" wrapText="1"/>
    </xf>
    <xf numFmtId="0" fontId="18" fillId="19" borderId="51" xfId="4" applyFont="1" applyFill="1" applyBorder="1" applyAlignment="1" applyProtection="1">
      <alignment horizontal="center" vertical="center" wrapText="1"/>
    </xf>
    <xf numFmtId="0" fontId="21" fillId="7" borderId="176" xfId="4" applyFont="1" applyFill="1" applyBorder="1" applyAlignment="1" applyProtection="1">
      <alignment horizontal="center" vertical="center"/>
    </xf>
    <xf numFmtId="0" fontId="21" fillId="7" borderId="213" xfId="4" applyFont="1" applyFill="1" applyBorder="1" applyAlignment="1" applyProtection="1">
      <alignment horizontal="center" vertical="center"/>
    </xf>
    <xf numFmtId="0" fontId="21" fillId="7" borderId="214" xfId="4" applyFont="1" applyFill="1" applyBorder="1" applyAlignment="1" applyProtection="1">
      <alignment horizontal="center" vertical="center"/>
    </xf>
    <xf numFmtId="0" fontId="21" fillId="0" borderId="215" xfId="4" applyFont="1" applyFill="1" applyBorder="1" applyAlignment="1" applyProtection="1">
      <alignment horizontal="center" vertical="center"/>
    </xf>
    <xf numFmtId="0" fontId="21" fillId="0" borderId="213" xfId="4" applyFont="1" applyFill="1" applyBorder="1" applyAlignment="1" applyProtection="1">
      <alignment horizontal="center" vertical="center"/>
    </xf>
    <xf numFmtId="0" fontId="45" fillId="0" borderId="134" xfId="4" applyFont="1" applyFill="1" applyBorder="1" applyAlignment="1" applyProtection="1">
      <alignment horizontal="center" vertical="center" shrinkToFit="1"/>
    </xf>
    <xf numFmtId="0" fontId="45" fillId="0" borderId="171" xfId="4" applyFont="1" applyFill="1" applyBorder="1" applyAlignment="1" applyProtection="1">
      <alignment horizontal="center" vertical="center" shrinkToFit="1"/>
    </xf>
    <xf numFmtId="0" fontId="17" fillId="0" borderId="171" xfId="4" applyFont="1" applyFill="1" applyBorder="1" applyAlignment="1" applyProtection="1">
      <alignment horizontal="center" vertical="center"/>
    </xf>
    <xf numFmtId="49" fontId="18" fillId="0" borderId="76" xfId="4" applyNumberFormat="1" applyFont="1" applyFill="1" applyBorder="1" applyAlignment="1" applyProtection="1">
      <alignment horizontal="center" vertical="center" shrinkToFit="1"/>
      <protection locked="0"/>
    </xf>
    <xf numFmtId="49" fontId="18" fillId="0" borderId="77" xfId="4" applyNumberFormat="1" applyFont="1" applyFill="1" applyBorder="1" applyAlignment="1" applyProtection="1">
      <alignment horizontal="center" vertical="center" shrinkToFit="1"/>
      <protection locked="0"/>
    </xf>
    <xf numFmtId="0" fontId="35" fillId="7" borderId="212" xfId="4" applyFont="1" applyFill="1" applyBorder="1" applyAlignment="1" applyProtection="1">
      <alignment horizontal="center" vertical="center" wrapText="1"/>
    </xf>
    <xf numFmtId="0" fontId="35" fillId="7" borderId="94" xfId="4" applyFont="1" applyFill="1" applyBorder="1" applyAlignment="1" applyProtection="1">
      <alignment horizontal="center" vertical="center" wrapText="1"/>
    </xf>
    <xf numFmtId="0" fontId="35" fillId="7" borderId="140" xfId="4" applyFont="1" applyFill="1" applyBorder="1" applyAlignment="1" applyProtection="1">
      <alignment horizontal="center" vertical="center" wrapText="1"/>
    </xf>
    <xf numFmtId="49" fontId="35" fillId="0" borderId="139" xfId="4" applyNumberFormat="1" applyFont="1" applyFill="1" applyBorder="1" applyAlignment="1" applyProtection="1">
      <alignment horizontal="center" vertical="center" shrinkToFit="1"/>
      <protection locked="0"/>
    </xf>
    <xf numFmtId="49" fontId="35" fillId="0" borderId="94" xfId="4" applyNumberFormat="1" applyFont="1" applyFill="1" applyBorder="1" applyAlignment="1" applyProtection="1">
      <alignment horizontal="center" vertical="center" shrinkToFit="1"/>
      <protection locked="0"/>
    </xf>
    <xf numFmtId="49" fontId="35" fillId="0" borderId="140" xfId="4" applyNumberFormat="1" applyFont="1" applyFill="1" applyBorder="1" applyAlignment="1" applyProtection="1">
      <alignment horizontal="center" vertical="center" shrinkToFit="1"/>
      <protection locked="0"/>
    </xf>
    <xf numFmtId="0" fontId="35" fillId="7" borderId="139" xfId="4" applyFont="1" applyFill="1" applyBorder="1" applyAlignment="1" applyProtection="1">
      <alignment horizontal="center" vertical="center" wrapText="1"/>
    </xf>
    <xf numFmtId="0" fontId="18" fillId="7" borderId="139" xfId="4" applyFont="1" applyFill="1" applyBorder="1" applyAlignment="1" applyProtection="1">
      <alignment horizontal="center" vertical="center" shrinkToFit="1"/>
    </xf>
    <xf numFmtId="0" fontId="18" fillId="7" borderId="94" xfId="4" applyFont="1" applyFill="1" applyBorder="1" applyAlignment="1" applyProtection="1">
      <alignment horizontal="center" vertical="center" shrinkToFit="1"/>
    </xf>
    <xf numFmtId="49" fontId="18" fillId="0" borderId="139" xfId="4" applyNumberFormat="1" applyFont="1" applyFill="1" applyBorder="1" applyAlignment="1" applyProtection="1">
      <alignment horizontal="center" vertical="center" shrinkToFit="1"/>
      <protection locked="0"/>
    </xf>
    <xf numFmtId="49" fontId="18" fillId="0" borderId="94" xfId="4" applyNumberFormat="1" applyFont="1" applyFill="1" applyBorder="1" applyAlignment="1" applyProtection="1">
      <alignment horizontal="center" vertical="center" shrinkToFit="1"/>
      <protection locked="0"/>
    </xf>
    <xf numFmtId="49" fontId="36" fillId="0" borderId="174" xfId="4" applyNumberFormat="1" applyFont="1" applyFill="1" applyBorder="1" applyAlignment="1" applyProtection="1">
      <alignment horizontal="center" vertical="center" shrinkToFit="1"/>
      <protection locked="0"/>
    </xf>
    <xf numFmtId="49" fontId="36" fillId="0" borderId="78" xfId="4" applyNumberFormat="1" applyFont="1" applyFill="1" applyBorder="1" applyAlignment="1" applyProtection="1">
      <alignment horizontal="center" vertical="center" shrinkToFit="1"/>
      <protection locked="0"/>
    </xf>
    <xf numFmtId="0" fontId="21" fillId="7" borderId="99" xfId="4" applyFont="1" applyFill="1" applyBorder="1" applyAlignment="1" applyProtection="1">
      <alignment horizontal="center" vertical="center" shrinkToFit="1"/>
    </xf>
    <xf numFmtId="0" fontId="21" fillId="7" borderId="66" xfId="4" applyFont="1" applyFill="1" applyBorder="1" applyAlignment="1" applyProtection="1">
      <alignment horizontal="center" vertical="center" shrinkToFit="1"/>
    </xf>
    <xf numFmtId="0" fontId="21" fillId="7" borderId="67" xfId="4" applyFont="1" applyFill="1" applyBorder="1" applyAlignment="1" applyProtection="1">
      <alignment horizontal="center" vertical="center" shrinkToFit="1"/>
    </xf>
    <xf numFmtId="0" fontId="18" fillId="0" borderId="65" xfId="4" applyNumberFormat="1" applyFont="1" applyFill="1" applyBorder="1" applyAlignment="1" applyProtection="1">
      <alignment horizontal="center" vertical="center" shrinkToFit="1"/>
    </xf>
    <xf numFmtId="0" fontId="18" fillId="0" borderId="67" xfId="4" applyNumberFormat="1" applyFont="1" applyFill="1" applyBorder="1" applyAlignment="1" applyProtection="1">
      <alignment horizontal="center" vertical="center" shrinkToFit="1"/>
    </xf>
    <xf numFmtId="0" fontId="18" fillId="0" borderId="139" xfId="4" applyNumberFormat="1" applyFont="1" applyFill="1" applyBorder="1" applyAlignment="1" applyProtection="1">
      <alignment horizontal="center" vertical="center" shrinkToFit="1"/>
    </xf>
    <xf numFmtId="0" fontId="18" fillId="0" borderId="94" xfId="4" applyNumberFormat="1" applyFont="1" applyFill="1" applyBorder="1" applyAlignment="1" applyProtection="1">
      <alignment horizontal="center" vertical="center" shrinkToFit="1"/>
    </xf>
    <xf numFmtId="0" fontId="18" fillId="7" borderId="76" xfId="4" applyFont="1" applyFill="1" applyBorder="1" applyAlignment="1" applyProtection="1">
      <alignment horizontal="center" vertical="center" shrinkToFit="1"/>
    </xf>
    <xf numFmtId="0" fontId="17" fillId="0" borderId="3" xfId="4" applyFont="1" applyFill="1" applyBorder="1" applyAlignment="1" applyProtection="1">
      <alignment horizontal="center" vertical="center"/>
    </xf>
    <xf numFmtId="0" fontId="17" fillId="0" borderId="1" xfId="4" applyFont="1" applyFill="1" applyBorder="1" applyAlignment="1" applyProtection="1">
      <alignment horizontal="center" vertical="center"/>
    </xf>
    <xf numFmtId="0" fontId="17" fillId="0" borderId="112" xfId="4" applyFont="1" applyFill="1" applyBorder="1" applyAlignment="1" applyProtection="1">
      <alignment horizontal="center" vertical="center" shrinkToFit="1"/>
      <protection locked="0"/>
    </xf>
    <xf numFmtId="0" fontId="17" fillId="0" borderId="179" xfId="4" applyFont="1" applyFill="1" applyBorder="1" applyAlignment="1" applyProtection="1">
      <alignment horizontal="center" vertical="center" shrinkToFit="1"/>
      <protection locked="0"/>
    </xf>
    <xf numFmtId="0" fontId="17" fillId="0" borderId="178" xfId="4" applyFont="1" applyFill="1" applyBorder="1" applyAlignment="1" applyProtection="1">
      <alignment horizontal="center" vertical="center" shrinkToFit="1"/>
      <protection locked="0"/>
    </xf>
    <xf numFmtId="0" fontId="18" fillId="0" borderId="66" xfId="4" applyNumberFormat="1" applyFont="1" applyFill="1" applyBorder="1" applyAlignment="1" applyProtection="1">
      <alignment horizontal="center" vertical="center" shrinkToFit="1"/>
    </xf>
    <xf numFmtId="0" fontId="21" fillId="7" borderId="64" xfId="4" applyFont="1" applyFill="1" applyBorder="1" applyAlignment="1" applyProtection="1">
      <alignment horizontal="center" vertical="center" shrinkToFit="1"/>
    </xf>
    <xf numFmtId="0" fontId="21" fillId="7" borderId="179" xfId="4" applyFont="1" applyFill="1" applyBorder="1" applyAlignment="1" applyProtection="1">
      <alignment horizontal="center" vertical="center" shrinkToFit="1"/>
    </xf>
    <xf numFmtId="0" fontId="21" fillId="7" borderId="178" xfId="4" applyFont="1" applyFill="1" applyBorder="1" applyAlignment="1" applyProtection="1">
      <alignment horizontal="center" vertical="center" shrinkToFit="1"/>
    </xf>
    <xf numFmtId="0" fontId="18" fillId="0" borderId="170" xfId="4" applyNumberFormat="1" applyFont="1" applyFill="1" applyBorder="1" applyAlignment="1" applyProtection="1">
      <alignment horizontal="center" vertical="center" shrinkToFit="1"/>
      <protection locked="0"/>
    </xf>
    <xf numFmtId="0" fontId="18" fillId="0" borderId="171" xfId="4" applyNumberFormat="1" applyFont="1" applyFill="1" applyBorder="1" applyAlignment="1" applyProtection="1">
      <alignment horizontal="center" vertical="center" shrinkToFit="1"/>
      <protection locked="0"/>
    </xf>
    <xf numFmtId="0" fontId="18" fillId="0" borderId="172" xfId="4" applyNumberFormat="1" applyFont="1" applyFill="1" applyBorder="1" applyAlignment="1" applyProtection="1">
      <alignment horizontal="center" vertical="center" shrinkToFit="1"/>
      <protection locked="0"/>
    </xf>
    <xf numFmtId="0" fontId="18" fillId="0" borderId="170" xfId="4" applyNumberFormat="1" applyFont="1" applyFill="1" applyBorder="1" applyAlignment="1" applyProtection="1">
      <alignment horizontal="center" vertical="center" shrinkToFit="1"/>
    </xf>
    <xf numFmtId="0" fontId="18" fillId="0" borderId="171" xfId="4" applyNumberFormat="1" applyFont="1" applyFill="1" applyBorder="1" applyAlignment="1" applyProtection="1">
      <alignment horizontal="center" vertical="center" shrinkToFit="1"/>
    </xf>
    <xf numFmtId="0" fontId="18" fillId="0" borderId="172" xfId="4" applyNumberFormat="1" applyFont="1" applyFill="1" applyBorder="1" applyAlignment="1" applyProtection="1">
      <alignment horizontal="center" vertical="center" shrinkToFit="1"/>
    </xf>
    <xf numFmtId="0" fontId="21" fillId="7" borderId="175" xfId="4" applyFont="1" applyFill="1" applyBorder="1" applyAlignment="1" applyProtection="1">
      <alignment horizontal="center" vertical="center" shrinkToFit="1"/>
    </xf>
    <xf numFmtId="0" fontId="18" fillId="0" borderId="175" xfId="4" applyNumberFormat="1" applyFont="1" applyFill="1" applyBorder="1" applyAlignment="1" applyProtection="1">
      <alignment horizontal="center" vertical="center" shrinkToFit="1"/>
    </xf>
    <xf numFmtId="0" fontId="21" fillId="7" borderId="170" xfId="4" applyFont="1" applyFill="1" applyBorder="1" applyAlignment="1" applyProtection="1">
      <alignment horizontal="center" vertical="center" shrinkToFit="1"/>
    </xf>
    <xf numFmtId="0" fontId="21" fillId="7" borderId="171" xfId="4" applyFont="1" applyFill="1" applyBorder="1" applyAlignment="1" applyProtection="1">
      <alignment horizontal="center" vertical="center" shrinkToFit="1"/>
    </xf>
    <xf numFmtId="0" fontId="21" fillId="7" borderId="65" xfId="4" applyFont="1" applyFill="1" applyBorder="1" applyAlignment="1" applyProtection="1">
      <alignment horizontal="center" vertical="center" shrinkToFit="1"/>
    </xf>
    <xf numFmtId="6" fontId="18" fillId="0" borderId="119" xfId="13" applyFont="1" applyFill="1" applyBorder="1" applyAlignment="1" applyProtection="1">
      <alignment horizontal="center" vertical="center" shrinkToFit="1"/>
    </xf>
    <xf numFmtId="6" fontId="18" fillId="0" borderId="232" xfId="13" applyFont="1" applyFill="1" applyBorder="1" applyAlignment="1" applyProtection="1">
      <alignment horizontal="center" vertical="center" shrinkToFit="1"/>
    </xf>
    <xf numFmtId="0" fontId="18" fillId="0" borderId="279" xfId="4" applyFont="1" applyFill="1" applyBorder="1" applyAlignment="1" applyProtection="1">
      <alignment horizontal="center" vertical="center"/>
    </xf>
    <xf numFmtId="0" fontId="18" fillId="0" borderId="278" xfId="4" applyFont="1" applyFill="1" applyBorder="1" applyAlignment="1" applyProtection="1">
      <alignment horizontal="center" vertical="center"/>
    </xf>
    <xf numFmtId="0" fontId="18" fillId="0" borderId="286" xfId="4" applyFont="1" applyFill="1" applyBorder="1" applyAlignment="1" applyProtection="1">
      <alignment horizontal="center" vertical="center"/>
    </xf>
    <xf numFmtId="0" fontId="30" fillId="0" borderId="278" xfId="4" applyFont="1" applyFill="1" applyBorder="1" applyAlignment="1" applyProtection="1">
      <alignment horizontal="left" vertical="center"/>
    </xf>
    <xf numFmtId="0" fontId="30" fillId="0" borderId="286" xfId="4" applyFont="1" applyFill="1" applyBorder="1" applyAlignment="1" applyProtection="1">
      <alignment horizontal="left" vertical="center"/>
    </xf>
    <xf numFmtId="0" fontId="39" fillId="0" borderId="0" xfId="4" applyFont="1" applyBorder="1" applyAlignment="1" applyProtection="1">
      <alignment horizontal="right" vertical="center"/>
      <protection hidden="1"/>
    </xf>
    <xf numFmtId="0" fontId="39" fillId="0" borderId="33" xfId="4" applyFont="1" applyBorder="1" applyAlignment="1" applyProtection="1">
      <alignment horizontal="center" vertical="center"/>
      <protection hidden="1"/>
    </xf>
    <xf numFmtId="0" fontId="39" fillId="0" borderId="34" xfId="4" applyFont="1" applyBorder="1" applyAlignment="1" applyProtection="1">
      <alignment horizontal="center" vertical="center"/>
      <protection hidden="1"/>
    </xf>
    <xf numFmtId="0" fontId="28" fillId="0" borderId="283" xfId="4" applyFont="1" applyBorder="1" applyAlignment="1" applyProtection="1">
      <alignment vertical="center" shrinkToFit="1"/>
    </xf>
    <xf numFmtId="0" fontId="0" fillId="0" borderId="283" xfId="0" applyBorder="1" applyAlignment="1" applyProtection="1">
      <alignment vertical="center" shrinkToFit="1"/>
    </xf>
    <xf numFmtId="0" fontId="0" fillId="0" borderId="312" xfId="0" applyBorder="1" applyAlignment="1" applyProtection="1">
      <alignment vertical="center" shrinkToFit="1"/>
    </xf>
    <xf numFmtId="0" fontId="18" fillId="0" borderId="5" xfId="4" applyFont="1" applyFill="1" applyBorder="1" applyAlignment="1" applyProtection="1">
      <alignment horizontal="center" vertical="center" shrinkToFit="1"/>
    </xf>
    <xf numFmtId="0" fontId="18" fillId="0" borderId="33" xfId="4" applyFont="1" applyFill="1" applyBorder="1" applyAlignment="1" applyProtection="1">
      <alignment horizontal="center" vertical="center" shrinkToFit="1"/>
    </xf>
    <xf numFmtId="0" fontId="18" fillId="0" borderId="51" xfId="4" applyFont="1" applyFill="1" applyBorder="1" applyAlignment="1" applyProtection="1">
      <alignment horizontal="center" vertical="center" shrinkToFit="1"/>
    </xf>
    <xf numFmtId="0" fontId="30" fillId="0" borderId="208" xfId="4" applyFont="1" applyFill="1" applyBorder="1" applyAlignment="1" applyProtection="1">
      <alignment horizontal="left" vertical="center" indent="1" shrinkToFit="1"/>
      <protection locked="0"/>
    </xf>
    <xf numFmtId="0" fontId="30" fillId="0" borderId="209" xfId="4" applyFont="1" applyFill="1" applyBorder="1" applyAlignment="1" applyProtection="1">
      <alignment horizontal="left" vertical="center" indent="1" shrinkToFit="1"/>
      <protection locked="0"/>
    </xf>
    <xf numFmtId="0" fontId="30" fillId="0" borderId="211" xfId="4" applyFont="1" applyFill="1" applyBorder="1" applyAlignment="1" applyProtection="1">
      <alignment horizontal="left" vertical="center" indent="1" shrinkToFit="1"/>
      <protection locked="0"/>
    </xf>
    <xf numFmtId="49" fontId="30" fillId="0" borderId="208" xfId="4" applyNumberFormat="1" applyFont="1" applyFill="1" applyBorder="1" applyAlignment="1" applyProtection="1">
      <alignment horizontal="center" vertical="center" shrinkToFit="1"/>
    </xf>
    <xf numFmtId="49" fontId="30" fillId="0" borderId="209" xfId="4" applyNumberFormat="1" applyFont="1" applyFill="1" applyBorder="1" applyAlignment="1" applyProtection="1">
      <alignment horizontal="center" vertical="center" shrinkToFit="1"/>
    </xf>
    <xf numFmtId="49" fontId="30" fillId="0" borderId="211" xfId="4" applyNumberFormat="1" applyFont="1" applyFill="1" applyBorder="1" applyAlignment="1" applyProtection="1">
      <alignment horizontal="center" vertical="center" shrinkToFit="1"/>
    </xf>
    <xf numFmtId="0" fontId="21" fillId="7" borderId="297" xfId="4" applyFont="1" applyFill="1" applyBorder="1" applyAlignment="1" applyProtection="1">
      <alignment horizontal="center" vertical="center"/>
    </xf>
    <xf numFmtId="0" fontId="21" fillId="7" borderId="326" xfId="4" applyFont="1" applyFill="1" applyBorder="1" applyAlignment="1" applyProtection="1">
      <alignment horizontal="center" vertical="center"/>
    </xf>
    <xf numFmtId="0" fontId="21" fillId="7" borderId="298" xfId="4" applyFont="1" applyFill="1" applyBorder="1" applyAlignment="1" applyProtection="1">
      <alignment horizontal="center" vertical="center"/>
    </xf>
    <xf numFmtId="0" fontId="18" fillId="0" borderId="140" xfId="4" applyFont="1" applyFill="1" applyBorder="1" applyAlignment="1" applyProtection="1">
      <alignment horizontal="left" vertical="center" shrinkToFit="1"/>
    </xf>
    <xf numFmtId="6" fontId="18" fillId="0" borderId="94" xfId="13" applyFont="1" applyFill="1" applyBorder="1" applyAlignment="1" applyProtection="1">
      <alignment horizontal="left" vertical="center" shrinkToFit="1"/>
    </xf>
    <xf numFmtId="6" fontId="18" fillId="0" borderId="318" xfId="13" applyFont="1" applyFill="1" applyBorder="1" applyAlignment="1" applyProtection="1">
      <alignment horizontal="left" vertical="center" shrinkToFit="1"/>
    </xf>
    <xf numFmtId="0" fontId="17" fillId="0" borderId="315" xfId="4" applyFont="1" applyFill="1" applyBorder="1" applyAlignment="1" applyProtection="1">
      <alignment horizontal="left" vertical="center" shrinkToFit="1"/>
    </xf>
    <xf numFmtId="0" fontId="17" fillId="0" borderId="94" xfId="4" applyFont="1" applyFill="1" applyBorder="1" applyAlignment="1" applyProtection="1">
      <alignment horizontal="left" vertical="center" shrinkToFit="1"/>
    </xf>
    <xf numFmtId="0" fontId="17" fillId="0" borderId="98" xfId="4" applyFont="1" applyFill="1" applyBorder="1" applyAlignment="1" applyProtection="1">
      <alignment horizontal="left" vertical="center" shrinkToFit="1"/>
    </xf>
    <xf numFmtId="6" fontId="18" fillId="0" borderId="258" xfId="13" applyFont="1" applyFill="1" applyBorder="1" applyAlignment="1" applyProtection="1">
      <alignment horizontal="left" vertical="center" shrinkToFit="1"/>
    </xf>
    <xf numFmtId="6" fontId="18" fillId="0" borderId="317" xfId="13" applyFont="1" applyFill="1" applyBorder="1" applyAlignment="1" applyProtection="1">
      <alignment horizontal="left" vertical="center" shrinkToFit="1"/>
    </xf>
    <xf numFmtId="0" fontId="17" fillId="0" borderId="316" xfId="4" applyFont="1" applyFill="1" applyBorder="1" applyAlignment="1" applyProtection="1">
      <alignment horizontal="left" vertical="center" shrinkToFit="1"/>
    </xf>
    <xf numFmtId="0" fontId="17" fillId="0" borderId="258" xfId="4" applyFont="1" applyFill="1" applyBorder="1" applyAlignment="1" applyProtection="1">
      <alignment horizontal="left" vertical="center" shrinkToFit="1"/>
    </xf>
    <xf numFmtId="0" fontId="17" fillId="0" borderId="68" xfId="4" applyFont="1" applyFill="1" applyBorder="1" applyAlignment="1" applyProtection="1">
      <alignment horizontal="left" vertical="center" shrinkToFit="1"/>
    </xf>
    <xf numFmtId="0" fontId="39" fillId="0" borderId="234" xfId="4" applyFont="1" applyFill="1" applyBorder="1" applyAlignment="1" applyProtection="1">
      <alignment horizontal="center" vertical="center"/>
    </xf>
    <xf numFmtId="0" fontId="39" fillId="0" borderId="284" xfId="4" applyFont="1" applyFill="1" applyBorder="1" applyAlignment="1" applyProtection="1">
      <alignment horizontal="center" vertical="center"/>
    </xf>
    <xf numFmtId="0" fontId="18" fillId="0" borderId="279" xfId="4" applyFont="1" applyFill="1" applyBorder="1" applyAlignment="1" applyProtection="1">
      <alignment horizontal="center" vertical="center" shrinkToFit="1"/>
    </xf>
    <xf numFmtId="0" fontId="18" fillId="0" borderId="278" xfId="4" applyFont="1" applyFill="1" applyBorder="1" applyAlignment="1" applyProtection="1">
      <alignment horizontal="center" vertical="center" shrinkToFit="1"/>
    </xf>
    <xf numFmtId="0" fontId="30" fillId="0" borderId="5" xfId="4" applyFont="1" applyFill="1" applyBorder="1" applyAlignment="1" applyProtection="1">
      <alignment horizontal="left" vertical="center"/>
    </xf>
    <xf numFmtId="0" fontId="30" fillId="0" borderId="33" xfId="4" applyFont="1" applyFill="1" applyBorder="1" applyAlignment="1" applyProtection="1">
      <alignment horizontal="left" vertical="center"/>
    </xf>
    <xf numFmtId="0" fontId="30" fillId="0" borderId="51" xfId="4" applyFont="1" applyFill="1" applyBorder="1" applyAlignment="1" applyProtection="1">
      <alignment horizontal="left" vertical="center"/>
    </xf>
    <xf numFmtId="0" fontId="30" fillId="0" borderId="5" xfId="4" applyFont="1" applyFill="1" applyBorder="1" applyAlignment="1" applyProtection="1">
      <alignment horizontal="center" vertical="center"/>
    </xf>
    <xf numFmtId="0" fontId="30" fillId="0" borderId="88" xfId="4" applyFont="1" applyFill="1" applyBorder="1" applyAlignment="1" applyProtection="1">
      <alignment horizontal="center" vertical="center"/>
    </xf>
    <xf numFmtId="0" fontId="30" fillId="0" borderId="210" xfId="4" applyFont="1" applyFill="1" applyBorder="1" applyAlignment="1" applyProtection="1">
      <alignment horizontal="left" vertical="center"/>
    </xf>
    <xf numFmtId="0" fontId="30" fillId="0" borderId="209" xfId="4" applyFont="1" applyFill="1" applyBorder="1" applyAlignment="1" applyProtection="1">
      <alignment horizontal="left" vertical="center"/>
    </xf>
    <xf numFmtId="0" fontId="30" fillId="0" borderId="211" xfId="4" applyFont="1" applyFill="1" applyBorder="1" applyAlignment="1" applyProtection="1">
      <alignment horizontal="left" vertical="center"/>
    </xf>
    <xf numFmtId="0" fontId="29" fillId="24" borderId="335" xfId="0" applyFont="1" applyFill="1" applyBorder="1" applyAlignment="1">
      <alignment horizontal="center" vertical="center"/>
    </xf>
    <xf numFmtId="0" fontId="29" fillId="24" borderId="51" xfId="0" applyFont="1" applyFill="1" applyBorder="1" applyAlignment="1">
      <alignment horizontal="center" vertical="center"/>
    </xf>
    <xf numFmtId="0" fontId="29" fillId="24" borderId="11" xfId="0" applyFont="1" applyFill="1" applyBorder="1" applyAlignment="1">
      <alignment horizontal="center" vertical="center"/>
    </xf>
    <xf numFmtId="0" fontId="29" fillId="24" borderId="337" xfId="0" applyFont="1" applyFill="1" applyBorder="1" applyAlignment="1">
      <alignment horizontal="center" vertical="center"/>
    </xf>
    <xf numFmtId="0" fontId="29" fillId="24" borderId="338" xfId="0" applyFont="1" applyFill="1" applyBorder="1" applyAlignment="1">
      <alignment horizontal="center" vertical="center"/>
    </xf>
    <xf numFmtId="0" fontId="29" fillId="24" borderId="339" xfId="0"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left" vertical="center"/>
    </xf>
    <xf numFmtId="0" fontId="29" fillId="0" borderId="339" xfId="0" applyFont="1" applyBorder="1" applyAlignment="1">
      <alignment horizontal="left" vertical="center"/>
    </xf>
    <xf numFmtId="0" fontId="29" fillId="0" borderId="5" xfId="0" applyFont="1" applyBorder="1" applyAlignment="1">
      <alignment horizontal="left" vertical="center" wrapText="1"/>
    </xf>
    <xf numFmtId="0" fontId="29" fillId="0" borderId="336" xfId="0" applyFont="1" applyBorder="1" applyAlignment="1">
      <alignment horizontal="left" vertical="center" wrapText="1"/>
    </xf>
    <xf numFmtId="0" fontId="29" fillId="0" borderId="339" xfId="0" applyFont="1" applyBorder="1" applyAlignment="1">
      <alignment horizontal="left" vertical="center" wrapText="1"/>
    </xf>
    <xf numFmtId="0" fontId="29" fillId="0" borderId="340" xfId="0" applyFont="1" applyBorder="1" applyAlignment="1">
      <alignment horizontal="left" vertical="center" wrapText="1"/>
    </xf>
    <xf numFmtId="0" fontId="29" fillId="0" borderId="341" xfId="0" applyFont="1" applyBorder="1" applyAlignment="1">
      <alignment horizontal="left" vertical="center" wrapText="1"/>
    </xf>
    <xf numFmtId="0" fontId="29" fillId="23" borderId="129" xfId="0" applyFont="1" applyFill="1" applyBorder="1" applyAlignment="1">
      <alignment horizontal="center" vertical="center"/>
    </xf>
    <xf numFmtId="0" fontId="29" fillId="23" borderId="130" xfId="0" applyFont="1" applyFill="1" applyBorder="1" applyAlignment="1">
      <alignment horizontal="center" vertical="center"/>
    </xf>
    <xf numFmtId="0" fontId="29" fillId="23" borderId="131" xfId="0" applyFont="1" applyFill="1" applyBorder="1" applyAlignment="1">
      <alignment horizontal="center" vertical="center"/>
    </xf>
    <xf numFmtId="0" fontId="29" fillId="23" borderId="330" xfId="0" applyFont="1" applyFill="1" applyBorder="1" applyAlignment="1">
      <alignment horizontal="center" vertical="center"/>
    </xf>
    <xf numFmtId="0" fontId="29" fillId="23" borderId="331" xfId="0" applyFont="1" applyFill="1" applyBorder="1" applyAlignment="1">
      <alignment horizontal="center" vertical="center"/>
    </xf>
    <xf numFmtId="0" fontId="29" fillId="23" borderId="332" xfId="0" applyFont="1" applyFill="1" applyBorder="1" applyAlignment="1">
      <alignment horizontal="center" vertical="center"/>
    </xf>
    <xf numFmtId="0" fontId="29" fillId="23" borderId="132" xfId="0" applyFont="1" applyFill="1" applyBorder="1" applyAlignment="1">
      <alignment horizontal="center" vertical="center"/>
    </xf>
    <xf numFmtId="0" fontId="29" fillId="23" borderId="133" xfId="0" applyFont="1" applyFill="1" applyBorder="1" applyAlignment="1">
      <alignment horizontal="center" vertical="center"/>
    </xf>
    <xf numFmtId="0" fontId="29" fillId="23" borderId="333" xfId="0" applyFont="1" applyFill="1" applyBorder="1" applyAlignment="1">
      <alignment horizontal="center" vertical="center"/>
    </xf>
    <xf numFmtId="0" fontId="29" fillId="23" borderId="334" xfId="0" applyFont="1" applyFill="1" applyBorder="1" applyAlignment="1">
      <alignment horizontal="center" vertical="center"/>
    </xf>
    <xf numFmtId="0" fontId="29" fillId="24" borderId="330" xfId="0" applyFont="1" applyFill="1" applyBorder="1" applyAlignment="1">
      <alignment horizontal="center" vertical="center"/>
    </xf>
    <xf numFmtId="0" fontId="29" fillId="24" borderId="331" xfId="0" applyFont="1" applyFill="1" applyBorder="1" applyAlignment="1">
      <alignment horizontal="center" vertical="center"/>
    </xf>
    <xf numFmtId="0" fontId="29" fillId="24" borderId="332" xfId="0" applyFont="1" applyFill="1" applyBorder="1" applyAlignment="1">
      <alignment horizontal="center" vertical="center"/>
    </xf>
    <xf numFmtId="0" fontId="29" fillId="0" borderId="332" xfId="0" applyFont="1" applyBorder="1" applyAlignment="1">
      <alignment horizontal="left" vertical="center" wrapText="1"/>
    </xf>
    <xf numFmtId="0" fontId="29" fillId="0" borderId="332" xfId="0" applyFont="1" applyBorder="1" applyAlignment="1">
      <alignment horizontal="left" vertical="center"/>
    </xf>
    <xf numFmtId="0" fontId="29" fillId="0" borderId="333" xfId="0" applyFont="1" applyBorder="1" applyAlignment="1">
      <alignment horizontal="left" vertical="center"/>
    </xf>
    <xf numFmtId="0" fontId="29" fillId="0" borderId="334" xfId="0" applyFont="1" applyBorder="1" applyAlignment="1">
      <alignment horizontal="left" vertical="center"/>
    </xf>
    <xf numFmtId="0" fontId="51" fillId="0" borderId="108" xfId="0" applyFont="1" applyFill="1" applyBorder="1" applyAlignment="1">
      <alignment horizontal="center" vertical="center"/>
    </xf>
    <xf numFmtId="0" fontId="51" fillId="0" borderId="0" xfId="0" applyFont="1" applyFill="1" applyBorder="1" applyAlignment="1">
      <alignment horizontal="center" vertical="center"/>
    </xf>
    <xf numFmtId="0" fontId="29" fillId="23" borderId="120" xfId="0" applyFont="1" applyFill="1" applyBorder="1" applyAlignment="1">
      <alignment horizontal="center" vertical="center"/>
    </xf>
    <xf numFmtId="0" fontId="29" fillId="23" borderId="108" xfId="0" applyFont="1" applyFill="1" applyBorder="1" applyAlignment="1">
      <alignment horizontal="center" vertical="center"/>
    </xf>
    <xf numFmtId="0" fontId="29" fillId="23" borderId="121" xfId="0" applyFont="1" applyFill="1" applyBorder="1" applyAlignment="1">
      <alignment horizontal="center" vertical="center"/>
    </xf>
    <xf numFmtId="0" fontId="29" fillId="23" borderId="124" xfId="0" applyFont="1" applyFill="1" applyBorder="1" applyAlignment="1">
      <alignment horizontal="center" vertical="center"/>
    </xf>
    <xf numFmtId="0" fontId="29" fillId="23" borderId="33" xfId="0" applyFont="1" applyFill="1" applyBorder="1" applyAlignment="1">
      <alignment horizontal="center" vertical="center"/>
    </xf>
    <xf numFmtId="0" fontId="29" fillId="23" borderId="125" xfId="0" applyFont="1" applyFill="1" applyBorder="1" applyAlignment="1">
      <alignment horizontal="center" vertical="center"/>
    </xf>
    <xf numFmtId="0" fontId="29" fillId="23" borderId="122" xfId="0" applyFont="1" applyFill="1" applyBorder="1" applyAlignment="1">
      <alignment horizontal="center" vertical="center"/>
    </xf>
    <xf numFmtId="0" fontId="29" fillId="23" borderId="0" xfId="0" applyFont="1" applyFill="1" applyBorder="1" applyAlignment="1">
      <alignment horizontal="center" vertical="center"/>
    </xf>
    <xf numFmtId="0" fontId="29" fillId="23" borderId="123" xfId="0" applyFont="1" applyFill="1" applyBorder="1" applyAlignment="1">
      <alignment horizontal="center" vertical="center"/>
    </xf>
    <xf numFmtId="0" fontId="29" fillId="24" borderId="327" xfId="0" applyFont="1" applyFill="1" applyBorder="1" applyAlignment="1">
      <alignment horizontal="center" vertical="center"/>
    </xf>
    <xf numFmtId="0" fontId="29" fillId="24" borderId="328" xfId="0" applyFont="1" applyFill="1" applyBorder="1" applyAlignment="1">
      <alignment horizontal="center" vertical="center"/>
    </xf>
    <xf numFmtId="0" fontId="29" fillId="24" borderId="329" xfId="0" applyFont="1" applyFill="1" applyBorder="1" applyAlignment="1">
      <alignment horizontal="center" vertical="center"/>
    </xf>
    <xf numFmtId="0" fontId="29" fillId="24" borderId="122" xfId="0" applyFont="1" applyFill="1" applyBorder="1" applyAlignment="1">
      <alignment horizontal="center" vertical="center"/>
    </xf>
    <xf numFmtId="0" fontId="29" fillId="24" borderId="0" xfId="0" applyFont="1" applyFill="1" applyBorder="1" applyAlignment="1">
      <alignment horizontal="center" vertical="center"/>
    </xf>
    <xf numFmtId="0" fontId="29" fillId="24" borderId="123" xfId="0" applyFont="1" applyFill="1" applyBorder="1" applyAlignment="1">
      <alignment horizontal="center" vertical="center"/>
    </xf>
    <xf numFmtId="0" fontId="29" fillId="24" borderId="126" xfId="0" applyFont="1" applyFill="1" applyBorder="1" applyAlignment="1">
      <alignment horizontal="center" vertical="center"/>
    </xf>
    <xf numFmtId="0" fontId="29" fillId="24" borderId="127" xfId="0" applyFont="1" applyFill="1" applyBorder="1" applyAlignment="1">
      <alignment horizontal="center" vertical="center"/>
    </xf>
    <xf numFmtId="0" fontId="29" fillId="24" borderId="128" xfId="0" applyFont="1" applyFill="1" applyBorder="1" applyAlignment="1">
      <alignment horizontal="center" vertical="center"/>
    </xf>
    <xf numFmtId="0" fontId="29" fillId="24" borderId="342" xfId="0" applyFont="1" applyFill="1" applyBorder="1" applyAlignment="1">
      <alignment horizontal="center" vertical="center"/>
    </xf>
    <xf numFmtId="0" fontId="29" fillId="0" borderId="333" xfId="0" applyFont="1" applyBorder="1" applyAlignment="1">
      <alignment horizontal="left" vertical="center" wrapText="1"/>
    </xf>
    <xf numFmtId="0" fontId="29" fillId="0" borderId="334" xfId="0" applyFont="1" applyBorder="1" applyAlignment="1">
      <alignment horizontal="left" vertical="center" wrapText="1"/>
    </xf>
    <xf numFmtId="49" fontId="26" fillId="0" borderId="49" xfId="4" applyNumberFormat="1" applyFont="1" applyFill="1" applyBorder="1" applyAlignment="1" applyProtection="1">
      <alignment horizontal="left" vertical="center" shrinkToFit="1"/>
      <protection locked="0"/>
    </xf>
    <xf numFmtId="49" fontId="26" fillId="0" borderId="47" xfId="4" applyNumberFormat="1" applyFont="1" applyFill="1" applyBorder="1" applyAlignment="1" applyProtection="1">
      <alignment horizontal="left" vertical="center" shrinkToFit="1"/>
      <protection locked="0"/>
    </xf>
    <xf numFmtId="49" fontId="26" fillId="0" borderId="50" xfId="4" applyNumberFormat="1" applyFont="1" applyFill="1" applyBorder="1" applyAlignment="1" applyProtection="1">
      <alignment horizontal="left" vertical="center" shrinkToFit="1"/>
      <protection locked="0"/>
    </xf>
    <xf numFmtId="49" fontId="26" fillId="0" borderId="8" xfId="4" applyNumberFormat="1" applyFont="1" applyFill="1" applyBorder="1" applyAlignment="1" applyProtection="1">
      <alignment horizontal="left" vertical="center" shrinkToFit="1"/>
      <protection locked="0"/>
    </xf>
    <xf numFmtId="49" fontId="26" fillId="0" borderId="0" xfId="4" applyNumberFormat="1" applyFont="1" applyFill="1" applyBorder="1" applyAlignment="1" applyProtection="1">
      <alignment horizontal="left" vertical="center" shrinkToFit="1"/>
      <protection locked="0"/>
    </xf>
    <xf numFmtId="49" fontId="26" fillId="0" borderId="31" xfId="4" applyNumberFormat="1" applyFont="1" applyFill="1" applyBorder="1" applyAlignment="1" applyProtection="1">
      <alignment horizontal="left" vertical="center" shrinkToFit="1"/>
      <protection locked="0"/>
    </xf>
    <xf numFmtId="49" fontId="26" fillId="0" borderId="5" xfId="4" applyNumberFormat="1" applyFont="1" applyFill="1" applyBorder="1" applyAlignment="1" applyProtection="1">
      <alignment horizontal="left" vertical="center" shrinkToFit="1"/>
      <protection locked="0"/>
    </xf>
    <xf numFmtId="49" fontId="26" fillId="0" borderId="33" xfId="4" applyNumberFormat="1" applyFont="1" applyFill="1" applyBorder="1" applyAlignment="1" applyProtection="1">
      <alignment horizontal="left" vertical="center" shrinkToFit="1"/>
      <protection locked="0"/>
    </xf>
    <xf numFmtId="49" fontId="26" fillId="0" borderId="34" xfId="4" applyNumberFormat="1" applyFont="1" applyFill="1" applyBorder="1" applyAlignment="1" applyProtection="1">
      <alignment horizontal="left" vertical="center" shrinkToFit="1"/>
      <protection locked="0"/>
    </xf>
    <xf numFmtId="0" fontId="21" fillId="0" borderId="28" xfId="4" applyNumberFormat="1" applyFont="1" applyFill="1" applyBorder="1" applyAlignment="1" applyProtection="1">
      <alignment vertical="center" wrapText="1"/>
    </xf>
    <xf numFmtId="0" fontId="21" fillId="0" borderId="0" xfId="4" applyNumberFormat="1" applyFont="1" applyFill="1" applyBorder="1" applyAlignment="1" applyProtection="1">
      <alignment vertical="center" wrapText="1"/>
    </xf>
    <xf numFmtId="0" fontId="21" fillId="0" borderId="37" xfId="4" applyNumberFormat="1" applyFont="1" applyFill="1" applyBorder="1" applyAlignment="1" applyProtection="1">
      <alignment vertical="center" wrapText="1"/>
    </xf>
    <xf numFmtId="49" fontId="18" fillId="0" borderId="53" xfId="4" applyNumberFormat="1" applyFont="1" applyFill="1" applyBorder="1" applyAlignment="1" applyProtection="1">
      <alignment horizontal="left" vertical="center" indent="1" shrinkToFit="1"/>
      <protection locked="0"/>
    </xf>
    <xf numFmtId="49" fontId="18" fillId="0" borderId="63" xfId="4" applyNumberFormat="1" applyFont="1" applyFill="1" applyBorder="1" applyAlignment="1" applyProtection="1">
      <alignment horizontal="left" vertical="center" indent="1" shrinkToFit="1"/>
      <protection locked="0"/>
    </xf>
    <xf numFmtId="49" fontId="18" fillId="0" borderId="44" xfId="4" applyNumberFormat="1" applyFont="1" applyFill="1" applyBorder="1" applyAlignment="1" applyProtection="1">
      <alignment horizontal="left" vertical="center" shrinkToFit="1"/>
      <protection locked="0"/>
    </xf>
    <xf numFmtId="49" fontId="18" fillId="0" borderId="42" xfId="4" applyNumberFormat="1" applyFont="1" applyFill="1" applyBorder="1" applyAlignment="1" applyProtection="1">
      <alignment horizontal="left" vertical="center" shrinkToFit="1"/>
      <protection locked="0"/>
    </xf>
    <xf numFmtId="49" fontId="18" fillId="0" borderId="45" xfId="4" applyNumberFormat="1" applyFont="1" applyFill="1" applyBorder="1" applyAlignment="1" applyProtection="1">
      <alignment horizontal="left" vertical="center" shrinkToFit="1"/>
      <protection locked="0"/>
    </xf>
    <xf numFmtId="49" fontId="18" fillId="0" borderId="53" xfId="4" applyNumberFormat="1" applyFont="1" applyFill="1" applyBorder="1" applyAlignment="1" applyProtection="1">
      <alignment horizontal="left" vertical="center" shrinkToFit="1"/>
      <protection locked="0"/>
    </xf>
    <xf numFmtId="49" fontId="18" fillId="0" borderId="191" xfId="4" applyNumberFormat="1" applyFont="1" applyFill="1" applyBorder="1" applyAlignment="1" applyProtection="1">
      <alignment horizontal="left" vertical="center" shrinkToFit="1"/>
      <protection locked="0"/>
    </xf>
    <xf numFmtId="49" fontId="26" fillId="0" borderId="207" xfId="4" applyNumberFormat="1" applyFont="1" applyFill="1" applyBorder="1" applyAlignment="1" applyProtection="1">
      <alignment horizontal="left" shrinkToFit="1"/>
      <protection locked="0"/>
    </xf>
    <xf numFmtId="49" fontId="26" fillId="0" borderId="192" xfId="4" applyNumberFormat="1" applyFont="1" applyFill="1" applyBorder="1" applyAlignment="1" applyProtection="1">
      <alignment horizontal="left" shrinkToFit="1"/>
      <protection locked="0"/>
    </xf>
    <xf numFmtId="49" fontId="54" fillId="0" borderId="49" xfId="4" quotePrefix="1" applyNumberFormat="1" applyFont="1" applyFill="1" applyBorder="1" applyAlignment="1" applyProtection="1">
      <alignment horizontal="left" vertical="center" shrinkToFit="1"/>
      <protection locked="0"/>
    </xf>
    <xf numFmtId="49" fontId="54" fillId="0" borderId="47" xfId="4" quotePrefix="1" applyNumberFormat="1" applyFont="1" applyFill="1" applyBorder="1" applyAlignment="1" applyProtection="1">
      <alignment horizontal="left" vertical="center" shrinkToFit="1"/>
      <protection locked="0"/>
    </xf>
    <xf numFmtId="49" fontId="54" fillId="0" borderId="50" xfId="4" quotePrefix="1" applyNumberFormat="1" applyFont="1" applyFill="1" applyBorder="1" applyAlignment="1" applyProtection="1">
      <alignment horizontal="left" vertical="center" shrinkToFit="1"/>
      <protection locked="0"/>
    </xf>
    <xf numFmtId="49" fontId="54" fillId="0" borderId="8" xfId="4" quotePrefix="1" applyNumberFormat="1" applyFont="1" applyFill="1" applyBorder="1" applyAlignment="1" applyProtection="1">
      <alignment horizontal="left" vertical="center" shrinkToFit="1"/>
      <protection locked="0"/>
    </xf>
    <xf numFmtId="49" fontId="54" fillId="0" borderId="0" xfId="4" quotePrefix="1" applyNumberFormat="1" applyFont="1" applyFill="1" applyBorder="1" applyAlignment="1" applyProtection="1">
      <alignment horizontal="left" vertical="center" shrinkToFit="1"/>
      <protection locked="0"/>
    </xf>
    <xf numFmtId="49" fontId="54" fillId="0" borderId="31" xfId="4" quotePrefix="1" applyNumberFormat="1" applyFont="1" applyFill="1" applyBorder="1" applyAlignment="1" applyProtection="1">
      <alignment horizontal="left" vertical="center" shrinkToFit="1"/>
      <protection locked="0"/>
    </xf>
    <xf numFmtId="49" fontId="26" fillId="0" borderId="49" xfId="4" applyNumberFormat="1" applyFont="1" applyFill="1" applyBorder="1" applyAlignment="1" applyProtection="1">
      <alignment horizontal="left" vertical="center" wrapText="1" shrinkToFit="1"/>
      <protection locked="0"/>
    </xf>
    <xf numFmtId="49" fontId="26" fillId="0" borderId="47" xfId="4" applyNumberFormat="1" applyFont="1" applyFill="1" applyBorder="1" applyAlignment="1" applyProtection="1">
      <alignment horizontal="left" vertical="center" wrapText="1" shrinkToFit="1"/>
      <protection locked="0"/>
    </xf>
    <xf numFmtId="49" fontId="26" fillId="0" borderId="48" xfId="4" applyNumberFormat="1" applyFont="1" applyFill="1" applyBorder="1" applyAlignment="1" applyProtection="1">
      <alignment horizontal="left" vertical="center" wrapText="1" shrinkToFit="1"/>
      <protection locked="0"/>
    </xf>
    <xf numFmtId="49" fontId="26" fillId="0" borderId="8" xfId="4" applyNumberFormat="1" applyFont="1" applyFill="1" applyBorder="1" applyAlignment="1" applyProtection="1">
      <alignment horizontal="left" vertical="center" wrapText="1" shrinkToFit="1"/>
      <protection locked="0"/>
    </xf>
    <xf numFmtId="49" fontId="26" fillId="0" borderId="0" xfId="4" applyNumberFormat="1" applyFont="1" applyFill="1" applyBorder="1" applyAlignment="1" applyProtection="1">
      <alignment horizontal="left" vertical="center" wrapText="1" shrinkToFit="1"/>
      <protection locked="0"/>
    </xf>
    <xf numFmtId="49" fontId="26" fillId="0" borderId="35" xfId="4" applyNumberFormat="1" applyFont="1" applyFill="1" applyBorder="1" applyAlignment="1" applyProtection="1">
      <alignment horizontal="left" vertical="center" wrapText="1" shrinkToFit="1"/>
      <protection locked="0"/>
    </xf>
    <xf numFmtId="49" fontId="21" fillId="43" borderId="58" xfId="4" applyNumberFormat="1" applyFont="1" applyFill="1" applyBorder="1" applyAlignment="1" applyProtection="1">
      <alignment horizontal="left" vertical="center" shrinkToFit="1"/>
      <protection locked="0"/>
    </xf>
    <xf numFmtId="49" fontId="21" fillId="43" borderId="53" xfId="4" applyNumberFormat="1" applyFont="1" applyFill="1" applyBorder="1" applyAlignment="1" applyProtection="1">
      <alignment horizontal="left" vertical="center" shrinkToFit="1"/>
      <protection locked="0"/>
    </xf>
    <xf numFmtId="49" fontId="21" fillId="43" borderId="54" xfId="4" applyNumberFormat="1" applyFont="1" applyFill="1" applyBorder="1" applyAlignment="1" applyProtection="1">
      <alignment horizontal="left" vertical="center" shrinkToFit="1"/>
      <protection locked="0"/>
    </xf>
    <xf numFmtId="49" fontId="26" fillId="0" borderId="48" xfId="4" applyNumberFormat="1" applyFont="1" applyFill="1" applyBorder="1" applyAlignment="1" applyProtection="1">
      <alignment horizontal="left" vertical="center" shrinkToFit="1"/>
      <protection locked="0"/>
    </xf>
    <xf numFmtId="49" fontId="26" fillId="0" borderId="51" xfId="4" applyNumberFormat="1" applyFont="1" applyFill="1" applyBorder="1" applyAlignment="1" applyProtection="1">
      <alignment horizontal="left" vertical="center" shrinkToFit="1"/>
      <protection locked="0"/>
    </xf>
    <xf numFmtId="49" fontId="18" fillId="0" borderId="181" xfId="4" applyNumberFormat="1" applyFont="1" applyFill="1" applyBorder="1" applyAlignment="1" applyProtection="1">
      <alignment horizontal="center" vertical="center" shrinkToFit="1"/>
      <protection locked="0"/>
    </xf>
    <xf numFmtId="49" fontId="18" fillId="0" borderId="186" xfId="4" applyNumberFormat="1" applyFont="1" applyFill="1" applyBorder="1" applyAlignment="1" applyProtection="1">
      <alignment horizontal="center" vertical="center" shrinkToFit="1"/>
      <protection locked="0"/>
    </xf>
    <xf numFmtId="49" fontId="26" fillId="0" borderId="183" xfId="4" applyNumberFormat="1" applyFont="1" applyFill="1" applyBorder="1" applyAlignment="1" applyProtection="1">
      <alignment horizontal="center" vertical="center" shrinkToFit="1"/>
      <protection locked="0"/>
    </xf>
    <xf numFmtId="49" fontId="26" fillId="0" borderId="187" xfId="4" applyNumberFormat="1" applyFont="1" applyFill="1" applyBorder="1" applyAlignment="1" applyProtection="1">
      <alignment horizontal="center" vertical="center" shrinkToFit="1"/>
      <protection locked="0"/>
    </xf>
    <xf numFmtId="49" fontId="26" fillId="0" borderId="185" xfId="4" applyNumberFormat="1" applyFont="1" applyFill="1" applyBorder="1" applyAlignment="1" applyProtection="1">
      <alignment horizontal="center" vertical="center" shrinkToFit="1"/>
      <protection locked="0"/>
    </xf>
    <xf numFmtId="49" fontId="26" fillId="0" borderId="188" xfId="4" applyNumberFormat="1" applyFont="1" applyFill="1" applyBorder="1" applyAlignment="1" applyProtection="1">
      <alignment horizontal="center" vertical="center" shrinkToFit="1"/>
      <protection locked="0"/>
    </xf>
    <xf numFmtId="49" fontId="18" fillId="0" borderId="180" xfId="4" applyNumberFormat="1" applyFont="1" applyFill="1" applyBorder="1" applyAlignment="1" applyProtection="1">
      <alignment horizontal="center" vertical="center" shrinkToFit="1"/>
      <protection locked="0"/>
    </xf>
    <xf numFmtId="49" fontId="26" fillId="0" borderId="182" xfId="4" applyNumberFormat="1" applyFont="1" applyFill="1" applyBorder="1" applyAlignment="1" applyProtection="1">
      <alignment horizontal="center" vertical="center" shrinkToFit="1"/>
      <protection locked="0"/>
    </xf>
    <xf numFmtId="49" fontId="26" fillId="0" borderId="184" xfId="4" applyNumberFormat="1" applyFont="1" applyFill="1" applyBorder="1" applyAlignment="1" applyProtection="1">
      <alignment horizontal="center" vertical="center" shrinkToFit="1"/>
      <protection locked="0"/>
    </xf>
    <xf numFmtId="49" fontId="18" fillId="0" borderId="3" xfId="10" quotePrefix="1" applyNumberFormat="1" applyFont="1" applyFill="1" applyBorder="1" applyAlignment="1" applyProtection="1">
      <alignment horizontal="center" vertical="center" shrinkToFit="1"/>
      <protection locked="0"/>
    </xf>
    <xf numFmtId="49" fontId="18" fillId="0" borderId="1" xfId="10" quotePrefix="1" applyNumberFormat="1" applyFont="1" applyFill="1" applyBorder="1" applyAlignment="1" applyProtection="1">
      <alignment horizontal="center" vertical="center" shrinkToFit="1"/>
      <protection locked="0"/>
    </xf>
    <xf numFmtId="49" fontId="18" fillId="0" borderId="57" xfId="10" quotePrefix="1" applyNumberFormat="1" applyFont="1" applyFill="1" applyBorder="1" applyAlignment="1" applyProtection="1">
      <alignment horizontal="center" vertical="center" shrinkToFit="1"/>
      <protection locked="0"/>
    </xf>
    <xf numFmtId="49" fontId="17" fillId="0" borderId="11" xfId="4" applyNumberFormat="1" applyFont="1" applyFill="1" applyBorder="1" applyAlignment="1" applyProtection="1">
      <alignment horizontal="center" vertical="center" shrinkToFit="1"/>
      <protection locked="0"/>
    </xf>
    <xf numFmtId="49" fontId="17" fillId="0" borderId="79" xfId="4" applyNumberFormat="1" applyFont="1" applyFill="1" applyBorder="1" applyAlignment="1" applyProtection="1">
      <alignment horizontal="center" vertical="center" shrinkToFit="1"/>
      <protection locked="0"/>
    </xf>
    <xf numFmtId="49" fontId="17" fillId="0" borderId="3" xfId="4" applyNumberFormat="1" applyFont="1" applyFill="1" applyBorder="1" applyAlignment="1" applyProtection="1">
      <alignment horizontal="center" vertical="center" shrinkToFit="1"/>
      <protection locked="0"/>
    </xf>
    <xf numFmtId="49" fontId="17" fillId="0" borderId="1" xfId="4" applyNumberFormat="1" applyFont="1" applyFill="1" applyBorder="1" applyAlignment="1" applyProtection="1">
      <alignment horizontal="center" vertical="center" shrinkToFit="1"/>
      <protection locked="0"/>
    </xf>
    <xf numFmtId="49" fontId="17" fillId="0" borderId="57" xfId="4" applyNumberFormat="1" applyFont="1" applyFill="1" applyBorder="1" applyAlignment="1" applyProtection="1">
      <alignment horizontal="center" vertical="center" shrinkToFit="1"/>
      <protection locked="0"/>
    </xf>
    <xf numFmtId="49" fontId="17" fillId="0" borderId="53" xfId="4" applyNumberFormat="1" applyFont="1" applyFill="1" applyBorder="1" applyAlignment="1" applyProtection="1">
      <alignment horizontal="center" vertical="center" shrinkToFit="1"/>
      <protection locked="0"/>
    </xf>
    <xf numFmtId="49" fontId="17" fillId="0" borderId="54" xfId="4" applyNumberFormat="1" applyFont="1" applyFill="1" applyBorder="1" applyAlignment="1" applyProtection="1">
      <alignment horizontal="center" vertical="center" shrinkToFit="1"/>
      <protection locked="0"/>
    </xf>
    <xf numFmtId="49" fontId="17" fillId="0" borderId="58" xfId="4" applyNumberFormat="1" applyFont="1" applyFill="1" applyBorder="1" applyAlignment="1" applyProtection="1">
      <alignment horizontal="center" vertical="center" shrinkToFit="1"/>
      <protection locked="0"/>
    </xf>
    <xf numFmtId="49" fontId="17" fillId="0" borderId="191" xfId="4" applyNumberFormat="1" applyFont="1" applyFill="1" applyBorder="1" applyAlignment="1" applyProtection="1">
      <alignment horizontal="center" vertical="center" shrinkToFit="1"/>
      <protection locked="0"/>
    </xf>
    <xf numFmtId="49" fontId="26" fillId="0" borderId="47" xfId="4" applyNumberFormat="1" applyFont="1" applyFill="1" applyBorder="1" applyAlignment="1" applyProtection="1">
      <alignment horizontal="center" vertical="center" shrinkToFit="1"/>
      <protection locked="0"/>
    </xf>
    <xf numFmtId="49" fontId="26" fillId="0" borderId="48" xfId="4" applyNumberFormat="1" applyFont="1" applyFill="1" applyBorder="1" applyAlignment="1" applyProtection="1">
      <alignment horizontal="center" vertical="center" shrinkToFit="1"/>
      <protection locked="0"/>
    </xf>
    <xf numFmtId="49" fontId="26" fillId="0" borderId="0" xfId="4" applyNumberFormat="1" applyFont="1" applyFill="1" applyBorder="1" applyAlignment="1" applyProtection="1">
      <alignment horizontal="center" vertical="center" shrinkToFit="1"/>
      <protection locked="0"/>
    </xf>
    <xf numFmtId="49" fontId="26" fillId="0" borderId="35" xfId="4" applyNumberFormat="1" applyFont="1" applyFill="1" applyBorder="1" applyAlignment="1" applyProtection="1">
      <alignment horizontal="center" vertical="center" shrinkToFit="1"/>
      <protection locked="0"/>
    </xf>
    <xf numFmtId="49" fontId="26" fillId="0" borderId="33" xfId="4" applyNumberFormat="1" applyFont="1" applyFill="1" applyBorder="1" applyAlignment="1" applyProtection="1">
      <alignment horizontal="center" vertical="center" shrinkToFit="1"/>
      <protection locked="0"/>
    </xf>
    <xf numFmtId="49" fontId="26" fillId="0" borderId="51" xfId="4" applyNumberFormat="1" applyFont="1" applyFill="1" applyBorder="1" applyAlignment="1" applyProtection="1">
      <alignment horizontal="center" vertical="center" shrinkToFit="1"/>
      <protection locked="0"/>
    </xf>
    <xf numFmtId="49" fontId="17" fillId="0" borderId="76" xfId="4" applyNumberFormat="1" applyFont="1" applyFill="1" applyBorder="1" applyAlignment="1" applyProtection="1">
      <alignment horizontal="center" vertical="center" shrinkToFit="1"/>
      <protection locked="0"/>
    </xf>
    <xf numFmtId="49" fontId="17" fillId="0" borderId="77" xfId="4" applyNumberFormat="1" applyFont="1" applyFill="1" applyBorder="1" applyAlignment="1" applyProtection="1">
      <alignment horizontal="center" vertical="center" shrinkToFit="1"/>
      <protection locked="0"/>
    </xf>
    <xf numFmtId="49" fontId="18" fillId="0" borderId="170" xfId="10" quotePrefix="1" applyNumberFormat="1" applyFont="1" applyFill="1" applyBorder="1" applyAlignment="1" applyProtection="1">
      <alignment horizontal="center" vertical="center" shrinkToFit="1"/>
      <protection locked="0"/>
    </xf>
    <xf numFmtId="49" fontId="18" fillId="0" borderId="171" xfId="10" quotePrefix="1" applyNumberFormat="1" applyFont="1" applyFill="1" applyBorder="1" applyAlignment="1" applyProtection="1">
      <alignment horizontal="center" vertical="center" shrinkToFit="1"/>
      <protection locked="0"/>
    </xf>
    <xf numFmtId="49" fontId="18" fillId="0" borderId="173" xfId="10" quotePrefix="1" applyNumberFormat="1" applyFont="1" applyFill="1" applyBorder="1" applyAlignment="1" applyProtection="1">
      <alignment horizontal="center" vertical="center" shrinkToFit="1"/>
      <protection locked="0"/>
    </xf>
    <xf numFmtId="49" fontId="17" fillId="0" borderId="44" xfId="4" applyNumberFormat="1" applyFont="1" applyFill="1" applyBorder="1" applyAlignment="1" applyProtection="1">
      <alignment horizontal="center" vertical="center" shrinkToFit="1"/>
      <protection locked="0"/>
    </xf>
    <xf numFmtId="49" fontId="17" fillId="0" borderId="42" xfId="4" applyNumberFormat="1" applyFont="1" applyFill="1" applyBorder="1" applyAlignment="1" applyProtection="1">
      <alignment horizontal="center" vertical="center" shrinkToFit="1"/>
      <protection locked="0"/>
    </xf>
    <xf numFmtId="49" fontId="17" fillId="0" borderId="189" xfId="4" applyNumberFormat="1" applyFont="1" applyFill="1" applyBorder="1" applyAlignment="1" applyProtection="1">
      <alignment horizontal="center" vertical="center" shrinkToFit="1"/>
      <protection locked="0"/>
    </xf>
    <xf numFmtId="49" fontId="17" fillId="0" borderId="43" xfId="4" applyNumberFormat="1" applyFont="1" applyFill="1" applyBorder="1" applyAlignment="1" applyProtection="1">
      <alignment horizontal="center" vertical="center" shrinkToFit="1"/>
      <protection locked="0"/>
    </xf>
    <xf numFmtId="49" fontId="54" fillId="0" borderId="7" xfId="4" applyNumberFormat="1" applyFont="1" applyFill="1" applyBorder="1" applyAlignment="1" applyProtection="1">
      <alignment horizontal="left" vertical="center"/>
      <protection locked="0"/>
    </xf>
    <xf numFmtId="49" fontId="54" fillId="0" borderId="113" xfId="4" applyNumberFormat="1" applyFont="1" applyFill="1" applyBorder="1" applyAlignment="1" applyProtection="1">
      <alignment horizontal="left" vertical="center"/>
      <protection locked="0"/>
    </xf>
    <xf numFmtId="49" fontId="54" fillId="0" borderId="116" xfId="4" applyNumberFormat="1" applyFont="1" applyFill="1" applyBorder="1" applyAlignment="1" applyProtection="1">
      <alignment horizontal="left" vertical="center"/>
      <protection locked="0"/>
    </xf>
    <xf numFmtId="49" fontId="54" fillId="0" borderId="5" xfId="4" applyNumberFormat="1" applyFont="1" applyFill="1" applyBorder="1" applyAlignment="1" applyProtection="1">
      <alignment horizontal="left" vertical="center"/>
      <protection locked="0"/>
    </xf>
    <xf numFmtId="49" fontId="54" fillId="0" borderId="33" xfId="4" applyNumberFormat="1" applyFont="1" applyFill="1" applyBorder="1" applyAlignment="1" applyProtection="1">
      <alignment horizontal="left" vertical="center"/>
      <protection locked="0"/>
    </xf>
    <xf numFmtId="49" fontId="54" fillId="0" borderId="34" xfId="4" applyNumberFormat="1" applyFont="1" applyFill="1" applyBorder="1" applyAlignment="1" applyProtection="1">
      <alignment horizontal="left" vertical="center"/>
      <protection locked="0"/>
    </xf>
    <xf numFmtId="0" fontId="21" fillId="7" borderId="272" xfId="4" applyNumberFormat="1" applyFont="1" applyFill="1" applyBorder="1" applyAlignment="1" applyProtection="1">
      <alignment horizontal="center" vertical="center" shrinkToFit="1"/>
    </xf>
    <xf numFmtId="0" fontId="21" fillId="7" borderId="250" xfId="4" applyNumberFormat="1" applyFont="1" applyFill="1" applyBorder="1" applyAlignment="1" applyProtection="1">
      <alignment horizontal="center" vertical="center" shrinkToFit="1"/>
    </xf>
    <xf numFmtId="0" fontId="21" fillId="7" borderId="253" xfId="4" applyNumberFormat="1" applyFont="1" applyFill="1" applyBorder="1" applyAlignment="1" applyProtection="1">
      <alignment horizontal="center" vertical="center" shrinkToFit="1"/>
    </xf>
    <xf numFmtId="0" fontId="17" fillId="0" borderId="272" xfId="4" applyNumberFormat="1" applyFont="1" applyFill="1" applyBorder="1" applyAlignment="1" applyProtection="1">
      <alignment horizontal="center" vertical="center" shrinkToFit="1"/>
    </xf>
    <xf numFmtId="0" fontId="17" fillId="0" borderId="250" xfId="4" applyNumberFormat="1" applyFont="1" applyFill="1" applyBorder="1" applyAlignment="1" applyProtection="1">
      <alignment horizontal="center" vertical="center" shrinkToFit="1"/>
    </xf>
    <xf numFmtId="0" fontId="17" fillId="0" borderId="241" xfId="4" applyNumberFormat="1" applyFont="1" applyFill="1" applyBorder="1" applyAlignment="1" applyProtection="1">
      <alignment horizontal="center" vertical="center" shrinkToFit="1"/>
    </xf>
    <xf numFmtId="0" fontId="18" fillId="0" borderId="272" xfId="4" applyNumberFormat="1" applyFont="1" applyFill="1" applyBorder="1" applyAlignment="1" applyProtection="1">
      <alignment horizontal="center" vertical="center" shrinkToFit="1"/>
      <protection locked="0"/>
    </xf>
    <xf numFmtId="0" fontId="18" fillId="0" borderId="250" xfId="4" applyNumberFormat="1" applyFont="1" applyFill="1" applyBorder="1" applyAlignment="1" applyProtection="1">
      <alignment horizontal="center" vertical="center" shrinkToFit="1"/>
      <protection locked="0"/>
    </xf>
    <xf numFmtId="0" fontId="18" fillId="0" borderId="253" xfId="4" applyNumberFormat="1" applyFont="1" applyFill="1" applyBorder="1" applyAlignment="1" applyProtection="1">
      <alignment horizontal="center" vertical="center" shrinkToFit="1"/>
      <protection locked="0"/>
    </xf>
    <xf numFmtId="49" fontId="18" fillId="0" borderId="272" xfId="4" applyNumberFormat="1" applyFont="1" applyFill="1" applyBorder="1" applyAlignment="1" applyProtection="1">
      <alignment horizontal="center" vertical="center" shrinkToFit="1"/>
      <protection locked="0"/>
    </xf>
    <xf numFmtId="49" fontId="18" fillId="0" borderId="250" xfId="4" applyNumberFormat="1" applyFont="1" applyFill="1" applyBorder="1" applyAlignment="1" applyProtection="1">
      <alignment horizontal="center" vertical="center" shrinkToFit="1"/>
      <protection locked="0"/>
    </xf>
    <xf numFmtId="49" fontId="18" fillId="0" borderId="253" xfId="4" applyNumberFormat="1" applyFont="1" applyFill="1" applyBorder="1" applyAlignment="1" applyProtection="1">
      <alignment horizontal="center" vertical="center" shrinkToFit="1"/>
      <protection locked="0"/>
    </xf>
    <xf numFmtId="49" fontId="26" fillId="0" borderId="49" xfId="4" applyNumberFormat="1" applyFont="1" applyFill="1" applyBorder="1" applyAlignment="1" applyProtection="1">
      <alignment horizontal="center" vertical="center" shrinkToFit="1"/>
      <protection locked="0"/>
    </xf>
    <xf numFmtId="49" fontId="26" fillId="0" borderId="190" xfId="4" applyNumberFormat="1" applyFont="1" applyFill="1" applyBorder="1" applyAlignment="1" applyProtection="1">
      <alignment horizontal="center" vertical="center" shrinkToFit="1"/>
      <protection locked="0"/>
    </xf>
    <xf numFmtId="49" fontId="26" fillId="0" borderId="8" xfId="4" applyNumberFormat="1" applyFont="1" applyFill="1" applyBorder="1" applyAlignment="1" applyProtection="1">
      <alignment horizontal="center" vertical="center" shrinkToFit="1"/>
      <protection locked="0"/>
    </xf>
    <xf numFmtId="49" fontId="26" fillId="0" borderId="83" xfId="4" applyNumberFormat="1" applyFont="1" applyFill="1" applyBorder="1" applyAlignment="1" applyProtection="1">
      <alignment horizontal="center" vertical="center" shrinkToFit="1"/>
      <protection locked="0"/>
    </xf>
    <xf numFmtId="49" fontId="26" fillId="0" borderId="5" xfId="4" applyNumberFormat="1" applyFont="1" applyFill="1" applyBorder="1" applyAlignment="1" applyProtection="1">
      <alignment horizontal="center" vertical="center" shrinkToFit="1"/>
      <protection locked="0"/>
    </xf>
    <xf numFmtId="49" fontId="26" fillId="0" borderId="88" xfId="4" applyNumberFormat="1" applyFont="1" applyFill="1" applyBorder="1" applyAlignment="1" applyProtection="1">
      <alignment horizontal="center" vertical="center" shrinkToFit="1"/>
      <protection locked="0"/>
    </xf>
    <xf numFmtId="49" fontId="21" fillId="0" borderId="7" xfId="4" applyNumberFormat="1" applyFont="1" applyFill="1" applyBorder="1" applyAlignment="1" applyProtection="1">
      <alignment horizontal="left" vertical="center" wrapText="1" shrinkToFit="1"/>
      <protection locked="0"/>
    </xf>
    <xf numFmtId="49" fontId="21" fillId="0" borderId="12" xfId="4" applyNumberFormat="1" applyFont="1" applyFill="1" applyBorder="1" applyAlignment="1" applyProtection="1">
      <alignment horizontal="left" vertical="center" wrapText="1" shrinkToFit="1"/>
      <protection locked="0"/>
    </xf>
    <xf numFmtId="49" fontId="21" fillId="0" borderId="59" xfId="4" applyNumberFormat="1" applyFont="1" applyFill="1" applyBorder="1" applyAlignment="1" applyProtection="1">
      <alignment horizontal="left" vertical="center" wrapText="1" shrinkToFit="1"/>
      <protection locked="0"/>
    </xf>
    <xf numFmtId="49" fontId="21" fillId="0" borderId="5" xfId="4" applyNumberFormat="1" applyFont="1" applyFill="1" applyBorder="1" applyAlignment="1" applyProtection="1">
      <alignment horizontal="left" vertical="center" wrapText="1" shrinkToFit="1"/>
      <protection locked="0"/>
    </xf>
    <xf numFmtId="49" fontId="21" fillId="0" borderId="33" xfId="4" applyNumberFormat="1" applyFont="1" applyFill="1" applyBorder="1" applyAlignment="1" applyProtection="1">
      <alignment horizontal="left" vertical="center" wrapText="1" shrinkToFit="1"/>
      <protection locked="0"/>
    </xf>
    <xf numFmtId="49" fontId="21" fillId="0" borderId="34" xfId="4" applyNumberFormat="1" applyFont="1" applyFill="1" applyBorder="1" applyAlignment="1" applyProtection="1">
      <alignment horizontal="left" vertical="center" wrapText="1" shrinkToFit="1"/>
      <protection locked="0"/>
    </xf>
    <xf numFmtId="49" fontId="54" fillId="0" borderId="254" xfId="4" applyNumberFormat="1" applyFont="1" applyFill="1" applyBorder="1" applyAlignment="1" applyProtection="1">
      <alignment horizontal="left" vertical="center" shrinkToFit="1"/>
      <protection locked="0"/>
    </xf>
    <xf numFmtId="49" fontId="146" fillId="0" borderId="239" xfId="4" applyNumberFormat="1" applyFont="1" applyFill="1" applyBorder="1" applyAlignment="1" applyProtection="1">
      <alignment horizontal="left" vertical="center" shrinkToFit="1"/>
      <protection locked="0"/>
    </xf>
    <xf numFmtId="49" fontId="146" fillId="0" borderId="240" xfId="4" applyNumberFormat="1" applyFont="1" applyFill="1" applyBorder="1" applyAlignment="1" applyProtection="1">
      <alignment horizontal="left" vertical="center" shrinkToFit="1"/>
      <protection locked="0"/>
    </xf>
    <xf numFmtId="49" fontId="146" fillId="0" borderId="8" xfId="4" applyNumberFormat="1" applyFont="1" applyFill="1" applyBorder="1" applyAlignment="1" applyProtection="1">
      <alignment horizontal="left" vertical="center" shrinkToFit="1"/>
      <protection locked="0"/>
    </xf>
    <xf numFmtId="49" fontId="146" fillId="0" borderId="0" xfId="4" applyNumberFormat="1" applyFont="1" applyFill="1" applyBorder="1" applyAlignment="1" applyProtection="1">
      <alignment horizontal="left" vertical="center" shrinkToFit="1"/>
      <protection locked="0"/>
    </xf>
    <xf numFmtId="49" fontId="146" fillId="0" borderId="35" xfId="4" applyNumberFormat="1" applyFont="1" applyFill="1" applyBorder="1" applyAlignment="1" applyProtection="1">
      <alignment horizontal="left" vertical="center" shrinkToFit="1"/>
      <protection locked="0"/>
    </xf>
    <xf numFmtId="49" fontId="146" fillId="0" borderId="5" xfId="4" applyNumberFormat="1" applyFont="1" applyFill="1" applyBorder="1" applyAlignment="1" applyProtection="1">
      <alignment horizontal="left" vertical="center" shrinkToFit="1"/>
      <protection locked="0"/>
    </xf>
    <xf numFmtId="49" fontId="146" fillId="0" borderId="33" xfId="4" applyNumberFormat="1" applyFont="1" applyFill="1" applyBorder="1" applyAlignment="1" applyProtection="1">
      <alignment horizontal="left" vertical="center" shrinkToFit="1"/>
      <protection locked="0"/>
    </xf>
    <xf numFmtId="49" fontId="146" fillId="0" borderId="51" xfId="4" applyNumberFormat="1" applyFont="1" applyFill="1" applyBorder="1" applyAlignment="1" applyProtection="1">
      <alignment horizontal="left" vertical="center" shrinkToFit="1"/>
      <protection locked="0"/>
    </xf>
    <xf numFmtId="49" fontId="26" fillId="0" borderId="254" xfId="4" applyNumberFormat="1" applyFont="1" applyFill="1" applyBorder="1" applyAlignment="1" applyProtection="1">
      <alignment horizontal="left" vertical="center" shrinkToFit="1"/>
      <protection locked="0"/>
    </xf>
    <xf numFmtId="49" fontId="26" fillId="0" borderId="239" xfId="4" applyNumberFormat="1" applyFont="1" applyFill="1" applyBorder="1" applyAlignment="1" applyProtection="1">
      <alignment horizontal="left" vertical="center" shrinkToFit="1"/>
      <protection locked="0"/>
    </xf>
    <xf numFmtId="49" fontId="26" fillId="0" borderId="242" xfId="4" applyNumberFormat="1" applyFont="1" applyFill="1" applyBorder="1" applyAlignment="1" applyProtection="1">
      <alignment horizontal="left" vertical="center" shrinkToFit="1"/>
      <protection locked="0"/>
    </xf>
    <xf numFmtId="0" fontId="30" fillId="0" borderId="5" xfId="4" applyFont="1" applyFill="1" applyBorder="1" applyAlignment="1" applyProtection="1">
      <alignment horizontal="left" vertical="center"/>
      <protection locked="0"/>
    </xf>
    <xf numFmtId="0" fontId="30" fillId="0" borderId="33" xfId="4" applyFont="1" applyFill="1" applyBorder="1" applyAlignment="1" applyProtection="1">
      <alignment horizontal="left" vertical="center"/>
      <protection locked="0"/>
    </xf>
    <xf numFmtId="0" fontId="30" fillId="0" borderId="51" xfId="4" applyFont="1" applyFill="1" applyBorder="1" applyAlignment="1" applyProtection="1">
      <alignment horizontal="left" vertical="center"/>
      <protection locked="0"/>
    </xf>
    <xf numFmtId="0" fontId="30" fillId="0" borderId="210" xfId="4" applyFont="1" applyFill="1" applyBorder="1" applyAlignment="1" applyProtection="1">
      <alignment horizontal="left" vertical="center"/>
      <protection locked="0"/>
    </xf>
    <xf numFmtId="0" fontId="30" fillId="0" borderId="209" xfId="4" applyFont="1" applyFill="1" applyBorder="1" applyAlignment="1" applyProtection="1">
      <alignment horizontal="left" vertical="center"/>
      <protection locked="0"/>
    </xf>
    <xf numFmtId="0" fontId="30" fillId="0" borderId="211" xfId="4" applyFont="1" applyFill="1" applyBorder="1" applyAlignment="1" applyProtection="1">
      <alignment horizontal="left" vertical="center"/>
      <protection locked="0"/>
    </xf>
    <xf numFmtId="0" fontId="39" fillId="0" borderId="313" xfId="4" applyFont="1" applyBorder="1" applyAlignment="1" applyProtection="1">
      <alignment horizontal="right" vertical="center" shrinkToFit="1"/>
    </xf>
    <xf numFmtId="0" fontId="39" fillId="0" borderId="234" xfId="4" applyFont="1" applyBorder="1" applyAlignment="1" applyProtection="1">
      <alignment horizontal="right" vertical="center" shrinkToFit="1"/>
    </xf>
    <xf numFmtId="0" fontId="17" fillId="0" borderId="234" xfId="0" applyFont="1" applyBorder="1" applyAlignment="1" applyProtection="1">
      <alignment vertical="center" shrinkToFit="1"/>
    </xf>
    <xf numFmtId="0" fontId="17" fillId="0" borderId="284" xfId="0" applyFont="1" applyBorder="1" applyAlignment="1" applyProtection="1">
      <alignment vertical="center" shrinkToFit="1"/>
    </xf>
    <xf numFmtId="0" fontId="18" fillId="0" borderId="279" xfId="4" applyNumberFormat="1" applyFont="1" applyFill="1" applyBorder="1" applyAlignment="1" applyProtection="1">
      <alignment horizontal="center" vertical="center" shrinkToFit="1"/>
    </xf>
    <xf numFmtId="0" fontId="18" fillId="0" borderId="278" xfId="4" applyNumberFormat="1" applyFont="1" applyFill="1" applyBorder="1" applyAlignment="1" applyProtection="1">
      <alignment horizontal="center" vertical="center" shrinkToFit="1"/>
    </xf>
    <xf numFmtId="0" fontId="18" fillId="0" borderId="286" xfId="4" applyNumberFormat="1" applyFont="1" applyFill="1" applyBorder="1" applyAlignment="1" applyProtection="1">
      <alignment horizontal="center" vertical="center" shrinkToFit="1"/>
    </xf>
    <xf numFmtId="0" fontId="18" fillId="0" borderId="259" xfId="4" applyNumberFormat="1" applyFont="1" applyFill="1" applyBorder="1" applyAlignment="1" applyProtection="1">
      <alignment horizontal="center" vertical="center" shrinkToFit="1"/>
    </xf>
    <xf numFmtId="0" fontId="21" fillId="7" borderId="280" xfId="4" applyFont="1" applyFill="1" applyBorder="1" applyAlignment="1" applyProtection="1">
      <alignment horizontal="center" vertical="center" shrinkToFit="1"/>
    </xf>
    <xf numFmtId="0" fontId="21" fillId="7" borderId="271" xfId="4" applyFont="1" applyFill="1" applyBorder="1" applyAlignment="1" applyProtection="1">
      <alignment horizontal="center" vertical="center" shrinkToFit="1"/>
    </xf>
    <xf numFmtId="0" fontId="21" fillId="7" borderId="273" xfId="4" applyFont="1" applyFill="1" applyBorder="1" applyAlignment="1" applyProtection="1">
      <alignment horizontal="center" vertical="center" shrinkToFit="1"/>
    </xf>
    <xf numFmtId="0" fontId="21" fillId="7" borderId="260" xfId="4" applyFont="1" applyFill="1" applyBorder="1" applyAlignment="1" applyProtection="1">
      <alignment horizontal="center" vertical="center" shrinkToFit="1"/>
    </xf>
    <xf numFmtId="0" fontId="21" fillId="7" borderId="258" xfId="4" applyFont="1" applyFill="1" applyBorder="1" applyAlignment="1" applyProtection="1">
      <alignment horizontal="center" vertical="center" shrinkToFit="1"/>
    </xf>
    <xf numFmtId="0" fontId="21" fillId="7" borderId="259" xfId="4" applyFont="1" applyFill="1" applyBorder="1" applyAlignment="1" applyProtection="1">
      <alignment horizontal="center" vertical="center" shrinkToFit="1"/>
    </xf>
    <xf numFmtId="49" fontId="18" fillId="0" borderId="274" xfId="4" applyNumberFormat="1" applyFont="1" applyFill="1" applyBorder="1" applyAlignment="1" applyProtection="1">
      <alignment horizontal="center" vertical="center" shrinkToFit="1"/>
      <protection locked="0"/>
    </xf>
    <xf numFmtId="49" fontId="18" fillId="0" borderId="78" xfId="4" applyNumberFormat="1" applyFont="1" applyFill="1" applyBorder="1" applyAlignment="1" applyProtection="1">
      <alignment horizontal="center" vertical="center" shrinkToFit="1"/>
      <protection locked="0"/>
    </xf>
    <xf numFmtId="0" fontId="18" fillId="0" borderId="258" xfId="4" applyNumberFormat="1" applyFont="1" applyFill="1" applyBorder="1" applyAlignment="1" applyProtection="1">
      <alignment horizontal="center" vertical="center" shrinkToFit="1"/>
    </xf>
    <xf numFmtId="0" fontId="21" fillId="7" borderId="279" xfId="4" applyFont="1" applyFill="1" applyBorder="1" applyAlignment="1" applyProtection="1">
      <alignment horizontal="center" vertical="center" shrinkToFit="1"/>
    </xf>
    <xf numFmtId="0" fontId="21" fillId="7" borderId="278" xfId="4" applyFont="1" applyFill="1" applyBorder="1" applyAlignment="1" applyProtection="1">
      <alignment horizontal="center" vertical="center" shrinkToFit="1"/>
    </xf>
    <xf numFmtId="0" fontId="142" fillId="0" borderId="142" xfId="4" applyFont="1" applyFill="1" applyBorder="1" applyAlignment="1" applyProtection="1">
      <alignment horizontal="center" vertical="center" shrinkToFit="1"/>
      <protection locked="0"/>
    </xf>
    <xf numFmtId="0" fontId="68" fillId="0" borderId="142" xfId="4" applyFont="1" applyFill="1" applyBorder="1" applyAlignment="1" applyProtection="1">
      <alignment horizontal="center" vertical="center" shrinkToFit="1"/>
      <protection locked="0"/>
    </xf>
    <xf numFmtId="0" fontId="18" fillId="0" borderId="271" xfId="4" applyFont="1" applyFill="1" applyBorder="1" applyAlignment="1" applyProtection="1">
      <alignment horizontal="center" vertical="center"/>
    </xf>
    <xf numFmtId="0" fontId="18" fillId="0" borderId="273" xfId="4" applyFont="1" applyFill="1" applyBorder="1" applyAlignment="1" applyProtection="1">
      <alignment horizontal="center" vertical="center"/>
    </xf>
    <xf numFmtId="0" fontId="30" fillId="0" borderId="271" xfId="4" applyFont="1" applyFill="1" applyBorder="1" applyAlignment="1" applyProtection="1">
      <alignment horizontal="left" vertical="center"/>
    </xf>
    <xf numFmtId="0" fontId="30" fillId="0" borderId="273" xfId="4" applyFont="1" applyFill="1" applyBorder="1" applyAlignment="1" applyProtection="1">
      <alignment horizontal="left" vertical="center"/>
    </xf>
    <xf numFmtId="0" fontId="17" fillId="0" borderId="333" xfId="4" applyFont="1" applyBorder="1" applyAlignment="1" applyProtection="1">
      <alignment horizontal="center" vertical="center" shrinkToFit="1"/>
    </xf>
    <xf numFmtId="0" fontId="17" fillId="0" borderId="343" xfId="4" applyFont="1" applyBorder="1" applyAlignment="1" applyProtection="1">
      <alignment horizontal="center" vertical="center" shrinkToFit="1"/>
    </xf>
    <xf numFmtId="0" fontId="17" fillId="0" borderId="343" xfId="0" applyFont="1" applyBorder="1" applyAlignment="1" applyProtection="1">
      <alignment horizontal="left" vertical="center"/>
      <protection locked="0"/>
    </xf>
    <xf numFmtId="0" fontId="17" fillId="0" borderId="344" xfId="0" applyFont="1" applyBorder="1" applyAlignment="1" applyProtection="1">
      <alignment horizontal="left" vertical="center"/>
      <protection locked="0"/>
    </xf>
    <xf numFmtId="0" fontId="17" fillId="0" borderId="343" xfId="0" applyFont="1" applyBorder="1" applyAlignment="1" applyProtection="1">
      <alignment horizontal="right" vertical="center"/>
    </xf>
    <xf numFmtId="0" fontId="45" fillId="26" borderId="174" xfId="18" applyFont="1" applyFill="1" applyBorder="1" applyAlignment="1">
      <alignment horizontal="center" vertical="center"/>
    </xf>
    <xf numFmtId="0" fontId="45" fillId="26" borderId="9" xfId="18" applyFont="1" applyFill="1" applyBorder="1" applyAlignment="1">
      <alignment horizontal="center" vertical="center"/>
    </xf>
    <xf numFmtId="0" fontId="45" fillId="26" borderId="11" xfId="18" applyFont="1" applyFill="1" applyBorder="1" applyAlignment="1">
      <alignment horizontal="center" vertical="center"/>
    </xf>
    <xf numFmtId="0" fontId="45" fillId="26" borderId="3" xfId="18" applyFont="1" applyFill="1" applyBorder="1" applyAlignment="1">
      <alignment horizontal="center" vertical="center"/>
    </xf>
    <xf numFmtId="0" fontId="45" fillId="26" borderId="1" xfId="18" applyFont="1" applyFill="1" applyBorder="1" applyAlignment="1">
      <alignment horizontal="center" vertical="center"/>
    </xf>
    <xf numFmtId="0" fontId="45" fillId="26" borderId="2" xfId="18" applyFont="1" applyFill="1" applyBorder="1" applyAlignment="1">
      <alignment horizontal="center" vertical="center"/>
    </xf>
    <xf numFmtId="0" fontId="45" fillId="26" borderId="171" xfId="18" applyFont="1" applyFill="1" applyBorder="1" applyAlignment="1">
      <alignment horizontal="center" vertical="center"/>
    </xf>
    <xf numFmtId="0" fontId="45" fillId="26" borderId="7" xfId="18" applyFont="1" applyFill="1" applyBorder="1" applyAlignment="1">
      <alignment horizontal="center" vertical="center"/>
    </xf>
    <xf numFmtId="0" fontId="45" fillId="26" borderId="179" xfId="18" applyFont="1" applyFill="1" applyBorder="1" applyAlignment="1">
      <alignment horizontal="center" vertical="center"/>
    </xf>
    <xf numFmtId="0" fontId="45" fillId="26" borderId="178" xfId="18" applyFont="1" applyFill="1" applyBorder="1" applyAlignment="1">
      <alignment horizontal="center" vertical="center"/>
    </xf>
    <xf numFmtId="0" fontId="45" fillId="26" borderId="5" xfId="18" applyFont="1" applyFill="1" applyBorder="1" applyAlignment="1">
      <alignment horizontal="center" vertical="center"/>
    </xf>
    <xf numFmtId="0" fontId="45" fillId="26" borderId="33" xfId="18" applyFont="1" applyFill="1" applyBorder="1" applyAlignment="1">
      <alignment horizontal="center" vertical="center"/>
    </xf>
    <xf numFmtId="0" fontId="45" fillId="26" borderId="51" xfId="18" applyFont="1" applyFill="1" applyBorder="1" applyAlignment="1">
      <alignment horizontal="center" vertical="center"/>
    </xf>
    <xf numFmtId="0" fontId="45" fillId="26" borderId="170" xfId="18" applyFont="1" applyFill="1" applyBorder="1" applyAlignment="1">
      <alignment horizontal="center" vertical="center"/>
    </xf>
    <xf numFmtId="0" fontId="45" fillId="26" borderId="172" xfId="18" applyFont="1" applyFill="1" applyBorder="1" applyAlignment="1">
      <alignment horizontal="center" vertical="center"/>
    </xf>
    <xf numFmtId="0" fontId="45" fillId="26" borderId="9" xfId="18" applyFont="1" applyFill="1" applyBorder="1" applyAlignment="1">
      <alignment horizontal="center" vertical="center" wrapText="1"/>
    </xf>
    <xf numFmtId="0" fontId="45" fillId="26" borderId="170" xfId="18" applyFont="1" applyFill="1" applyBorder="1" applyAlignment="1" applyProtection="1">
      <alignment horizontal="center" vertical="center"/>
    </xf>
    <xf numFmtId="0" fontId="45" fillId="26" borderId="171" xfId="18" applyFont="1" applyFill="1" applyBorder="1" applyAlignment="1" applyProtection="1">
      <alignment horizontal="center" vertical="center"/>
    </xf>
    <xf numFmtId="0" fontId="45" fillId="26" borderId="172" xfId="18" applyFont="1" applyFill="1" applyBorder="1" applyAlignment="1" applyProtection="1">
      <alignment horizontal="center" vertical="center"/>
    </xf>
    <xf numFmtId="0" fontId="45" fillId="26" borderId="3" xfId="18" applyFont="1" applyFill="1" applyBorder="1" applyAlignment="1" applyProtection="1">
      <alignment horizontal="center" vertical="center"/>
    </xf>
    <xf numFmtId="0" fontId="45" fillId="26" borderId="1" xfId="18" applyFont="1" applyFill="1" applyBorder="1" applyAlignment="1" applyProtection="1">
      <alignment horizontal="center" vertical="center"/>
    </xf>
    <xf numFmtId="0" fontId="45" fillId="26" borderId="2" xfId="18" applyFont="1" applyFill="1" applyBorder="1" applyAlignment="1" applyProtection="1">
      <alignment horizontal="center" vertical="center"/>
    </xf>
    <xf numFmtId="0" fontId="45" fillId="26" borderId="9" xfId="18" applyFont="1" applyFill="1" applyBorder="1" applyAlignment="1" applyProtection="1">
      <alignment horizontal="center" vertical="center" wrapText="1"/>
    </xf>
    <xf numFmtId="0" fontId="45" fillId="26" borderId="11" xfId="18" applyFont="1" applyFill="1" applyBorder="1" applyAlignment="1" applyProtection="1">
      <alignment horizontal="center" vertical="center"/>
    </xf>
    <xf numFmtId="0" fontId="45" fillId="26" borderId="9" xfId="18" applyFont="1" applyFill="1" applyBorder="1" applyAlignment="1" applyProtection="1">
      <alignment horizontal="center" vertical="center"/>
    </xf>
    <xf numFmtId="0" fontId="0" fillId="30" borderId="6" xfId="0" applyFill="1" applyBorder="1" applyAlignment="1">
      <alignment horizontal="center" vertical="center"/>
    </xf>
    <xf numFmtId="0" fontId="106" fillId="32" borderId="149" xfId="24" applyFont="1" applyFill="1" applyBorder="1" applyAlignment="1">
      <alignment horizontal="left" vertical="center" wrapText="1"/>
    </xf>
    <xf numFmtId="0" fontId="110" fillId="0" borderId="149" xfId="24" applyFont="1" applyBorder="1"/>
    <xf numFmtId="0" fontId="108" fillId="34" borderId="151" xfId="24" applyFont="1" applyFill="1" applyBorder="1" applyAlignment="1">
      <alignment horizontal="left" vertical="center" wrapText="1"/>
    </xf>
    <xf numFmtId="0" fontId="110" fillId="27" borderId="151" xfId="24" applyFont="1" applyFill="1" applyBorder="1"/>
    <xf numFmtId="0" fontId="110" fillId="27" borderId="158" xfId="24" applyFont="1" applyFill="1" applyBorder="1"/>
    <xf numFmtId="0" fontId="93" fillId="36" borderId="159" xfId="24" applyFont="1" applyFill="1" applyBorder="1" applyAlignment="1">
      <alignment horizontal="left" vertical="center" wrapText="1"/>
    </xf>
    <xf numFmtId="0" fontId="105" fillId="0" borderId="150" xfId="24" applyFont="1" applyBorder="1" applyAlignment="1">
      <alignment horizontal="left" vertical="center" wrapText="1"/>
    </xf>
    <xf numFmtId="0" fontId="108" fillId="34" borderId="160" xfId="24" applyFont="1" applyFill="1" applyBorder="1" applyAlignment="1">
      <alignment horizontal="left" vertical="center" wrapText="1"/>
    </xf>
    <xf numFmtId="0" fontId="91" fillId="33" borderId="159" xfId="24" applyFont="1" applyFill="1" applyBorder="1" applyAlignment="1">
      <alignment horizontal="left" vertical="center" wrapText="1"/>
    </xf>
    <xf numFmtId="0" fontId="105" fillId="0" borderId="157" xfId="24" applyFont="1" applyBorder="1" applyAlignment="1">
      <alignment horizontal="left" vertical="center" wrapText="1"/>
    </xf>
    <xf numFmtId="0" fontId="118" fillId="0" borderId="156" xfId="24" applyFont="1" applyBorder="1" applyAlignment="1">
      <alignment horizontal="left" vertical="center" wrapText="1"/>
    </xf>
    <xf numFmtId="0" fontId="110" fillId="0" borderId="156" xfId="24" applyFont="1" applyBorder="1"/>
    <xf numFmtId="0" fontId="108" fillId="0" borderId="160" xfId="24" applyFont="1" applyBorder="1" applyAlignment="1">
      <alignment horizontal="left" vertical="center" wrapText="1"/>
    </xf>
    <xf numFmtId="0" fontId="110" fillId="0" borderId="151" xfId="24" applyFont="1" applyBorder="1" applyAlignment="1">
      <alignment wrapText="1"/>
    </xf>
    <xf numFmtId="0" fontId="110" fillId="0" borderId="158" xfId="24" applyFont="1" applyBorder="1" applyAlignment="1">
      <alignment wrapText="1"/>
    </xf>
    <xf numFmtId="0" fontId="108" fillId="8" borderId="160" xfId="24" applyFont="1" applyFill="1" applyBorder="1" applyAlignment="1">
      <alignment horizontal="left" vertical="center" wrapText="1"/>
    </xf>
    <xf numFmtId="0" fontId="110" fillId="8" borderId="151" xfId="24" applyFont="1" applyFill="1" applyBorder="1"/>
    <xf numFmtId="0" fontId="110" fillId="8" borderId="158" xfId="24" applyFont="1" applyFill="1" applyBorder="1"/>
    <xf numFmtId="0" fontId="71" fillId="0" borderId="103" xfId="22" applyFont="1" applyFill="1" applyBorder="1" applyAlignment="1">
      <alignment horizontal="center" vertical="center" wrapText="1"/>
    </xf>
    <xf numFmtId="0" fontId="71" fillId="0" borderId="75" xfId="22" applyFont="1" applyFill="1" applyBorder="1" applyAlignment="1">
      <alignment horizontal="center" vertical="center"/>
    </xf>
    <xf numFmtId="0" fontId="71" fillId="0" borderId="146" xfId="22" applyFont="1" applyFill="1" applyBorder="1" applyAlignment="1">
      <alignment horizontal="center" vertical="center"/>
    </xf>
    <xf numFmtId="0" fontId="71" fillId="0" borderId="27" xfId="22" applyFont="1" applyBorder="1" applyAlignment="1">
      <alignment horizontal="center" vertical="center" wrapText="1"/>
    </xf>
    <xf numFmtId="0" fontId="71" fillId="0" borderId="30" xfId="22" applyFont="1" applyBorder="1" applyAlignment="1">
      <alignment horizontal="center" vertical="center"/>
    </xf>
    <xf numFmtId="0" fontId="71" fillId="0" borderId="36" xfId="22" applyFont="1" applyBorder="1" applyAlignment="1">
      <alignment horizontal="center" vertical="center"/>
    </xf>
    <xf numFmtId="0" fontId="71" fillId="0" borderId="103" xfId="22" applyFont="1" applyBorder="1" applyAlignment="1">
      <alignment horizontal="center" vertical="center" wrapText="1"/>
    </xf>
    <xf numFmtId="0" fontId="71" fillId="0" borderId="75" xfId="22" applyFont="1" applyBorder="1" applyAlignment="1">
      <alignment horizontal="center" vertical="center"/>
    </xf>
    <xf numFmtId="0" fontId="71" fillId="0" borderId="146" xfId="22" applyFont="1" applyBorder="1" applyAlignment="1">
      <alignment horizontal="center" vertical="center"/>
    </xf>
  </cellXfs>
  <cellStyles count="83">
    <cellStyle name="20% - アクセント 1 2" xfId="26"/>
    <cellStyle name="20% - アクセント 2 2" xfId="27"/>
    <cellStyle name="20% - アクセント 3 2" xfId="28"/>
    <cellStyle name="20% - アクセント 4 2" xfId="29"/>
    <cellStyle name="20% - アクセント 5 2" xfId="30"/>
    <cellStyle name="20% - アクセント 6 2" xfId="31"/>
    <cellStyle name="40% - アクセント 1 2" xfId="32"/>
    <cellStyle name="40% - アクセント 2 2" xfId="33"/>
    <cellStyle name="40% - アクセント 3 2" xfId="34"/>
    <cellStyle name="40% - アクセント 4 2" xfId="35"/>
    <cellStyle name="40% - アクセント 5 2" xfId="36"/>
    <cellStyle name="40% - アクセント 6 2" xfId="37"/>
    <cellStyle name="60% - アクセント 1 2" xfId="38"/>
    <cellStyle name="60% - アクセント 2 2" xfId="39"/>
    <cellStyle name="60% - アクセント 3 2" xfId="40"/>
    <cellStyle name="60% - アクセント 4 2" xfId="41"/>
    <cellStyle name="60% - アクセント 5 2" xfId="42"/>
    <cellStyle name="60% - アクセント 6 2" xfId="43"/>
    <cellStyle name="Calc Currency (0)" xfId="44"/>
    <cellStyle name="Header1" xfId="45"/>
    <cellStyle name="Header2" xfId="46"/>
    <cellStyle name="Normal_#18-Internet" xfId="47"/>
    <cellStyle name="アクセント 1 2" xfId="48"/>
    <cellStyle name="アクセント 2 2" xfId="49"/>
    <cellStyle name="アクセント 3 2" xfId="50"/>
    <cellStyle name="アクセント 4 2" xfId="51"/>
    <cellStyle name="アクセント 5 2" xfId="52"/>
    <cellStyle name="アクセント 6 2" xfId="53"/>
    <cellStyle name="タイトル 2" xfId="54"/>
    <cellStyle name="チェック セル 2" xfId="55"/>
    <cellStyle name="どちらでもない 2" xfId="56"/>
    <cellStyle name="パーセント" xfId="25" builtinId="5"/>
    <cellStyle name="パーセント 2" xfId="6"/>
    <cellStyle name="ハイパーリンク" xfId="10" builtinId="8"/>
    <cellStyle name="ハイパーリンク 2" xfId="8"/>
    <cellStyle name="ハイパーリンク 3" xfId="20"/>
    <cellStyle name="メモ 2" xfId="57"/>
    <cellStyle name="リンク セル 2" xfId="58"/>
    <cellStyle name="悪い 2" xfId="59"/>
    <cellStyle name="改行(上)" xfId="60"/>
    <cellStyle name="改行(中)" xfId="61"/>
    <cellStyle name="罫線" xfId="62"/>
    <cellStyle name="計算 2" xfId="63"/>
    <cellStyle name="警告文 2" xfId="64"/>
    <cellStyle name="桁区切り" xfId="11" builtinId="6"/>
    <cellStyle name="桁区切り 2" xfId="7"/>
    <cellStyle name="桁区切り 3" xfId="15"/>
    <cellStyle name="見出し 1 2" xfId="65"/>
    <cellStyle name="見出し 2 2" xfId="66"/>
    <cellStyle name="見出し 3 2" xfId="67"/>
    <cellStyle name="見出し 4 2" xfId="68"/>
    <cellStyle name="集計 2" xfId="69"/>
    <cellStyle name="出力 2" xfId="70"/>
    <cellStyle name="常规 2" xfId="23"/>
    <cellStyle name="青" xfId="71"/>
    <cellStyle name="赤" xfId="72"/>
    <cellStyle name="説明文 2" xfId="73"/>
    <cellStyle name="通貨" xfId="13" builtinId="7"/>
    <cellStyle name="通貨 2" xfId="5"/>
    <cellStyle name="通貨 3" xfId="16"/>
    <cellStyle name="入力 2" xfId="74"/>
    <cellStyle name="標準" xfId="0" builtinId="0"/>
    <cellStyle name="標準 2" xfId="1"/>
    <cellStyle name="標準 2 2" xfId="2"/>
    <cellStyle name="標準 2 2 2" xfId="82"/>
    <cellStyle name="標準 2 3" xfId="19"/>
    <cellStyle name="標準 3" xfId="4"/>
    <cellStyle name="標準 3 2" xfId="12"/>
    <cellStyle name="標準 3 3" xfId="21"/>
    <cellStyle name="標準 4" xfId="3"/>
    <cellStyle name="標準 4 2" xfId="9"/>
    <cellStyle name="標準 5" xfId="17"/>
    <cellStyle name="標準 5 2" xfId="75"/>
    <cellStyle name="標準 6" xfId="18"/>
    <cellStyle name="標準 6 2" xfId="76"/>
    <cellStyle name="標準 7" xfId="22"/>
    <cellStyle name="標準 8" xfId="24"/>
    <cellStyle name="未定義" xfId="77"/>
    <cellStyle name="未定義 2" xfId="78"/>
    <cellStyle name="網かけ-" xfId="79"/>
    <cellStyle name="網かけ+" xfId="80"/>
    <cellStyle name="良い" xfId="14" builtinId="26"/>
    <cellStyle name="良い 2" xfId="81"/>
  </cellStyles>
  <dxfs count="422">
    <dxf>
      <fill>
        <patternFill>
          <bgColor theme="1" tint="0.24994659260841701"/>
        </patternFill>
      </fill>
    </dxf>
    <dxf>
      <font>
        <b/>
        <i val="0"/>
        <color rgb="FFFF0000"/>
      </font>
      <fill>
        <patternFill>
          <bgColor rgb="FFFFFF00"/>
        </patternFill>
      </fill>
    </dxf>
    <dxf>
      <fill>
        <patternFill>
          <bgColor theme="8"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8" tint="0.39994506668294322"/>
        </patternFill>
      </fill>
    </dxf>
    <dxf>
      <font>
        <color rgb="FF0000FF"/>
      </font>
      <numFmt numFmtId="0" formatCode="General"/>
    </dxf>
    <dxf>
      <font>
        <color rgb="FF0000FF"/>
      </font>
      <numFmt numFmtId="0" formatCode="General"/>
    </dxf>
    <dxf>
      <font>
        <color rgb="FF0000FF"/>
      </font>
      <numFmt numFmtId="0" formatCode="General"/>
    </dxf>
    <dxf>
      <font>
        <color rgb="FF0000FF"/>
      </font>
      <numFmt numFmtId="0" formatCode="Genera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lor auto="1"/>
      </font>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lor rgb="FF0000FF"/>
      </font>
      <numFmt numFmtId="0" formatCode="General"/>
    </dxf>
    <dxf>
      <font>
        <b/>
        <i val="0"/>
        <color rgb="FF0000FF"/>
      </font>
      <fill>
        <patternFill patternType="none">
          <bgColor auto="1"/>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ont>
        <color rgb="FF0000FF"/>
      </font>
      <numFmt numFmtId="0" formatCode="Genera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rgb="FFFF0000"/>
      </font>
      <fill>
        <patternFill>
          <bgColor rgb="FFFFFF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1" tint="0.24994659260841701"/>
        </patternFill>
      </fill>
    </dxf>
    <dxf>
      <fill>
        <patternFill>
          <bgColor theme="8" tint="0.39994506668294322"/>
        </patternFill>
      </fill>
    </dxf>
    <dxf>
      <font>
        <color rgb="FF0000FF"/>
      </font>
      <numFmt numFmtId="0" formatCode="General"/>
    </dxf>
    <dxf>
      <font>
        <color rgb="FF0000FF"/>
      </font>
      <numFmt numFmtId="0" formatCode="General"/>
    </dxf>
    <dxf>
      <font>
        <color rgb="FF0000FF"/>
      </font>
      <numFmt numFmtId="0" formatCode="General"/>
    </dxf>
    <dxf>
      <font>
        <color rgb="FF0000FF"/>
      </font>
      <numFmt numFmtId="0" formatCode="General"/>
    </dxf>
    <dxf>
      <fill>
        <patternFill>
          <bgColor theme="8" tint="0.39994506668294322"/>
        </patternFill>
      </fill>
    </dxf>
    <dxf>
      <fill>
        <patternFill>
          <bgColor theme="8" tint="0.39994506668294322"/>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val="0"/>
        <i val="0"/>
        <color auto="1"/>
      </font>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b/>
        <i val="0"/>
        <color rgb="FF0000FF"/>
      </font>
      <fill>
        <patternFill patternType="none">
          <bgColor auto="1"/>
        </patternFill>
      </fill>
    </dxf>
    <dxf>
      <font>
        <color rgb="FFFF000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ndense val="0"/>
        <extend val="0"/>
        <color indexed="10"/>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1" tint="0.2499465926084170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421"/>
      <tableStyleElement type="headerRow" dxfId="420"/>
    </tableStyle>
  </tableStyles>
  <colors>
    <mruColors>
      <color rgb="FFFFFFCC"/>
      <color rgb="FFFFCCFF"/>
      <color rgb="FFFFFF99"/>
      <color rgb="FF00FF00"/>
      <color rgb="FF0000FF"/>
      <color rgb="FF99CCFF"/>
      <color rgb="FFFF6600"/>
      <color rgb="FFCCFFCC"/>
      <color rgb="FFFF99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Radio" checked="Checked" firstButton="1" fmlaLink="$AV$48" lockText="1"/>
</file>

<file path=xl/ctrlProps/ctrlProp10.xml><?xml version="1.0" encoding="utf-8"?>
<formControlPr xmlns="http://schemas.microsoft.com/office/spreadsheetml/2009/9/main" objectType="CheckBox" checked="Checked" fmlaLink="$BA$90" lockText="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Radio" checked="Checked" firstButton="1" fmlaLink="$AV$68" lockText="1"/>
</file>

<file path=xl/ctrlProps/ctrlProp103.xml><?xml version="1.0" encoding="utf-8"?>
<formControlPr xmlns="http://schemas.microsoft.com/office/spreadsheetml/2009/9/main" objectType="Radio" lockText="1"/>
</file>

<file path=xl/ctrlProps/ctrlProp104.xml><?xml version="1.0" encoding="utf-8"?>
<formControlPr xmlns="http://schemas.microsoft.com/office/spreadsheetml/2009/9/main" objectType="Radio" checked="Checked" firstButton="1" lockText="1"/>
</file>

<file path=xl/ctrlProps/ctrlProp105.xml><?xml version="1.0" encoding="utf-8"?>
<formControlPr xmlns="http://schemas.microsoft.com/office/spreadsheetml/2009/9/main" objectType="Radio" lockText="1"/>
</file>

<file path=xl/ctrlProps/ctrlProp106.xml><?xml version="1.0" encoding="utf-8"?>
<formControlPr xmlns="http://schemas.microsoft.com/office/spreadsheetml/2009/9/main" objectType="CheckBox" checked="Checked" fmlaLink="$AV$44" lockText="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checked="Checked" firstButton="1" lockText="1"/>
</file>

<file path=xl/ctrlProps/ctrlProp109.xml><?xml version="1.0" encoding="utf-8"?>
<formControlPr xmlns="http://schemas.microsoft.com/office/spreadsheetml/2009/9/main" objectType="Radio" lockText="1"/>
</file>

<file path=xl/ctrlProps/ctrlProp11.xml><?xml version="1.0" encoding="utf-8"?>
<formControlPr xmlns="http://schemas.microsoft.com/office/spreadsheetml/2009/9/main" objectType="CheckBox" fmlaLink="$BC$90"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CheckBox" checked="Checked" fmlaLink="$AV$59" lockText="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Radio" checked="Checked" firstButton="1" fmlaLink="$BA$60" lockText="1"/>
</file>

<file path=xl/ctrlProps/ctrlProp114.xml><?xml version="1.0" encoding="utf-8"?>
<formControlPr xmlns="http://schemas.microsoft.com/office/spreadsheetml/2009/9/main" objectType="Radio" lockText="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CheckBox" fmlaLink="$AY$90" lockText="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Radio" checked="Checked" firstButton="1" fmlaLink="$AV$66" lockText="1"/>
</file>

<file path=xl/ctrlProps/ctrlProp122.xml><?xml version="1.0" encoding="utf-8"?>
<formControlPr xmlns="http://schemas.microsoft.com/office/spreadsheetml/2009/9/main" objectType="Radio" lockText="1"/>
</file>

<file path=xl/ctrlProps/ctrlProp123.xml><?xml version="1.0" encoding="utf-8"?>
<formControlPr xmlns="http://schemas.microsoft.com/office/spreadsheetml/2009/9/main" objectType="Radio" firstButton="1" fmlaLink="$AV$48"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CheckBox" fmlaLink="$AV$18" lockText="1"/>
</file>

<file path=xl/ctrlProps/ctrlProp127.xml><?xml version="1.0" encoding="utf-8"?>
<formControlPr xmlns="http://schemas.microsoft.com/office/spreadsheetml/2009/9/main" objectType="Radio" firstButton="1" fmlaLink="$AV$103"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AV$95"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CheckBox" fmlaLink="$AV$90" lockText="1"/>
</file>

<file path=xl/ctrlProps/ctrlProp132.xml><?xml version="1.0" encoding="utf-8"?>
<formControlPr xmlns="http://schemas.microsoft.com/office/spreadsheetml/2009/9/main" objectType="CheckBox" fmlaLink="$BA$90" lockText="1"/>
</file>

<file path=xl/ctrlProps/ctrlProp133.xml><?xml version="1.0" encoding="utf-8"?>
<formControlPr xmlns="http://schemas.microsoft.com/office/spreadsheetml/2009/9/main" objectType="CheckBox" fmlaLink="$BC$90" lockText="1"/>
</file>

<file path=xl/ctrlProps/ctrlProp134.xml><?xml version="1.0" encoding="utf-8"?>
<formControlPr xmlns="http://schemas.microsoft.com/office/spreadsheetml/2009/9/main" objectType="CheckBox" fmlaLink="$AY$90" lockText="1"/>
</file>

<file path=xl/ctrlProps/ctrlProp135.xml><?xml version="1.0" encoding="utf-8"?>
<formControlPr xmlns="http://schemas.microsoft.com/office/spreadsheetml/2009/9/main" objectType="Radio" firstButton="1" fmlaLink="$AV$99"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Radio" lockText="1"/>
</file>

<file path=xl/ctrlProps/ctrlProp139.xml><?xml version="1.0" encoding="utf-8"?>
<formControlPr xmlns="http://schemas.microsoft.com/office/spreadsheetml/2009/9/main" objectType="Radio" lockText="1"/>
</file>

<file path=xl/ctrlProps/ctrlProp14.xml><?xml version="1.0" encoding="utf-8"?>
<formControlPr xmlns="http://schemas.microsoft.com/office/spreadsheetml/2009/9/main" objectType="Radio" checked="Checked" firstButton="1" fmlaLink="$AV$13"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CheckBox" fmlaLink="$AV$81" lockText="1"/>
</file>

<file path=xl/ctrlProps/ctrlProp142.xml><?xml version="1.0" encoding="utf-8"?>
<formControlPr xmlns="http://schemas.microsoft.com/office/spreadsheetml/2009/9/main" objectType="CheckBox" fmlaLink="$AX$81" lockText="1"/>
</file>

<file path=xl/ctrlProps/ctrlProp143.xml><?xml version="1.0" encoding="utf-8"?>
<formControlPr xmlns="http://schemas.microsoft.com/office/spreadsheetml/2009/9/main" objectType="CheckBox" fmlaLink="$AW$81" lockText="1"/>
</file>

<file path=xl/ctrlProps/ctrlProp144.xml><?xml version="1.0" encoding="utf-8"?>
<formControlPr xmlns="http://schemas.microsoft.com/office/spreadsheetml/2009/9/main" objectType="CheckBox" fmlaLink="$AY$81" lockText="1"/>
</file>

<file path=xl/ctrlProps/ctrlProp145.xml><?xml version="1.0" encoding="utf-8"?>
<formControlPr xmlns="http://schemas.microsoft.com/office/spreadsheetml/2009/9/main" objectType="CheckBox" fmlaLink="$AZ$81" lockText="1"/>
</file>

<file path=xl/ctrlProps/ctrlProp146.xml><?xml version="1.0" encoding="utf-8"?>
<formControlPr xmlns="http://schemas.microsoft.com/office/spreadsheetml/2009/9/main" objectType="CheckBox" fmlaLink="$BA$81" lockText="1"/>
</file>

<file path=xl/ctrlProps/ctrlProp147.xml><?xml version="1.0" encoding="utf-8"?>
<formControlPr xmlns="http://schemas.microsoft.com/office/spreadsheetml/2009/9/main" objectType="CheckBox" fmlaLink="$BB$81" lockText="1"/>
</file>

<file path=xl/ctrlProps/ctrlProp148.xml><?xml version="1.0" encoding="utf-8"?>
<formControlPr xmlns="http://schemas.microsoft.com/office/spreadsheetml/2009/9/main" objectType="CheckBox" fmlaLink="$BC$81" lockText="1"/>
</file>

<file path=xl/ctrlProps/ctrlProp149.xml><?xml version="1.0" encoding="utf-8"?>
<formControlPr xmlns="http://schemas.microsoft.com/office/spreadsheetml/2009/9/main" objectType="Radio" firstButton="1" fmlaLink="$AV$123" lockText="1"/>
</file>

<file path=xl/ctrlProps/ctrlProp15.xml><?xml version="1.0" encoding="utf-8"?>
<formControlPr xmlns="http://schemas.microsoft.com/office/spreadsheetml/2009/9/main" objectType="Radio"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CheckBox" fmlaLink="$AZ$90" lockText="1"/>
</file>

<file path=xl/ctrlProps/ctrlProp153.xml><?xml version="1.0" encoding="utf-8"?>
<formControlPr xmlns="http://schemas.microsoft.com/office/spreadsheetml/2009/9/main" objectType="CheckBox" fmlaLink="$BB$90" lockText="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firstButton="1" fmlaLink="$AV$21" lockText="1"/>
</file>

<file path=xl/ctrlProps/ctrlProp156.xml><?xml version="1.0" encoding="utf-8"?>
<formControlPr xmlns="http://schemas.microsoft.com/office/spreadsheetml/2009/9/main" objectType="Radio" lockText="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CheckBox" fmlaLink="$AV$69" lockText="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fmlaLink="$AV$100" lockText="1"/>
</file>

<file path=xl/ctrlProps/ctrlProp162.xml><?xml version="1.0" encoding="utf-8"?>
<formControlPr xmlns="http://schemas.microsoft.com/office/spreadsheetml/2009/9/main" objectType="Radio" lockText="1"/>
</file>

<file path=xl/ctrlProps/ctrlProp163.xml><?xml version="1.0" encoding="utf-8"?>
<formControlPr xmlns="http://schemas.microsoft.com/office/spreadsheetml/2009/9/main" objectType="Radio" lockText="1"/>
</file>

<file path=xl/ctrlProps/ctrlProp164.xml><?xml version="1.0" encoding="utf-8"?>
<formControlPr xmlns="http://schemas.microsoft.com/office/spreadsheetml/2009/9/main" objectType="Radio" lockText="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AV$13" lockText="1"/>
</file>

<file path=xl/ctrlProps/ctrlProp168.xml><?xml version="1.0" encoding="utf-8"?>
<formControlPr xmlns="http://schemas.microsoft.com/office/spreadsheetml/2009/9/main" objectType="Radio" lockText="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file>

<file path=xl/ctrlProps/ctrlProp170.xml><?xml version="1.0" encoding="utf-8"?>
<formControlPr xmlns="http://schemas.microsoft.com/office/spreadsheetml/2009/9/main" objectType="Radio" checked="Checked" firstButton="1" fmlaLink="$AV$12" lockText="1"/>
</file>

<file path=xl/ctrlProps/ctrlProp171.xml><?xml version="1.0" encoding="utf-8"?>
<formControlPr xmlns="http://schemas.microsoft.com/office/spreadsheetml/2009/9/main" objectType="Radio" lockText="1"/>
</file>

<file path=xl/ctrlProps/ctrlProp172.xml><?xml version="1.0" encoding="utf-8"?>
<formControlPr xmlns="http://schemas.microsoft.com/office/spreadsheetml/2009/9/main" objectType="Radio" checked="Checked" firstButton="1" fmlaLink="$AV$93"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Radio" checked="Checked" firstButton="1" fmlaLink="$AV$95"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W$93" lockText="1"/>
</file>

<file path=xl/ctrlProps/ctrlProp179.xml><?xml version="1.0" encoding="utf-8"?>
<formControlPr xmlns="http://schemas.microsoft.com/office/spreadsheetml/2009/9/main" objectType="Radio" lockText="1"/>
</file>

<file path=xl/ctrlProps/ctrlProp18.xml><?xml version="1.0" encoding="utf-8"?>
<formControlPr xmlns="http://schemas.microsoft.com/office/spreadsheetml/2009/9/main" objectType="Radio" lockText="1"/>
</file>

<file path=xl/ctrlProps/ctrlProp180.xml><?xml version="1.0" encoding="utf-8"?>
<formControlPr xmlns="http://schemas.microsoft.com/office/spreadsheetml/2009/9/main" objectType="Radio" checked="Checked" firstButton="1" fmlaLink="$AW$95"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checked="Checked" firstButton="1" fmlaLink="$AX$93"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checked="Checked" firstButton="1" fmlaLink="$AX$95" lockText="1"/>
</file>

<file path=xl/ctrlProps/ctrlProp185.xml><?xml version="1.0" encoding="utf-8"?>
<formControlPr xmlns="http://schemas.microsoft.com/office/spreadsheetml/2009/9/main" objectType="Radio" lockText="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CheckBox" fmlaLink="$AV$18" lockText="1"/>
</file>

<file path=xl/ctrlProps/ctrlProp191.xml><?xml version="1.0" encoding="utf-8"?>
<formControlPr xmlns="http://schemas.microsoft.com/office/spreadsheetml/2009/9/main" objectType="CheckBox" fmlaLink="$AV$19" lockText="1"/>
</file>

<file path=xl/ctrlProps/ctrlProp192.xml><?xml version="1.0" encoding="utf-8"?>
<formControlPr xmlns="http://schemas.microsoft.com/office/spreadsheetml/2009/9/main" objectType="CheckBox" fmlaLink="$AV$21" lockText="1"/>
</file>

<file path=xl/ctrlProps/ctrlProp193.xml><?xml version="1.0" encoding="utf-8"?>
<formControlPr xmlns="http://schemas.microsoft.com/office/spreadsheetml/2009/9/main" objectType="CheckBox" fmlaLink="$AV$40" lockText="1"/>
</file>

<file path=xl/ctrlProps/ctrlProp194.xml><?xml version="1.0" encoding="utf-8"?>
<formControlPr xmlns="http://schemas.microsoft.com/office/spreadsheetml/2009/9/main" objectType="Radio" firstButton="1" fmlaLink="$AV$43" lockText="1"/>
</file>

<file path=xl/ctrlProps/ctrlProp195.xml><?xml version="1.0" encoding="utf-8"?>
<formControlPr xmlns="http://schemas.microsoft.com/office/spreadsheetml/2009/9/main" objectType="Radio" lockText="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CheckBox" fmlaLink="$AV$76" lockText="1"/>
</file>

<file path=xl/ctrlProps/ctrlProp198.xml><?xml version="1.0" encoding="utf-8"?>
<formControlPr xmlns="http://schemas.microsoft.com/office/spreadsheetml/2009/9/main" objectType="CheckBox" fmlaLink="$AV$77" lockText="1"/>
</file>

<file path=xl/ctrlProps/ctrlProp199.xml><?xml version="1.0" encoding="utf-8"?>
<formControlPr xmlns="http://schemas.microsoft.com/office/spreadsheetml/2009/9/main" objectType="CheckBox" fmlaLink="$AV$46"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00.xml><?xml version="1.0" encoding="utf-8"?>
<formControlPr xmlns="http://schemas.microsoft.com/office/spreadsheetml/2009/9/main" objectType="CheckBox" fmlaLink="$AV$81" lockText="1"/>
</file>

<file path=xl/ctrlProps/ctrlProp201.xml><?xml version="1.0" encoding="utf-8"?>
<formControlPr xmlns="http://schemas.microsoft.com/office/spreadsheetml/2009/9/main" objectType="CheckBox" fmlaLink="$AV$82" lockText="1"/>
</file>

<file path=xl/ctrlProps/ctrlProp202.xml><?xml version="1.0" encoding="utf-8"?>
<formControlPr xmlns="http://schemas.microsoft.com/office/spreadsheetml/2009/9/main" objectType="CheckBox" fmlaLink="$AV$83" lockText="1"/>
</file>

<file path=xl/ctrlProps/ctrlProp203.xml><?xml version="1.0" encoding="utf-8"?>
<formControlPr xmlns="http://schemas.microsoft.com/office/spreadsheetml/2009/9/main" objectType="CheckBox" fmlaLink="$AV$44" lockText="1"/>
</file>

<file path=xl/ctrlProps/ctrlProp204.xml><?xml version="1.0" encoding="utf-8"?>
<formControlPr xmlns="http://schemas.microsoft.com/office/spreadsheetml/2009/9/main" objectType="Radio" firstButton="1" fmlaLink="$AW$47" lockText="1"/>
</file>

<file path=xl/ctrlProps/ctrlProp205.xml><?xml version="1.0" encoding="utf-8"?>
<formControlPr xmlns="http://schemas.microsoft.com/office/spreadsheetml/2009/9/main" objectType="Radio" lockText="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CheckBox" fmlaLink="$AV$52" lockText="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AW$53" lockText="1"/>
</file>

<file path=xl/ctrlProps/ctrlProp21.xml><?xml version="1.0" encoding="utf-8"?>
<formControlPr xmlns="http://schemas.microsoft.com/office/spreadsheetml/2009/9/main" objectType="Radio" lockText="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CheckBox" fmlaLink="$AV$56"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CheckBox" fmlaLink="$AV$24" lockText="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AY$58" lockText="1"/>
</file>

<file path=xl/ctrlProps/ctrlProp216.xml><?xml version="1.0" encoding="utf-8"?>
<formControlPr xmlns="http://schemas.microsoft.com/office/spreadsheetml/2009/9/main" objectType="Radio" lockText="1"/>
</file>

<file path=xl/ctrlProps/ctrlProp217.xml><?xml version="1.0" encoding="utf-8"?>
<formControlPr xmlns="http://schemas.microsoft.com/office/spreadsheetml/2009/9/main" objectType="CheckBox" fmlaLink="$AV$59" lockText="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checked="Checked" firstButton="1" fmlaLink="$AV$67" lockText="1"/>
</file>

<file path=xl/ctrlProps/ctrlProp22.xml><?xml version="1.0" encoding="utf-8"?>
<formControlPr xmlns="http://schemas.microsoft.com/office/spreadsheetml/2009/9/main" objectType="CheckBox" fmlaLink="$AV$81" lockText="1"/>
</file>

<file path=xl/ctrlProps/ctrlProp220.xml><?xml version="1.0" encoding="utf-8"?>
<formControlPr xmlns="http://schemas.microsoft.com/office/spreadsheetml/2009/9/main" objectType="Radio" lockText="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V$68" lockText="1"/>
</file>

<file path=xl/ctrlProps/ctrlProp223.xml><?xml version="1.0" encoding="utf-8"?>
<formControlPr xmlns="http://schemas.microsoft.com/office/spreadsheetml/2009/9/main" objectType="Radio" lockText="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Radio" firstButton="1" fmlaLink="$BA$60" lockText="1"/>
</file>

<file path=xl/ctrlProps/ctrlProp226.xml><?xml version="1.0" encoding="utf-8"?>
<formControlPr xmlns="http://schemas.microsoft.com/office/spreadsheetml/2009/9/main" objectType="Radio" lockText="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CheckBox" fmlaLink="$AX$81" lockText="1"/>
</file>

<file path=xl/ctrlProps/ctrlProp230.xml><?xml version="1.0" encoding="utf-8"?>
<formControlPr xmlns="http://schemas.microsoft.com/office/spreadsheetml/2009/9/main" objectType="Radio" checked="Checked" firstButton="1" fmlaLink="$AV$66" lockText="1"/>
</file>

<file path=xl/ctrlProps/ctrlProp231.xml><?xml version="1.0" encoding="utf-8"?>
<formControlPr xmlns="http://schemas.microsoft.com/office/spreadsheetml/2009/9/main" objectType="Radio" lockText="1"/>
</file>

<file path=xl/ctrlProps/ctrlProp24.xml><?xml version="1.0" encoding="utf-8"?>
<formControlPr xmlns="http://schemas.microsoft.com/office/spreadsheetml/2009/9/main" objectType="CheckBox" fmlaLink="$AW$81" lockText="1"/>
</file>

<file path=xl/ctrlProps/ctrlProp25.xml><?xml version="1.0" encoding="utf-8"?>
<formControlPr xmlns="http://schemas.microsoft.com/office/spreadsheetml/2009/9/main" objectType="CheckBox" fmlaLink="$AY$81" lockText="1"/>
</file>

<file path=xl/ctrlProps/ctrlProp26.xml><?xml version="1.0" encoding="utf-8"?>
<formControlPr xmlns="http://schemas.microsoft.com/office/spreadsheetml/2009/9/main" objectType="CheckBox" fmlaLink="$AZ$81" lockText="1"/>
</file>

<file path=xl/ctrlProps/ctrlProp27.xml><?xml version="1.0" encoding="utf-8"?>
<formControlPr xmlns="http://schemas.microsoft.com/office/spreadsheetml/2009/9/main" objectType="CheckBox" fmlaLink="$BA$81" lockText="1"/>
</file>

<file path=xl/ctrlProps/ctrlProp28.xml><?xml version="1.0" encoding="utf-8"?>
<formControlPr xmlns="http://schemas.microsoft.com/office/spreadsheetml/2009/9/main" objectType="CheckBox" fmlaLink="$BB$81" lockText="1"/>
</file>

<file path=xl/ctrlProps/ctrlProp29.xml><?xml version="1.0" encoding="utf-8"?>
<formControlPr xmlns="http://schemas.microsoft.com/office/spreadsheetml/2009/9/main" objectType="CheckBox" fmlaLink="$BC$81" lockText="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Radio" firstButton="1" fmlaLink="$AV$119" lockText="1"/>
</file>

<file path=xl/ctrlProps/ctrlProp31.xml><?xml version="1.0" encoding="utf-8"?>
<formControlPr xmlns="http://schemas.microsoft.com/office/spreadsheetml/2009/9/main" objectType="Radio" checked="Checked" lockText="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fmlaLink="$AZ$90" lockText="1"/>
</file>

<file path=xl/ctrlProps/ctrlProp34.xml><?xml version="1.0" encoding="utf-8"?>
<formControlPr xmlns="http://schemas.microsoft.com/office/spreadsheetml/2009/9/main" objectType="CheckBox" fmlaLink="$BB$90" lockText="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Radio" checked="Checked" firstButton="1" fmlaLink="$AV$21"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AV$69" lockText="1"/>
</file>

<file path=xl/ctrlProps/ctrlProp4.xml><?xml version="1.0" encoding="utf-8"?>
<formControlPr xmlns="http://schemas.microsoft.com/office/spreadsheetml/2009/9/main" objectType="CheckBox" checked="Checked" fmlaLink="$AV$18" lockText="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checked="Checked" firstButton="1" fmlaLink="$AV$96"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AV$12" lockText="1"/>
</file>

<file path=xl/ctrlProps/ctrlProp5.xml><?xml version="1.0" encoding="utf-8"?>
<formControlPr xmlns="http://schemas.microsoft.com/office/spreadsheetml/2009/9/main" objectType="Radio" checked="Checked" firstButton="1" fmlaLink="$AV$99" lockText="1"/>
</file>

<file path=xl/ctrlProps/ctrlProp50.xml><?xml version="1.0" encoding="utf-8"?>
<formControlPr xmlns="http://schemas.microsoft.com/office/spreadsheetml/2009/9/main" objectType="Radio" firstButton="1" lockText="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checked="Checked" firstButton="1" fmlaLink="$AV$93"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checked="Checked" firstButton="1" fmlaLink="$AV$95"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checked="Checked" firstButton="1" fmlaLink="$AW$93" lockText="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Radio" checked="Checked" firstButton="1" fmlaLink="$AW$95"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checked="Checked" firstButton="1" fmlaLink="$AX$93"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Radio" checked="Checked" firstButton="1" fmlaLink="$AX$95" lockText="1"/>
</file>

<file path=xl/ctrlProps/ctrlProp66.xml><?xml version="1.0" encoding="utf-8"?>
<formControlPr xmlns="http://schemas.microsoft.com/office/spreadsheetml/2009/9/main" objectType="Radio" lockText="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checked="Checked" fmlaLink="$AV$18" lockText="1"/>
</file>

<file path=xl/ctrlProps/ctrlProp72.xml><?xml version="1.0" encoding="utf-8"?>
<formControlPr xmlns="http://schemas.microsoft.com/office/spreadsheetml/2009/9/main" objectType="CheckBox" checked="Checked" fmlaLink="$AV$19" lockText="1"/>
</file>

<file path=xl/ctrlProps/ctrlProp73.xml><?xml version="1.0" encoding="utf-8"?>
<formControlPr xmlns="http://schemas.microsoft.com/office/spreadsheetml/2009/9/main" objectType="CheckBox" checked="Checked" fmlaLink="$AV$21" lockText="1"/>
</file>

<file path=xl/ctrlProps/ctrlProp74.xml><?xml version="1.0" encoding="utf-8"?>
<formControlPr xmlns="http://schemas.microsoft.com/office/spreadsheetml/2009/9/main" objectType="CheckBox" checked="Checked" fmlaLink="$AV$40" lockText="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CheckBox" checked="Checked" fmlaLink="$AV$76" lockText="1"/>
</file>

<file path=xl/ctrlProps/ctrlProp77.xml><?xml version="1.0" encoding="utf-8"?>
<formControlPr xmlns="http://schemas.microsoft.com/office/spreadsheetml/2009/9/main" objectType="CheckBox" checked="Checked" fmlaLink="$AV$77" lockText="1"/>
</file>

<file path=xl/ctrlProps/ctrlProp78.xml><?xml version="1.0" encoding="utf-8"?>
<formControlPr xmlns="http://schemas.microsoft.com/office/spreadsheetml/2009/9/main" objectType="CheckBox" checked="Checked" fmlaLink="$AV$46" lockText="1"/>
</file>

<file path=xl/ctrlProps/ctrlProp79.xml><?xml version="1.0" encoding="utf-8"?>
<formControlPr xmlns="http://schemas.microsoft.com/office/spreadsheetml/2009/9/main" objectType="CheckBox" fmlaLink="$AV$81" lockText="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CheckBox" fmlaLink="$AV$82" lockText="1"/>
</file>

<file path=xl/ctrlProps/ctrlProp81.xml><?xml version="1.0" encoding="utf-8"?>
<formControlPr xmlns="http://schemas.microsoft.com/office/spreadsheetml/2009/9/main" objectType="CheckBox" fmlaLink="$AV$83" lockText="1"/>
</file>

<file path=xl/ctrlProps/ctrlProp82.xml><?xml version="1.0" encoding="utf-8"?>
<formControlPr xmlns="http://schemas.microsoft.com/office/spreadsheetml/2009/9/main" objectType="CheckBox" checked="Checked" fmlaLink="$AV$44" lockText="1"/>
</file>

<file path=xl/ctrlProps/ctrlProp83.xml><?xml version="1.0" encoding="utf-8"?>
<formControlPr xmlns="http://schemas.microsoft.com/office/spreadsheetml/2009/9/main" objectType="Radio" checked="Checked" firstButton="1" fmlaLink="$AW$47"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CheckBox" checked="Checked" fmlaLink="$AV$52" lockText="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CheckBox" checked="Checked" fmlaLink="$AV$56" lockText="1"/>
</file>

<file path=xl/ctrlProps/ctrlProp9.xml><?xml version="1.0" encoding="utf-8"?>
<formControlPr xmlns="http://schemas.microsoft.com/office/spreadsheetml/2009/9/main" objectType="CheckBox" fmlaLink="$AV$90" lockText="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checked="Checked" firstButton="1" fmlaLink="$AW$53"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CheckBox" checked="Checked" fmlaLink="$AV$24" lockText="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checked="Checked" firstButton="1" lockText="1"/>
</file>

<file path=xl/ctrlProps/ctrlProp97.xml><?xml version="1.0" encoding="utf-8"?>
<formControlPr xmlns="http://schemas.microsoft.com/office/spreadsheetml/2009/9/main" objectType="Radio" lockText="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CheckBox" checked="Checked" fmlaLink="$AV$59"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131</xdr:row>
      <xdr:rowOff>112058</xdr:rowOff>
    </xdr:from>
    <xdr:to>
      <xdr:col>31</xdr:col>
      <xdr:colOff>165516</xdr:colOff>
      <xdr:row>133</xdr:row>
      <xdr:rowOff>137633</xdr:rowOff>
    </xdr:to>
    <xdr:pic>
      <xdr:nvPicPr>
        <xdr:cNvPr id="2" name="図 1"/>
        <xdr:cNvPicPr>
          <a:picLocks noChangeAspect="1"/>
        </xdr:cNvPicPr>
      </xdr:nvPicPr>
      <xdr:blipFill>
        <a:blip xmlns:r="http://schemas.openxmlformats.org/officeDocument/2006/relationships" r:embed="rId1"/>
        <a:stretch>
          <a:fillRect/>
        </a:stretch>
      </xdr:blipFill>
      <xdr:spPr>
        <a:xfrm>
          <a:off x="4371975" y="30192008"/>
          <a:ext cx="3765966" cy="478293"/>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117761" name="Option Button 1" hidden="1">
              <a:extLst>
                <a:ext uri="{63B3BB69-23CF-44E3-9099-C40C66FF867C}">
                  <a14:compatExt spid="_x0000_s11776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117762" name="Option Button 2" hidden="1">
              <a:extLst>
                <a:ext uri="{63B3BB69-23CF-44E3-9099-C40C66FF867C}">
                  <a14:compatExt spid="_x0000_s11776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12700</xdr:colOff>
          <xdr:row>48</xdr:row>
          <xdr:rowOff>0</xdr:rowOff>
        </xdr:to>
        <xdr:sp macro="" textlink="">
          <xdr:nvSpPr>
            <xdr:cNvPr id="117763" name="Group Box 3" hidden="1">
              <a:extLst>
                <a:ext uri="{63B3BB69-23CF-44E3-9099-C40C66FF867C}">
                  <a14:compatExt spid="_x0000_s117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16</xdr:row>
          <xdr:rowOff>0</xdr:rowOff>
        </xdr:from>
        <xdr:to>
          <xdr:col>10</xdr:col>
          <xdr:colOff>152400</xdr:colOff>
          <xdr:row>16</xdr:row>
          <xdr:rowOff>298450</xdr:rowOff>
        </xdr:to>
        <xdr:sp macro="" textlink="">
          <xdr:nvSpPr>
            <xdr:cNvPr id="117764" name="Check Box 4" hidden="1">
              <a:extLst>
                <a:ext uri="{63B3BB69-23CF-44E3-9099-C40C66FF867C}">
                  <a14:compatExt spid="_x0000_s117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102</xdr:row>
          <xdr:rowOff>76200</xdr:rowOff>
        </xdr:from>
        <xdr:to>
          <xdr:col>10</xdr:col>
          <xdr:colOff>152400</xdr:colOff>
          <xdr:row>103</xdr:row>
          <xdr:rowOff>146050</xdr:rowOff>
        </xdr:to>
        <xdr:sp macro="" textlink="">
          <xdr:nvSpPr>
            <xdr:cNvPr id="117765" name="Option Button 5" hidden="1">
              <a:extLst>
                <a:ext uri="{63B3BB69-23CF-44E3-9099-C40C66FF867C}">
                  <a14:compatExt spid="_x0000_s11776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102</xdr:row>
          <xdr:rowOff>76200</xdr:rowOff>
        </xdr:from>
        <xdr:to>
          <xdr:col>14</xdr:col>
          <xdr:colOff>69850</xdr:colOff>
          <xdr:row>103</xdr:row>
          <xdr:rowOff>146050</xdr:rowOff>
        </xdr:to>
        <xdr:sp macro="" textlink="">
          <xdr:nvSpPr>
            <xdr:cNvPr id="117766" name="Option Button 6" hidden="1">
              <a:extLst>
                <a:ext uri="{63B3BB69-23CF-44E3-9099-C40C66FF867C}">
                  <a14:compatExt spid="_x0000_s11776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97</xdr:row>
          <xdr:rowOff>222250</xdr:rowOff>
        </xdr:from>
        <xdr:to>
          <xdr:col>27</xdr:col>
          <xdr:colOff>12700</xdr:colOff>
          <xdr:row>99</xdr:row>
          <xdr:rowOff>222250</xdr:rowOff>
        </xdr:to>
        <xdr:sp macro="" textlink="">
          <xdr:nvSpPr>
            <xdr:cNvPr id="117767" name="Group Box 7" hidden="1">
              <a:extLst>
                <a:ext uri="{63B3BB69-23CF-44E3-9099-C40C66FF867C}">
                  <a14:compatExt spid="_x0000_s117767"/>
                </a:ext>
              </a:extLst>
            </xdr:cNvPr>
            <xdr:cNvSpPr/>
          </xdr:nvSpPr>
          <xdr:spPr>
            <a:xfrm>
              <a:off x="0" y="0"/>
              <a:ext cx="0" cy="0"/>
            </a:xfrm>
            <a:prstGeom prst="rect">
              <a:avLst/>
            </a:prstGeom>
          </xdr:spPr>
        </xdr:sp>
        <xdr:clientData/>
      </xdr:twoCellAnchor>
    </mc:Choice>
    <mc:Fallback/>
  </mc:AlternateContent>
  <xdr:twoCellAnchor>
    <xdr:from>
      <xdr:col>40</xdr:col>
      <xdr:colOff>76200</xdr:colOff>
      <xdr:row>98</xdr:row>
      <xdr:rowOff>19050</xdr:rowOff>
    </xdr:from>
    <xdr:to>
      <xdr:col>41</xdr:col>
      <xdr:colOff>152400</xdr:colOff>
      <xdr:row>99</xdr:row>
      <xdr:rowOff>0</xdr:rowOff>
    </xdr:to>
    <xdr:sp macro="" textlink="">
      <xdr:nvSpPr>
        <xdr:cNvPr id="10" name="Option Button 9" hidden="1">
          <a:extLst>
            <a:ext uri="{63B3BB69-23CF-44E3-9099-C40C66FF867C}">
              <a14:compatExt xmlns:a14="http://schemas.microsoft.com/office/drawing/2010/main" spid="_x0000_s13321"/>
            </a:ext>
          </a:extLst>
        </xdr:cNvPr>
        <xdr:cNvSpPr/>
      </xdr:nvSpPr>
      <xdr:spPr>
        <a:xfrm>
          <a:off x="10363200" y="23326725"/>
          <a:ext cx="333375" cy="209550"/>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16</xdr:col>
          <xdr:colOff>0</xdr:colOff>
          <xdr:row>103</xdr:row>
          <xdr:rowOff>222250</xdr:rowOff>
        </xdr:to>
        <xdr:sp macro="" textlink="">
          <xdr:nvSpPr>
            <xdr:cNvPr id="117768" name="Group Box 8" hidden="1">
              <a:extLst>
                <a:ext uri="{63B3BB69-23CF-44E3-9099-C40C66FF867C}">
                  <a14:compatExt spid="_x0000_s117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89</xdr:row>
          <xdr:rowOff>12700</xdr:rowOff>
        </xdr:from>
        <xdr:to>
          <xdr:col>23</xdr:col>
          <xdr:colOff>12700</xdr:colOff>
          <xdr:row>89</xdr:row>
          <xdr:rowOff>209550</xdr:rowOff>
        </xdr:to>
        <xdr:sp macro="" textlink="">
          <xdr:nvSpPr>
            <xdr:cNvPr id="117769" name="Check Box 9" hidden="1">
              <a:extLst>
                <a:ext uri="{63B3BB69-23CF-44E3-9099-C40C66FF867C}">
                  <a14:compatExt spid="_x0000_s117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89</xdr:row>
          <xdr:rowOff>12700</xdr:rowOff>
        </xdr:from>
        <xdr:to>
          <xdr:col>14</xdr:col>
          <xdr:colOff>31750</xdr:colOff>
          <xdr:row>89</xdr:row>
          <xdr:rowOff>209550</xdr:rowOff>
        </xdr:to>
        <xdr:sp macro="" textlink="">
          <xdr:nvSpPr>
            <xdr:cNvPr id="117770" name="Check Box 10" hidden="1">
              <a:extLst>
                <a:ext uri="{63B3BB69-23CF-44E3-9099-C40C66FF867C}">
                  <a14:compatExt spid="_x0000_s117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89</xdr:row>
          <xdr:rowOff>12700</xdr:rowOff>
        </xdr:from>
        <xdr:to>
          <xdr:col>27</xdr:col>
          <xdr:colOff>50800</xdr:colOff>
          <xdr:row>89</xdr:row>
          <xdr:rowOff>209550</xdr:rowOff>
        </xdr:to>
        <xdr:sp macro="" textlink="">
          <xdr:nvSpPr>
            <xdr:cNvPr id="117771" name="Check Box 11" hidden="1">
              <a:extLst>
                <a:ext uri="{63B3BB69-23CF-44E3-9099-C40C66FF867C}">
                  <a14:compatExt spid="_x0000_s117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89</xdr:row>
          <xdr:rowOff>12700</xdr:rowOff>
        </xdr:from>
        <xdr:to>
          <xdr:col>32</xdr:col>
          <xdr:colOff>95250</xdr:colOff>
          <xdr:row>89</xdr:row>
          <xdr:rowOff>209550</xdr:rowOff>
        </xdr:to>
        <xdr:sp macro="" textlink="">
          <xdr:nvSpPr>
            <xdr:cNvPr id="117772" name="Check Box 12" hidden="1">
              <a:extLst>
                <a:ext uri="{63B3BB69-23CF-44E3-9099-C40C66FF867C}">
                  <a14:compatExt spid="_x0000_s117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98</xdr:row>
          <xdr:rowOff>12700</xdr:rowOff>
        </xdr:from>
        <xdr:to>
          <xdr:col>19</xdr:col>
          <xdr:colOff>165100</xdr:colOff>
          <xdr:row>98</xdr:row>
          <xdr:rowOff>222250</xdr:rowOff>
        </xdr:to>
        <xdr:sp macro="" textlink="">
          <xdr:nvSpPr>
            <xdr:cNvPr id="117773" name="Option Button 13" hidden="1">
              <a:extLst>
                <a:ext uri="{63B3BB69-23CF-44E3-9099-C40C66FF867C}">
                  <a14:compatExt spid="_x0000_s117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17</xdr:row>
          <xdr:rowOff>76200</xdr:rowOff>
        </xdr:from>
        <xdr:to>
          <xdr:col>31</xdr:col>
          <xdr:colOff>0</xdr:colOff>
          <xdr:row>18</xdr:row>
          <xdr:rowOff>146050</xdr:rowOff>
        </xdr:to>
        <xdr:sp macro="" textlink="">
          <xdr:nvSpPr>
            <xdr:cNvPr id="117774" name="Option Button 14" hidden="1">
              <a:extLst>
                <a:ext uri="{63B3BB69-23CF-44E3-9099-C40C66FF867C}">
                  <a14:compatExt spid="_x0000_s117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17</xdr:row>
          <xdr:rowOff>76200</xdr:rowOff>
        </xdr:from>
        <xdr:to>
          <xdr:col>36</xdr:col>
          <xdr:colOff>241300</xdr:colOff>
          <xdr:row>18</xdr:row>
          <xdr:rowOff>146050</xdr:rowOff>
        </xdr:to>
        <xdr:sp macro="" textlink="">
          <xdr:nvSpPr>
            <xdr:cNvPr id="117775" name="Option Button 15" hidden="1">
              <a:extLst>
                <a:ext uri="{63B3BB69-23CF-44E3-9099-C40C66FF867C}">
                  <a14:compatExt spid="_x0000_s117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15</xdr:col>
          <xdr:colOff>0</xdr:colOff>
          <xdr:row>19</xdr:row>
          <xdr:rowOff>31750</xdr:rowOff>
        </xdr:to>
        <xdr:sp macro="" textlink="">
          <xdr:nvSpPr>
            <xdr:cNvPr id="117776" name="Group Box 16" hidden="1">
              <a:extLst>
                <a:ext uri="{63B3BB69-23CF-44E3-9099-C40C66FF867C}">
                  <a14:compatExt spid="_x0000_s117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98</xdr:row>
          <xdr:rowOff>31750</xdr:rowOff>
        </xdr:from>
        <xdr:to>
          <xdr:col>22</xdr:col>
          <xdr:colOff>165100</xdr:colOff>
          <xdr:row>99</xdr:row>
          <xdr:rowOff>12700</xdr:rowOff>
        </xdr:to>
        <xdr:sp macro="" textlink="">
          <xdr:nvSpPr>
            <xdr:cNvPr id="117777" name="Option Button 17" hidden="1">
              <a:extLst>
                <a:ext uri="{63B3BB69-23CF-44E3-9099-C40C66FF867C}">
                  <a14:compatExt spid="_x0000_s117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98</xdr:row>
          <xdr:rowOff>12700</xdr:rowOff>
        </xdr:from>
        <xdr:to>
          <xdr:col>25</xdr:col>
          <xdr:colOff>146050</xdr:colOff>
          <xdr:row>98</xdr:row>
          <xdr:rowOff>222250</xdr:rowOff>
        </xdr:to>
        <xdr:sp macro="" textlink="">
          <xdr:nvSpPr>
            <xdr:cNvPr id="117778" name="Option Button 18" hidden="1">
              <a:extLst>
                <a:ext uri="{63B3BB69-23CF-44E3-9099-C40C66FF867C}">
                  <a14:compatExt spid="_x0000_s117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99</xdr:row>
          <xdr:rowOff>19050</xdr:rowOff>
        </xdr:from>
        <xdr:to>
          <xdr:col>19</xdr:col>
          <xdr:colOff>165100</xdr:colOff>
          <xdr:row>99</xdr:row>
          <xdr:rowOff>222250</xdr:rowOff>
        </xdr:to>
        <xdr:sp macro="" textlink="">
          <xdr:nvSpPr>
            <xdr:cNvPr id="117779" name="Option Button 19" hidden="1">
              <a:extLst>
                <a:ext uri="{63B3BB69-23CF-44E3-9099-C40C66FF867C}">
                  <a14:compatExt spid="_x0000_s117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99</xdr:row>
          <xdr:rowOff>19050</xdr:rowOff>
        </xdr:from>
        <xdr:to>
          <xdr:col>22</xdr:col>
          <xdr:colOff>165100</xdr:colOff>
          <xdr:row>99</xdr:row>
          <xdr:rowOff>209550</xdr:rowOff>
        </xdr:to>
        <xdr:sp macro="" textlink="">
          <xdr:nvSpPr>
            <xdr:cNvPr id="117780" name="Option Button 20" hidden="1">
              <a:extLst>
                <a:ext uri="{63B3BB69-23CF-44E3-9099-C40C66FF867C}">
                  <a14:compatExt spid="_x0000_s117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99</xdr:row>
          <xdr:rowOff>12700</xdr:rowOff>
        </xdr:from>
        <xdr:to>
          <xdr:col>25</xdr:col>
          <xdr:colOff>146050</xdr:colOff>
          <xdr:row>99</xdr:row>
          <xdr:rowOff>209550</xdr:rowOff>
        </xdr:to>
        <xdr:sp macro="" textlink="">
          <xdr:nvSpPr>
            <xdr:cNvPr id="117781" name="Option Button 21" hidden="1">
              <a:extLst>
                <a:ext uri="{63B3BB69-23CF-44E3-9099-C40C66FF867C}">
                  <a14:compatExt spid="_x0000_s117781"/>
                </a:ext>
              </a:extLst>
            </xdr:cNvPr>
            <xdr:cNvSpPr/>
          </xdr:nvSpPr>
          <xdr:spPr>
            <a:xfrm>
              <a:off x="0" y="0"/>
              <a:ext cx="0" cy="0"/>
            </a:xfrm>
            <a:prstGeom prst="rect">
              <a:avLst/>
            </a:prstGeom>
          </xdr:spPr>
        </xdr:sp>
        <xdr:clientData/>
      </xdr:twoCellAnchor>
    </mc:Choice>
    <mc:Fallback/>
  </mc:AlternateContent>
  <xdr:twoCellAnchor>
    <xdr:from>
      <xdr:col>2</xdr:col>
      <xdr:colOff>11205</xdr:colOff>
      <xdr:row>24</xdr:row>
      <xdr:rowOff>11205</xdr:rowOff>
    </xdr:from>
    <xdr:to>
      <xdr:col>11</xdr:col>
      <xdr:colOff>193588</xdr:colOff>
      <xdr:row>25</xdr:row>
      <xdr:rowOff>111087</xdr:rowOff>
    </xdr:to>
    <xdr:sp macro="" textlink="">
      <xdr:nvSpPr>
        <xdr:cNvPr id="25" name="角丸四角形 24"/>
        <xdr:cNvSpPr/>
      </xdr:nvSpPr>
      <xdr:spPr>
        <a:xfrm>
          <a:off x="525555" y="7612155"/>
          <a:ext cx="2496958" cy="32848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xdr:from>
      <xdr:col>2</xdr:col>
      <xdr:colOff>11208</xdr:colOff>
      <xdr:row>45</xdr:row>
      <xdr:rowOff>11189</xdr:rowOff>
    </xdr:from>
    <xdr:to>
      <xdr:col>11</xdr:col>
      <xdr:colOff>193591</xdr:colOff>
      <xdr:row>46</xdr:row>
      <xdr:rowOff>111072</xdr:rowOff>
    </xdr:to>
    <xdr:sp macro="" textlink="">
      <xdr:nvSpPr>
        <xdr:cNvPr id="26" name="角丸四角形 25"/>
        <xdr:cNvSpPr/>
      </xdr:nvSpPr>
      <xdr:spPr>
        <a:xfrm>
          <a:off x="525558" y="12450839"/>
          <a:ext cx="2496958"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xdr:from>
      <xdr:col>30</xdr:col>
      <xdr:colOff>123325</xdr:colOff>
      <xdr:row>34</xdr:row>
      <xdr:rowOff>11204</xdr:rowOff>
    </xdr:from>
    <xdr:to>
      <xdr:col>45</xdr:col>
      <xdr:colOff>253296</xdr:colOff>
      <xdr:row>35</xdr:row>
      <xdr:rowOff>3359</xdr:rowOff>
    </xdr:to>
    <xdr:sp macro="" textlink="">
      <xdr:nvSpPr>
        <xdr:cNvPr id="27" name="テキスト ボックス 26"/>
        <xdr:cNvSpPr txBox="1"/>
      </xdr:nvSpPr>
      <xdr:spPr>
        <a:xfrm>
          <a:off x="7838575" y="98981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11195</xdr:colOff>
      <xdr:row>56</xdr:row>
      <xdr:rowOff>224115</xdr:rowOff>
    </xdr:from>
    <xdr:to>
      <xdr:col>11</xdr:col>
      <xdr:colOff>193578</xdr:colOff>
      <xdr:row>58</xdr:row>
      <xdr:rowOff>99880</xdr:rowOff>
    </xdr:to>
    <xdr:sp macro="" textlink="">
      <xdr:nvSpPr>
        <xdr:cNvPr id="28" name="角丸四角形 27"/>
        <xdr:cNvSpPr/>
      </xdr:nvSpPr>
      <xdr:spPr>
        <a:xfrm>
          <a:off x="525545" y="15178365"/>
          <a:ext cx="2496958" cy="332965"/>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80</xdr:row>
          <xdr:rowOff>12700</xdr:rowOff>
        </xdr:from>
        <xdr:to>
          <xdr:col>27</xdr:col>
          <xdr:colOff>0</xdr:colOff>
          <xdr:row>80</xdr:row>
          <xdr:rowOff>222250</xdr:rowOff>
        </xdr:to>
        <xdr:sp macro="" textlink="">
          <xdr:nvSpPr>
            <xdr:cNvPr id="117782" name="Check Box 22" hidden="1">
              <a:extLst>
                <a:ext uri="{63B3BB69-23CF-44E3-9099-C40C66FF867C}">
                  <a14:compatExt spid="_x0000_s117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80</xdr:row>
          <xdr:rowOff>12700</xdr:rowOff>
        </xdr:from>
        <xdr:to>
          <xdr:col>31</xdr:col>
          <xdr:colOff>0</xdr:colOff>
          <xdr:row>80</xdr:row>
          <xdr:rowOff>222250</xdr:rowOff>
        </xdr:to>
        <xdr:sp macro="" textlink="">
          <xdr:nvSpPr>
            <xdr:cNvPr id="117783" name="Check Box 23" hidden="1">
              <a:extLst>
                <a:ext uri="{63B3BB69-23CF-44E3-9099-C40C66FF867C}">
                  <a14:compatExt spid="_x0000_s117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80</xdr:row>
          <xdr:rowOff>12700</xdr:rowOff>
        </xdr:from>
        <xdr:to>
          <xdr:col>28</xdr:col>
          <xdr:colOff>247650</xdr:colOff>
          <xdr:row>80</xdr:row>
          <xdr:rowOff>222250</xdr:rowOff>
        </xdr:to>
        <xdr:sp macro="" textlink="">
          <xdr:nvSpPr>
            <xdr:cNvPr id="117784" name="Check Box 24" hidden="1">
              <a:extLst>
                <a:ext uri="{63B3BB69-23CF-44E3-9099-C40C66FF867C}">
                  <a14:compatExt spid="_x0000_s117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80</xdr:row>
          <xdr:rowOff>12700</xdr:rowOff>
        </xdr:from>
        <xdr:to>
          <xdr:col>33</xdr:col>
          <xdr:colOff>0</xdr:colOff>
          <xdr:row>80</xdr:row>
          <xdr:rowOff>222250</xdr:rowOff>
        </xdr:to>
        <xdr:sp macro="" textlink="">
          <xdr:nvSpPr>
            <xdr:cNvPr id="117785" name="Check Box 25" hidden="1">
              <a:extLst>
                <a:ext uri="{63B3BB69-23CF-44E3-9099-C40C66FF867C}">
                  <a14:compatExt spid="_x0000_s117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80</xdr:row>
          <xdr:rowOff>12700</xdr:rowOff>
        </xdr:from>
        <xdr:to>
          <xdr:col>35</xdr:col>
          <xdr:colOff>0</xdr:colOff>
          <xdr:row>80</xdr:row>
          <xdr:rowOff>222250</xdr:rowOff>
        </xdr:to>
        <xdr:sp macro="" textlink="">
          <xdr:nvSpPr>
            <xdr:cNvPr id="117786" name="Check Box 26" hidden="1">
              <a:extLst>
                <a:ext uri="{63B3BB69-23CF-44E3-9099-C40C66FF867C}">
                  <a14:compatExt spid="_x0000_s117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80</xdr:row>
          <xdr:rowOff>12700</xdr:rowOff>
        </xdr:from>
        <xdr:to>
          <xdr:col>37</xdr:col>
          <xdr:colOff>0</xdr:colOff>
          <xdr:row>80</xdr:row>
          <xdr:rowOff>222250</xdr:rowOff>
        </xdr:to>
        <xdr:sp macro="" textlink="">
          <xdr:nvSpPr>
            <xdr:cNvPr id="117787" name="Check Box 27" hidden="1">
              <a:extLst>
                <a:ext uri="{63B3BB69-23CF-44E3-9099-C40C66FF867C}">
                  <a14:compatExt spid="_x0000_s117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80</xdr:row>
          <xdr:rowOff>12700</xdr:rowOff>
        </xdr:from>
        <xdr:to>
          <xdr:col>39</xdr:col>
          <xdr:colOff>0</xdr:colOff>
          <xdr:row>80</xdr:row>
          <xdr:rowOff>222250</xdr:rowOff>
        </xdr:to>
        <xdr:sp macro="" textlink="">
          <xdr:nvSpPr>
            <xdr:cNvPr id="117788" name="Check Box 28" hidden="1">
              <a:extLst>
                <a:ext uri="{63B3BB69-23CF-44E3-9099-C40C66FF867C}">
                  <a14:compatExt spid="_x0000_s117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80</xdr:row>
          <xdr:rowOff>12700</xdr:rowOff>
        </xdr:from>
        <xdr:to>
          <xdr:col>41</xdr:col>
          <xdr:colOff>19050</xdr:colOff>
          <xdr:row>80</xdr:row>
          <xdr:rowOff>222250</xdr:rowOff>
        </xdr:to>
        <xdr:sp macro="" textlink="">
          <xdr:nvSpPr>
            <xdr:cNvPr id="117789" name="Check Box 29" hidden="1">
              <a:extLst>
                <a:ext uri="{63B3BB69-23CF-44E3-9099-C40C66FF867C}">
                  <a14:compatExt spid="_x0000_s117789"/>
                </a:ext>
              </a:extLst>
            </xdr:cNvPr>
            <xdr:cNvSpPr/>
          </xdr:nvSpPr>
          <xdr:spPr>
            <a:xfrm>
              <a:off x="0" y="0"/>
              <a:ext cx="0" cy="0"/>
            </a:xfrm>
            <a:prstGeom prst="rect">
              <a:avLst/>
            </a:prstGeom>
          </xdr:spPr>
        </xdr:sp>
        <xdr:clientData/>
      </xdr:twoCellAnchor>
    </mc:Choice>
    <mc:Fallback/>
  </mc:AlternateContent>
  <xdr:twoCellAnchor>
    <xdr:from>
      <xdr:col>2</xdr:col>
      <xdr:colOff>11206</xdr:colOff>
      <xdr:row>96</xdr:row>
      <xdr:rowOff>11203</xdr:rowOff>
    </xdr:from>
    <xdr:to>
      <xdr:col>11</xdr:col>
      <xdr:colOff>194283</xdr:colOff>
      <xdr:row>97</xdr:row>
      <xdr:rowOff>111086</xdr:rowOff>
    </xdr:to>
    <xdr:sp macro="" textlink="">
      <xdr:nvSpPr>
        <xdr:cNvPr id="37" name="角丸四角形 36"/>
        <xdr:cNvSpPr/>
      </xdr:nvSpPr>
      <xdr:spPr>
        <a:xfrm>
          <a:off x="525556" y="22861678"/>
          <a:ext cx="2497652" cy="328483"/>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xdr:from>
      <xdr:col>2</xdr:col>
      <xdr:colOff>0</xdr:colOff>
      <xdr:row>109</xdr:row>
      <xdr:rowOff>0</xdr:rowOff>
    </xdr:from>
    <xdr:to>
      <xdr:col>11</xdr:col>
      <xdr:colOff>183077</xdr:colOff>
      <xdr:row>110</xdr:row>
      <xdr:rowOff>99882</xdr:rowOff>
    </xdr:to>
    <xdr:sp macro="" textlink="">
      <xdr:nvSpPr>
        <xdr:cNvPr id="38" name="角丸四角形 37"/>
        <xdr:cNvSpPr/>
      </xdr:nvSpPr>
      <xdr:spPr>
        <a:xfrm>
          <a:off x="514350" y="25822275"/>
          <a:ext cx="2497652" cy="328482"/>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122</xdr:row>
          <xdr:rowOff>12700</xdr:rowOff>
        </xdr:from>
        <xdr:to>
          <xdr:col>9</xdr:col>
          <xdr:colOff>152400</xdr:colOff>
          <xdr:row>122</xdr:row>
          <xdr:rowOff>222250</xdr:rowOff>
        </xdr:to>
        <xdr:sp macro="" textlink="">
          <xdr:nvSpPr>
            <xdr:cNvPr id="117790" name="Option Button 30" hidden="1">
              <a:extLst>
                <a:ext uri="{63B3BB69-23CF-44E3-9099-C40C66FF867C}">
                  <a14:compatExt spid="_x0000_s117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122</xdr:row>
          <xdr:rowOff>12700</xdr:rowOff>
        </xdr:from>
        <xdr:to>
          <xdr:col>21</xdr:col>
          <xdr:colOff>107950</xdr:colOff>
          <xdr:row>122</xdr:row>
          <xdr:rowOff>222250</xdr:rowOff>
        </xdr:to>
        <xdr:sp macro="" textlink="">
          <xdr:nvSpPr>
            <xdr:cNvPr id="117791" name="Option Button 31" hidden="1">
              <a:extLst>
                <a:ext uri="{63B3BB69-23CF-44E3-9099-C40C66FF867C}">
                  <a14:compatExt spid="_x0000_s117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121</xdr:row>
          <xdr:rowOff>0</xdr:rowOff>
        </xdr:from>
        <xdr:to>
          <xdr:col>45</xdr:col>
          <xdr:colOff>241300</xdr:colOff>
          <xdr:row>122</xdr:row>
          <xdr:rowOff>12700</xdr:rowOff>
        </xdr:to>
        <xdr:sp macro="" textlink="">
          <xdr:nvSpPr>
            <xdr:cNvPr id="117792" name="Group Box 32" hidden="1">
              <a:extLst>
                <a:ext uri="{63B3BB69-23CF-44E3-9099-C40C66FF867C}">
                  <a14:compatExt spid="_x0000_s117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89</xdr:row>
          <xdr:rowOff>0</xdr:rowOff>
        </xdr:from>
        <xdr:to>
          <xdr:col>10</xdr:col>
          <xdr:colOff>38100</xdr:colOff>
          <xdr:row>89</xdr:row>
          <xdr:rowOff>222250</xdr:rowOff>
        </xdr:to>
        <xdr:sp macro="" textlink="">
          <xdr:nvSpPr>
            <xdr:cNvPr id="117793" name="Check Box 33" hidden="1">
              <a:extLst>
                <a:ext uri="{63B3BB69-23CF-44E3-9099-C40C66FF867C}">
                  <a14:compatExt spid="_x0000_s117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89</xdr:row>
          <xdr:rowOff>0</xdr:rowOff>
        </xdr:from>
        <xdr:to>
          <xdr:col>18</xdr:col>
          <xdr:colOff>19050</xdr:colOff>
          <xdr:row>89</xdr:row>
          <xdr:rowOff>209550</xdr:rowOff>
        </xdr:to>
        <xdr:sp macro="" textlink="">
          <xdr:nvSpPr>
            <xdr:cNvPr id="117794" name="Check Box 34" hidden="1">
              <a:extLst>
                <a:ext uri="{63B3BB69-23CF-44E3-9099-C40C66FF867C}">
                  <a14:compatExt spid="_x0000_s117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122</xdr:row>
          <xdr:rowOff>0</xdr:rowOff>
        </xdr:from>
        <xdr:to>
          <xdr:col>46</xdr:col>
          <xdr:colOff>19050</xdr:colOff>
          <xdr:row>122</xdr:row>
          <xdr:rowOff>247650</xdr:rowOff>
        </xdr:to>
        <xdr:sp macro="" textlink="">
          <xdr:nvSpPr>
            <xdr:cNvPr id="117795" name="Group Box 35" hidden="1">
              <a:extLst>
                <a:ext uri="{63B3BB69-23CF-44E3-9099-C40C66FF867C}">
                  <a14:compatExt spid="_x0000_s117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19</xdr:row>
          <xdr:rowOff>209550</xdr:rowOff>
        </xdr:from>
        <xdr:to>
          <xdr:col>42</xdr:col>
          <xdr:colOff>165100</xdr:colOff>
          <xdr:row>21</xdr:row>
          <xdr:rowOff>114300</xdr:rowOff>
        </xdr:to>
        <xdr:sp macro="" textlink="">
          <xdr:nvSpPr>
            <xdr:cNvPr id="117796" name="Option Button 36" hidden="1">
              <a:extLst>
                <a:ext uri="{63B3BB69-23CF-44E3-9099-C40C66FF867C}">
                  <a14:compatExt spid="_x0000_s117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19</xdr:row>
          <xdr:rowOff>209550</xdr:rowOff>
        </xdr:from>
        <xdr:to>
          <xdr:col>45</xdr:col>
          <xdr:colOff>127000</xdr:colOff>
          <xdr:row>21</xdr:row>
          <xdr:rowOff>114300</xdr:rowOff>
        </xdr:to>
        <xdr:sp macro="" textlink="">
          <xdr:nvSpPr>
            <xdr:cNvPr id="117797" name="Option Button 37" hidden="1">
              <a:extLst>
                <a:ext uri="{63B3BB69-23CF-44E3-9099-C40C66FF867C}">
                  <a14:compatExt spid="_x0000_s117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19</xdr:row>
          <xdr:rowOff>107950</xdr:rowOff>
        </xdr:from>
        <xdr:to>
          <xdr:col>45</xdr:col>
          <xdr:colOff>184150</xdr:colOff>
          <xdr:row>21</xdr:row>
          <xdr:rowOff>184150</xdr:rowOff>
        </xdr:to>
        <xdr:sp macro="" textlink="">
          <xdr:nvSpPr>
            <xdr:cNvPr id="117798" name="Group Box 38" hidden="1">
              <a:extLst>
                <a:ext uri="{63B3BB69-23CF-44E3-9099-C40C66FF867C}">
                  <a14:compatExt spid="_x0000_s117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68</xdr:row>
          <xdr:rowOff>31750</xdr:rowOff>
        </xdr:from>
        <xdr:to>
          <xdr:col>11</xdr:col>
          <xdr:colOff>38100</xdr:colOff>
          <xdr:row>68</xdr:row>
          <xdr:rowOff>222250</xdr:rowOff>
        </xdr:to>
        <xdr:sp macro="" textlink="">
          <xdr:nvSpPr>
            <xdr:cNvPr id="117799" name="Check Box 39" hidden="1">
              <a:extLst>
                <a:ext uri="{63B3BB69-23CF-44E3-9099-C40C66FF867C}">
                  <a14:compatExt spid="_x0000_s117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80</xdr:row>
          <xdr:rowOff>190500</xdr:rowOff>
        </xdr:from>
        <xdr:to>
          <xdr:col>26</xdr:col>
          <xdr:colOff>88900</xdr:colOff>
          <xdr:row>82</xdr:row>
          <xdr:rowOff>0</xdr:rowOff>
        </xdr:to>
        <xdr:sp macro="" textlink="">
          <xdr:nvSpPr>
            <xdr:cNvPr id="117800" name="Group Box 40" hidden="1">
              <a:extLst>
                <a:ext uri="{63B3BB69-23CF-44E3-9099-C40C66FF867C}">
                  <a14:compatExt spid="_x0000_s11780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81</xdr:row>
          <xdr:rowOff>0</xdr:rowOff>
        </xdr:from>
        <xdr:to>
          <xdr:col>31</xdr:col>
          <xdr:colOff>228600</xdr:colOff>
          <xdr:row>82</xdr:row>
          <xdr:rowOff>19050</xdr:rowOff>
        </xdr:to>
        <xdr:sp macro="" textlink="">
          <xdr:nvSpPr>
            <xdr:cNvPr id="117801" name="Group Box 41" hidden="1">
              <a:extLst>
                <a:ext uri="{63B3BB69-23CF-44E3-9099-C40C66FF867C}">
                  <a14:compatExt spid="_x0000_s117801"/>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97</xdr:row>
          <xdr:rowOff>222250</xdr:rowOff>
        </xdr:from>
        <xdr:to>
          <xdr:col>42</xdr:col>
          <xdr:colOff>152400</xdr:colOff>
          <xdr:row>98</xdr:row>
          <xdr:rowOff>203200</xdr:rowOff>
        </xdr:to>
        <xdr:sp macro="" textlink="">
          <xdr:nvSpPr>
            <xdr:cNvPr id="117802" name="Option Button 42" hidden="1">
              <a:extLst>
                <a:ext uri="{63B3BB69-23CF-44E3-9099-C40C66FF867C}">
                  <a14:compatExt spid="_x0000_s117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98</xdr:row>
          <xdr:rowOff>12700</xdr:rowOff>
        </xdr:from>
        <xdr:to>
          <xdr:col>45</xdr:col>
          <xdr:colOff>133350</xdr:colOff>
          <xdr:row>98</xdr:row>
          <xdr:rowOff>209550</xdr:rowOff>
        </xdr:to>
        <xdr:sp macro="" textlink="">
          <xdr:nvSpPr>
            <xdr:cNvPr id="117803" name="Option Button 43" hidden="1">
              <a:extLst>
                <a:ext uri="{63B3BB69-23CF-44E3-9099-C40C66FF867C}">
                  <a14:compatExt spid="_x0000_s117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99</xdr:row>
          <xdr:rowOff>19050</xdr:rowOff>
        </xdr:from>
        <xdr:to>
          <xdr:col>42</xdr:col>
          <xdr:colOff>152400</xdr:colOff>
          <xdr:row>99</xdr:row>
          <xdr:rowOff>209550</xdr:rowOff>
        </xdr:to>
        <xdr:sp macro="" textlink="">
          <xdr:nvSpPr>
            <xdr:cNvPr id="117804" name="Option Button 44" hidden="1">
              <a:extLst>
                <a:ext uri="{63B3BB69-23CF-44E3-9099-C40C66FF867C}">
                  <a14:compatExt spid="_x0000_s117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99</xdr:row>
          <xdr:rowOff>31750</xdr:rowOff>
        </xdr:from>
        <xdr:to>
          <xdr:col>45</xdr:col>
          <xdr:colOff>133350</xdr:colOff>
          <xdr:row>99</xdr:row>
          <xdr:rowOff>209550</xdr:rowOff>
        </xdr:to>
        <xdr:sp macro="" textlink="">
          <xdr:nvSpPr>
            <xdr:cNvPr id="117805" name="Option Button 45" hidden="1">
              <a:extLst>
                <a:ext uri="{63B3BB69-23CF-44E3-9099-C40C66FF867C}">
                  <a14:compatExt spid="_x0000_s117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97</xdr:row>
          <xdr:rowOff>127000</xdr:rowOff>
        </xdr:from>
        <xdr:to>
          <xdr:col>46</xdr:col>
          <xdr:colOff>76200</xdr:colOff>
          <xdr:row>100</xdr:row>
          <xdr:rowOff>76200</xdr:rowOff>
        </xdr:to>
        <xdr:sp macro="" textlink="">
          <xdr:nvSpPr>
            <xdr:cNvPr id="117806" name="Group Box 46" hidden="1">
              <a:extLst>
                <a:ext uri="{63B3BB69-23CF-44E3-9099-C40C66FF867C}">
                  <a14:compatExt spid="_x0000_s117806"/>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128</a:t>
              </a:r>
            </a:p>
          </xdr:txBody>
        </xdr:sp>
        <xdr:clientData/>
      </xdr:twoCellAnchor>
    </mc:Choice>
    <mc:Fallback/>
  </mc:AlternateContent>
  <xdr:oneCellAnchor>
    <xdr:from>
      <xdr:col>7</xdr:col>
      <xdr:colOff>246529</xdr:colOff>
      <xdr:row>47</xdr:row>
      <xdr:rowOff>214589</xdr:rowOff>
    </xdr:from>
    <xdr:ext cx="188119" cy="190565"/>
    <xdr:sp macro="" textlink="">
      <xdr:nvSpPr>
        <xdr:cNvPr id="56" name="テキスト ボックス 55"/>
        <xdr:cNvSpPr txBox="1"/>
      </xdr:nvSpPr>
      <xdr:spPr>
        <a:xfrm>
          <a:off x="2046754" y="13111439"/>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13</xdr:col>
      <xdr:colOff>247619</xdr:colOff>
      <xdr:row>47</xdr:row>
      <xdr:rowOff>212911</xdr:rowOff>
    </xdr:from>
    <xdr:ext cx="188119" cy="190565"/>
    <xdr:sp macro="" textlink="">
      <xdr:nvSpPr>
        <xdr:cNvPr id="57" name="テキスト ボックス 56"/>
        <xdr:cNvSpPr txBox="1"/>
      </xdr:nvSpPr>
      <xdr:spPr>
        <a:xfrm>
          <a:off x="3590894" y="13109761"/>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112</xdr:row>
      <xdr:rowOff>1678</xdr:rowOff>
    </xdr:from>
    <xdr:ext cx="188119" cy="190565"/>
    <xdr:sp macro="" textlink="">
      <xdr:nvSpPr>
        <xdr:cNvPr id="58" name="テキスト ボックス 57"/>
        <xdr:cNvSpPr txBox="1"/>
      </xdr:nvSpPr>
      <xdr:spPr>
        <a:xfrm>
          <a:off x="2057400" y="2650975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112</xdr:row>
      <xdr:rowOff>0</xdr:rowOff>
    </xdr:from>
    <xdr:ext cx="188119" cy="190565"/>
    <xdr:sp macro="" textlink="">
      <xdr:nvSpPr>
        <xdr:cNvPr id="59" name="テキスト ボックス 58"/>
        <xdr:cNvSpPr txBox="1"/>
      </xdr:nvSpPr>
      <xdr:spPr>
        <a:xfrm>
          <a:off x="4114800" y="2650807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119</xdr:row>
      <xdr:rowOff>1678</xdr:rowOff>
    </xdr:from>
    <xdr:ext cx="188119" cy="190565"/>
    <xdr:sp macro="" textlink="">
      <xdr:nvSpPr>
        <xdr:cNvPr id="60" name="テキスト ボックス 59"/>
        <xdr:cNvSpPr txBox="1"/>
      </xdr:nvSpPr>
      <xdr:spPr>
        <a:xfrm>
          <a:off x="2057400" y="27405103"/>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119</xdr:row>
      <xdr:rowOff>0</xdr:rowOff>
    </xdr:from>
    <xdr:ext cx="188119" cy="190565"/>
    <xdr:sp macro="" textlink="">
      <xdr:nvSpPr>
        <xdr:cNvPr id="61" name="テキスト ボックス 60"/>
        <xdr:cNvSpPr txBox="1"/>
      </xdr:nvSpPr>
      <xdr:spPr>
        <a:xfrm>
          <a:off x="4114800" y="27403425"/>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34</xdr:row>
      <xdr:rowOff>212911</xdr:rowOff>
    </xdr:from>
    <xdr:ext cx="483072" cy="169405"/>
    <xdr:sp macro="" textlink="">
      <xdr:nvSpPr>
        <xdr:cNvPr id="62" name="テキスト ボックス 61"/>
        <xdr:cNvSpPr txBox="1"/>
      </xdr:nvSpPr>
      <xdr:spPr>
        <a:xfrm>
          <a:off x="2057400" y="100998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32</xdr:row>
      <xdr:rowOff>205154</xdr:rowOff>
    </xdr:from>
    <xdr:ext cx="277888" cy="169405"/>
    <xdr:sp macro="" textlink="">
      <xdr:nvSpPr>
        <xdr:cNvPr id="63" name="テキスト ボックス 62"/>
        <xdr:cNvSpPr txBox="1"/>
      </xdr:nvSpPr>
      <xdr:spPr>
        <a:xfrm>
          <a:off x="2056667" y="96349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64" name="テキスト ボックス 63"/>
        <xdr:cNvSpPr txBox="1"/>
      </xdr:nvSpPr>
      <xdr:spPr>
        <a:xfrm>
          <a:off x="2056667" y="97389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34</xdr:row>
      <xdr:rowOff>223491</xdr:rowOff>
    </xdr:from>
    <xdr:ext cx="483072" cy="169405"/>
    <xdr:sp macro="" textlink="">
      <xdr:nvSpPr>
        <xdr:cNvPr id="65" name="テキスト ボックス 64"/>
        <xdr:cNvSpPr txBox="1"/>
      </xdr:nvSpPr>
      <xdr:spPr>
        <a:xfrm>
          <a:off x="3343275" y="101104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66" name="テキスト ボックス 65"/>
        <xdr:cNvSpPr txBox="1"/>
      </xdr:nvSpPr>
      <xdr:spPr>
        <a:xfrm>
          <a:off x="5400675" y="101104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67" name="テキスト ボックス 66"/>
        <xdr:cNvSpPr txBox="1"/>
      </xdr:nvSpPr>
      <xdr:spPr>
        <a:xfrm>
          <a:off x="7458075" y="101104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68" name="テキスト ボックス 67"/>
        <xdr:cNvSpPr txBox="1"/>
      </xdr:nvSpPr>
      <xdr:spPr>
        <a:xfrm>
          <a:off x="9515475" y="101104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32</xdr:row>
      <xdr:rowOff>205154</xdr:rowOff>
    </xdr:from>
    <xdr:ext cx="277888" cy="169405"/>
    <xdr:sp macro="" textlink="">
      <xdr:nvSpPr>
        <xdr:cNvPr id="69" name="テキスト ボックス 68"/>
        <xdr:cNvSpPr txBox="1"/>
      </xdr:nvSpPr>
      <xdr:spPr>
        <a:xfrm>
          <a:off x="3343275" y="96349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70" name="テキスト ボックス 69"/>
        <xdr:cNvSpPr txBox="1"/>
      </xdr:nvSpPr>
      <xdr:spPr>
        <a:xfrm>
          <a:off x="3343275" y="97389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32</xdr:row>
      <xdr:rowOff>205154</xdr:rowOff>
    </xdr:from>
    <xdr:ext cx="277888" cy="169405"/>
    <xdr:sp macro="" textlink="">
      <xdr:nvSpPr>
        <xdr:cNvPr id="71" name="テキスト ボックス 70"/>
        <xdr:cNvSpPr txBox="1"/>
      </xdr:nvSpPr>
      <xdr:spPr>
        <a:xfrm>
          <a:off x="6172200" y="96349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32</xdr:row>
      <xdr:rowOff>205154</xdr:rowOff>
    </xdr:from>
    <xdr:ext cx="380480" cy="169405"/>
    <xdr:sp macro="" textlink="">
      <xdr:nvSpPr>
        <xdr:cNvPr id="72" name="テキスト ボックス 71"/>
        <xdr:cNvSpPr txBox="1"/>
      </xdr:nvSpPr>
      <xdr:spPr>
        <a:xfrm>
          <a:off x="9001125" y="963490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73" name="テキスト ボックス 72"/>
        <xdr:cNvSpPr txBox="1"/>
      </xdr:nvSpPr>
      <xdr:spPr>
        <a:xfrm>
          <a:off x="7838575" y="138224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74" name="テキスト ボックス 73"/>
        <xdr:cNvSpPr txBox="1"/>
      </xdr:nvSpPr>
      <xdr:spPr>
        <a:xfrm>
          <a:off x="2057400" y="140241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49</xdr:row>
      <xdr:rowOff>205154</xdr:rowOff>
    </xdr:from>
    <xdr:ext cx="277888" cy="169405"/>
    <xdr:sp macro="" textlink="">
      <xdr:nvSpPr>
        <xdr:cNvPr id="75" name="テキスト ボックス 74"/>
        <xdr:cNvSpPr txBox="1"/>
      </xdr:nvSpPr>
      <xdr:spPr>
        <a:xfrm>
          <a:off x="2056667" y="135592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76" name="テキスト ボックス 75"/>
        <xdr:cNvSpPr txBox="1"/>
      </xdr:nvSpPr>
      <xdr:spPr>
        <a:xfrm>
          <a:off x="2056667" y="136632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51</xdr:row>
      <xdr:rowOff>223491</xdr:rowOff>
    </xdr:from>
    <xdr:ext cx="483072" cy="169405"/>
    <xdr:sp macro="" textlink="">
      <xdr:nvSpPr>
        <xdr:cNvPr id="77" name="テキスト ボックス 76"/>
        <xdr:cNvSpPr txBox="1"/>
      </xdr:nvSpPr>
      <xdr:spPr>
        <a:xfrm>
          <a:off x="3343275" y="140347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78" name="テキスト ボックス 77"/>
        <xdr:cNvSpPr txBox="1"/>
      </xdr:nvSpPr>
      <xdr:spPr>
        <a:xfrm>
          <a:off x="5400675" y="140347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79" name="テキスト ボックス 78"/>
        <xdr:cNvSpPr txBox="1"/>
      </xdr:nvSpPr>
      <xdr:spPr>
        <a:xfrm>
          <a:off x="7458075" y="140347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80" name="テキスト ボックス 79"/>
        <xdr:cNvSpPr txBox="1"/>
      </xdr:nvSpPr>
      <xdr:spPr>
        <a:xfrm>
          <a:off x="9515475" y="140347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49</xdr:row>
      <xdr:rowOff>205154</xdr:rowOff>
    </xdr:from>
    <xdr:ext cx="277888" cy="169405"/>
    <xdr:sp macro="" textlink="">
      <xdr:nvSpPr>
        <xdr:cNvPr id="81" name="テキスト ボックス 80"/>
        <xdr:cNvSpPr txBox="1"/>
      </xdr:nvSpPr>
      <xdr:spPr>
        <a:xfrm>
          <a:off x="3343275" y="135592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82" name="テキスト ボックス 81"/>
        <xdr:cNvSpPr txBox="1"/>
      </xdr:nvSpPr>
      <xdr:spPr>
        <a:xfrm>
          <a:off x="3343275" y="136632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49</xdr:row>
      <xdr:rowOff>205154</xdr:rowOff>
    </xdr:from>
    <xdr:ext cx="277888" cy="169405"/>
    <xdr:sp macro="" textlink="">
      <xdr:nvSpPr>
        <xdr:cNvPr id="83" name="テキスト ボックス 82"/>
        <xdr:cNvSpPr txBox="1"/>
      </xdr:nvSpPr>
      <xdr:spPr>
        <a:xfrm>
          <a:off x="6172200" y="135592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49</xdr:row>
      <xdr:rowOff>205154</xdr:rowOff>
    </xdr:from>
    <xdr:ext cx="380480" cy="169405"/>
    <xdr:sp macro="" textlink="">
      <xdr:nvSpPr>
        <xdr:cNvPr id="84" name="テキスト ボックス 83"/>
        <xdr:cNvSpPr txBox="1"/>
      </xdr:nvSpPr>
      <xdr:spPr>
        <a:xfrm>
          <a:off x="9001125" y="1355920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85" name="テキスト ボックス 84"/>
        <xdr:cNvSpPr txBox="1"/>
      </xdr:nvSpPr>
      <xdr:spPr>
        <a:xfrm>
          <a:off x="7838575" y="18089654"/>
          <a:ext cx="3987596" cy="220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86" name="テキスト ボックス 85"/>
        <xdr:cNvSpPr txBox="1"/>
      </xdr:nvSpPr>
      <xdr:spPr>
        <a:xfrm>
          <a:off x="2057400" y="1829136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68</xdr:row>
      <xdr:rowOff>205154</xdr:rowOff>
    </xdr:from>
    <xdr:ext cx="277888" cy="169405"/>
    <xdr:sp macro="" textlink="">
      <xdr:nvSpPr>
        <xdr:cNvPr id="87" name="テキスト ボックス 86"/>
        <xdr:cNvSpPr txBox="1"/>
      </xdr:nvSpPr>
      <xdr:spPr>
        <a:xfrm>
          <a:off x="2056667" y="178264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88" name="テキスト ボックス 87"/>
        <xdr:cNvSpPr txBox="1"/>
      </xdr:nvSpPr>
      <xdr:spPr>
        <a:xfrm>
          <a:off x="2056667" y="17930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70</xdr:row>
      <xdr:rowOff>223491</xdr:rowOff>
    </xdr:from>
    <xdr:ext cx="483072" cy="169405"/>
    <xdr:sp macro="" textlink="">
      <xdr:nvSpPr>
        <xdr:cNvPr id="89" name="テキスト ボックス 88"/>
        <xdr:cNvSpPr txBox="1"/>
      </xdr:nvSpPr>
      <xdr:spPr>
        <a:xfrm>
          <a:off x="3343275" y="18301941"/>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90" name="テキスト ボックス 89"/>
        <xdr:cNvSpPr txBox="1"/>
      </xdr:nvSpPr>
      <xdr:spPr>
        <a:xfrm>
          <a:off x="5400675" y="1830194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91" name="テキスト ボックス 90"/>
        <xdr:cNvSpPr txBox="1"/>
      </xdr:nvSpPr>
      <xdr:spPr>
        <a:xfrm>
          <a:off x="7458075" y="18301941"/>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92" name="テキスト ボックス 91"/>
        <xdr:cNvSpPr txBox="1"/>
      </xdr:nvSpPr>
      <xdr:spPr>
        <a:xfrm>
          <a:off x="9515475" y="18301941"/>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68</xdr:row>
      <xdr:rowOff>205154</xdr:rowOff>
    </xdr:from>
    <xdr:ext cx="277888" cy="169405"/>
    <xdr:sp macro="" textlink="">
      <xdr:nvSpPr>
        <xdr:cNvPr id="93" name="テキスト ボックス 92"/>
        <xdr:cNvSpPr txBox="1"/>
      </xdr:nvSpPr>
      <xdr:spPr>
        <a:xfrm>
          <a:off x="3343275" y="178264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94" name="テキスト ボックス 93"/>
        <xdr:cNvSpPr txBox="1"/>
      </xdr:nvSpPr>
      <xdr:spPr>
        <a:xfrm>
          <a:off x="3343275" y="17930447"/>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68</xdr:row>
      <xdr:rowOff>205154</xdr:rowOff>
    </xdr:from>
    <xdr:ext cx="277888" cy="169405"/>
    <xdr:sp macro="" textlink="">
      <xdr:nvSpPr>
        <xdr:cNvPr id="95" name="テキスト ボックス 94"/>
        <xdr:cNvSpPr txBox="1"/>
      </xdr:nvSpPr>
      <xdr:spPr>
        <a:xfrm>
          <a:off x="6172200" y="1782640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68</xdr:row>
      <xdr:rowOff>205154</xdr:rowOff>
    </xdr:from>
    <xdr:ext cx="380480" cy="169405"/>
    <xdr:sp macro="" textlink="">
      <xdr:nvSpPr>
        <xdr:cNvPr id="96" name="テキスト ボックス 95"/>
        <xdr:cNvSpPr txBox="1"/>
      </xdr:nvSpPr>
      <xdr:spPr>
        <a:xfrm>
          <a:off x="9001125" y="1782640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mc:AlternateContent xmlns:mc="http://schemas.openxmlformats.org/markup-compatibility/2006">
    <mc:Choice xmlns:a14="http://schemas.microsoft.com/office/drawing/2010/main" Requires="a14">
      <xdr:twoCellAnchor editAs="oneCell">
        <xdr:from>
          <xdr:col>8</xdr:col>
          <xdr:colOff>76200</xdr:colOff>
          <xdr:row>12</xdr:row>
          <xdr:rowOff>50800</xdr:rowOff>
        </xdr:from>
        <xdr:to>
          <xdr:col>14</xdr:col>
          <xdr:colOff>171450</xdr:colOff>
          <xdr:row>18</xdr:row>
          <xdr:rowOff>0</xdr:rowOff>
        </xdr:to>
        <xdr:sp macro="" textlink="">
          <xdr:nvSpPr>
            <xdr:cNvPr id="117807" name="Group Box 47" hidden="1">
              <a:extLst>
                <a:ext uri="{63B3BB69-23CF-44E3-9099-C40C66FF867C}">
                  <a14:compatExt spid="_x0000_s11780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16</xdr:row>
          <xdr:rowOff>279400</xdr:rowOff>
        </xdr:from>
        <xdr:to>
          <xdr:col>24</xdr:col>
          <xdr:colOff>127000</xdr:colOff>
          <xdr:row>19</xdr:row>
          <xdr:rowOff>152400</xdr:rowOff>
        </xdr:to>
        <xdr:sp macro="" textlink="">
          <xdr:nvSpPr>
            <xdr:cNvPr id="117808" name="Group Box 48" hidden="1">
              <a:extLst>
                <a:ext uri="{63B3BB69-23CF-44E3-9099-C40C66FF867C}">
                  <a14:compatExt spid="_x0000_s117808"/>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17</xdr:row>
          <xdr:rowOff>76200</xdr:rowOff>
        </xdr:from>
        <xdr:to>
          <xdr:col>12</xdr:col>
          <xdr:colOff>88900</xdr:colOff>
          <xdr:row>18</xdr:row>
          <xdr:rowOff>146050</xdr:rowOff>
        </xdr:to>
        <xdr:sp macro="" textlink="">
          <xdr:nvSpPr>
            <xdr:cNvPr id="117809" name="Option Button 49" hidden="1">
              <a:extLst>
                <a:ext uri="{63B3BB69-23CF-44E3-9099-C40C66FF867C}">
                  <a14:compatExt spid="_x0000_s117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127000</xdr:colOff>
          <xdr:row>17</xdr:row>
          <xdr:rowOff>76200</xdr:rowOff>
        </xdr:from>
        <xdr:to>
          <xdr:col>19</xdr:col>
          <xdr:colOff>69850</xdr:colOff>
          <xdr:row>18</xdr:row>
          <xdr:rowOff>146050</xdr:rowOff>
        </xdr:to>
        <xdr:sp macro="" textlink="">
          <xdr:nvSpPr>
            <xdr:cNvPr id="117810" name="Option Button 50" hidden="1">
              <a:extLst>
                <a:ext uri="{63B3BB69-23CF-44E3-9099-C40C66FF867C}">
                  <a14:compatExt spid="_x0000_s117810"/>
                </a:ext>
              </a:extLst>
            </xdr:cNvPr>
            <xdr:cNvSpPr/>
          </xdr:nvSpPr>
          <xdr:spPr>
            <a:xfrm>
              <a:off x="0" y="0"/>
              <a:ext cx="0" cy="0"/>
            </a:xfrm>
            <a:prstGeom prst="rect">
              <a:avLst/>
            </a:prstGeom>
          </xdr:spPr>
        </xdr:sp>
        <xdr:clientData/>
      </xdr:twoCellAnchor>
    </mc:Choice>
    <mc:Fallback/>
  </mc:AlternateContent>
  <xdr:twoCellAnchor>
    <xdr:from>
      <xdr:col>34</xdr:col>
      <xdr:colOff>11209</xdr:colOff>
      <xdr:row>2</xdr:row>
      <xdr:rowOff>22412</xdr:rowOff>
    </xdr:from>
    <xdr:to>
      <xdr:col>45</xdr:col>
      <xdr:colOff>195547</xdr:colOff>
      <xdr:row>3</xdr:row>
      <xdr:rowOff>183777</xdr:rowOff>
    </xdr:to>
    <xdr:sp macro="" textlink="">
      <xdr:nvSpPr>
        <xdr:cNvPr id="101" name="角丸四角形吹き出し 100"/>
        <xdr:cNvSpPr/>
      </xdr:nvSpPr>
      <xdr:spPr>
        <a:xfrm>
          <a:off x="8774209" y="470647"/>
          <a:ext cx="3019426" cy="385483"/>
        </a:xfrm>
        <a:prstGeom prst="wedgeRoundRectCallout">
          <a:avLst>
            <a:gd name="adj1" fmla="val 24389"/>
            <a:gd name="adj2" fmla="val -11640"/>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赤網掛け部分がなくなるまで漏れなくご入力ください。</a:t>
          </a:r>
        </a:p>
      </xdr:txBody>
    </xdr:sp>
    <xdr:clientData/>
  </xdr:twoCellAnchor>
  <xdr:oneCellAnchor>
    <xdr:from>
      <xdr:col>19</xdr:col>
      <xdr:colOff>100851</xdr:colOff>
      <xdr:row>18</xdr:row>
      <xdr:rowOff>112059</xdr:rowOff>
    </xdr:from>
    <xdr:ext cx="4549835" cy="336404"/>
    <xdr:sp macro="" textlink="">
      <xdr:nvSpPr>
        <xdr:cNvPr id="102" name="角丸四角形吹き出し 101"/>
        <xdr:cNvSpPr/>
      </xdr:nvSpPr>
      <xdr:spPr>
        <a:xfrm>
          <a:off x="4997822" y="6297706"/>
          <a:ext cx="4549835" cy="336404"/>
        </a:xfrm>
        <a:prstGeom prst="wedgeRoundRectCallout">
          <a:avLst>
            <a:gd name="adj1" fmla="val -1893"/>
            <a:gd name="adj2" fmla="val -8348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法人登記されている方は「法人」、されていない方は「個人事業主」をご選択ください。</a:t>
          </a:r>
        </a:p>
      </xdr:txBody>
    </xdr:sp>
    <xdr:clientData/>
  </xdr:oneCellAnchor>
  <xdr:twoCellAnchor>
    <xdr:from>
      <xdr:col>36</xdr:col>
      <xdr:colOff>100855</xdr:colOff>
      <xdr:row>14</xdr:row>
      <xdr:rowOff>649942</xdr:rowOff>
    </xdr:from>
    <xdr:to>
      <xdr:col>45</xdr:col>
      <xdr:colOff>162487</xdr:colOff>
      <xdr:row>16</xdr:row>
      <xdr:rowOff>235323</xdr:rowOff>
    </xdr:to>
    <xdr:sp macro="" textlink="">
      <xdr:nvSpPr>
        <xdr:cNvPr id="103" name="角丸四角形吹き出し 102"/>
        <xdr:cNvSpPr/>
      </xdr:nvSpPr>
      <xdr:spPr>
        <a:xfrm>
          <a:off x="9379326" y="5244354"/>
          <a:ext cx="2381249" cy="649940"/>
        </a:xfrm>
        <a:prstGeom prst="wedgeRoundRectCallout">
          <a:avLst>
            <a:gd name="adj1" fmla="val -59379"/>
            <a:gd name="adj2" fmla="val 18944"/>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同意事項および規約をご確認のうえ</a:t>
          </a:r>
          <a:endPar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チェックをお願いいたします。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56030</xdr:colOff>
      <xdr:row>40</xdr:row>
      <xdr:rowOff>56047</xdr:rowOff>
    </xdr:from>
    <xdr:to>
      <xdr:col>30</xdr:col>
      <xdr:colOff>156884</xdr:colOff>
      <xdr:row>41</xdr:row>
      <xdr:rowOff>190518</xdr:rowOff>
    </xdr:to>
    <xdr:sp macro="" textlink="">
      <xdr:nvSpPr>
        <xdr:cNvPr id="104" name="角丸四角形吹き出し 103"/>
        <xdr:cNvSpPr/>
      </xdr:nvSpPr>
      <xdr:spPr>
        <a:xfrm>
          <a:off x="4437530" y="11217106"/>
          <a:ext cx="3451413" cy="358588"/>
        </a:xfrm>
        <a:prstGeom prst="wedgeRoundRectCallout">
          <a:avLst>
            <a:gd name="adj1" fmla="val -61064"/>
            <a:gd name="adj2" fmla="val 10972"/>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自社</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Web</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サイトの</a:t>
          </a:r>
          <a:r>
            <a:rPr kumimoji="1" lang="en-US"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URL</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がある場合はご</a:t>
          </a:r>
          <a:r>
            <a:rPr kumimoji="1" lang="ja-JP" altLang="en-US"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入力くだ</a:t>
          </a:r>
          <a:r>
            <a:rPr kumimoji="1" lang="ja-JP" altLang="ja-JP" sz="1000" b="1">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さい。</a:t>
          </a:r>
          <a:endParaRPr lang="ja-JP" altLang="ja-JP" sz="100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2</xdr:colOff>
      <xdr:row>43</xdr:row>
      <xdr:rowOff>78456</xdr:rowOff>
    </xdr:from>
    <xdr:to>
      <xdr:col>21</xdr:col>
      <xdr:colOff>175373</xdr:colOff>
      <xdr:row>44</xdr:row>
      <xdr:rowOff>194998</xdr:rowOff>
    </xdr:to>
    <xdr:sp macro="" textlink="">
      <xdr:nvSpPr>
        <xdr:cNvPr id="105" name="角丸四角形吹き出し 104"/>
        <xdr:cNvSpPr/>
      </xdr:nvSpPr>
      <xdr:spPr>
        <a:xfrm>
          <a:off x="1804149" y="11911868"/>
          <a:ext cx="3783665" cy="340659"/>
        </a:xfrm>
        <a:prstGeom prst="wedgeRoundRectCallout">
          <a:avLst>
            <a:gd name="adj1" fmla="val -16790"/>
            <a:gd name="adj2" fmla="val -8365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申込店舗数ではなく、事業を行っている店舗数をご入力ください。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173136</xdr:colOff>
      <xdr:row>55</xdr:row>
      <xdr:rowOff>49321</xdr:rowOff>
    </xdr:from>
    <xdr:to>
      <xdr:col>39</xdr:col>
      <xdr:colOff>246533</xdr:colOff>
      <xdr:row>56</xdr:row>
      <xdr:rowOff>165863</xdr:rowOff>
    </xdr:to>
    <xdr:sp macro="" textlink="">
      <xdr:nvSpPr>
        <xdr:cNvPr id="106" name="角丸四角形吹き出し 105"/>
        <xdr:cNvSpPr/>
      </xdr:nvSpPr>
      <xdr:spPr>
        <a:xfrm>
          <a:off x="8162930" y="14572145"/>
          <a:ext cx="2135279" cy="340659"/>
        </a:xfrm>
        <a:prstGeom prst="wedgeRoundRectCallout">
          <a:avLst>
            <a:gd name="adj1" fmla="val -16790"/>
            <a:gd name="adj2" fmla="val -83653"/>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がある場合はご入力ください。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212915</xdr:colOff>
      <xdr:row>50</xdr:row>
      <xdr:rowOff>44841</xdr:rowOff>
    </xdr:from>
    <xdr:to>
      <xdr:col>29</xdr:col>
      <xdr:colOff>152402</xdr:colOff>
      <xdr:row>52</xdr:row>
      <xdr:rowOff>192758</xdr:rowOff>
    </xdr:to>
    <xdr:sp macro="" textlink="">
      <xdr:nvSpPr>
        <xdr:cNvPr id="107" name="角丸四角形吹き出し 106"/>
        <xdr:cNvSpPr/>
      </xdr:nvSpPr>
      <xdr:spPr>
        <a:xfrm>
          <a:off x="5625356" y="13447076"/>
          <a:ext cx="2001370" cy="596153"/>
        </a:xfrm>
        <a:prstGeom prst="wedgeRoundRectCallout">
          <a:avLst>
            <a:gd name="adj1" fmla="val -16790"/>
            <a:gd name="adj2" fmla="val -8365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個人事業主の場合は</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「代表者」とご入力ください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71163</xdr:colOff>
      <xdr:row>81</xdr:row>
      <xdr:rowOff>33633</xdr:rowOff>
    </xdr:from>
    <xdr:to>
      <xdr:col>26</xdr:col>
      <xdr:colOff>89651</xdr:colOff>
      <xdr:row>83</xdr:row>
      <xdr:rowOff>212927</xdr:rowOff>
    </xdr:to>
    <xdr:sp macro="" textlink="">
      <xdr:nvSpPr>
        <xdr:cNvPr id="108" name="角丸四角形吹き出し 107"/>
        <xdr:cNvSpPr/>
      </xdr:nvSpPr>
      <xdr:spPr>
        <a:xfrm>
          <a:off x="3937192" y="20125780"/>
          <a:ext cx="2853577" cy="605118"/>
        </a:xfrm>
        <a:prstGeom prst="wedgeRoundRectCallout">
          <a:avLst>
            <a:gd name="adj1" fmla="val -58674"/>
            <a:gd name="adj2" fmla="val -13634"/>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SBPS</a:t>
          </a: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コード決済サービスをご利用になる事業を</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できる限り詳細にご入力ください。</a:t>
          </a:r>
        </a:p>
      </xdr:txBody>
    </xdr:sp>
    <xdr:clientData/>
  </xdr:twoCellAnchor>
  <xdr:twoCellAnchor>
    <xdr:from>
      <xdr:col>17</xdr:col>
      <xdr:colOff>190503</xdr:colOff>
      <xdr:row>85</xdr:row>
      <xdr:rowOff>60530</xdr:rowOff>
    </xdr:from>
    <xdr:to>
      <xdr:col>36</xdr:col>
      <xdr:colOff>251012</xdr:colOff>
      <xdr:row>86</xdr:row>
      <xdr:rowOff>132247</xdr:rowOff>
    </xdr:to>
    <xdr:sp macro="" textlink="">
      <xdr:nvSpPr>
        <xdr:cNvPr id="109" name="角丸四角形吹き出し 108"/>
        <xdr:cNvSpPr/>
      </xdr:nvSpPr>
      <xdr:spPr>
        <a:xfrm>
          <a:off x="4572003" y="21026736"/>
          <a:ext cx="4957480" cy="295835"/>
        </a:xfrm>
        <a:prstGeom prst="wedgeRoundRectCallout">
          <a:avLst>
            <a:gd name="adj1" fmla="val -57496"/>
            <a:gd name="adj2" fmla="val 14144"/>
            <a:gd name="adj3" fmla="val 16667"/>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複数の販売形態で営業されている場合には、メインとなる販売形態を選択してください。</a:t>
          </a:r>
        </a:p>
      </xdr:txBody>
    </xdr:sp>
    <xdr:clientData/>
  </xdr:twoCellAnchor>
  <xdr:twoCellAnchor>
    <xdr:from>
      <xdr:col>15</xdr:col>
      <xdr:colOff>123269</xdr:colOff>
      <xdr:row>111</xdr:row>
      <xdr:rowOff>168106</xdr:rowOff>
    </xdr:from>
    <xdr:to>
      <xdr:col>23</xdr:col>
      <xdr:colOff>123268</xdr:colOff>
      <xdr:row>114</xdr:row>
      <xdr:rowOff>163686</xdr:rowOff>
    </xdr:to>
    <xdr:sp macro="" textlink="">
      <xdr:nvSpPr>
        <xdr:cNvPr id="111" name="角丸四角形 110"/>
        <xdr:cNvSpPr/>
      </xdr:nvSpPr>
      <xdr:spPr>
        <a:xfrm>
          <a:off x="3989298" y="26064900"/>
          <a:ext cx="2061882" cy="667933"/>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店長様等、なるべく店舗の</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運営責任者様をご指定ください。</a:t>
          </a:r>
        </a:p>
      </xdr:txBody>
    </xdr:sp>
    <xdr:clientData/>
  </xdr:twoCellAnchor>
  <xdr:twoCellAnchor>
    <xdr:from>
      <xdr:col>15</xdr:col>
      <xdr:colOff>129993</xdr:colOff>
      <xdr:row>118</xdr:row>
      <xdr:rowOff>190502</xdr:rowOff>
    </xdr:from>
    <xdr:to>
      <xdr:col>24</xdr:col>
      <xdr:colOff>100857</xdr:colOff>
      <xdr:row>121</xdr:row>
      <xdr:rowOff>145685</xdr:rowOff>
    </xdr:to>
    <xdr:sp macro="" textlink="">
      <xdr:nvSpPr>
        <xdr:cNvPr id="112" name="角丸四角形 111"/>
        <xdr:cNvSpPr/>
      </xdr:nvSpPr>
      <xdr:spPr>
        <a:xfrm>
          <a:off x="3996022" y="26983767"/>
          <a:ext cx="2290482" cy="605124"/>
        </a:xfrm>
        <a:prstGeom prst="roundRect">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収納明細書やごの宛先となりますのでご担当者様等をご指定ください。</a:t>
          </a:r>
        </a:p>
      </xdr:txBody>
    </xdr:sp>
    <xdr:clientData/>
  </xdr:twoCellAnchor>
  <xdr:twoCellAnchor>
    <xdr:from>
      <xdr:col>30</xdr:col>
      <xdr:colOff>100855</xdr:colOff>
      <xdr:row>21</xdr:row>
      <xdr:rowOff>123265</xdr:rowOff>
    </xdr:from>
    <xdr:to>
      <xdr:col>46</xdr:col>
      <xdr:colOff>190499</xdr:colOff>
      <xdr:row>24</xdr:row>
      <xdr:rowOff>116546</xdr:rowOff>
    </xdr:to>
    <xdr:sp macro="" textlink="">
      <xdr:nvSpPr>
        <xdr:cNvPr id="113" name="角丸四角形吹き出し 112"/>
        <xdr:cNvSpPr/>
      </xdr:nvSpPr>
      <xdr:spPr>
        <a:xfrm>
          <a:off x="7832914" y="6981265"/>
          <a:ext cx="4213409" cy="665634"/>
        </a:xfrm>
        <a:prstGeom prst="wedgeRoundRectCallout">
          <a:avLst>
            <a:gd name="adj1" fmla="val -1642"/>
            <a:gd name="adj2" fmla="val -6869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直近５年間に特定商取引法による行政処分、または消費者契約法違反を理由とする敗訴判決がある場合はお申込みいただけません。</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36</xdr:col>
      <xdr:colOff>11209</xdr:colOff>
      <xdr:row>38</xdr:row>
      <xdr:rowOff>212928</xdr:rowOff>
    </xdr:from>
    <xdr:to>
      <xdr:col>46</xdr:col>
      <xdr:colOff>1125</xdr:colOff>
      <xdr:row>41</xdr:row>
      <xdr:rowOff>143454</xdr:rowOff>
    </xdr:to>
    <xdr:sp macro="" textlink="">
      <xdr:nvSpPr>
        <xdr:cNvPr id="114" name="角丸四角形吹き出し 113"/>
        <xdr:cNvSpPr/>
      </xdr:nvSpPr>
      <xdr:spPr>
        <a:xfrm>
          <a:off x="9289680" y="10880928"/>
          <a:ext cx="2567269" cy="647702"/>
        </a:xfrm>
        <a:prstGeom prst="wedgeRoundRectCallout">
          <a:avLst>
            <a:gd name="adj1" fmla="val -19951"/>
            <a:gd name="adj2" fmla="val 6363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申込区分が「法人」の場合は、</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13</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桁の法人番号の入力をお願いいたします。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112062</xdr:colOff>
      <xdr:row>67</xdr:row>
      <xdr:rowOff>212928</xdr:rowOff>
    </xdr:from>
    <xdr:to>
      <xdr:col>29</xdr:col>
      <xdr:colOff>244290</xdr:colOff>
      <xdr:row>69</xdr:row>
      <xdr:rowOff>109836</xdr:rowOff>
    </xdr:to>
    <xdr:sp macro="" textlink="">
      <xdr:nvSpPr>
        <xdr:cNvPr id="115" name="角丸四角形吹き出し 114"/>
        <xdr:cNvSpPr/>
      </xdr:nvSpPr>
      <xdr:spPr>
        <a:xfrm>
          <a:off x="4493562" y="17391546"/>
          <a:ext cx="3225052" cy="345143"/>
        </a:xfrm>
        <a:prstGeom prst="wedgeRoundRectCallout">
          <a:avLst>
            <a:gd name="adj1" fmla="val -66005"/>
            <a:gd name="adj2" fmla="val -6987"/>
            <a:gd name="adj3" fmla="val 16667"/>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会社所在地と同じ場合はチェックを入れてください。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40342</xdr:colOff>
      <xdr:row>58</xdr:row>
      <xdr:rowOff>174828</xdr:rowOff>
    </xdr:from>
    <xdr:to>
      <xdr:col>44</xdr:col>
      <xdr:colOff>89648</xdr:colOff>
      <xdr:row>61</xdr:row>
      <xdr:rowOff>150177</xdr:rowOff>
    </xdr:to>
    <xdr:sp macro="" textlink="">
      <xdr:nvSpPr>
        <xdr:cNvPr id="118" name="角丸四角形吹き出し 117"/>
        <xdr:cNvSpPr/>
      </xdr:nvSpPr>
      <xdr:spPr>
        <a:xfrm>
          <a:off x="7514666" y="15370004"/>
          <a:ext cx="3915335" cy="647702"/>
        </a:xfrm>
        <a:prstGeom prst="wedgeRoundRectCallout">
          <a:avLst>
            <a:gd name="adj1" fmla="val -24530"/>
            <a:gd name="adj2" fmla="val 77471"/>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96367</xdr:colOff>
      <xdr:row>81</xdr:row>
      <xdr:rowOff>174828</xdr:rowOff>
    </xdr:from>
    <xdr:to>
      <xdr:col>43</xdr:col>
      <xdr:colOff>145672</xdr:colOff>
      <xdr:row>84</xdr:row>
      <xdr:rowOff>172589</xdr:rowOff>
    </xdr:to>
    <xdr:sp macro="" textlink="">
      <xdr:nvSpPr>
        <xdr:cNvPr id="119" name="角丸四角形吹き出し 118"/>
        <xdr:cNvSpPr/>
      </xdr:nvSpPr>
      <xdr:spPr>
        <a:xfrm>
          <a:off x="7312955" y="20266975"/>
          <a:ext cx="3915335" cy="647702"/>
        </a:xfrm>
        <a:prstGeom prst="wedgeRoundRectCallout">
          <a:avLst>
            <a:gd name="adj1" fmla="val -55440"/>
            <a:gd name="adj2" fmla="val 20378"/>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15</xdr:col>
          <xdr:colOff>0</xdr:colOff>
          <xdr:row>20</xdr:row>
          <xdr:rowOff>133350</xdr:rowOff>
        </xdr:to>
        <xdr:sp macro="" textlink="">
          <xdr:nvSpPr>
            <xdr:cNvPr id="117811" name="Group Box 51" hidden="1">
              <a:extLst>
                <a:ext uri="{63B3BB69-23CF-44E3-9099-C40C66FF867C}">
                  <a14:compatExt spid="_x0000_s117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12</xdr:row>
          <xdr:rowOff>50800</xdr:rowOff>
        </xdr:from>
        <xdr:to>
          <xdr:col>14</xdr:col>
          <xdr:colOff>171450</xdr:colOff>
          <xdr:row>20</xdr:row>
          <xdr:rowOff>12700</xdr:rowOff>
        </xdr:to>
        <xdr:sp macro="" textlink="">
          <xdr:nvSpPr>
            <xdr:cNvPr id="117812" name="Group Box 52" hidden="1">
              <a:extLst>
                <a:ext uri="{63B3BB69-23CF-44E3-9099-C40C66FF867C}">
                  <a14:compatExt spid="_x0000_s11781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91</xdr:row>
          <xdr:rowOff>127000</xdr:rowOff>
        </xdr:from>
        <xdr:to>
          <xdr:col>11</xdr:col>
          <xdr:colOff>50800</xdr:colOff>
          <xdr:row>92</xdr:row>
          <xdr:rowOff>107950</xdr:rowOff>
        </xdr:to>
        <xdr:sp macro="" textlink="">
          <xdr:nvSpPr>
            <xdr:cNvPr id="117813" name="Option Button 53" hidden="1">
              <a:extLst>
                <a:ext uri="{63B3BB69-23CF-44E3-9099-C40C66FF867C}">
                  <a14:compatExt spid="_x0000_s117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127000</xdr:rowOff>
        </xdr:from>
        <xdr:to>
          <xdr:col>15</xdr:col>
          <xdr:colOff>50800</xdr:colOff>
          <xdr:row>92</xdr:row>
          <xdr:rowOff>107950</xdr:rowOff>
        </xdr:to>
        <xdr:sp macro="" textlink="">
          <xdr:nvSpPr>
            <xdr:cNvPr id="117814" name="Option Button 54" hidden="1">
              <a:extLst>
                <a:ext uri="{63B3BB69-23CF-44E3-9099-C40C66FF867C}">
                  <a14:compatExt spid="_x0000_s117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17</xdr:col>
          <xdr:colOff>0</xdr:colOff>
          <xdr:row>93</xdr:row>
          <xdr:rowOff>0</xdr:rowOff>
        </xdr:to>
        <xdr:sp macro="" textlink="">
          <xdr:nvSpPr>
            <xdr:cNvPr id="117815" name="Group Box 55" hidden="1">
              <a:extLst>
                <a:ext uri="{63B3BB69-23CF-44E3-9099-C40C66FF867C}">
                  <a14:compatExt spid="_x0000_s117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93</xdr:row>
          <xdr:rowOff>114300</xdr:rowOff>
        </xdr:from>
        <xdr:to>
          <xdr:col>11</xdr:col>
          <xdr:colOff>50800</xdr:colOff>
          <xdr:row>94</xdr:row>
          <xdr:rowOff>95250</xdr:rowOff>
        </xdr:to>
        <xdr:sp macro="" textlink="">
          <xdr:nvSpPr>
            <xdr:cNvPr id="117816" name="Option Button 56" hidden="1">
              <a:extLst>
                <a:ext uri="{63B3BB69-23CF-44E3-9099-C40C66FF867C}">
                  <a14:compatExt spid="_x0000_s117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93</xdr:row>
          <xdr:rowOff>114300</xdr:rowOff>
        </xdr:from>
        <xdr:to>
          <xdr:col>15</xdr:col>
          <xdr:colOff>50800</xdr:colOff>
          <xdr:row>94</xdr:row>
          <xdr:rowOff>95250</xdr:rowOff>
        </xdr:to>
        <xdr:sp macro="" textlink="">
          <xdr:nvSpPr>
            <xdr:cNvPr id="117817" name="Option Button 57" hidden="1">
              <a:extLst>
                <a:ext uri="{63B3BB69-23CF-44E3-9099-C40C66FF867C}">
                  <a14:compatExt spid="_x0000_s117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93</xdr:row>
          <xdr:rowOff>0</xdr:rowOff>
        </xdr:from>
        <xdr:to>
          <xdr:col>17</xdr:col>
          <xdr:colOff>0</xdr:colOff>
          <xdr:row>95</xdr:row>
          <xdr:rowOff>0</xdr:rowOff>
        </xdr:to>
        <xdr:sp macro="" textlink="">
          <xdr:nvSpPr>
            <xdr:cNvPr id="117818" name="Group Box 58" hidden="1">
              <a:extLst>
                <a:ext uri="{63B3BB69-23CF-44E3-9099-C40C66FF867C}">
                  <a14:compatExt spid="_x0000_s117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91</xdr:row>
          <xdr:rowOff>127000</xdr:rowOff>
        </xdr:from>
        <xdr:to>
          <xdr:col>26</xdr:col>
          <xdr:colOff>69850</xdr:colOff>
          <xdr:row>92</xdr:row>
          <xdr:rowOff>107950</xdr:rowOff>
        </xdr:to>
        <xdr:sp macro="" textlink="">
          <xdr:nvSpPr>
            <xdr:cNvPr id="117819" name="Option Button 59" hidden="1">
              <a:extLst>
                <a:ext uri="{63B3BB69-23CF-44E3-9099-C40C66FF867C}">
                  <a14:compatExt spid="_x0000_s117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91</xdr:row>
          <xdr:rowOff>127000</xdr:rowOff>
        </xdr:from>
        <xdr:to>
          <xdr:col>30</xdr:col>
          <xdr:colOff>69850</xdr:colOff>
          <xdr:row>92</xdr:row>
          <xdr:rowOff>107950</xdr:rowOff>
        </xdr:to>
        <xdr:sp macro="" textlink="">
          <xdr:nvSpPr>
            <xdr:cNvPr id="117820" name="Option Button 60" hidden="1">
              <a:extLst>
                <a:ext uri="{63B3BB69-23CF-44E3-9099-C40C66FF867C}">
                  <a14:compatExt spid="_x0000_s117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93</xdr:row>
          <xdr:rowOff>114300</xdr:rowOff>
        </xdr:from>
        <xdr:to>
          <xdr:col>26</xdr:col>
          <xdr:colOff>69850</xdr:colOff>
          <xdr:row>94</xdr:row>
          <xdr:rowOff>95250</xdr:rowOff>
        </xdr:to>
        <xdr:sp macro="" textlink="">
          <xdr:nvSpPr>
            <xdr:cNvPr id="117821" name="Option Button 61" hidden="1">
              <a:extLst>
                <a:ext uri="{63B3BB69-23CF-44E3-9099-C40C66FF867C}">
                  <a14:compatExt spid="_x0000_s117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93</xdr:row>
          <xdr:rowOff>114300</xdr:rowOff>
        </xdr:from>
        <xdr:to>
          <xdr:col>30</xdr:col>
          <xdr:colOff>69850</xdr:colOff>
          <xdr:row>94</xdr:row>
          <xdr:rowOff>95250</xdr:rowOff>
        </xdr:to>
        <xdr:sp macro="" textlink="">
          <xdr:nvSpPr>
            <xdr:cNvPr id="117822" name="Option Button 62" hidden="1">
              <a:extLst>
                <a:ext uri="{63B3BB69-23CF-44E3-9099-C40C66FF867C}">
                  <a14:compatExt spid="_x0000_s117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91</xdr:row>
          <xdr:rowOff>127000</xdr:rowOff>
        </xdr:from>
        <xdr:to>
          <xdr:col>41</xdr:col>
          <xdr:colOff>69850</xdr:colOff>
          <xdr:row>92</xdr:row>
          <xdr:rowOff>107950</xdr:rowOff>
        </xdr:to>
        <xdr:sp macro="" textlink="">
          <xdr:nvSpPr>
            <xdr:cNvPr id="117823" name="Option Button 63" hidden="1">
              <a:extLst>
                <a:ext uri="{63B3BB69-23CF-44E3-9099-C40C66FF867C}">
                  <a14:compatExt spid="_x0000_s117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91</xdr:row>
          <xdr:rowOff>127000</xdr:rowOff>
        </xdr:from>
        <xdr:to>
          <xdr:col>45</xdr:col>
          <xdr:colOff>69850</xdr:colOff>
          <xdr:row>92</xdr:row>
          <xdr:rowOff>107950</xdr:rowOff>
        </xdr:to>
        <xdr:sp macro="" textlink="">
          <xdr:nvSpPr>
            <xdr:cNvPr id="117824" name="Option Button 64" hidden="1">
              <a:extLst>
                <a:ext uri="{63B3BB69-23CF-44E3-9099-C40C66FF867C}">
                  <a14:compatExt spid="_x0000_s117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93</xdr:row>
          <xdr:rowOff>114300</xdr:rowOff>
        </xdr:from>
        <xdr:to>
          <xdr:col>41</xdr:col>
          <xdr:colOff>69850</xdr:colOff>
          <xdr:row>94</xdr:row>
          <xdr:rowOff>95250</xdr:rowOff>
        </xdr:to>
        <xdr:sp macro="" textlink="">
          <xdr:nvSpPr>
            <xdr:cNvPr id="117825" name="Option Button 65" hidden="1">
              <a:extLst>
                <a:ext uri="{63B3BB69-23CF-44E3-9099-C40C66FF867C}">
                  <a14:compatExt spid="_x0000_s117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93</xdr:row>
          <xdr:rowOff>114300</xdr:rowOff>
        </xdr:from>
        <xdr:to>
          <xdr:col>45</xdr:col>
          <xdr:colOff>69850</xdr:colOff>
          <xdr:row>94</xdr:row>
          <xdr:rowOff>95250</xdr:rowOff>
        </xdr:to>
        <xdr:sp macro="" textlink="">
          <xdr:nvSpPr>
            <xdr:cNvPr id="117826" name="Option Button 66" hidden="1">
              <a:extLst>
                <a:ext uri="{63B3BB69-23CF-44E3-9099-C40C66FF867C}">
                  <a14:compatExt spid="_x0000_s117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32</xdr:col>
          <xdr:colOff>0</xdr:colOff>
          <xdr:row>93</xdr:row>
          <xdr:rowOff>0</xdr:rowOff>
        </xdr:to>
        <xdr:sp macro="" textlink="">
          <xdr:nvSpPr>
            <xdr:cNvPr id="117827" name="Group Box 67" hidden="1">
              <a:extLst>
                <a:ext uri="{63B3BB69-23CF-44E3-9099-C40C66FF867C}">
                  <a14:compatExt spid="_x0000_s117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32</xdr:col>
          <xdr:colOff>0</xdr:colOff>
          <xdr:row>95</xdr:row>
          <xdr:rowOff>0</xdr:rowOff>
        </xdr:to>
        <xdr:sp macro="" textlink="">
          <xdr:nvSpPr>
            <xdr:cNvPr id="117828" name="Group Box 68" hidden="1">
              <a:extLst>
                <a:ext uri="{63B3BB69-23CF-44E3-9099-C40C66FF867C}">
                  <a14:compatExt spid="_x0000_s117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91</xdr:row>
          <xdr:rowOff>0</xdr:rowOff>
        </xdr:from>
        <xdr:to>
          <xdr:col>46</xdr:col>
          <xdr:colOff>0</xdr:colOff>
          <xdr:row>93</xdr:row>
          <xdr:rowOff>0</xdr:rowOff>
        </xdr:to>
        <xdr:sp macro="" textlink="">
          <xdr:nvSpPr>
            <xdr:cNvPr id="117829" name="Group Box 69" hidden="1">
              <a:extLst>
                <a:ext uri="{63B3BB69-23CF-44E3-9099-C40C66FF867C}">
                  <a14:compatExt spid="_x0000_s117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93</xdr:row>
          <xdr:rowOff>0</xdr:rowOff>
        </xdr:from>
        <xdr:to>
          <xdr:col>46</xdr:col>
          <xdr:colOff>0</xdr:colOff>
          <xdr:row>95</xdr:row>
          <xdr:rowOff>0</xdr:rowOff>
        </xdr:to>
        <xdr:sp macro="" textlink="">
          <xdr:nvSpPr>
            <xdr:cNvPr id="117830" name="Group Box 70" hidden="1">
              <a:extLst>
                <a:ext uri="{63B3BB69-23CF-44E3-9099-C40C66FF867C}">
                  <a14:compatExt spid="_x0000_s117830"/>
                </a:ext>
              </a:extLst>
            </xdr:cNvPr>
            <xdr:cNvSpPr/>
          </xdr:nvSpPr>
          <xdr:spPr>
            <a:xfrm>
              <a:off x="0" y="0"/>
              <a:ext cx="0" cy="0"/>
            </a:xfrm>
            <a:prstGeom prst="rect">
              <a:avLst/>
            </a:prstGeom>
          </xdr:spPr>
        </xdr:sp>
        <xdr:clientData/>
      </xdr:twoCellAnchor>
    </mc:Choice>
    <mc:Fallback/>
  </mc:AlternateContent>
  <xdr:oneCellAnchor>
    <xdr:from>
      <xdr:col>38</xdr:col>
      <xdr:colOff>168089</xdr:colOff>
      <xdr:row>94</xdr:row>
      <xdr:rowOff>102394</xdr:rowOff>
    </xdr:from>
    <xdr:ext cx="2109232" cy="304058"/>
    <xdr:sp macro="" textlink="">
      <xdr:nvSpPr>
        <xdr:cNvPr id="139" name="線吹き出し 1 (枠付き) 138"/>
        <xdr:cNvSpPr/>
      </xdr:nvSpPr>
      <xdr:spPr>
        <a:xfrm>
          <a:off x="9962030" y="20463482"/>
          <a:ext cx="2109232" cy="304058"/>
        </a:xfrm>
        <a:prstGeom prst="borderCallout1">
          <a:avLst>
            <a:gd name="adj1" fmla="val 2221"/>
            <a:gd name="adj2" fmla="val 94229"/>
            <a:gd name="adj3" fmla="val -127378"/>
            <a:gd name="adj4" fmla="val 87224"/>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spAutoFit/>
        </a:bodyP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販売形態の有無を選択してください。</a:t>
          </a:r>
        </a:p>
      </xdr:txBody>
    </xdr:sp>
    <xdr:clientData/>
  </xdr:oneCellAnchor>
  <xdr:twoCellAnchor>
    <xdr:from>
      <xdr:col>45</xdr:col>
      <xdr:colOff>15700</xdr:colOff>
      <xdr:row>91</xdr:row>
      <xdr:rowOff>44825</xdr:rowOff>
    </xdr:from>
    <xdr:to>
      <xdr:col>45</xdr:col>
      <xdr:colOff>190500</xdr:colOff>
      <xdr:row>94</xdr:row>
      <xdr:rowOff>78442</xdr:rowOff>
    </xdr:to>
    <xdr:sp macro="" textlink="">
      <xdr:nvSpPr>
        <xdr:cNvPr id="140" name="右中かっこ 139"/>
        <xdr:cNvSpPr/>
      </xdr:nvSpPr>
      <xdr:spPr>
        <a:xfrm>
          <a:off x="11613788" y="19733560"/>
          <a:ext cx="174800" cy="705970"/>
        </a:xfrm>
        <a:prstGeom prst="rightBrace">
          <a:avLst/>
        </a:prstGeom>
        <a:no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spAutoFit/>
        </a:bodyPr>
        <a:lstStyle/>
        <a:p>
          <a:pPr marL="0" indent="0" algn="l"/>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xdr:col>
      <xdr:colOff>224122</xdr:colOff>
      <xdr:row>94</xdr:row>
      <xdr:rowOff>212912</xdr:rowOff>
    </xdr:from>
    <xdr:to>
      <xdr:col>36</xdr:col>
      <xdr:colOff>220200</xdr:colOff>
      <xdr:row>96</xdr:row>
      <xdr:rowOff>35853</xdr:rowOff>
    </xdr:to>
    <xdr:sp macro="" textlink="">
      <xdr:nvSpPr>
        <xdr:cNvPr id="141" name="線吹き出し 1 (枠付き) 140"/>
        <xdr:cNvSpPr/>
      </xdr:nvSpPr>
      <xdr:spPr>
        <a:xfrm>
          <a:off x="2543740" y="20574000"/>
          <a:ext cx="6954931" cy="271177"/>
        </a:xfrm>
        <a:prstGeom prst="borderCallout1">
          <a:avLst>
            <a:gd name="adj1" fmla="val 2221"/>
            <a:gd name="adj2" fmla="val 3912"/>
            <a:gd name="adj3" fmla="val -362715"/>
            <a:gd name="adj4" fmla="val 8232"/>
          </a:avLst>
        </a:prstGeom>
        <a:solidFill>
          <a:srgbClr val="FFCCFF"/>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上記にご記入頂いた</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営業免許証等の</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PDF</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もしくは画像ファイル（</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jpg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gif</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png</a:t>
          </a:r>
          <a:r>
            <a:rPr kumimoji="1" lang="ja-JP"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形式</a:t>
          </a:r>
          <a:r>
            <a:rPr kumimoji="1" lang="en-US" altLang="ja-JP"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baseline="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も併せてご提出をお願いいたします。</a:t>
          </a:r>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13</xdr:col>
      <xdr:colOff>0</xdr:colOff>
      <xdr:row>32</xdr:row>
      <xdr:rowOff>205154</xdr:rowOff>
    </xdr:from>
    <xdr:ext cx="277888" cy="169405"/>
    <xdr:sp macro="" textlink="">
      <xdr:nvSpPr>
        <xdr:cNvPr id="143" name="テキスト ボックス 142"/>
        <xdr:cNvSpPr txBox="1"/>
      </xdr:nvSpPr>
      <xdr:spPr>
        <a:xfrm>
          <a:off x="3343275" y="7682279"/>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twoCellAnchor>
    <xdr:from>
      <xdr:col>11</xdr:col>
      <xdr:colOff>242049</xdr:colOff>
      <xdr:row>30</xdr:row>
      <xdr:rowOff>11206</xdr:rowOff>
    </xdr:from>
    <xdr:to>
      <xdr:col>27</xdr:col>
      <xdr:colOff>78441</xdr:colOff>
      <xdr:row>32</xdr:row>
      <xdr:rowOff>210673</xdr:rowOff>
    </xdr:to>
    <xdr:sp macro="" textlink="">
      <xdr:nvSpPr>
        <xdr:cNvPr id="146" name="角丸四角形吹き出し 145"/>
        <xdr:cNvSpPr/>
      </xdr:nvSpPr>
      <xdr:spPr>
        <a:xfrm>
          <a:off x="3077137" y="6712324"/>
          <a:ext cx="3960157" cy="647702"/>
        </a:xfrm>
        <a:prstGeom prst="wedgeRoundRectCallout">
          <a:avLst>
            <a:gd name="adj1" fmla="val -53723"/>
            <a:gd name="adj2" fmla="val 9997"/>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32</xdr:col>
      <xdr:colOff>134472</xdr:colOff>
      <xdr:row>28</xdr:row>
      <xdr:rowOff>0</xdr:rowOff>
    </xdr:from>
    <xdr:to>
      <xdr:col>46</xdr:col>
      <xdr:colOff>206189</xdr:colOff>
      <xdr:row>30</xdr:row>
      <xdr:rowOff>199466</xdr:rowOff>
    </xdr:to>
    <xdr:sp macro="" textlink="">
      <xdr:nvSpPr>
        <xdr:cNvPr id="152" name="角丸四角形吹き出し 151"/>
        <xdr:cNvSpPr/>
      </xdr:nvSpPr>
      <xdr:spPr>
        <a:xfrm>
          <a:off x="8382001" y="6252882"/>
          <a:ext cx="3680012" cy="647702"/>
        </a:xfrm>
        <a:prstGeom prst="wedgeRoundRectCallout">
          <a:avLst>
            <a:gd name="adj1" fmla="val -54028"/>
            <a:gd name="adj2" fmla="val 4286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払い</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134471</xdr:colOff>
      <xdr:row>66</xdr:row>
      <xdr:rowOff>44822</xdr:rowOff>
    </xdr:from>
    <xdr:to>
      <xdr:col>46</xdr:col>
      <xdr:colOff>183776</xdr:colOff>
      <xdr:row>70</xdr:row>
      <xdr:rowOff>78441</xdr:rowOff>
    </xdr:to>
    <xdr:sp macro="" textlink="">
      <xdr:nvSpPr>
        <xdr:cNvPr id="144" name="角丸四角形吹き出し 143"/>
        <xdr:cNvSpPr/>
      </xdr:nvSpPr>
      <xdr:spPr>
        <a:xfrm>
          <a:off x="8124265" y="14825381"/>
          <a:ext cx="3915335" cy="930089"/>
        </a:xfrm>
        <a:prstGeom prst="wedgeRoundRectCallout">
          <a:avLst>
            <a:gd name="adj1" fmla="val -52292"/>
            <a:gd name="adj2" fmla="val -21023"/>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下記の決済手段をお申込の場合は入力をお願いいたします。</a:t>
          </a: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Alipay+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 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・銀聯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JKOPAY</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　</a:t>
          </a:r>
          <a:endPar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endParaRPr>
        </a:p>
        <a:p>
          <a:pPr algn="l"/>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d</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払い　・</a:t>
          </a:r>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J-Coin Pay</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11906</xdr:colOff>
      <xdr:row>10</xdr:row>
      <xdr:rowOff>179294</xdr:rowOff>
    </xdr:from>
    <xdr:to>
      <xdr:col>11</xdr:col>
      <xdr:colOff>156468</xdr:colOff>
      <xdr:row>12</xdr:row>
      <xdr:rowOff>53919</xdr:rowOff>
    </xdr:to>
    <xdr:sp macro="" textlink="">
      <xdr:nvSpPr>
        <xdr:cNvPr id="2" name="角丸四角形 1"/>
        <xdr:cNvSpPr/>
      </xdr:nvSpPr>
      <xdr:spPr>
        <a:xfrm>
          <a:off x="526256" y="2655794"/>
          <a:ext cx="2459137" cy="369925"/>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9</xdr:col>
          <xdr:colOff>152400</xdr:colOff>
          <xdr:row>17</xdr:row>
          <xdr:rowOff>19050</xdr:rowOff>
        </xdr:from>
        <xdr:to>
          <xdr:col>10</xdr:col>
          <xdr:colOff>247650</xdr:colOff>
          <xdr:row>17</xdr:row>
          <xdr:rowOff>222250</xdr:rowOff>
        </xdr:to>
        <xdr:sp macro="" textlink="">
          <xdr:nvSpPr>
            <xdr:cNvPr id="136193" name="Check Box 1" hidden="1">
              <a:extLst>
                <a:ext uri="{63B3BB69-23CF-44E3-9099-C40C66FF867C}">
                  <a14:compatExt spid="_x0000_s136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18</xdr:row>
          <xdr:rowOff>19050</xdr:rowOff>
        </xdr:from>
        <xdr:to>
          <xdr:col>10</xdr:col>
          <xdr:colOff>247650</xdr:colOff>
          <xdr:row>18</xdr:row>
          <xdr:rowOff>209550</xdr:rowOff>
        </xdr:to>
        <xdr:sp macro="" textlink="">
          <xdr:nvSpPr>
            <xdr:cNvPr id="136194" name="Check Box 2" hidden="1">
              <a:extLst>
                <a:ext uri="{63B3BB69-23CF-44E3-9099-C40C66FF867C}">
                  <a14:compatExt spid="_x0000_s136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20</xdr:row>
          <xdr:rowOff>133350</xdr:rowOff>
        </xdr:from>
        <xdr:to>
          <xdr:col>10</xdr:col>
          <xdr:colOff>241300</xdr:colOff>
          <xdr:row>21</xdr:row>
          <xdr:rowOff>76200</xdr:rowOff>
        </xdr:to>
        <xdr:sp macro="" textlink="">
          <xdr:nvSpPr>
            <xdr:cNvPr id="136195" name="Check Box 3" hidden="1">
              <a:extLst>
                <a:ext uri="{63B3BB69-23CF-44E3-9099-C40C66FF867C}">
                  <a14:compatExt spid="_x0000_s136195"/>
                </a:ext>
              </a:extLst>
            </xdr:cNvPr>
            <xdr:cNvSpPr/>
          </xdr:nvSpPr>
          <xdr:spPr>
            <a:xfrm>
              <a:off x="0" y="0"/>
              <a:ext cx="0" cy="0"/>
            </a:xfrm>
            <a:prstGeom prst="rect">
              <a:avLst/>
            </a:prstGeom>
          </xdr:spPr>
        </xdr:sp>
        <xdr:clientData/>
      </xdr:twoCellAnchor>
    </mc:Choice>
    <mc:Fallback/>
  </mc:AlternateContent>
  <xdr:twoCellAnchor>
    <xdr:from>
      <xdr:col>1</xdr:col>
      <xdr:colOff>253954</xdr:colOff>
      <xdr:row>85</xdr:row>
      <xdr:rowOff>219709</xdr:rowOff>
    </xdr:from>
    <xdr:to>
      <xdr:col>11</xdr:col>
      <xdr:colOff>140780</xdr:colOff>
      <xdr:row>87</xdr:row>
      <xdr:rowOff>94335</xdr:rowOff>
    </xdr:to>
    <xdr:sp macro="" textlink="">
      <xdr:nvSpPr>
        <xdr:cNvPr id="6" name="角丸四角形 5"/>
        <xdr:cNvSpPr/>
      </xdr:nvSpPr>
      <xdr:spPr>
        <a:xfrm>
          <a:off x="511129" y="20527009"/>
          <a:ext cx="2458576" cy="369926"/>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設定情報</a:t>
          </a:r>
        </a:p>
      </xdr:txBody>
    </xdr:sp>
    <xdr:clientData/>
  </xdr:twoCellAnchor>
  <xdr:twoCellAnchor>
    <xdr:from>
      <xdr:col>123</xdr:col>
      <xdr:colOff>67236</xdr:colOff>
      <xdr:row>2</xdr:row>
      <xdr:rowOff>56030</xdr:rowOff>
    </xdr:from>
    <xdr:to>
      <xdr:col>124</xdr:col>
      <xdr:colOff>571500</xdr:colOff>
      <xdr:row>44</xdr:row>
      <xdr:rowOff>168088</xdr:rowOff>
    </xdr:to>
    <xdr:sp macro="" textlink="">
      <xdr:nvSpPr>
        <xdr:cNvPr id="7" name="角丸四角形 6"/>
        <xdr:cNvSpPr/>
      </xdr:nvSpPr>
      <xdr:spPr>
        <a:xfrm>
          <a:off x="65018211" y="551330"/>
          <a:ext cx="1237689" cy="1051335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latin typeface="Meiryo UI" panose="020B0604030504040204" pitchFamily="50" charset="-128"/>
              <a:ea typeface="Meiryo UI" panose="020B0604030504040204" pitchFamily="50" charset="-128"/>
            </a:rPr>
            <a:t>未使用</a:t>
          </a:r>
        </a:p>
      </xdr:txBody>
    </xdr:sp>
    <xdr:clientData/>
  </xdr:twoCellAnchor>
  <mc:AlternateContent xmlns:mc="http://schemas.openxmlformats.org/markup-compatibility/2006">
    <mc:Choice xmlns:a14="http://schemas.microsoft.com/office/drawing/2010/main" Requires="a14">
      <xdr:twoCellAnchor editAs="oneCell">
        <xdr:from>
          <xdr:col>9</xdr:col>
          <xdr:colOff>146050</xdr:colOff>
          <xdr:row>39</xdr:row>
          <xdr:rowOff>19050</xdr:rowOff>
        </xdr:from>
        <xdr:to>
          <xdr:col>10</xdr:col>
          <xdr:colOff>241300</xdr:colOff>
          <xdr:row>39</xdr:row>
          <xdr:rowOff>209550</xdr:rowOff>
        </xdr:to>
        <xdr:sp macro="" textlink="">
          <xdr:nvSpPr>
            <xdr:cNvPr id="136196" name="Check Box 4" hidden="1">
              <a:extLst>
                <a:ext uri="{63B3BB69-23CF-44E3-9099-C40C66FF867C}">
                  <a14:compatExt spid="_x0000_s136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0</xdr:rowOff>
        </xdr:from>
        <xdr:to>
          <xdr:col>25</xdr:col>
          <xdr:colOff>247650</xdr:colOff>
          <xdr:row>40</xdr:row>
          <xdr:rowOff>241300</xdr:rowOff>
        </xdr:to>
        <xdr:sp macro="" textlink="">
          <xdr:nvSpPr>
            <xdr:cNvPr id="136199" name="Group Box 7" hidden="1">
              <a:extLst>
                <a:ext uri="{63B3BB69-23CF-44E3-9099-C40C66FF867C}">
                  <a14:compatExt spid="_x0000_s136199"/>
                </a:ext>
              </a:extLst>
            </xdr:cNvPr>
            <xdr:cNvSpPr/>
          </xdr:nvSpPr>
          <xdr:spPr>
            <a:xfrm>
              <a:off x="0" y="0"/>
              <a:ext cx="0" cy="0"/>
            </a:xfrm>
            <a:prstGeom prst="rect">
              <a:avLst/>
            </a:prstGeom>
          </xdr:spPr>
        </xdr:sp>
        <xdr:clientData/>
      </xdr:twoCellAnchor>
    </mc:Choice>
    <mc:Fallback/>
  </mc:AlternateContent>
  <xdr:twoCellAnchor editAs="oneCell">
    <xdr:from>
      <xdr:col>17</xdr:col>
      <xdr:colOff>0</xdr:colOff>
      <xdr:row>154</xdr:row>
      <xdr:rowOff>224116</xdr:rowOff>
    </xdr:from>
    <xdr:to>
      <xdr:col>31</xdr:col>
      <xdr:colOff>165516</xdr:colOff>
      <xdr:row>155</xdr:row>
      <xdr:rowOff>316926</xdr:rowOff>
    </xdr:to>
    <xdr:pic>
      <xdr:nvPicPr>
        <xdr:cNvPr id="12" name="図 11"/>
        <xdr:cNvPicPr>
          <a:picLocks noChangeAspect="1"/>
        </xdr:cNvPicPr>
      </xdr:nvPicPr>
      <xdr:blipFill>
        <a:blip xmlns:r="http://schemas.openxmlformats.org/officeDocument/2006/relationships" r:embed="rId1"/>
        <a:stretch>
          <a:fillRect/>
        </a:stretch>
      </xdr:blipFill>
      <xdr:spPr>
        <a:xfrm>
          <a:off x="4371975" y="27217966"/>
          <a:ext cx="3765966" cy="4738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146050</xdr:colOff>
          <xdr:row>74</xdr:row>
          <xdr:rowOff>19050</xdr:rowOff>
        </xdr:from>
        <xdr:to>
          <xdr:col>15</xdr:col>
          <xdr:colOff>241300</xdr:colOff>
          <xdr:row>74</xdr:row>
          <xdr:rowOff>209550</xdr:rowOff>
        </xdr:to>
        <xdr:sp macro="" textlink="">
          <xdr:nvSpPr>
            <xdr:cNvPr id="136200" name="Check Box 8" hidden="1">
              <a:extLst>
                <a:ext uri="{63B3BB69-23CF-44E3-9099-C40C66FF867C}">
                  <a14:compatExt spid="_x0000_s136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76</xdr:row>
          <xdr:rowOff>88900</xdr:rowOff>
        </xdr:from>
        <xdr:to>
          <xdr:col>15</xdr:col>
          <xdr:colOff>241300</xdr:colOff>
          <xdr:row>77</xdr:row>
          <xdr:rowOff>38100</xdr:rowOff>
        </xdr:to>
        <xdr:sp macro="" textlink="">
          <xdr:nvSpPr>
            <xdr:cNvPr id="136201" name="Check Box 9" hidden="1">
              <a:extLst>
                <a:ext uri="{63B3BB69-23CF-44E3-9099-C40C66FF867C}">
                  <a14:compatExt spid="_x0000_s136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45</xdr:row>
          <xdr:rowOff>19050</xdr:rowOff>
        </xdr:from>
        <xdr:to>
          <xdr:col>10</xdr:col>
          <xdr:colOff>241300</xdr:colOff>
          <xdr:row>45</xdr:row>
          <xdr:rowOff>228600</xdr:rowOff>
        </xdr:to>
        <xdr:sp macro="" textlink="">
          <xdr:nvSpPr>
            <xdr:cNvPr id="136202" name="Check Box 10" hidden="1">
              <a:extLst>
                <a:ext uri="{63B3BB69-23CF-44E3-9099-C40C66FF867C}">
                  <a14:compatExt spid="_x0000_s136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80</xdr:row>
          <xdr:rowOff>31750</xdr:rowOff>
        </xdr:from>
        <xdr:to>
          <xdr:col>15</xdr:col>
          <xdr:colOff>241300</xdr:colOff>
          <xdr:row>80</xdr:row>
          <xdr:rowOff>228600</xdr:rowOff>
        </xdr:to>
        <xdr:sp macro="" textlink="">
          <xdr:nvSpPr>
            <xdr:cNvPr id="136204" name="Check Box 12" hidden="1">
              <a:extLst>
                <a:ext uri="{63B3BB69-23CF-44E3-9099-C40C66FF867C}">
                  <a14:compatExt spid="_x0000_s136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81</xdr:row>
          <xdr:rowOff>31750</xdr:rowOff>
        </xdr:from>
        <xdr:to>
          <xdr:col>15</xdr:col>
          <xdr:colOff>241300</xdr:colOff>
          <xdr:row>81</xdr:row>
          <xdr:rowOff>228600</xdr:rowOff>
        </xdr:to>
        <xdr:sp macro="" textlink="">
          <xdr:nvSpPr>
            <xdr:cNvPr id="136205" name="Check Box 13" hidden="1">
              <a:extLst>
                <a:ext uri="{63B3BB69-23CF-44E3-9099-C40C66FF867C}">
                  <a14:compatExt spid="_x0000_s136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82</xdr:row>
          <xdr:rowOff>31750</xdr:rowOff>
        </xdr:from>
        <xdr:to>
          <xdr:col>15</xdr:col>
          <xdr:colOff>241300</xdr:colOff>
          <xdr:row>82</xdr:row>
          <xdr:rowOff>228600</xdr:rowOff>
        </xdr:to>
        <xdr:sp macro="" textlink="">
          <xdr:nvSpPr>
            <xdr:cNvPr id="136206" name="Check Box 14" hidden="1">
              <a:extLst>
                <a:ext uri="{63B3BB69-23CF-44E3-9099-C40C66FF867C}">
                  <a14:compatExt spid="_x0000_s136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43</xdr:row>
          <xdr:rowOff>19050</xdr:rowOff>
        </xdr:from>
        <xdr:to>
          <xdr:col>10</xdr:col>
          <xdr:colOff>241300</xdr:colOff>
          <xdr:row>43</xdr:row>
          <xdr:rowOff>228600</xdr:rowOff>
        </xdr:to>
        <xdr:sp macro="" textlink="">
          <xdr:nvSpPr>
            <xdr:cNvPr id="136207" name="Check Box 15" hidden="1">
              <a:extLst>
                <a:ext uri="{63B3BB69-23CF-44E3-9099-C40C66FF867C}">
                  <a14:compatExt spid="_x0000_s136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46</xdr:row>
          <xdr:rowOff>19050</xdr:rowOff>
        </xdr:from>
        <xdr:to>
          <xdr:col>31</xdr:col>
          <xdr:colOff>184150</xdr:colOff>
          <xdr:row>46</xdr:row>
          <xdr:rowOff>228600</xdr:rowOff>
        </xdr:to>
        <xdr:sp macro="" textlink="">
          <xdr:nvSpPr>
            <xdr:cNvPr id="136208" name="Option Button 16" hidden="1">
              <a:extLst>
                <a:ext uri="{63B3BB69-23CF-44E3-9099-C40C66FF867C}">
                  <a14:compatExt spid="_x0000_s136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46</xdr:row>
          <xdr:rowOff>19050</xdr:rowOff>
        </xdr:from>
        <xdr:to>
          <xdr:col>35</xdr:col>
          <xdr:colOff>146050</xdr:colOff>
          <xdr:row>46</xdr:row>
          <xdr:rowOff>222250</xdr:rowOff>
        </xdr:to>
        <xdr:sp macro="" textlink="">
          <xdr:nvSpPr>
            <xdr:cNvPr id="136209" name="Option Button 17" hidden="1">
              <a:extLst>
                <a:ext uri="{63B3BB69-23CF-44E3-9099-C40C66FF867C}">
                  <a14:compatExt spid="_x0000_s136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45</xdr:row>
          <xdr:rowOff>228600</xdr:rowOff>
        </xdr:from>
        <xdr:to>
          <xdr:col>36</xdr:col>
          <xdr:colOff>127000</xdr:colOff>
          <xdr:row>51</xdr:row>
          <xdr:rowOff>12700</xdr:rowOff>
        </xdr:to>
        <xdr:sp macro="" textlink="">
          <xdr:nvSpPr>
            <xdr:cNvPr id="136210" name="Group Box 18" hidden="1">
              <a:extLst>
                <a:ext uri="{63B3BB69-23CF-44E3-9099-C40C66FF867C}">
                  <a14:compatExt spid="_x0000_s13621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51</xdr:row>
          <xdr:rowOff>31750</xdr:rowOff>
        </xdr:from>
        <xdr:to>
          <xdr:col>10</xdr:col>
          <xdr:colOff>241300</xdr:colOff>
          <xdr:row>51</xdr:row>
          <xdr:rowOff>228600</xdr:rowOff>
        </xdr:to>
        <xdr:sp macro="" textlink="">
          <xdr:nvSpPr>
            <xdr:cNvPr id="136211" name="Check Box 19" hidden="1">
              <a:extLst>
                <a:ext uri="{63B3BB69-23CF-44E3-9099-C40C66FF867C}">
                  <a14:compatExt spid="_x0000_s136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52</xdr:row>
          <xdr:rowOff>241300</xdr:rowOff>
        </xdr:from>
        <xdr:to>
          <xdr:col>21</xdr:col>
          <xdr:colOff>222250</xdr:colOff>
          <xdr:row>56</xdr:row>
          <xdr:rowOff>0</xdr:rowOff>
        </xdr:to>
        <xdr:sp macro="" textlink="">
          <xdr:nvSpPr>
            <xdr:cNvPr id="136212" name="Group Box 20" hidden="1">
              <a:extLst>
                <a:ext uri="{63B3BB69-23CF-44E3-9099-C40C66FF867C}">
                  <a14:compatExt spid="_x0000_s13621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759</a:t>
              </a:r>
            </a:p>
          </xdr:txBody>
        </xdr:sp>
        <xdr:clientData/>
      </xdr:twoCellAnchor>
    </mc:Choice>
    <mc:Fallback/>
  </mc:AlternateContent>
  <xdr:twoCellAnchor>
    <xdr:from>
      <xdr:col>1</xdr:col>
      <xdr:colOff>212912</xdr:colOff>
      <xdr:row>1</xdr:row>
      <xdr:rowOff>224120</xdr:rowOff>
    </xdr:from>
    <xdr:to>
      <xdr:col>46</xdr:col>
      <xdr:colOff>44823</xdr:colOff>
      <xdr:row>5</xdr:row>
      <xdr:rowOff>11209</xdr:rowOff>
    </xdr:to>
    <xdr:sp macro="" textlink="">
      <xdr:nvSpPr>
        <xdr:cNvPr id="28" name="角丸四角形吹き出し 27"/>
        <xdr:cNvSpPr/>
      </xdr:nvSpPr>
      <xdr:spPr>
        <a:xfrm>
          <a:off x="470647" y="470649"/>
          <a:ext cx="11430000" cy="773207"/>
        </a:xfrm>
        <a:prstGeom prst="wedgeRoundRectCallout">
          <a:avLst>
            <a:gd name="adj1" fmla="val -35446"/>
            <a:gd name="adj2" fmla="val 6642"/>
            <a:gd name="adj3" fmla="val 16667"/>
          </a:avLst>
        </a:prstGeom>
        <a:solidFill>
          <a:srgbClr val="FFCCFF">
            <a:alpha val="56000"/>
          </a:srgbClr>
        </a:solidFill>
        <a:ln w="38100">
          <a:solidFill>
            <a:srgbClr val="0000FF"/>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SBPS</a:t>
          </a:r>
          <a:r>
            <a:rPr kumimoji="1" lang="ja-JP" altLang="en-US" sz="16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入力欄となりますので、入力不要です。</a:t>
          </a:r>
          <a:endParaRPr kumimoji="1" lang="en-US" altLang="ja-JP" sz="16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67235</xdr:colOff>
      <xdr:row>13</xdr:row>
      <xdr:rowOff>56032</xdr:rowOff>
    </xdr:from>
    <xdr:to>
      <xdr:col>45</xdr:col>
      <xdr:colOff>190499</xdr:colOff>
      <xdr:row>23</xdr:row>
      <xdr:rowOff>201706</xdr:rowOff>
    </xdr:to>
    <xdr:sp macro="" textlink="">
      <xdr:nvSpPr>
        <xdr:cNvPr id="29" name="角丸四角形 28"/>
        <xdr:cNvSpPr/>
      </xdr:nvSpPr>
      <xdr:spPr>
        <a:xfrm>
          <a:off x="2902323" y="3260914"/>
          <a:ext cx="8886264" cy="2364439"/>
        </a:xfrm>
        <a:prstGeom prst="roundRect">
          <a:avLst>
            <a:gd name="adj" fmla="val 6663"/>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xdr:twoCellAnchor>
    <xdr:from>
      <xdr:col>36</xdr:col>
      <xdr:colOff>121024</xdr:colOff>
      <xdr:row>70</xdr:row>
      <xdr:rowOff>224113</xdr:rowOff>
    </xdr:from>
    <xdr:to>
      <xdr:col>45</xdr:col>
      <xdr:colOff>199466</xdr:colOff>
      <xdr:row>74</xdr:row>
      <xdr:rowOff>156880</xdr:rowOff>
    </xdr:to>
    <xdr:sp macro="" textlink="">
      <xdr:nvSpPr>
        <xdr:cNvPr id="33" name="角丸四角形吹き出し 32"/>
        <xdr:cNvSpPr/>
      </xdr:nvSpPr>
      <xdr:spPr>
        <a:xfrm>
          <a:off x="9399495" y="10331819"/>
          <a:ext cx="2398059" cy="918885"/>
        </a:xfrm>
        <a:prstGeom prst="wedgeRoundRectCallout">
          <a:avLst>
            <a:gd name="adj1" fmla="val 14407"/>
            <a:gd name="adj2" fmla="val 65399"/>
            <a:gd name="adj3" fmla="val 16667"/>
          </a:avLst>
        </a:prstGeom>
        <a:solidFill>
          <a:srgbClr val="FFCCFF"/>
        </a:solid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ja-JP"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WeChat</a:t>
          </a:r>
          <a:r>
            <a:rPr lang="ja-JP" altLang="en-US" sz="1100" b="1" i="0">
              <a:solidFill>
                <a:srgbClr val="0000FF"/>
              </a:solidFill>
              <a:effectLst/>
              <a:latin typeface="Meiryo UI" panose="020B0604030504040204" pitchFamily="50" charset="-128"/>
              <a:ea typeface="Meiryo UI" panose="020B0604030504040204" pitchFamily="50" charset="-128"/>
              <a:cs typeface="Meiryo UI" panose="020B0604030504040204" pitchFamily="50" charset="-128"/>
            </a:rPr>
            <a:t>公式アカウントをお申し込みいただく場合は同意事項をご確認のうえチェックをお願いいたします。</a:t>
          </a:r>
          <a:endParaRPr kumimoji="1" lang="en-US" altLang="ja-JP"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44824</xdr:colOff>
      <xdr:row>69</xdr:row>
      <xdr:rowOff>56030</xdr:rowOff>
    </xdr:from>
    <xdr:to>
      <xdr:col>20</xdr:col>
      <xdr:colOff>188262</xdr:colOff>
      <xdr:row>71</xdr:row>
      <xdr:rowOff>179294</xdr:rowOff>
    </xdr:to>
    <xdr:sp macro="" textlink="">
      <xdr:nvSpPr>
        <xdr:cNvPr id="34" name="角丸四角形 33"/>
        <xdr:cNvSpPr/>
      </xdr:nvSpPr>
      <xdr:spPr>
        <a:xfrm>
          <a:off x="2879912" y="9917206"/>
          <a:ext cx="2463056" cy="616323"/>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16</xdr:col>
      <xdr:colOff>40342</xdr:colOff>
      <xdr:row>73</xdr:row>
      <xdr:rowOff>62755</xdr:rowOff>
    </xdr:from>
    <xdr:to>
      <xdr:col>20</xdr:col>
      <xdr:colOff>210673</xdr:colOff>
      <xdr:row>74</xdr:row>
      <xdr:rowOff>179293</xdr:rowOff>
    </xdr:to>
    <xdr:sp macro="" textlink="">
      <xdr:nvSpPr>
        <xdr:cNvPr id="35" name="角丸四角形 34"/>
        <xdr:cNvSpPr/>
      </xdr:nvSpPr>
      <xdr:spPr>
        <a:xfrm>
          <a:off x="4164107" y="10910049"/>
          <a:ext cx="1201272" cy="363068"/>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ja-JP" altLang="en-US" sz="10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210672</xdr:colOff>
      <xdr:row>71</xdr:row>
      <xdr:rowOff>190499</xdr:rowOff>
    </xdr:from>
    <xdr:to>
      <xdr:col>19</xdr:col>
      <xdr:colOff>212911</xdr:colOff>
      <xdr:row>73</xdr:row>
      <xdr:rowOff>89647</xdr:rowOff>
    </xdr:to>
    <xdr:cxnSp macro="">
      <xdr:nvCxnSpPr>
        <xdr:cNvPr id="36" name="直線コネクタ 35"/>
        <xdr:cNvCxnSpPr/>
      </xdr:nvCxnSpPr>
      <xdr:spPr>
        <a:xfrm>
          <a:off x="5107643" y="10544734"/>
          <a:ext cx="2239" cy="392207"/>
        </a:xfrm>
        <a:prstGeom prst="line">
          <a:avLst/>
        </a:prstGeom>
        <a:ln w="381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67236</xdr:colOff>
      <xdr:row>145</xdr:row>
      <xdr:rowOff>78442</xdr:rowOff>
    </xdr:from>
    <xdr:to>
      <xdr:col>45</xdr:col>
      <xdr:colOff>162486</xdr:colOff>
      <xdr:row>146</xdr:row>
      <xdr:rowOff>168093</xdr:rowOff>
    </xdr:to>
    <xdr:sp macro="" textlink="">
      <xdr:nvSpPr>
        <xdr:cNvPr id="38" name="角丸四角形 37"/>
        <xdr:cNvSpPr/>
      </xdr:nvSpPr>
      <xdr:spPr>
        <a:xfrm>
          <a:off x="3417795" y="17828560"/>
          <a:ext cx="8342779" cy="336180"/>
        </a:xfrm>
        <a:prstGeom prst="roundRect">
          <a:avLst/>
        </a:prstGeom>
        <a:solidFill>
          <a:srgbClr val="FFCCFF"/>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rgbClr val="0000FF"/>
              </a:solidFill>
              <a:latin typeface="Meiryo UI" panose="020B0604030504040204" pitchFamily="50" charset="-128"/>
              <a:ea typeface="Meiryo UI" panose="020B0604030504040204" pitchFamily="50" charset="-128"/>
            </a:rPr>
            <a:t>添付資料については、お申込み内容によりお送りいただく宛先が異なります。必要項目に全て入力が完了した後にこちらの欄をご確認ください。</a:t>
          </a:r>
        </a:p>
      </xdr:txBody>
    </xdr:sp>
    <xdr:clientData/>
  </xdr:twoCellAnchor>
  <mc:AlternateContent xmlns:mc="http://schemas.openxmlformats.org/markup-compatibility/2006">
    <mc:Choice xmlns:a14="http://schemas.microsoft.com/office/drawing/2010/main" Requires="a14">
      <xdr:twoCellAnchor editAs="oneCell">
        <xdr:from>
          <xdr:col>14</xdr:col>
          <xdr:colOff>146050</xdr:colOff>
          <xdr:row>53</xdr:row>
          <xdr:rowOff>0</xdr:rowOff>
        </xdr:from>
        <xdr:to>
          <xdr:col>18</xdr:col>
          <xdr:colOff>107950</xdr:colOff>
          <xdr:row>56</xdr:row>
          <xdr:rowOff>127000</xdr:rowOff>
        </xdr:to>
        <xdr:sp macro="" textlink="">
          <xdr:nvSpPr>
            <xdr:cNvPr id="136249" name="Group Box 57" hidden="1">
              <a:extLst>
                <a:ext uri="{63B3BB69-23CF-44E3-9099-C40C66FF867C}">
                  <a14:compatExt spid="_x0000_s136249"/>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55</xdr:row>
          <xdr:rowOff>31750</xdr:rowOff>
        </xdr:from>
        <xdr:to>
          <xdr:col>10</xdr:col>
          <xdr:colOff>241300</xdr:colOff>
          <xdr:row>55</xdr:row>
          <xdr:rowOff>228600</xdr:rowOff>
        </xdr:to>
        <xdr:sp macro="" textlink="">
          <xdr:nvSpPr>
            <xdr:cNvPr id="136251" name="Check Box 59" hidden="1">
              <a:extLst>
                <a:ext uri="{63B3BB69-23CF-44E3-9099-C40C66FF867C}">
                  <a14:compatExt spid="_x0000_s136251"/>
                </a:ext>
              </a:extLst>
            </xdr:cNvPr>
            <xdr:cNvSpPr/>
          </xdr:nvSpPr>
          <xdr:spPr>
            <a:xfrm>
              <a:off x="0" y="0"/>
              <a:ext cx="0" cy="0"/>
            </a:xfrm>
            <a:prstGeom prst="rect">
              <a:avLst/>
            </a:prstGeom>
          </xdr:spPr>
        </xdr:sp>
        <xdr:clientData/>
      </xdr:twoCellAnchor>
    </mc:Choice>
    <mc:Fallback/>
  </mc:AlternateContent>
  <xdr:twoCellAnchor>
    <xdr:from>
      <xdr:col>11</xdr:col>
      <xdr:colOff>62758</xdr:colOff>
      <xdr:row>55</xdr:row>
      <xdr:rowOff>22422</xdr:rowOff>
    </xdr:from>
    <xdr:to>
      <xdr:col>45</xdr:col>
      <xdr:colOff>186021</xdr:colOff>
      <xdr:row>55</xdr:row>
      <xdr:rowOff>224118</xdr:rowOff>
    </xdr:to>
    <xdr:sp macro="" textlink="">
      <xdr:nvSpPr>
        <xdr:cNvPr id="39" name="角丸四角形 38"/>
        <xdr:cNvSpPr/>
      </xdr:nvSpPr>
      <xdr:spPr>
        <a:xfrm>
          <a:off x="2897846" y="9637069"/>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27</xdr:col>
          <xdr:colOff>184150</xdr:colOff>
          <xdr:row>51</xdr:row>
          <xdr:rowOff>171450</xdr:rowOff>
        </xdr:from>
        <xdr:to>
          <xdr:col>43</xdr:col>
          <xdr:colOff>247650</xdr:colOff>
          <xdr:row>55</xdr:row>
          <xdr:rowOff>76200</xdr:rowOff>
        </xdr:to>
        <xdr:sp macro="" textlink="">
          <xdr:nvSpPr>
            <xdr:cNvPr id="136252" name="Group Box 60" hidden="1">
              <a:extLst>
                <a:ext uri="{63B3BB69-23CF-44E3-9099-C40C66FF867C}">
                  <a14:compatExt spid="_x0000_s136252"/>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52</xdr:row>
          <xdr:rowOff>19050</xdr:rowOff>
        </xdr:from>
        <xdr:to>
          <xdr:col>31</xdr:col>
          <xdr:colOff>190500</xdr:colOff>
          <xdr:row>52</xdr:row>
          <xdr:rowOff>228600</xdr:rowOff>
        </xdr:to>
        <xdr:sp macro="" textlink="">
          <xdr:nvSpPr>
            <xdr:cNvPr id="136253" name="Option Button 61" hidden="1">
              <a:extLst>
                <a:ext uri="{63B3BB69-23CF-44E3-9099-C40C66FF867C}">
                  <a14:compatExt spid="_x0000_s136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52</xdr:row>
          <xdr:rowOff>31750</xdr:rowOff>
        </xdr:from>
        <xdr:to>
          <xdr:col>36</xdr:col>
          <xdr:colOff>95250</xdr:colOff>
          <xdr:row>52</xdr:row>
          <xdr:rowOff>228600</xdr:rowOff>
        </xdr:to>
        <xdr:sp macro="" textlink="">
          <xdr:nvSpPr>
            <xdr:cNvPr id="136254" name="Option Button 62" hidden="1">
              <a:extLst>
                <a:ext uri="{63B3BB69-23CF-44E3-9099-C40C66FF867C}">
                  <a14:compatExt spid="_x0000_s136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247650</xdr:colOff>
          <xdr:row>52</xdr:row>
          <xdr:rowOff>31750</xdr:rowOff>
        </xdr:from>
        <xdr:to>
          <xdr:col>43</xdr:col>
          <xdr:colOff>50800</xdr:colOff>
          <xdr:row>52</xdr:row>
          <xdr:rowOff>228600</xdr:rowOff>
        </xdr:to>
        <xdr:sp macro="" textlink="">
          <xdr:nvSpPr>
            <xdr:cNvPr id="136255" name="Option Button 63" hidden="1">
              <a:extLst>
                <a:ext uri="{63B3BB69-23CF-44E3-9099-C40C66FF867C}">
                  <a14:compatExt spid="_x0000_s136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23</xdr:row>
          <xdr:rowOff>19050</xdr:rowOff>
        </xdr:from>
        <xdr:to>
          <xdr:col>10</xdr:col>
          <xdr:colOff>247650</xdr:colOff>
          <xdr:row>23</xdr:row>
          <xdr:rowOff>222250</xdr:rowOff>
        </xdr:to>
        <xdr:sp macro="" textlink="">
          <xdr:nvSpPr>
            <xdr:cNvPr id="136256" name="Check Box 64" hidden="1">
              <a:extLst>
                <a:ext uri="{63B3BB69-23CF-44E3-9099-C40C66FF867C}">
                  <a14:compatExt spid="_x0000_s136256"/>
                </a:ext>
              </a:extLst>
            </xdr:cNvPr>
            <xdr:cNvSpPr/>
          </xdr:nvSpPr>
          <xdr:spPr>
            <a:xfrm>
              <a:off x="0" y="0"/>
              <a:ext cx="0" cy="0"/>
            </a:xfrm>
            <a:prstGeom prst="rect">
              <a:avLst/>
            </a:prstGeom>
          </xdr:spPr>
        </xdr:sp>
        <xdr:clientData/>
      </xdr:twoCellAnchor>
    </mc:Choice>
    <mc:Fallback/>
  </mc:AlternateContent>
  <xdr:twoCellAnchor>
    <xdr:from>
      <xdr:col>11</xdr:col>
      <xdr:colOff>62751</xdr:colOff>
      <xdr:row>35</xdr:row>
      <xdr:rowOff>67235</xdr:rowOff>
    </xdr:from>
    <xdr:to>
      <xdr:col>45</xdr:col>
      <xdr:colOff>186015</xdr:colOff>
      <xdr:row>39</xdr:row>
      <xdr:rowOff>201720</xdr:rowOff>
    </xdr:to>
    <xdr:sp macro="" textlink="">
      <xdr:nvSpPr>
        <xdr:cNvPr id="43" name="角丸四角形 42"/>
        <xdr:cNvSpPr/>
      </xdr:nvSpPr>
      <xdr:spPr>
        <a:xfrm>
          <a:off x="2897839" y="6230470"/>
          <a:ext cx="8886264" cy="1120603"/>
        </a:xfrm>
        <a:prstGeom prst="roundRect">
          <a:avLst>
            <a:gd name="adj" fmla="val 6663"/>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a:t>
          </a:r>
          <a:endParaRPr kumimoji="1" lang="en-US" altLang="ja-JP" sz="1200" b="1">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200" b="1">
              <a:solidFill>
                <a:srgbClr val="0000FF"/>
              </a:solidFill>
              <a:latin typeface="Meiryo UI" panose="020B0604030504040204" pitchFamily="50" charset="-128"/>
              <a:ea typeface="Meiryo UI" panose="020B0604030504040204" pitchFamily="50" charset="-128"/>
              <a:cs typeface="Meiryo UI" panose="020B0604030504040204" pitchFamily="50" charset="-128"/>
            </a:rPr>
            <a:t>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23</xdr:col>
          <xdr:colOff>241300</xdr:colOff>
          <xdr:row>58</xdr:row>
          <xdr:rowOff>19050</xdr:rowOff>
        </xdr:to>
        <xdr:sp macro="" textlink="">
          <xdr:nvSpPr>
            <xdr:cNvPr id="136257" name="Group Box 65" hidden="1">
              <a:extLst>
                <a:ext uri="{63B3BB69-23CF-44E3-9099-C40C66FF867C}">
                  <a14:compatExt spid="_x0000_s13625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57</xdr:row>
          <xdr:rowOff>31750</xdr:rowOff>
        </xdr:from>
        <xdr:to>
          <xdr:col>17</xdr:col>
          <xdr:colOff>171450</xdr:colOff>
          <xdr:row>57</xdr:row>
          <xdr:rowOff>228600</xdr:rowOff>
        </xdr:to>
        <xdr:sp macro="" textlink="">
          <xdr:nvSpPr>
            <xdr:cNvPr id="136258" name="Option Button 66" hidden="1">
              <a:extLst>
                <a:ext uri="{63B3BB69-23CF-44E3-9099-C40C66FF867C}">
                  <a14:compatExt spid="_x0000_s136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260350</xdr:colOff>
          <xdr:row>57</xdr:row>
          <xdr:rowOff>31750</xdr:rowOff>
        </xdr:from>
        <xdr:to>
          <xdr:col>22</xdr:col>
          <xdr:colOff>57150</xdr:colOff>
          <xdr:row>57</xdr:row>
          <xdr:rowOff>228600</xdr:rowOff>
        </xdr:to>
        <xdr:sp macro="" textlink="">
          <xdr:nvSpPr>
            <xdr:cNvPr id="136259" name="Option Button 67" hidden="1">
              <a:extLst>
                <a:ext uri="{63B3BB69-23CF-44E3-9099-C40C66FF867C}">
                  <a14:compatExt spid="_x0000_s136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23</xdr:col>
          <xdr:colOff>241300</xdr:colOff>
          <xdr:row>58</xdr:row>
          <xdr:rowOff>19050</xdr:rowOff>
        </xdr:to>
        <xdr:sp macro="" textlink="">
          <xdr:nvSpPr>
            <xdr:cNvPr id="136260" name="Group Box 68" hidden="1">
              <a:extLst>
                <a:ext uri="{63B3BB69-23CF-44E3-9099-C40C66FF867C}">
                  <a14:compatExt spid="_x0000_s13626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58</xdr:row>
          <xdr:rowOff>31750</xdr:rowOff>
        </xdr:from>
        <xdr:to>
          <xdr:col>10</xdr:col>
          <xdr:colOff>241300</xdr:colOff>
          <xdr:row>58</xdr:row>
          <xdr:rowOff>228600</xdr:rowOff>
        </xdr:to>
        <xdr:sp macro="" textlink="">
          <xdr:nvSpPr>
            <xdr:cNvPr id="136261" name="Check Box 69" hidden="1">
              <a:extLst>
                <a:ext uri="{63B3BB69-23CF-44E3-9099-C40C66FF867C}">
                  <a14:compatExt spid="_x0000_s136261"/>
                </a:ext>
              </a:extLst>
            </xdr:cNvPr>
            <xdr:cNvSpPr/>
          </xdr:nvSpPr>
          <xdr:spPr>
            <a:xfrm>
              <a:off x="0" y="0"/>
              <a:ext cx="0" cy="0"/>
            </a:xfrm>
            <a:prstGeom prst="rect">
              <a:avLst/>
            </a:prstGeom>
          </xdr:spPr>
        </xdr:sp>
        <xdr:clientData/>
      </xdr:twoCellAnchor>
    </mc:Choice>
    <mc:Fallback/>
  </mc:AlternateContent>
  <xdr:twoCellAnchor>
    <xdr:from>
      <xdr:col>11</xdr:col>
      <xdr:colOff>67236</xdr:colOff>
      <xdr:row>58</xdr:row>
      <xdr:rowOff>22412</xdr:rowOff>
    </xdr:from>
    <xdr:to>
      <xdr:col>45</xdr:col>
      <xdr:colOff>190499</xdr:colOff>
      <xdr:row>58</xdr:row>
      <xdr:rowOff>224108</xdr:rowOff>
    </xdr:to>
    <xdr:sp macro="" textlink="">
      <xdr:nvSpPr>
        <xdr:cNvPr id="49" name="角丸四角形 48"/>
        <xdr:cNvSpPr/>
      </xdr:nvSpPr>
      <xdr:spPr>
        <a:xfrm>
          <a:off x="2902324" y="10376647"/>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67236</xdr:colOff>
      <xdr:row>51</xdr:row>
      <xdr:rowOff>22412</xdr:rowOff>
    </xdr:from>
    <xdr:to>
      <xdr:col>45</xdr:col>
      <xdr:colOff>190499</xdr:colOff>
      <xdr:row>51</xdr:row>
      <xdr:rowOff>224108</xdr:rowOff>
    </xdr:to>
    <xdr:sp macro="" textlink="">
      <xdr:nvSpPr>
        <xdr:cNvPr id="50" name="角丸四角形 49"/>
        <xdr:cNvSpPr/>
      </xdr:nvSpPr>
      <xdr:spPr>
        <a:xfrm>
          <a:off x="2902324" y="9390530"/>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19050</xdr:colOff>
          <xdr:row>65</xdr:row>
          <xdr:rowOff>241300</xdr:rowOff>
        </xdr:from>
        <xdr:to>
          <xdr:col>23</xdr:col>
          <xdr:colOff>247650</xdr:colOff>
          <xdr:row>66</xdr:row>
          <xdr:rowOff>241300</xdr:rowOff>
        </xdr:to>
        <xdr:sp macro="" textlink="">
          <xdr:nvSpPr>
            <xdr:cNvPr id="136262" name="Group Box 70" hidden="1">
              <a:extLst>
                <a:ext uri="{63B3BB69-23CF-44E3-9099-C40C66FF867C}">
                  <a14:compatExt spid="_x0000_s13626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66</xdr:row>
          <xdr:rowOff>247650</xdr:rowOff>
        </xdr:from>
        <xdr:to>
          <xdr:col>23</xdr:col>
          <xdr:colOff>228600</xdr:colOff>
          <xdr:row>68</xdr:row>
          <xdr:rowOff>31750</xdr:rowOff>
        </xdr:to>
        <xdr:sp macro="" textlink="">
          <xdr:nvSpPr>
            <xdr:cNvPr id="136265" name="Group Box 73" hidden="1">
              <a:extLst>
                <a:ext uri="{63B3BB69-23CF-44E3-9099-C40C66FF867C}">
                  <a14:compatExt spid="_x0000_s136265"/>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67</xdr:row>
          <xdr:rowOff>12700</xdr:rowOff>
        </xdr:from>
        <xdr:to>
          <xdr:col>18</xdr:col>
          <xdr:colOff>88900</xdr:colOff>
          <xdr:row>68</xdr:row>
          <xdr:rowOff>0</xdr:rowOff>
        </xdr:to>
        <xdr:sp macro="" textlink="">
          <xdr:nvSpPr>
            <xdr:cNvPr id="136266" name="Option Button 74" hidden="1">
              <a:extLst>
                <a:ext uri="{63B3BB69-23CF-44E3-9099-C40C66FF867C}">
                  <a14:compatExt spid="_x0000_s136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67</xdr:row>
          <xdr:rowOff>12700</xdr:rowOff>
        </xdr:from>
        <xdr:to>
          <xdr:col>23</xdr:col>
          <xdr:colOff>95250</xdr:colOff>
          <xdr:row>68</xdr:row>
          <xdr:rowOff>0</xdr:rowOff>
        </xdr:to>
        <xdr:sp macro="" textlink="">
          <xdr:nvSpPr>
            <xdr:cNvPr id="136267" name="Option Button 75" hidden="1">
              <a:extLst>
                <a:ext uri="{63B3BB69-23CF-44E3-9099-C40C66FF867C}">
                  <a14:compatExt spid="_x0000_s136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66</xdr:row>
          <xdr:rowOff>19050</xdr:rowOff>
        </xdr:from>
        <xdr:to>
          <xdr:col>18</xdr:col>
          <xdr:colOff>88900</xdr:colOff>
          <xdr:row>67</xdr:row>
          <xdr:rowOff>12700</xdr:rowOff>
        </xdr:to>
        <xdr:sp macro="" textlink="">
          <xdr:nvSpPr>
            <xdr:cNvPr id="136275" name="Option Button 83" hidden="1">
              <a:extLst>
                <a:ext uri="{63B3BB69-23CF-44E3-9099-C40C66FF867C}">
                  <a14:compatExt spid="_x0000_s136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66</xdr:row>
          <xdr:rowOff>19050</xdr:rowOff>
        </xdr:from>
        <xdr:to>
          <xdr:col>23</xdr:col>
          <xdr:colOff>95250</xdr:colOff>
          <xdr:row>67</xdr:row>
          <xdr:rowOff>12700</xdr:rowOff>
        </xdr:to>
        <xdr:sp macro="" textlink="">
          <xdr:nvSpPr>
            <xdr:cNvPr id="136276" name="Option Button 84" hidden="1">
              <a:extLst>
                <a:ext uri="{63B3BB69-23CF-44E3-9099-C40C66FF867C}">
                  <a14:compatExt spid="_x0000_s136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43</xdr:row>
          <xdr:rowOff>19050</xdr:rowOff>
        </xdr:from>
        <xdr:to>
          <xdr:col>10</xdr:col>
          <xdr:colOff>241300</xdr:colOff>
          <xdr:row>43</xdr:row>
          <xdr:rowOff>228600</xdr:rowOff>
        </xdr:to>
        <xdr:sp macro="" textlink="">
          <xdr:nvSpPr>
            <xdr:cNvPr id="136277" name="Check Box 85" hidden="1">
              <a:extLst>
                <a:ext uri="{63B3BB69-23CF-44E3-9099-C40C66FF867C}">
                  <a14:compatExt spid="_x0000_s136277"/>
                </a:ext>
              </a:extLst>
            </xdr:cNvPr>
            <xdr:cNvSpPr/>
          </xdr:nvSpPr>
          <xdr:spPr>
            <a:xfrm>
              <a:off x="0" y="0"/>
              <a:ext cx="0" cy="0"/>
            </a:xfrm>
            <a:prstGeom prst="rect">
              <a:avLst/>
            </a:prstGeom>
          </xdr:spPr>
        </xdr:sp>
        <xdr:clientData/>
      </xdr:twoCellAnchor>
    </mc:Choice>
    <mc:Fallback/>
  </mc:AlternateContent>
  <xdr:twoCellAnchor>
    <xdr:from>
      <xdr:col>11</xdr:col>
      <xdr:colOff>67236</xdr:colOff>
      <xdr:row>45</xdr:row>
      <xdr:rowOff>11206</xdr:rowOff>
    </xdr:from>
    <xdr:to>
      <xdr:col>45</xdr:col>
      <xdr:colOff>190499</xdr:colOff>
      <xdr:row>45</xdr:row>
      <xdr:rowOff>212902</xdr:rowOff>
    </xdr:to>
    <xdr:sp macro="" textlink="">
      <xdr:nvSpPr>
        <xdr:cNvPr id="67" name="角丸四角形 66"/>
        <xdr:cNvSpPr/>
      </xdr:nvSpPr>
      <xdr:spPr>
        <a:xfrm>
          <a:off x="2902324" y="8639735"/>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xdr:twoCellAnchor>
    <xdr:from>
      <xdr:col>11</xdr:col>
      <xdr:colOff>67236</xdr:colOff>
      <xdr:row>43</xdr:row>
      <xdr:rowOff>11206</xdr:rowOff>
    </xdr:from>
    <xdr:to>
      <xdr:col>45</xdr:col>
      <xdr:colOff>190499</xdr:colOff>
      <xdr:row>43</xdr:row>
      <xdr:rowOff>212902</xdr:rowOff>
    </xdr:to>
    <xdr:sp macro="" textlink="">
      <xdr:nvSpPr>
        <xdr:cNvPr id="68" name="角丸四角形 67"/>
        <xdr:cNvSpPr/>
      </xdr:nvSpPr>
      <xdr:spPr>
        <a:xfrm>
          <a:off x="2902324" y="8146677"/>
          <a:ext cx="8886263" cy="201696"/>
        </a:xfrm>
        <a:prstGeom prst="roundRect">
          <a:avLst>
            <a:gd name="adj" fmla="val 8679"/>
          </a:avLst>
        </a:prstGeom>
        <a:solidFill>
          <a:srgbClr val="FFCCFF">
            <a:alpha val="67000"/>
          </a:srgbClr>
        </a:solidFill>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b="1">
              <a:solidFill>
                <a:srgbClr val="0000FF"/>
              </a:solidFill>
              <a:latin typeface="Meiryo UI" panose="020B0604030504040204" pitchFamily="50" charset="-128"/>
              <a:ea typeface="Meiryo UI" panose="020B0604030504040204" pitchFamily="50" charset="-128"/>
              <a:cs typeface="Meiryo UI" panose="020B0604030504040204" pitchFamily="50" charset="-128"/>
            </a:rPr>
            <a:t>オレンジの太枠内は弊社使用欄となりますので入力不要です。</a:t>
          </a:r>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41</xdr:row>
          <xdr:rowOff>12700</xdr:rowOff>
        </xdr:from>
        <xdr:to>
          <xdr:col>22</xdr:col>
          <xdr:colOff>19050</xdr:colOff>
          <xdr:row>42</xdr:row>
          <xdr:rowOff>228600</xdr:rowOff>
        </xdr:to>
        <xdr:sp macro="" textlink="">
          <xdr:nvSpPr>
            <xdr:cNvPr id="136281" name="Group Box 89" hidden="1">
              <a:extLst>
                <a:ext uri="{63B3BB69-23CF-44E3-9099-C40C66FF867C}">
                  <a14:compatExt spid="_x0000_s136281"/>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41</xdr:row>
          <xdr:rowOff>127000</xdr:rowOff>
        </xdr:from>
        <xdr:to>
          <xdr:col>17</xdr:col>
          <xdr:colOff>190500</xdr:colOff>
          <xdr:row>42</xdr:row>
          <xdr:rowOff>107950</xdr:rowOff>
        </xdr:to>
        <xdr:sp macro="" textlink="">
          <xdr:nvSpPr>
            <xdr:cNvPr id="136282" name="Option Button 90" hidden="1">
              <a:extLst>
                <a:ext uri="{63B3BB69-23CF-44E3-9099-C40C66FF867C}">
                  <a14:compatExt spid="_x0000_s136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41</xdr:row>
          <xdr:rowOff>114300</xdr:rowOff>
        </xdr:from>
        <xdr:to>
          <xdr:col>21</xdr:col>
          <xdr:colOff>76200</xdr:colOff>
          <xdr:row>42</xdr:row>
          <xdr:rowOff>107950</xdr:rowOff>
        </xdr:to>
        <xdr:sp macro="" textlink="">
          <xdr:nvSpPr>
            <xdr:cNvPr id="136283" name="Option Button 91" hidden="1">
              <a:extLst>
                <a:ext uri="{63B3BB69-23CF-44E3-9099-C40C66FF867C}">
                  <a14:compatExt spid="_x0000_s136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23</xdr:col>
          <xdr:colOff>241300</xdr:colOff>
          <xdr:row>58</xdr:row>
          <xdr:rowOff>19050</xdr:rowOff>
        </xdr:to>
        <xdr:sp macro="" textlink="">
          <xdr:nvSpPr>
            <xdr:cNvPr id="136284" name="Group Box 92" hidden="1">
              <a:extLst>
                <a:ext uri="{63B3BB69-23CF-44E3-9099-C40C66FF867C}">
                  <a14:compatExt spid="_x0000_s136284"/>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58</xdr:row>
          <xdr:rowOff>31750</xdr:rowOff>
        </xdr:from>
        <xdr:to>
          <xdr:col>10</xdr:col>
          <xdr:colOff>241300</xdr:colOff>
          <xdr:row>58</xdr:row>
          <xdr:rowOff>228600</xdr:rowOff>
        </xdr:to>
        <xdr:sp macro="" textlink="">
          <xdr:nvSpPr>
            <xdr:cNvPr id="136285" name="Check Box 93" hidden="1">
              <a:extLst>
                <a:ext uri="{63B3BB69-23CF-44E3-9099-C40C66FF867C}">
                  <a14:compatExt spid="_x0000_s136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209550</xdr:colOff>
          <xdr:row>58</xdr:row>
          <xdr:rowOff>190500</xdr:rowOff>
        </xdr:from>
        <xdr:to>
          <xdr:col>46</xdr:col>
          <xdr:colOff>57150</xdr:colOff>
          <xdr:row>64</xdr:row>
          <xdr:rowOff>50800</xdr:rowOff>
        </xdr:to>
        <xdr:sp macro="" textlink="">
          <xdr:nvSpPr>
            <xdr:cNvPr id="136286" name="Group Box 94" hidden="1">
              <a:extLst>
                <a:ext uri="{63B3BB69-23CF-44E3-9099-C40C66FF867C}">
                  <a14:compatExt spid="_x0000_s136286"/>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58</xdr:row>
          <xdr:rowOff>247650</xdr:rowOff>
        </xdr:from>
        <xdr:to>
          <xdr:col>41</xdr:col>
          <xdr:colOff>203200</xdr:colOff>
          <xdr:row>59</xdr:row>
          <xdr:rowOff>241300</xdr:rowOff>
        </xdr:to>
        <xdr:sp macro="" textlink="">
          <xdr:nvSpPr>
            <xdr:cNvPr id="136287" name="Option Button 95" hidden="1">
              <a:extLst>
                <a:ext uri="{63B3BB69-23CF-44E3-9099-C40C66FF867C}">
                  <a14:compatExt spid="_x0000_s136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58</xdr:row>
          <xdr:rowOff>247650</xdr:rowOff>
        </xdr:from>
        <xdr:to>
          <xdr:col>45</xdr:col>
          <xdr:colOff>165100</xdr:colOff>
          <xdr:row>59</xdr:row>
          <xdr:rowOff>241300</xdr:rowOff>
        </xdr:to>
        <xdr:sp macro="" textlink="">
          <xdr:nvSpPr>
            <xdr:cNvPr id="136288" name="Option Button 96" hidden="1">
              <a:extLst>
                <a:ext uri="{63B3BB69-23CF-44E3-9099-C40C66FF867C}">
                  <a14:compatExt spid="_x0000_s136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63</xdr:row>
          <xdr:rowOff>241300</xdr:rowOff>
        </xdr:from>
        <xdr:to>
          <xdr:col>23</xdr:col>
          <xdr:colOff>260350</xdr:colOff>
          <xdr:row>65</xdr:row>
          <xdr:rowOff>0</xdr:rowOff>
        </xdr:to>
        <xdr:sp macro="" textlink="">
          <xdr:nvSpPr>
            <xdr:cNvPr id="136289" name="Group Box 97" hidden="1">
              <a:extLst>
                <a:ext uri="{63B3BB69-23CF-44E3-9099-C40C66FF867C}">
                  <a14:compatExt spid="_x0000_s13628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241300</xdr:rowOff>
        </xdr:from>
        <xdr:to>
          <xdr:col>23</xdr:col>
          <xdr:colOff>260350</xdr:colOff>
          <xdr:row>65</xdr:row>
          <xdr:rowOff>241300</xdr:rowOff>
        </xdr:to>
        <xdr:sp macro="" textlink="">
          <xdr:nvSpPr>
            <xdr:cNvPr id="136290" name="Group Box 98" hidden="1">
              <a:extLst>
                <a:ext uri="{63B3BB69-23CF-44E3-9099-C40C66FF867C}">
                  <a14:compatExt spid="_x0000_s136290"/>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64</xdr:row>
          <xdr:rowOff>133350</xdr:rowOff>
        </xdr:from>
        <xdr:to>
          <xdr:col>23</xdr:col>
          <xdr:colOff>241300</xdr:colOff>
          <xdr:row>66</xdr:row>
          <xdr:rowOff>0</xdr:rowOff>
        </xdr:to>
        <xdr:sp macro="" textlink="">
          <xdr:nvSpPr>
            <xdr:cNvPr id="136291" name="Group Box 99" hidden="1">
              <a:extLst>
                <a:ext uri="{63B3BB69-23CF-44E3-9099-C40C66FF867C}">
                  <a14:compatExt spid="_x0000_s136291"/>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65</xdr:row>
          <xdr:rowOff>241300</xdr:rowOff>
        </xdr:from>
        <xdr:to>
          <xdr:col>23</xdr:col>
          <xdr:colOff>247650</xdr:colOff>
          <xdr:row>66</xdr:row>
          <xdr:rowOff>241300</xdr:rowOff>
        </xdr:to>
        <xdr:sp macro="" textlink="">
          <xdr:nvSpPr>
            <xdr:cNvPr id="136292" name="Group Box 100" hidden="1">
              <a:extLst>
                <a:ext uri="{63B3BB69-23CF-44E3-9099-C40C66FF867C}">
                  <a14:compatExt spid="_x0000_s13629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241300</xdr:rowOff>
        </xdr:from>
        <xdr:to>
          <xdr:col>23</xdr:col>
          <xdr:colOff>260350</xdr:colOff>
          <xdr:row>65</xdr:row>
          <xdr:rowOff>241300</xdr:rowOff>
        </xdr:to>
        <xdr:sp macro="" textlink="">
          <xdr:nvSpPr>
            <xdr:cNvPr id="136293" name="Group Box 101" hidden="1">
              <a:extLst>
                <a:ext uri="{63B3BB69-23CF-44E3-9099-C40C66FF867C}">
                  <a14:compatExt spid="_x0000_s136293"/>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64</xdr:row>
          <xdr:rowOff>133350</xdr:rowOff>
        </xdr:from>
        <xdr:to>
          <xdr:col>23</xdr:col>
          <xdr:colOff>241300</xdr:colOff>
          <xdr:row>66</xdr:row>
          <xdr:rowOff>0</xdr:rowOff>
        </xdr:to>
        <xdr:sp macro="" textlink="">
          <xdr:nvSpPr>
            <xdr:cNvPr id="136294" name="Group Box 102" hidden="1">
              <a:extLst>
                <a:ext uri="{63B3BB69-23CF-44E3-9099-C40C66FF867C}">
                  <a14:compatExt spid="_x0000_s13629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65</xdr:row>
          <xdr:rowOff>12700</xdr:rowOff>
        </xdr:from>
        <xdr:to>
          <xdr:col>18</xdr:col>
          <xdr:colOff>57150</xdr:colOff>
          <xdr:row>66</xdr:row>
          <xdr:rowOff>0</xdr:rowOff>
        </xdr:to>
        <xdr:sp macro="" textlink="">
          <xdr:nvSpPr>
            <xdr:cNvPr id="136295" name="Option Button 103" hidden="1">
              <a:extLst>
                <a:ext uri="{63B3BB69-23CF-44E3-9099-C40C66FF867C}">
                  <a14:compatExt spid="_x0000_s136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65</xdr:row>
          <xdr:rowOff>12700</xdr:rowOff>
        </xdr:from>
        <xdr:to>
          <xdr:col>23</xdr:col>
          <xdr:colOff>69850</xdr:colOff>
          <xdr:row>66</xdr:row>
          <xdr:rowOff>0</xdr:rowOff>
        </xdr:to>
        <xdr:sp macro="" textlink="">
          <xdr:nvSpPr>
            <xdr:cNvPr id="136296" name="Option Button 104" hidden="1">
              <a:extLst>
                <a:ext uri="{63B3BB69-23CF-44E3-9099-C40C66FF867C}">
                  <a14:compatExt spid="_x0000_s13629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380999</xdr:colOff>
      <xdr:row>1</xdr:row>
      <xdr:rowOff>190498</xdr:rowOff>
    </xdr:from>
    <xdr:to>
      <xdr:col>6</xdr:col>
      <xdr:colOff>605118</xdr:colOff>
      <xdr:row>3</xdr:row>
      <xdr:rowOff>112056</xdr:rowOff>
    </xdr:to>
    <xdr:sp macro="" textlink="">
      <xdr:nvSpPr>
        <xdr:cNvPr id="2" name="角丸四角形 1"/>
        <xdr:cNvSpPr/>
      </xdr:nvSpPr>
      <xdr:spPr>
        <a:xfrm>
          <a:off x="1933574" y="409573"/>
          <a:ext cx="2281519" cy="397808"/>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必須</a:t>
          </a:r>
        </a:p>
      </xdr:txBody>
    </xdr:sp>
    <xdr:clientData/>
  </xdr:twoCellAnchor>
  <xdr:twoCellAnchor>
    <xdr:from>
      <xdr:col>3</xdr:col>
      <xdr:colOff>403411</xdr:colOff>
      <xdr:row>19</xdr:row>
      <xdr:rowOff>168088</xdr:rowOff>
    </xdr:from>
    <xdr:to>
      <xdr:col>9</xdr:col>
      <xdr:colOff>930088</xdr:colOff>
      <xdr:row>21</xdr:row>
      <xdr:rowOff>78440</xdr:rowOff>
    </xdr:to>
    <xdr:sp macro="" textlink="">
      <xdr:nvSpPr>
        <xdr:cNvPr id="3" name="角丸四角形 2"/>
        <xdr:cNvSpPr/>
      </xdr:nvSpPr>
      <xdr:spPr>
        <a:xfrm>
          <a:off x="1955986" y="4244788"/>
          <a:ext cx="4641477" cy="39612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業種により必須</a:t>
          </a:r>
        </a:p>
      </xdr:txBody>
    </xdr:sp>
    <xdr:clientData/>
  </xdr:twoCellAnchor>
  <xdr:twoCellAnchor>
    <xdr:from>
      <xdr:col>3</xdr:col>
      <xdr:colOff>403411</xdr:colOff>
      <xdr:row>45</xdr:row>
      <xdr:rowOff>168088</xdr:rowOff>
    </xdr:from>
    <xdr:to>
      <xdr:col>12</xdr:col>
      <xdr:colOff>504265</xdr:colOff>
      <xdr:row>47</xdr:row>
      <xdr:rowOff>78440</xdr:rowOff>
    </xdr:to>
    <xdr:sp macro="" textlink="">
      <xdr:nvSpPr>
        <xdr:cNvPr id="4" name="角丸四角形 3"/>
        <xdr:cNvSpPr/>
      </xdr:nvSpPr>
      <xdr:spPr>
        <a:xfrm>
          <a:off x="1955986" y="9378763"/>
          <a:ext cx="6549279" cy="386602"/>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サイト</a:t>
          </a:r>
          <a:r>
            <a:rPr kumimoji="1" lang="en-US" altLang="ja-JP" sz="1800" b="1">
              <a:latin typeface="Meiryo UI" panose="020B0604030504040204" pitchFamily="50" charset="-128"/>
              <a:ea typeface="Meiryo UI" panose="020B0604030504040204" pitchFamily="50" charset="-128"/>
              <a:cs typeface="Meiryo UI" panose="020B0604030504040204" pitchFamily="50" charset="-128"/>
            </a:rPr>
            <a:t>URL</a:t>
          </a: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で確認できない場合必須</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0</xdr:colOff>
      <xdr:row>131</xdr:row>
      <xdr:rowOff>112058</xdr:rowOff>
    </xdr:from>
    <xdr:to>
      <xdr:col>31</xdr:col>
      <xdr:colOff>165516</xdr:colOff>
      <xdr:row>133</xdr:row>
      <xdr:rowOff>137633</xdr:rowOff>
    </xdr:to>
    <xdr:pic>
      <xdr:nvPicPr>
        <xdr:cNvPr id="2" name="図 1"/>
        <xdr:cNvPicPr>
          <a:picLocks noChangeAspect="1"/>
        </xdr:cNvPicPr>
      </xdr:nvPicPr>
      <xdr:blipFill>
        <a:blip xmlns:r="http://schemas.openxmlformats.org/officeDocument/2006/relationships" r:embed="rId1"/>
        <a:stretch>
          <a:fillRect/>
        </a:stretch>
      </xdr:blipFill>
      <xdr:spPr>
        <a:xfrm>
          <a:off x="4381500" y="28205205"/>
          <a:ext cx="3773810" cy="473810"/>
        </a:xfrm>
        <a:prstGeom prst="rect">
          <a:avLst/>
        </a:prstGeom>
      </xdr:spPr>
    </xdr:pic>
    <xdr:clientData/>
  </xdr:twoCellAnchor>
  <mc:AlternateContent xmlns:mc="http://schemas.openxmlformats.org/markup-compatibility/2006">
    <mc:Choice xmlns:a14="http://schemas.microsoft.com/office/drawing/2010/main" Requires="a14">
      <xdr:twoCellAnchor>
        <xdr:from>
          <xdr:col>32</xdr:col>
          <xdr:colOff>203200</xdr:colOff>
          <xdr:row>47</xdr:row>
          <xdr:rowOff>12700</xdr:rowOff>
        </xdr:from>
        <xdr:to>
          <xdr:col>33</xdr:col>
          <xdr:colOff>209550</xdr:colOff>
          <xdr:row>48</xdr:row>
          <xdr:rowOff>0</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171450</xdr:colOff>
          <xdr:row>47</xdr:row>
          <xdr:rowOff>12700</xdr:rowOff>
        </xdr:from>
        <xdr:to>
          <xdr:col>37</xdr:col>
          <xdr:colOff>12700</xdr:colOff>
          <xdr:row>48</xdr:row>
          <xdr:rowOff>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47</xdr:row>
          <xdr:rowOff>0</xdr:rowOff>
        </xdr:from>
        <xdr:to>
          <xdr:col>46</xdr:col>
          <xdr:colOff>12700</xdr:colOff>
          <xdr:row>48</xdr:row>
          <xdr:rowOff>0</xdr:rowOff>
        </xdr:to>
        <xdr:sp macro="" textlink="">
          <xdr:nvSpPr>
            <xdr:cNvPr id="13315" name="Group Box 3" hidden="1">
              <a:extLst>
                <a:ext uri="{63B3BB69-23CF-44E3-9099-C40C66FF867C}">
                  <a14:compatExt spid="_x0000_s13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16</xdr:row>
          <xdr:rowOff>0</xdr:rowOff>
        </xdr:from>
        <xdr:to>
          <xdr:col>10</xdr:col>
          <xdr:colOff>152400</xdr:colOff>
          <xdr:row>16</xdr:row>
          <xdr:rowOff>298450</xdr:rowOff>
        </xdr:to>
        <xdr:sp macro="" textlink="">
          <xdr:nvSpPr>
            <xdr:cNvPr id="13316" name="Check Box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127000</xdr:colOff>
          <xdr:row>102</xdr:row>
          <xdr:rowOff>76200</xdr:rowOff>
        </xdr:from>
        <xdr:to>
          <xdr:col>10</xdr:col>
          <xdr:colOff>152400</xdr:colOff>
          <xdr:row>103</xdr:row>
          <xdr:rowOff>146050</xdr:rowOff>
        </xdr:to>
        <xdr:sp macro="" textlink="">
          <xdr:nvSpPr>
            <xdr:cNvPr id="13317" name="Option Button 5" hidden="1">
              <a:extLst>
                <a:ext uri="{63B3BB69-23CF-44E3-9099-C40C66FF867C}">
                  <a14:compatExt spid="_x0000_s1331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102</xdr:row>
          <xdr:rowOff>76200</xdr:rowOff>
        </xdr:from>
        <xdr:to>
          <xdr:col>14</xdr:col>
          <xdr:colOff>69850</xdr:colOff>
          <xdr:row>103</xdr:row>
          <xdr:rowOff>146050</xdr:rowOff>
        </xdr:to>
        <xdr:sp macro="" textlink="">
          <xdr:nvSpPr>
            <xdr:cNvPr id="13318" name="Option Button 6" hidden="1">
              <a:extLst>
                <a:ext uri="{63B3BB69-23CF-44E3-9099-C40C66FF867C}">
                  <a14:compatExt spid="_x0000_s1331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97</xdr:row>
          <xdr:rowOff>222250</xdr:rowOff>
        </xdr:from>
        <xdr:to>
          <xdr:col>27</xdr:col>
          <xdr:colOff>12700</xdr:colOff>
          <xdr:row>99</xdr:row>
          <xdr:rowOff>222250</xdr:rowOff>
        </xdr:to>
        <xdr:sp macro="" textlink="">
          <xdr:nvSpPr>
            <xdr:cNvPr id="13319" name="Group Box 7" hidden="1">
              <a:extLst>
                <a:ext uri="{63B3BB69-23CF-44E3-9099-C40C66FF867C}">
                  <a14:compatExt spid="_x0000_s13319"/>
                </a:ext>
              </a:extLst>
            </xdr:cNvPr>
            <xdr:cNvSpPr/>
          </xdr:nvSpPr>
          <xdr:spPr>
            <a:xfrm>
              <a:off x="0" y="0"/>
              <a:ext cx="0" cy="0"/>
            </a:xfrm>
            <a:prstGeom prst="rect">
              <a:avLst/>
            </a:prstGeom>
          </xdr:spPr>
        </xdr:sp>
        <xdr:clientData/>
      </xdr:twoCellAnchor>
    </mc:Choice>
    <mc:Fallback/>
  </mc:AlternateContent>
  <xdr:twoCellAnchor>
    <xdr:from>
      <xdr:col>40</xdr:col>
      <xdr:colOff>76200</xdr:colOff>
      <xdr:row>98</xdr:row>
      <xdr:rowOff>19050</xdr:rowOff>
    </xdr:from>
    <xdr:to>
      <xdr:col>41</xdr:col>
      <xdr:colOff>152400</xdr:colOff>
      <xdr:row>99</xdr:row>
      <xdr:rowOff>0</xdr:rowOff>
    </xdr:to>
    <xdr:sp macro="" textlink="">
      <xdr:nvSpPr>
        <xdr:cNvPr id="13321" name="Option Button 9" hidden="1">
          <a:extLst>
            <a:ext uri="{63B3BB69-23CF-44E3-9099-C40C66FF867C}">
              <a14:compatExt xmlns:a14="http://schemas.microsoft.com/office/drawing/2010/main" spid="_x0000_s13321"/>
            </a:ext>
          </a:extLst>
        </xdr:cNvPr>
        <xdr:cNvSpPr/>
      </xdr:nvSpPr>
      <xdr:spPr>
        <a:xfrm>
          <a:off x="0" y="0"/>
          <a:ext cx="0" cy="0"/>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16</xdr:col>
          <xdr:colOff>0</xdr:colOff>
          <xdr:row>103</xdr:row>
          <xdr:rowOff>222250</xdr:rowOff>
        </xdr:to>
        <xdr:sp macro="" textlink="">
          <xdr:nvSpPr>
            <xdr:cNvPr id="13325" name="Group Box 13" hidden="1">
              <a:extLst>
                <a:ext uri="{63B3BB69-23CF-44E3-9099-C40C66FF867C}">
                  <a14:compatExt spid="_x0000_s13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89</xdr:row>
          <xdr:rowOff>12700</xdr:rowOff>
        </xdr:from>
        <xdr:to>
          <xdr:col>23</xdr:col>
          <xdr:colOff>12700</xdr:colOff>
          <xdr:row>89</xdr:row>
          <xdr:rowOff>209550</xdr:rowOff>
        </xdr:to>
        <xdr:sp macro="" textlink="">
          <xdr:nvSpPr>
            <xdr:cNvPr id="13326" name="Check Box 14" hidden="1">
              <a:extLst>
                <a:ext uri="{63B3BB69-23CF-44E3-9099-C40C66FF867C}">
                  <a14:compatExt spid="_x0000_s13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89</xdr:row>
          <xdr:rowOff>12700</xdr:rowOff>
        </xdr:from>
        <xdr:to>
          <xdr:col>14</xdr:col>
          <xdr:colOff>31750</xdr:colOff>
          <xdr:row>89</xdr:row>
          <xdr:rowOff>209550</xdr:rowOff>
        </xdr:to>
        <xdr:sp macro="" textlink="">
          <xdr:nvSpPr>
            <xdr:cNvPr id="13327" name="Check Box 15" hidden="1">
              <a:extLst>
                <a:ext uri="{63B3BB69-23CF-44E3-9099-C40C66FF867C}">
                  <a14:compatExt spid="_x0000_s13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89</xdr:row>
          <xdr:rowOff>12700</xdr:rowOff>
        </xdr:from>
        <xdr:to>
          <xdr:col>27</xdr:col>
          <xdr:colOff>50800</xdr:colOff>
          <xdr:row>89</xdr:row>
          <xdr:rowOff>209550</xdr:rowOff>
        </xdr:to>
        <xdr:sp macro="" textlink="">
          <xdr:nvSpPr>
            <xdr:cNvPr id="13328" name="Check Box 16" hidden="1">
              <a:extLst>
                <a:ext uri="{63B3BB69-23CF-44E3-9099-C40C66FF867C}">
                  <a14:compatExt spid="_x0000_s13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89</xdr:row>
          <xdr:rowOff>12700</xdr:rowOff>
        </xdr:from>
        <xdr:to>
          <xdr:col>32</xdr:col>
          <xdr:colOff>95250</xdr:colOff>
          <xdr:row>89</xdr:row>
          <xdr:rowOff>209550</xdr:rowOff>
        </xdr:to>
        <xdr:sp macro="" textlink="">
          <xdr:nvSpPr>
            <xdr:cNvPr id="13329" name="Check Box 17" hidden="1">
              <a:extLst>
                <a:ext uri="{63B3BB69-23CF-44E3-9099-C40C66FF867C}">
                  <a14:compatExt spid="_x0000_s13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98</xdr:row>
          <xdr:rowOff>12700</xdr:rowOff>
        </xdr:from>
        <xdr:to>
          <xdr:col>19</xdr:col>
          <xdr:colOff>165100</xdr:colOff>
          <xdr:row>98</xdr:row>
          <xdr:rowOff>222250</xdr:rowOff>
        </xdr:to>
        <xdr:sp macro="" textlink="">
          <xdr:nvSpPr>
            <xdr:cNvPr id="13330" name="Option Butto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98</xdr:row>
          <xdr:rowOff>31750</xdr:rowOff>
        </xdr:from>
        <xdr:to>
          <xdr:col>22</xdr:col>
          <xdr:colOff>165100</xdr:colOff>
          <xdr:row>99</xdr:row>
          <xdr:rowOff>12700</xdr:rowOff>
        </xdr:to>
        <xdr:sp macro="" textlink="">
          <xdr:nvSpPr>
            <xdr:cNvPr id="13341" name="Option Button 29" hidden="1">
              <a:extLst>
                <a:ext uri="{63B3BB69-23CF-44E3-9099-C40C66FF867C}">
                  <a14:compatExt spid="_x0000_s13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98</xdr:row>
          <xdr:rowOff>12700</xdr:rowOff>
        </xdr:from>
        <xdr:to>
          <xdr:col>25</xdr:col>
          <xdr:colOff>146050</xdr:colOff>
          <xdr:row>98</xdr:row>
          <xdr:rowOff>222250</xdr:rowOff>
        </xdr:to>
        <xdr:sp macro="" textlink="">
          <xdr:nvSpPr>
            <xdr:cNvPr id="13342" name="Option Button 30"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99</xdr:row>
          <xdr:rowOff>19050</xdr:rowOff>
        </xdr:from>
        <xdr:to>
          <xdr:col>19</xdr:col>
          <xdr:colOff>165100</xdr:colOff>
          <xdr:row>99</xdr:row>
          <xdr:rowOff>222250</xdr:rowOff>
        </xdr:to>
        <xdr:sp macro="" textlink="">
          <xdr:nvSpPr>
            <xdr:cNvPr id="13343" name="Option Button 31" hidden="1">
              <a:extLst>
                <a:ext uri="{63B3BB69-23CF-44E3-9099-C40C66FF867C}">
                  <a14:compatExt spid="_x0000_s13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99</xdr:row>
          <xdr:rowOff>19050</xdr:rowOff>
        </xdr:from>
        <xdr:to>
          <xdr:col>22</xdr:col>
          <xdr:colOff>165100</xdr:colOff>
          <xdr:row>99</xdr:row>
          <xdr:rowOff>209550</xdr:rowOff>
        </xdr:to>
        <xdr:sp macro="" textlink="">
          <xdr:nvSpPr>
            <xdr:cNvPr id="13344" name="Option Button 32" hidden="1">
              <a:extLst>
                <a:ext uri="{63B3BB69-23CF-44E3-9099-C40C66FF867C}">
                  <a14:compatExt spid="_x0000_s13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99</xdr:row>
          <xdr:rowOff>12700</xdr:rowOff>
        </xdr:from>
        <xdr:to>
          <xdr:col>25</xdr:col>
          <xdr:colOff>146050</xdr:colOff>
          <xdr:row>99</xdr:row>
          <xdr:rowOff>209550</xdr:rowOff>
        </xdr:to>
        <xdr:sp macro="" textlink="">
          <xdr:nvSpPr>
            <xdr:cNvPr id="13345" name="Option Button 33" hidden="1">
              <a:extLst>
                <a:ext uri="{63B3BB69-23CF-44E3-9099-C40C66FF867C}">
                  <a14:compatExt spid="_x0000_s13345"/>
                </a:ext>
              </a:extLst>
            </xdr:cNvPr>
            <xdr:cNvSpPr/>
          </xdr:nvSpPr>
          <xdr:spPr>
            <a:xfrm>
              <a:off x="0" y="0"/>
              <a:ext cx="0" cy="0"/>
            </a:xfrm>
            <a:prstGeom prst="rect">
              <a:avLst/>
            </a:prstGeom>
          </xdr:spPr>
        </xdr:sp>
        <xdr:clientData/>
      </xdr:twoCellAnchor>
    </mc:Choice>
    <mc:Fallback/>
  </mc:AlternateContent>
  <xdr:twoCellAnchor>
    <xdr:from>
      <xdr:col>2</xdr:col>
      <xdr:colOff>11205</xdr:colOff>
      <xdr:row>24</xdr:row>
      <xdr:rowOff>11205</xdr:rowOff>
    </xdr:from>
    <xdr:to>
      <xdr:col>11</xdr:col>
      <xdr:colOff>193588</xdr:colOff>
      <xdr:row>25</xdr:row>
      <xdr:rowOff>111087</xdr:rowOff>
    </xdr:to>
    <xdr:sp macro="" textlink="">
      <xdr:nvSpPr>
        <xdr:cNvPr id="40" name="角丸四角形 39"/>
        <xdr:cNvSpPr/>
      </xdr:nvSpPr>
      <xdr:spPr>
        <a:xfrm>
          <a:off x="526676" y="495299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申込者情報</a:t>
          </a:r>
        </a:p>
      </xdr:txBody>
    </xdr:sp>
    <xdr:clientData/>
  </xdr:twoCellAnchor>
  <xdr:twoCellAnchor>
    <xdr:from>
      <xdr:col>2</xdr:col>
      <xdr:colOff>11208</xdr:colOff>
      <xdr:row>45</xdr:row>
      <xdr:rowOff>11189</xdr:rowOff>
    </xdr:from>
    <xdr:to>
      <xdr:col>11</xdr:col>
      <xdr:colOff>193591</xdr:colOff>
      <xdr:row>46</xdr:row>
      <xdr:rowOff>111072</xdr:rowOff>
    </xdr:to>
    <xdr:sp macro="" textlink="">
      <xdr:nvSpPr>
        <xdr:cNvPr id="41" name="角丸四角形 40"/>
        <xdr:cNvSpPr/>
      </xdr:nvSpPr>
      <xdr:spPr>
        <a:xfrm>
          <a:off x="526679" y="8807807"/>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代表者様 情報</a:t>
          </a:r>
        </a:p>
      </xdr:txBody>
    </xdr:sp>
    <xdr:clientData/>
  </xdr:twoCellAnchor>
  <xdr:twoCellAnchor>
    <xdr:from>
      <xdr:col>30</xdr:col>
      <xdr:colOff>123325</xdr:colOff>
      <xdr:row>34</xdr:row>
      <xdr:rowOff>11204</xdr:rowOff>
    </xdr:from>
    <xdr:to>
      <xdr:col>45</xdr:col>
      <xdr:colOff>253296</xdr:colOff>
      <xdr:row>35</xdr:row>
      <xdr:rowOff>3359</xdr:rowOff>
    </xdr:to>
    <xdr:sp macro="" textlink="">
      <xdr:nvSpPr>
        <xdr:cNvPr id="42" name="テキスト ボックス 41"/>
        <xdr:cNvSpPr txBox="1"/>
      </xdr:nvSpPr>
      <xdr:spPr>
        <a:xfrm>
          <a:off x="7855384" y="6297704"/>
          <a:ext cx="3996000" cy="216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11195</xdr:colOff>
      <xdr:row>56</xdr:row>
      <xdr:rowOff>224115</xdr:rowOff>
    </xdr:from>
    <xdr:to>
      <xdr:col>11</xdr:col>
      <xdr:colOff>193578</xdr:colOff>
      <xdr:row>58</xdr:row>
      <xdr:rowOff>99880</xdr:rowOff>
    </xdr:to>
    <xdr:sp macro="" textlink="">
      <xdr:nvSpPr>
        <xdr:cNvPr id="48" name="角丸四角形 47"/>
        <xdr:cNvSpPr/>
      </xdr:nvSpPr>
      <xdr:spPr>
        <a:xfrm>
          <a:off x="526666" y="11261909"/>
          <a:ext cx="2502000"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お取扱い商品・サービス</a:t>
          </a:r>
        </a:p>
      </xdr:txBody>
    </xdr:sp>
    <xdr:clientData/>
  </xdr:twoCellAnchor>
  <mc:AlternateContent xmlns:mc="http://schemas.openxmlformats.org/markup-compatibility/2006">
    <mc:Choice xmlns:a14="http://schemas.microsoft.com/office/drawing/2010/main" Requires="a14">
      <xdr:twoCellAnchor editAs="oneCell">
        <xdr:from>
          <xdr:col>25</xdr:col>
          <xdr:colOff>152400</xdr:colOff>
          <xdr:row>80</xdr:row>
          <xdr:rowOff>12700</xdr:rowOff>
        </xdr:from>
        <xdr:to>
          <xdr:col>27</xdr:col>
          <xdr:colOff>0</xdr:colOff>
          <xdr:row>80</xdr:row>
          <xdr:rowOff>222250</xdr:rowOff>
        </xdr:to>
        <xdr:sp macro="" textlink="">
          <xdr:nvSpPr>
            <xdr:cNvPr id="13359" name="Check Box 47" hidden="1">
              <a:extLst>
                <a:ext uri="{63B3BB69-23CF-44E3-9099-C40C66FF867C}">
                  <a14:compatExt spid="_x0000_s13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165100</xdr:colOff>
          <xdr:row>80</xdr:row>
          <xdr:rowOff>12700</xdr:rowOff>
        </xdr:from>
        <xdr:to>
          <xdr:col>31</xdr:col>
          <xdr:colOff>0</xdr:colOff>
          <xdr:row>80</xdr:row>
          <xdr:rowOff>222250</xdr:rowOff>
        </xdr:to>
        <xdr:sp macro="" textlink="">
          <xdr:nvSpPr>
            <xdr:cNvPr id="13360" name="Check Box 48" hidden="1">
              <a:extLst>
                <a:ext uri="{63B3BB69-23CF-44E3-9099-C40C66FF867C}">
                  <a14:compatExt spid="_x0000_s13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80</xdr:row>
          <xdr:rowOff>12700</xdr:rowOff>
        </xdr:from>
        <xdr:to>
          <xdr:col>29</xdr:col>
          <xdr:colOff>3362</xdr:colOff>
          <xdr:row>80</xdr:row>
          <xdr:rowOff>222250</xdr:rowOff>
        </xdr:to>
        <xdr:sp macro="" textlink="">
          <xdr:nvSpPr>
            <xdr:cNvPr id="13361" name="Check Box 49" hidden="1">
              <a:extLst>
                <a:ext uri="{63B3BB69-23CF-44E3-9099-C40C66FF867C}">
                  <a14:compatExt spid="_x0000_s13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165100</xdr:colOff>
          <xdr:row>80</xdr:row>
          <xdr:rowOff>12700</xdr:rowOff>
        </xdr:from>
        <xdr:to>
          <xdr:col>33</xdr:col>
          <xdr:colOff>0</xdr:colOff>
          <xdr:row>80</xdr:row>
          <xdr:rowOff>222250</xdr:rowOff>
        </xdr:to>
        <xdr:sp macro="" textlink="">
          <xdr:nvSpPr>
            <xdr:cNvPr id="13362" name="Check Box 50" hidden="1">
              <a:extLst>
                <a:ext uri="{63B3BB69-23CF-44E3-9099-C40C66FF867C}">
                  <a14:compatExt spid="_x0000_s13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165100</xdr:colOff>
          <xdr:row>80</xdr:row>
          <xdr:rowOff>12700</xdr:rowOff>
        </xdr:from>
        <xdr:to>
          <xdr:col>35</xdr:col>
          <xdr:colOff>0</xdr:colOff>
          <xdr:row>80</xdr:row>
          <xdr:rowOff>222250</xdr:rowOff>
        </xdr:to>
        <xdr:sp macro="" textlink="">
          <xdr:nvSpPr>
            <xdr:cNvPr id="13363" name="Check Box 51" hidden="1">
              <a:extLst>
                <a:ext uri="{63B3BB69-23CF-44E3-9099-C40C66FF867C}">
                  <a14:compatExt spid="_x0000_s13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165100</xdr:colOff>
          <xdr:row>80</xdr:row>
          <xdr:rowOff>12700</xdr:rowOff>
        </xdr:from>
        <xdr:to>
          <xdr:col>37</xdr:col>
          <xdr:colOff>0</xdr:colOff>
          <xdr:row>80</xdr:row>
          <xdr:rowOff>222250</xdr:rowOff>
        </xdr:to>
        <xdr:sp macro="" textlink="">
          <xdr:nvSpPr>
            <xdr:cNvPr id="13364" name="Check Box 52" hidden="1">
              <a:extLst>
                <a:ext uri="{63B3BB69-23CF-44E3-9099-C40C66FF867C}">
                  <a14:compatExt spid="_x0000_s13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165100</xdr:colOff>
          <xdr:row>80</xdr:row>
          <xdr:rowOff>12700</xdr:rowOff>
        </xdr:from>
        <xdr:to>
          <xdr:col>39</xdr:col>
          <xdr:colOff>0</xdr:colOff>
          <xdr:row>80</xdr:row>
          <xdr:rowOff>222250</xdr:rowOff>
        </xdr:to>
        <xdr:sp macro="" textlink="">
          <xdr:nvSpPr>
            <xdr:cNvPr id="13365" name="Check Box 53" hidden="1">
              <a:extLst>
                <a:ext uri="{63B3BB69-23CF-44E3-9099-C40C66FF867C}">
                  <a14:compatExt spid="_x0000_s13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165100</xdr:colOff>
          <xdr:row>80</xdr:row>
          <xdr:rowOff>12700</xdr:rowOff>
        </xdr:from>
        <xdr:to>
          <xdr:col>41</xdr:col>
          <xdr:colOff>19050</xdr:colOff>
          <xdr:row>80</xdr:row>
          <xdr:rowOff>222250</xdr:rowOff>
        </xdr:to>
        <xdr:sp macro="" textlink="">
          <xdr:nvSpPr>
            <xdr:cNvPr id="13366" name="Check Box 54" hidden="1">
              <a:extLst>
                <a:ext uri="{63B3BB69-23CF-44E3-9099-C40C66FF867C}">
                  <a14:compatExt spid="_x0000_s13366"/>
                </a:ext>
              </a:extLst>
            </xdr:cNvPr>
            <xdr:cNvSpPr/>
          </xdr:nvSpPr>
          <xdr:spPr>
            <a:xfrm>
              <a:off x="0" y="0"/>
              <a:ext cx="0" cy="0"/>
            </a:xfrm>
            <a:prstGeom prst="rect">
              <a:avLst/>
            </a:prstGeom>
          </xdr:spPr>
        </xdr:sp>
        <xdr:clientData/>
      </xdr:twoCellAnchor>
    </mc:Choice>
    <mc:Fallback/>
  </mc:AlternateContent>
  <xdr:twoCellAnchor>
    <xdr:from>
      <xdr:col>2</xdr:col>
      <xdr:colOff>11206</xdr:colOff>
      <xdr:row>96</xdr:row>
      <xdr:rowOff>11203</xdr:rowOff>
    </xdr:from>
    <xdr:to>
      <xdr:col>11</xdr:col>
      <xdr:colOff>194283</xdr:colOff>
      <xdr:row>97</xdr:row>
      <xdr:rowOff>111086</xdr:rowOff>
    </xdr:to>
    <xdr:sp macro="" textlink="">
      <xdr:nvSpPr>
        <xdr:cNvPr id="65" name="角丸四角形 64"/>
        <xdr:cNvSpPr/>
      </xdr:nvSpPr>
      <xdr:spPr>
        <a:xfrm>
          <a:off x="526677" y="17772527"/>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4.</a:t>
          </a:r>
          <a:r>
            <a:rPr kumimoji="1" lang="ja-JP" altLang="en-US" sz="1400" b="1">
              <a:solidFill>
                <a:schemeClr val="bg1"/>
              </a:solidFill>
              <a:latin typeface="+mj-ea"/>
              <a:ea typeface="+mj-ea"/>
            </a:rPr>
            <a:t>振込先 金融機関口座情報</a:t>
          </a:r>
        </a:p>
      </xdr:txBody>
    </xdr:sp>
    <xdr:clientData/>
  </xdr:twoCellAnchor>
  <xdr:twoCellAnchor>
    <xdr:from>
      <xdr:col>2</xdr:col>
      <xdr:colOff>0</xdr:colOff>
      <xdr:row>109</xdr:row>
      <xdr:rowOff>0</xdr:rowOff>
    </xdr:from>
    <xdr:to>
      <xdr:col>11</xdr:col>
      <xdr:colOff>183077</xdr:colOff>
      <xdr:row>110</xdr:row>
      <xdr:rowOff>99882</xdr:rowOff>
    </xdr:to>
    <xdr:sp macro="" textlink="">
      <xdr:nvSpPr>
        <xdr:cNvPr id="66" name="角丸四角形 65"/>
        <xdr:cNvSpPr/>
      </xdr:nvSpPr>
      <xdr:spPr>
        <a:xfrm>
          <a:off x="515471" y="23890941"/>
          <a:ext cx="2502694" cy="324000"/>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5.</a:t>
          </a:r>
          <a:r>
            <a:rPr kumimoji="1" lang="ja-JP" altLang="en-US" sz="1400" b="1">
              <a:solidFill>
                <a:schemeClr val="bg1"/>
              </a:solidFill>
              <a:latin typeface="+mj-ea"/>
              <a:ea typeface="+mj-ea"/>
            </a:rPr>
            <a:t>ご担当者様情報</a:t>
          </a:r>
        </a:p>
      </xdr:txBody>
    </xdr:sp>
    <xdr:clientData/>
  </xdr:twoCellAnchor>
  <mc:AlternateContent xmlns:mc="http://schemas.openxmlformats.org/markup-compatibility/2006">
    <mc:Choice xmlns:a14="http://schemas.microsoft.com/office/drawing/2010/main" Requires="a14">
      <xdr:twoCellAnchor editAs="oneCell">
        <xdr:from>
          <xdr:col>8</xdr:col>
          <xdr:colOff>69850</xdr:colOff>
          <xdr:row>122</xdr:row>
          <xdr:rowOff>12700</xdr:rowOff>
        </xdr:from>
        <xdr:to>
          <xdr:col>9</xdr:col>
          <xdr:colOff>152400</xdr:colOff>
          <xdr:row>122</xdr:row>
          <xdr:rowOff>222250</xdr:rowOff>
        </xdr:to>
        <xdr:sp macro="" textlink="">
          <xdr:nvSpPr>
            <xdr:cNvPr id="13375" name="Option Button 63" hidden="1">
              <a:extLst>
                <a:ext uri="{63B3BB69-23CF-44E3-9099-C40C66FF867C}">
                  <a14:compatExt spid="_x0000_s13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122</xdr:row>
          <xdr:rowOff>12700</xdr:rowOff>
        </xdr:from>
        <xdr:to>
          <xdr:col>21</xdr:col>
          <xdr:colOff>107950</xdr:colOff>
          <xdr:row>122</xdr:row>
          <xdr:rowOff>222250</xdr:rowOff>
        </xdr:to>
        <xdr:sp macro="" textlink="">
          <xdr:nvSpPr>
            <xdr:cNvPr id="13376" name="Option Button 64" hidden="1">
              <a:extLst>
                <a:ext uri="{63B3BB69-23CF-44E3-9099-C40C66FF867C}">
                  <a14:compatExt spid="_x0000_s13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121</xdr:row>
          <xdr:rowOff>0</xdr:rowOff>
        </xdr:from>
        <xdr:to>
          <xdr:col>46</xdr:col>
          <xdr:colOff>3362</xdr:colOff>
          <xdr:row>122</xdr:row>
          <xdr:rowOff>12700</xdr:rowOff>
        </xdr:to>
        <xdr:sp macro="" textlink="">
          <xdr:nvSpPr>
            <xdr:cNvPr id="13377" name="Group Box 65" hidden="1">
              <a:extLst>
                <a:ext uri="{63B3BB69-23CF-44E3-9099-C40C66FF867C}">
                  <a14:compatExt spid="_x0000_s13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89</xdr:row>
          <xdr:rowOff>0</xdr:rowOff>
        </xdr:from>
        <xdr:to>
          <xdr:col>10</xdr:col>
          <xdr:colOff>38100</xdr:colOff>
          <xdr:row>89</xdr:row>
          <xdr:rowOff>222250</xdr:rowOff>
        </xdr:to>
        <xdr:sp macro="" textlink="">
          <xdr:nvSpPr>
            <xdr:cNvPr id="13382" name="Check Box 70" hidden="1">
              <a:extLst>
                <a:ext uri="{63B3BB69-23CF-44E3-9099-C40C66FF867C}">
                  <a14:compatExt spid="_x0000_s13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89</xdr:row>
          <xdr:rowOff>0</xdr:rowOff>
        </xdr:from>
        <xdr:to>
          <xdr:col>18</xdr:col>
          <xdr:colOff>19050</xdr:colOff>
          <xdr:row>89</xdr:row>
          <xdr:rowOff>209550</xdr:rowOff>
        </xdr:to>
        <xdr:sp macro="" textlink="">
          <xdr:nvSpPr>
            <xdr:cNvPr id="13384" name="Check Box 72" hidden="1">
              <a:extLst>
                <a:ext uri="{63B3BB69-23CF-44E3-9099-C40C66FF867C}">
                  <a14:compatExt spid="_x0000_s13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122</xdr:row>
          <xdr:rowOff>0</xdr:rowOff>
        </xdr:from>
        <xdr:to>
          <xdr:col>46</xdr:col>
          <xdr:colOff>19050</xdr:colOff>
          <xdr:row>122</xdr:row>
          <xdr:rowOff>247650</xdr:rowOff>
        </xdr:to>
        <xdr:sp macro="" textlink="">
          <xdr:nvSpPr>
            <xdr:cNvPr id="13412" name="Group Box 100" hidden="1">
              <a:extLst>
                <a:ext uri="{63B3BB69-23CF-44E3-9099-C40C66FF867C}">
                  <a14:compatExt spid="_x0000_s13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57150</xdr:colOff>
          <xdr:row>19</xdr:row>
          <xdr:rowOff>209550</xdr:rowOff>
        </xdr:from>
        <xdr:to>
          <xdr:col>42</xdr:col>
          <xdr:colOff>165100</xdr:colOff>
          <xdr:row>21</xdr:row>
          <xdr:rowOff>114300</xdr:rowOff>
        </xdr:to>
        <xdr:sp macro="" textlink="">
          <xdr:nvSpPr>
            <xdr:cNvPr id="13420" name="Option Button 108" hidden="1">
              <a:extLst>
                <a:ext uri="{63B3BB69-23CF-44E3-9099-C40C66FF867C}">
                  <a14:compatExt spid="_x0000_s13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19</xdr:row>
          <xdr:rowOff>209550</xdr:rowOff>
        </xdr:from>
        <xdr:to>
          <xdr:col>45</xdr:col>
          <xdr:colOff>127000</xdr:colOff>
          <xdr:row>21</xdr:row>
          <xdr:rowOff>114300</xdr:rowOff>
        </xdr:to>
        <xdr:sp macro="" textlink="">
          <xdr:nvSpPr>
            <xdr:cNvPr id="13421" name="Option Button 109" hidden="1">
              <a:extLst>
                <a:ext uri="{63B3BB69-23CF-44E3-9099-C40C66FF867C}">
                  <a14:compatExt spid="_x0000_s13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19</xdr:row>
          <xdr:rowOff>107950</xdr:rowOff>
        </xdr:from>
        <xdr:to>
          <xdr:col>45</xdr:col>
          <xdr:colOff>184150</xdr:colOff>
          <xdr:row>21</xdr:row>
          <xdr:rowOff>184150</xdr:rowOff>
        </xdr:to>
        <xdr:sp macro="" textlink="">
          <xdr:nvSpPr>
            <xdr:cNvPr id="13422" name="Group Box 110" hidden="1">
              <a:extLst>
                <a:ext uri="{63B3BB69-23CF-44E3-9099-C40C66FF867C}">
                  <a14:compatExt spid="_x0000_s13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68</xdr:row>
          <xdr:rowOff>31750</xdr:rowOff>
        </xdr:from>
        <xdr:to>
          <xdr:col>11</xdr:col>
          <xdr:colOff>38100</xdr:colOff>
          <xdr:row>68</xdr:row>
          <xdr:rowOff>222250</xdr:rowOff>
        </xdr:to>
        <xdr:sp macro="" textlink="">
          <xdr:nvSpPr>
            <xdr:cNvPr id="13424" name="Check Box 112" hidden="1">
              <a:extLst>
                <a:ext uri="{63B3BB69-23CF-44E3-9099-C40C66FF867C}">
                  <a14:compatExt spid="_x0000_s13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80</xdr:row>
          <xdr:rowOff>190500</xdr:rowOff>
        </xdr:from>
        <xdr:to>
          <xdr:col>26</xdr:col>
          <xdr:colOff>88900</xdr:colOff>
          <xdr:row>82</xdr:row>
          <xdr:rowOff>0</xdr:rowOff>
        </xdr:to>
        <xdr:sp macro="" textlink="">
          <xdr:nvSpPr>
            <xdr:cNvPr id="13429" name="Group Box 117" hidden="1">
              <a:extLst>
                <a:ext uri="{63B3BB69-23CF-44E3-9099-C40C66FF867C}">
                  <a14:compatExt spid="_x0000_s13429"/>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81</xdr:row>
          <xdr:rowOff>0</xdr:rowOff>
        </xdr:from>
        <xdr:to>
          <xdr:col>31</xdr:col>
          <xdr:colOff>228600</xdr:colOff>
          <xdr:row>82</xdr:row>
          <xdr:rowOff>19050</xdr:rowOff>
        </xdr:to>
        <xdr:sp macro="" textlink="">
          <xdr:nvSpPr>
            <xdr:cNvPr id="13433" name="Group Box 121" hidden="1">
              <a:extLst>
                <a:ext uri="{63B3BB69-23CF-44E3-9099-C40C66FF867C}">
                  <a14:compatExt spid="_x0000_s13433"/>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97</xdr:row>
          <xdr:rowOff>222250</xdr:rowOff>
        </xdr:from>
        <xdr:to>
          <xdr:col>42</xdr:col>
          <xdr:colOff>152400</xdr:colOff>
          <xdr:row>98</xdr:row>
          <xdr:rowOff>203200</xdr:rowOff>
        </xdr:to>
        <xdr:sp macro="" textlink="">
          <xdr:nvSpPr>
            <xdr:cNvPr id="13436" name="Option Button 124" hidden="1">
              <a:extLst>
                <a:ext uri="{63B3BB69-23CF-44E3-9099-C40C66FF867C}">
                  <a14:compatExt spid="_x0000_s13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98</xdr:row>
          <xdr:rowOff>12700</xdr:rowOff>
        </xdr:from>
        <xdr:to>
          <xdr:col>45</xdr:col>
          <xdr:colOff>133350</xdr:colOff>
          <xdr:row>98</xdr:row>
          <xdr:rowOff>209550</xdr:rowOff>
        </xdr:to>
        <xdr:sp macro="" textlink="">
          <xdr:nvSpPr>
            <xdr:cNvPr id="13437" name="Option Button 125" hidden="1">
              <a:extLst>
                <a:ext uri="{63B3BB69-23CF-44E3-9099-C40C66FF867C}">
                  <a14:compatExt spid="_x0000_s13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69850</xdr:colOff>
          <xdr:row>99</xdr:row>
          <xdr:rowOff>19050</xdr:rowOff>
        </xdr:from>
        <xdr:to>
          <xdr:col>42</xdr:col>
          <xdr:colOff>152400</xdr:colOff>
          <xdr:row>99</xdr:row>
          <xdr:rowOff>209550</xdr:rowOff>
        </xdr:to>
        <xdr:sp macro="" textlink="">
          <xdr:nvSpPr>
            <xdr:cNvPr id="13438" name="Option Button 126" hidden="1">
              <a:extLst>
                <a:ext uri="{63B3BB69-23CF-44E3-9099-C40C66FF867C}">
                  <a14:compatExt spid="_x0000_s13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99</xdr:row>
          <xdr:rowOff>31750</xdr:rowOff>
        </xdr:from>
        <xdr:to>
          <xdr:col>45</xdr:col>
          <xdr:colOff>133350</xdr:colOff>
          <xdr:row>99</xdr:row>
          <xdr:rowOff>209550</xdr:rowOff>
        </xdr:to>
        <xdr:sp macro="" textlink="">
          <xdr:nvSpPr>
            <xdr:cNvPr id="13439" name="Option Button 127" hidden="1">
              <a:extLst>
                <a:ext uri="{63B3BB69-23CF-44E3-9099-C40C66FF867C}">
                  <a14:compatExt spid="_x0000_s13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97</xdr:row>
          <xdr:rowOff>127000</xdr:rowOff>
        </xdr:from>
        <xdr:to>
          <xdr:col>46</xdr:col>
          <xdr:colOff>76200</xdr:colOff>
          <xdr:row>100</xdr:row>
          <xdr:rowOff>76200</xdr:rowOff>
        </xdr:to>
        <xdr:sp macro="" textlink="">
          <xdr:nvSpPr>
            <xdr:cNvPr id="13440" name="Group Box 128" hidden="1">
              <a:extLst>
                <a:ext uri="{63B3BB69-23CF-44E3-9099-C40C66FF867C}">
                  <a14:compatExt spid="_x0000_s1344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128</a:t>
              </a:r>
            </a:p>
          </xdr:txBody>
        </xdr:sp>
        <xdr:clientData/>
      </xdr:twoCellAnchor>
    </mc:Choice>
    <mc:Fallback/>
  </mc:AlternateContent>
  <xdr:oneCellAnchor>
    <xdr:from>
      <xdr:col>7</xdr:col>
      <xdr:colOff>246529</xdr:colOff>
      <xdr:row>47</xdr:row>
      <xdr:rowOff>214589</xdr:rowOff>
    </xdr:from>
    <xdr:ext cx="188119" cy="190565"/>
    <xdr:sp macro="" textlink="">
      <xdr:nvSpPr>
        <xdr:cNvPr id="58" name="テキスト ボックス 57"/>
        <xdr:cNvSpPr txBox="1"/>
      </xdr:nvSpPr>
      <xdr:spPr>
        <a:xfrm>
          <a:off x="2050676" y="11386854"/>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13</xdr:col>
      <xdr:colOff>247619</xdr:colOff>
      <xdr:row>47</xdr:row>
      <xdr:rowOff>212911</xdr:rowOff>
    </xdr:from>
    <xdr:ext cx="188119" cy="190565"/>
    <xdr:sp macro="" textlink="">
      <xdr:nvSpPr>
        <xdr:cNvPr id="59" name="テキスト ボックス 58"/>
        <xdr:cNvSpPr txBox="1"/>
      </xdr:nvSpPr>
      <xdr:spPr>
        <a:xfrm>
          <a:off x="3598178" y="11385176"/>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112</xdr:row>
      <xdr:rowOff>1678</xdr:rowOff>
    </xdr:from>
    <xdr:ext cx="188119" cy="190565"/>
    <xdr:sp macro="" textlink="">
      <xdr:nvSpPr>
        <xdr:cNvPr id="60" name="テキスト ボックス 59"/>
        <xdr:cNvSpPr txBox="1"/>
      </xdr:nvSpPr>
      <xdr:spPr>
        <a:xfrm>
          <a:off x="2061882" y="24564972"/>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112</xdr:row>
      <xdr:rowOff>0</xdr:rowOff>
    </xdr:from>
    <xdr:ext cx="188119" cy="190565"/>
    <xdr:sp macro="" textlink="">
      <xdr:nvSpPr>
        <xdr:cNvPr id="62" name="テキスト ボックス 61"/>
        <xdr:cNvSpPr txBox="1"/>
      </xdr:nvSpPr>
      <xdr:spPr>
        <a:xfrm>
          <a:off x="4123765" y="24563294"/>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119</xdr:row>
      <xdr:rowOff>1678</xdr:rowOff>
    </xdr:from>
    <xdr:ext cx="188119" cy="190565"/>
    <xdr:sp macro="" textlink="">
      <xdr:nvSpPr>
        <xdr:cNvPr id="63" name="テキスト ボックス 62"/>
        <xdr:cNvSpPr txBox="1"/>
      </xdr:nvSpPr>
      <xdr:spPr>
        <a:xfrm>
          <a:off x="2061882" y="25450237"/>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姓</a:t>
          </a:r>
        </a:p>
      </xdr:txBody>
    </xdr:sp>
    <xdr:clientData/>
  </xdr:oneCellAnchor>
  <xdr:oneCellAnchor>
    <xdr:from>
      <xdr:col>16</xdr:col>
      <xdr:colOff>0</xdr:colOff>
      <xdr:row>119</xdr:row>
      <xdr:rowOff>0</xdr:rowOff>
    </xdr:from>
    <xdr:ext cx="188119" cy="190565"/>
    <xdr:sp macro="" textlink="">
      <xdr:nvSpPr>
        <xdr:cNvPr id="64" name="テキスト ボックス 63"/>
        <xdr:cNvSpPr txBox="1"/>
      </xdr:nvSpPr>
      <xdr:spPr>
        <a:xfrm>
          <a:off x="4123765" y="25448559"/>
          <a:ext cx="188119" cy="190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nchorCtr="1">
          <a:spAutoFit/>
        </a:bodyPr>
        <a:lstStyle/>
        <a:p>
          <a:r>
            <a:rPr kumimoji="1" lang="ja-JP" altLang="en-US" sz="900">
              <a:latin typeface="Meiryo UI" panose="020B0604030504040204" pitchFamily="50" charset="-128"/>
              <a:ea typeface="Meiryo UI" panose="020B0604030504040204" pitchFamily="50" charset="-128"/>
            </a:rPr>
            <a:t>名</a:t>
          </a:r>
        </a:p>
      </xdr:txBody>
    </xdr:sp>
    <xdr:clientData/>
  </xdr:oneCellAnchor>
  <xdr:oneCellAnchor>
    <xdr:from>
      <xdr:col>8</xdr:col>
      <xdr:colOff>0</xdr:colOff>
      <xdr:row>34</xdr:row>
      <xdr:rowOff>212911</xdr:rowOff>
    </xdr:from>
    <xdr:ext cx="483072" cy="169405"/>
    <xdr:sp macro="" textlink="">
      <xdr:nvSpPr>
        <xdr:cNvPr id="70" name="テキスト ボックス 69"/>
        <xdr:cNvSpPr txBox="1"/>
      </xdr:nvSpPr>
      <xdr:spPr>
        <a:xfrm>
          <a:off x="2061882" y="842682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32</xdr:row>
      <xdr:rowOff>205154</xdr:rowOff>
    </xdr:from>
    <xdr:ext cx="277888" cy="169405"/>
    <xdr:sp macro="" textlink="">
      <xdr:nvSpPr>
        <xdr:cNvPr id="107" name="テキスト ボックス 106"/>
        <xdr:cNvSpPr txBox="1"/>
      </xdr:nvSpPr>
      <xdr:spPr>
        <a:xfrm>
          <a:off x="2051538" y="808159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33</xdr:row>
      <xdr:rowOff>80597</xdr:rowOff>
    </xdr:from>
    <xdr:ext cx="277888" cy="169405"/>
    <xdr:sp macro="" textlink="">
      <xdr:nvSpPr>
        <xdr:cNvPr id="113" name="テキスト ボックス 112"/>
        <xdr:cNvSpPr txBox="1"/>
      </xdr:nvSpPr>
      <xdr:spPr>
        <a:xfrm>
          <a:off x="2051538" y="818417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34</xdr:row>
      <xdr:rowOff>223491</xdr:rowOff>
    </xdr:from>
    <xdr:ext cx="483072" cy="169405"/>
    <xdr:sp macro="" textlink="">
      <xdr:nvSpPr>
        <xdr:cNvPr id="90" name="テキスト ボックス 89"/>
        <xdr:cNvSpPr txBox="1"/>
      </xdr:nvSpPr>
      <xdr:spPr>
        <a:xfrm>
          <a:off x="3608294" y="843740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34</xdr:row>
      <xdr:rowOff>223491</xdr:rowOff>
    </xdr:from>
    <xdr:ext cx="277888" cy="169405"/>
    <xdr:sp macro="" textlink="">
      <xdr:nvSpPr>
        <xdr:cNvPr id="101" name="テキスト ボックス 100"/>
        <xdr:cNvSpPr txBox="1"/>
      </xdr:nvSpPr>
      <xdr:spPr>
        <a:xfrm>
          <a:off x="5412441" y="8437403"/>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34</xdr:row>
      <xdr:rowOff>223491</xdr:rowOff>
    </xdr:from>
    <xdr:ext cx="585664" cy="169405"/>
    <xdr:sp macro="" textlink="">
      <xdr:nvSpPr>
        <xdr:cNvPr id="102" name="テキスト ボックス 101"/>
        <xdr:cNvSpPr txBox="1"/>
      </xdr:nvSpPr>
      <xdr:spPr>
        <a:xfrm>
          <a:off x="7474324" y="8437403"/>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34</xdr:row>
      <xdr:rowOff>223491</xdr:rowOff>
    </xdr:from>
    <xdr:ext cx="842145" cy="169405"/>
    <xdr:sp macro="" textlink="">
      <xdr:nvSpPr>
        <xdr:cNvPr id="108" name="テキスト ボックス 107"/>
        <xdr:cNvSpPr txBox="1"/>
      </xdr:nvSpPr>
      <xdr:spPr>
        <a:xfrm>
          <a:off x="9536206" y="8437403"/>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32</xdr:row>
      <xdr:rowOff>205154</xdr:rowOff>
    </xdr:from>
    <xdr:ext cx="277888" cy="169405"/>
    <xdr:sp macro="" textlink="">
      <xdr:nvSpPr>
        <xdr:cNvPr id="109" name="テキスト ボックス 108"/>
        <xdr:cNvSpPr txBox="1"/>
      </xdr:nvSpPr>
      <xdr:spPr>
        <a:xfrm>
          <a:off x="3608294"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33</xdr:row>
      <xdr:rowOff>80597</xdr:rowOff>
    </xdr:from>
    <xdr:ext cx="277888" cy="169405"/>
    <xdr:sp macro="" textlink="">
      <xdr:nvSpPr>
        <xdr:cNvPr id="110" name="テキスト ボックス 109"/>
        <xdr:cNvSpPr txBox="1"/>
      </xdr:nvSpPr>
      <xdr:spPr>
        <a:xfrm>
          <a:off x="3608294" y="80703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32</xdr:row>
      <xdr:rowOff>205154</xdr:rowOff>
    </xdr:from>
    <xdr:ext cx="277888" cy="169405"/>
    <xdr:sp macro="" textlink="">
      <xdr:nvSpPr>
        <xdr:cNvPr id="114" name="テキスト ボックス 113"/>
        <xdr:cNvSpPr txBox="1"/>
      </xdr:nvSpPr>
      <xdr:spPr>
        <a:xfrm>
          <a:off x="6185647"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32</xdr:row>
      <xdr:rowOff>205154</xdr:rowOff>
    </xdr:from>
    <xdr:ext cx="380480" cy="169405"/>
    <xdr:sp macro="" textlink="">
      <xdr:nvSpPr>
        <xdr:cNvPr id="116" name="テキスト ボックス 115"/>
        <xdr:cNvSpPr txBox="1"/>
      </xdr:nvSpPr>
      <xdr:spPr>
        <a:xfrm>
          <a:off x="9278471" y="797083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51</xdr:row>
      <xdr:rowOff>11204</xdr:rowOff>
    </xdr:from>
    <xdr:to>
      <xdr:col>45</xdr:col>
      <xdr:colOff>253296</xdr:colOff>
      <xdr:row>52</xdr:row>
      <xdr:rowOff>3359</xdr:rowOff>
    </xdr:to>
    <xdr:sp macro="" textlink="">
      <xdr:nvSpPr>
        <xdr:cNvPr id="132" name="テキスト ボックス 131"/>
        <xdr:cNvSpPr txBox="1"/>
      </xdr:nvSpPr>
      <xdr:spPr>
        <a:xfrm>
          <a:off x="7855384" y="8225116"/>
          <a:ext cx="3996000" cy="216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51</xdr:row>
      <xdr:rowOff>212911</xdr:rowOff>
    </xdr:from>
    <xdr:ext cx="483072" cy="169405"/>
    <xdr:sp macro="" textlink="">
      <xdr:nvSpPr>
        <xdr:cNvPr id="133" name="テキスト ボックス 132"/>
        <xdr:cNvSpPr txBox="1"/>
      </xdr:nvSpPr>
      <xdr:spPr>
        <a:xfrm>
          <a:off x="2061882" y="842682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49</xdr:row>
      <xdr:rowOff>205154</xdr:rowOff>
    </xdr:from>
    <xdr:ext cx="277888" cy="169405"/>
    <xdr:sp macro="" textlink="">
      <xdr:nvSpPr>
        <xdr:cNvPr id="134" name="テキスト ボックス 133"/>
        <xdr:cNvSpPr txBox="1"/>
      </xdr:nvSpPr>
      <xdr:spPr>
        <a:xfrm>
          <a:off x="2060589"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50</xdr:row>
      <xdr:rowOff>80597</xdr:rowOff>
    </xdr:from>
    <xdr:ext cx="277888" cy="169405"/>
    <xdr:sp macro="" textlink="">
      <xdr:nvSpPr>
        <xdr:cNvPr id="135" name="テキスト ボックス 134"/>
        <xdr:cNvSpPr txBox="1"/>
      </xdr:nvSpPr>
      <xdr:spPr>
        <a:xfrm>
          <a:off x="2060589" y="80703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51</xdr:row>
      <xdr:rowOff>223491</xdr:rowOff>
    </xdr:from>
    <xdr:ext cx="483072" cy="169405"/>
    <xdr:sp macro="" textlink="">
      <xdr:nvSpPr>
        <xdr:cNvPr id="136" name="テキスト ボックス 135"/>
        <xdr:cNvSpPr txBox="1"/>
      </xdr:nvSpPr>
      <xdr:spPr>
        <a:xfrm>
          <a:off x="3350559" y="8437403"/>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51</xdr:row>
      <xdr:rowOff>223491</xdr:rowOff>
    </xdr:from>
    <xdr:ext cx="277888" cy="169405"/>
    <xdr:sp macro="" textlink="">
      <xdr:nvSpPr>
        <xdr:cNvPr id="137" name="テキスト ボックス 136"/>
        <xdr:cNvSpPr txBox="1"/>
      </xdr:nvSpPr>
      <xdr:spPr>
        <a:xfrm>
          <a:off x="5412441" y="8437403"/>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51</xdr:row>
      <xdr:rowOff>223491</xdr:rowOff>
    </xdr:from>
    <xdr:ext cx="585664" cy="169405"/>
    <xdr:sp macro="" textlink="">
      <xdr:nvSpPr>
        <xdr:cNvPr id="138" name="テキスト ボックス 137"/>
        <xdr:cNvSpPr txBox="1"/>
      </xdr:nvSpPr>
      <xdr:spPr>
        <a:xfrm>
          <a:off x="7474324" y="8437403"/>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51</xdr:row>
      <xdr:rowOff>223491</xdr:rowOff>
    </xdr:from>
    <xdr:ext cx="842145" cy="169405"/>
    <xdr:sp macro="" textlink="">
      <xdr:nvSpPr>
        <xdr:cNvPr id="139" name="テキスト ボックス 138"/>
        <xdr:cNvSpPr txBox="1"/>
      </xdr:nvSpPr>
      <xdr:spPr>
        <a:xfrm>
          <a:off x="9536206" y="8437403"/>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49</xdr:row>
      <xdr:rowOff>205154</xdr:rowOff>
    </xdr:from>
    <xdr:ext cx="277888" cy="169405"/>
    <xdr:sp macro="" textlink="">
      <xdr:nvSpPr>
        <xdr:cNvPr id="140" name="テキスト ボックス 139"/>
        <xdr:cNvSpPr txBox="1"/>
      </xdr:nvSpPr>
      <xdr:spPr>
        <a:xfrm>
          <a:off x="3350559" y="7970830"/>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50</xdr:row>
      <xdr:rowOff>80597</xdr:rowOff>
    </xdr:from>
    <xdr:ext cx="277888" cy="169405"/>
    <xdr:sp macro="" textlink="">
      <xdr:nvSpPr>
        <xdr:cNvPr id="141" name="テキスト ボックス 140"/>
        <xdr:cNvSpPr txBox="1"/>
      </xdr:nvSpPr>
      <xdr:spPr>
        <a:xfrm>
          <a:off x="3350559" y="8070391"/>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49</xdr:row>
      <xdr:rowOff>205154</xdr:rowOff>
    </xdr:from>
    <xdr:ext cx="277888" cy="169405"/>
    <xdr:sp macro="" textlink="">
      <xdr:nvSpPr>
        <xdr:cNvPr id="142" name="テキスト ボックス 141"/>
        <xdr:cNvSpPr txBox="1"/>
      </xdr:nvSpPr>
      <xdr:spPr>
        <a:xfrm>
          <a:off x="6185647" y="118256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49</xdr:row>
      <xdr:rowOff>205154</xdr:rowOff>
    </xdr:from>
    <xdr:ext cx="380480" cy="169405"/>
    <xdr:sp macro="" textlink="">
      <xdr:nvSpPr>
        <xdr:cNvPr id="144" name="テキスト ボックス 143"/>
        <xdr:cNvSpPr txBox="1"/>
      </xdr:nvSpPr>
      <xdr:spPr>
        <a:xfrm>
          <a:off x="9020735" y="7970830"/>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xdr:twoCellAnchor>
    <xdr:from>
      <xdr:col>30</xdr:col>
      <xdr:colOff>123325</xdr:colOff>
      <xdr:row>70</xdr:row>
      <xdr:rowOff>11204</xdr:rowOff>
    </xdr:from>
    <xdr:to>
      <xdr:col>45</xdr:col>
      <xdr:colOff>253296</xdr:colOff>
      <xdr:row>71</xdr:row>
      <xdr:rowOff>3359</xdr:rowOff>
    </xdr:to>
    <xdr:sp macro="" textlink="">
      <xdr:nvSpPr>
        <xdr:cNvPr id="145" name="テキスト ボックス 144"/>
        <xdr:cNvSpPr txBox="1"/>
      </xdr:nvSpPr>
      <xdr:spPr>
        <a:xfrm>
          <a:off x="7855384" y="12079939"/>
          <a:ext cx="3996000" cy="216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0">
              <a:solidFill>
                <a:srgbClr val="FF6600"/>
              </a:solidFill>
              <a:latin typeface="Meiryo UI" panose="020B0604030504040204" pitchFamily="50" charset="-128"/>
              <a:ea typeface="Meiryo UI" panose="020B0604030504040204" pitchFamily="50" charset="-128"/>
              <a:cs typeface="Meiryo UI" panose="020B0604030504040204" pitchFamily="50" charset="-128"/>
            </a:rPr>
            <a:t>都道府県、建物名、棟名、部屋番号も省略せずにご入力ください。</a:t>
          </a:r>
          <a:endParaRPr kumimoji="1" lang="en-US" altLang="ja-JP" sz="1050" b="0">
            <a:solidFill>
              <a:srgbClr val="FF66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0</xdr:colOff>
      <xdr:row>70</xdr:row>
      <xdr:rowOff>212911</xdr:rowOff>
    </xdr:from>
    <xdr:ext cx="483072" cy="169405"/>
    <xdr:sp macro="" textlink="">
      <xdr:nvSpPr>
        <xdr:cNvPr id="146" name="テキスト ボックス 145"/>
        <xdr:cNvSpPr txBox="1"/>
      </xdr:nvSpPr>
      <xdr:spPr>
        <a:xfrm>
          <a:off x="2061882" y="1228164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都道府県</a:t>
          </a:r>
        </a:p>
      </xdr:txBody>
    </xdr:sp>
    <xdr:clientData/>
  </xdr:oneCellAnchor>
  <xdr:oneCellAnchor>
    <xdr:from>
      <xdr:col>7</xdr:col>
      <xdr:colOff>256442</xdr:colOff>
      <xdr:row>68</xdr:row>
      <xdr:rowOff>205154</xdr:rowOff>
    </xdr:from>
    <xdr:ext cx="277888" cy="169405"/>
    <xdr:sp macro="" textlink="">
      <xdr:nvSpPr>
        <xdr:cNvPr id="147" name="テキスト ボックス 146"/>
        <xdr:cNvSpPr txBox="1"/>
      </xdr:nvSpPr>
      <xdr:spPr>
        <a:xfrm>
          <a:off x="2060589" y="118256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都道</a:t>
          </a:r>
        </a:p>
      </xdr:txBody>
    </xdr:sp>
    <xdr:clientData/>
  </xdr:oneCellAnchor>
  <xdr:oneCellAnchor>
    <xdr:from>
      <xdr:col>7</xdr:col>
      <xdr:colOff>256442</xdr:colOff>
      <xdr:row>69</xdr:row>
      <xdr:rowOff>80597</xdr:rowOff>
    </xdr:from>
    <xdr:ext cx="277888" cy="169405"/>
    <xdr:sp macro="" textlink="">
      <xdr:nvSpPr>
        <xdr:cNvPr id="148" name="テキスト ボックス 147"/>
        <xdr:cNvSpPr txBox="1"/>
      </xdr:nvSpPr>
      <xdr:spPr>
        <a:xfrm>
          <a:off x="2060589" y="1192521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府県</a:t>
          </a:r>
        </a:p>
      </xdr:txBody>
    </xdr:sp>
    <xdr:clientData/>
  </xdr:oneCellAnchor>
  <xdr:oneCellAnchor>
    <xdr:from>
      <xdr:col>13</xdr:col>
      <xdr:colOff>0</xdr:colOff>
      <xdr:row>70</xdr:row>
      <xdr:rowOff>223491</xdr:rowOff>
    </xdr:from>
    <xdr:ext cx="483072" cy="169405"/>
    <xdr:sp macro="" textlink="">
      <xdr:nvSpPr>
        <xdr:cNvPr id="149" name="テキスト ボックス 148"/>
        <xdr:cNvSpPr txBox="1"/>
      </xdr:nvSpPr>
      <xdr:spPr>
        <a:xfrm>
          <a:off x="3350559" y="12292226"/>
          <a:ext cx="483072"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市区町村</a:t>
          </a:r>
        </a:p>
      </xdr:txBody>
    </xdr:sp>
    <xdr:clientData/>
  </xdr:oneCellAnchor>
  <xdr:oneCellAnchor>
    <xdr:from>
      <xdr:col>21</xdr:col>
      <xdr:colOff>0</xdr:colOff>
      <xdr:row>70</xdr:row>
      <xdr:rowOff>223491</xdr:rowOff>
    </xdr:from>
    <xdr:ext cx="277888" cy="169405"/>
    <xdr:sp macro="" textlink="">
      <xdr:nvSpPr>
        <xdr:cNvPr id="150" name="テキスト ボックス 149"/>
        <xdr:cNvSpPr txBox="1"/>
      </xdr:nvSpPr>
      <xdr:spPr>
        <a:xfrm>
          <a:off x="5412441" y="12292226"/>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29</xdr:col>
      <xdr:colOff>0</xdr:colOff>
      <xdr:row>70</xdr:row>
      <xdr:rowOff>223491</xdr:rowOff>
    </xdr:from>
    <xdr:ext cx="585664" cy="169405"/>
    <xdr:sp macro="" textlink="">
      <xdr:nvSpPr>
        <xdr:cNvPr id="151" name="テキスト ボックス 150"/>
        <xdr:cNvSpPr txBox="1"/>
      </xdr:nvSpPr>
      <xdr:spPr>
        <a:xfrm>
          <a:off x="7474324" y="12292226"/>
          <a:ext cx="585664"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番・番地・号</a:t>
          </a:r>
        </a:p>
      </xdr:txBody>
    </xdr:sp>
    <xdr:clientData/>
  </xdr:oneCellAnchor>
  <xdr:oneCellAnchor>
    <xdr:from>
      <xdr:col>37</xdr:col>
      <xdr:colOff>0</xdr:colOff>
      <xdr:row>70</xdr:row>
      <xdr:rowOff>223491</xdr:rowOff>
    </xdr:from>
    <xdr:ext cx="842145" cy="169405"/>
    <xdr:sp macro="" textlink="">
      <xdr:nvSpPr>
        <xdr:cNvPr id="152" name="テキスト ボックス 151"/>
        <xdr:cNvSpPr txBox="1"/>
      </xdr:nvSpPr>
      <xdr:spPr>
        <a:xfrm>
          <a:off x="9536206" y="12292226"/>
          <a:ext cx="842145"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建物名・部屋番号</a:t>
          </a:r>
          <a:endParaRPr kumimoji="1" lang="en-US" altLang="ja-JP" sz="8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13</xdr:col>
      <xdr:colOff>0</xdr:colOff>
      <xdr:row>68</xdr:row>
      <xdr:rowOff>205154</xdr:rowOff>
    </xdr:from>
    <xdr:ext cx="277888" cy="169405"/>
    <xdr:sp macro="" textlink="">
      <xdr:nvSpPr>
        <xdr:cNvPr id="153" name="テキスト ボックス 152"/>
        <xdr:cNvSpPr txBox="1"/>
      </xdr:nvSpPr>
      <xdr:spPr>
        <a:xfrm>
          <a:off x="3350559" y="11825654"/>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市区</a:t>
          </a:r>
        </a:p>
      </xdr:txBody>
    </xdr:sp>
    <xdr:clientData/>
  </xdr:oneCellAnchor>
  <xdr:oneCellAnchor>
    <xdr:from>
      <xdr:col>13</xdr:col>
      <xdr:colOff>0</xdr:colOff>
      <xdr:row>69</xdr:row>
      <xdr:rowOff>80597</xdr:rowOff>
    </xdr:from>
    <xdr:ext cx="277888" cy="169405"/>
    <xdr:sp macro="" textlink="">
      <xdr:nvSpPr>
        <xdr:cNvPr id="154" name="テキスト ボックス 153"/>
        <xdr:cNvSpPr txBox="1"/>
      </xdr:nvSpPr>
      <xdr:spPr>
        <a:xfrm>
          <a:off x="3350559" y="11925215"/>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町村</a:t>
          </a:r>
        </a:p>
      </xdr:txBody>
    </xdr:sp>
    <xdr:clientData/>
  </xdr:oneCellAnchor>
  <xdr:oneCellAnchor>
    <xdr:from>
      <xdr:col>24</xdr:col>
      <xdr:colOff>0</xdr:colOff>
      <xdr:row>68</xdr:row>
      <xdr:rowOff>205154</xdr:rowOff>
    </xdr:from>
    <xdr:ext cx="277888" cy="169405"/>
    <xdr:sp macro="" textlink="">
      <xdr:nvSpPr>
        <xdr:cNvPr id="155" name="テキスト ボックス 154"/>
        <xdr:cNvSpPr txBox="1"/>
      </xdr:nvSpPr>
      <xdr:spPr>
        <a:xfrm>
          <a:off x="6185647" y="16050272"/>
          <a:ext cx="277888"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町名</a:t>
          </a:r>
        </a:p>
      </xdr:txBody>
    </xdr:sp>
    <xdr:clientData/>
  </xdr:oneCellAnchor>
  <xdr:oneCellAnchor>
    <xdr:from>
      <xdr:col>35</xdr:col>
      <xdr:colOff>0</xdr:colOff>
      <xdr:row>68</xdr:row>
      <xdr:rowOff>205154</xdr:rowOff>
    </xdr:from>
    <xdr:ext cx="380480" cy="169405"/>
    <xdr:sp macro="" textlink="">
      <xdr:nvSpPr>
        <xdr:cNvPr id="157" name="テキスト ボックス 156"/>
        <xdr:cNvSpPr txBox="1"/>
      </xdr:nvSpPr>
      <xdr:spPr>
        <a:xfrm>
          <a:off x="9020735" y="11825654"/>
          <a:ext cx="380480" cy="169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ctr">
          <a:spAutoFit/>
        </a:bodyPr>
        <a:lstStyle/>
        <a:p>
          <a:r>
            <a:rPr kumimoji="1" lang="ja-JP" altLang="en-US" sz="800">
              <a:solidFill>
                <a:sysClr val="windowText" lastClr="000000"/>
              </a:solidFill>
              <a:latin typeface="Meiryo UI" panose="020B0604030504040204" pitchFamily="50" charset="-128"/>
              <a:ea typeface="Meiryo UI" panose="020B0604030504040204" pitchFamily="50" charset="-128"/>
            </a:rPr>
            <a:t>建物名</a:t>
          </a:r>
        </a:p>
      </xdr:txBody>
    </xdr:sp>
    <xdr:clientData/>
  </xdr:oneCellAnchor>
  <mc:AlternateContent xmlns:mc="http://schemas.openxmlformats.org/markup-compatibility/2006">
    <mc:Choice xmlns:a14="http://schemas.microsoft.com/office/drawing/2010/main" Requires="a14">
      <xdr:twoCellAnchor editAs="oneCell">
        <xdr:from>
          <xdr:col>27</xdr:col>
          <xdr:colOff>114300</xdr:colOff>
          <xdr:row>17</xdr:row>
          <xdr:rowOff>12700</xdr:rowOff>
        </xdr:from>
        <xdr:to>
          <xdr:col>42</xdr:col>
          <xdr:colOff>152400</xdr:colOff>
          <xdr:row>18</xdr:row>
          <xdr:rowOff>190500</xdr:rowOff>
        </xdr:to>
        <xdr:sp macro="" textlink="">
          <xdr:nvSpPr>
            <xdr:cNvPr id="13457" name="Group Box 145" hidden="1">
              <a:extLst>
                <a:ext uri="{63B3BB69-23CF-44E3-9099-C40C66FF867C}">
                  <a14:compatExt spid="_x0000_s13457"/>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228600</xdr:colOff>
          <xdr:row>17</xdr:row>
          <xdr:rowOff>133350</xdr:rowOff>
        </xdr:from>
        <xdr:to>
          <xdr:col>32</xdr:col>
          <xdr:colOff>31750</xdr:colOff>
          <xdr:row>18</xdr:row>
          <xdr:rowOff>107950</xdr:rowOff>
        </xdr:to>
        <xdr:sp macro="" textlink="">
          <xdr:nvSpPr>
            <xdr:cNvPr id="13458" name="Option Button 146" hidden="1">
              <a:extLst>
                <a:ext uri="{63B3BB69-23CF-44E3-9099-C40C66FF867C}">
                  <a14:compatExt spid="_x0000_s13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17</xdr:row>
          <xdr:rowOff>133350</xdr:rowOff>
        </xdr:from>
        <xdr:to>
          <xdr:col>38</xdr:col>
          <xdr:colOff>3362</xdr:colOff>
          <xdr:row>18</xdr:row>
          <xdr:rowOff>114300</xdr:rowOff>
        </xdr:to>
        <xdr:sp macro="" textlink="">
          <xdr:nvSpPr>
            <xdr:cNvPr id="13459" name="Option Button 147" hidden="1">
              <a:extLst>
                <a:ext uri="{63B3BB69-23CF-44E3-9099-C40C66FF867C}">
                  <a14:compatExt spid="_x0000_s13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241300</xdr:colOff>
          <xdr:row>17</xdr:row>
          <xdr:rowOff>19050</xdr:rowOff>
        </xdr:from>
        <xdr:to>
          <xdr:col>25</xdr:col>
          <xdr:colOff>3362</xdr:colOff>
          <xdr:row>18</xdr:row>
          <xdr:rowOff>184150</xdr:rowOff>
        </xdr:to>
        <xdr:sp macro="" textlink="">
          <xdr:nvSpPr>
            <xdr:cNvPr id="13460" name="Group Box 148" hidden="1">
              <a:extLst>
                <a:ext uri="{63B3BB69-23CF-44E3-9099-C40C66FF867C}">
                  <a14:compatExt spid="_x0000_s1346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148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17</xdr:row>
          <xdr:rowOff>127000</xdr:rowOff>
        </xdr:from>
        <xdr:to>
          <xdr:col>13</xdr:col>
          <xdr:colOff>31750</xdr:colOff>
          <xdr:row>18</xdr:row>
          <xdr:rowOff>95250</xdr:rowOff>
        </xdr:to>
        <xdr:sp macro="" textlink="">
          <xdr:nvSpPr>
            <xdr:cNvPr id="13461" name="Option Button 149" hidden="1">
              <a:extLst>
                <a:ext uri="{63B3BB69-23CF-44E3-9099-C40C66FF867C}">
                  <a14:compatExt spid="_x0000_s13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203200</xdr:colOff>
          <xdr:row>17</xdr:row>
          <xdr:rowOff>127000</xdr:rowOff>
        </xdr:from>
        <xdr:to>
          <xdr:col>20</xdr:col>
          <xdr:colOff>3361</xdr:colOff>
          <xdr:row>18</xdr:row>
          <xdr:rowOff>95250</xdr:rowOff>
        </xdr:to>
        <xdr:sp macro="" textlink="">
          <xdr:nvSpPr>
            <xdr:cNvPr id="13462" name="Option Button 150" hidden="1">
              <a:extLst>
                <a:ext uri="{63B3BB69-23CF-44E3-9099-C40C66FF867C}">
                  <a14:compatExt spid="_x0000_s13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91</xdr:row>
          <xdr:rowOff>127000</xdr:rowOff>
        </xdr:from>
        <xdr:to>
          <xdr:col>11</xdr:col>
          <xdr:colOff>50800</xdr:colOff>
          <xdr:row>92</xdr:row>
          <xdr:rowOff>107950</xdr:rowOff>
        </xdr:to>
        <xdr:sp macro="" textlink="">
          <xdr:nvSpPr>
            <xdr:cNvPr id="13463" name="Option Button 151" hidden="1">
              <a:extLst>
                <a:ext uri="{63B3BB69-23CF-44E3-9099-C40C66FF867C}">
                  <a14:compatExt spid="_x0000_s13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127000</xdr:rowOff>
        </xdr:from>
        <xdr:to>
          <xdr:col>15</xdr:col>
          <xdr:colOff>50800</xdr:colOff>
          <xdr:row>92</xdr:row>
          <xdr:rowOff>107950</xdr:rowOff>
        </xdr:to>
        <xdr:sp macro="" textlink="">
          <xdr:nvSpPr>
            <xdr:cNvPr id="13464" name="Option Button 152" hidden="1">
              <a:extLst>
                <a:ext uri="{63B3BB69-23CF-44E3-9099-C40C66FF867C}">
                  <a14:compatExt spid="_x0000_s13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17</xdr:col>
          <xdr:colOff>0</xdr:colOff>
          <xdr:row>93</xdr:row>
          <xdr:rowOff>0</xdr:rowOff>
        </xdr:to>
        <xdr:sp macro="" textlink="">
          <xdr:nvSpPr>
            <xdr:cNvPr id="13465" name="Group Box 153" hidden="1">
              <a:extLst>
                <a:ext uri="{63B3BB69-23CF-44E3-9099-C40C66FF867C}">
                  <a14:compatExt spid="_x0000_s13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93</xdr:row>
          <xdr:rowOff>114300</xdr:rowOff>
        </xdr:from>
        <xdr:to>
          <xdr:col>11</xdr:col>
          <xdr:colOff>50800</xdr:colOff>
          <xdr:row>94</xdr:row>
          <xdr:rowOff>95250</xdr:rowOff>
        </xdr:to>
        <xdr:sp macro="" textlink="">
          <xdr:nvSpPr>
            <xdr:cNvPr id="13466" name="Option Button 154" hidden="1">
              <a:extLst>
                <a:ext uri="{63B3BB69-23CF-44E3-9099-C40C66FF867C}">
                  <a14:compatExt spid="_x0000_s13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93</xdr:row>
          <xdr:rowOff>114300</xdr:rowOff>
        </xdr:from>
        <xdr:to>
          <xdr:col>15</xdr:col>
          <xdr:colOff>50800</xdr:colOff>
          <xdr:row>94</xdr:row>
          <xdr:rowOff>95250</xdr:rowOff>
        </xdr:to>
        <xdr:sp macro="" textlink="">
          <xdr:nvSpPr>
            <xdr:cNvPr id="13467" name="Option Button 155" hidden="1">
              <a:extLst>
                <a:ext uri="{63B3BB69-23CF-44E3-9099-C40C66FF867C}">
                  <a14:compatExt spid="_x0000_s13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93</xdr:row>
          <xdr:rowOff>0</xdr:rowOff>
        </xdr:from>
        <xdr:to>
          <xdr:col>17</xdr:col>
          <xdr:colOff>0</xdr:colOff>
          <xdr:row>95</xdr:row>
          <xdr:rowOff>0</xdr:rowOff>
        </xdr:to>
        <xdr:sp macro="" textlink="">
          <xdr:nvSpPr>
            <xdr:cNvPr id="13468" name="Group Box 156" hidden="1">
              <a:extLst>
                <a:ext uri="{63B3BB69-23CF-44E3-9099-C40C66FF867C}">
                  <a14:compatExt spid="_x0000_s13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91</xdr:row>
          <xdr:rowOff>127000</xdr:rowOff>
        </xdr:from>
        <xdr:to>
          <xdr:col>26</xdr:col>
          <xdr:colOff>69850</xdr:colOff>
          <xdr:row>92</xdr:row>
          <xdr:rowOff>107950</xdr:rowOff>
        </xdr:to>
        <xdr:sp macro="" textlink="">
          <xdr:nvSpPr>
            <xdr:cNvPr id="13469" name="Option Button 157" hidden="1">
              <a:extLst>
                <a:ext uri="{63B3BB69-23CF-44E3-9099-C40C66FF867C}">
                  <a14:compatExt spid="_x0000_s13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91</xdr:row>
          <xdr:rowOff>127000</xdr:rowOff>
        </xdr:from>
        <xdr:to>
          <xdr:col>30</xdr:col>
          <xdr:colOff>69850</xdr:colOff>
          <xdr:row>92</xdr:row>
          <xdr:rowOff>107950</xdr:rowOff>
        </xdr:to>
        <xdr:sp macro="" textlink="">
          <xdr:nvSpPr>
            <xdr:cNvPr id="13470" name="Option Button 158" hidden="1">
              <a:extLst>
                <a:ext uri="{63B3BB69-23CF-44E3-9099-C40C66FF867C}">
                  <a14:compatExt spid="_x0000_s13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93</xdr:row>
          <xdr:rowOff>114300</xdr:rowOff>
        </xdr:from>
        <xdr:to>
          <xdr:col>26</xdr:col>
          <xdr:colOff>69850</xdr:colOff>
          <xdr:row>94</xdr:row>
          <xdr:rowOff>95250</xdr:rowOff>
        </xdr:to>
        <xdr:sp macro="" textlink="">
          <xdr:nvSpPr>
            <xdr:cNvPr id="13471" name="Option Button 159" hidden="1">
              <a:extLst>
                <a:ext uri="{63B3BB69-23CF-44E3-9099-C40C66FF867C}">
                  <a14:compatExt spid="_x0000_s13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93</xdr:row>
          <xdr:rowOff>114300</xdr:rowOff>
        </xdr:from>
        <xdr:to>
          <xdr:col>30</xdr:col>
          <xdr:colOff>69850</xdr:colOff>
          <xdr:row>94</xdr:row>
          <xdr:rowOff>95250</xdr:rowOff>
        </xdr:to>
        <xdr:sp macro="" textlink="">
          <xdr:nvSpPr>
            <xdr:cNvPr id="13472" name="Option Button 160" hidden="1">
              <a:extLst>
                <a:ext uri="{63B3BB69-23CF-44E3-9099-C40C66FF867C}">
                  <a14:compatExt spid="_x0000_s13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91</xdr:row>
          <xdr:rowOff>127000</xdr:rowOff>
        </xdr:from>
        <xdr:to>
          <xdr:col>41</xdr:col>
          <xdr:colOff>69850</xdr:colOff>
          <xdr:row>92</xdr:row>
          <xdr:rowOff>107950</xdr:rowOff>
        </xdr:to>
        <xdr:sp macro="" textlink="">
          <xdr:nvSpPr>
            <xdr:cNvPr id="13473" name="Option Button 161" hidden="1">
              <a:extLst>
                <a:ext uri="{63B3BB69-23CF-44E3-9099-C40C66FF867C}">
                  <a14:compatExt spid="_x0000_s13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91</xdr:row>
          <xdr:rowOff>127000</xdr:rowOff>
        </xdr:from>
        <xdr:to>
          <xdr:col>45</xdr:col>
          <xdr:colOff>69850</xdr:colOff>
          <xdr:row>92</xdr:row>
          <xdr:rowOff>107950</xdr:rowOff>
        </xdr:to>
        <xdr:sp macro="" textlink="">
          <xdr:nvSpPr>
            <xdr:cNvPr id="13474" name="Option Button 162" hidden="1">
              <a:extLst>
                <a:ext uri="{63B3BB69-23CF-44E3-9099-C40C66FF867C}">
                  <a14:compatExt spid="_x0000_s13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93</xdr:row>
          <xdr:rowOff>114300</xdr:rowOff>
        </xdr:from>
        <xdr:to>
          <xdr:col>41</xdr:col>
          <xdr:colOff>69850</xdr:colOff>
          <xdr:row>94</xdr:row>
          <xdr:rowOff>95250</xdr:rowOff>
        </xdr:to>
        <xdr:sp macro="" textlink="">
          <xdr:nvSpPr>
            <xdr:cNvPr id="13475" name="Option Button 163" hidden="1">
              <a:extLst>
                <a:ext uri="{63B3BB69-23CF-44E3-9099-C40C66FF867C}">
                  <a14:compatExt spid="_x0000_s13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93</xdr:row>
          <xdr:rowOff>114300</xdr:rowOff>
        </xdr:from>
        <xdr:to>
          <xdr:col>45</xdr:col>
          <xdr:colOff>69850</xdr:colOff>
          <xdr:row>94</xdr:row>
          <xdr:rowOff>95250</xdr:rowOff>
        </xdr:to>
        <xdr:sp macro="" textlink="">
          <xdr:nvSpPr>
            <xdr:cNvPr id="13476" name="Option Button 164" hidden="1">
              <a:extLst>
                <a:ext uri="{63B3BB69-23CF-44E3-9099-C40C66FF867C}">
                  <a14:compatExt spid="_x0000_s13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32</xdr:col>
          <xdr:colOff>0</xdr:colOff>
          <xdr:row>93</xdr:row>
          <xdr:rowOff>0</xdr:rowOff>
        </xdr:to>
        <xdr:sp macro="" textlink="">
          <xdr:nvSpPr>
            <xdr:cNvPr id="13477" name="Group Box 165" hidden="1">
              <a:extLst>
                <a:ext uri="{63B3BB69-23CF-44E3-9099-C40C66FF867C}">
                  <a14:compatExt spid="_x0000_s13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32</xdr:col>
          <xdr:colOff>0</xdr:colOff>
          <xdr:row>95</xdr:row>
          <xdr:rowOff>0</xdr:rowOff>
        </xdr:to>
        <xdr:sp macro="" textlink="">
          <xdr:nvSpPr>
            <xdr:cNvPr id="13478" name="Group Box 166" hidden="1">
              <a:extLst>
                <a:ext uri="{63B3BB69-23CF-44E3-9099-C40C66FF867C}">
                  <a14:compatExt spid="_x0000_s13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91</xdr:row>
          <xdr:rowOff>0</xdr:rowOff>
        </xdr:from>
        <xdr:to>
          <xdr:col>46</xdr:col>
          <xdr:colOff>0</xdr:colOff>
          <xdr:row>93</xdr:row>
          <xdr:rowOff>0</xdr:rowOff>
        </xdr:to>
        <xdr:sp macro="" textlink="">
          <xdr:nvSpPr>
            <xdr:cNvPr id="13479" name="Group Box 167" hidden="1">
              <a:extLst>
                <a:ext uri="{63B3BB69-23CF-44E3-9099-C40C66FF867C}">
                  <a14:compatExt spid="_x0000_s13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93</xdr:row>
          <xdr:rowOff>0</xdr:rowOff>
        </xdr:from>
        <xdr:to>
          <xdr:col>46</xdr:col>
          <xdr:colOff>0</xdr:colOff>
          <xdr:row>95</xdr:row>
          <xdr:rowOff>0</xdr:rowOff>
        </xdr:to>
        <xdr:sp macro="" textlink="">
          <xdr:nvSpPr>
            <xdr:cNvPr id="13480" name="Group Box 168" hidden="1">
              <a:extLst>
                <a:ext uri="{63B3BB69-23CF-44E3-9099-C40C66FF867C}">
                  <a14:compatExt spid="_x0000_s1348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xdr:col>
      <xdr:colOff>11906</xdr:colOff>
      <xdr:row>10</xdr:row>
      <xdr:rowOff>179294</xdr:rowOff>
    </xdr:from>
    <xdr:to>
      <xdr:col>11</xdr:col>
      <xdr:colOff>156468</xdr:colOff>
      <xdr:row>12</xdr:row>
      <xdr:rowOff>53919</xdr:rowOff>
    </xdr:to>
    <xdr:sp macro="" textlink="">
      <xdr:nvSpPr>
        <xdr:cNvPr id="116" name="角丸四角形 115"/>
        <xdr:cNvSpPr/>
      </xdr:nvSpPr>
      <xdr:spPr>
        <a:xfrm>
          <a:off x="527377" y="2431676"/>
          <a:ext cx="2464179" cy="322861"/>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6.</a:t>
          </a:r>
          <a:r>
            <a:rPr kumimoji="1" lang="ja-JP" altLang="en-US" sz="1400" b="1">
              <a:solidFill>
                <a:schemeClr val="bg1"/>
              </a:solidFill>
              <a:latin typeface="+mj-ea"/>
              <a:ea typeface="+mj-ea"/>
            </a:rPr>
            <a:t>お申し込み決済手段</a:t>
          </a:r>
        </a:p>
      </xdr:txBody>
    </xdr:sp>
    <xdr:clientData/>
  </xdr:twoCellAnchor>
  <mc:AlternateContent xmlns:mc="http://schemas.openxmlformats.org/markup-compatibility/2006">
    <mc:Choice xmlns:a14="http://schemas.microsoft.com/office/drawing/2010/main" Requires="a14">
      <xdr:twoCellAnchor editAs="oneCell">
        <xdr:from>
          <xdr:col>9</xdr:col>
          <xdr:colOff>152400</xdr:colOff>
          <xdr:row>17</xdr:row>
          <xdr:rowOff>19050</xdr:rowOff>
        </xdr:from>
        <xdr:to>
          <xdr:col>11</xdr:col>
          <xdr:colOff>3361</xdr:colOff>
          <xdr:row>17</xdr:row>
          <xdr:rowOff>228600</xdr:rowOff>
        </xdr:to>
        <xdr:sp macro="" textlink="">
          <xdr:nvSpPr>
            <xdr:cNvPr id="7667" name="Check Box 499" hidden="1">
              <a:extLst>
                <a:ext uri="{63B3BB69-23CF-44E3-9099-C40C66FF867C}">
                  <a14:compatExt spid="_x0000_s7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18</xdr:row>
          <xdr:rowOff>19050</xdr:rowOff>
        </xdr:from>
        <xdr:to>
          <xdr:col>11</xdr:col>
          <xdr:colOff>3361</xdr:colOff>
          <xdr:row>18</xdr:row>
          <xdr:rowOff>209550</xdr:rowOff>
        </xdr:to>
        <xdr:sp macro="" textlink="">
          <xdr:nvSpPr>
            <xdr:cNvPr id="7683" name="Check Box 515" hidden="1">
              <a:extLst>
                <a:ext uri="{63B3BB69-23CF-44E3-9099-C40C66FF867C}">
                  <a14:compatExt spid="_x0000_s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20</xdr:row>
          <xdr:rowOff>133350</xdr:rowOff>
        </xdr:from>
        <xdr:to>
          <xdr:col>11</xdr:col>
          <xdr:colOff>3361</xdr:colOff>
          <xdr:row>21</xdr:row>
          <xdr:rowOff>76200</xdr:rowOff>
        </xdr:to>
        <xdr:sp macro="" textlink="">
          <xdr:nvSpPr>
            <xdr:cNvPr id="7684" name="Check Box 516" hidden="1">
              <a:extLst>
                <a:ext uri="{63B3BB69-23CF-44E3-9099-C40C66FF867C}">
                  <a14:compatExt spid="_x0000_s7684"/>
                </a:ext>
              </a:extLst>
            </xdr:cNvPr>
            <xdr:cNvSpPr/>
          </xdr:nvSpPr>
          <xdr:spPr>
            <a:xfrm>
              <a:off x="0" y="0"/>
              <a:ext cx="0" cy="0"/>
            </a:xfrm>
            <a:prstGeom prst="rect">
              <a:avLst/>
            </a:prstGeom>
          </xdr:spPr>
        </xdr:sp>
        <xdr:clientData/>
      </xdr:twoCellAnchor>
    </mc:Choice>
    <mc:Fallback/>
  </mc:AlternateContent>
  <xdr:twoCellAnchor>
    <xdr:from>
      <xdr:col>1</xdr:col>
      <xdr:colOff>253954</xdr:colOff>
      <xdr:row>85</xdr:row>
      <xdr:rowOff>219709</xdr:rowOff>
    </xdr:from>
    <xdr:to>
      <xdr:col>11</xdr:col>
      <xdr:colOff>140780</xdr:colOff>
      <xdr:row>87</xdr:row>
      <xdr:rowOff>94335</xdr:rowOff>
    </xdr:to>
    <xdr:sp macro="" textlink="">
      <xdr:nvSpPr>
        <xdr:cNvPr id="14" name="角丸四角形 13"/>
        <xdr:cNvSpPr/>
      </xdr:nvSpPr>
      <xdr:spPr>
        <a:xfrm>
          <a:off x="511689" y="9587827"/>
          <a:ext cx="2464179" cy="322861"/>
        </a:xfrm>
        <a:prstGeom prst="roundRect">
          <a:avLst>
            <a:gd name="adj" fmla="val 50000"/>
          </a:avLst>
        </a:prstGeom>
        <a:solidFill>
          <a:schemeClr val="tx1"/>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bg1"/>
              </a:solidFill>
              <a:latin typeface="+mj-ea"/>
              <a:ea typeface="+mj-ea"/>
            </a:rPr>
            <a:t>7.</a:t>
          </a:r>
          <a:r>
            <a:rPr kumimoji="1" lang="ja-JP" altLang="en-US" sz="1400" b="1">
              <a:solidFill>
                <a:schemeClr val="bg1"/>
              </a:solidFill>
              <a:latin typeface="+mj-ea"/>
              <a:ea typeface="+mj-ea"/>
            </a:rPr>
            <a:t>設定情報</a:t>
          </a:r>
        </a:p>
      </xdr:txBody>
    </xdr:sp>
    <xdr:clientData/>
  </xdr:twoCellAnchor>
  <mc:AlternateContent xmlns:mc="http://schemas.openxmlformats.org/markup-compatibility/2006">
    <mc:Choice xmlns:a14="http://schemas.microsoft.com/office/drawing/2010/main" Requires="a14">
      <xdr:twoCellAnchor editAs="oneCell">
        <xdr:from>
          <xdr:col>9</xdr:col>
          <xdr:colOff>146050</xdr:colOff>
          <xdr:row>39</xdr:row>
          <xdr:rowOff>19050</xdr:rowOff>
        </xdr:from>
        <xdr:to>
          <xdr:col>11</xdr:col>
          <xdr:colOff>3361</xdr:colOff>
          <xdr:row>39</xdr:row>
          <xdr:rowOff>209550</xdr:rowOff>
        </xdr:to>
        <xdr:sp macro="" textlink="">
          <xdr:nvSpPr>
            <xdr:cNvPr id="7746" name="Check Box 578" hidden="1">
              <a:extLst>
                <a:ext uri="{63B3BB69-23CF-44E3-9099-C40C66FF867C}">
                  <a14:compatExt spid="_x0000_s7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41</xdr:row>
          <xdr:rowOff>127000</xdr:rowOff>
        </xdr:from>
        <xdr:to>
          <xdr:col>17</xdr:col>
          <xdr:colOff>209550</xdr:colOff>
          <xdr:row>42</xdr:row>
          <xdr:rowOff>88900</xdr:rowOff>
        </xdr:to>
        <xdr:sp macro="" textlink="">
          <xdr:nvSpPr>
            <xdr:cNvPr id="7809" name="Option Button 641" hidden="1">
              <a:extLst>
                <a:ext uri="{63B3BB69-23CF-44E3-9099-C40C66FF867C}">
                  <a14:compatExt spid="_x0000_s7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41</xdr:row>
          <xdr:rowOff>127000</xdr:rowOff>
        </xdr:from>
        <xdr:to>
          <xdr:col>21</xdr:col>
          <xdr:colOff>88900</xdr:colOff>
          <xdr:row>42</xdr:row>
          <xdr:rowOff>88900</xdr:rowOff>
        </xdr:to>
        <xdr:sp macro="" textlink="">
          <xdr:nvSpPr>
            <xdr:cNvPr id="7810" name="Option Button 642" hidden="1">
              <a:extLst>
                <a:ext uri="{63B3BB69-23CF-44E3-9099-C40C66FF867C}">
                  <a14:compatExt spid="_x0000_s7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241300</xdr:colOff>
          <xdr:row>41</xdr:row>
          <xdr:rowOff>19050</xdr:rowOff>
        </xdr:from>
        <xdr:to>
          <xdr:col>22</xdr:col>
          <xdr:colOff>12700</xdr:colOff>
          <xdr:row>42</xdr:row>
          <xdr:rowOff>228600</xdr:rowOff>
        </xdr:to>
        <xdr:sp macro="" textlink="">
          <xdr:nvSpPr>
            <xdr:cNvPr id="7811" name="Group Box 643" hidden="1">
              <a:extLst>
                <a:ext uri="{63B3BB69-23CF-44E3-9099-C40C66FF867C}">
                  <a14:compatExt spid="_x0000_s7811"/>
                </a:ext>
              </a:extLst>
            </xdr:cNvPr>
            <xdr:cNvSpPr/>
          </xdr:nvSpPr>
          <xdr:spPr>
            <a:xfrm>
              <a:off x="0" y="0"/>
              <a:ext cx="0" cy="0"/>
            </a:xfrm>
            <a:prstGeom prst="rect">
              <a:avLst/>
            </a:prstGeom>
          </xdr:spPr>
        </xdr:sp>
        <xdr:clientData/>
      </xdr:twoCellAnchor>
    </mc:Choice>
    <mc:Fallback/>
  </mc:AlternateContent>
  <xdr:twoCellAnchor editAs="oneCell">
    <xdr:from>
      <xdr:col>17</xdr:col>
      <xdr:colOff>0</xdr:colOff>
      <xdr:row>154</xdr:row>
      <xdr:rowOff>224116</xdr:rowOff>
    </xdr:from>
    <xdr:to>
      <xdr:col>31</xdr:col>
      <xdr:colOff>165516</xdr:colOff>
      <xdr:row>155</xdr:row>
      <xdr:rowOff>316926</xdr:rowOff>
    </xdr:to>
    <xdr:pic>
      <xdr:nvPicPr>
        <xdr:cNvPr id="3" name="図 2"/>
        <xdr:cNvPicPr>
          <a:picLocks noChangeAspect="1"/>
        </xdr:cNvPicPr>
      </xdr:nvPicPr>
      <xdr:blipFill>
        <a:blip xmlns:r="http://schemas.openxmlformats.org/officeDocument/2006/relationships" r:embed="rId1"/>
        <a:stretch>
          <a:fillRect/>
        </a:stretch>
      </xdr:blipFill>
      <xdr:spPr>
        <a:xfrm>
          <a:off x="4381500" y="15721851"/>
          <a:ext cx="3773810" cy="4738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146050</xdr:colOff>
          <xdr:row>74</xdr:row>
          <xdr:rowOff>19050</xdr:rowOff>
        </xdr:from>
        <xdr:to>
          <xdr:col>16</xdr:col>
          <xdr:colOff>3362</xdr:colOff>
          <xdr:row>74</xdr:row>
          <xdr:rowOff>209550</xdr:rowOff>
        </xdr:to>
        <xdr:sp macro="" textlink="">
          <xdr:nvSpPr>
            <xdr:cNvPr id="7812" name="Check Box 644" hidden="1">
              <a:extLst>
                <a:ext uri="{63B3BB69-23CF-44E3-9099-C40C66FF867C}">
                  <a14:compatExt spid="_x0000_s7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76</xdr:row>
          <xdr:rowOff>88900</xdr:rowOff>
        </xdr:from>
        <xdr:to>
          <xdr:col>16</xdr:col>
          <xdr:colOff>3362</xdr:colOff>
          <xdr:row>77</xdr:row>
          <xdr:rowOff>38100</xdr:rowOff>
        </xdr:to>
        <xdr:sp macro="" textlink="">
          <xdr:nvSpPr>
            <xdr:cNvPr id="7814" name="Check Box 646" hidden="1">
              <a:extLst>
                <a:ext uri="{63B3BB69-23CF-44E3-9099-C40C66FF867C}">
                  <a14:compatExt spid="_x0000_s7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45</xdr:row>
          <xdr:rowOff>19050</xdr:rowOff>
        </xdr:from>
        <xdr:to>
          <xdr:col>11</xdr:col>
          <xdr:colOff>3361</xdr:colOff>
          <xdr:row>45</xdr:row>
          <xdr:rowOff>228600</xdr:rowOff>
        </xdr:to>
        <xdr:sp macro="" textlink="">
          <xdr:nvSpPr>
            <xdr:cNvPr id="7821" name="Check Box 653" hidden="1">
              <a:extLst>
                <a:ext uri="{63B3BB69-23CF-44E3-9099-C40C66FF867C}">
                  <a14:compatExt spid="_x0000_s7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80</xdr:row>
          <xdr:rowOff>31750</xdr:rowOff>
        </xdr:from>
        <xdr:to>
          <xdr:col>16</xdr:col>
          <xdr:colOff>3362</xdr:colOff>
          <xdr:row>80</xdr:row>
          <xdr:rowOff>228600</xdr:rowOff>
        </xdr:to>
        <xdr:sp macro="" textlink="">
          <xdr:nvSpPr>
            <xdr:cNvPr id="7876" name="Check Box 708" hidden="1">
              <a:extLst>
                <a:ext uri="{63B3BB69-23CF-44E3-9099-C40C66FF867C}">
                  <a14:compatExt spid="_x0000_s7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81</xdr:row>
          <xdr:rowOff>31750</xdr:rowOff>
        </xdr:from>
        <xdr:to>
          <xdr:col>16</xdr:col>
          <xdr:colOff>3362</xdr:colOff>
          <xdr:row>81</xdr:row>
          <xdr:rowOff>228600</xdr:rowOff>
        </xdr:to>
        <xdr:sp macro="" textlink="">
          <xdr:nvSpPr>
            <xdr:cNvPr id="7877" name="Check Box 709" hidden="1">
              <a:extLst>
                <a:ext uri="{63B3BB69-23CF-44E3-9099-C40C66FF867C}">
                  <a14:compatExt spid="_x0000_s7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82</xdr:row>
          <xdr:rowOff>31750</xdr:rowOff>
        </xdr:from>
        <xdr:to>
          <xdr:col>16</xdr:col>
          <xdr:colOff>3362</xdr:colOff>
          <xdr:row>82</xdr:row>
          <xdr:rowOff>228600</xdr:rowOff>
        </xdr:to>
        <xdr:sp macro="" textlink="">
          <xdr:nvSpPr>
            <xdr:cNvPr id="7878" name="Check Box 710" hidden="1">
              <a:extLst>
                <a:ext uri="{63B3BB69-23CF-44E3-9099-C40C66FF867C}">
                  <a14:compatExt spid="_x0000_s7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43</xdr:row>
          <xdr:rowOff>19050</xdr:rowOff>
        </xdr:from>
        <xdr:to>
          <xdr:col>11</xdr:col>
          <xdr:colOff>3361</xdr:colOff>
          <xdr:row>43</xdr:row>
          <xdr:rowOff>228600</xdr:rowOff>
        </xdr:to>
        <xdr:sp macro="" textlink="">
          <xdr:nvSpPr>
            <xdr:cNvPr id="7883" name="Check Box 715" hidden="1">
              <a:extLst>
                <a:ext uri="{63B3BB69-23CF-44E3-9099-C40C66FF867C}">
                  <a14:compatExt spid="_x0000_s7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127000</xdr:colOff>
          <xdr:row>46</xdr:row>
          <xdr:rowOff>19050</xdr:rowOff>
        </xdr:from>
        <xdr:to>
          <xdr:col>31</xdr:col>
          <xdr:colOff>184150</xdr:colOff>
          <xdr:row>46</xdr:row>
          <xdr:rowOff>228600</xdr:rowOff>
        </xdr:to>
        <xdr:sp macro="" textlink="">
          <xdr:nvSpPr>
            <xdr:cNvPr id="7888" name="Option Button 720" hidden="1">
              <a:extLst>
                <a:ext uri="{63B3BB69-23CF-44E3-9099-C40C66FF867C}">
                  <a14:compatExt spid="_x0000_s7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46</xdr:row>
          <xdr:rowOff>19050</xdr:rowOff>
        </xdr:from>
        <xdr:to>
          <xdr:col>35</xdr:col>
          <xdr:colOff>146050</xdr:colOff>
          <xdr:row>46</xdr:row>
          <xdr:rowOff>222250</xdr:rowOff>
        </xdr:to>
        <xdr:sp macro="" textlink="">
          <xdr:nvSpPr>
            <xdr:cNvPr id="7889" name="Option Button 721" hidden="1">
              <a:extLst>
                <a:ext uri="{63B3BB69-23CF-44E3-9099-C40C66FF867C}">
                  <a14:compatExt spid="_x0000_s7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45</xdr:row>
          <xdr:rowOff>228600</xdr:rowOff>
        </xdr:from>
        <xdr:to>
          <xdr:col>36</xdr:col>
          <xdr:colOff>127000</xdr:colOff>
          <xdr:row>51</xdr:row>
          <xdr:rowOff>12700</xdr:rowOff>
        </xdr:to>
        <xdr:sp macro="" textlink="">
          <xdr:nvSpPr>
            <xdr:cNvPr id="7890" name="Group Box 722" hidden="1">
              <a:extLst>
                <a:ext uri="{63B3BB69-23CF-44E3-9099-C40C66FF867C}">
                  <a14:compatExt spid="_x0000_s7890"/>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722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51</xdr:row>
          <xdr:rowOff>31750</xdr:rowOff>
        </xdr:from>
        <xdr:to>
          <xdr:col>11</xdr:col>
          <xdr:colOff>3361</xdr:colOff>
          <xdr:row>51</xdr:row>
          <xdr:rowOff>228600</xdr:rowOff>
        </xdr:to>
        <xdr:sp macro="" textlink="">
          <xdr:nvSpPr>
            <xdr:cNvPr id="7916" name="Check Box 748" hidden="1">
              <a:extLst>
                <a:ext uri="{63B3BB69-23CF-44E3-9099-C40C66FF867C}">
                  <a14:compatExt spid="_x0000_s7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184150</xdr:colOff>
          <xdr:row>51</xdr:row>
          <xdr:rowOff>171450</xdr:rowOff>
        </xdr:from>
        <xdr:to>
          <xdr:col>44</xdr:col>
          <xdr:colOff>3362</xdr:colOff>
          <xdr:row>55</xdr:row>
          <xdr:rowOff>76200</xdr:rowOff>
        </xdr:to>
        <xdr:sp macro="" textlink="">
          <xdr:nvSpPr>
            <xdr:cNvPr id="8024" name="Group Box 856" hidden="1">
              <a:extLst>
                <a:ext uri="{63B3BB69-23CF-44E3-9099-C40C66FF867C}">
                  <a14:compatExt spid="_x0000_s8024"/>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52</xdr:row>
          <xdr:rowOff>19050</xdr:rowOff>
        </xdr:from>
        <xdr:to>
          <xdr:col>31</xdr:col>
          <xdr:colOff>190500</xdr:colOff>
          <xdr:row>52</xdr:row>
          <xdr:rowOff>228600</xdr:rowOff>
        </xdr:to>
        <xdr:sp macro="" textlink="">
          <xdr:nvSpPr>
            <xdr:cNvPr id="8025" name="Option Button 857" hidden="1">
              <a:extLst>
                <a:ext uri="{63B3BB69-23CF-44E3-9099-C40C66FF867C}">
                  <a14:compatExt spid="_x0000_s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52</xdr:row>
          <xdr:rowOff>31750</xdr:rowOff>
        </xdr:from>
        <xdr:to>
          <xdr:col>36</xdr:col>
          <xdr:colOff>95250</xdr:colOff>
          <xdr:row>52</xdr:row>
          <xdr:rowOff>228600</xdr:rowOff>
        </xdr:to>
        <xdr:sp macro="" textlink="">
          <xdr:nvSpPr>
            <xdr:cNvPr id="8026" name="Option Button 858" hidden="1">
              <a:extLst>
                <a:ext uri="{63B3BB69-23CF-44E3-9099-C40C66FF867C}">
                  <a14:compatExt spid="_x0000_s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55</xdr:row>
          <xdr:rowOff>31750</xdr:rowOff>
        </xdr:from>
        <xdr:to>
          <xdr:col>11</xdr:col>
          <xdr:colOff>3361</xdr:colOff>
          <xdr:row>55</xdr:row>
          <xdr:rowOff>228600</xdr:rowOff>
        </xdr:to>
        <xdr:sp macro="" textlink="">
          <xdr:nvSpPr>
            <xdr:cNvPr id="8029" name="Check Box 861" hidden="1">
              <a:extLst>
                <a:ext uri="{63B3BB69-23CF-44E3-9099-C40C66FF867C}">
                  <a14:compatExt spid="_x0000_s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247650</xdr:colOff>
          <xdr:row>52</xdr:row>
          <xdr:rowOff>31750</xdr:rowOff>
        </xdr:from>
        <xdr:to>
          <xdr:col>43</xdr:col>
          <xdr:colOff>50800</xdr:colOff>
          <xdr:row>52</xdr:row>
          <xdr:rowOff>228600</xdr:rowOff>
        </xdr:to>
        <xdr:sp macro="" textlink="">
          <xdr:nvSpPr>
            <xdr:cNvPr id="8048" name="Option Button 880" hidden="1">
              <a:extLst>
                <a:ext uri="{63B3BB69-23CF-44E3-9099-C40C66FF867C}">
                  <a14:compatExt spid="_x0000_s8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23</xdr:row>
          <xdr:rowOff>19050</xdr:rowOff>
        </xdr:from>
        <xdr:to>
          <xdr:col>11</xdr:col>
          <xdr:colOff>3361</xdr:colOff>
          <xdr:row>23</xdr:row>
          <xdr:rowOff>222250</xdr:rowOff>
        </xdr:to>
        <xdr:sp macro="" textlink="">
          <xdr:nvSpPr>
            <xdr:cNvPr id="8049" name="Check Box 881" hidden="1">
              <a:extLst>
                <a:ext uri="{63B3BB69-23CF-44E3-9099-C40C66FF867C}">
                  <a14:compatExt spid="_x0000_s8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57</xdr:row>
          <xdr:rowOff>0</xdr:rowOff>
        </xdr:from>
        <xdr:to>
          <xdr:col>24</xdr:col>
          <xdr:colOff>3361</xdr:colOff>
          <xdr:row>58</xdr:row>
          <xdr:rowOff>19050</xdr:rowOff>
        </xdr:to>
        <xdr:sp macro="" textlink="">
          <xdr:nvSpPr>
            <xdr:cNvPr id="8053" name="Group Box 885" hidden="1">
              <a:extLst>
                <a:ext uri="{63B3BB69-23CF-44E3-9099-C40C66FF867C}">
                  <a14:compatExt spid="_x0000_s8053"/>
                </a:ext>
              </a:extLst>
            </xdr:cNvPr>
            <xdr:cNvSpPr/>
          </xdr:nvSpPr>
          <xdr:spPr>
            <a:xfrm>
              <a:off x="0" y="0"/>
              <a:ext cx="0" cy="0"/>
            </a:xfrm>
            <a:prstGeom prst="rect">
              <a:avLst/>
            </a:prstGeom>
          </xdr:spPr>
          <xdr:txBody>
            <a:bodyPr vertOverflow="clip" wrap="none" lIns="36576" tIns="22860" rIns="0" bIns="0" anchor="t" upright="1"/>
            <a:lstStyle/>
            <a:p>
              <a:pPr algn="l" rtl="0">
                <a:defRPr sz="1000"/>
              </a:pPr>
              <a:r>
                <a:rPr lang="ja-JP" altLang="en-US" sz="900" b="0" i="0" u="none" strike="noStrike" baseline="0">
                  <a:solidFill>
                    <a:srgbClr val="000000"/>
                  </a:solidFill>
                  <a:latin typeface="MS UI Gothic"/>
                  <a:ea typeface="MS UI Gothic"/>
                </a:rPr>
                <a:t>グループ 885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57</xdr:row>
          <xdr:rowOff>31750</xdr:rowOff>
        </xdr:from>
        <xdr:to>
          <xdr:col>17</xdr:col>
          <xdr:colOff>171450</xdr:colOff>
          <xdr:row>57</xdr:row>
          <xdr:rowOff>228600</xdr:rowOff>
        </xdr:to>
        <xdr:sp macro="" textlink="">
          <xdr:nvSpPr>
            <xdr:cNvPr id="8054" name="Option Button 886" hidden="1">
              <a:extLst>
                <a:ext uri="{63B3BB69-23CF-44E3-9099-C40C66FF867C}">
                  <a14:compatExt spid="_x0000_s8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260350</xdr:colOff>
          <xdr:row>57</xdr:row>
          <xdr:rowOff>31750</xdr:rowOff>
        </xdr:from>
        <xdr:to>
          <xdr:col>22</xdr:col>
          <xdr:colOff>57150</xdr:colOff>
          <xdr:row>57</xdr:row>
          <xdr:rowOff>228600</xdr:rowOff>
        </xdr:to>
        <xdr:sp macro="" textlink="">
          <xdr:nvSpPr>
            <xdr:cNvPr id="8056" name="Option Button 888" hidden="1">
              <a:extLst>
                <a:ext uri="{63B3BB69-23CF-44E3-9099-C40C66FF867C}">
                  <a14:compatExt spid="_x0000_s8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58</xdr:row>
          <xdr:rowOff>31750</xdr:rowOff>
        </xdr:from>
        <xdr:to>
          <xdr:col>11</xdr:col>
          <xdr:colOff>3361</xdr:colOff>
          <xdr:row>58</xdr:row>
          <xdr:rowOff>228600</xdr:rowOff>
        </xdr:to>
        <xdr:sp macro="" textlink="">
          <xdr:nvSpPr>
            <xdr:cNvPr id="8059" name="Check Box 891" hidden="1">
              <a:extLst>
                <a:ext uri="{63B3BB69-23CF-44E3-9099-C40C66FF867C}">
                  <a14:compatExt spid="_x0000_s8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65</xdr:row>
          <xdr:rowOff>241300</xdr:rowOff>
        </xdr:from>
        <xdr:to>
          <xdr:col>24</xdr:col>
          <xdr:colOff>3361</xdr:colOff>
          <xdr:row>66</xdr:row>
          <xdr:rowOff>241300</xdr:rowOff>
        </xdr:to>
        <xdr:sp macro="" textlink="">
          <xdr:nvSpPr>
            <xdr:cNvPr id="8074" name="Group Box 906" hidden="1">
              <a:extLst>
                <a:ext uri="{63B3BB69-23CF-44E3-9099-C40C66FF867C}">
                  <a14:compatExt spid="_x0000_s8074"/>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66</xdr:row>
          <xdr:rowOff>12700</xdr:rowOff>
        </xdr:from>
        <xdr:to>
          <xdr:col>18</xdr:col>
          <xdr:colOff>88900</xdr:colOff>
          <xdr:row>67</xdr:row>
          <xdr:rowOff>0</xdr:rowOff>
        </xdr:to>
        <xdr:sp macro="" textlink="">
          <xdr:nvSpPr>
            <xdr:cNvPr id="8075" name="Option Button 907" hidden="1">
              <a:extLst>
                <a:ext uri="{63B3BB69-23CF-44E3-9099-C40C66FF867C}">
                  <a14:compatExt spid="_x0000_s8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66</xdr:row>
          <xdr:rowOff>12700</xdr:rowOff>
        </xdr:from>
        <xdr:to>
          <xdr:col>23</xdr:col>
          <xdr:colOff>95250</xdr:colOff>
          <xdr:row>67</xdr:row>
          <xdr:rowOff>0</xdr:rowOff>
        </xdr:to>
        <xdr:sp macro="" textlink="">
          <xdr:nvSpPr>
            <xdr:cNvPr id="8076" name="Option Button 908" hidden="1">
              <a:extLst>
                <a:ext uri="{63B3BB69-23CF-44E3-9099-C40C66FF867C}">
                  <a14:compatExt spid="_x0000_s8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66</xdr:row>
          <xdr:rowOff>247650</xdr:rowOff>
        </xdr:from>
        <xdr:to>
          <xdr:col>23</xdr:col>
          <xdr:colOff>228600</xdr:colOff>
          <xdr:row>68</xdr:row>
          <xdr:rowOff>31750</xdr:rowOff>
        </xdr:to>
        <xdr:sp macro="" textlink="">
          <xdr:nvSpPr>
            <xdr:cNvPr id="8077" name="Group Box 909" hidden="1">
              <a:extLst>
                <a:ext uri="{63B3BB69-23CF-44E3-9099-C40C66FF867C}">
                  <a14:compatExt spid="_x0000_s8077"/>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67</xdr:row>
          <xdr:rowOff>12700</xdr:rowOff>
        </xdr:from>
        <xdr:to>
          <xdr:col>18</xdr:col>
          <xdr:colOff>88900</xdr:colOff>
          <xdr:row>68</xdr:row>
          <xdr:rowOff>0</xdr:rowOff>
        </xdr:to>
        <xdr:sp macro="" textlink="">
          <xdr:nvSpPr>
            <xdr:cNvPr id="8078" name="Option Button 910" hidden="1">
              <a:extLst>
                <a:ext uri="{63B3BB69-23CF-44E3-9099-C40C66FF867C}">
                  <a14:compatExt spid="_x0000_s8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67</xdr:row>
          <xdr:rowOff>12700</xdr:rowOff>
        </xdr:from>
        <xdr:to>
          <xdr:col>23</xdr:col>
          <xdr:colOff>95250</xdr:colOff>
          <xdr:row>68</xdr:row>
          <xdr:rowOff>0</xdr:rowOff>
        </xdr:to>
        <xdr:sp macro="" textlink="">
          <xdr:nvSpPr>
            <xdr:cNvPr id="8079" name="Option Button 911" hidden="1">
              <a:extLst>
                <a:ext uri="{63B3BB69-23CF-44E3-9099-C40C66FF867C}">
                  <a14:compatExt spid="_x0000_s8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209550</xdr:colOff>
          <xdr:row>58</xdr:row>
          <xdr:rowOff>190500</xdr:rowOff>
        </xdr:from>
        <xdr:to>
          <xdr:col>46</xdr:col>
          <xdr:colOff>57150</xdr:colOff>
          <xdr:row>64</xdr:row>
          <xdr:rowOff>50800</xdr:rowOff>
        </xdr:to>
        <xdr:sp macro="" textlink="">
          <xdr:nvSpPr>
            <xdr:cNvPr id="8087" name="Group Box 919" hidden="1">
              <a:extLst>
                <a:ext uri="{63B3BB69-23CF-44E3-9099-C40C66FF867C}">
                  <a14:compatExt spid="_x0000_s8087"/>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58</xdr:row>
          <xdr:rowOff>247650</xdr:rowOff>
        </xdr:from>
        <xdr:to>
          <xdr:col>41</xdr:col>
          <xdr:colOff>203200</xdr:colOff>
          <xdr:row>59</xdr:row>
          <xdr:rowOff>241300</xdr:rowOff>
        </xdr:to>
        <xdr:sp macro="" textlink="">
          <xdr:nvSpPr>
            <xdr:cNvPr id="8088" name="Option Button 920" hidden="1">
              <a:extLst>
                <a:ext uri="{63B3BB69-23CF-44E3-9099-C40C66FF867C}">
                  <a14:compatExt spid="_x0000_s8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58</xdr:row>
          <xdr:rowOff>247650</xdr:rowOff>
        </xdr:from>
        <xdr:to>
          <xdr:col>45</xdr:col>
          <xdr:colOff>165100</xdr:colOff>
          <xdr:row>59</xdr:row>
          <xdr:rowOff>241300</xdr:rowOff>
        </xdr:to>
        <xdr:sp macro="" textlink="">
          <xdr:nvSpPr>
            <xdr:cNvPr id="8090" name="Option Button 922" hidden="1">
              <a:extLst>
                <a:ext uri="{63B3BB69-23CF-44E3-9099-C40C66FF867C}">
                  <a14:compatExt spid="_x0000_s8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63</xdr:row>
          <xdr:rowOff>241300</xdr:rowOff>
        </xdr:from>
        <xdr:to>
          <xdr:col>24</xdr:col>
          <xdr:colOff>3361</xdr:colOff>
          <xdr:row>65</xdr:row>
          <xdr:rowOff>0</xdr:rowOff>
        </xdr:to>
        <xdr:sp macro="" textlink="">
          <xdr:nvSpPr>
            <xdr:cNvPr id="8091" name="Group Box 923" hidden="1">
              <a:extLst>
                <a:ext uri="{63B3BB69-23CF-44E3-9099-C40C66FF867C}">
                  <a14:compatExt spid="_x0000_s8091"/>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241300</xdr:rowOff>
        </xdr:from>
        <xdr:to>
          <xdr:col>24</xdr:col>
          <xdr:colOff>3361</xdr:colOff>
          <xdr:row>65</xdr:row>
          <xdr:rowOff>241300</xdr:rowOff>
        </xdr:to>
        <xdr:sp macro="" textlink="">
          <xdr:nvSpPr>
            <xdr:cNvPr id="8092" name="Group Box 924" hidden="1">
              <a:extLst>
                <a:ext uri="{63B3BB69-23CF-44E3-9099-C40C66FF867C}">
                  <a14:compatExt spid="_x0000_s8092"/>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64</xdr:row>
          <xdr:rowOff>133350</xdr:rowOff>
        </xdr:from>
        <xdr:to>
          <xdr:col>24</xdr:col>
          <xdr:colOff>3361</xdr:colOff>
          <xdr:row>66</xdr:row>
          <xdr:rowOff>0</xdr:rowOff>
        </xdr:to>
        <xdr:sp macro="" textlink="">
          <xdr:nvSpPr>
            <xdr:cNvPr id="8099" name="Group Box 931" hidden="1">
              <a:extLst>
                <a:ext uri="{63B3BB69-23CF-44E3-9099-C40C66FF867C}">
                  <a14:compatExt spid="_x0000_s8099"/>
                </a:ext>
              </a:extLst>
            </xdr:cNvPr>
            <xdr:cNvSpPr/>
          </xdr:nvSpPr>
          <xdr:spPr>
            <a:xfrm>
              <a:off x="0" y="0"/>
              <a:ext cx="0" cy="0"/>
            </a:xfrm>
            <a:prstGeom prst="rect">
              <a:avLst/>
            </a:prstGeom>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222250</xdr:colOff>
          <xdr:row>65</xdr:row>
          <xdr:rowOff>12700</xdr:rowOff>
        </xdr:from>
        <xdr:to>
          <xdr:col>18</xdr:col>
          <xdr:colOff>57150</xdr:colOff>
          <xdr:row>66</xdr:row>
          <xdr:rowOff>0</xdr:rowOff>
        </xdr:to>
        <xdr:sp macro="" textlink="">
          <xdr:nvSpPr>
            <xdr:cNvPr id="8100" name="Option Button 932" hidden="1">
              <a:extLst>
                <a:ext uri="{63B3BB69-23CF-44E3-9099-C40C66FF867C}">
                  <a14:compatExt spid="_x0000_s8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65</xdr:row>
          <xdr:rowOff>12700</xdr:rowOff>
        </xdr:from>
        <xdr:to>
          <xdr:col>23</xdr:col>
          <xdr:colOff>69850</xdr:colOff>
          <xdr:row>66</xdr:row>
          <xdr:rowOff>0</xdr:rowOff>
        </xdr:to>
        <xdr:sp macro="" textlink="">
          <xdr:nvSpPr>
            <xdr:cNvPr id="8101" name="Option Button 933" hidden="1">
              <a:extLst>
                <a:ext uri="{63B3BB69-23CF-44E3-9099-C40C66FF867C}">
                  <a14:compatExt spid="_x0000_s8101"/>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sers\tmakuuchi\Downloads\&#12304;&#12489;&#12521;&#12501;&#12488;&#12305;&#31471;&#26411;&#27770;&#28168;&#12469;&#12540;&#12499;&#12473;&#12456;&#12531;&#12488;&#12522;&#12540;&#12471;&#12540;&#12488;Ver0.2_mae+ohtsuka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シート1"/>
      <sheetName val="●記入シート2"/>
      <sheetName val="ｸﾚｼﾞｯﾄの設定について"/>
      <sheetName val="シート1【記入見本】"/>
      <sheetName val="シート2 【記入見本】"/>
    </sheetNames>
    <sheetDataSet>
      <sheetData sheetId="0">
        <row r="2">
          <cell r="BG2" t="str">
            <v>00</v>
          </cell>
          <cell r="BH2" t="str">
            <v>00</v>
          </cell>
          <cell r="BL2" t="str">
            <v>00：選択して下さい</v>
          </cell>
        </row>
        <row r="3">
          <cell r="BG3" t="str">
            <v>01</v>
          </cell>
          <cell r="BH3" t="str">
            <v>10</v>
          </cell>
          <cell r="BL3" t="str">
            <v>01：店頭販売</v>
          </cell>
        </row>
        <row r="4">
          <cell r="BG4" t="str">
            <v>02</v>
          </cell>
          <cell r="BH4" t="str">
            <v>20</v>
          </cell>
          <cell r="BL4" t="str">
            <v>02：催事販売</v>
          </cell>
        </row>
        <row r="5">
          <cell r="BG5" t="str">
            <v>03</v>
          </cell>
          <cell r="BH5" t="str">
            <v>30</v>
          </cell>
          <cell r="BL5" t="str">
            <v>03：訪問販売</v>
          </cell>
        </row>
        <row r="6">
          <cell r="BG6" t="str">
            <v>04</v>
          </cell>
          <cell r="BH6" t="str">
            <v>40</v>
          </cell>
          <cell r="BL6" t="str">
            <v>04：移動販売（タクシー含）</v>
          </cell>
        </row>
        <row r="7">
          <cell r="BG7" t="str">
            <v>05</v>
          </cell>
          <cell r="BH7" t="str">
            <v>50</v>
          </cell>
          <cell r="BL7" t="str">
            <v>05：その他（右欄にご記入ください）</v>
          </cell>
        </row>
        <row r="8">
          <cell r="BG8" t="str">
            <v>06</v>
          </cell>
        </row>
        <row r="9">
          <cell r="BG9" t="str">
            <v>07</v>
          </cell>
        </row>
        <row r="10">
          <cell r="BG10" t="str">
            <v>08</v>
          </cell>
        </row>
        <row r="11">
          <cell r="BG11" t="str">
            <v>09</v>
          </cell>
        </row>
        <row r="12">
          <cell r="BG12" t="str">
            <v>10</v>
          </cell>
        </row>
        <row r="13">
          <cell r="BG13" t="str">
            <v>11</v>
          </cell>
        </row>
        <row r="14">
          <cell r="BG14" t="str">
            <v>12</v>
          </cell>
        </row>
        <row r="15">
          <cell r="BG15" t="str">
            <v>13</v>
          </cell>
        </row>
        <row r="16">
          <cell r="BG16" t="str">
            <v>14</v>
          </cell>
        </row>
        <row r="17">
          <cell r="BG17" t="str">
            <v>15</v>
          </cell>
        </row>
        <row r="18">
          <cell r="BG18" t="str">
            <v>16</v>
          </cell>
        </row>
        <row r="19">
          <cell r="BG19" t="str">
            <v>17</v>
          </cell>
        </row>
        <row r="20">
          <cell r="BG20" t="str">
            <v>18</v>
          </cell>
        </row>
        <row r="21">
          <cell r="BG21" t="str">
            <v>19</v>
          </cell>
        </row>
        <row r="22">
          <cell r="BG22" t="str">
            <v>20</v>
          </cell>
        </row>
        <row r="23">
          <cell r="BG23" t="str">
            <v>21</v>
          </cell>
        </row>
        <row r="24">
          <cell r="BG24" t="str">
            <v>22</v>
          </cell>
        </row>
        <row r="25">
          <cell r="BG25" t="str">
            <v>23</v>
          </cell>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1" Type="http://schemas.openxmlformats.org/officeDocument/2006/relationships/printerSettings" Target="../printerSettings/printerSettings1.bin"/><Relationship Id="rId6" Type="http://schemas.openxmlformats.org/officeDocument/2006/relationships/ctrlProp" Target="../ctrlProps/ctrlProp3.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80.xml"/><Relationship Id="rId18" Type="http://schemas.openxmlformats.org/officeDocument/2006/relationships/ctrlProp" Target="../ctrlProps/ctrlProp85.xml"/><Relationship Id="rId26" Type="http://schemas.openxmlformats.org/officeDocument/2006/relationships/ctrlProp" Target="../ctrlProps/ctrlProp93.xml"/><Relationship Id="rId39" Type="http://schemas.openxmlformats.org/officeDocument/2006/relationships/ctrlProp" Target="../ctrlProps/ctrlProp106.xml"/><Relationship Id="rId21" Type="http://schemas.openxmlformats.org/officeDocument/2006/relationships/ctrlProp" Target="../ctrlProps/ctrlProp88.xml"/><Relationship Id="rId34" Type="http://schemas.openxmlformats.org/officeDocument/2006/relationships/ctrlProp" Target="../ctrlProps/ctrlProp101.xml"/><Relationship Id="rId42" Type="http://schemas.openxmlformats.org/officeDocument/2006/relationships/ctrlProp" Target="../ctrlProps/ctrlProp109.xml"/><Relationship Id="rId47" Type="http://schemas.openxmlformats.org/officeDocument/2006/relationships/ctrlProp" Target="../ctrlProps/ctrlProp114.xml"/><Relationship Id="rId50" Type="http://schemas.openxmlformats.org/officeDocument/2006/relationships/ctrlProp" Target="../ctrlProps/ctrlProp117.xml"/><Relationship Id="rId55" Type="http://schemas.openxmlformats.org/officeDocument/2006/relationships/ctrlProp" Target="../ctrlProps/ctrlProp122.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5" Type="http://schemas.openxmlformats.org/officeDocument/2006/relationships/ctrlProp" Target="../ctrlProps/ctrlProp92.xml"/><Relationship Id="rId33" Type="http://schemas.openxmlformats.org/officeDocument/2006/relationships/ctrlProp" Target="../ctrlProps/ctrlProp100.xml"/><Relationship Id="rId38" Type="http://schemas.openxmlformats.org/officeDocument/2006/relationships/ctrlProp" Target="../ctrlProps/ctrlProp105.xml"/><Relationship Id="rId46" Type="http://schemas.openxmlformats.org/officeDocument/2006/relationships/ctrlProp" Target="../ctrlProps/ctrlProp113.xml"/><Relationship Id="rId2" Type="http://schemas.openxmlformats.org/officeDocument/2006/relationships/drawing" Target="../drawings/drawing2.xml"/><Relationship Id="rId16" Type="http://schemas.openxmlformats.org/officeDocument/2006/relationships/ctrlProp" Target="../ctrlProps/ctrlProp83.xml"/><Relationship Id="rId20" Type="http://schemas.openxmlformats.org/officeDocument/2006/relationships/ctrlProp" Target="../ctrlProps/ctrlProp87.xml"/><Relationship Id="rId29" Type="http://schemas.openxmlformats.org/officeDocument/2006/relationships/ctrlProp" Target="../ctrlProps/ctrlProp96.xml"/><Relationship Id="rId41" Type="http://schemas.openxmlformats.org/officeDocument/2006/relationships/ctrlProp" Target="../ctrlProps/ctrlProp108.xml"/><Relationship Id="rId54" Type="http://schemas.openxmlformats.org/officeDocument/2006/relationships/ctrlProp" Target="../ctrlProps/ctrlProp121.xml"/><Relationship Id="rId1" Type="http://schemas.openxmlformats.org/officeDocument/2006/relationships/printerSettings" Target="../printerSettings/printerSettings2.bin"/><Relationship Id="rId6" Type="http://schemas.openxmlformats.org/officeDocument/2006/relationships/ctrlProp" Target="../ctrlProps/ctrlProp73.xml"/><Relationship Id="rId11" Type="http://schemas.openxmlformats.org/officeDocument/2006/relationships/ctrlProp" Target="../ctrlProps/ctrlProp78.xml"/><Relationship Id="rId24" Type="http://schemas.openxmlformats.org/officeDocument/2006/relationships/ctrlProp" Target="../ctrlProps/ctrlProp91.xml"/><Relationship Id="rId32" Type="http://schemas.openxmlformats.org/officeDocument/2006/relationships/ctrlProp" Target="../ctrlProps/ctrlProp99.xml"/><Relationship Id="rId37" Type="http://schemas.openxmlformats.org/officeDocument/2006/relationships/ctrlProp" Target="../ctrlProps/ctrlProp104.xml"/><Relationship Id="rId40" Type="http://schemas.openxmlformats.org/officeDocument/2006/relationships/ctrlProp" Target="../ctrlProps/ctrlProp107.xml"/><Relationship Id="rId45" Type="http://schemas.openxmlformats.org/officeDocument/2006/relationships/ctrlProp" Target="../ctrlProps/ctrlProp112.xml"/><Relationship Id="rId53" Type="http://schemas.openxmlformats.org/officeDocument/2006/relationships/ctrlProp" Target="../ctrlProps/ctrlProp120.xml"/><Relationship Id="rId5" Type="http://schemas.openxmlformats.org/officeDocument/2006/relationships/ctrlProp" Target="../ctrlProps/ctrlProp72.xml"/><Relationship Id="rId15" Type="http://schemas.openxmlformats.org/officeDocument/2006/relationships/ctrlProp" Target="../ctrlProps/ctrlProp82.xml"/><Relationship Id="rId23" Type="http://schemas.openxmlformats.org/officeDocument/2006/relationships/ctrlProp" Target="../ctrlProps/ctrlProp90.xml"/><Relationship Id="rId28" Type="http://schemas.openxmlformats.org/officeDocument/2006/relationships/ctrlProp" Target="../ctrlProps/ctrlProp95.xml"/><Relationship Id="rId36" Type="http://schemas.openxmlformats.org/officeDocument/2006/relationships/ctrlProp" Target="../ctrlProps/ctrlProp103.xml"/><Relationship Id="rId49" Type="http://schemas.openxmlformats.org/officeDocument/2006/relationships/ctrlProp" Target="../ctrlProps/ctrlProp116.xml"/><Relationship Id="rId10" Type="http://schemas.openxmlformats.org/officeDocument/2006/relationships/ctrlProp" Target="../ctrlProps/ctrlProp77.xml"/><Relationship Id="rId19" Type="http://schemas.openxmlformats.org/officeDocument/2006/relationships/ctrlProp" Target="../ctrlProps/ctrlProp86.xml"/><Relationship Id="rId31" Type="http://schemas.openxmlformats.org/officeDocument/2006/relationships/ctrlProp" Target="../ctrlProps/ctrlProp98.xml"/><Relationship Id="rId44" Type="http://schemas.openxmlformats.org/officeDocument/2006/relationships/ctrlProp" Target="../ctrlProps/ctrlProp111.xml"/><Relationship Id="rId52" Type="http://schemas.openxmlformats.org/officeDocument/2006/relationships/ctrlProp" Target="../ctrlProps/ctrlProp119.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 Id="rId27" Type="http://schemas.openxmlformats.org/officeDocument/2006/relationships/ctrlProp" Target="../ctrlProps/ctrlProp94.xml"/><Relationship Id="rId30" Type="http://schemas.openxmlformats.org/officeDocument/2006/relationships/ctrlProp" Target="../ctrlProps/ctrlProp97.xml"/><Relationship Id="rId35" Type="http://schemas.openxmlformats.org/officeDocument/2006/relationships/ctrlProp" Target="../ctrlProps/ctrlProp102.xml"/><Relationship Id="rId43" Type="http://schemas.openxmlformats.org/officeDocument/2006/relationships/ctrlProp" Target="../ctrlProps/ctrlProp110.xml"/><Relationship Id="rId48" Type="http://schemas.openxmlformats.org/officeDocument/2006/relationships/ctrlProp" Target="../ctrlProps/ctrlProp115.xml"/><Relationship Id="rId56" Type="http://schemas.openxmlformats.org/officeDocument/2006/relationships/comments" Target="../comments1.xml"/><Relationship Id="rId8" Type="http://schemas.openxmlformats.org/officeDocument/2006/relationships/ctrlProp" Target="../ctrlProps/ctrlProp75.xml"/><Relationship Id="rId51" Type="http://schemas.openxmlformats.org/officeDocument/2006/relationships/ctrlProp" Target="../ctrlProps/ctrlProp118.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32.xml"/><Relationship Id="rId18" Type="http://schemas.openxmlformats.org/officeDocument/2006/relationships/ctrlProp" Target="../ctrlProps/ctrlProp137.xml"/><Relationship Id="rId26" Type="http://schemas.openxmlformats.org/officeDocument/2006/relationships/ctrlProp" Target="../ctrlProps/ctrlProp145.xml"/><Relationship Id="rId39" Type="http://schemas.openxmlformats.org/officeDocument/2006/relationships/ctrlProp" Target="../ctrlProps/ctrlProp158.xml"/><Relationship Id="rId21" Type="http://schemas.openxmlformats.org/officeDocument/2006/relationships/ctrlProp" Target="../ctrlProps/ctrlProp140.xml"/><Relationship Id="rId34" Type="http://schemas.openxmlformats.org/officeDocument/2006/relationships/ctrlProp" Target="../ctrlProps/ctrlProp153.xml"/><Relationship Id="rId42" Type="http://schemas.openxmlformats.org/officeDocument/2006/relationships/ctrlProp" Target="../ctrlProps/ctrlProp161.xml"/><Relationship Id="rId47" Type="http://schemas.openxmlformats.org/officeDocument/2006/relationships/ctrlProp" Target="../ctrlProps/ctrlProp166.xml"/><Relationship Id="rId50" Type="http://schemas.openxmlformats.org/officeDocument/2006/relationships/ctrlProp" Target="../ctrlProps/ctrlProp169.xml"/><Relationship Id="rId55" Type="http://schemas.openxmlformats.org/officeDocument/2006/relationships/ctrlProp" Target="../ctrlProps/ctrlProp174.xml"/><Relationship Id="rId63" Type="http://schemas.openxmlformats.org/officeDocument/2006/relationships/ctrlProp" Target="../ctrlProps/ctrlProp182.xml"/><Relationship Id="rId68" Type="http://schemas.openxmlformats.org/officeDocument/2006/relationships/ctrlProp" Target="../ctrlProps/ctrlProp187.xml"/><Relationship Id="rId7" Type="http://schemas.openxmlformats.org/officeDocument/2006/relationships/ctrlProp" Target="../ctrlProps/ctrlProp126.xml"/><Relationship Id="rId71"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135.xml"/><Relationship Id="rId29" Type="http://schemas.openxmlformats.org/officeDocument/2006/relationships/ctrlProp" Target="../ctrlProps/ctrlProp148.xml"/><Relationship Id="rId1" Type="http://schemas.openxmlformats.org/officeDocument/2006/relationships/printerSettings" Target="../printerSettings/printerSettings4.bin"/><Relationship Id="rId6" Type="http://schemas.openxmlformats.org/officeDocument/2006/relationships/ctrlProp" Target="../ctrlProps/ctrlProp125.xml"/><Relationship Id="rId11" Type="http://schemas.openxmlformats.org/officeDocument/2006/relationships/ctrlProp" Target="../ctrlProps/ctrlProp130.xml"/><Relationship Id="rId24" Type="http://schemas.openxmlformats.org/officeDocument/2006/relationships/ctrlProp" Target="../ctrlProps/ctrlProp143.xml"/><Relationship Id="rId32" Type="http://schemas.openxmlformats.org/officeDocument/2006/relationships/ctrlProp" Target="../ctrlProps/ctrlProp151.xml"/><Relationship Id="rId37" Type="http://schemas.openxmlformats.org/officeDocument/2006/relationships/ctrlProp" Target="../ctrlProps/ctrlProp156.xml"/><Relationship Id="rId40" Type="http://schemas.openxmlformats.org/officeDocument/2006/relationships/ctrlProp" Target="../ctrlProps/ctrlProp159.xml"/><Relationship Id="rId45" Type="http://schemas.openxmlformats.org/officeDocument/2006/relationships/ctrlProp" Target="../ctrlProps/ctrlProp164.xml"/><Relationship Id="rId53" Type="http://schemas.openxmlformats.org/officeDocument/2006/relationships/ctrlProp" Target="../ctrlProps/ctrlProp172.xml"/><Relationship Id="rId58" Type="http://schemas.openxmlformats.org/officeDocument/2006/relationships/ctrlProp" Target="../ctrlProps/ctrlProp177.xml"/><Relationship Id="rId66" Type="http://schemas.openxmlformats.org/officeDocument/2006/relationships/ctrlProp" Target="../ctrlProps/ctrlProp185.xml"/><Relationship Id="rId5" Type="http://schemas.openxmlformats.org/officeDocument/2006/relationships/ctrlProp" Target="../ctrlProps/ctrlProp124.xml"/><Relationship Id="rId15" Type="http://schemas.openxmlformats.org/officeDocument/2006/relationships/ctrlProp" Target="../ctrlProps/ctrlProp134.xml"/><Relationship Id="rId23" Type="http://schemas.openxmlformats.org/officeDocument/2006/relationships/ctrlProp" Target="../ctrlProps/ctrlProp142.xml"/><Relationship Id="rId28" Type="http://schemas.openxmlformats.org/officeDocument/2006/relationships/ctrlProp" Target="../ctrlProps/ctrlProp147.xml"/><Relationship Id="rId36" Type="http://schemas.openxmlformats.org/officeDocument/2006/relationships/ctrlProp" Target="../ctrlProps/ctrlProp155.xml"/><Relationship Id="rId49" Type="http://schemas.openxmlformats.org/officeDocument/2006/relationships/ctrlProp" Target="../ctrlProps/ctrlProp168.xml"/><Relationship Id="rId57" Type="http://schemas.openxmlformats.org/officeDocument/2006/relationships/ctrlProp" Target="../ctrlProps/ctrlProp176.xml"/><Relationship Id="rId61" Type="http://schemas.openxmlformats.org/officeDocument/2006/relationships/ctrlProp" Target="../ctrlProps/ctrlProp180.xml"/><Relationship Id="rId10" Type="http://schemas.openxmlformats.org/officeDocument/2006/relationships/ctrlProp" Target="../ctrlProps/ctrlProp129.xml"/><Relationship Id="rId19" Type="http://schemas.openxmlformats.org/officeDocument/2006/relationships/ctrlProp" Target="../ctrlProps/ctrlProp138.xml"/><Relationship Id="rId31" Type="http://schemas.openxmlformats.org/officeDocument/2006/relationships/ctrlProp" Target="../ctrlProps/ctrlProp150.xml"/><Relationship Id="rId44" Type="http://schemas.openxmlformats.org/officeDocument/2006/relationships/ctrlProp" Target="../ctrlProps/ctrlProp163.xml"/><Relationship Id="rId52" Type="http://schemas.openxmlformats.org/officeDocument/2006/relationships/ctrlProp" Target="../ctrlProps/ctrlProp171.xml"/><Relationship Id="rId60" Type="http://schemas.openxmlformats.org/officeDocument/2006/relationships/ctrlProp" Target="../ctrlProps/ctrlProp179.xml"/><Relationship Id="rId65" Type="http://schemas.openxmlformats.org/officeDocument/2006/relationships/ctrlProp" Target="../ctrlProps/ctrlProp184.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 Id="rId22" Type="http://schemas.openxmlformats.org/officeDocument/2006/relationships/ctrlProp" Target="../ctrlProps/ctrlProp141.xml"/><Relationship Id="rId27" Type="http://schemas.openxmlformats.org/officeDocument/2006/relationships/ctrlProp" Target="../ctrlProps/ctrlProp146.xml"/><Relationship Id="rId30" Type="http://schemas.openxmlformats.org/officeDocument/2006/relationships/ctrlProp" Target="../ctrlProps/ctrlProp149.xml"/><Relationship Id="rId35" Type="http://schemas.openxmlformats.org/officeDocument/2006/relationships/ctrlProp" Target="../ctrlProps/ctrlProp154.xml"/><Relationship Id="rId43" Type="http://schemas.openxmlformats.org/officeDocument/2006/relationships/ctrlProp" Target="../ctrlProps/ctrlProp162.xml"/><Relationship Id="rId48" Type="http://schemas.openxmlformats.org/officeDocument/2006/relationships/ctrlProp" Target="../ctrlProps/ctrlProp167.xml"/><Relationship Id="rId56" Type="http://schemas.openxmlformats.org/officeDocument/2006/relationships/ctrlProp" Target="../ctrlProps/ctrlProp175.xml"/><Relationship Id="rId64" Type="http://schemas.openxmlformats.org/officeDocument/2006/relationships/ctrlProp" Target="../ctrlProps/ctrlProp183.xml"/><Relationship Id="rId69" Type="http://schemas.openxmlformats.org/officeDocument/2006/relationships/ctrlProp" Target="../ctrlProps/ctrlProp188.xml"/><Relationship Id="rId8" Type="http://schemas.openxmlformats.org/officeDocument/2006/relationships/ctrlProp" Target="../ctrlProps/ctrlProp127.xml"/><Relationship Id="rId51" Type="http://schemas.openxmlformats.org/officeDocument/2006/relationships/ctrlProp" Target="../ctrlProps/ctrlProp170.xml"/><Relationship Id="rId3" Type="http://schemas.openxmlformats.org/officeDocument/2006/relationships/vmlDrawing" Target="../drawings/vmlDrawing3.vml"/><Relationship Id="rId12" Type="http://schemas.openxmlformats.org/officeDocument/2006/relationships/ctrlProp" Target="../ctrlProps/ctrlProp131.xml"/><Relationship Id="rId17" Type="http://schemas.openxmlformats.org/officeDocument/2006/relationships/ctrlProp" Target="../ctrlProps/ctrlProp136.xml"/><Relationship Id="rId25" Type="http://schemas.openxmlformats.org/officeDocument/2006/relationships/ctrlProp" Target="../ctrlProps/ctrlProp144.xml"/><Relationship Id="rId33" Type="http://schemas.openxmlformats.org/officeDocument/2006/relationships/ctrlProp" Target="../ctrlProps/ctrlProp152.xml"/><Relationship Id="rId38" Type="http://schemas.openxmlformats.org/officeDocument/2006/relationships/ctrlProp" Target="../ctrlProps/ctrlProp157.xml"/><Relationship Id="rId46" Type="http://schemas.openxmlformats.org/officeDocument/2006/relationships/ctrlProp" Target="../ctrlProps/ctrlProp165.xml"/><Relationship Id="rId59" Type="http://schemas.openxmlformats.org/officeDocument/2006/relationships/ctrlProp" Target="../ctrlProps/ctrlProp178.xml"/><Relationship Id="rId67" Type="http://schemas.openxmlformats.org/officeDocument/2006/relationships/ctrlProp" Target="../ctrlProps/ctrlProp186.xml"/><Relationship Id="rId20" Type="http://schemas.openxmlformats.org/officeDocument/2006/relationships/ctrlProp" Target="../ctrlProps/ctrlProp139.xml"/><Relationship Id="rId41" Type="http://schemas.openxmlformats.org/officeDocument/2006/relationships/ctrlProp" Target="../ctrlProps/ctrlProp160.xml"/><Relationship Id="rId54" Type="http://schemas.openxmlformats.org/officeDocument/2006/relationships/ctrlProp" Target="../ctrlProps/ctrlProp173.xml"/><Relationship Id="rId62" Type="http://schemas.openxmlformats.org/officeDocument/2006/relationships/ctrlProp" Target="../ctrlProps/ctrlProp181.xml"/><Relationship Id="rId70" Type="http://schemas.openxmlformats.org/officeDocument/2006/relationships/ctrlProp" Target="../ctrlProps/ctrlProp18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94.xml"/><Relationship Id="rId13" Type="http://schemas.openxmlformats.org/officeDocument/2006/relationships/ctrlProp" Target="../ctrlProps/ctrlProp199.xml"/><Relationship Id="rId18" Type="http://schemas.openxmlformats.org/officeDocument/2006/relationships/ctrlProp" Target="../ctrlProps/ctrlProp204.xml"/><Relationship Id="rId26" Type="http://schemas.openxmlformats.org/officeDocument/2006/relationships/ctrlProp" Target="../ctrlProps/ctrlProp212.xml"/><Relationship Id="rId39" Type="http://schemas.openxmlformats.org/officeDocument/2006/relationships/ctrlProp" Target="../ctrlProps/ctrlProp225.xml"/><Relationship Id="rId3" Type="http://schemas.openxmlformats.org/officeDocument/2006/relationships/vmlDrawing" Target="../drawings/vmlDrawing4.vml"/><Relationship Id="rId21" Type="http://schemas.openxmlformats.org/officeDocument/2006/relationships/ctrlProp" Target="../ctrlProps/ctrlProp207.xml"/><Relationship Id="rId34" Type="http://schemas.openxmlformats.org/officeDocument/2006/relationships/ctrlProp" Target="../ctrlProps/ctrlProp220.xml"/><Relationship Id="rId42" Type="http://schemas.openxmlformats.org/officeDocument/2006/relationships/ctrlProp" Target="../ctrlProps/ctrlProp228.xml"/><Relationship Id="rId7" Type="http://schemas.openxmlformats.org/officeDocument/2006/relationships/ctrlProp" Target="../ctrlProps/ctrlProp193.xml"/><Relationship Id="rId12" Type="http://schemas.openxmlformats.org/officeDocument/2006/relationships/ctrlProp" Target="../ctrlProps/ctrlProp198.xml"/><Relationship Id="rId17" Type="http://schemas.openxmlformats.org/officeDocument/2006/relationships/ctrlProp" Target="../ctrlProps/ctrlProp203.xml"/><Relationship Id="rId25" Type="http://schemas.openxmlformats.org/officeDocument/2006/relationships/ctrlProp" Target="../ctrlProps/ctrlProp211.xml"/><Relationship Id="rId33" Type="http://schemas.openxmlformats.org/officeDocument/2006/relationships/ctrlProp" Target="../ctrlProps/ctrlProp219.xml"/><Relationship Id="rId38" Type="http://schemas.openxmlformats.org/officeDocument/2006/relationships/ctrlProp" Target="../ctrlProps/ctrlProp224.xml"/><Relationship Id="rId46" Type="http://schemas.openxmlformats.org/officeDocument/2006/relationships/comments" Target="../comments3.xml"/><Relationship Id="rId2" Type="http://schemas.openxmlformats.org/officeDocument/2006/relationships/drawing" Target="../drawings/drawing5.xml"/><Relationship Id="rId16" Type="http://schemas.openxmlformats.org/officeDocument/2006/relationships/ctrlProp" Target="../ctrlProps/ctrlProp202.xml"/><Relationship Id="rId20" Type="http://schemas.openxmlformats.org/officeDocument/2006/relationships/ctrlProp" Target="../ctrlProps/ctrlProp206.xml"/><Relationship Id="rId29" Type="http://schemas.openxmlformats.org/officeDocument/2006/relationships/ctrlProp" Target="../ctrlProps/ctrlProp215.xml"/><Relationship Id="rId41" Type="http://schemas.openxmlformats.org/officeDocument/2006/relationships/ctrlProp" Target="../ctrlProps/ctrlProp227.xml"/><Relationship Id="rId1" Type="http://schemas.openxmlformats.org/officeDocument/2006/relationships/printerSettings" Target="../printerSettings/printerSettings5.bin"/><Relationship Id="rId6" Type="http://schemas.openxmlformats.org/officeDocument/2006/relationships/ctrlProp" Target="../ctrlProps/ctrlProp192.xml"/><Relationship Id="rId11" Type="http://schemas.openxmlformats.org/officeDocument/2006/relationships/ctrlProp" Target="../ctrlProps/ctrlProp197.xml"/><Relationship Id="rId24" Type="http://schemas.openxmlformats.org/officeDocument/2006/relationships/ctrlProp" Target="../ctrlProps/ctrlProp210.xml"/><Relationship Id="rId32" Type="http://schemas.openxmlformats.org/officeDocument/2006/relationships/ctrlProp" Target="../ctrlProps/ctrlProp218.xml"/><Relationship Id="rId37" Type="http://schemas.openxmlformats.org/officeDocument/2006/relationships/ctrlProp" Target="../ctrlProps/ctrlProp223.xml"/><Relationship Id="rId40" Type="http://schemas.openxmlformats.org/officeDocument/2006/relationships/ctrlProp" Target="../ctrlProps/ctrlProp226.xml"/><Relationship Id="rId45" Type="http://schemas.openxmlformats.org/officeDocument/2006/relationships/ctrlProp" Target="../ctrlProps/ctrlProp231.xml"/><Relationship Id="rId5" Type="http://schemas.openxmlformats.org/officeDocument/2006/relationships/ctrlProp" Target="../ctrlProps/ctrlProp191.xml"/><Relationship Id="rId15" Type="http://schemas.openxmlformats.org/officeDocument/2006/relationships/ctrlProp" Target="../ctrlProps/ctrlProp201.xml"/><Relationship Id="rId23" Type="http://schemas.openxmlformats.org/officeDocument/2006/relationships/ctrlProp" Target="../ctrlProps/ctrlProp209.xml"/><Relationship Id="rId28" Type="http://schemas.openxmlformats.org/officeDocument/2006/relationships/ctrlProp" Target="../ctrlProps/ctrlProp214.xml"/><Relationship Id="rId36" Type="http://schemas.openxmlformats.org/officeDocument/2006/relationships/ctrlProp" Target="../ctrlProps/ctrlProp222.xml"/><Relationship Id="rId10" Type="http://schemas.openxmlformats.org/officeDocument/2006/relationships/ctrlProp" Target="../ctrlProps/ctrlProp196.xml"/><Relationship Id="rId19" Type="http://schemas.openxmlformats.org/officeDocument/2006/relationships/ctrlProp" Target="../ctrlProps/ctrlProp205.xml"/><Relationship Id="rId31" Type="http://schemas.openxmlformats.org/officeDocument/2006/relationships/ctrlProp" Target="../ctrlProps/ctrlProp217.xml"/><Relationship Id="rId44" Type="http://schemas.openxmlformats.org/officeDocument/2006/relationships/ctrlProp" Target="../ctrlProps/ctrlProp230.xml"/><Relationship Id="rId4" Type="http://schemas.openxmlformats.org/officeDocument/2006/relationships/ctrlProp" Target="../ctrlProps/ctrlProp190.xml"/><Relationship Id="rId9" Type="http://schemas.openxmlformats.org/officeDocument/2006/relationships/ctrlProp" Target="../ctrlProps/ctrlProp195.xml"/><Relationship Id="rId14" Type="http://schemas.openxmlformats.org/officeDocument/2006/relationships/ctrlProp" Target="../ctrlProps/ctrlProp200.xml"/><Relationship Id="rId22" Type="http://schemas.openxmlformats.org/officeDocument/2006/relationships/ctrlProp" Target="../ctrlProps/ctrlProp208.xml"/><Relationship Id="rId27" Type="http://schemas.openxmlformats.org/officeDocument/2006/relationships/ctrlProp" Target="../ctrlProps/ctrlProp213.xml"/><Relationship Id="rId30" Type="http://schemas.openxmlformats.org/officeDocument/2006/relationships/ctrlProp" Target="../ctrlProps/ctrlProp216.xml"/><Relationship Id="rId35" Type="http://schemas.openxmlformats.org/officeDocument/2006/relationships/ctrlProp" Target="../ctrlProps/ctrlProp221.xml"/><Relationship Id="rId43" Type="http://schemas.openxmlformats.org/officeDocument/2006/relationships/ctrlProp" Target="../ctrlProps/ctrlProp22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hyperlink" Target="mailto:sbps@g.softbank.co.jp" TargetMode="External"/><Relationship Id="rId1" Type="http://schemas.openxmlformats.org/officeDocument/2006/relationships/hyperlink" Target="mailto:inbound@sb.ne.jp"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C00FF"/>
    <pageSetUpPr fitToPage="1"/>
  </sheetPr>
  <dimension ref="A1:BZ254"/>
  <sheetViews>
    <sheetView showGridLines="0" zoomScale="85" zoomScaleNormal="85" zoomScaleSheetLayoutView="75" workbookViewId="0"/>
  </sheetViews>
  <sheetFormatPr defaultColWidth="3.36328125" defaultRowHeight="18.649999999999999" customHeight="1"/>
  <cols>
    <col min="1" max="1" width="3.36328125" style="38"/>
    <col min="2" max="2" width="3.36328125" style="86"/>
    <col min="3" max="3" width="3.36328125" style="42"/>
    <col min="4" max="28" width="3.36328125" style="39"/>
    <col min="29" max="37" width="3.36328125" style="40"/>
    <col min="38" max="46" width="3.36328125" style="39"/>
    <col min="47" max="47" width="3.26953125" style="30" customWidth="1"/>
    <col min="48" max="51" width="6.6328125" style="18" hidden="1" customWidth="1"/>
    <col min="52" max="52" width="12.6328125" style="18" hidden="1" customWidth="1"/>
    <col min="53" max="55" width="6.6328125" style="18" hidden="1" customWidth="1"/>
    <col min="56" max="57" width="3.36328125" style="18" hidden="1" customWidth="1"/>
    <col min="58" max="63" width="3.36328125" style="11" hidden="1" customWidth="1"/>
    <col min="64" max="64" width="12.7265625" style="11" hidden="1" customWidth="1"/>
    <col min="65" max="66" width="3.36328125" style="11" hidden="1" customWidth="1"/>
    <col min="67" max="67" width="11.6328125" style="11" hidden="1" customWidth="1"/>
    <col min="68" max="68" width="8.6328125" style="11" hidden="1" customWidth="1"/>
    <col min="69" max="69" width="3.36328125" style="103" hidden="1" customWidth="1"/>
    <col min="70" max="72" width="3.36328125" style="11" customWidth="1"/>
    <col min="73" max="75" width="3.36328125" style="6" customWidth="1"/>
    <col min="76" max="78" width="3.36328125" style="13" customWidth="1"/>
    <col min="79" max="16384" width="3.36328125" style="14"/>
  </cols>
  <sheetData>
    <row r="1" spans="1:78" s="7" customFormat="1" ht="18.649999999999999" customHeight="1" thickBot="1">
      <c r="A1" s="30"/>
      <c r="B1" s="8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3"/>
      <c r="AV1" s="511"/>
      <c r="AW1" s="4"/>
      <c r="AX1" s="4"/>
      <c r="AY1" s="4"/>
      <c r="AZ1" s="5" t="s">
        <v>278</v>
      </c>
      <c r="BA1" s="4"/>
      <c r="BB1" s="4"/>
      <c r="BC1" s="4"/>
      <c r="BD1" s="4"/>
      <c r="BE1" s="4"/>
      <c r="BF1" s="5"/>
      <c r="BG1" s="5" t="s">
        <v>694</v>
      </c>
      <c r="BH1" s="5"/>
      <c r="BI1" s="5"/>
      <c r="BJ1" s="5"/>
      <c r="BK1" s="5"/>
      <c r="BL1" s="5" t="s">
        <v>1855</v>
      </c>
      <c r="BM1" s="5"/>
      <c r="BN1" s="5"/>
      <c r="BO1" s="5" t="s">
        <v>1724</v>
      </c>
      <c r="BP1" s="5" t="s">
        <v>1725</v>
      </c>
      <c r="BQ1" s="100"/>
      <c r="BR1" s="5"/>
      <c r="BS1" s="5"/>
      <c r="BT1" s="5"/>
      <c r="BU1" s="6"/>
      <c r="BV1" s="6"/>
      <c r="BW1" s="6"/>
      <c r="BX1" s="6"/>
      <c r="BY1" s="6"/>
      <c r="BZ1" s="6"/>
    </row>
    <row r="2" spans="1:78" s="7" customFormat="1" ht="18" customHeight="1" thickTop="1" thickBot="1">
      <c r="A2" s="30"/>
      <c r="B2" s="83"/>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9"/>
      <c r="AU2" s="10"/>
      <c r="AV2" s="550" t="b">
        <f>記入シート2!AV17</f>
        <v>0</v>
      </c>
      <c r="AW2" s="550" t="s">
        <v>1712</v>
      </c>
      <c r="AY2" s="4"/>
      <c r="AZ2" s="11" t="s">
        <v>279</v>
      </c>
      <c r="BA2" s="4"/>
      <c r="BB2" s="4"/>
      <c r="BC2" s="4"/>
      <c r="BD2" s="4"/>
      <c r="BE2" s="4"/>
      <c r="BF2" s="5"/>
      <c r="BG2" s="5" t="s">
        <v>695</v>
      </c>
      <c r="BH2" s="5" t="s">
        <v>695</v>
      </c>
      <c r="BI2" s="5"/>
      <c r="BJ2" s="5"/>
      <c r="BK2" s="5"/>
      <c r="BL2" s="5" t="s">
        <v>684</v>
      </c>
      <c r="BM2" s="5"/>
      <c r="BN2" s="5"/>
      <c r="BO2" s="5" t="s">
        <v>1726</v>
      </c>
      <c r="BP2" s="5" t="s">
        <v>1727</v>
      </c>
      <c r="BQ2" s="100"/>
      <c r="BR2" s="5"/>
      <c r="BS2" s="5"/>
      <c r="BT2" s="5"/>
      <c r="BU2" s="6"/>
      <c r="BV2" s="6"/>
      <c r="BW2" s="6"/>
      <c r="BX2" s="6"/>
      <c r="BY2" s="6"/>
      <c r="BZ2" s="6"/>
    </row>
    <row r="3" spans="1:78" s="7" customFormat="1" ht="18" customHeight="1" thickTop="1">
      <c r="A3" s="514"/>
      <c r="B3" s="91"/>
      <c r="C3" s="1320" t="s">
        <v>1998</v>
      </c>
      <c r="D3" s="1321"/>
      <c r="E3" s="1321"/>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1"/>
      <c r="AG3" s="1321"/>
      <c r="AH3" s="1321"/>
      <c r="AI3" s="1321"/>
      <c r="AJ3" s="1321"/>
      <c r="AK3" s="1321"/>
      <c r="AL3" s="1321"/>
      <c r="AM3" s="1321"/>
      <c r="AN3" s="1321"/>
      <c r="AO3" s="1321"/>
      <c r="AP3" s="1321"/>
      <c r="AQ3" s="1321"/>
      <c r="AR3" s="1321"/>
      <c r="AS3" s="1321"/>
      <c r="AT3" s="1322"/>
      <c r="AU3" s="12"/>
      <c r="AV3" s="511"/>
      <c r="AW3" s="4"/>
      <c r="AX3" s="4"/>
      <c r="AY3" s="4"/>
      <c r="AZ3" s="11" t="s">
        <v>285</v>
      </c>
      <c r="BA3" s="4"/>
      <c r="BB3" s="4"/>
      <c r="BC3" s="4"/>
      <c r="BD3" s="4"/>
      <c r="BE3" s="4"/>
      <c r="BF3" s="5"/>
      <c r="BG3" s="5" t="s">
        <v>696</v>
      </c>
      <c r="BH3" s="5" t="s">
        <v>697</v>
      </c>
      <c r="BI3" s="5"/>
      <c r="BJ3" s="5"/>
      <c r="BK3" s="5"/>
      <c r="BL3" s="5" t="s">
        <v>1856</v>
      </c>
      <c r="BM3" s="5"/>
      <c r="BN3" s="5"/>
      <c r="BO3" s="5" t="s">
        <v>1728</v>
      </c>
      <c r="BP3" s="5" t="s">
        <v>1729</v>
      </c>
      <c r="BQ3" s="100"/>
      <c r="BR3" s="5"/>
      <c r="BS3" s="5"/>
      <c r="BT3" s="5"/>
      <c r="BU3" s="6"/>
      <c r="BV3" s="6"/>
      <c r="BW3" s="6"/>
      <c r="BX3" s="6"/>
      <c r="BY3" s="6"/>
      <c r="BZ3" s="6"/>
    </row>
    <row r="4" spans="1:78" ht="18" customHeight="1" thickBot="1">
      <c r="A4" s="514"/>
      <c r="B4" s="91">
        <f>SUM(B13:B130)</f>
        <v>1</v>
      </c>
      <c r="C4" s="1323"/>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1324"/>
      <c r="AB4" s="1324"/>
      <c r="AC4" s="1324"/>
      <c r="AD4" s="1324"/>
      <c r="AE4" s="1324"/>
      <c r="AF4" s="1324"/>
      <c r="AG4" s="1324"/>
      <c r="AH4" s="1324"/>
      <c r="AI4" s="1324"/>
      <c r="AJ4" s="1324"/>
      <c r="AK4" s="1324"/>
      <c r="AL4" s="1324"/>
      <c r="AM4" s="1324"/>
      <c r="AN4" s="1324"/>
      <c r="AO4" s="1324"/>
      <c r="AP4" s="1324"/>
      <c r="AQ4" s="1324"/>
      <c r="AR4" s="1324"/>
      <c r="AS4" s="1324"/>
      <c r="AT4" s="1325"/>
      <c r="AU4" s="12"/>
      <c r="AV4" s="511"/>
      <c r="AW4" s="4"/>
      <c r="AX4" s="4"/>
      <c r="AY4" s="4"/>
      <c r="AZ4" s="11" t="s">
        <v>290</v>
      </c>
      <c r="BA4" s="4"/>
      <c r="BB4" s="4"/>
      <c r="BC4" s="4"/>
      <c r="BD4" s="4"/>
      <c r="BE4" s="4"/>
      <c r="BF4" s="5"/>
      <c r="BG4" s="5" t="s">
        <v>698</v>
      </c>
      <c r="BH4" s="5" t="s">
        <v>699</v>
      </c>
      <c r="BI4" s="5"/>
      <c r="BJ4" s="5"/>
      <c r="BK4" s="5"/>
      <c r="BL4" s="5" t="s">
        <v>1857</v>
      </c>
      <c r="BM4" s="5"/>
      <c r="BN4" s="5"/>
      <c r="BO4" s="5" t="s">
        <v>1730</v>
      </c>
      <c r="BP4" s="5" t="s">
        <v>1731</v>
      </c>
      <c r="BQ4" s="100"/>
      <c r="BR4" s="5"/>
      <c r="BS4" s="5"/>
      <c r="BT4" s="5"/>
    </row>
    <row r="5" spans="1:78" ht="30" customHeight="1" thickTop="1">
      <c r="A5" s="514"/>
      <c r="B5" s="91"/>
      <c r="C5" s="1326" t="s">
        <v>4829</v>
      </c>
      <c r="D5" s="1326"/>
      <c r="E5" s="1326"/>
      <c r="F5" s="1326"/>
      <c r="G5" s="1326"/>
      <c r="H5" s="1326"/>
      <c r="I5" s="1326"/>
      <c r="J5" s="1326"/>
      <c r="K5" s="1326"/>
      <c r="L5" s="1326"/>
      <c r="M5" s="1326"/>
      <c r="N5" s="1326"/>
      <c r="O5" s="1326"/>
      <c r="P5" s="1326"/>
      <c r="Q5" s="1326"/>
      <c r="R5" s="1326"/>
      <c r="S5" s="1326"/>
      <c r="T5" s="1326"/>
      <c r="U5" s="1326"/>
      <c r="V5" s="1326"/>
      <c r="W5" s="1326"/>
      <c r="X5" s="1326"/>
      <c r="Y5" s="1326"/>
      <c r="Z5" s="1326"/>
      <c r="AA5" s="1326"/>
      <c r="AB5" s="1326"/>
      <c r="AC5" s="1326"/>
      <c r="AD5" s="1326"/>
      <c r="AE5" s="1326"/>
      <c r="AF5" s="1326"/>
      <c r="AG5" s="1326"/>
      <c r="AH5" s="1326"/>
      <c r="AI5" s="1326"/>
      <c r="AJ5" s="1326"/>
      <c r="AK5" s="1326"/>
      <c r="AL5" s="1326"/>
      <c r="AM5" s="1326"/>
      <c r="AN5" s="1326"/>
      <c r="AO5" s="1326"/>
      <c r="AP5" s="1326"/>
      <c r="AQ5" s="1326"/>
      <c r="AR5" s="1326"/>
      <c r="AS5" s="1326"/>
      <c r="AT5" s="1326"/>
      <c r="AU5" s="12"/>
      <c r="AV5" s="511"/>
      <c r="AW5" s="4"/>
      <c r="AX5" s="4"/>
      <c r="AY5" s="4"/>
      <c r="AZ5" s="11" t="s">
        <v>297</v>
      </c>
      <c r="BA5" s="4"/>
      <c r="BB5" s="4"/>
      <c r="BC5" s="4"/>
      <c r="BD5" s="4"/>
      <c r="BE5" s="4"/>
      <c r="BF5" s="5"/>
      <c r="BG5" s="5" t="s">
        <v>700</v>
      </c>
      <c r="BH5" s="5" t="s">
        <v>701</v>
      </c>
      <c r="BI5" s="5"/>
      <c r="BJ5" s="5"/>
      <c r="BK5" s="5"/>
      <c r="BL5" s="5" t="s">
        <v>1858</v>
      </c>
      <c r="BM5" s="5"/>
      <c r="BN5" s="5"/>
      <c r="BO5" s="5" t="s">
        <v>1732</v>
      </c>
      <c r="BP5" s="5" t="s">
        <v>1733</v>
      </c>
      <c r="BQ5" s="100"/>
      <c r="BR5" s="5"/>
      <c r="BS5" s="5"/>
      <c r="BT5" s="5"/>
    </row>
    <row r="6" spans="1:78" ht="18" customHeight="1">
      <c r="A6" s="514"/>
      <c r="B6" s="91"/>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I6" s="1327"/>
      <c r="AJ6" s="1327"/>
      <c r="AK6" s="1327"/>
      <c r="AL6" s="1327"/>
      <c r="AM6" s="1327"/>
      <c r="AN6" s="1327"/>
      <c r="AO6" s="1327"/>
      <c r="AP6" s="1327"/>
      <c r="AQ6" s="1327"/>
      <c r="AR6" s="1327"/>
      <c r="AS6" s="1327"/>
      <c r="AT6" s="1327"/>
      <c r="AU6" s="12"/>
      <c r="AV6" s="511"/>
      <c r="AW6" s="4"/>
      <c r="AX6" s="4"/>
      <c r="AY6" s="4"/>
      <c r="AZ6" s="11" t="s">
        <v>302</v>
      </c>
      <c r="BA6" s="4"/>
      <c r="BB6" s="4"/>
      <c r="BC6" s="4"/>
      <c r="BD6" s="4"/>
      <c r="BE6" s="4"/>
      <c r="BF6" s="5"/>
      <c r="BG6" s="5" t="s">
        <v>702</v>
      </c>
      <c r="BH6" s="5" t="s">
        <v>703</v>
      </c>
      <c r="BI6" s="5"/>
      <c r="BJ6" s="5"/>
      <c r="BK6" s="5"/>
      <c r="BL6" s="5" t="s">
        <v>1859</v>
      </c>
      <c r="BM6" s="5"/>
      <c r="BN6" s="5"/>
      <c r="BO6" s="5" t="s">
        <v>1734</v>
      </c>
      <c r="BP6" s="5" t="s">
        <v>1735</v>
      </c>
      <c r="BQ6" s="100"/>
      <c r="BR6" s="5"/>
      <c r="BS6" s="5"/>
      <c r="BT6" s="5"/>
    </row>
    <row r="7" spans="1:78" ht="18" customHeight="1">
      <c r="A7" s="514"/>
      <c r="B7" s="91"/>
      <c r="C7" s="1327"/>
      <c r="D7" s="1327"/>
      <c r="E7" s="1327"/>
      <c r="F7" s="1327"/>
      <c r="G7" s="1327"/>
      <c r="H7" s="1327"/>
      <c r="I7" s="1327"/>
      <c r="J7" s="1327"/>
      <c r="K7" s="1327"/>
      <c r="L7" s="1327"/>
      <c r="M7" s="1327"/>
      <c r="N7" s="1327"/>
      <c r="O7" s="1327"/>
      <c r="P7" s="1327"/>
      <c r="Q7" s="1327"/>
      <c r="R7" s="1327"/>
      <c r="S7" s="1327"/>
      <c r="T7" s="1327"/>
      <c r="U7" s="1327"/>
      <c r="V7" s="1327"/>
      <c r="W7" s="1327"/>
      <c r="X7" s="1327"/>
      <c r="Y7" s="1327"/>
      <c r="Z7" s="1327"/>
      <c r="AA7" s="1327"/>
      <c r="AB7" s="1327"/>
      <c r="AC7" s="1327"/>
      <c r="AD7" s="1327"/>
      <c r="AE7" s="1327"/>
      <c r="AF7" s="1327"/>
      <c r="AG7" s="1327"/>
      <c r="AH7" s="1327"/>
      <c r="AI7" s="1327"/>
      <c r="AJ7" s="1327"/>
      <c r="AK7" s="1327"/>
      <c r="AL7" s="1327"/>
      <c r="AM7" s="1327"/>
      <c r="AN7" s="1327"/>
      <c r="AO7" s="1327"/>
      <c r="AP7" s="1327"/>
      <c r="AQ7" s="1327"/>
      <c r="AR7" s="1327"/>
      <c r="AS7" s="1327"/>
      <c r="AT7" s="1327"/>
      <c r="AU7" s="12"/>
      <c r="AV7" s="511"/>
      <c r="AW7" s="4"/>
      <c r="AX7" s="4"/>
      <c r="AY7" s="4"/>
      <c r="AZ7" s="11" t="s">
        <v>304</v>
      </c>
      <c r="BA7" s="4"/>
      <c r="BB7" s="4"/>
      <c r="BC7" s="4"/>
      <c r="BD7" s="4"/>
      <c r="BE7" s="4"/>
      <c r="BF7" s="5"/>
      <c r="BG7" s="5" t="s">
        <v>704</v>
      </c>
      <c r="BH7" s="5" t="s">
        <v>705</v>
      </c>
      <c r="BI7" s="5"/>
      <c r="BJ7" s="5"/>
      <c r="BK7" s="5"/>
      <c r="BL7" s="5" t="s">
        <v>1860</v>
      </c>
      <c r="BM7" s="5"/>
      <c r="BN7" s="5"/>
      <c r="BO7" s="5" t="s">
        <v>1736</v>
      </c>
      <c r="BP7" s="5" t="s">
        <v>1737</v>
      </c>
      <c r="BQ7" s="100"/>
      <c r="BR7" s="5"/>
      <c r="BS7" s="5"/>
      <c r="BT7" s="5"/>
    </row>
    <row r="8" spans="1:78" ht="18" customHeight="1">
      <c r="A8" s="514"/>
      <c r="B8" s="91"/>
      <c r="C8" s="1327"/>
      <c r="D8" s="1327"/>
      <c r="E8" s="1327"/>
      <c r="F8" s="1327"/>
      <c r="G8" s="1327"/>
      <c r="H8" s="1327"/>
      <c r="I8" s="1327"/>
      <c r="J8" s="1327"/>
      <c r="K8" s="1327"/>
      <c r="L8" s="1327"/>
      <c r="M8" s="1327"/>
      <c r="N8" s="1327"/>
      <c r="O8" s="1327"/>
      <c r="P8" s="1327"/>
      <c r="Q8" s="1327"/>
      <c r="R8" s="1327"/>
      <c r="S8" s="1327"/>
      <c r="T8" s="1327"/>
      <c r="U8" s="1327"/>
      <c r="V8" s="1327"/>
      <c r="W8" s="1327"/>
      <c r="X8" s="1327"/>
      <c r="Y8" s="1327"/>
      <c r="Z8" s="1327"/>
      <c r="AA8" s="1327"/>
      <c r="AB8" s="1327"/>
      <c r="AC8" s="1327"/>
      <c r="AD8" s="1327"/>
      <c r="AE8" s="1327"/>
      <c r="AF8" s="1327"/>
      <c r="AG8" s="1327"/>
      <c r="AH8" s="1327"/>
      <c r="AI8" s="1327"/>
      <c r="AJ8" s="1327"/>
      <c r="AK8" s="1327"/>
      <c r="AL8" s="1327"/>
      <c r="AM8" s="1327"/>
      <c r="AN8" s="1327"/>
      <c r="AO8" s="1327"/>
      <c r="AP8" s="1327"/>
      <c r="AQ8" s="1327"/>
      <c r="AR8" s="1327"/>
      <c r="AS8" s="1327"/>
      <c r="AT8" s="1327"/>
      <c r="AU8" s="12"/>
      <c r="AV8" s="511"/>
      <c r="AW8" s="4"/>
      <c r="AX8" s="4"/>
      <c r="AY8" s="4"/>
      <c r="AZ8" s="11" t="s">
        <v>306</v>
      </c>
      <c r="BA8" s="4"/>
      <c r="BB8" s="4"/>
      <c r="BC8" s="4"/>
      <c r="BD8" s="4"/>
      <c r="BE8" s="4"/>
      <c r="BF8" s="5"/>
      <c r="BG8" s="5" t="s">
        <v>706</v>
      </c>
      <c r="BH8" s="5"/>
      <c r="BI8" s="5"/>
      <c r="BJ8" s="5"/>
      <c r="BK8" s="5"/>
      <c r="BL8" s="5"/>
      <c r="BM8" s="5"/>
      <c r="BN8" s="5"/>
      <c r="BO8" s="5" t="s">
        <v>1738</v>
      </c>
      <c r="BP8" s="5" t="s">
        <v>1739</v>
      </c>
      <c r="BQ8" s="100"/>
      <c r="BR8" s="5"/>
      <c r="BS8" s="5"/>
      <c r="BT8" s="5"/>
    </row>
    <row r="9" spans="1:78" ht="18" customHeight="1">
      <c r="A9" s="514"/>
      <c r="B9" s="91"/>
      <c r="C9" s="1327"/>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327"/>
      <c r="AM9" s="1327"/>
      <c r="AN9" s="1327"/>
      <c r="AO9" s="1327"/>
      <c r="AP9" s="1327"/>
      <c r="AQ9" s="1327"/>
      <c r="AR9" s="1327"/>
      <c r="AS9" s="1327"/>
      <c r="AT9" s="1327"/>
      <c r="AU9" s="12"/>
      <c r="AV9" s="511"/>
      <c r="AW9" s="4"/>
      <c r="AX9" s="4"/>
      <c r="AY9" s="4"/>
      <c r="AZ9" s="11" t="s">
        <v>311</v>
      </c>
      <c r="BA9" s="4"/>
      <c r="BB9" s="4"/>
      <c r="BC9" s="4"/>
      <c r="BD9" s="4"/>
      <c r="BE9" s="4"/>
      <c r="BF9" s="5"/>
      <c r="BG9" s="5" t="s">
        <v>707</v>
      </c>
      <c r="BH9" s="5"/>
      <c r="BI9" s="5"/>
      <c r="BJ9" s="5"/>
      <c r="BK9" s="5"/>
      <c r="BL9" s="5"/>
      <c r="BM9" s="5"/>
      <c r="BN9" s="5"/>
      <c r="BO9" s="5" t="s">
        <v>1740</v>
      </c>
      <c r="BP9" s="5" t="s">
        <v>1741</v>
      </c>
      <c r="BQ9" s="100"/>
      <c r="BR9" s="5"/>
      <c r="BS9" s="5"/>
      <c r="BT9" s="5"/>
    </row>
    <row r="10" spans="1:78" ht="18" customHeight="1">
      <c r="A10" s="3"/>
      <c r="B10" s="91"/>
      <c r="C10" s="1327"/>
      <c r="D10" s="1327"/>
      <c r="E10" s="1327"/>
      <c r="F10" s="1327"/>
      <c r="G10" s="1327"/>
      <c r="H10" s="1327"/>
      <c r="I10" s="1327"/>
      <c r="J10" s="1327"/>
      <c r="K10" s="1327"/>
      <c r="L10" s="1327"/>
      <c r="M10" s="1327"/>
      <c r="N10" s="1327"/>
      <c r="O10" s="1327"/>
      <c r="P10" s="1327"/>
      <c r="Q10" s="1327"/>
      <c r="R10" s="1327"/>
      <c r="S10" s="1327"/>
      <c r="T10" s="1327"/>
      <c r="U10" s="1327"/>
      <c r="V10" s="1327"/>
      <c r="W10" s="1327"/>
      <c r="X10" s="1327"/>
      <c r="Y10" s="1327"/>
      <c r="Z10" s="1327"/>
      <c r="AA10" s="1327"/>
      <c r="AB10" s="1327"/>
      <c r="AC10" s="1327"/>
      <c r="AD10" s="1327"/>
      <c r="AE10" s="1327"/>
      <c r="AF10" s="1327"/>
      <c r="AG10" s="1327"/>
      <c r="AH10" s="1327"/>
      <c r="AI10" s="1327"/>
      <c r="AJ10" s="1327"/>
      <c r="AK10" s="1327"/>
      <c r="AL10" s="1327"/>
      <c r="AM10" s="1327"/>
      <c r="AN10" s="1327"/>
      <c r="AO10" s="1327"/>
      <c r="AP10" s="1327"/>
      <c r="AQ10" s="1327"/>
      <c r="AR10" s="1327"/>
      <c r="AS10" s="1327"/>
      <c r="AT10" s="1327"/>
      <c r="AU10" s="12"/>
      <c r="AV10" s="511"/>
      <c r="AW10" s="4"/>
      <c r="AX10" s="4"/>
      <c r="AY10" s="4"/>
      <c r="AZ10" s="11" t="s">
        <v>314</v>
      </c>
      <c r="BA10" s="4"/>
      <c r="BB10" s="4"/>
      <c r="BC10" s="4"/>
      <c r="BD10" s="4"/>
      <c r="BE10" s="4"/>
      <c r="BF10" s="5"/>
      <c r="BG10" s="5" t="s">
        <v>708</v>
      </c>
      <c r="BH10" s="5"/>
      <c r="BI10" s="5"/>
      <c r="BJ10" s="5"/>
      <c r="BK10" s="5"/>
      <c r="BL10" s="541"/>
      <c r="BM10" s="5"/>
      <c r="BN10" s="5"/>
      <c r="BO10" s="5" t="s">
        <v>1742</v>
      </c>
      <c r="BP10" s="5" t="s">
        <v>1743</v>
      </c>
      <c r="BQ10" s="100"/>
      <c r="BR10" s="5"/>
      <c r="BS10" s="5"/>
      <c r="BT10" s="5"/>
    </row>
    <row r="11" spans="1:78" ht="18" customHeight="1">
      <c r="A11" s="3"/>
      <c r="B11" s="91"/>
      <c r="C11" s="1327"/>
      <c r="D11" s="1327"/>
      <c r="E11" s="1327"/>
      <c r="F11" s="1327"/>
      <c r="G11" s="1327"/>
      <c r="H11" s="1327"/>
      <c r="I11" s="1327"/>
      <c r="J11" s="1327"/>
      <c r="K11" s="1327"/>
      <c r="L11" s="1327"/>
      <c r="M11" s="1327"/>
      <c r="N11" s="1327"/>
      <c r="O11" s="1327"/>
      <c r="P11" s="1327"/>
      <c r="Q11" s="1327"/>
      <c r="R11" s="1327"/>
      <c r="S11" s="1327"/>
      <c r="T11" s="1327"/>
      <c r="U11" s="1327"/>
      <c r="V11" s="1327"/>
      <c r="W11" s="1327"/>
      <c r="X11" s="1327"/>
      <c r="Y11" s="1327"/>
      <c r="Z11" s="1327"/>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2"/>
      <c r="AV11" s="511"/>
      <c r="AW11" s="4"/>
      <c r="AX11" s="4"/>
      <c r="AY11" s="4"/>
      <c r="AZ11" s="11" t="s">
        <v>316</v>
      </c>
      <c r="BA11" s="4"/>
      <c r="BB11" s="4"/>
      <c r="BC11" s="4"/>
      <c r="BD11" s="4"/>
      <c r="BE11" s="4"/>
      <c r="BF11" s="16"/>
      <c r="BG11" s="16" t="s">
        <v>709</v>
      </c>
      <c r="BH11" s="16"/>
      <c r="BI11" s="16"/>
      <c r="BJ11" s="16"/>
      <c r="BK11" s="16"/>
      <c r="BL11" s="16"/>
      <c r="BM11" s="16"/>
      <c r="BN11" s="16"/>
      <c r="BO11" s="5" t="s">
        <v>1744</v>
      </c>
      <c r="BP11" s="16" t="s">
        <v>1745</v>
      </c>
      <c r="BQ11" s="101"/>
      <c r="BR11" s="5"/>
      <c r="BS11" s="5"/>
      <c r="BT11" s="5"/>
    </row>
    <row r="12" spans="1:78" ht="18" customHeight="1" thickBot="1">
      <c r="A12" s="3"/>
      <c r="B12" s="91"/>
      <c r="C12" s="1328"/>
      <c r="D12" s="1328"/>
      <c r="E12" s="1328"/>
      <c r="F12" s="1328"/>
      <c r="G12" s="1328"/>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T12" s="1328"/>
      <c r="AU12" s="12"/>
      <c r="AV12" s="511">
        <v>1</v>
      </c>
      <c r="AW12" s="4" t="s">
        <v>1987</v>
      </c>
      <c r="AX12" s="4"/>
      <c r="AY12" s="4"/>
      <c r="AZ12" s="11" t="s">
        <v>320</v>
      </c>
      <c r="BA12" s="4"/>
      <c r="BB12" s="4"/>
      <c r="BC12" s="4"/>
      <c r="BD12" s="4"/>
      <c r="BE12" s="4"/>
      <c r="BF12" s="5"/>
      <c r="BG12" s="5" t="s">
        <v>697</v>
      </c>
      <c r="BH12" s="5"/>
      <c r="BI12" s="5"/>
      <c r="BJ12" s="5"/>
      <c r="BK12" s="5"/>
      <c r="BL12" s="5"/>
      <c r="BM12" s="5"/>
      <c r="BN12" s="5"/>
      <c r="BO12" s="16" t="s">
        <v>1746</v>
      </c>
      <c r="BP12" s="5" t="s">
        <v>1747</v>
      </c>
      <c r="BQ12" s="100"/>
      <c r="BR12" s="5"/>
      <c r="BS12" s="5"/>
      <c r="BT12" s="5"/>
    </row>
    <row r="13" spans="1:78" s="7" customFormat="1" ht="39" customHeight="1">
      <c r="A13" s="3"/>
      <c r="B13" s="91">
        <f>IF(OR(AV12=0,AV13=0,AV18=FALSE,AV21=0),1,0)</f>
        <v>0</v>
      </c>
      <c r="C13" s="1329" t="s">
        <v>1995</v>
      </c>
      <c r="D13" s="1330"/>
      <c r="E13" s="1330"/>
      <c r="F13" s="1330"/>
      <c r="G13" s="1330"/>
      <c r="H13" s="1331"/>
      <c r="I13" s="1345" t="s">
        <v>2319</v>
      </c>
      <c r="J13" s="1346"/>
      <c r="K13" s="1346"/>
      <c r="L13" s="1346"/>
      <c r="M13" s="1346"/>
      <c r="N13" s="1346"/>
      <c r="O13" s="1346"/>
      <c r="P13" s="1346"/>
      <c r="Q13" s="1346"/>
      <c r="R13" s="1346"/>
      <c r="S13" s="1346"/>
      <c r="T13" s="1346"/>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c r="AT13" s="1347"/>
      <c r="AU13" s="12"/>
      <c r="AV13" s="945">
        <v>1</v>
      </c>
      <c r="AW13" s="946" t="s">
        <v>1988</v>
      </c>
      <c r="AX13" s="4"/>
      <c r="AY13" s="4"/>
      <c r="AZ13" s="11" t="s">
        <v>322</v>
      </c>
      <c r="BA13" s="4"/>
      <c r="BB13" s="4"/>
      <c r="BC13" s="4"/>
      <c r="BD13" s="4"/>
      <c r="BE13" s="4"/>
      <c r="BF13" s="16"/>
      <c r="BG13" s="16" t="s">
        <v>710</v>
      </c>
      <c r="BH13" s="16"/>
      <c r="BI13" s="16"/>
      <c r="BJ13" s="16"/>
      <c r="BK13" s="16"/>
      <c r="BL13" s="16"/>
      <c r="BM13" s="16"/>
      <c r="BN13" s="16"/>
      <c r="BO13" s="5" t="s">
        <v>1748</v>
      </c>
      <c r="BP13" s="16" t="s">
        <v>1749</v>
      </c>
      <c r="BQ13" s="101"/>
      <c r="BR13" s="5"/>
      <c r="BS13" s="5"/>
      <c r="BT13" s="5"/>
      <c r="BU13" s="6"/>
      <c r="BV13" s="6"/>
      <c r="BW13" s="6"/>
      <c r="BX13" s="6"/>
      <c r="BY13" s="6"/>
      <c r="BZ13" s="6"/>
    </row>
    <row r="14" spans="1:78" s="7" customFormat="1" ht="75" hidden="1" customHeight="1">
      <c r="A14" s="3"/>
      <c r="B14" s="91"/>
      <c r="C14" s="1332"/>
      <c r="D14" s="1333"/>
      <c r="E14" s="1333"/>
      <c r="F14" s="1333"/>
      <c r="G14" s="1333"/>
      <c r="H14" s="1334"/>
      <c r="I14" s="1338" t="s">
        <v>2318</v>
      </c>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39"/>
      <c r="AL14" s="1339"/>
      <c r="AM14" s="1339"/>
      <c r="AN14" s="1339"/>
      <c r="AO14" s="1339"/>
      <c r="AP14" s="1339"/>
      <c r="AQ14" s="1339"/>
      <c r="AR14" s="1339"/>
      <c r="AS14" s="1339"/>
      <c r="AT14" s="1340"/>
      <c r="AU14" s="12"/>
      <c r="AV14" s="512"/>
      <c r="AW14" s="4"/>
      <c r="AX14" s="4"/>
      <c r="AY14" s="4"/>
      <c r="AZ14" s="11" t="s">
        <v>324</v>
      </c>
      <c r="BA14" s="4"/>
      <c r="BB14" s="4"/>
      <c r="BC14" s="4"/>
      <c r="BD14" s="4"/>
      <c r="BE14" s="4"/>
      <c r="BF14" s="5"/>
      <c r="BG14" s="5" t="s">
        <v>1</v>
      </c>
      <c r="BH14" s="5"/>
      <c r="BI14" s="5"/>
      <c r="BJ14" s="5"/>
      <c r="BK14" s="5"/>
      <c r="BL14" s="5"/>
      <c r="BM14" s="5"/>
      <c r="BN14" s="5"/>
      <c r="BO14" s="16" t="s">
        <v>1750</v>
      </c>
      <c r="BP14" s="5" t="s">
        <v>1751</v>
      </c>
      <c r="BQ14" s="100"/>
      <c r="BR14" s="5"/>
      <c r="BS14" s="5"/>
      <c r="BT14" s="5"/>
      <c r="BU14" s="6"/>
      <c r="BV14" s="6"/>
      <c r="BW14" s="6"/>
      <c r="BX14" s="6"/>
      <c r="BY14" s="6"/>
      <c r="BZ14" s="6"/>
    </row>
    <row r="15" spans="1:78" s="7" customFormat="1" ht="60" hidden="1" customHeight="1">
      <c r="A15" s="3"/>
      <c r="B15" s="91"/>
      <c r="C15" s="1332"/>
      <c r="D15" s="1333"/>
      <c r="E15" s="1333"/>
      <c r="F15" s="1333"/>
      <c r="G15" s="1333"/>
      <c r="H15" s="1334"/>
      <c r="I15" s="1338" t="s">
        <v>1997</v>
      </c>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39"/>
      <c r="AL15" s="1339"/>
      <c r="AM15" s="1339"/>
      <c r="AN15" s="1339"/>
      <c r="AO15" s="1339"/>
      <c r="AP15" s="1339"/>
      <c r="AQ15" s="1339"/>
      <c r="AR15" s="1339"/>
      <c r="AS15" s="1339"/>
      <c r="AT15" s="1340"/>
      <c r="AU15" s="12"/>
      <c r="AV15" s="512"/>
      <c r="AW15" s="4"/>
      <c r="AX15" s="4"/>
      <c r="AY15" s="4"/>
      <c r="AZ15" s="11" t="s">
        <v>325</v>
      </c>
      <c r="BA15" s="4"/>
      <c r="BB15" s="4"/>
      <c r="BC15" s="4"/>
      <c r="BD15" s="4"/>
      <c r="BE15" s="4"/>
      <c r="BF15" s="5"/>
      <c r="BG15" s="5" t="s">
        <v>711</v>
      </c>
      <c r="BH15" s="5"/>
      <c r="BI15" s="5"/>
      <c r="BJ15" s="5"/>
      <c r="BK15" s="5"/>
      <c r="BL15" s="5"/>
      <c r="BM15" s="5"/>
      <c r="BN15" s="5"/>
      <c r="BO15" s="5" t="s">
        <v>1752</v>
      </c>
      <c r="BP15" s="5" t="s">
        <v>1753</v>
      </c>
      <c r="BQ15" s="100"/>
      <c r="BR15" s="5"/>
      <c r="BS15" s="5"/>
      <c r="BT15" s="5"/>
      <c r="BU15" s="6"/>
      <c r="BV15" s="6"/>
      <c r="BW15" s="6"/>
      <c r="BX15" s="6"/>
      <c r="BY15" s="6"/>
      <c r="BZ15" s="6"/>
    </row>
    <row r="16" spans="1:78" ht="24" customHeight="1">
      <c r="A16" s="3"/>
      <c r="B16" s="91"/>
      <c r="C16" s="1332"/>
      <c r="D16" s="1333"/>
      <c r="E16" s="1333"/>
      <c r="F16" s="1333"/>
      <c r="G16" s="1333"/>
      <c r="H16" s="1334"/>
      <c r="I16" s="619" t="s">
        <v>1637</v>
      </c>
      <c r="J16" s="948"/>
      <c r="K16" s="949"/>
      <c r="L16" s="949"/>
      <c r="M16" s="949"/>
      <c r="N16" s="949"/>
      <c r="O16" s="949"/>
      <c r="P16" s="619"/>
      <c r="Q16" s="936"/>
      <c r="R16" s="936"/>
      <c r="S16" s="936"/>
      <c r="T16" s="936"/>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c r="AT16" s="937"/>
      <c r="AU16" s="12"/>
      <c r="AV16" s="512"/>
      <c r="AW16" s="4"/>
      <c r="AX16" s="4"/>
      <c r="AY16" s="4"/>
      <c r="AZ16" s="11" t="s">
        <v>670</v>
      </c>
      <c r="BA16" s="4"/>
      <c r="BB16" s="4"/>
      <c r="BC16" s="4"/>
      <c r="BD16" s="4"/>
      <c r="BE16" s="4"/>
      <c r="BF16" s="5"/>
      <c r="BG16" s="5" t="s">
        <v>712</v>
      </c>
      <c r="BH16" s="5"/>
      <c r="BI16" s="5"/>
      <c r="BJ16" s="5"/>
      <c r="BK16" s="5"/>
      <c r="BL16" s="5"/>
      <c r="BM16" s="5"/>
      <c r="BN16" s="5"/>
      <c r="BO16" s="5" t="s">
        <v>1754</v>
      </c>
      <c r="BP16" s="5" t="s">
        <v>1755</v>
      </c>
      <c r="BQ16" s="100"/>
      <c r="BR16" s="5"/>
      <c r="BS16" s="5"/>
      <c r="BT16" s="5"/>
    </row>
    <row r="17" spans="1:72" ht="24" customHeight="1" thickBot="1">
      <c r="A17" s="3"/>
      <c r="B17" s="91"/>
      <c r="C17" s="1335"/>
      <c r="D17" s="1336"/>
      <c r="E17" s="1336"/>
      <c r="F17" s="1336"/>
      <c r="G17" s="1336"/>
      <c r="H17" s="1337"/>
      <c r="I17" s="939" t="s">
        <v>1636</v>
      </c>
      <c r="J17" s="950"/>
      <c r="K17" s="944"/>
      <c r="L17" s="944"/>
      <c r="M17" s="944"/>
      <c r="N17" s="944"/>
      <c r="O17" s="944"/>
      <c r="P17" s="939"/>
      <c r="Q17" s="942"/>
      <c r="R17" s="942"/>
      <c r="S17" s="942"/>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3"/>
      <c r="AU17" s="12"/>
      <c r="AV17" s="512"/>
      <c r="AW17" s="4"/>
      <c r="AX17" s="4"/>
      <c r="AY17" s="4"/>
      <c r="AZ17" s="11" t="s">
        <v>802</v>
      </c>
      <c r="BA17" s="4"/>
      <c r="BB17" s="4"/>
      <c r="BC17" s="4"/>
      <c r="BD17" s="4"/>
      <c r="BE17" s="4"/>
      <c r="BF17" s="5"/>
      <c r="BG17" s="5" t="s">
        <v>713</v>
      </c>
      <c r="BH17" s="5"/>
      <c r="BI17" s="5"/>
      <c r="BJ17" s="5"/>
      <c r="BK17" s="5"/>
      <c r="BL17" s="5"/>
      <c r="BM17" s="5"/>
      <c r="BN17" s="5"/>
      <c r="BO17" s="5" t="s">
        <v>1756</v>
      </c>
      <c r="BP17" s="5" t="s">
        <v>1757</v>
      </c>
      <c r="BQ17" s="100"/>
      <c r="BR17" s="5"/>
      <c r="BS17" s="5"/>
      <c r="BT17" s="5"/>
    </row>
    <row r="18" spans="1:72" ht="17.25" customHeight="1">
      <c r="A18" s="3"/>
      <c r="B18" s="91"/>
      <c r="C18" s="1329" t="s">
        <v>1992</v>
      </c>
      <c r="D18" s="1330"/>
      <c r="E18" s="1330"/>
      <c r="F18" s="1330"/>
      <c r="G18" s="1330"/>
      <c r="H18" s="1331"/>
      <c r="I18" s="108"/>
      <c r="J18" s="948"/>
      <c r="K18" s="948"/>
      <c r="L18" s="1341" t="s">
        <v>1993</v>
      </c>
      <c r="M18" s="1341"/>
      <c r="N18" s="1341"/>
      <c r="O18" s="1341"/>
      <c r="P18" s="619"/>
      <c r="Q18" s="619"/>
      <c r="R18" s="619"/>
      <c r="S18" s="1343" t="s">
        <v>1994</v>
      </c>
      <c r="T18" s="1343"/>
      <c r="U18" s="1343"/>
      <c r="V18" s="1343"/>
      <c r="W18" s="619"/>
      <c r="X18" s="619"/>
      <c r="Y18" s="619"/>
      <c r="Z18" s="619"/>
      <c r="AA18" s="941"/>
      <c r="AB18" s="618"/>
      <c r="AC18" s="619"/>
      <c r="AD18" s="619"/>
      <c r="AE18" s="1343" t="s">
        <v>815</v>
      </c>
      <c r="AF18" s="1343"/>
      <c r="AG18" s="1343"/>
      <c r="AH18" s="1343"/>
      <c r="AI18" s="619"/>
      <c r="AJ18" s="619"/>
      <c r="AK18" s="1343" t="s">
        <v>1991</v>
      </c>
      <c r="AL18" s="1343"/>
      <c r="AM18" s="1343"/>
      <c r="AN18" s="1343"/>
      <c r="AO18" s="1343"/>
      <c r="AP18" s="619"/>
      <c r="AQ18" s="619"/>
      <c r="AR18" s="619"/>
      <c r="AS18" s="619"/>
      <c r="AT18" s="620"/>
      <c r="AU18" s="12"/>
      <c r="AV18" s="511" t="b">
        <v>1</v>
      </c>
      <c r="AW18" s="4" t="s">
        <v>1989</v>
      </c>
      <c r="AX18" s="4"/>
      <c r="AY18" s="4"/>
      <c r="AZ18" s="18" t="s">
        <v>326</v>
      </c>
      <c r="BA18" s="4"/>
      <c r="BB18" s="4"/>
      <c r="BC18" s="4"/>
      <c r="BD18" s="4"/>
      <c r="BE18" s="4"/>
      <c r="BF18" s="5"/>
      <c r="BG18" s="5" t="s">
        <v>714</v>
      </c>
      <c r="BH18" s="5"/>
      <c r="BI18" s="5"/>
      <c r="BJ18" s="5"/>
      <c r="BK18" s="5"/>
      <c r="BL18" s="5"/>
      <c r="BM18" s="5"/>
      <c r="BN18" s="5"/>
      <c r="BO18" s="5" t="s">
        <v>1758</v>
      </c>
      <c r="BP18" s="5" t="s">
        <v>1759</v>
      </c>
      <c r="BQ18" s="100"/>
      <c r="BR18" s="5"/>
      <c r="BS18" s="5"/>
      <c r="BT18" s="5"/>
    </row>
    <row r="19" spans="1:72" ht="16.5" thickBot="1">
      <c r="A19" s="3"/>
      <c r="B19" s="91"/>
      <c r="C19" s="1335"/>
      <c r="D19" s="1336"/>
      <c r="E19" s="1336"/>
      <c r="F19" s="1336"/>
      <c r="G19" s="1336"/>
      <c r="H19" s="1337"/>
      <c r="I19" s="109"/>
      <c r="J19" s="950"/>
      <c r="K19" s="950"/>
      <c r="L19" s="1342"/>
      <c r="M19" s="1342"/>
      <c r="N19" s="1342"/>
      <c r="O19" s="1342"/>
      <c r="P19" s="939"/>
      <c r="Q19" s="621"/>
      <c r="R19" s="621"/>
      <c r="S19" s="1344"/>
      <c r="T19" s="1344"/>
      <c r="U19" s="1344"/>
      <c r="V19" s="1344"/>
      <c r="W19" s="621"/>
      <c r="X19" s="621"/>
      <c r="Y19" s="621"/>
      <c r="Z19" s="621"/>
      <c r="AA19" s="940"/>
      <c r="AB19" s="938"/>
      <c r="AC19" s="621"/>
      <c r="AD19" s="621"/>
      <c r="AE19" s="1344"/>
      <c r="AF19" s="1344"/>
      <c r="AG19" s="1344"/>
      <c r="AH19" s="1344"/>
      <c r="AI19" s="621"/>
      <c r="AJ19" s="621"/>
      <c r="AK19" s="1344"/>
      <c r="AL19" s="1344"/>
      <c r="AM19" s="1344"/>
      <c r="AN19" s="1344"/>
      <c r="AO19" s="1344"/>
      <c r="AP19" s="621"/>
      <c r="AQ19" s="621"/>
      <c r="AR19" s="621"/>
      <c r="AS19" s="621"/>
      <c r="AT19" s="622"/>
      <c r="AU19" s="12"/>
      <c r="AV19" s="511"/>
      <c r="AW19" s="4"/>
      <c r="AX19" s="4"/>
      <c r="AY19" s="4"/>
      <c r="BA19" s="4"/>
      <c r="BB19" s="4"/>
      <c r="BC19" s="4"/>
      <c r="BD19" s="4"/>
      <c r="BE19" s="4"/>
      <c r="BF19" s="5"/>
      <c r="BG19" s="5" t="s">
        <v>715</v>
      </c>
      <c r="BH19" s="5"/>
      <c r="BI19" s="5"/>
      <c r="BJ19" s="5"/>
      <c r="BK19" s="5"/>
      <c r="BL19" s="5"/>
      <c r="BM19" s="5"/>
      <c r="BN19" s="5"/>
      <c r="BO19" s="5" t="s">
        <v>1760</v>
      </c>
      <c r="BP19" s="5" t="s">
        <v>1761</v>
      </c>
      <c r="BQ19" s="100"/>
      <c r="BR19" s="5"/>
      <c r="BS19" s="5"/>
      <c r="BT19" s="5"/>
    </row>
    <row r="20" spans="1:72" ht="18.649999999999999" customHeight="1">
      <c r="A20" s="3"/>
      <c r="B20" s="91"/>
      <c r="C20" s="1378" t="s">
        <v>1204</v>
      </c>
      <c r="D20" s="1330"/>
      <c r="E20" s="1330"/>
      <c r="F20" s="1330"/>
      <c r="G20" s="1330"/>
      <c r="H20" s="1331"/>
      <c r="I20" s="1379" t="s">
        <v>1205</v>
      </c>
      <c r="J20" s="1379"/>
      <c r="K20" s="1379"/>
      <c r="L20" s="1379"/>
      <c r="M20" s="1379"/>
      <c r="N20" s="1379"/>
      <c r="O20" s="1379"/>
      <c r="P20" s="1379"/>
      <c r="Q20" s="1379"/>
      <c r="R20" s="1379"/>
      <c r="S20" s="1379"/>
      <c r="T20" s="1379"/>
      <c r="U20" s="1379"/>
      <c r="V20" s="1379"/>
      <c r="W20" s="1379"/>
      <c r="X20" s="1379"/>
      <c r="Y20" s="1379"/>
      <c r="Z20" s="1379"/>
      <c r="AA20" s="1379"/>
      <c r="AB20" s="1379"/>
      <c r="AC20" s="1379"/>
      <c r="AD20" s="1379"/>
      <c r="AE20" s="1379"/>
      <c r="AF20" s="1379"/>
      <c r="AG20" s="1379"/>
      <c r="AH20" s="1379"/>
      <c r="AI20" s="1379"/>
      <c r="AJ20" s="1379"/>
      <c r="AK20" s="1379"/>
      <c r="AL20" s="1379"/>
      <c r="AM20" s="1379"/>
      <c r="AN20" s="508"/>
      <c r="AO20" s="1382" t="s">
        <v>1207</v>
      </c>
      <c r="AP20" s="1382"/>
      <c r="AQ20" s="1382"/>
      <c r="AR20" s="1382" t="s">
        <v>1208</v>
      </c>
      <c r="AS20" s="1382"/>
      <c r="AT20" s="1385"/>
      <c r="AU20" s="12"/>
      <c r="AV20" s="511"/>
      <c r="AW20" s="4"/>
      <c r="AX20" s="4"/>
      <c r="AY20" s="4"/>
      <c r="BA20" s="4"/>
      <c r="BB20" s="4"/>
      <c r="BC20" s="4"/>
      <c r="BD20" s="4"/>
      <c r="BE20" s="4"/>
      <c r="BF20" s="5"/>
      <c r="BG20" s="5" t="s">
        <v>716</v>
      </c>
      <c r="BH20" s="5"/>
      <c r="BI20" s="5"/>
      <c r="BJ20" s="5"/>
      <c r="BK20" s="5"/>
      <c r="BL20" s="5"/>
      <c r="BM20" s="5"/>
      <c r="BN20" s="5"/>
      <c r="BO20" s="5" t="s">
        <v>1762</v>
      </c>
      <c r="BP20" s="5" t="s">
        <v>1763</v>
      </c>
      <c r="BQ20" s="100"/>
      <c r="BR20" s="5"/>
      <c r="BS20" s="5"/>
      <c r="BT20" s="5"/>
    </row>
    <row r="21" spans="1:72" ht="18.649999999999999" customHeight="1">
      <c r="A21" s="3"/>
      <c r="B21" s="91"/>
      <c r="C21" s="1332"/>
      <c r="D21" s="1333"/>
      <c r="E21" s="1333"/>
      <c r="F21" s="1333"/>
      <c r="G21" s="1333"/>
      <c r="H21" s="1334"/>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1380"/>
      <c r="AN21" s="509" t="s">
        <v>1206</v>
      </c>
      <c r="AO21" s="1383"/>
      <c r="AP21" s="1383"/>
      <c r="AQ21" s="1383"/>
      <c r="AR21" s="1383"/>
      <c r="AS21" s="1383"/>
      <c r="AT21" s="1386"/>
      <c r="AU21" s="12"/>
      <c r="AV21" s="511">
        <v>1</v>
      </c>
      <c r="AW21" s="4" t="s">
        <v>1996</v>
      </c>
      <c r="AX21" s="4"/>
      <c r="AY21" s="4"/>
      <c r="BA21" s="4"/>
      <c r="BB21" s="4"/>
      <c r="BC21" s="4"/>
      <c r="BD21" s="4"/>
      <c r="BE21" s="4"/>
      <c r="BF21" s="5"/>
      <c r="BG21" s="5" t="s">
        <v>717</v>
      </c>
      <c r="BH21" s="5"/>
      <c r="BI21" s="5"/>
      <c r="BJ21" s="5"/>
      <c r="BK21" s="5"/>
      <c r="BL21" s="5"/>
      <c r="BM21" s="5"/>
      <c r="BN21" s="5"/>
      <c r="BO21" s="5" t="s">
        <v>1764</v>
      </c>
      <c r="BP21" s="5" t="s">
        <v>1765</v>
      </c>
      <c r="BQ21" s="100"/>
      <c r="BR21" s="5"/>
      <c r="BS21" s="5"/>
      <c r="BT21" s="5"/>
    </row>
    <row r="22" spans="1:72" ht="18.649999999999999" customHeight="1" thickBot="1">
      <c r="A22" s="3"/>
      <c r="B22" s="91"/>
      <c r="C22" s="1335"/>
      <c r="D22" s="1336"/>
      <c r="E22" s="1336"/>
      <c r="F22" s="1336"/>
      <c r="G22" s="1336"/>
      <c r="H22" s="1337"/>
      <c r="I22" s="1381"/>
      <c r="J22" s="1381"/>
      <c r="K22" s="1381"/>
      <c r="L22" s="1381"/>
      <c r="M22" s="1381"/>
      <c r="N22" s="1381"/>
      <c r="O22" s="1381"/>
      <c r="P22" s="1381"/>
      <c r="Q22" s="1381"/>
      <c r="R22" s="1381"/>
      <c r="S22" s="1381"/>
      <c r="T22" s="1381"/>
      <c r="U22" s="1381"/>
      <c r="V22" s="1381"/>
      <c r="W22" s="1381"/>
      <c r="X22" s="1381"/>
      <c r="Y22" s="1381"/>
      <c r="Z22" s="1381"/>
      <c r="AA22" s="1381"/>
      <c r="AB22" s="1381"/>
      <c r="AC22" s="1381"/>
      <c r="AD22" s="1381"/>
      <c r="AE22" s="1381"/>
      <c r="AF22" s="1381"/>
      <c r="AG22" s="1381"/>
      <c r="AH22" s="1381"/>
      <c r="AI22" s="1381"/>
      <c r="AJ22" s="1381"/>
      <c r="AK22" s="1381"/>
      <c r="AL22" s="1381"/>
      <c r="AM22" s="1381"/>
      <c r="AN22" s="510"/>
      <c r="AO22" s="1384"/>
      <c r="AP22" s="1384"/>
      <c r="AQ22" s="1384"/>
      <c r="AR22" s="1384"/>
      <c r="AS22" s="1384"/>
      <c r="AT22" s="1387"/>
      <c r="AU22" s="12"/>
      <c r="AV22" s="511"/>
      <c r="AW22" s="4"/>
      <c r="AX22" s="4"/>
      <c r="AY22" s="4"/>
      <c r="BA22" s="4"/>
      <c r="BB22" s="4"/>
      <c r="BC22" s="4"/>
      <c r="BD22" s="4"/>
      <c r="BE22" s="4"/>
      <c r="BF22" s="5"/>
      <c r="BG22" s="19" t="s">
        <v>699</v>
      </c>
      <c r="BH22" s="5"/>
      <c r="BI22" s="5"/>
      <c r="BJ22" s="5"/>
      <c r="BK22" s="5"/>
      <c r="BL22" s="5"/>
      <c r="BM22" s="5"/>
      <c r="BN22" s="5"/>
      <c r="BO22" s="5" t="s">
        <v>1766</v>
      </c>
      <c r="BP22" s="5" t="s">
        <v>1767</v>
      </c>
      <c r="BQ22" s="100"/>
      <c r="BR22" s="5"/>
      <c r="BS22" s="5"/>
      <c r="BT22" s="5"/>
    </row>
    <row r="23" spans="1:72" ht="18.649999999999999" customHeight="1">
      <c r="A23" s="3"/>
      <c r="B23" s="84"/>
      <c r="C23" s="1388"/>
      <c r="D23" s="1388"/>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c r="AL23" s="1388"/>
      <c r="AM23" s="1388"/>
      <c r="AN23" s="1388"/>
      <c r="AO23" s="1388"/>
      <c r="AP23" s="1388"/>
      <c r="AQ23" s="1388"/>
      <c r="AR23" s="1388"/>
      <c r="AS23" s="1388"/>
      <c r="AT23" s="1388"/>
      <c r="AU23" s="12"/>
      <c r="AV23" s="511"/>
      <c r="AW23" s="4"/>
      <c r="AX23" s="4"/>
      <c r="AY23" s="4"/>
      <c r="BA23" s="4"/>
      <c r="BB23" s="4"/>
      <c r="BC23" s="4"/>
      <c r="BD23" s="4"/>
      <c r="BE23" s="4"/>
      <c r="BF23" s="5"/>
      <c r="BG23" s="5" t="s">
        <v>718</v>
      </c>
      <c r="BH23" s="5"/>
      <c r="BI23" s="5"/>
      <c r="BJ23" s="5"/>
      <c r="BK23" s="5"/>
      <c r="BL23" s="5"/>
      <c r="BM23" s="5"/>
      <c r="BN23" s="5"/>
      <c r="BO23" s="5" t="s">
        <v>1768</v>
      </c>
      <c r="BP23" s="5" t="s">
        <v>1769</v>
      </c>
      <c r="BQ23" s="100"/>
      <c r="BR23" s="5"/>
      <c r="BS23" s="5"/>
      <c r="BT23" s="5"/>
    </row>
    <row r="24" spans="1:72" ht="18.649999999999999" customHeight="1">
      <c r="A24" s="3"/>
      <c r="B24" s="84"/>
      <c r="C24" s="1389"/>
      <c r="D24" s="1389"/>
      <c r="E24" s="1389"/>
      <c r="F24" s="1389"/>
      <c r="G24" s="1389"/>
      <c r="H24" s="1389"/>
      <c r="I24" s="1389"/>
      <c r="J24" s="1389"/>
      <c r="K24" s="1389"/>
      <c r="L24" s="1389"/>
      <c r="M24" s="1389"/>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c r="AL24" s="1389"/>
      <c r="AM24" s="1389"/>
      <c r="AN24" s="1389"/>
      <c r="AO24" s="1389"/>
      <c r="AP24" s="1389"/>
      <c r="AQ24" s="1389"/>
      <c r="AR24" s="1389"/>
      <c r="AS24" s="1389"/>
      <c r="AT24" s="1389"/>
      <c r="AU24" s="12"/>
      <c r="AV24" s="511"/>
      <c r="AW24" s="4"/>
      <c r="AX24" s="4"/>
      <c r="AY24" s="4"/>
      <c r="BA24" s="4"/>
      <c r="BB24" s="4"/>
      <c r="BC24" s="4"/>
      <c r="BD24" s="4"/>
      <c r="BE24" s="4"/>
      <c r="BF24" s="5"/>
      <c r="BG24" s="5" t="s">
        <v>719</v>
      </c>
      <c r="BH24" s="5"/>
      <c r="BI24" s="5"/>
      <c r="BJ24" s="5"/>
      <c r="BK24" s="5"/>
      <c r="BL24" s="5"/>
      <c r="BM24" s="5"/>
      <c r="BN24" s="5"/>
      <c r="BO24" s="5" t="s">
        <v>1770</v>
      </c>
      <c r="BP24" s="5" t="s">
        <v>1771</v>
      </c>
      <c r="BQ24" s="100"/>
      <c r="BR24" s="5"/>
      <c r="BS24" s="5"/>
      <c r="BT24" s="5"/>
    </row>
    <row r="25" spans="1:72" ht="18.649999999999999" customHeight="1">
      <c r="A25" s="3"/>
      <c r="B25" s="84"/>
      <c r="C25" s="20"/>
      <c r="D25" s="15"/>
      <c r="E25" s="15"/>
      <c r="F25" s="15"/>
      <c r="G25" s="15"/>
      <c r="H25" s="15"/>
      <c r="I25" s="15"/>
      <c r="J25" s="15"/>
      <c r="K25" s="15"/>
      <c r="L25" s="15"/>
      <c r="M25" s="1341" t="s">
        <v>783</v>
      </c>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2"/>
      <c r="AV25" s="511"/>
      <c r="AW25" s="4"/>
      <c r="AX25" s="4"/>
      <c r="AY25" s="4"/>
      <c r="BA25" s="4"/>
      <c r="BB25" s="4"/>
      <c r="BC25" s="4"/>
      <c r="BD25" s="4"/>
      <c r="BE25" s="4"/>
      <c r="BF25" s="5"/>
      <c r="BG25" s="5" t="s">
        <v>720</v>
      </c>
      <c r="BH25" s="5"/>
      <c r="BI25" s="5"/>
      <c r="BJ25" s="5"/>
      <c r="BK25" s="5"/>
      <c r="BL25" s="5"/>
      <c r="BM25" s="5"/>
      <c r="BN25" s="5"/>
      <c r="BO25" s="5" t="s">
        <v>1772</v>
      </c>
      <c r="BP25" s="5" t="s">
        <v>1773</v>
      </c>
      <c r="BQ25" s="100"/>
      <c r="BR25" s="5"/>
      <c r="BS25" s="5"/>
      <c r="BT25" s="5"/>
    </row>
    <row r="26" spans="1:72" ht="18.649999999999999" customHeight="1" thickBot="1">
      <c r="A26" s="3"/>
      <c r="B26" s="84"/>
      <c r="C26" s="20"/>
      <c r="D26" s="1"/>
      <c r="E26" s="1"/>
      <c r="F26" s="1"/>
      <c r="G26" s="1"/>
      <c r="H26" s="1"/>
      <c r="I26" s="1"/>
      <c r="J26" s="1"/>
      <c r="K26" s="1"/>
      <c r="L26" s="1"/>
      <c r="M26" s="1341"/>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1"/>
      <c r="AL26" s="1341"/>
      <c r="AM26" s="1341"/>
      <c r="AN26" s="1341"/>
      <c r="AO26" s="1341"/>
      <c r="AP26" s="1341"/>
      <c r="AQ26" s="1341"/>
      <c r="AR26" s="1341"/>
      <c r="AS26" s="1341"/>
      <c r="AT26" s="1341"/>
      <c r="AU26" s="12"/>
      <c r="AV26" s="511"/>
      <c r="AW26" s="4"/>
      <c r="AX26" s="4"/>
      <c r="AY26" s="4"/>
      <c r="BA26" s="4"/>
      <c r="BB26" s="4"/>
      <c r="BC26" s="4"/>
      <c r="BD26" s="4"/>
      <c r="BE26" s="4"/>
      <c r="BF26" s="5"/>
      <c r="BG26" s="14"/>
      <c r="BH26" s="5"/>
      <c r="BI26" s="5"/>
      <c r="BJ26" s="5"/>
      <c r="BK26" s="5"/>
      <c r="BL26" s="5"/>
      <c r="BM26" s="5"/>
      <c r="BN26" s="5"/>
      <c r="BO26" s="5" t="s">
        <v>1774</v>
      </c>
      <c r="BP26" s="5" t="s">
        <v>1775</v>
      </c>
      <c r="BQ26" s="100"/>
      <c r="BR26" s="5"/>
      <c r="BS26" s="5"/>
      <c r="BT26" s="5"/>
    </row>
    <row r="27" spans="1:72" ht="18.649999999999999" customHeight="1">
      <c r="A27" s="3"/>
      <c r="B27" s="84">
        <f>IF(OR(I27="",I28="",O34="",Z34="",J35="",M35="",I36="",N36="",V36="",AD36="",I38="",K39="",N39="",Q39="",AA39="",AN39="",I40="",I43="",X43="",AV27="NG",AV31="NG",AV34="NG",AV43="NG"),1,0)</f>
        <v>0</v>
      </c>
      <c r="C27" s="1348" t="s">
        <v>341</v>
      </c>
      <c r="D27" s="1349"/>
      <c r="E27" s="1349"/>
      <c r="F27" s="1349"/>
      <c r="G27" s="1349"/>
      <c r="H27" s="1350"/>
      <c r="I27" s="1351" t="s">
        <v>2012</v>
      </c>
      <c r="J27" s="1352"/>
      <c r="K27" s="1352"/>
      <c r="L27" s="1352"/>
      <c r="M27" s="1352"/>
      <c r="N27" s="1352"/>
      <c r="O27" s="1352"/>
      <c r="P27" s="1352"/>
      <c r="Q27" s="1352"/>
      <c r="R27" s="1352"/>
      <c r="S27" s="1352"/>
      <c r="T27" s="1352"/>
      <c r="U27" s="1352"/>
      <c r="V27" s="1352"/>
      <c r="W27" s="1352"/>
      <c r="X27" s="1352"/>
      <c r="Y27" s="1352"/>
      <c r="Z27" s="1352"/>
      <c r="AA27" s="1352"/>
      <c r="AB27" s="1352"/>
      <c r="AC27" s="1352"/>
      <c r="AD27" s="1352"/>
      <c r="AE27" s="1352"/>
      <c r="AF27" s="1352"/>
      <c r="AG27" s="1352"/>
      <c r="AH27" s="1352"/>
      <c r="AI27" s="1352"/>
      <c r="AJ27" s="1352"/>
      <c r="AK27" s="1352"/>
      <c r="AL27" s="1352"/>
      <c r="AM27" s="1352"/>
      <c r="AN27" s="1352"/>
      <c r="AO27" s="1352"/>
      <c r="AP27" s="1352"/>
      <c r="AQ27" s="1352"/>
      <c r="AR27" s="1352"/>
      <c r="AS27" s="1352"/>
      <c r="AT27" s="1353"/>
      <c r="AU27" s="12"/>
      <c r="AV27" s="511" t="str">
        <f>IF(ISERROR(FIND({"１","２","３","４","５","６","７","８","９","０","1","2","3","4","5","6","7","8","9","0","-","―","－","-","・","！","!","@","&amp;","."},I27)),"OK","NG")</f>
        <v>OK</v>
      </c>
      <c r="AW27" s="4"/>
      <c r="AX27" s="4"/>
      <c r="AY27" s="4"/>
      <c r="BA27" s="4"/>
      <c r="BB27" s="4"/>
      <c r="BC27" s="4"/>
      <c r="BD27" s="4"/>
      <c r="BE27" s="4"/>
      <c r="BF27" s="5"/>
      <c r="BG27" s="5"/>
      <c r="BH27" s="5"/>
      <c r="BI27" s="5"/>
      <c r="BJ27" s="5"/>
      <c r="BK27" s="5"/>
      <c r="BL27" s="5"/>
      <c r="BM27" s="5"/>
      <c r="BN27" s="5"/>
      <c r="BO27" s="5" t="s">
        <v>1776</v>
      </c>
      <c r="BP27" s="5" t="s">
        <v>1777</v>
      </c>
      <c r="BQ27" s="100"/>
      <c r="BR27" s="5"/>
      <c r="BS27" s="5"/>
      <c r="BT27" s="5"/>
    </row>
    <row r="28" spans="1:72" ht="18.649999999999999" customHeight="1">
      <c r="A28" s="3"/>
      <c r="B28" s="84"/>
      <c r="C28" s="1354" t="s">
        <v>1466</v>
      </c>
      <c r="D28" s="1355"/>
      <c r="E28" s="1355"/>
      <c r="F28" s="1355"/>
      <c r="G28" s="1355"/>
      <c r="H28" s="1356"/>
      <c r="I28" s="1363" t="s">
        <v>2013</v>
      </c>
      <c r="J28" s="1364"/>
      <c r="K28" s="1364"/>
      <c r="L28" s="1364"/>
      <c r="M28" s="1364"/>
      <c r="N28" s="1364"/>
      <c r="O28" s="1364"/>
      <c r="P28" s="1364"/>
      <c r="Q28" s="1364"/>
      <c r="R28" s="1364"/>
      <c r="S28" s="1364"/>
      <c r="T28" s="1364"/>
      <c r="U28" s="1364"/>
      <c r="V28" s="1364"/>
      <c r="W28" s="1364"/>
      <c r="X28" s="1364"/>
      <c r="Y28" s="1364"/>
      <c r="Z28" s="1364"/>
      <c r="AA28" s="1364"/>
      <c r="AB28" s="1364"/>
      <c r="AC28" s="1364"/>
      <c r="AD28" s="1364"/>
      <c r="AE28" s="1364"/>
      <c r="AF28" s="1364"/>
      <c r="AG28" s="1364"/>
      <c r="AH28" s="1364"/>
      <c r="AI28" s="1364"/>
      <c r="AJ28" s="1364"/>
      <c r="AK28" s="1364"/>
      <c r="AL28" s="1364"/>
      <c r="AM28" s="1364"/>
      <c r="AN28" s="1364"/>
      <c r="AO28" s="1364"/>
      <c r="AP28" s="1364"/>
      <c r="AQ28" s="1364"/>
      <c r="AR28" s="1364"/>
      <c r="AS28" s="1364"/>
      <c r="AT28" s="1365"/>
      <c r="AU28" s="12"/>
      <c r="AV28" s="511"/>
      <c r="AW28" s="4"/>
      <c r="AX28" s="4"/>
      <c r="AY28" s="4"/>
      <c r="BA28" s="4"/>
      <c r="BB28" s="4"/>
      <c r="BC28" s="4"/>
      <c r="BD28" s="4"/>
      <c r="BE28" s="4"/>
      <c r="BF28" s="5"/>
      <c r="BG28" s="5"/>
      <c r="BH28" s="5"/>
      <c r="BI28" s="5"/>
      <c r="BJ28" s="5"/>
      <c r="BK28" s="5"/>
      <c r="BL28" s="5"/>
      <c r="BM28" s="5"/>
      <c r="BN28" s="5"/>
      <c r="BO28" s="5" t="s">
        <v>1778</v>
      </c>
      <c r="BP28" s="5" t="s">
        <v>1779</v>
      </c>
      <c r="BQ28" s="100"/>
      <c r="BR28" s="5"/>
      <c r="BS28" s="5"/>
      <c r="BT28" s="5"/>
    </row>
    <row r="29" spans="1:72" ht="18.649999999999999" customHeight="1">
      <c r="A29" s="3"/>
      <c r="B29" s="84"/>
      <c r="C29" s="1357"/>
      <c r="D29" s="1358"/>
      <c r="E29" s="1358"/>
      <c r="F29" s="1358"/>
      <c r="G29" s="1358"/>
      <c r="H29" s="1359"/>
      <c r="I29" s="1366"/>
      <c r="J29" s="1367"/>
      <c r="K29" s="1367"/>
      <c r="L29" s="1367"/>
      <c r="M29" s="1367"/>
      <c r="N29" s="1367"/>
      <c r="O29" s="1367"/>
      <c r="P29" s="1367"/>
      <c r="Q29" s="1367"/>
      <c r="R29" s="1367"/>
      <c r="S29" s="1367"/>
      <c r="T29" s="1367"/>
      <c r="U29" s="1367"/>
      <c r="V29" s="1367"/>
      <c r="W29" s="1367"/>
      <c r="X29" s="1367"/>
      <c r="Y29" s="1367"/>
      <c r="Z29" s="1367"/>
      <c r="AA29" s="1367"/>
      <c r="AB29" s="1367"/>
      <c r="AC29" s="1367"/>
      <c r="AD29" s="1367"/>
      <c r="AE29" s="1367"/>
      <c r="AF29" s="1367"/>
      <c r="AG29" s="1367"/>
      <c r="AH29" s="1367"/>
      <c r="AI29" s="1367"/>
      <c r="AJ29" s="1367"/>
      <c r="AK29" s="1367"/>
      <c r="AL29" s="1367"/>
      <c r="AM29" s="1367"/>
      <c r="AN29" s="1367"/>
      <c r="AO29" s="1367"/>
      <c r="AP29" s="1367"/>
      <c r="AQ29" s="1367"/>
      <c r="AR29" s="1367"/>
      <c r="AS29" s="1367"/>
      <c r="AT29" s="1368"/>
      <c r="AU29" s="12"/>
      <c r="AV29" s="511"/>
      <c r="AW29" s="4"/>
      <c r="AX29" s="4"/>
      <c r="AY29" s="4"/>
      <c r="BA29" s="4"/>
      <c r="BB29" s="4"/>
      <c r="BC29" s="4"/>
      <c r="BD29" s="4"/>
      <c r="BE29" s="4"/>
      <c r="BF29" s="5"/>
      <c r="BG29" s="5"/>
      <c r="BH29" s="5"/>
      <c r="BI29" s="5"/>
      <c r="BJ29" s="5"/>
      <c r="BK29" s="5"/>
      <c r="BL29" s="5"/>
      <c r="BM29" s="5"/>
      <c r="BN29" s="5"/>
      <c r="BO29" s="5" t="s">
        <v>1780</v>
      </c>
      <c r="BP29" s="5" t="s">
        <v>1781</v>
      </c>
      <c r="BQ29" s="100"/>
      <c r="BR29" s="5"/>
      <c r="BS29" s="5"/>
      <c r="BT29" s="5"/>
    </row>
    <row r="30" spans="1:72" ht="18.649999999999999" customHeight="1">
      <c r="A30" s="3"/>
      <c r="B30" s="84"/>
      <c r="C30" s="1360"/>
      <c r="D30" s="1361"/>
      <c r="E30" s="1361"/>
      <c r="F30" s="1361"/>
      <c r="G30" s="1361"/>
      <c r="H30" s="1362"/>
      <c r="I30" s="1369"/>
      <c r="J30" s="1370"/>
      <c r="K30" s="1370"/>
      <c r="L30" s="1370"/>
      <c r="M30" s="1370"/>
      <c r="N30" s="1370"/>
      <c r="O30" s="1370"/>
      <c r="P30" s="1370"/>
      <c r="Q30" s="1370"/>
      <c r="R30" s="1370"/>
      <c r="S30" s="1370"/>
      <c r="T30" s="1370"/>
      <c r="U30" s="1370"/>
      <c r="V30" s="1370"/>
      <c r="W30" s="1370"/>
      <c r="X30" s="1370"/>
      <c r="Y30" s="1370"/>
      <c r="Z30" s="1370"/>
      <c r="AA30" s="1370"/>
      <c r="AB30" s="1370"/>
      <c r="AC30" s="1370"/>
      <c r="AD30" s="1370"/>
      <c r="AE30" s="1370"/>
      <c r="AF30" s="1370"/>
      <c r="AG30" s="1370"/>
      <c r="AH30" s="1370"/>
      <c r="AI30" s="1370"/>
      <c r="AJ30" s="1370"/>
      <c r="AK30" s="1370"/>
      <c r="AL30" s="1370"/>
      <c r="AM30" s="1370"/>
      <c r="AN30" s="1370"/>
      <c r="AO30" s="1370"/>
      <c r="AP30" s="1370"/>
      <c r="AQ30" s="1370"/>
      <c r="AR30" s="1370"/>
      <c r="AS30" s="1370"/>
      <c r="AT30" s="1371"/>
      <c r="AU30" s="12"/>
      <c r="AV30" s="511"/>
      <c r="AW30" s="4"/>
      <c r="AX30" s="4"/>
      <c r="AY30" s="4"/>
      <c r="BA30" s="4"/>
      <c r="BB30" s="4"/>
      <c r="BC30" s="4"/>
      <c r="BD30" s="4"/>
      <c r="BE30" s="4"/>
      <c r="BF30" s="5"/>
      <c r="BG30" s="5"/>
      <c r="BH30" s="5"/>
      <c r="BI30" s="5"/>
      <c r="BJ30" s="5"/>
      <c r="BK30" s="5"/>
      <c r="BL30" s="5"/>
      <c r="BM30" s="5"/>
      <c r="BN30" s="5"/>
      <c r="BO30" s="5" t="s">
        <v>1782</v>
      </c>
      <c r="BP30" s="5" t="s">
        <v>1783</v>
      </c>
      <c r="BQ30" s="100"/>
      <c r="BR30" s="5"/>
      <c r="BS30" s="5"/>
      <c r="BT30" s="5"/>
    </row>
    <row r="31" spans="1:72" ht="18.649999999999999" customHeight="1">
      <c r="A31" s="3"/>
      <c r="B31" s="84"/>
      <c r="C31" s="1372" t="s">
        <v>3373</v>
      </c>
      <c r="D31" s="1373"/>
      <c r="E31" s="1373"/>
      <c r="F31" s="1373"/>
      <c r="G31" s="1373"/>
      <c r="H31" s="1374"/>
      <c r="I31" s="1390" t="s">
        <v>3378</v>
      </c>
      <c r="J31" s="1391"/>
      <c r="K31" s="1391"/>
      <c r="L31" s="1391"/>
      <c r="M31" s="1391"/>
      <c r="N31" s="1391"/>
      <c r="O31" s="1391"/>
      <c r="P31" s="1391"/>
      <c r="Q31" s="1391"/>
      <c r="R31" s="1391"/>
      <c r="S31" s="1391"/>
      <c r="T31" s="1391"/>
      <c r="U31" s="1391"/>
      <c r="V31" s="1391"/>
      <c r="W31" s="1391"/>
      <c r="X31" s="1391"/>
      <c r="Y31" s="1396" t="s">
        <v>3374</v>
      </c>
      <c r="Z31" s="1373"/>
      <c r="AA31" s="1373"/>
      <c r="AB31" s="1373"/>
      <c r="AC31" s="1373"/>
      <c r="AD31" s="1374"/>
      <c r="AE31" s="1399" t="s">
        <v>3379</v>
      </c>
      <c r="AF31" s="1400"/>
      <c r="AG31" s="1400"/>
      <c r="AH31" s="1400"/>
      <c r="AI31" s="1400"/>
      <c r="AJ31" s="1400"/>
      <c r="AK31" s="1400"/>
      <c r="AL31" s="1400"/>
      <c r="AM31" s="1400"/>
      <c r="AN31" s="1400"/>
      <c r="AO31" s="1400"/>
      <c r="AP31" s="1400"/>
      <c r="AQ31" s="1400"/>
      <c r="AR31" s="1400"/>
      <c r="AS31" s="1400"/>
      <c r="AT31" s="1401"/>
      <c r="AU31" s="12"/>
      <c r="AV31" s="511" t="str">
        <f>IF(AV2=FALSE,"OK",IF(AND(AV2=TRUE,I31&lt;&gt;""),"OK","NG"))</f>
        <v>OK</v>
      </c>
      <c r="AW31" s="4"/>
      <c r="AX31" s="4"/>
      <c r="AY31" s="4"/>
      <c r="BA31" s="4"/>
      <c r="BB31" s="4"/>
      <c r="BC31" s="4"/>
      <c r="BD31" s="4"/>
      <c r="BE31" s="4"/>
      <c r="BF31" s="5"/>
      <c r="BG31" s="5"/>
      <c r="BH31" s="5"/>
      <c r="BI31" s="5"/>
      <c r="BJ31" s="5"/>
      <c r="BK31" s="5"/>
      <c r="BL31" s="5"/>
      <c r="BM31" s="5"/>
      <c r="BN31" s="5"/>
      <c r="BO31" s="5" t="s">
        <v>1784</v>
      </c>
      <c r="BP31" s="5" t="s">
        <v>1785</v>
      </c>
      <c r="BQ31" s="100"/>
      <c r="BR31" s="5"/>
      <c r="BS31" s="5"/>
      <c r="BT31" s="5"/>
    </row>
    <row r="32" spans="1:72" ht="18.649999999999999" customHeight="1">
      <c r="A32" s="3"/>
      <c r="B32" s="84"/>
      <c r="C32" s="1332"/>
      <c r="D32" s="1333"/>
      <c r="E32" s="1333"/>
      <c r="F32" s="1333"/>
      <c r="G32" s="1333"/>
      <c r="H32" s="1334"/>
      <c r="I32" s="1392"/>
      <c r="J32" s="1393"/>
      <c r="K32" s="1393"/>
      <c r="L32" s="1393"/>
      <c r="M32" s="1393"/>
      <c r="N32" s="1393"/>
      <c r="O32" s="1393"/>
      <c r="P32" s="1393"/>
      <c r="Q32" s="1393"/>
      <c r="R32" s="1393"/>
      <c r="S32" s="1393"/>
      <c r="T32" s="1393"/>
      <c r="U32" s="1393"/>
      <c r="V32" s="1393"/>
      <c r="W32" s="1393"/>
      <c r="X32" s="1393"/>
      <c r="Y32" s="1397"/>
      <c r="Z32" s="1333"/>
      <c r="AA32" s="1333"/>
      <c r="AB32" s="1333"/>
      <c r="AC32" s="1333"/>
      <c r="AD32" s="1334"/>
      <c r="AE32" s="1366"/>
      <c r="AF32" s="1367"/>
      <c r="AG32" s="1367"/>
      <c r="AH32" s="1367"/>
      <c r="AI32" s="1367"/>
      <c r="AJ32" s="1367"/>
      <c r="AK32" s="1367"/>
      <c r="AL32" s="1367"/>
      <c r="AM32" s="1367"/>
      <c r="AN32" s="1367"/>
      <c r="AO32" s="1367"/>
      <c r="AP32" s="1367"/>
      <c r="AQ32" s="1367"/>
      <c r="AR32" s="1367"/>
      <c r="AS32" s="1367"/>
      <c r="AT32" s="1368"/>
      <c r="AU32" s="12"/>
      <c r="AV32" s="511"/>
      <c r="AW32" s="4"/>
      <c r="AX32" s="4"/>
      <c r="AY32" s="4"/>
      <c r="BA32" s="4"/>
      <c r="BB32" s="4"/>
      <c r="BC32" s="4"/>
      <c r="BD32" s="4"/>
      <c r="BE32" s="4"/>
      <c r="BF32" s="5"/>
      <c r="BG32" s="5"/>
      <c r="BH32" s="5"/>
      <c r="BI32" s="5"/>
      <c r="BJ32" s="5"/>
      <c r="BK32" s="5"/>
      <c r="BL32" s="5"/>
      <c r="BM32" s="5"/>
      <c r="BN32" s="5"/>
      <c r="BO32" s="5" t="s">
        <v>1786</v>
      </c>
      <c r="BP32" s="5" t="s">
        <v>1787</v>
      </c>
      <c r="BQ32" s="100"/>
      <c r="BR32" s="5"/>
      <c r="BS32" s="5"/>
      <c r="BT32" s="5"/>
    </row>
    <row r="33" spans="1:78" ht="18.649999999999999" customHeight="1">
      <c r="A33" s="3"/>
      <c r="B33" s="84"/>
      <c r="C33" s="1375"/>
      <c r="D33" s="1376"/>
      <c r="E33" s="1376"/>
      <c r="F33" s="1376"/>
      <c r="G33" s="1376"/>
      <c r="H33" s="1377"/>
      <c r="I33" s="1394"/>
      <c r="J33" s="1395"/>
      <c r="K33" s="1395"/>
      <c r="L33" s="1395"/>
      <c r="M33" s="1395"/>
      <c r="N33" s="1395"/>
      <c r="O33" s="1395"/>
      <c r="P33" s="1395"/>
      <c r="Q33" s="1395"/>
      <c r="R33" s="1395"/>
      <c r="S33" s="1395"/>
      <c r="T33" s="1395"/>
      <c r="U33" s="1395"/>
      <c r="V33" s="1395"/>
      <c r="W33" s="1395"/>
      <c r="X33" s="1395"/>
      <c r="Y33" s="1398"/>
      <c r="Z33" s="1376"/>
      <c r="AA33" s="1376"/>
      <c r="AB33" s="1376"/>
      <c r="AC33" s="1376"/>
      <c r="AD33" s="1377"/>
      <c r="AE33" s="1369"/>
      <c r="AF33" s="1370"/>
      <c r="AG33" s="1370"/>
      <c r="AH33" s="1370"/>
      <c r="AI33" s="1370"/>
      <c r="AJ33" s="1370"/>
      <c r="AK33" s="1370"/>
      <c r="AL33" s="1370"/>
      <c r="AM33" s="1370"/>
      <c r="AN33" s="1370"/>
      <c r="AO33" s="1370"/>
      <c r="AP33" s="1370"/>
      <c r="AQ33" s="1370"/>
      <c r="AR33" s="1370"/>
      <c r="AS33" s="1370"/>
      <c r="AT33" s="1371"/>
      <c r="AU33" s="12"/>
      <c r="AV33" s="511"/>
      <c r="AW33" s="4"/>
      <c r="AX33" s="4"/>
      <c r="AY33" s="4"/>
      <c r="BA33" s="4"/>
      <c r="BB33" s="4"/>
      <c r="BC33" s="4"/>
      <c r="BD33" s="4"/>
      <c r="BE33" s="4"/>
      <c r="BF33" s="5"/>
      <c r="BG33" s="5"/>
      <c r="BH33" s="5"/>
      <c r="BI33" s="5"/>
      <c r="BJ33" s="5"/>
      <c r="BK33" s="5"/>
      <c r="BL33" s="5"/>
      <c r="BM33" s="5"/>
      <c r="BN33" s="5"/>
      <c r="BO33" s="5" t="s">
        <v>1788</v>
      </c>
      <c r="BP33" s="5" t="s">
        <v>1789</v>
      </c>
      <c r="BQ33" s="100"/>
      <c r="BR33" s="5"/>
      <c r="BS33" s="5"/>
      <c r="BT33" s="5"/>
    </row>
    <row r="34" spans="1:78" ht="18.649999999999999" customHeight="1">
      <c r="A34" s="3"/>
      <c r="B34" s="84"/>
      <c r="C34" s="1421" t="s">
        <v>341</v>
      </c>
      <c r="D34" s="1422"/>
      <c r="E34" s="1422"/>
      <c r="F34" s="1422"/>
      <c r="G34" s="1422"/>
      <c r="H34" s="1423"/>
      <c r="I34" s="738"/>
      <c r="J34" s="1424" t="str">
        <f>VLOOKUP(I36,BO2:BP49,2,FALSE)</f>
        <v>トウキョウト</v>
      </c>
      <c r="K34" s="1424"/>
      <c r="L34" s="1424"/>
      <c r="M34" s="1425"/>
      <c r="N34" s="739" t="s">
        <v>1854</v>
      </c>
      <c r="O34" s="1426" t="s">
        <v>2019</v>
      </c>
      <c r="P34" s="1426"/>
      <c r="Q34" s="1426"/>
      <c r="R34" s="1426"/>
      <c r="S34" s="1426"/>
      <c r="T34" s="1426"/>
      <c r="U34" s="1426"/>
      <c r="V34" s="1426"/>
      <c r="W34" s="1426"/>
      <c r="X34" s="1426"/>
      <c r="Y34" s="739"/>
      <c r="Z34" s="1426" t="s">
        <v>2020</v>
      </c>
      <c r="AA34" s="1426"/>
      <c r="AB34" s="1426"/>
      <c r="AC34" s="1426"/>
      <c r="AD34" s="1426"/>
      <c r="AE34" s="1426"/>
      <c r="AF34" s="1426"/>
      <c r="AG34" s="1426"/>
      <c r="AH34" s="1426"/>
      <c r="AI34" s="1427"/>
      <c r="AJ34" s="739"/>
      <c r="AK34" s="1428"/>
      <c r="AL34" s="1428"/>
      <c r="AM34" s="1428"/>
      <c r="AN34" s="1428"/>
      <c r="AO34" s="1428"/>
      <c r="AP34" s="1428"/>
      <c r="AQ34" s="1428"/>
      <c r="AR34" s="1428"/>
      <c r="AS34" s="1428"/>
      <c r="AT34" s="1429"/>
      <c r="AU34" s="12"/>
      <c r="AV34" s="511" t="str">
        <f>IF(ISERROR(FIND({"１","２","３","４","５","６","７","８","９","０","1","2","3","4","5","6","7","8","9","0","-","―","－","-","・","！","!","@","&amp;","."},O34&amp;Z34&amp;AK34)),"OK","NG")</f>
        <v>OK</v>
      </c>
      <c r="AW34" s="4"/>
      <c r="AX34" s="4"/>
      <c r="AY34" s="4"/>
      <c r="BA34" s="4"/>
      <c r="BB34" s="4"/>
      <c r="BC34" s="4"/>
      <c r="BD34" s="4"/>
      <c r="BE34" s="4"/>
      <c r="BF34" s="5"/>
      <c r="BG34" s="5"/>
      <c r="BH34" s="5"/>
      <c r="BI34" s="5"/>
      <c r="BJ34" s="5"/>
      <c r="BK34" s="5"/>
      <c r="BL34" s="5"/>
      <c r="BM34" s="5"/>
      <c r="BN34" s="5"/>
      <c r="BO34" s="5" t="s">
        <v>1790</v>
      </c>
      <c r="BP34" s="5" t="s">
        <v>1791</v>
      </c>
      <c r="BQ34" s="100"/>
      <c r="BR34" s="5"/>
      <c r="BS34" s="5"/>
      <c r="BT34" s="5"/>
    </row>
    <row r="35" spans="1:78" ht="18.649999999999999" customHeight="1">
      <c r="A35" s="3"/>
      <c r="B35" s="84"/>
      <c r="C35" s="1354" t="s">
        <v>784</v>
      </c>
      <c r="D35" s="1355"/>
      <c r="E35" s="1355"/>
      <c r="F35" s="1355"/>
      <c r="G35" s="1355"/>
      <c r="H35" s="1356"/>
      <c r="I35" s="690" t="s">
        <v>345</v>
      </c>
      <c r="J35" s="1431" t="s">
        <v>2014</v>
      </c>
      <c r="K35" s="1431"/>
      <c r="L35" s="691" t="s">
        <v>346</v>
      </c>
      <c r="M35" s="1432" t="s">
        <v>2015</v>
      </c>
      <c r="N35" s="1432"/>
      <c r="O35" s="691"/>
      <c r="P35" s="691"/>
      <c r="Q35" s="692"/>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3"/>
      <c r="AU35" s="12"/>
      <c r="AV35" s="511"/>
      <c r="AW35" s="4"/>
      <c r="AX35" s="4"/>
      <c r="AY35" s="4"/>
      <c r="BA35" s="4"/>
      <c r="BB35" s="4"/>
      <c r="BC35" s="4"/>
      <c r="BD35" s="4"/>
      <c r="BE35" s="4"/>
      <c r="BF35" s="5"/>
      <c r="BG35" s="5"/>
      <c r="BH35" s="5"/>
      <c r="BI35" s="5"/>
      <c r="BJ35" s="5"/>
      <c r="BK35" s="5"/>
      <c r="BL35" s="5"/>
      <c r="BM35" s="5"/>
      <c r="BN35" s="5"/>
      <c r="BO35" s="5" t="s">
        <v>1792</v>
      </c>
      <c r="BP35" s="5" t="s">
        <v>1793</v>
      </c>
      <c r="BQ35" s="100"/>
      <c r="BR35" s="5"/>
      <c r="BS35" s="5"/>
      <c r="BT35" s="5"/>
    </row>
    <row r="36" spans="1:78" ht="18.649999999999999" customHeight="1">
      <c r="A36" s="3"/>
      <c r="B36" s="84"/>
      <c r="C36" s="1430"/>
      <c r="D36" s="1358"/>
      <c r="E36" s="1358"/>
      <c r="F36" s="1358"/>
      <c r="G36" s="1358"/>
      <c r="H36" s="1359"/>
      <c r="I36" s="1433" t="s">
        <v>1752</v>
      </c>
      <c r="J36" s="1434"/>
      <c r="K36" s="1434"/>
      <c r="L36" s="1434"/>
      <c r="M36" s="1434"/>
      <c r="N36" s="1402" t="s">
        <v>2017</v>
      </c>
      <c r="O36" s="1402"/>
      <c r="P36" s="1402"/>
      <c r="Q36" s="1402"/>
      <c r="R36" s="1402"/>
      <c r="S36" s="1402"/>
      <c r="T36" s="1402"/>
      <c r="U36" s="1402"/>
      <c r="V36" s="1402" t="s">
        <v>2018</v>
      </c>
      <c r="W36" s="1402"/>
      <c r="X36" s="1402"/>
      <c r="Y36" s="1402"/>
      <c r="Z36" s="1402"/>
      <c r="AA36" s="1402"/>
      <c r="AB36" s="1402"/>
      <c r="AC36" s="1402"/>
      <c r="AD36" s="1404" t="s">
        <v>2016</v>
      </c>
      <c r="AE36" s="1404"/>
      <c r="AF36" s="1404"/>
      <c r="AG36" s="1404"/>
      <c r="AH36" s="1404"/>
      <c r="AI36" s="1404"/>
      <c r="AJ36" s="1404"/>
      <c r="AK36" s="1404"/>
      <c r="AL36" s="1402"/>
      <c r="AM36" s="1402"/>
      <c r="AN36" s="1402"/>
      <c r="AO36" s="1402"/>
      <c r="AP36" s="1402"/>
      <c r="AQ36" s="1402"/>
      <c r="AR36" s="1402"/>
      <c r="AS36" s="1402"/>
      <c r="AT36" s="1406"/>
      <c r="AU36" s="12"/>
      <c r="AV36" s="511" t="str">
        <f>LEFT(I36,2)</f>
        <v>13</v>
      </c>
      <c r="AW36" s="4" t="str">
        <f>MID(I36,4,LEN(I36)-3)</f>
        <v>東京都</v>
      </c>
      <c r="AX36" s="4"/>
      <c r="AY36" s="4"/>
      <c r="AZ36" s="4"/>
      <c r="BA36" s="4"/>
      <c r="BB36" s="4"/>
      <c r="BC36" s="4"/>
      <c r="BD36" s="4"/>
      <c r="BE36" s="4"/>
      <c r="BF36" s="5"/>
      <c r="BG36" s="5"/>
      <c r="BH36" s="5"/>
      <c r="BI36" s="5"/>
      <c r="BJ36" s="5"/>
      <c r="BK36" s="5"/>
      <c r="BL36" s="5"/>
      <c r="BM36" s="5"/>
      <c r="BN36" s="5"/>
      <c r="BO36" s="5" t="s">
        <v>1794</v>
      </c>
      <c r="BP36" s="5" t="s">
        <v>1795</v>
      </c>
      <c r="BQ36" s="100"/>
      <c r="BR36" s="5"/>
      <c r="BS36" s="5"/>
      <c r="BT36" s="5"/>
    </row>
    <row r="37" spans="1:78" s="7" customFormat="1" ht="18.649999999999999" customHeight="1">
      <c r="A37" s="3"/>
      <c r="B37" s="84"/>
      <c r="C37" s="1360"/>
      <c r="D37" s="1361"/>
      <c r="E37" s="1361"/>
      <c r="F37" s="1361"/>
      <c r="G37" s="1361"/>
      <c r="H37" s="1362"/>
      <c r="I37" s="1435"/>
      <c r="J37" s="1436"/>
      <c r="K37" s="1436"/>
      <c r="L37" s="1436"/>
      <c r="M37" s="1436"/>
      <c r="N37" s="1403"/>
      <c r="O37" s="1403"/>
      <c r="P37" s="1403"/>
      <c r="Q37" s="1403"/>
      <c r="R37" s="1403"/>
      <c r="S37" s="1403"/>
      <c r="T37" s="1403"/>
      <c r="U37" s="1403"/>
      <c r="V37" s="1403"/>
      <c r="W37" s="1403"/>
      <c r="X37" s="1403"/>
      <c r="Y37" s="1403"/>
      <c r="Z37" s="1403"/>
      <c r="AA37" s="1403"/>
      <c r="AB37" s="1403"/>
      <c r="AC37" s="1403"/>
      <c r="AD37" s="1405"/>
      <c r="AE37" s="1405"/>
      <c r="AF37" s="1405"/>
      <c r="AG37" s="1405"/>
      <c r="AH37" s="1405"/>
      <c r="AI37" s="1405"/>
      <c r="AJ37" s="1405"/>
      <c r="AK37" s="1405"/>
      <c r="AL37" s="1403"/>
      <c r="AM37" s="1403"/>
      <c r="AN37" s="1403"/>
      <c r="AO37" s="1403"/>
      <c r="AP37" s="1403"/>
      <c r="AQ37" s="1403"/>
      <c r="AR37" s="1403"/>
      <c r="AS37" s="1403"/>
      <c r="AT37" s="1407"/>
      <c r="AU37" s="12"/>
      <c r="AV37" s="511"/>
      <c r="AW37" s="4"/>
      <c r="AX37" s="4"/>
      <c r="AY37" s="4"/>
      <c r="AZ37" s="4"/>
      <c r="BA37" s="4"/>
      <c r="BB37" s="4"/>
      <c r="BC37" s="4"/>
      <c r="BD37" s="4"/>
      <c r="BE37" s="4"/>
      <c r="BF37" s="5"/>
      <c r="BG37" s="5"/>
      <c r="BH37" s="5"/>
      <c r="BI37" s="5"/>
      <c r="BJ37" s="5"/>
      <c r="BK37" s="5"/>
      <c r="BL37" s="5"/>
      <c r="BM37" s="5"/>
      <c r="BN37" s="5"/>
      <c r="BO37" s="5" t="s">
        <v>1796</v>
      </c>
      <c r="BP37" s="5" t="s">
        <v>1797</v>
      </c>
      <c r="BQ37" s="100"/>
      <c r="BR37" s="5"/>
      <c r="BS37" s="5"/>
      <c r="BT37" s="5"/>
      <c r="BU37" s="6"/>
      <c r="BV37" s="6"/>
      <c r="BW37" s="6"/>
      <c r="BX37" s="6"/>
      <c r="BY37" s="6"/>
      <c r="BZ37" s="6"/>
    </row>
    <row r="38" spans="1:78" s="7" customFormat="1" ht="18.649999999999999" customHeight="1">
      <c r="A38" s="3"/>
      <c r="B38" s="84"/>
      <c r="C38" s="1408" t="s">
        <v>351</v>
      </c>
      <c r="D38" s="1409"/>
      <c r="E38" s="1409"/>
      <c r="F38" s="1409"/>
      <c r="G38" s="1409"/>
      <c r="H38" s="1410"/>
      <c r="I38" s="1411" t="s">
        <v>2021</v>
      </c>
      <c r="J38" s="1412"/>
      <c r="K38" s="1412"/>
      <c r="L38" s="1412"/>
      <c r="M38" s="1412"/>
      <c r="N38" s="1412"/>
      <c r="O38" s="1412"/>
      <c r="P38" s="1412"/>
      <c r="Q38" s="1412"/>
      <c r="R38" s="1412"/>
      <c r="S38" s="1412"/>
      <c r="T38" s="1412"/>
      <c r="U38" s="1412"/>
      <c r="V38" s="1412"/>
      <c r="W38" s="1412"/>
      <c r="X38" s="1413"/>
      <c r="Y38" s="1414" t="s">
        <v>352</v>
      </c>
      <c r="Z38" s="1415"/>
      <c r="AA38" s="1415"/>
      <c r="AB38" s="1415"/>
      <c r="AC38" s="1415"/>
      <c r="AD38" s="1416"/>
      <c r="AE38" s="1417" t="s">
        <v>2022</v>
      </c>
      <c r="AF38" s="1418"/>
      <c r="AG38" s="1418"/>
      <c r="AH38" s="1418"/>
      <c r="AI38" s="1419"/>
      <c r="AJ38" s="1419"/>
      <c r="AK38" s="1419"/>
      <c r="AL38" s="1419"/>
      <c r="AM38" s="1419"/>
      <c r="AN38" s="1419"/>
      <c r="AO38" s="1419"/>
      <c r="AP38" s="1419"/>
      <c r="AQ38" s="1419"/>
      <c r="AR38" s="1419"/>
      <c r="AS38" s="1419"/>
      <c r="AT38" s="1420"/>
      <c r="AU38" s="12"/>
      <c r="AV38" s="511"/>
      <c r="AW38" s="4"/>
      <c r="AX38" s="4"/>
      <c r="AY38" s="4"/>
      <c r="AZ38" s="18"/>
      <c r="BA38" s="4"/>
      <c r="BB38" s="4"/>
      <c r="BC38" s="4"/>
      <c r="BD38" s="4"/>
      <c r="BE38" s="4"/>
      <c r="BF38" s="5"/>
      <c r="BG38" s="5"/>
      <c r="BH38" s="5"/>
      <c r="BI38" s="5"/>
      <c r="BJ38" s="5"/>
      <c r="BK38" s="5"/>
      <c r="BL38" s="5"/>
      <c r="BM38" s="5"/>
      <c r="BN38" s="5"/>
      <c r="BO38" s="5" t="s">
        <v>1798</v>
      </c>
      <c r="BP38" s="5" t="s">
        <v>1799</v>
      </c>
      <c r="BQ38" s="100"/>
      <c r="BR38" s="5"/>
      <c r="BS38" s="5"/>
      <c r="BT38" s="5"/>
      <c r="BU38" s="6"/>
      <c r="BV38" s="6"/>
      <c r="BW38" s="6"/>
      <c r="BX38" s="6"/>
      <c r="BY38" s="6"/>
      <c r="BZ38" s="6"/>
    </row>
    <row r="39" spans="1:78" s="7" customFormat="1" ht="18.649999999999999" customHeight="1">
      <c r="A39" s="3"/>
      <c r="B39" s="84"/>
      <c r="C39" s="1441" t="s">
        <v>354</v>
      </c>
      <c r="D39" s="1442"/>
      <c r="E39" s="1442"/>
      <c r="F39" s="1442"/>
      <c r="G39" s="1442"/>
      <c r="H39" s="1443"/>
      <c r="I39" s="1444" t="s">
        <v>331</v>
      </c>
      <c r="J39" s="1445"/>
      <c r="K39" s="1419">
        <v>1921</v>
      </c>
      <c r="L39" s="1419"/>
      <c r="M39" s="951" t="s">
        <v>332</v>
      </c>
      <c r="N39" s="1446">
        <v>10</v>
      </c>
      <c r="O39" s="1446"/>
      <c r="P39" s="21" t="s">
        <v>333</v>
      </c>
      <c r="Q39" s="1446">
        <v>1</v>
      </c>
      <c r="R39" s="1446"/>
      <c r="S39" s="1438" t="s">
        <v>334</v>
      </c>
      <c r="T39" s="1439"/>
      <c r="U39" s="1414" t="s">
        <v>355</v>
      </c>
      <c r="V39" s="1415"/>
      <c r="W39" s="1415"/>
      <c r="X39" s="1415"/>
      <c r="Y39" s="1415"/>
      <c r="Z39" s="1416"/>
      <c r="AA39" s="1437">
        <v>1000</v>
      </c>
      <c r="AB39" s="1437"/>
      <c r="AC39" s="1437"/>
      <c r="AD39" s="1437"/>
      <c r="AE39" s="1437"/>
      <c r="AF39" s="1438" t="s">
        <v>356</v>
      </c>
      <c r="AG39" s="1439"/>
      <c r="AH39" s="1414" t="s">
        <v>357</v>
      </c>
      <c r="AI39" s="1415"/>
      <c r="AJ39" s="1415"/>
      <c r="AK39" s="1415"/>
      <c r="AL39" s="1415"/>
      <c r="AM39" s="1416"/>
      <c r="AN39" s="1437">
        <v>10000</v>
      </c>
      <c r="AO39" s="1437"/>
      <c r="AP39" s="1437"/>
      <c r="AQ39" s="1437"/>
      <c r="AR39" s="1437"/>
      <c r="AS39" s="1438" t="s">
        <v>356</v>
      </c>
      <c r="AT39" s="1440"/>
      <c r="AU39" s="12"/>
      <c r="AV39" s="511"/>
      <c r="AW39" s="4"/>
      <c r="AX39" s="4"/>
      <c r="AY39" s="4"/>
      <c r="AZ39" s="18"/>
      <c r="BA39" s="4"/>
      <c r="BB39" s="4"/>
      <c r="BC39" s="4"/>
      <c r="BD39" s="4"/>
      <c r="BE39" s="4"/>
      <c r="BF39" s="5"/>
      <c r="BG39" s="5"/>
      <c r="BH39" s="5"/>
      <c r="BI39" s="5"/>
      <c r="BJ39" s="5"/>
      <c r="BK39" s="5"/>
      <c r="BL39" s="5"/>
      <c r="BM39" s="5"/>
      <c r="BN39" s="5"/>
      <c r="BO39" s="5" t="s">
        <v>1800</v>
      </c>
      <c r="BP39" s="5" t="s">
        <v>1801</v>
      </c>
      <c r="BQ39" s="100"/>
      <c r="BR39" s="5"/>
      <c r="BS39" s="5"/>
      <c r="BT39" s="5"/>
      <c r="BU39" s="6"/>
      <c r="BV39" s="6"/>
      <c r="BW39" s="6"/>
      <c r="BX39" s="6"/>
      <c r="BY39" s="6"/>
      <c r="BZ39" s="6"/>
    </row>
    <row r="40" spans="1:78" ht="21" customHeight="1">
      <c r="A40" s="3"/>
      <c r="B40" s="84"/>
      <c r="C40" s="1447" t="s">
        <v>913</v>
      </c>
      <c r="D40" s="1442"/>
      <c r="E40" s="1442"/>
      <c r="F40" s="1442"/>
      <c r="G40" s="1442"/>
      <c r="H40" s="1443"/>
      <c r="I40" s="1448" t="s">
        <v>2023</v>
      </c>
      <c r="J40" s="1449"/>
      <c r="K40" s="1449"/>
      <c r="L40" s="1449"/>
      <c r="M40" s="1449"/>
      <c r="N40" s="1449"/>
      <c r="O40" s="1449"/>
      <c r="P40" s="1449"/>
      <c r="Q40" s="1449"/>
      <c r="R40" s="1449"/>
      <c r="S40" s="1449"/>
      <c r="T40" s="1449"/>
      <c r="U40" s="1449"/>
      <c r="V40" s="1449"/>
      <c r="W40" s="1449"/>
      <c r="X40" s="1449"/>
      <c r="Y40" s="1449"/>
      <c r="Z40" s="1449"/>
      <c r="AA40" s="1449"/>
      <c r="AB40" s="1449"/>
      <c r="AC40" s="1449"/>
      <c r="AD40" s="1449"/>
      <c r="AE40" s="1449"/>
      <c r="AF40" s="1449"/>
      <c r="AG40" s="1449"/>
      <c r="AH40" s="1449"/>
      <c r="AI40" s="1449"/>
      <c r="AJ40" s="1449"/>
      <c r="AK40" s="1449"/>
      <c r="AL40" s="1449"/>
      <c r="AM40" s="1449"/>
      <c r="AN40" s="1449"/>
      <c r="AO40" s="1449"/>
      <c r="AP40" s="1449"/>
      <c r="AQ40" s="1449"/>
      <c r="AR40" s="1449"/>
      <c r="AS40" s="1449"/>
      <c r="AT40" s="1450"/>
      <c r="AU40" s="12"/>
      <c r="AV40" s="511"/>
      <c r="AW40" s="4"/>
      <c r="AX40" s="4"/>
      <c r="AY40" s="4"/>
      <c r="BA40" s="4"/>
      <c r="BB40" s="4"/>
      <c r="BC40" s="4"/>
      <c r="BD40" s="4"/>
      <c r="BE40" s="4"/>
      <c r="BF40" s="5"/>
      <c r="BG40" s="5"/>
      <c r="BH40" s="5"/>
      <c r="BI40" s="5"/>
      <c r="BJ40" s="5"/>
      <c r="BK40" s="5"/>
      <c r="BL40" s="5"/>
      <c r="BM40" s="5"/>
      <c r="BN40" s="5"/>
      <c r="BO40" s="5" t="s">
        <v>1802</v>
      </c>
      <c r="BP40" s="5" t="s">
        <v>1803</v>
      </c>
      <c r="BQ40" s="100"/>
      <c r="BR40" s="5"/>
      <c r="BS40" s="5"/>
      <c r="BT40" s="5"/>
    </row>
    <row r="41" spans="1:78" ht="18.649999999999999" customHeight="1">
      <c r="A41" s="3"/>
      <c r="B41" s="84"/>
      <c r="C41" s="1375"/>
      <c r="D41" s="1376"/>
      <c r="E41" s="1376"/>
      <c r="F41" s="1376"/>
      <c r="G41" s="1376"/>
      <c r="H41" s="1377"/>
      <c r="I41" s="1369"/>
      <c r="J41" s="1370"/>
      <c r="K41" s="1370"/>
      <c r="L41" s="1370"/>
      <c r="M41" s="1370"/>
      <c r="N41" s="1370"/>
      <c r="O41" s="1370"/>
      <c r="P41" s="1370"/>
      <c r="Q41" s="1370"/>
      <c r="R41" s="1370"/>
      <c r="S41" s="1370"/>
      <c r="T41" s="1370"/>
      <c r="U41" s="1370"/>
      <c r="V41" s="1370"/>
      <c r="W41" s="1370"/>
      <c r="X41" s="1370"/>
      <c r="Y41" s="1370"/>
      <c r="Z41" s="1370"/>
      <c r="AA41" s="1370"/>
      <c r="AB41" s="1370"/>
      <c r="AC41" s="1370"/>
      <c r="AD41" s="1370"/>
      <c r="AE41" s="1370"/>
      <c r="AF41" s="1370"/>
      <c r="AG41" s="1370"/>
      <c r="AH41" s="1370"/>
      <c r="AI41" s="1370"/>
      <c r="AJ41" s="1370"/>
      <c r="AK41" s="1370"/>
      <c r="AL41" s="1370"/>
      <c r="AM41" s="1370"/>
      <c r="AN41" s="1370"/>
      <c r="AO41" s="1370"/>
      <c r="AP41" s="1370"/>
      <c r="AQ41" s="1370"/>
      <c r="AR41" s="1370"/>
      <c r="AS41" s="1370"/>
      <c r="AT41" s="1371"/>
      <c r="AU41" s="12"/>
      <c r="AV41" s="511"/>
      <c r="AW41" s="4"/>
      <c r="AX41" s="4"/>
      <c r="AY41" s="4"/>
      <c r="BA41" s="4"/>
      <c r="BB41" s="4"/>
      <c r="BC41" s="4"/>
      <c r="BD41" s="4"/>
      <c r="BE41" s="4"/>
      <c r="BF41" s="5"/>
      <c r="BG41" s="5"/>
      <c r="BH41" s="5"/>
      <c r="BI41" s="5"/>
      <c r="BJ41" s="5"/>
      <c r="BK41" s="5"/>
      <c r="BL41" s="5"/>
      <c r="BM41" s="5"/>
      <c r="BN41" s="5"/>
      <c r="BO41" s="5" t="s">
        <v>1804</v>
      </c>
      <c r="BP41" s="16" t="s">
        <v>1805</v>
      </c>
      <c r="BQ41" s="100"/>
      <c r="BR41" s="5"/>
      <c r="BS41" s="5"/>
      <c r="BT41" s="5"/>
    </row>
    <row r="42" spans="1:78" ht="18.649999999999999" customHeight="1">
      <c r="A42" s="3"/>
      <c r="B42" s="84"/>
      <c r="C42" s="1441" t="s">
        <v>753</v>
      </c>
      <c r="D42" s="1442"/>
      <c r="E42" s="1442"/>
      <c r="F42" s="1442"/>
      <c r="G42" s="1442"/>
      <c r="H42" s="1443"/>
      <c r="I42" s="1451" t="s">
        <v>1714</v>
      </c>
      <c r="J42" s="1452"/>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452"/>
      <c r="AM42" s="1452"/>
      <c r="AN42" s="1452"/>
      <c r="AO42" s="1452"/>
      <c r="AP42" s="1452"/>
      <c r="AQ42" s="1452"/>
      <c r="AR42" s="1452"/>
      <c r="AS42" s="1452"/>
      <c r="AT42" s="1453"/>
      <c r="AU42" s="12"/>
      <c r="AV42" s="511"/>
      <c r="AW42" s="4"/>
      <c r="AX42" s="4"/>
      <c r="AY42" s="4"/>
      <c r="BA42" s="4"/>
      <c r="BB42" s="4"/>
      <c r="BC42" s="4"/>
      <c r="BD42" s="4"/>
      <c r="BE42" s="4"/>
      <c r="BF42" s="5"/>
      <c r="BG42" s="5"/>
      <c r="BH42" s="5"/>
      <c r="BI42" s="5"/>
      <c r="BJ42" s="5"/>
      <c r="BK42" s="5"/>
      <c r="BL42" s="5"/>
      <c r="BM42" s="5"/>
      <c r="BN42" s="5"/>
      <c r="BO42" s="16" t="s">
        <v>1806</v>
      </c>
      <c r="BP42" s="16" t="s">
        <v>1807</v>
      </c>
      <c r="BQ42" s="100"/>
      <c r="BR42" s="5"/>
      <c r="BS42" s="5"/>
      <c r="BT42" s="5"/>
    </row>
    <row r="43" spans="1:78" ht="18.649999999999999" customHeight="1" thickBot="1">
      <c r="A43" s="3"/>
      <c r="B43" s="84"/>
      <c r="C43" s="1454" t="s">
        <v>752</v>
      </c>
      <c r="D43" s="1455"/>
      <c r="E43" s="1455"/>
      <c r="F43" s="1455"/>
      <c r="G43" s="1455"/>
      <c r="H43" s="1456"/>
      <c r="I43" s="1457">
        <v>30</v>
      </c>
      <c r="J43" s="1458"/>
      <c r="K43" s="1458"/>
      <c r="L43" s="1458"/>
      <c r="M43" s="1458"/>
      <c r="N43" s="1458"/>
      <c r="O43" s="1459" t="s">
        <v>721</v>
      </c>
      <c r="P43" s="1459"/>
      <c r="Q43" s="1460"/>
      <c r="R43" s="1461" t="s">
        <v>722</v>
      </c>
      <c r="S43" s="1455"/>
      <c r="T43" s="1455"/>
      <c r="U43" s="1455"/>
      <c r="V43" s="1455"/>
      <c r="W43" s="1456"/>
      <c r="X43" s="1457">
        <v>100</v>
      </c>
      <c r="Y43" s="1458"/>
      <c r="Z43" s="1458"/>
      <c r="AA43" s="1458"/>
      <c r="AB43" s="1458"/>
      <c r="AC43" s="1459" t="s">
        <v>723</v>
      </c>
      <c r="AD43" s="1459"/>
      <c r="AE43" s="1459"/>
      <c r="AF43" s="1462" t="s">
        <v>912</v>
      </c>
      <c r="AG43" s="1463"/>
      <c r="AH43" s="1463"/>
      <c r="AI43" s="1463"/>
      <c r="AJ43" s="1463"/>
      <c r="AK43" s="1464"/>
      <c r="AL43" s="1465" t="s">
        <v>2024</v>
      </c>
      <c r="AM43" s="1466"/>
      <c r="AN43" s="1466"/>
      <c r="AO43" s="1466"/>
      <c r="AP43" s="1466"/>
      <c r="AQ43" s="1466"/>
      <c r="AR43" s="1466"/>
      <c r="AS43" s="1466"/>
      <c r="AT43" s="1467"/>
      <c r="AU43" s="12"/>
      <c r="AV43" s="4" t="str">
        <f>IF(OR(LEN(AL43)=13,AV13=2),"OK","NG")</f>
        <v>OK</v>
      </c>
      <c r="AW43" s="4"/>
      <c r="AX43" s="4"/>
      <c r="AY43" s="4"/>
      <c r="BA43" s="4"/>
      <c r="BB43" s="4"/>
      <c r="BC43" s="4"/>
      <c r="BD43" s="4"/>
      <c r="BE43" s="4"/>
      <c r="BF43" s="5"/>
      <c r="BG43" s="5"/>
      <c r="BH43" s="5"/>
      <c r="BI43" s="5"/>
      <c r="BJ43" s="5"/>
      <c r="BK43" s="5"/>
      <c r="BL43" s="5"/>
      <c r="BM43" s="5"/>
      <c r="BN43" s="5"/>
      <c r="BO43" s="16" t="s">
        <v>1808</v>
      </c>
      <c r="BP43" s="26" t="s">
        <v>1809</v>
      </c>
      <c r="BQ43" s="100"/>
      <c r="BR43" s="5"/>
      <c r="BS43" s="5"/>
      <c r="BT43" s="5"/>
    </row>
    <row r="44" spans="1:78" ht="18.649999999999999" customHeight="1">
      <c r="A44" s="3"/>
      <c r="B44" s="84"/>
      <c r="C44" s="22"/>
      <c r="D44" s="22"/>
      <c r="E44" s="22"/>
      <c r="F44" s="22"/>
      <c r="G44" s="22"/>
      <c r="H44" s="22"/>
      <c r="I44" s="145"/>
      <c r="J44" s="146"/>
      <c r="K44" s="146"/>
      <c r="L44" s="146"/>
      <c r="M44" s="146"/>
      <c r="N44" s="146"/>
      <c r="O44" s="146"/>
      <c r="P44" s="146"/>
      <c r="Q44" s="146"/>
      <c r="R44" s="146"/>
      <c r="S44" s="146"/>
      <c r="T44" s="146"/>
      <c r="U44" s="146"/>
      <c r="V44" s="146"/>
      <c r="W44" s="146"/>
      <c r="X44" s="146"/>
      <c r="Y44" s="146"/>
      <c r="Z44" s="146"/>
      <c r="AA44" s="1468" t="s">
        <v>1209</v>
      </c>
      <c r="AB44" s="1468"/>
      <c r="AC44" s="1468"/>
      <c r="AD44" s="1468"/>
      <c r="AE44" s="1468"/>
      <c r="AF44" s="1468"/>
      <c r="AG44" s="1468"/>
      <c r="AH44" s="1468"/>
      <c r="AI44" s="1468"/>
      <c r="AJ44" s="1468"/>
      <c r="AK44" s="1468"/>
      <c r="AL44" s="1468"/>
      <c r="AM44" s="1468"/>
      <c r="AN44" s="1468"/>
      <c r="AO44" s="1468"/>
      <c r="AP44" s="1468"/>
      <c r="AQ44" s="1468"/>
      <c r="AR44" s="1468"/>
      <c r="AS44" s="1468"/>
      <c r="AT44" s="1468"/>
      <c r="AU44" s="12"/>
      <c r="AV44" s="511"/>
      <c r="AW44" s="4"/>
      <c r="AX44" s="4"/>
      <c r="AY44" s="4"/>
      <c r="BA44" s="4"/>
      <c r="BB44" s="4"/>
      <c r="BC44" s="4"/>
      <c r="BD44" s="4"/>
      <c r="BE44" s="4"/>
      <c r="BF44" s="5"/>
      <c r="BG44" s="5"/>
      <c r="BH44" s="5"/>
      <c r="BI44" s="16"/>
      <c r="BJ44" s="16"/>
      <c r="BK44" s="16"/>
      <c r="BL44" s="16"/>
      <c r="BM44" s="16"/>
      <c r="BN44" s="16"/>
      <c r="BO44" s="26" t="s">
        <v>1810</v>
      </c>
      <c r="BP44" s="5" t="s">
        <v>1811</v>
      </c>
      <c r="BQ44" s="100"/>
      <c r="BR44" s="5"/>
      <c r="BS44" s="5"/>
      <c r="BT44" s="5"/>
    </row>
    <row r="45" spans="1:78" ht="18.649999999999999" customHeight="1">
      <c r="A45" s="3"/>
      <c r="B45" s="84"/>
      <c r="C45" s="22"/>
      <c r="D45" s="22"/>
      <c r="E45" s="22"/>
      <c r="F45" s="22"/>
      <c r="G45" s="22"/>
      <c r="H45" s="22"/>
      <c r="I45" s="145"/>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2"/>
      <c r="AV45" s="511"/>
      <c r="AW45" s="4"/>
      <c r="AX45" s="4"/>
      <c r="AY45" s="4"/>
      <c r="BA45" s="4"/>
      <c r="BB45" s="4"/>
      <c r="BC45" s="4"/>
      <c r="BD45" s="4"/>
      <c r="BE45" s="4"/>
      <c r="BF45" s="5"/>
      <c r="BG45" s="5"/>
      <c r="BH45" s="5"/>
      <c r="BI45" s="16"/>
      <c r="BJ45" s="16"/>
      <c r="BK45" s="16"/>
      <c r="BL45" s="16"/>
      <c r="BM45" s="16"/>
      <c r="BN45" s="16"/>
      <c r="BO45" s="5" t="s">
        <v>1812</v>
      </c>
      <c r="BP45" s="5" t="s">
        <v>1813</v>
      </c>
      <c r="BQ45" s="100"/>
      <c r="BR45" s="5"/>
      <c r="BS45" s="5"/>
      <c r="BT45" s="5"/>
    </row>
    <row r="46" spans="1:78" ht="18.649999999999999" customHeight="1">
      <c r="A46" s="3"/>
      <c r="B46" s="84"/>
      <c r="C46" s="22"/>
      <c r="D46" s="22"/>
      <c r="E46" s="22"/>
      <c r="F46" s="22"/>
      <c r="G46" s="22"/>
      <c r="H46" s="22"/>
      <c r="I46" s="145"/>
      <c r="J46" s="146"/>
      <c r="K46" s="146"/>
      <c r="L46" s="146"/>
      <c r="M46" s="1341" t="s">
        <v>787</v>
      </c>
      <c r="N46" s="1341"/>
      <c r="O46" s="1341"/>
      <c r="P46" s="1341"/>
      <c r="Q46" s="1341"/>
      <c r="R46" s="1341"/>
      <c r="S46" s="1341"/>
      <c r="T46" s="1341"/>
      <c r="U46" s="1341"/>
      <c r="V46" s="1341"/>
      <c r="W46" s="1341"/>
      <c r="X46" s="1341"/>
      <c r="Y46" s="1341"/>
      <c r="Z46" s="1341"/>
      <c r="AA46" s="1341"/>
      <c r="AB46" s="1341"/>
      <c r="AC46" s="1341"/>
      <c r="AD46" s="1341"/>
      <c r="AE46" s="1341"/>
      <c r="AF46" s="1341"/>
      <c r="AG46" s="1341"/>
      <c r="AH46" s="1341"/>
      <c r="AI46" s="1341"/>
      <c r="AJ46" s="1341"/>
      <c r="AK46" s="1341"/>
      <c r="AL46" s="1341"/>
      <c r="AM46" s="1341"/>
      <c r="AN46" s="1341"/>
      <c r="AO46" s="1341"/>
      <c r="AP46" s="1341"/>
      <c r="AQ46" s="1341"/>
      <c r="AR46" s="1341"/>
      <c r="AS46" s="1341"/>
      <c r="AT46" s="1341"/>
      <c r="AU46" s="12"/>
      <c r="AV46" s="511"/>
      <c r="AW46" s="4"/>
      <c r="AX46" s="4"/>
      <c r="AY46" s="4"/>
      <c r="BA46" s="4"/>
      <c r="BB46" s="4"/>
      <c r="BC46" s="4"/>
      <c r="BD46" s="4"/>
      <c r="BE46" s="4"/>
      <c r="BF46" s="5"/>
      <c r="BG46" s="5"/>
      <c r="BH46" s="5"/>
      <c r="BI46" s="26"/>
      <c r="BJ46" s="26"/>
      <c r="BK46" s="26"/>
      <c r="BL46" s="26"/>
      <c r="BM46" s="26"/>
      <c r="BN46" s="26"/>
      <c r="BO46" s="5" t="s">
        <v>1814</v>
      </c>
      <c r="BP46" s="5" t="s">
        <v>1815</v>
      </c>
      <c r="BQ46" s="101"/>
      <c r="BR46" s="5"/>
      <c r="BS46" s="5"/>
      <c r="BT46" s="5"/>
    </row>
    <row r="47" spans="1:78" ht="18.649999999999999" customHeight="1" thickBot="1">
      <c r="A47" s="3"/>
      <c r="B47" s="84"/>
      <c r="C47" s="22"/>
      <c r="D47" s="22"/>
      <c r="E47" s="22"/>
      <c r="F47" s="22"/>
      <c r="G47" s="22"/>
      <c r="H47" s="22"/>
      <c r="I47" s="145"/>
      <c r="J47" s="146"/>
      <c r="K47" s="146"/>
      <c r="L47" s="146"/>
      <c r="M47" s="1341"/>
      <c r="N47" s="1341"/>
      <c r="O47" s="1341"/>
      <c r="P47" s="1341"/>
      <c r="Q47" s="1341"/>
      <c r="R47" s="1342"/>
      <c r="S47" s="1342"/>
      <c r="T47" s="1342"/>
      <c r="U47" s="1342"/>
      <c r="V47" s="1342"/>
      <c r="W47" s="1342"/>
      <c r="X47" s="1342"/>
      <c r="Y47" s="1342"/>
      <c r="Z47" s="1342"/>
      <c r="AA47" s="1342"/>
      <c r="AB47" s="1342"/>
      <c r="AC47" s="1342"/>
      <c r="AD47" s="1342"/>
      <c r="AE47" s="1342"/>
      <c r="AF47" s="1342"/>
      <c r="AG47" s="1342"/>
      <c r="AH47" s="1342"/>
      <c r="AI47" s="1342"/>
      <c r="AJ47" s="1342"/>
      <c r="AK47" s="1342"/>
      <c r="AL47" s="1342"/>
      <c r="AM47" s="1342"/>
      <c r="AN47" s="1342"/>
      <c r="AO47" s="1342"/>
      <c r="AP47" s="1342"/>
      <c r="AQ47" s="1342"/>
      <c r="AR47" s="1342"/>
      <c r="AS47" s="1342"/>
      <c r="AT47" s="1342"/>
      <c r="AU47" s="12"/>
      <c r="AV47" s="511"/>
      <c r="AW47" s="4"/>
      <c r="AX47" s="4"/>
      <c r="AY47" s="4"/>
      <c r="BA47" s="4"/>
      <c r="BB47" s="4"/>
      <c r="BC47" s="4"/>
      <c r="BD47" s="4"/>
      <c r="BE47" s="4"/>
      <c r="BF47" s="5"/>
      <c r="BG47" s="5"/>
      <c r="BH47" s="5"/>
      <c r="BI47" s="5"/>
      <c r="BJ47" s="5"/>
      <c r="BK47" s="5"/>
      <c r="BL47" s="5"/>
      <c r="BM47" s="5"/>
      <c r="BN47" s="5"/>
      <c r="BO47" s="5" t="s">
        <v>1816</v>
      </c>
      <c r="BP47" s="5" t="s">
        <v>1817</v>
      </c>
      <c r="BQ47" s="101"/>
      <c r="BR47" s="5"/>
      <c r="BS47" s="5"/>
      <c r="BT47" s="5"/>
    </row>
    <row r="48" spans="1:78" ht="18.649999999999999" customHeight="1">
      <c r="A48" s="3"/>
      <c r="B48" s="84">
        <f>IF(OR(I48="",O48="",I49="",O49="",X48="",AI49="",AM49="",AQ49="",O51="",Z51="",J52="",M52="",I53="",N53="",V53="",AD53="",I55="",AV48=0,AV51="NG"),1,0)</f>
        <v>0</v>
      </c>
      <c r="C48" s="1348" t="s">
        <v>671</v>
      </c>
      <c r="D48" s="1349"/>
      <c r="E48" s="1349"/>
      <c r="F48" s="1349"/>
      <c r="G48" s="1349"/>
      <c r="H48" s="1350"/>
      <c r="I48" s="1469" t="s">
        <v>2025</v>
      </c>
      <c r="J48" s="1470"/>
      <c r="K48" s="1470"/>
      <c r="L48" s="1470"/>
      <c r="M48" s="1470"/>
      <c r="N48" s="1470"/>
      <c r="O48" s="1470" t="s">
        <v>2026</v>
      </c>
      <c r="P48" s="1470"/>
      <c r="Q48" s="1470"/>
      <c r="R48" s="1470"/>
      <c r="S48" s="1470"/>
      <c r="T48" s="1471"/>
      <c r="U48" s="1472" t="s">
        <v>359</v>
      </c>
      <c r="V48" s="1472"/>
      <c r="W48" s="1473"/>
      <c r="X48" s="1478" t="s">
        <v>2027</v>
      </c>
      <c r="Y48" s="1478"/>
      <c r="Z48" s="1478"/>
      <c r="AA48" s="1478"/>
      <c r="AB48" s="1478"/>
      <c r="AC48" s="1479"/>
      <c r="AD48" s="1484" t="s">
        <v>360</v>
      </c>
      <c r="AE48" s="1484"/>
      <c r="AF48" s="1485"/>
      <c r="AG48" s="1486"/>
      <c r="AH48" s="1487"/>
      <c r="AI48" s="23" t="s">
        <v>361</v>
      </c>
      <c r="AJ48" s="1487"/>
      <c r="AK48" s="1487"/>
      <c r="AL48" s="23" t="s">
        <v>362</v>
      </c>
      <c r="AM48" s="331"/>
      <c r="AN48" s="24"/>
      <c r="AO48" s="24"/>
      <c r="AP48" s="24"/>
      <c r="AQ48" s="24"/>
      <c r="AR48" s="24"/>
      <c r="AS48" s="24"/>
      <c r="AT48" s="25"/>
      <c r="AU48" s="12"/>
      <c r="AV48" s="511">
        <v>1</v>
      </c>
      <c r="AW48" s="4"/>
      <c r="AX48" s="4"/>
      <c r="AY48" s="4"/>
      <c r="BA48" s="4"/>
      <c r="BB48" s="4"/>
      <c r="BC48" s="4"/>
      <c r="BD48" s="4"/>
      <c r="BE48" s="4"/>
      <c r="BF48" s="5"/>
      <c r="BG48" s="5"/>
      <c r="BH48" s="5"/>
      <c r="BI48" s="5"/>
      <c r="BJ48" s="5"/>
      <c r="BK48" s="5"/>
      <c r="BL48" s="5"/>
      <c r="BM48" s="5"/>
      <c r="BN48" s="5"/>
      <c r="BO48" s="5" t="s">
        <v>1818</v>
      </c>
      <c r="BP48" s="5" t="s">
        <v>1819</v>
      </c>
      <c r="BQ48" s="102"/>
      <c r="BR48" s="26"/>
      <c r="BS48" s="26"/>
      <c r="BT48" s="26"/>
    </row>
    <row r="49" spans="1:78" ht="18.649999999999999" customHeight="1">
      <c r="A49" s="3"/>
      <c r="B49" s="84"/>
      <c r="C49" s="1332" t="s">
        <v>364</v>
      </c>
      <c r="D49" s="1333"/>
      <c r="E49" s="1333"/>
      <c r="F49" s="1333"/>
      <c r="G49" s="1333"/>
      <c r="H49" s="1334"/>
      <c r="I49" s="1488" t="s">
        <v>1899</v>
      </c>
      <c r="J49" s="1489"/>
      <c r="K49" s="1489"/>
      <c r="L49" s="1489"/>
      <c r="M49" s="1489"/>
      <c r="N49" s="1489"/>
      <c r="O49" s="1489" t="s">
        <v>1900</v>
      </c>
      <c r="P49" s="1489"/>
      <c r="Q49" s="1489"/>
      <c r="R49" s="1489"/>
      <c r="S49" s="1489"/>
      <c r="T49" s="1492"/>
      <c r="U49" s="1474"/>
      <c r="V49" s="1474"/>
      <c r="W49" s="1475"/>
      <c r="X49" s="1480"/>
      <c r="Y49" s="1480"/>
      <c r="Z49" s="1480"/>
      <c r="AA49" s="1480"/>
      <c r="AB49" s="1480"/>
      <c r="AC49" s="1481"/>
      <c r="AD49" s="1494" t="s">
        <v>365</v>
      </c>
      <c r="AE49" s="1494"/>
      <c r="AF49" s="1495"/>
      <c r="AG49" s="1487" t="s">
        <v>331</v>
      </c>
      <c r="AH49" s="1487"/>
      <c r="AI49" s="1496">
        <v>1950</v>
      </c>
      <c r="AJ49" s="1496"/>
      <c r="AK49" s="1487" t="s">
        <v>332</v>
      </c>
      <c r="AL49" s="1487"/>
      <c r="AM49" s="1497">
        <v>2</v>
      </c>
      <c r="AN49" s="1497"/>
      <c r="AO49" s="1498" t="s">
        <v>366</v>
      </c>
      <c r="AP49" s="1498"/>
      <c r="AQ49" s="1497">
        <v>2</v>
      </c>
      <c r="AR49" s="1497"/>
      <c r="AS49" s="1498" t="s">
        <v>367</v>
      </c>
      <c r="AT49" s="1499"/>
      <c r="AU49" s="12"/>
      <c r="AV49" s="511"/>
      <c r="AW49" s="4"/>
      <c r="AX49" s="4"/>
      <c r="AY49" s="4"/>
      <c r="AZ49" s="27"/>
      <c r="BA49" s="4"/>
      <c r="BB49" s="4"/>
      <c r="BC49" s="4"/>
      <c r="BD49" s="4"/>
      <c r="BE49" s="4"/>
      <c r="BF49" s="5"/>
      <c r="BG49" s="5"/>
      <c r="BH49" s="5"/>
      <c r="BI49" s="5"/>
      <c r="BJ49" s="5"/>
      <c r="BK49" s="5"/>
      <c r="BL49" s="5"/>
      <c r="BM49" s="5"/>
      <c r="BN49" s="5"/>
      <c r="BO49" s="5" t="s">
        <v>1820</v>
      </c>
      <c r="BP49" s="5" t="s">
        <v>1821</v>
      </c>
      <c r="BQ49" s="100"/>
      <c r="BR49" s="5"/>
      <c r="BS49" s="5"/>
      <c r="BT49" s="5"/>
    </row>
    <row r="50" spans="1:78" ht="18.649999999999999" customHeight="1">
      <c r="A50" s="3"/>
      <c r="B50" s="84"/>
      <c r="C50" s="1332"/>
      <c r="D50" s="1333"/>
      <c r="E50" s="1333"/>
      <c r="F50" s="1333"/>
      <c r="G50" s="1333"/>
      <c r="H50" s="1334"/>
      <c r="I50" s="1490"/>
      <c r="J50" s="1491"/>
      <c r="K50" s="1491"/>
      <c r="L50" s="1491"/>
      <c r="M50" s="1491"/>
      <c r="N50" s="1491"/>
      <c r="O50" s="1491"/>
      <c r="P50" s="1491"/>
      <c r="Q50" s="1491"/>
      <c r="R50" s="1491"/>
      <c r="S50" s="1491"/>
      <c r="T50" s="1493"/>
      <c r="U50" s="1476"/>
      <c r="V50" s="1476"/>
      <c r="W50" s="1477"/>
      <c r="X50" s="1482"/>
      <c r="Y50" s="1482"/>
      <c r="Z50" s="1482"/>
      <c r="AA50" s="1482"/>
      <c r="AB50" s="1482"/>
      <c r="AC50" s="1483"/>
      <c r="AD50" s="1476"/>
      <c r="AE50" s="1476"/>
      <c r="AF50" s="1477"/>
      <c r="AG50" s="1487"/>
      <c r="AH50" s="1487"/>
      <c r="AI50" s="1496"/>
      <c r="AJ50" s="1496"/>
      <c r="AK50" s="1487"/>
      <c r="AL50" s="1487"/>
      <c r="AM50" s="1496"/>
      <c r="AN50" s="1496"/>
      <c r="AO50" s="1487"/>
      <c r="AP50" s="1487"/>
      <c r="AQ50" s="1496"/>
      <c r="AR50" s="1496"/>
      <c r="AS50" s="1487"/>
      <c r="AT50" s="1500"/>
      <c r="AU50" s="12"/>
      <c r="AV50" s="511"/>
      <c r="AW50" s="4"/>
      <c r="AX50" s="4"/>
      <c r="AY50" s="4"/>
      <c r="AZ50" s="4"/>
      <c r="BA50" s="4"/>
      <c r="BB50" s="4"/>
      <c r="BC50" s="4"/>
      <c r="BD50" s="4"/>
      <c r="BE50" s="4"/>
      <c r="BF50" s="5"/>
      <c r="BG50" s="5"/>
      <c r="BH50" s="5"/>
      <c r="BI50" s="5"/>
      <c r="BJ50" s="5"/>
      <c r="BK50" s="5"/>
      <c r="BL50" s="5"/>
      <c r="BM50" s="5"/>
      <c r="BN50" s="5"/>
      <c r="BO50" s="5"/>
      <c r="BP50" s="5"/>
      <c r="BQ50" s="100"/>
      <c r="BR50" s="5"/>
      <c r="BS50" s="5"/>
      <c r="BT50" s="5"/>
    </row>
    <row r="51" spans="1:78" ht="18.649999999999999" customHeight="1">
      <c r="A51" s="3"/>
      <c r="B51" s="84"/>
      <c r="C51" s="1421" t="s">
        <v>681</v>
      </c>
      <c r="D51" s="1422"/>
      <c r="E51" s="1422"/>
      <c r="F51" s="1422"/>
      <c r="G51" s="1422"/>
      <c r="H51" s="1423"/>
      <c r="I51" s="738"/>
      <c r="J51" s="1424" t="str">
        <f>VLOOKUP(I53,BO2:BP49,2,FALSE)</f>
        <v>トウキョウト</v>
      </c>
      <c r="K51" s="1424"/>
      <c r="L51" s="1424"/>
      <c r="M51" s="1425"/>
      <c r="N51" s="739" t="s">
        <v>1854</v>
      </c>
      <c r="O51" s="1426" t="s">
        <v>2031</v>
      </c>
      <c r="P51" s="1426"/>
      <c r="Q51" s="1426"/>
      <c r="R51" s="1426"/>
      <c r="S51" s="1426"/>
      <c r="T51" s="1426"/>
      <c r="U51" s="1426"/>
      <c r="V51" s="1426"/>
      <c r="W51" s="1426"/>
      <c r="X51" s="1426"/>
      <c r="Y51" s="739"/>
      <c r="Z51" s="1426" t="s">
        <v>2020</v>
      </c>
      <c r="AA51" s="1426"/>
      <c r="AB51" s="1426"/>
      <c r="AC51" s="1426"/>
      <c r="AD51" s="1426"/>
      <c r="AE51" s="1426"/>
      <c r="AF51" s="1426"/>
      <c r="AG51" s="1426"/>
      <c r="AH51" s="1426"/>
      <c r="AI51" s="1427"/>
      <c r="AJ51" s="739"/>
      <c r="AK51" s="1428"/>
      <c r="AL51" s="1428"/>
      <c r="AM51" s="1428"/>
      <c r="AN51" s="1428"/>
      <c r="AO51" s="1428"/>
      <c r="AP51" s="1428"/>
      <c r="AQ51" s="1428"/>
      <c r="AR51" s="1428"/>
      <c r="AS51" s="1428"/>
      <c r="AT51" s="1429"/>
      <c r="AU51" s="12"/>
      <c r="AV51" s="511" t="str">
        <f>IF(ISERROR(FIND({"１","２","３","４","５","６","７","８","９","０","1","2","3","4","5","6","7","8","9","0","-","―","－","-","・","！","!","@","&amp;","."},O51&amp;Z51&amp;AK51)),"OK","NG")</f>
        <v>OK</v>
      </c>
      <c r="AW51" s="4"/>
      <c r="AX51" s="4"/>
      <c r="AY51" s="4"/>
      <c r="AZ51" s="4"/>
      <c r="BA51" s="4"/>
      <c r="BB51" s="4"/>
      <c r="BC51" s="4"/>
      <c r="BD51" s="4"/>
      <c r="BE51" s="4"/>
      <c r="BF51" s="5"/>
      <c r="BG51" s="5"/>
      <c r="BH51" s="5"/>
      <c r="BI51" s="5"/>
      <c r="BJ51" s="5"/>
      <c r="BK51" s="5"/>
      <c r="BL51" s="5"/>
      <c r="BM51" s="5"/>
      <c r="BN51" s="5"/>
      <c r="BO51" s="5"/>
      <c r="BP51" s="5"/>
      <c r="BQ51" s="100"/>
      <c r="BR51" s="5"/>
      <c r="BS51" s="5"/>
      <c r="BT51" s="5"/>
    </row>
    <row r="52" spans="1:78" ht="18.649999999999999" customHeight="1">
      <c r="A52" s="3"/>
      <c r="B52" s="84"/>
      <c r="C52" s="1508" t="s">
        <v>751</v>
      </c>
      <c r="D52" s="1509"/>
      <c r="E52" s="1509"/>
      <c r="F52" s="1509"/>
      <c r="G52" s="1509"/>
      <c r="H52" s="1510"/>
      <c r="I52" s="690" t="s">
        <v>345</v>
      </c>
      <c r="J52" s="1431" t="s">
        <v>2029</v>
      </c>
      <c r="K52" s="1431"/>
      <c r="L52" s="691" t="s">
        <v>346</v>
      </c>
      <c r="M52" s="1432" t="s">
        <v>2030</v>
      </c>
      <c r="N52" s="1432"/>
      <c r="O52" s="691"/>
      <c r="P52" s="691"/>
      <c r="Q52" s="692"/>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3"/>
      <c r="AU52" s="12"/>
      <c r="AV52" s="511"/>
      <c r="AW52" s="4"/>
      <c r="AX52" s="4"/>
      <c r="AY52" s="4"/>
      <c r="AZ52" s="4"/>
      <c r="BA52" s="4"/>
      <c r="BB52" s="4"/>
      <c r="BC52" s="4"/>
      <c r="BD52" s="4"/>
      <c r="BE52" s="4"/>
      <c r="BF52" s="5"/>
      <c r="BG52" s="5"/>
      <c r="BH52" s="5"/>
      <c r="BI52" s="5"/>
      <c r="BJ52" s="5"/>
      <c r="BK52" s="5"/>
      <c r="BL52" s="5"/>
      <c r="BM52" s="5"/>
      <c r="BN52" s="5"/>
      <c r="BO52" s="5"/>
      <c r="BP52" s="5"/>
      <c r="BQ52" s="100"/>
      <c r="BR52" s="5"/>
      <c r="BS52" s="5"/>
      <c r="BT52" s="5"/>
    </row>
    <row r="53" spans="1:78" ht="18.649999999999999" customHeight="1">
      <c r="A53" s="3"/>
      <c r="B53" s="84"/>
      <c r="C53" s="1332"/>
      <c r="D53" s="1333"/>
      <c r="E53" s="1333"/>
      <c r="F53" s="1333"/>
      <c r="G53" s="1333"/>
      <c r="H53" s="1334"/>
      <c r="I53" s="1433" t="s">
        <v>1752</v>
      </c>
      <c r="J53" s="1434"/>
      <c r="K53" s="1434"/>
      <c r="L53" s="1434"/>
      <c r="M53" s="1434"/>
      <c r="N53" s="1402" t="s">
        <v>2017</v>
      </c>
      <c r="O53" s="1402"/>
      <c r="P53" s="1402"/>
      <c r="Q53" s="1402"/>
      <c r="R53" s="1402"/>
      <c r="S53" s="1402"/>
      <c r="T53" s="1402"/>
      <c r="U53" s="1402"/>
      <c r="V53" s="1402" t="s">
        <v>2018</v>
      </c>
      <c r="W53" s="1402"/>
      <c r="X53" s="1402"/>
      <c r="Y53" s="1402"/>
      <c r="Z53" s="1402"/>
      <c r="AA53" s="1402"/>
      <c r="AB53" s="1402"/>
      <c r="AC53" s="1402"/>
      <c r="AD53" s="1404" t="s">
        <v>2028</v>
      </c>
      <c r="AE53" s="1404"/>
      <c r="AF53" s="1404"/>
      <c r="AG53" s="1404"/>
      <c r="AH53" s="1404"/>
      <c r="AI53" s="1404"/>
      <c r="AJ53" s="1404"/>
      <c r="AK53" s="1404"/>
      <c r="AL53" s="1402"/>
      <c r="AM53" s="1402"/>
      <c r="AN53" s="1402"/>
      <c r="AO53" s="1402"/>
      <c r="AP53" s="1402"/>
      <c r="AQ53" s="1402"/>
      <c r="AR53" s="1402"/>
      <c r="AS53" s="1402"/>
      <c r="AT53" s="1406"/>
      <c r="AU53" s="12"/>
      <c r="AV53" s="511" t="str">
        <f>LEFT(I53,2)</f>
        <v>13</v>
      </c>
      <c r="AW53" s="4" t="str">
        <f>MID(I53,4,LEN(I53)-3)</f>
        <v>東京都</v>
      </c>
      <c r="AX53" s="4"/>
      <c r="AY53" s="4"/>
      <c r="AZ53" s="4"/>
      <c r="BA53" s="4"/>
      <c r="BB53" s="4"/>
      <c r="BC53" s="4"/>
      <c r="BD53" s="4"/>
      <c r="BE53" s="4"/>
      <c r="BF53" s="16"/>
      <c r="BG53" s="16"/>
      <c r="BH53" s="16"/>
      <c r="BI53" s="16"/>
      <c r="BJ53" s="16"/>
      <c r="BK53" s="16"/>
      <c r="BL53" s="16"/>
      <c r="BM53" s="16"/>
      <c r="BN53" s="16"/>
      <c r="BO53" s="16"/>
      <c r="BP53" s="16"/>
      <c r="BQ53" s="100"/>
      <c r="BR53" s="5"/>
      <c r="BS53" s="5"/>
      <c r="BT53" s="5"/>
    </row>
    <row r="54" spans="1:78" ht="18.649999999999999" customHeight="1">
      <c r="A54" s="3"/>
      <c r="B54" s="84"/>
      <c r="C54" s="1375"/>
      <c r="D54" s="1376"/>
      <c r="E54" s="1376"/>
      <c r="F54" s="1376"/>
      <c r="G54" s="1376"/>
      <c r="H54" s="1377"/>
      <c r="I54" s="1435"/>
      <c r="J54" s="1436"/>
      <c r="K54" s="1436"/>
      <c r="L54" s="1436"/>
      <c r="M54" s="1436"/>
      <c r="N54" s="1403"/>
      <c r="O54" s="1403"/>
      <c r="P54" s="1403"/>
      <c r="Q54" s="1403"/>
      <c r="R54" s="1403"/>
      <c r="S54" s="1403"/>
      <c r="T54" s="1403"/>
      <c r="U54" s="1403"/>
      <c r="V54" s="1403"/>
      <c r="W54" s="1403"/>
      <c r="X54" s="1403"/>
      <c r="Y54" s="1403"/>
      <c r="Z54" s="1403"/>
      <c r="AA54" s="1403"/>
      <c r="AB54" s="1403"/>
      <c r="AC54" s="1403"/>
      <c r="AD54" s="1405"/>
      <c r="AE54" s="1405"/>
      <c r="AF54" s="1405"/>
      <c r="AG54" s="1405"/>
      <c r="AH54" s="1405"/>
      <c r="AI54" s="1405"/>
      <c r="AJ54" s="1405"/>
      <c r="AK54" s="1405"/>
      <c r="AL54" s="1403"/>
      <c r="AM54" s="1403"/>
      <c r="AN54" s="1403"/>
      <c r="AO54" s="1403"/>
      <c r="AP54" s="1403"/>
      <c r="AQ54" s="1403"/>
      <c r="AR54" s="1403"/>
      <c r="AS54" s="1403"/>
      <c r="AT54" s="1407"/>
      <c r="AU54" s="12"/>
      <c r="AV54" s="511"/>
      <c r="AW54" s="4"/>
      <c r="AX54" s="4"/>
      <c r="AY54" s="4"/>
      <c r="AZ54" s="4"/>
      <c r="BA54" s="4"/>
      <c r="BB54" s="4"/>
      <c r="BC54" s="4"/>
      <c r="BD54" s="4"/>
      <c r="BE54" s="4"/>
      <c r="BF54" s="16"/>
      <c r="BG54" s="16"/>
      <c r="BH54" s="16"/>
      <c r="BI54" s="16"/>
      <c r="BJ54" s="16"/>
      <c r="BK54" s="16"/>
      <c r="BL54" s="16"/>
      <c r="BM54" s="16"/>
      <c r="BN54" s="16"/>
      <c r="BO54" s="16"/>
      <c r="BP54" s="16"/>
      <c r="BQ54" s="100"/>
      <c r="BR54" s="5"/>
      <c r="BS54" s="5"/>
      <c r="BT54" s="5"/>
    </row>
    <row r="55" spans="1:78" ht="18.649999999999999" customHeight="1" thickBot="1">
      <c r="A55" s="3"/>
      <c r="B55" s="84"/>
      <c r="C55" s="1454" t="s">
        <v>351</v>
      </c>
      <c r="D55" s="1455"/>
      <c r="E55" s="1455"/>
      <c r="F55" s="1455"/>
      <c r="G55" s="1455"/>
      <c r="H55" s="1456"/>
      <c r="I55" s="1465" t="s">
        <v>1713</v>
      </c>
      <c r="J55" s="1466"/>
      <c r="K55" s="1466"/>
      <c r="L55" s="1466"/>
      <c r="M55" s="1466"/>
      <c r="N55" s="1466"/>
      <c r="O55" s="1466"/>
      <c r="P55" s="1466"/>
      <c r="Q55" s="1466"/>
      <c r="R55" s="1466"/>
      <c r="S55" s="1466"/>
      <c r="T55" s="1466"/>
      <c r="U55" s="1466"/>
      <c r="V55" s="1466"/>
      <c r="W55" s="1466"/>
      <c r="X55" s="1501"/>
      <c r="Y55" s="1502" t="s">
        <v>352</v>
      </c>
      <c r="Z55" s="1503"/>
      <c r="AA55" s="1503"/>
      <c r="AB55" s="1503"/>
      <c r="AC55" s="1503"/>
      <c r="AD55" s="1504"/>
      <c r="AE55" s="1505" t="s">
        <v>2032</v>
      </c>
      <c r="AF55" s="1506"/>
      <c r="AG55" s="1506"/>
      <c r="AH55" s="1506"/>
      <c r="AI55" s="1506"/>
      <c r="AJ55" s="1506"/>
      <c r="AK55" s="1506"/>
      <c r="AL55" s="1506"/>
      <c r="AM55" s="1506"/>
      <c r="AN55" s="1506"/>
      <c r="AO55" s="1506"/>
      <c r="AP55" s="1506"/>
      <c r="AQ55" s="1506"/>
      <c r="AR55" s="1506"/>
      <c r="AS55" s="1506"/>
      <c r="AT55" s="1507"/>
      <c r="AU55" s="12"/>
      <c r="AV55" s="511"/>
      <c r="AW55" s="4"/>
      <c r="AX55" s="4"/>
      <c r="AY55" s="4"/>
      <c r="AZ55" s="4"/>
      <c r="BA55" s="4"/>
      <c r="BB55" s="4"/>
      <c r="BC55" s="4"/>
      <c r="BD55" s="4"/>
      <c r="BE55" s="4"/>
      <c r="BF55" s="16"/>
      <c r="BG55" s="16"/>
      <c r="BH55" s="16"/>
      <c r="BQ55" s="101"/>
      <c r="BR55" s="5"/>
      <c r="BS55" s="5"/>
      <c r="BT55" s="5"/>
    </row>
    <row r="56" spans="1:78" ht="18.649999999999999" customHeight="1">
      <c r="A56" s="3"/>
      <c r="B56" s="84"/>
      <c r="C56" s="22"/>
      <c r="D56" s="22"/>
      <c r="E56" s="22"/>
      <c r="F56" s="22"/>
      <c r="G56" s="22"/>
      <c r="H56" s="22"/>
      <c r="I56" s="953"/>
      <c r="J56" s="953"/>
      <c r="K56" s="953"/>
      <c r="L56" s="953"/>
      <c r="M56" s="953"/>
      <c r="N56" s="953"/>
      <c r="O56" s="953"/>
      <c r="P56" s="953"/>
      <c r="Q56" s="953"/>
      <c r="R56" s="953"/>
      <c r="S56" s="953"/>
      <c r="T56" s="953"/>
      <c r="U56" s="953"/>
      <c r="V56" s="953"/>
      <c r="W56" s="953"/>
      <c r="X56" s="953"/>
      <c r="Y56" s="28"/>
      <c r="Z56" s="28"/>
      <c r="AA56" s="28"/>
      <c r="AB56" s="28"/>
      <c r="AC56" s="28"/>
      <c r="AD56" s="28"/>
      <c r="AE56" s="953"/>
      <c r="AF56" s="953"/>
      <c r="AG56" s="953"/>
      <c r="AH56" s="953"/>
      <c r="AI56" s="953"/>
      <c r="AJ56" s="953"/>
      <c r="AK56" s="953"/>
      <c r="AL56" s="953"/>
      <c r="AM56" s="953"/>
      <c r="AN56" s="953"/>
      <c r="AO56" s="953"/>
      <c r="AP56" s="953"/>
      <c r="AQ56" s="953"/>
      <c r="AR56" s="953"/>
      <c r="AS56" s="953"/>
      <c r="AT56" s="953"/>
      <c r="AU56" s="12"/>
      <c r="AV56" s="511"/>
      <c r="AW56" s="4"/>
      <c r="AX56" s="4"/>
      <c r="AY56" s="4"/>
      <c r="AZ56" s="4"/>
      <c r="BA56" s="4"/>
      <c r="BB56" s="4"/>
      <c r="BC56" s="4"/>
      <c r="BD56" s="4"/>
      <c r="BE56" s="4"/>
      <c r="BF56" s="16"/>
      <c r="BG56" s="16"/>
      <c r="BH56" s="16"/>
      <c r="BI56" s="5"/>
      <c r="BJ56" s="5"/>
      <c r="BK56" s="5"/>
      <c r="BL56" s="5"/>
      <c r="BM56" s="5"/>
      <c r="BN56" s="5"/>
      <c r="BO56" s="5"/>
      <c r="BP56" s="5"/>
      <c r="BQ56" s="101"/>
      <c r="BR56" s="5"/>
      <c r="BS56" s="5"/>
      <c r="BT56" s="5"/>
    </row>
    <row r="57" spans="1:78" s="7" customFormat="1" ht="18.649999999999999" customHeight="1">
      <c r="A57" s="3"/>
      <c r="B57" s="84"/>
      <c r="C57" s="22"/>
      <c r="D57" s="22"/>
      <c r="E57" s="22"/>
      <c r="F57" s="22"/>
      <c r="G57" s="22"/>
      <c r="H57" s="22"/>
      <c r="I57" s="953"/>
      <c r="J57" s="953"/>
      <c r="K57" s="953"/>
      <c r="L57" s="953"/>
      <c r="M57" s="953"/>
      <c r="N57" s="953"/>
      <c r="O57" s="953"/>
      <c r="P57" s="953"/>
      <c r="Q57" s="953"/>
      <c r="R57" s="953"/>
      <c r="S57" s="953"/>
      <c r="T57" s="953"/>
      <c r="U57" s="953"/>
      <c r="V57" s="953"/>
      <c r="W57" s="953"/>
      <c r="X57" s="953"/>
      <c r="Y57" s="28"/>
      <c r="Z57" s="28"/>
      <c r="AA57" s="28"/>
      <c r="AB57" s="28"/>
      <c r="AC57" s="28"/>
      <c r="AD57" s="28"/>
      <c r="AE57" s="953"/>
      <c r="AF57" s="953"/>
      <c r="AG57" s="953"/>
      <c r="AH57" s="953"/>
      <c r="AI57" s="953"/>
      <c r="AJ57" s="953"/>
      <c r="AK57" s="953"/>
      <c r="AL57" s="953"/>
      <c r="AM57" s="953"/>
      <c r="AN57" s="953"/>
      <c r="AO57" s="953"/>
      <c r="AP57" s="953"/>
      <c r="AQ57" s="953"/>
      <c r="AR57" s="953"/>
      <c r="AS57" s="953"/>
      <c r="AT57" s="953"/>
      <c r="AU57" s="12"/>
      <c r="AV57" s="511"/>
      <c r="AW57" s="4"/>
      <c r="AX57" s="4"/>
      <c r="AY57" s="4"/>
      <c r="AZ57" s="4"/>
      <c r="BA57" s="4"/>
      <c r="BB57" s="4"/>
      <c r="BC57" s="4"/>
      <c r="BD57" s="4"/>
      <c r="BE57" s="4"/>
      <c r="BF57" s="16"/>
      <c r="BG57" s="16"/>
      <c r="BH57" s="16"/>
      <c r="BI57" s="5"/>
      <c r="BJ57" s="5"/>
      <c r="BK57" s="5"/>
      <c r="BL57" s="5"/>
      <c r="BM57" s="5"/>
      <c r="BN57" s="5"/>
      <c r="BO57" s="5"/>
      <c r="BP57" s="5"/>
      <c r="BQ57" s="103"/>
      <c r="BR57" s="11"/>
      <c r="BS57" s="11"/>
      <c r="BT57" s="11"/>
      <c r="BU57" s="6"/>
      <c r="BV57" s="6"/>
      <c r="BW57" s="6"/>
      <c r="BX57" s="6"/>
      <c r="BY57" s="6"/>
      <c r="BZ57" s="6"/>
    </row>
    <row r="58" spans="1:78" s="7" customFormat="1" ht="18.649999999999999" customHeight="1">
      <c r="A58" s="3"/>
      <c r="B58" s="84"/>
      <c r="C58" s="1"/>
      <c r="D58" s="1"/>
      <c r="E58" s="1"/>
      <c r="F58" s="1"/>
      <c r="G58" s="1"/>
      <c r="H58" s="1"/>
      <c r="I58" s="1"/>
      <c r="J58" s="1"/>
      <c r="K58" s="1"/>
      <c r="L58" s="1"/>
      <c r="M58" s="1339" t="s">
        <v>1638</v>
      </c>
      <c r="N58" s="1339"/>
      <c r="O58" s="1339"/>
      <c r="P58" s="1339"/>
      <c r="Q58" s="1339"/>
      <c r="R58" s="1339"/>
      <c r="S58" s="1339"/>
      <c r="T58" s="1339"/>
      <c r="U58" s="1339"/>
      <c r="V58" s="1339"/>
      <c r="W58" s="1339"/>
      <c r="X58" s="1339"/>
      <c r="Y58" s="1339"/>
      <c r="Z58" s="1339"/>
      <c r="AA58" s="1339"/>
      <c r="AB58" s="1339"/>
      <c r="AC58" s="1339"/>
      <c r="AD58" s="1339"/>
      <c r="AE58" s="1339"/>
      <c r="AF58" s="1339"/>
      <c r="AG58" s="1339"/>
      <c r="AH58" s="1339"/>
      <c r="AI58" s="1339"/>
      <c r="AJ58" s="1339"/>
      <c r="AK58" s="1339"/>
      <c r="AL58" s="1339"/>
      <c r="AM58" s="1339"/>
      <c r="AN58" s="1339"/>
      <c r="AO58" s="1339"/>
      <c r="AP58" s="1339"/>
      <c r="AQ58" s="1339"/>
      <c r="AR58" s="1339"/>
      <c r="AS58" s="1339"/>
      <c r="AT58" s="1339"/>
      <c r="AU58" s="12"/>
      <c r="AV58" s="511"/>
      <c r="AW58" s="4"/>
      <c r="AX58" s="4"/>
      <c r="AY58" s="4"/>
      <c r="AZ58" s="4"/>
      <c r="BA58" s="4"/>
      <c r="BB58" s="4"/>
      <c r="BC58" s="4"/>
      <c r="BD58" s="4"/>
      <c r="BE58" s="4"/>
      <c r="BF58" s="26"/>
      <c r="BG58" s="26"/>
      <c r="BH58" s="26"/>
      <c r="BI58" s="5"/>
      <c r="BJ58" s="5"/>
      <c r="BK58" s="5"/>
      <c r="BL58" s="5"/>
      <c r="BM58" s="5"/>
      <c r="BN58" s="5"/>
      <c r="BO58" s="5"/>
      <c r="BP58" s="5"/>
      <c r="BQ58" s="100"/>
      <c r="BR58" s="29"/>
      <c r="BS58" s="6"/>
      <c r="BT58" s="6"/>
      <c r="BU58" s="6"/>
      <c r="BV58" s="6"/>
      <c r="BW58" s="6"/>
      <c r="BX58" s="6"/>
      <c r="BY58" s="6"/>
      <c r="BZ58" s="6"/>
    </row>
    <row r="59" spans="1:78" s="7" customFormat="1" ht="18.649999999999999" customHeight="1" thickBot="1">
      <c r="A59" s="3"/>
      <c r="B59" s="84"/>
      <c r="C59" s="623"/>
      <c r="D59" s="623"/>
      <c r="E59" s="623"/>
      <c r="F59" s="623"/>
      <c r="G59" s="623"/>
      <c r="H59" s="623"/>
      <c r="I59" s="1"/>
      <c r="J59" s="1"/>
      <c r="K59" s="1"/>
      <c r="L59" s="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511"/>
      <c r="AM59" s="1511"/>
      <c r="AN59" s="1511"/>
      <c r="AO59" s="1511"/>
      <c r="AP59" s="1511"/>
      <c r="AQ59" s="1511"/>
      <c r="AR59" s="1511"/>
      <c r="AS59" s="1511"/>
      <c r="AT59" s="1511"/>
      <c r="AU59" s="12"/>
      <c r="AV59" s="511"/>
      <c r="AW59" s="4"/>
      <c r="AX59" s="4"/>
      <c r="AY59" s="4"/>
      <c r="AZ59" s="18"/>
      <c r="BA59" s="4"/>
      <c r="BB59" s="4"/>
      <c r="BC59" s="4"/>
      <c r="BD59" s="4"/>
      <c r="BE59" s="4"/>
      <c r="BF59" s="26"/>
      <c r="BG59" s="26"/>
      <c r="BH59" s="26"/>
      <c r="BI59" s="5"/>
      <c r="BJ59" s="5"/>
      <c r="BK59" s="5"/>
      <c r="BL59" s="5"/>
      <c r="BM59" s="5"/>
      <c r="BN59" s="5"/>
      <c r="BO59" s="5"/>
      <c r="BP59" s="5"/>
      <c r="BQ59" s="100"/>
      <c r="BR59" s="29"/>
      <c r="BS59" s="6"/>
      <c r="BT59" s="6"/>
      <c r="BU59" s="6"/>
      <c r="BV59" s="6"/>
      <c r="BW59" s="6"/>
      <c r="BX59" s="6"/>
      <c r="BY59" s="6"/>
      <c r="BZ59" s="6"/>
    </row>
    <row r="60" spans="1:78" ht="18.649999999999999" customHeight="1">
      <c r="A60" s="3"/>
      <c r="B60" s="84">
        <f>IF(OR(I60="",AV60="NG",I61="",I64="",AV64="NG",I66="",AV66="NG",I67="",AV67="NG",AV71="NG",AV75="NG",I77="",I80="",L80="",O80="",R80="",I82="",AV84="NG",I86="",AW86="NG",AV86="NG",I88="",Z88="",AG88="",AP88="",AW91="NG"),1,0)</f>
        <v>1</v>
      </c>
      <c r="C60" s="1512" t="s">
        <v>671</v>
      </c>
      <c r="D60" s="1513"/>
      <c r="E60" s="1513"/>
      <c r="F60" s="1513"/>
      <c r="G60" s="1513"/>
      <c r="H60" s="1514"/>
      <c r="I60" s="1351" t="s">
        <v>2034</v>
      </c>
      <c r="J60" s="1352"/>
      <c r="K60" s="1352"/>
      <c r="L60" s="1352"/>
      <c r="M60" s="1352"/>
      <c r="N60" s="1352"/>
      <c r="O60" s="1352"/>
      <c r="P60" s="1352"/>
      <c r="Q60" s="1352"/>
      <c r="R60" s="1352"/>
      <c r="S60" s="1352"/>
      <c r="T60" s="1352"/>
      <c r="U60" s="1352"/>
      <c r="V60" s="1352"/>
      <c r="W60" s="1352"/>
      <c r="X60" s="1352"/>
      <c r="Y60" s="1352"/>
      <c r="Z60" s="1352"/>
      <c r="AA60" s="1352"/>
      <c r="AB60" s="1352"/>
      <c r="AC60" s="1352"/>
      <c r="AD60" s="1352"/>
      <c r="AE60" s="1352"/>
      <c r="AF60" s="1352"/>
      <c r="AG60" s="1352"/>
      <c r="AH60" s="1352"/>
      <c r="AI60" s="1352"/>
      <c r="AJ60" s="1352"/>
      <c r="AK60" s="1352"/>
      <c r="AL60" s="1352"/>
      <c r="AM60" s="1352"/>
      <c r="AN60" s="1352"/>
      <c r="AO60" s="1352"/>
      <c r="AP60" s="1352"/>
      <c r="AQ60" s="1352"/>
      <c r="AR60" s="1352"/>
      <c r="AS60" s="1352"/>
      <c r="AT60" s="1353"/>
      <c r="AU60" s="12"/>
      <c r="AV60" s="511" t="str">
        <f>IF(ISERROR(FIND({"１","２","３","４","５","６","７","８","９","０","1","2","3","4","5","6","7","8","9","0","-","―","－","-","・","！","!","@","&amp;","."},I60)),"OK","NG")</f>
        <v>OK</v>
      </c>
      <c r="AW60" s="4"/>
      <c r="AX60" s="4"/>
      <c r="AY60" s="4"/>
      <c r="BA60" s="4"/>
      <c r="BB60" s="27"/>
      <c r="BC60" s="27"/>
      <c r="BD60" s="27"/>
      <c r="BE60" s="27"/>
      <c r="BF60" s="5"/>
      <c r="BG60" s="5"/>
      <c r="BH60" s="5"/>
      <c r="BI60" s="5"/>
      <c r="BJ60" s="5"/>
      <c r="BK60" s="5"/>
      <c r="BL60" s="5"/>
      <c r="BM60" s="5"/>
      <c r="BN60" s="5"/>
      <c r="BO60" s="5"/>
      <c r="BP60" s="5"/>
      <c r="BS60" s="6"/>
      <c r="BT60" s="6"/>
    </row>
    <row r="61" spans="1:78" ht="18.649999999999999" customHeight="1">
      <c r="A61" s="3"/>
      <c r="B61" s="84"/>
      <c r="C61" s="1515" t="s">
        <v>909</v>
      </c>
      <c r="D61" s="1516"/>
      <c r="E61" s="1516"/>
      <c r="F61" s="1516"/>
      <c r="G61" s="1516"/>
      <c r="H61" s="1517"/>
      <c r="I61" s="1366" t="s">
        <v>2033</v>
      </c>
      <c r="J61" s="1367"/>
      <c r="K61" s="1367"/>
      <c r="L61" s="1367"/>
      <c r="M61" s="1367"/>
      <c r="N61" s="1367"/>
      <c r="O61" s="1367"/>
      <c r="P61" s="1367"/>
      <c r="Q61" s="1367"/>
      <c r="R61" s="1367"/>
      <c r="S61" s="1367"/>
      <c r="T61" s="1367"/>
      <c r="U61" s="1367"/>
      <c r="V61" s="1367"/>
      <c r="W61" s="1367"/>
      <c r="X61" s="1367"/>
      <c r="Y61" s="1367"/>
      <c r="Z61" s="1367"/>
      <c r="AA61" s="1367"/>
      <c r="AB61" s="1367"/>
      <c r="AC61" s="1367"/>
      <c r="AD61" s="1367"/>
      <c r="AE61" s="1367"/>
      <c r="AF61" s="1367"/>
      <c r="AG61" s="1367"/>
      <c r="AH61" s="1367"/>
      <c r="AI61" s="1367"/>
      <c r="AJ61" s="1367"/>
      <c r="AK61" s="1367"/>
      <c r="AL61" s="1367"/>
      <c r="AM61" s="1367"/>
      <c r="AN61" s="1367"/>
      <c r="AO61" s="1367"/>
      <c r="AP61" s="1367"/>
      <c r="AQ61" s="1367"/>
      <c r="AR61" s="1367"/>
      <c r="AS61" s="1367"/>
      <c r="AT61" s="1368"/>
      <c r="AU61" s="12"/>
      <c r="AV61" s="511"/>
      <c r="AW61" s="4"/>
      <c r="AX61" s="4"/>
      <c r="AY61" s="4"/>
      <c r="BA61" s="4"/>
      <c r="BB61" s="27"/>
      <c r="BC61" s="27"/>
      <c r="BD61" s="27"/>
      <c r="BE61" s="27"/>
      <c r="BF61" s="5"/>
      <c r="BG61" s="5"/>
      <c r="BH61" s="5"/>
      <c r="BI61" s="5"/>
      <c r="BJ61" s="5"/>
      <c r="BK61" s="5"/>
      <c r="BL61" s="5"/>
      <c r="BM61" s="5"/>
      <c r="BN61" s="5"/>
      <c r="BO61" s="5"/>
      <c r="BP61" s="5"/>
      <c r="BS61" s="6"/>
      <c r="BT61" s="6"/>
    </row>
    <row r="62" spans="1:78" ht="18.649999999999999" customHeight="1">
      <c r="A62" s="3"/>
      <c r="B62" s="84"/>
      <c r="C62" s="1518"/>
      <c r="D62" s="1519"/>
      <c r="E62" s="1519"/>
      <c r="F62" s="1519"/>
      <c r="G62" s="1519"/>
      <c r="H62" s="1520"/>
      <c r="I62" s="1369"/>
      <c r="J62" s="1370"/>
      <c r="K62" s="1370"/>
      <c r="L62" s="1370"/>
      <c r="M62" s="1370"/>
      <c r="N62" s="1370"/>
      <c r="O62" s="1370"/>
      <c r="P62" s="1370"/>
      <c r="Q62" s="1370"/>
      <c r="R62" s="1370"/>
      <c r="S62" s="1370"/>
      <c r="T62" s="1370"/>
      <c r="U62" s="1370"/>
      <c r="V62" s="1370"/>
      <c r="W62" s="1370"/>
      <c r="X62" s="1370"/>
      <c r="Y62" s="1370"/>
      <c r="Z62" s="1370"/>
      <c r="AA62" s="1370"/>
      <c r="AB62" s="1370"/>
      <c r="AC62" s="1370"/>
      <c r="AD62" s="1370"/>
      <c r="AE62" s="1370"/>
      <c r="AF62" s="1370"/>
      <c r="AG62" s="1370"/>
      <c r="AH62" s="1370"/>
      <c r="AI62" s="1370"/>
      <c r="AJ62" s="1370"/>
      <c r="AK62" s="1370"/>
      <c r="AL62" s="1370"/>
      <c r="AM62" s="1370"/>
      <c r="AN62" s="1370"/>
      <c r="AO62" s="1370"/>
      <c r="AP62" s="1370"/>
      <c r="AQ62" s="1370"/>
      <c r="AR62" s="1370"/>
      <c r="AS62" s="1370"/>
      <c r="AT62" s="1371"/>
      <c r="AU62" s="12"/>
      <c r="AV62" s="511"/>
      <c r="BA62" s="27"/>
      <c r="BB62" s="4"/>
      <c r="BC62" s="4"/>
      <c r="BD62" s="4"/>
      <c r="BE62" s="4"/>
      <c r="BF62" s="16"/>
      <c r="BG62" s="16"/>
      <c r="BH62" s="16"/>
      <c r="BI62" s="5"/>
      <c r="BJ62" s="5"/>
      <c r="BK62" s="5"/>
      <c r="BL62" s="5"/>
      <c r="BM62" s="5"/>
      <c r="BN62" s="5"/>
      <c r="BO62" s="5"/>
      <c r="BP62" s="5"/>
      <c r="BS62" s="6"/>
      <c r="BT62" s="6"/>
    </row>
    <row r="63" spans="1:78" ht="16">
      <c r="A63" s="3"/>
      <c r="B63" s="84"/>
      <c r="C63" s="1518"/>
      <c r="D63" s="1519"/>
      <c r="E63" s="1519"/>
      <c r="F63" s="1519"/>
      <c r="G63" s="1519"/>
      <c r="H63" s="1520"/>
      <c r="I63" s="1524" t="s">
        <v>1639</v>
      </c>
      <c r="J63" s="1525"/>
      <c r="K63" s="1525"/>
      <c r="L63" s="1525"/>
      <c r="M63" s="1525"/>
      <c r="N63" s="1525"/>
      <c r="O63" s="1525"/>
      <c r="P63" s="1525"/>
      <c r="Q63" s="1525"/>
      <c r="R63" s="1525"/>
      <c r="S63" s="1525"/>
      <c r="T63" s="1525"/>
      <c r="U63" s="1525"/>
      <c r="V63" s="1525"/>
      <c r="W63" s="1525"/>
      <c r="X63" s="1525"/>
      <c r="Y63" s="1525"/>
      <c r="Z63" s="1525"/>
      <c r="AA63" s="1526"/>
      <c r="AB63" s="1527" t="s">
        <v>3375</v>
      </c>
      <c r="AC63" s="1527"/>
      <c r="AD63" s="1527"/>
      <c r="AE63" s="1527"/>
      <c r="AF63" s="1527"/>
      <c r="AG63" s="1527"/>
      <c r="AH63" s="1527"/>
      <c r="AI63" s="1527"/>
      <c r="AJ63" s="1527"/>
      <c r="AK63" s="1527"/>
      <c r="AL63" s="1527"/>
      <c r="AM63" s="1527"/>
      <c r="AN63" s="1527"/>
      <c r="AO63" s="1527"/>
      <c r="AP63" s="1527"/>
      <c r="AQ63" s="1527"/>
      <c r="AR63" s="1527"/>
      <c r="AS63" s="1527"/>
      <c r="AT63" s="1528"/>
      <c r="AU63" s="12"/>
      <c r="AV63" s="511"/>
      <c r="AX63" s="4"/>
      <c r="AY63" s="4"/>
      <c r="BA63" s="4"/>
      <c r="BB63" s="4"/>
      <c r="BC63" s="4"/>
      <c r="BD63" s="4"/>
      <c r="BE63" s="4"/>
      <c r="BF63" s="16"/>
      <c r="BG63" s="16"/>
      <c r="BH63" s="16"/>
      <c r="BI63" s="5"/>
      <c r="BJ63" s="5"/>
      <c r="BK63" s="5"/>
      <c r="BL63" s="5"/>
      <c r="BM63" s="5"/>
      <c r="BN63" s="5"/>
      <c r="BO63" s="5"/>
      <c r="BP63" s="5"/>
      <c r="BS63" s="6"/>
      <c r="BT63" s="6"/>
    </row>
    <row r="64" spans="1:78" ht="15.75" customHeight="1">
      <c r="A64" s="3"/>
      <c r="B64" s="84"/>
      <c r="C64" s="1518"/>
      <c r="D64" s="1519"/>
      <c r="E64" s="1519"/>
      <c r="F64" s="1519"/>
      <c r="G64" s="1519"/>
      <c r="H64" s="1520"/>
      <c r="I64" s="1529" t="s">
        <v>2035</v>
      </c>
      <c r="J64" s="1530"/>
      <c r="K64" s="1530"/>
      <c r="L64" s="1530"/>
      <c r="M64" s="1530"/>
      <c r="N64" s="1530"/>
      <c r="O64" s="1530"/>
      <c r="P64" s="1530"/>
      <c r="Q64" s="1530"/>
      <c r="R64" s="1530"/>
      <c r="S64" s="1530"/>
      <c r="T64" s="1530"/>
      <c r="U64" s="1530"/>
      <c r="V64" s="1530"/>
      <c r="W64" s="1530"/>
      <c r="X64" s="1530"/>
      <c r="Y64" s="1530"/>
      <c r="Z64" s="1530"/>
      <c r="AA64" s="1531"/>
      <c r="AB64" s="1535" t="s">
        <v>2036</v>
      </c>
      <c r="AC64" s="1536"/>
      <c r="AD64" s="1536"/>
      <c r="AE64" s="1536"/>
      <c r="AF64" s="1536"/>
      <c r="AG64" s="1536"/>
      <c r="AH64" s="1536"/>
      <c r="AI64" s="1536"/>
      <c r="AJ64" s="1536"/>
      <c r="AK64" s="1536"/>
      <c r="AL64" s="1536"/>
      <c r="AM64" s="1536"/>
      <c r="AN64" s="1536"/>
      <c r="AO64" s="1536"/>
      <c r="AP64" s="1536"/>
      <c r="AQ64" s="1536"/>
      <c r="AR64" s="1536"/>
      <c r="AS64" s="1536"/>
      <c r="AT64" s="1537"/>
      <c r="AU64" s="12"/>
      <c r="AV64" s="511" t="str">
        <f>IF(AV2=FALSE,"OK",IF(AND(AV2=TRUE,AB64&lt;&gt;""),"OK","NG"))</f>
        <v>OK</v>
      </c>
      <c r="AW64" s="27"/>
      <c r="AX64" s="27"/>
      <c r="AY64" s="27"/>
      <c r="AZ64" s="4"/>
      <c r="BA64" s="4"/>
      <c r="BB64" s="4"/>
      <c r="BC64" s="4"/>
      <c r="BD64" s="4"/>
      <c r="BE64" s="4"/>
      <c r="BF64" s="16"/>
      <c r="BG64" s="16"/>
      <c r="BH64" s="16"/>
      <c r="BI64" s="5"/>
      <c r="BJ64" s="5"/>
      <c r="BK64" s="5"/>
      <c r="BL64" s="5"/>
      <c r="BM64" s="5"/>
      <c r="BN64" s="5"/>
      <c r="BO64" s="5"/>
      <c r="BP64" s="5"/>
      <c r="BS64" s="6"/>
      <c r="BT64" s="6"/>
    </row>
    <row r="65" spans="1:72" ht="18.649999999999999" customHeight="1">
      <c r="A65" s="3"/>
      <c r="B65" s="84"/>
      <c r="C65" s="1521"/>
      <c r="D65" s="1522"/>
      <c r="E65" s="1522"/>
      <c r="F65" s="1522"/>
      <c r="G65" s="1522"/>
      <c r="H65" s="1523"/>
      <c r="I65" s="1532"/>
      <c r="J65" s="1533"/>
      <c r="K65" s="1533"/>
      <c r="L65" s="1533"/>
      <c r="M65" s="1533"/>
      <c r="N65" s="1533"/>
      <c r="O65" s="1533"/>
      <c r="P65" s="1533"/>
      <c r="Q65" s="1533"/>
      <c r="R65" s="1533"/>
      <c r="S65" s="1533"/>
      <c r="T65" s="1533"/>
      <c r="U65" s="1533"/>
      <c r="V65" s="1533"/>
      <c r="W65" s="1533"/>
      <c r="X65" s="1533"/>
      <c r="Y65" s="1533"/>
      <c r="Z65" s="1533"/>
      <c r="AA65" s="1534"/>
      <c r="AB65" s="1538"/>
      <c r="AC65" s="1539"/>
      <c r="AD65" s="1539"/>
      <c r="AE65" s="1539"/>
      <c r="AF65" s="1539"/>
      <c r="AG65" s="1539"/>
      <c r="AH65" s="1539"/>
      <c r="AI65" s="1539"/>
      <c r="AJ65" s="1539"/>
      <c r="AK65" s="1539"/>
      <c r="AL65" s="1539"/>
      <c r="AM65" s="1539"/>
      <c r="AN65" s="1539"/>
      <c r="AO65" s="1539"/>
      <c r="AP65" s="1539"/>
      <c r="AQ65" s="1539"/>
      <c r="AR65" s="1539"/>
      <c r="AS65" s="1539"/>
      <c r="AT65" s="1540"/>
      <c r="AU65" s="12"/>
      <c r="AV65" s="511"/>
      <c r="AW65" s="4"/>
      <c r="AX65" s="27"/>
      <c r="AY65" s="27"/>
      <c r="AZ65" s="4"/>
      <c r="BA65" s="4"/>
      <c r="BB65" s="4"/>
      <c r="BC65" s="4"/>
      <c r="BD65" s="4"/>
      <c r="BE65" s="4"/>
      <c r="BF65" s="16"/>
      <c r="BG65" s="16"/>
      <c r="BH65" s="16"/>
      <c r="BI65" s="5"/>
      <c r="BJ65" s="5"/>
      <c r="BK65" s="5"/>
      <c r="BL65" s="5"/>
      <c r="BM65" s="5"/>
      <c r="BN65" s="5"/>
      <c r="BO65" s="5"/>
      <c r="BP65" s="5"/>
      <c r="BS65" s="6"/>
      <c r="BT65" s="6"/>
    </row>
    <row r="66" spans="1:72" ht="17.25" customHeight="1">
      <c r="A66" s="3"/>
      <c r="B66" s="84"/>
      <c r="C66" s="1421" t="s">
        <v>1979</v>
      </c>
      <c r="D66" s="1422"/>
      <c r="E66" s="1422"/>
      <c r="F66" s="1422"/>
      <c r="G66" s="1422"/>
      <c r="H66" s="1423"/>
      <c r="I66" s="1547" t="s">
        <v>2059</v>
      </c>
      <c r="J66" s="1548"/>
      <c r="K66" s="1548"/>
      <c r="L66" s="1548"/>
      <c r="M66" s="1548"/>
      <c r="N66" s="1548"/>
      <c r="O66" s="1548"/>
      <c r="P66" s="1548"/>
      <c r="Q66" s="1548"/>
      <c r="R66" s="1548"/>
      <c r="S66" s="1548"/>
      <c r="T66" s="1548"/>
      <c r="U66" s="1548"/>
      <c r="V66" s="1548"/>
      <c r="W66" s="1548"/>
      <c r="X66" s="1548"/>
      <c r="Y66" s="1548"/>
      <c r="Z66" s="1548"/>
      <c r="AA66" s="1549"/>
      <c r="AB66" s="1525" t="s">
        <v>3808</v>
      </c>
      <c r="AC66" s="1525"/>
      <c r="AD66" s="1525"/>
      <c r="AE66" s="1525"/>
      <c r="AF66" s="1525"/>
      <c r="AG66" s="1525"/>
      <c r="AH66" s="1525"/>
      <c r="AI66" s="1525"/>
      <c r="AJ66" s="1525"/>
      <c r="AK66" s="1525"/>
      <c r="AL66" s="1525"/>
      <c r="AM66" s="1525"/>
      <c r="AN66" s="1525"/>
      <c r="AO66" s="1525"/>
      <c r="AP66" s="1525"/>
      <c r="AQ66" s="1525"/>
      <c r="AR66" s="1525"/>
      <c r="AS66" s="1525"/>
      <c r="AT66" s="1550"/>
      <c r="AU66" s="12"/>
      <c r="AV66" s="511" t="str">
        <f>IF(ISERROR(FIND({"１","２","３","４","５","６","７","８","９","０","1","2","3","4","5","6","7","8","9","0","-","―","－","-","・","！","!","@","&amp;","."},I66)),"OK","NG")</f>
        <v>OK</v>
      </c>
      <c r="AW66" s="4"/>
      <c r="AX66" s="4"/>
      <c r="AY66" s="4"/>
      <c r="BA66" s="4"/>
      <c r="BI66" s="5"/>
      <c r="BJ66" s="5"/>
      <c r="BK66" s="5"/>
      <c r="BL66" s="5"/>
      <c r="BM66" s="5"/>
      <c r="BN66" s="5"/>
      <c r="BO66" s="5"/>
      <c r="BP66" s="5"/>
      <c r="BS66" s="6"/>
      <c r="BT66" s="6"/>
    </row>
    <row r="67" spans="1:72" ht="17.25" customHeight="1">
      <c r="A67" s="3"/>
      <c r="B67" s="84"/>
      <c r="C67" s="1518" t="s">
        <v>3376</v>
      </c>
      <c r="D67" s="1519"/>
      <c r="E67" s="1519"/>
      <c r="F67" s="1519"/>
      <c r="G67" s="1519"/>
      <c r="H67" s="1520"/>
      <c r="I67" s="1363" t="s">
        <v>2037</v>
      </c>
      <c r="J67" s="1364"/>
      <c r="K67" s="1364"/>
      <c r="L67" s="1364"/>
      <c r="M67" s="1364"/>
      <c r="N67" s="1364"/>
      <c r="O67" s="1364"/>
      <c r="P67" s="1364"/>
      <c r="Q67" s="1364"/>
      <c r="R67" s="1364"/>
      <c r="S67" s="1364"/>
      <c r="T67" s="1364"/>
      <c r="U67" s="1364"/>
      <c r="V67" s="1364"/>
      <c r="W67" s="1364"/>
      <c r="X67" s="1364"/>
      <c r="Y67" s="1364"/>
      <c r="Z67" s="1364"/>
      <c r="AA67" s="1551"/>
      <c r="AB67" s="1363" t="s">
        <v>3814</v>
      </c>
      <c r="AC67" s="1364"/>
      <c r="AD67" s="1364"/>
      <c r="AE67" s="1364"/>
      <c r="AF67" s="1364"/>
      <c r="AG67" s="1364"/>
      <c r="AH67" s="1364"/>
      <c r="AI67" s="1364"/>
      <c r="AJ67" s="1364"/>
      <c r="AK67" s="1364"/>
      <c r="AL67" s="1364"/>
      <c r="AM67" s="1364"/>
      <c r="AN67" s="1364"/>
      <c r="AO67" s="1364"/>
      <c r="AP67" s="1364"/>
      <c r="AQ67" s="1364"/>
      <c r="AR67" s="1364"/>
      <c r="AS67" s="1364"/>
      <c r="AT67" s="1365"/>
      <c r="AU67" s="12"/>
      <c r="AV67" s="511" t="str">
        <f>IF(AV2=FALSE,"OK",IF(AND(AV2=TRUE,AB67&lt;&gt;""),"OK","NG"))</f>
        <v>OK</v>
      </c>
      <c r="AW67" s="4"/>
      <c r="AX67" s="4"/>
      <c r="AY67" s="4"/>
      <c r="BA67" s="4"/>
      <c r="BI67" s="5"/>
      <c r="BJ67" s="5"/>
      <c r="BK67" s="5"/>
      <c r="BL67" s="5"/>
      <c r="BM67" s="5"/>
      <c r="BN67" s="5"/>
      <c r="BO67" s="5"/>
      <c r="BP67" s="5"/>
      <c r="BS67" s="6"/>
      <c r="BT67" s="6"/>
    </row>
    <row r="68" spans="1:72" ht="17.25" customHeight="1">
      <c r="A68" s="3"/>
      <c r="B68" s="84"/>
      <c r="C68" s="1521"/>
      <c r="D68" s="1522"/>
      <c r="E68" s="1522"/>
      <c r="F68" s="1522"/>
      <c r="G68" s="1522"/>
      <c r="H68" s="1523"/>
      <c r="I68" s="1369"/>
      <c r="J68" s="1370"/>
      <c r="K68" s="1370"/>
      <c r="L68" s="1370"/>
      <c r="M68" s="1370"/>
      <c r="N68" s="1370"/>
      <c r="O68" s="1370"/>
      <c r="P68" s="1370"/>
      <c r="Q68" s="1370"/>
      <c r="R68" s="1370"/>
      <c r="S68" s="1370"/>
      <c r="T68" s="1370"/>
      <c r="U68" s="1370"/>
      <c r="V68" s="1370"/>
      <c r="W68" s="1370"/>
      <c r="X68" s="1370"/>
      <c r="Y68" s="1370"/>
      <c r="Z68" s="1370"/>
      <c r="AA68" s="1552"/>
      <c r="AB68" s="1369"/>
      <c r="AC68" s="1370"/>
      <c r="AD68" s="1370"/>
      <c r="AE68" s="1370"/>
      <c r="AF68" s="1370"/>
      <c r="AG68" s="1370"/>
      <c r="AH68" s="1370"/>
      <c r="AI68" s="1370"/>
      <c r="AJ68" s="1370"/>
      <c r="AK68" s="1370"/>
      <c r="AL68" s="1370"/>
      <c r="AM68" s="1370"/>
      <c r="AN68" s="1370"/>
      <c r="AO68" s="1370"/>
      <c r="AP68" s="1370"/>
      <c r="AQ68" s="1370"/>
      <c r="AR68" s="1370"/>
      <c r="AS68" s="1370"/>
      <c r="AT68" s="1371"/>
      <c r="AU68" s="12"/>
      <c r="AV68" s="511"/>
      <c r="AW68" s="4"/>
      <c r="AX68" s="4"/>
      <c r="AY68" s="4"/>
      <c r="BA68" s="4"/>
      <c r="BI68" s="5"/>
      <c r="BJ68" s="5"/>
      <c r="BK68" s="5"/>
      <c r="BL68" s="5"/>
      <c r="BM68" s="5"/>
      <c r="BN68" s="5"/>
      <c r="BO68" s="5"/>
      <c r="BP68" s="5"/>
      <c r="BS68" s="6"/>
      <c r="BT68" s="6"/>
    </row>
    <row r="69" spans="1:72" ht="18.649999999999999" customHeight="1">
      <c r="A69" s="3"/>
      <c r="B69" s="84"/>
      <c r="C69" s="1541" t="s">
        <v>918</v>
      </c>
      <c r="D69" s="1542"/>
      <c r="E69" s="1542"/>
      <c r="F69" s="1542"/>
      <c r="G69" s="1542"/>
      <c r="H69" s="1543"/>
      <c r="I69" s="144"/>
      <c r="J69" s="1544" t="s">
        <v>1211</v>
      </c>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5"/>
      <c r="AU69" s="12"/>
      <c r="AV69" s="511" t="b">
        <v>0</v>
      </c>
      <c r="AW69" s="4"/>
      <c r="AX69" s="4"/>
      <c r="AY69" s="4"/>
      <c r="BA69" s="4"/>
      <c r="BI69" s="5"/>
      <c r="BJ69" s="5"/>
      <c r="BK69" s="5"/>
      <c r="BL69" s="5"/>
      <c r="BM69" s="5"/>
      <c r="BN69" s="5"/>
      <c r="BO69" s="5"/>
      <c r="BP69" s="5"/>
      <c r="BS69" s="6"/>
      <c r="BT69" s="6"/>
    </row>
    <row r="70" spans="1:72" ht="18.649999999999999" customHeight="1">
      <c r="A70" s="3"/>
      <c r="B70" s="84"/>
      <c r="C70" s="44"/>
      <c r="D70" s="45"/>
      <c r="E70" s="1546" t="s">
        <v>681</v>
      </c>
      <c r="F70" s="1422"/>
      <c r="G70" s="1422"/>
      <c r="H70" s="1423"/>
      <c r="I70" s="738"/>
      <c r="J70" s="1424" t="str">
        <f>VLOOKUP(I72,BO2:BP49,2,FALSE)</f>
        <v>トウキョウト</v>
      </c>
      <c r="K70" s="1424"/>
      <c r="L70" s="1424"/>
      <c r="M70" s="1425"/>
      <c r="N70" s="739" t="s">
        <v>1854</v>
      </c>
      <c r="O70" s="1426" t="s">
        <v>2039</v>
      </c>
      <c r="P70" s="1426"/>
      <c r="Q70" s="1426"/>
      <c r="R70" s="1426"/>
      <c r="S70" s="1426"/>
      <c r="T70" s="1426"/>
      <c r="U70" s="1426"/>
      <c r="V70" s="1426"/>
      <c r="W70" s="1426"/>
      <c r="X70" s="1426"/>
      <c r="Y70" s="739"/>
      <c r="Z70" s="1426" t="s">
        <v>2040</v>
      </c>
      <c r="AA70" s="1426"/>
      <c r="AB70" s="1426"/>
      <c r="AC70" s="1426"/>
      <c r="AD70" s="1426"/>
      <c r="AE70" s="1426"/>
      <c r="AF70" s="1426"/>
      <c r="AG70" s="1426"/>
      <c r="AH70" s="1426"/>
      <c r="AI70" s="1427"/>
      <c r="AJ70" s="739"/>
      <c r="AK70" s="1428"/>
      <c r="AL70" s="1428"/>
      <c r="AM70" s="1428"/>
      <c r="AN70" s="1428"/>
      <c r="AO70" s="1428"/>
      <c r="AP70" s="1428"/>
      <c r="AQ70" s="1428"/>
      <c r="AR70" s="1428"/>
      <c r="AS70" s="1428"/>
      <c r="AT70" s="1429"/>
      <c r="AU70" s="12"/>
      <c r="AV70" s="511" t="str">
        <f>IF(ISERROR(FIND({"１","２","３","４","５","６","７","８","９","０","1","2","3","4","5","6","7","8","9","0","-","―","－","-","・","！","!","@","&amp;","."},O70&amp;Z70&amp;AK70)),"OK","NG")</f>
        <v>OK</v>
      </c>
      <c r="AW70" s="4"/>
      <c r="AX70" s="4"/>
      <c r="AY70" s="4"/>
      <c r="BA70" s="4"/>
      <c r="BI70" s="5"/>
      <c r="BJ70" s="5"/>
      <c r="BK70" s="5"/>
      <c r="BL70" s="5"/>
      <c r="BM70" s="5"/>
      <c r="BN70" s="5"/>
      <c r="BO70" s="5"/>
      <c r="BP70" s="5"/>
      <c r="BS70" s="6"/>
      <c r="BT70" s="6"/>
    </row>
    <row r="71" spans="1:72" ht="18.649999999999999" customHeight="1">
      <c r="A71" s="3"/>
      <c r="B71" s="84"/>
      <c r="C71" s="44"/>
      <c r="D71" s="45"/>
      <c r="E71" s="1564" t="s">
        <v>725</v>
      </c>
      <c r="F71" s="1509"/>
      <c r="G71" s="1509"/>
      <c r="H71" s="1510"/>
      <c r="I71" s="690" t="s">
        <v>345</v>
      </c>
      <c r="J71" s="1431" t="s">
        <v>2041</v>
      </c>
      <c r="K71" s="1431"/>
      <c r="L71" s="691" t="s">
        <v>346</v>
      </c>
      <c r="M71" s="1432" t="s">
        <v>2042</v>
      </c>
      <c r="N71" s="1432"/>
      <c r="O71" s="691"/>
      <c r="P71" s="691"/>
      <c r="Q71" s="692"/>
      <c r="R71" s="692"/>
      <c r="S71" s="692"/>
      <c r="T71" s="692"/>
      <c r="U71" s="692"/>
      <c r="V71" s="692"/>
      <c r="W71" s="692"/>
      <c r="X71" s="692"/>
      <c r="Y71" s="692"/>
      <c r="Z71" s="692"/>
      <c r="AA71" s="692"/>
      <c r="AB71" s="692"/>
      <c r="AC71" s="692"/>
      <c r="AD71" s="692"/>
      <c r="AE71" s="692"/>
      <c r="AF71" s="692"/>
      <c r="AG71" s="692"/>
      <c r="AH71" s="692"/>
      <c r="AI71" s="692"/>
      <c r="AJ71" s="692"/>
      <c r="AK71" s="692"/>
      <c r="AL71" s="692"/>
      <c r="AM71" s="692"/>
      <c r="AN71" s="692"/>
      <c r="AO71" s="692"/>
      <c r="AP71" s="692"/>
      <c r="AQ71" s="692"/>
      <c r="AR71" s="692"/>
      <c r="AS71" s="692"/>
      <c r="AT71" s="693"/>
      <c r="AU71" s="12"/>
      <c r="AV71" s="511" t="str">
        <f>IF(AND(AV69=FALSE,OR(O70="",Z70="",J71="",M71="",I72="",N72="",V72="",AD72)),"NG","OK")</f>
        <v>OK</v>
      </c>
      <c r="AW71" s="4"/>
      <c r="AX71" s="4"/>
      <c r="AY71" s="4"/>
      <c r="BA71" s="4"/>
      <c r="BI71" s="5"/>
      <c r="BJ71" s="5"/>
      <c r="BK71" s="5"/>
      <c r="BL71" s="5"/>
      <c r="BM71" s="5"/>
      <c r="BN71" s="5"/>
      <c r="BO71" s="5"/>
      <c r="BP71" s="5"/>
      <c r="BS71" s="6"/>
      <c r="BT71" s="6"/>
    </row>
    <row r="72" spans="1:72" ht="18.649999999999999" customHeight="1">
      <c r="A72" s="3"/>
      <c r="B72" s="84"/>
      <c r="C72" s="44"/>
      <c r="D72" s="45"/>
      <c r="E72" s="1397"/>
      <c r="F72" s="1333"/>
      <c r="G72" s="1333"/>
      <c r="H72" s="1334"/>
      <c r="I72" s="1433" t="s">
        <v>1752</v>
      </c>
      <c r="J72" s="1434"/>
      <c r="K72" s="1434"/>
      <c r="L72" s="1434"/>
      <c r="M72" s="1434"/>
      <c r="N72" s="1402" t="s">
        <v>1896</v>
      </c>
      <c r="O72" s="1402"/>
      <c r="P72" s="1402"/>
      <c r="Q72" s="1402"/>
      <c r="R72" s="1402"/>
      <c r="S72" s="1402"/>
      <c r="T72" s="1402"/>
      <c r="U72" s="1402"/>
      <c r="V72" s="1402" t="s">
        <v>1897</v>
      </c>
      <c r="W72" s="1402"/>
      <c r="X72" s="1402"/>
      <c r="Y72" s="1402"/>
      <c r="Z72" s="1402"/>
      <c r="AA72" s="1402"/>
      <c r="AB72" s="1402"/>
      <c r="AC72" s="1402"/>
      <c r="AD72" s="1404" t="s">
        <v>2038</v>
      </c>
      <c r="AE72" s="1404"/>
      <c r="AF72" s="1404"/>
      <c r="AG72" s="1404"/>
      <c r="AH72" s="1404"/>
      <c r="AI72" s="1404"/>
      <c r="AJ72" s="1404"/>
      <c r="AK72" s="1404"/>
      <c r="AL72" s="1402"/>
      <c r="AM72" s="1402"/>
      <c r="AN72" s="1402"/>
      <c r="AO72" s="1402"/>
      <c r="AP72" s="1402"/>
      <c r="AQ72" s="1402"/>
      <c r="AR72" s="1402"/>
      <c r="AS72" s="1402"/>
      <c r="AT72" s="1406"/>
      <c r="AU72" s="12"/>
      <c r="AV72" s="511" t="str">
        <f>LEFT(I72,2)</f>
        <v>13</v>
      </c>
      <c r="AW72" s="4" t="str">
        <f>MID(I72,4,LEN(I72)-3)</f>
        <v>東京都</v>
      </c>
      <c r="AX72" s="4"/>
      <c r="AY72" s="4"/>
      <c r="BA72" s="4"/>
      <c r="BI72" s="5"/>
      <c r="BJ72" s="5"/>
      <c r="BK72" s="5"/>
      <c r="BL72" s="5"/>
      <c r="BM72" s="5"/>
      <c r="BN72" s="5"/>
      <c r="BO72" s="5"/>
      <c r="BP72" s="5"/>
      <c r="BS72" s="6"/>
      <c r="BT72" s="6"/>
    </row>
    <row r="73" spans="1:72" ht="18.649999999999999" customHeight="1">
      <c r="A73" s="3"/>
      <c r="B73" s="84"/>
      <c r="C73" s="44"/>
      <c r="D73" s="45"/>
      <c r="E73" s="1398"/>
      <c r="F73" s="1376"/>
      <c r="G73" s="1376"/>
      <c r="H73" s="1377"/>
      <c r="I73" s="1435"/>
      <c r="J73" s="1436"/>
      <c r="K73" s="1436"/>
      <c r="L73" s="1436"/>
      <c r="M73" s="1436"/>
      <c r="N73" s="1403"/>
      <c r="O73" s="1403"/>
      <c r="P73" s="1403"/>
      <c r="Q73" s="1403"/>
      <c r="R73" s="1403"/>
      <c r="S73" s="1403"/>
      <c r="T73" s="1403"/>
      <c r="U73" s="1403"/>
      <c r="V73" s="1403"/>
      <c r="W73" s="1403"/>
      <c r="X73" s="1403"/>
      <c r="Y73" s="1403"/>
      <c r="Z73" s="1403"/>
      <c r="AA73" s="1403"/>
      <c r="AB73" s="1403"/>
      <c r="AC73" s="1403"/>
      <c r="AD73" s="1405"/>
      <c r="AE73" s="1405"/>
      <c r="AF73" s="1405"/>
      <c r="AG73" s="1405"/>
      <c r="AH73" s="1405"/>
      <c r="AI73" s="1405"/>
      <c r="AJ73" s="1405"/>
      <c r="AK73" s="1405"/>
      <c r="AL73" s="1403"/>
      <c r="AM73" s="1403"/>
      <c r="AN73" s="1403"/>
      <c r="AO73" s="1403"/>
      <c r="AP73" s="1403"/>
      <c r="AQ73" s="1403"/>
      <c r="AR73" s="1403"/>
      <c r="AS73" s="1403"/>
      <c r="AT73" s="1407"/>
      <c r="AU73" s="12"/>
      <c r="AV73" s="511"/>
      <c r="AW73" s="4"/>
      <c r="AX73" s="4"/>
      <c r="AY73" s="4"/>
      <c r="BA73" s="4"/>
      <c r="BI73" s="5"/>
      <c r="BJ73" s="5"/>
      <c r="BK73" s="5"/>
      <c r="BL73" s="5"/>
      <c r="BM73" s="5"/>
      <c r="BN73" s="5"/>
      <c r="BO73" s="5"/>
      <c r="BP73" s="5"/>
      <c r="BS73" s="6"/>
      <c r="BT73" s="6"/>
    </row>
    <row r="74" spans="1:72" ht="18.649999999999999" hidden="1" customHeight="1">
      <c r="A74" s="3" t="s">
        <v>1210</v>
      </c>
      <c r="B74" s="84"/>
      <c r="C74" s="44"/>
      <c r="D74" s="142"/>
      <c r="E74" s="1553" t="s">
        <v>861</v>
      </c>
      <c r="F74" s="1554"/>
      <c r="G74" s="1554"/>
      <c r="H74" s="1555"/>
      <c r="I74" s="952" t="s">
        <v>345</v>
      </c>
      <c r="J74" s="1558"/>
      <c r="K74" s="1558"/>
      <c r="L74" s="953" t="s">
        <v>346</v>
      </c>
      <c r="M74" s="1559"/>
      <c r="N74" s="1558"/>
      <c r="O74" s="953"/>
      <c r="P74" s="953"/>
      <c r="Q74" s="1560"/>
      <c r="R74" s="1560"/>
      <c r="S74" s="1560"/>
      <c r="T74" s="1560"/>
      <c r="U74" s="1560"/>
      <c r="V74" s="1560"/>
      <c r="W74" s="1560"/>
      <c r="X74" s="1560"/>
      <c r="Y74" s="1560"/>
      <c r="Z74" s="1560"/>
      <c r="AA74" s="1560"/>
      <c r="AB74" s="1560"/>
      <c r="AC74" s="1560"/>
      <c r="AD74" s="1560"/>
      <c r="AE74" s="1560"/>
      <c r="AF74" s="1560"/>
      <c r="AG74" s="1560"/>
      <c r="AH74" s="1560"/>
      <c r="AI74" s="1560"/>
      <c r="AJ74" s="1560"/>
      <c r="AK74" s="1560"/>
      <c r="AL74" s="1560"/>
      <c r="AM74" s="1560"/>
      <c r="AN74" s="1560"/>
      <c r="AO74" s="1560"/>
      <c r="AP74" s="1560"/>
      <c r="AQ74" s="1560"/>
      <c r="AR74" s="1560"/>
      <c r="AS74" s="1560"/>
      <c r="AT74" s="1561"/>
      <c r="AU74" s="12"/>
      <c r="AV74" s="511"/>
      <c r="AW74" s="4"/>
      <c r="AX74" s="4"/>
      <c r="AY74" s="4"/>
      <c r="BA74" s="4"/>
      <c r="BI74" s="5"/>
      <c r="BJ74" s="5"/>
      <c r="BK74" s="5"/>
      <c r="BL74" s="5"/>
      <c r="BM74" s="5"/>
      <c r="BN74" s="5"/>
      <c r="BO74" s="5"/>
      <c r="BP74" s="5"/>
      <c r="BS74" s="6"/>
      <c r="BT74" s="6"/>
    </row>
    <row r="75" spans="1:72" ht="18.649999999999999" hidden="1" customHeight="1">
      <c r="A75" s="3"/>
      <c r="B75" s="84"/>
      <c r="C75" s="44"/>
      <c r="D75" s="142"/>
      <c r="E75" s="1556"/>
      <c r="F75" s="1519"/>
      <c r="G75" s="1519"/>
      <c r="H75" s="1520"/>
      <c r="I75" s="1392" t="s">
        <v>2043</v>
      </c>
      <c r="J75" s="1393"/>
      <c r="K75" s="1393"/>
      <c r="L75" s="1393"/>
      <c r="M75" s="1393"/>
      <c r="N75" s="1393"/>
      <c r="O75" s="1393"/>
      <c r="P75" s="1393"/>
      <c r="Q75" s="1393"/>
      <c r="R75" s="1393"/>
      <c r="S75" s="1393"/>
      <c r="T75" s="1393"/>
      <c r="U75" s="1393"/>
      <c r="V75" s="1393"/>
      <c r="W75" s="1393"/>
      <c r="X75" s="1393"/>
      <c r="Y75" s="1393"/>
      <c r="Z75" s="1393"/>
      <c r="AA75" s="1393"/>
      <c r="AB75" s="1393"/>
      <c r="AC75" s="1393"/>
      <c r="AD75" s="1393"/>
      <c r="AE75" s="1393"/>
      <c r="AF75" s="1393"/>
      <c r="AG75" s="1393"/>
      <c r="AH75" s="1393"/>
      <c r="AI75" s="1393"/>
      <c r="AJ75" s="1393"/>
      <c r="AK75" s="1393"/>
      <c r="AL75" s="1393"/>
      <c r="AM75" s="1393"/>
      <c r="AN75" s="1393"/>
      <c r="AO75" s="1393"/>
      <c r="AP75" s="1393"/>
      <c r="AQ75" s="1393"/>
      <c r="AR75" s="1393"/>
      <c r="AS75" s="1393"/>
      <c r="AT75" s="1562"/>
      <c r="AU75" s="12"/>
      <c r="AV75" s="511" t="str">
        <f>IF(AV2=FALSE,"OK",IF(AND(AV2=TRUE,I75&lt;&gt;""),"OK","NG"))</f>
        <v>OK</v>
      </c>
      <c r="AW75" s="4"/>
      <c r="AX75" s="4"/>
      <c r="AY75" s="4"/>
      <c r="BA75" s="4"/>
      <c r="BI75" s="5"/>
      <c r="BJ75" s="5"/>
      <c r="BK75" s="5"/>
      <c r="BL75" s="5"/>
      <c r="BM75" s="5"/>
      <c r="BN75" s="5"/>
      <c r="BO75" s="5"/>
      <c r="BP75" s="5"/>
      <c r="BS75" s="6"/>
      <c r="BT75" s="6"/>
    </row>
    <row r="76" spans="1:72" ht="18.649999999999999" hidden="1" customHeight="1">
      <c r="A76" s="3"/>
      <c r="B76" s="84"/>
      <c r="C76" s="46"/>
      <c r="D76" s="143"/>
      <c r="E76" s="1557"/>
      <c r="F76" s="1522"/>
      <c r="G76" s="1522"/>
      <c r="H76" s="1523"/>
      <c r="I76" s="1394"/>
      <c r="J76" s="1395"/>
      <c r="K76" s="1395"/>
      <c r="L76" s="1395"/>
      <c r="M76" s="1395"/>
      <c r="N76" s="1395"/>
      <c r="O76" s="1395"/>
      <c r="P76" s="1395"/>
      <c r="Q76" s="1395"/>
      <c r="R76" s="1395"/>
      <c r="S76" s="1395"/>
      <c r="T76" s="1395"/>
      <c r="U76" s="1395"/>
      <c r="V76" s="1395"/>
      <c r="W76" s="1395"/>
      <c r="X76" s="1395"/>
      <c r="Y76" s="1395"/>
      <c r="Z76" s="1395"/>
      <c r="AA76" s="1395"/>
      <c r="AB76" s="1395"/>
      <c r="AC76" s="1395"/>
      <c r="AD76" s="1395"/>
      <c r="AE76" s="1395"/>
      <c r="AF76" s="1395"/>
      <c r="AG76" s="1395"/>
      <c r="AH76" s="1395"/>
      <c r="AI76" s="1395"/>
      <c r="AJ76" s="1395"/>
      <c r="AK76" s="1395"/>
      <c r="AL76" s="1395"/>
      <c r="AM76" s="1395"/>
      <c r="AN76" s="1395"/>
      <c r="AO76" s="1395"/>
      <c r="AP76" s="1395"/>
      <c r="AQ76" s="1395"/>
      <c r="AR76" s="1395"/>
      <c r="AS76" s="1395"/>
      <c r="AT76" s="1563"/>
      <c r="AU76" s="12"/>
      <c r="AV76" s="511"/>
      <c r="AW76" s="4"/>
      <c r="AX76" s="4"/>
      <c r="AY76" s="4"/>
      <c r="BA76" s="4"/>
      <c r="BI76" s="5"/>
      <c r="BJ76" s="5"/>
      <c r="BK76" s="5"/>
      <c r="BL76" s="5"/>
      <c r="BM76" s="5"/>
      <c r="BN76" s="5"/>
      <c r="BO76" s="5"/>
      <c r="BP76" s="5"/>
      <c r="BS76" s="6"/>
      <c r="BT76" s="6"/>
    </row>
    <row r="77" spans="1:72" ht="18.649999999999999" customHeight="1">
      <c r="A77" s="3"/>
      <c r="B77" s="84"/>
      <c r="C77" s="1408" t="s">
        <v>726</v>
      </c>
      <c r="D77" s="1409"/>
      <c r="E77" s="1409"/>
      <c r="F77" s="1409"/>
      <c r="G77" s="1409"/>
      <c r="H77" s="1410"/>
      <c r="I77" s="1411" t="s">
        <v>2044</v>
      </c>
      <c r="J77" s="1412"/>
      <c r="K77" s="1412"/>
      <c r="L77" s="1412"/>
      <c r="M77" s="1412"/>
      <c r="N77" s="1412"/>
      <c r="O77" s="1412"/>
      <c r="P77" s="1412"/>
      <c r="Q77" s="1412"/>
      <c r="R77" s="1412"/>
      <c r="S77" s="1412"/>
      <c r="T77" s="1412"/>
      <c r="U77" s="1412"/>
      <c r="V77" s="1412"/>
      <c r="W77" s="1412"/>
      <c r="X77" s="1413"/>
      <c r="Y77" s="831"/>
      <c r="Z77" s="832"/>
      <c r="AA77" s="832"/>
      <c r="AB77" s="832"/>
      <c r="AC77" s="832"/>
      <c r="AD77" s="833"/>
      <c r="AE77" s="833"/>
      <c r="AF77" s="834"/>
      <c r="AG77" s="834"/>
      <c r="AH77" s="834"/>
      <c r="AI77" s="834"/>
      <c r="AJ77" s="834"/>
      <c r="AK77" s="834"/>
      <c r="AL77" s="833"/>
      <c r="AM77" s="833"/>
      <c r="AN77" s="834"/>
      <c r="AO77" s="834"/>
      <c r="AP77" s="834"/>
      <c r="AQ77" s="834"/>
      <c r="AR77" s="834"/>
      <c r="AS77" s="834"/>
      <c r="AT77" s="835"/>
      <c r="AU77" s="12"/>
      <c r="AV77" s="511"/>
      <c r="AW77" s="4"/>
      <c r="AX77" s="4"/>
      <c r="AY77" s="4"/>
      <c r="BA77" s="4"/>
      <c r="BF77" s="5"/>
      <c r="BG77" s="5"/>
      <c r="BH77" s="5"/>
      <c r="BI77" s="5"/>
      <c r="BJ77" s="5"/>
      <c r="BK77" s="5"/>
      <c r="BL77" s="5"/>
      <c r="BM77" s="5"/>
      <c r="BN77" s="5"/>
      <c r="BO77" s="5"/>
      <c r="BP77" s="5"/>
      <c r="BS77" s="6"/>
      <c r="BT77" s="6"/>
    </row>
    <row r="78" spans="1:72" ht="18.649999999999999" customHeight="1">
      <c r="A78" s="3"/>
      <c r="B78" s="84"/>
      <c r="C78" s="1447" t="s">
        <v>727</v>
      </c>
      <c r="D78" s="1554"/>
      <c r="E78" s="1554"/>
      <c r="F78" s="1554"/>
      <c r="G78" s="1554"/>
      <c r="H78" s="1555"/>
      <c r="I78" s="1451" t="s">
        <v>2045</v>
      </c>
      <c r="J78" s="1565"/>
      <c r="K78" s="1565"/>
      <c r="L78" s="1565"/>
      <c r="M78" s="1565"/>
      <c r="N78" s="1565"/>
      <c r="O78" s="1565"/>
      <c r="P78" s="1565"/>
      <c r="Q78" s="1565"/>
      <c r="R78" s="1565"/>
      <c r="S78" s="1565"/>
      <c r="T78" s="1565"/>
      <c r="U78" s="1565"/>
      <c r="V78" s="1565"/>
      <c r="W78" s="1565"/>
      <c r="X78" s="1565"/>
      <c r="Y78" s="1566"/>
      <c r="Z78" s="1566"/>
      <c r="AA78" s="1566"/>
      <c r="AB78" s="1566"/>
      <c r="AC78" s="1566"/>
      <c r="AD78" s="1566"/>
      <c r="AE78" s="1565"/>
      <c r="AF78" s="1565"/>
      <c r="AG78" s="1565"/>
      <c r="AH78" s="1565"/>
      <c r="AI78" s="1565"/>
      <c r="AJ78" s="1565"/>
      <c r="AK78" s="1565"/>
      <c r="AL78" s="1565"/>
      <c r="AM78" s="1565"/>
      <c r="AN78" s="1565"/>
      <c r="AO78" s="1565"/>
      <c r="AP78" s="1565"/>
      <c r="AQ78" s="1565"/>
      <c r="AR78" s="1565"/>
      <c r="AS78" s="1565"/>
      <c r="AT78" s="1567"/>
      <c r="AU78" s="12"/>
      <c r="AV78" s="511"/>
      <c r="AW78" s="4"/>
      <c r="AX78" s="4"/>
      <c r="AY78" s="4"/>
      <c r="AZ78" s="4"/>
      <c r="BB78" s="4"/>
      <c r="BC78" s="4"/>
      <c r="BD78" s="4"/>
      <c r="BE78" s="4"/>
      <c r="BF78" s="5"/>
      <c r="BG78" s="5"/>
      <c r="BH78" s="5"/>
      <c r="BI78" s="5"/>
      <c r="BJ78" s="5"/>
      <c r="BK78" s="5"/>
      <c r="BL78" s="5"/>
      <c r="BM78" s="5"/>
      <c r="BN78" s="5"/>
      <c r="BO78" s="5"/>
      <c r="BP78" s="5"/>
      <c r="BS78" s="6"/>
      <c r="BT78" s="6"/>
    </row>
    <row r="79" spans="1:72" ht="18.649999999999999" customHeight="1">
      <c r="A79" s="3"/>
      <c r="B79" s="84"/>
      <c r="C79" s="1521"/>
      <c r="D79" s="1522"/>
      <c r="E79" s="1522"/>
      <c r="F79" s="1522"/>
      <c r="G79" s="1522"/>
      <c r="H79" s="1523"/>
      <c r="I79" s="1568"/>
      <c r="J79" s="1569"/>
      <c r="K79" s="1569"/>
      <c r="L79" s="1569"/>
      <c r="M79" s="1569"/>
      <c r="N79" s="1569"/>
      <c r="O79" s="1569"/>
      <c r="P79" s="1569"/>
      <c r="Q79" s="1569"/>
      <c r="R79" s="1569"/>
      <c r="S79" s="1569"/>
      <c r="T79" s="1569"/>
      <c r="U79" s="1569"/>
      <c r="V79" s="1569"/>
      <c r="W79" s="1569"/>
      <c r="X79" s="1569"/>
      <c r="Y79" s="1569"/>
      <c r="Z79" s="1569"/>
      <c r="AA79" s="1569"/>
      <c r="AB79" s="1569"/>
      <c r="AC79" s="1569"/>
      <c r="AD79" s="1569"/>
      <c r="AE79" s="1569"/>
      <c r="AF79" s="1569"/>
      <c r="AG79" s="1569"/>
      <c r="AH79" s="1569"/>
      <c r="AI79" s="1569"/>
      <c r="AJ79" s="1569"/>
      <c r="AK79" s="1569"/>
      <c r="AL79" s="1569"/>
      <c r="AM79" s="1569"/>
      <c r="AN79" s="1569"/>
      <c r="AO79" s="1569"/>
      <c r="AP79" s="1569"/>
      <c r="AQ79" s="1569"/>
      <c r="AR79" s="1569"/>
      <c r="AS79" s="1569"/>
      <c r="AT79" s="1570"/>
      <c r="AU79" s="12"/>
      <c r="AV79" s="511"/>
      <c r="AW79" s="4"/>
      <c r="AX79" s="4"/>
      <c r="AY79" s="4"/>
      <c r="AZ79" s="4"/>
      <c r="BA79" s="4"/>
      <c r="BB79" s="4"/>
      <c r="BC79" s="4"/>
      <c r="BD79" s="4"/>
      <c r="BE79" s="4"/>
      <c r="BF79" s="16"/>
      <c r="BG79" s="16"/>
      <c r="BH79" s="16"/>
      <c r="BI79" s="5"/>
      <c r="BJ79" s="5"/>
      <c r="BK79" s="5"/>
      <c r="BL79" s="5"/>
      <c r="BM79" s="5"/>
      <c r="BN79" s="5"/>
      <c r="BO79" s="5"/>
      <c r="BP79" s="5"/>
      <c r="BS79" s="6"/>
      <c r="BT79" s="6"/>
    </row>
    <row r="80" spans="1:72" ht="18.649999999999999" customHeight="1">
      <c r="A80" s="30"/>
      <c r="B80" s="84"/>
      <c r="C80" s="1447" t="s">
        <v>728</v>
      </c>
      <c r="D80" s="1571"/>
      <c r="E80" s="1571"/>
      <c r="F80" s="1571"/>
      <c r="G80" s="1571"/>
      <c r="H80" s="1572"/>
      <c r="I80" s="1573" t="s">
        <v>708</v>
      </c>
      <c r="J80" s="1574"/>
      <c r="K80" s="1577" t="s">
        <v>729</v>
      </c>
      <c r="L80" s="1579" t="s">
        <v>701</v>
      </c>
      <c r="M80" s="1579"/>
      <c r="N80" s="1577" t="s">
        <v>730</v>
      </c>
      <c r="O80" s="1574" t="s">
        <v>719</v>
      </c>
      <c r="P80" s="1574"/>
      <c r="Q80" s="1577" t="s">
        <v>729</v>
      </c>
      <c r="R80" s="1579" t="s">
        <v>695</v>
      </c>
      <c r="S80" s="1618"/>
      <c r="T80" s="1553" t="s">
        <v>731</v>
      </c>
      <c r="U80" s="1571"/>
      <c r="V80" s="1571"/>
      <c r="W80" s="1571"/>
      <c r="X80" s="1571"/>
      <c r="Y80" s="1572"/>
      <c r="Z80" s="1581" t="s">
        <v>732</v>
      </c>
      <c r="AA80" s="1581"/>
      <c r="AB80" s="1581" t="s">
        <v>733</v>
      </c>
      <c r="AC80" s="1581"/>
      <c r="AD80" s="1581" t="s">
        <v>734</v>
      </c>
      <c r="AE80" s="1581"/>
      <c r="AF80" s="1581" t="s">
        <v>735</v>
      </c>
      <c r="AG80" s="1581"/>
      <c r="AH80" s="1581" t="s">
        <v>736</v>
      </c>
      <c r="AI80" s="1581"/>
      <c r="AJ80" s="1581" t="s">
        <v>737</v>
      </c>
      <c r="AK80" s="1581"/>
      <c r="AL80" s="1581" t="s">
        <v>738</v>
      </c>
      <c r="AM80" s="1581"/>
      <c r="AN80" s="1581" t="s">
        <v>739</v>
      </c>
      <c r="AO80" s="1581"/>
      <c r="AP80" s="93"/>
      <c r="AQ80" s="93"/>
      <c r="AR80" s="93"/>
      <c r="AS80" s="93"/>
      <c r="AT80" s="94"/>
      <c r="AU80" s="12"/>
      <c r="AV80" s="513" t="str">
        <f>IF(AV81=TRUE,"月","")</f>
        <v/>
      </c>
      <c r="AW80" s="92" t="str">
        <f>IF(AW81=TRUE,"火","")</f>
        <v/>
      </c>
      <c r="AX80" s="92" t="str">
        <f>IF(AX81=TRUE,"水","")</f>
        <v/>
      </c>
      <c r="AY80" s="92" t="str">
        <f>IF(AY81=TRUE,"木","")</f>
        <v/>
      </c>
      <c r="AZ80" s="92" t="str">
        <f>IF(AZ81=TRUE,"金","")</f>
        <v/>
      </c>
      <c r="BA80" s="92" t="str">
        <f>IF(BA81=TRUE,"土","")</f>
        <v/>
      </c>
      <c r="BB80" s="92" t="str">
        <f>IF(BB81=TRUE,"日","")</f>
        <v/>
      </c>
      <c r="BC80" s="92" t="str">
        <f>IF(BC81=TRUE,"祝","")</f>
        <v/>
      </c>
      <c r="BD80" s="4" t="str">
        <f>AV80&amp;AW80&amp;AX80&amp;AY80&amp;AZ80&amp;BA80&amp;BB80&amp;BC80</f>
        <v/>
      </c>
      <c r="BE80" s="4"/>
      <c r="BF80" s="16"/>
      <c r="BG80" s="16"/>
      <c r="BH80" s="16"/>
      <c r="BI80" s="5"/>
      <c r="BJ80" s="5"/>
      <c r="BK80" s="5"/>
      <c r="BL80" s="5"/>
      <c r="BM80" s="5"/>
      <c r="BN80" s="5"/>
      <c r="BO80" s="5"/>
      <c r="BP80" s="5"/>
      <c r="BS80" s="6"/>
      <c r="BT80" s="6"/>
    </row>
    <row r="81" spans="1:78" ht="18.649999999999999" customHeight="1">
      <c r="A81" s="30"/>
      <c r="B81" s="84"/>
      <c r="C81" s="1521"/>
      <c r="D81" s="1522"/>
      <c r="E81" s="1522"/>
      <c r="F81" s="1522"/>
      <c r="G81" s="1522"/>
      <c r="H81" s="1523"/>
      <c r="I81" s="1575"/>
      <c r="J81" s="1576"/>
      <c r="K81" s="1578"/>
      <c r="L81" s="1580"/>
      <c r="M81" s="1580"/>
      <c r="N81" s="1578"/>
      <c r="O81" s="1576"/>
      <c r="P81" s="1576"/>
      <c r="Q81" s="1578"/>
      <c r="R81" s="1580"/>
      <c r="S81" s="1619"/>
      <c r="T81" s="1557"/>
      <c r="U81" s="1522"/>
      <c r="V81" s="1522"/>
      <c r="W81" s="1522"/>
      <c r="X81" s="1522"/>
      <c r="Y81" s="1523"/>
      <c r="Z81" s="1582"/>
      <c r="AA81" s="1582"/>
      <c r="AB81" s="1582"/>
      <c r="AC81" s="1582"/>
      <c r="AD81" s="1582"/>
      <c r="AE81" s="1582"/>
      <c r="AF81" s="1582"/>
      <c r="AG81" s="1582"/>
      <c r="AH81" s="1583"/>
      <c r="AI81" s="1583"/>
      <c r="AJ81" s="1583"/>
      <c r="AK81" s="1583"/>
      <c r="AL81" s="1583"/>
      <c r="AM81" s="1583"/>
      <c r="AN81" s="1583"/>
      <c r="AO81" s="1583"/>
      <c r="AP81" s="95"/>
      <c r="AQ81" s="95"/>
      <c r="AR81" s="95"/>
      <c r="AS81" s="95"/>
      <c r="AT81" s="96"/>
      <c r="AU81" s="12"/>
      <c r="AV81" s="511" t="b">
        <v>0</v>
      </c>
      <c r="AW81" s="4" t="b">
        <v>0</v>
      </c>
      <c r="AX81" s="4" t="b">
        <v>0</v>
      </c>
      <c r="AY81" s="4" t="b">
        <v>0</v>
      </c>
      <c r="AZ81" s="4" t="b">
        <v>0</v>
      </c>
      <c r="BA81" s="4" t="b">
        <v>0</v>
      </c>
      <c r="BB81" s="4" t="b">
        <v>0</v>
      </c>
      <c r="BC81" s="4" t="b">
        <v>0</v>
      </c>
      <c r="BD81" s="97" t="str">
        <f>I80&amp;K80&amp;L80&amp;N80&amp;O80&amp;Q80&amp;R80&amp;"  休業日"&amp;"（"&amp;BD80&amp;"）"</f>
        <v>08：30～22：00  休業日（）</v>
      </c>
      <c r="BE81" s="98"/>
      <c r="BF81" s="99"/>
      <c r="BG81" s="97"/>
      <c r="BH81" s="97"/>
      <c r="BI81" s="97"/>
      <c r="BJ81" s="5"/>
      <c r="BK81" s="5"/>
      <c r="BL81" s="5"/>
      <c r="BM81" s="5"/>
      <c r="BN81" s="5"/>
      <c r="BO81" s="5"/>
      <c r="BP81" s="5"/>
      <c r="BS81" s="6"/>
      <c r="BT81" s="6"/>
    </row>
    <row r="82" spans="1:78" ht="15">
      <c r="A82" s="30"/>
      <c r="B82" s="84"/>
      <c r="C82" s="1447" t="s">
        <v>1904</v>
      </c>
      <c r="D82" s="1571"/>
      <c r="E82" s="1571"/>
      <c r="F82" s="1571"/>
      <c r="G82" s="1571"/>
      <c r="H82" s="1572"/>
      <c r="I82" s="1603" t="s">
        <v>2046</v>
      </c>
      <c r="J82" s="1604"/>
      <c r="K82" s="1604"/>
      <c r="L82" s="1604"/>
      <c r="M82" s="1604"/>
      <c r="N82" s="1604"/>
      <c r="O82" s="1604"/>
      <c r="P82" s="1604"/>
      <c r="Q82" s="1604"/>
      <c r="R82" s="1604"/>
      <c r="S82" s="1604"/>
      <c r="T82" s="1604"/>
      <c r="U82" s="1604"/>
      <c r="V82" s="1604"/>
      <c r="W82" s="1604"/>
      <c r="X82" s="1604"/>
      <c r="Y82" s="1604"/>
      <c r="Z82" s="1604"/>
      <c r="AA82" s="1604"/>
      <c r="AB82" s="1604"/>
      <c r="AC82" s="1604"/>
      <c r="AD82" s="1604"/>
      <c r="AE82" s="1604"/>
      <c r="AF82" s="1604"/>
      <c r="AG82" s="1604"/>
      <c r="AH82" s="1604"/>
      <c r="AI82" s="1604"/>
      <c r="AJ82" s="1604"/>
      <c r="AK82" s="1604"/>
      <c r="AL82" s="1604"/>
      <c r="AM82" s="1604"/>
      <c r="AN82" s="1604"/>
      <c r="AO82" s="1604"/>
      <c r="AP82" s="1604"/>
      <c r="AQ82" s="1604"/>
      <c r="AR82" s="1604"/>
      <c r="AS82" s="1604"/>
      <c r="AT82" s="1605"/>
      <c r="AU82" s="12"/>
      <c r="AV82" s="512"/>
      <c r="AW82" s="4"/>
      <c r="AY82" s="4"/>
      <c r="AZ82" s="4"/>
      <c r="BA82" s="4"/>
      <c r="BB82" s="4"/>
      <c r="BC82" s="4"/>
      <c r="BD82" s="4"/>
      <c r="BE82" s="4"/>
      <c r="BF82" s="16"/>
      <c r="BG82" s="16"/>
      <c r="BH82" s="16"/>
      <c r="BI82" s="5"/>
      <c r="BJ82" s="5"/>
      <c r="BK82" s="5"/>
      <c r="BL82" s="5"/>
      <c r="BM82" s="5"/>
      <c r="BN82" s="5"/>
      <c r="BO82" s="5"/>
      <c r="BP82" s="5"/>
      <c r="BQ82" s="100"/>
      <c r="BS82" s="6"/>
      <c r="BT82" s="6"/>
    </row>
    <row r="83" spans="1:78" ht="18.649999999999999" customHeight="1">
      <c r="A83" s="30"/>
      <c r="B83" s="84"/>
      <c r="C83" s="1521"/>
      <c r="D83" s="1522"/>
      <c r="E83" s="1522"/>
      <c r="F83" s="1522"/>
      <c r="G83" s="1522"/>
      <c r="H83" s="1523"/>
      <c r="I83" s="1606"/>
      <c r="J83" s="1607"/>
      <c r="K83" s="1607"/>
      <c r="L83" s="1607"/>
      <c r="M83" s="1607"/>
      <c r="N83" s="1607"/>
      <c r="O83" s="1607"/>
      <c r="P83" s="1607"/>
      <c r="Q83" s="1607"/>
      <c r="R83" s="1607"/>
      <c r="S83" s="1607"/>
      <c r="T83" s="1607"/>
      <c r="U83" s="1607"/>
      <c r="V83" s="1607"/>
      <c r="W83" s="1607"/>
      <c r="X83" s="1607"/>
      <c r="Y83" s="1607"/>
      <c r="Z83" s="1607"/>
      <c r="AA83" s="1607"/>
      <c r="AB83" s="1607"/>
      <c r="AC83" s="1607"/>
      <c r="AD83" s="1607"/>
      <c r="AE83" s="1607"/>
      <c r="AF83" s="1607"/>
      <c r="AG83" s="1607"/>
      <c r="AH83" s="1607"/>
      <c r="AI83" s="1607"/>
      <c r="AJ83" s="1607"/>
      <c r="AK83" s="1607"/>
      <c r="AL83" s="1607"/>
      <c r="AM83" s="1607"/>
      <c r="AN83" s="1607"/>
      <c r="AO83" s="1607"/>
      <c r="AP83" s="1607"/>
      <c r="AQ83" s="1607"/>
      <c r="AR83" s="1607"/>
      <c r="AS83" s="1607"/>
      <c r="AT83" s="1608"/>
      <c r="AU83" s="12"/>
      <c r="AV83" s="512"/>
      <c r="AW83" s="4"/>
      <c r="AX83" s="4"/>
      <c r="AY83" s="4"/>
      <c r="AZ83" s="4"/>
      <c r="BA83" s="4"/>
      <c r="BB83" s="4"/>
      <c r="BC83" s="4"/>
      <c r="BD83" s="4"/>
      <c r="BE83" s="4"/>
      <c r="BF83" s="5"/>
      <c r="BG83" s="5"/>
      <c r="BH83" s="5"/>
      <c r="BI83" s="5"/>
      <c r="BJ83" s="5"/>
      <c r="BK83" s="5"/>
      <c r="BL83" s="5"/>
      <c r="BM83" s="5"/>
      <c r="BN83" s="5"/>
      <c r="BO83" s="5"/>
      <c r="BP83" s="5"/>
      <c r="BS83" s="6"/>
      <c r="BT83" s="6"/>
    </row>
    <row r="84" spans="1:78" ht="18.649999999999999" customHeight="1">
      <c r="A84" s="3"/>
      <c r="B84" s="84"/>
      <c r="C84" s="1609" t="s">
        <v>3380</v>
      </c>
      <c r="D84" s="1610"/>
      <c r="E84" s="1610"/>
      <c r="F84" s="1610"/>
      <c r="G84" s="1610"/>
      <c r="H84" s="1611"/>
      <c r="I84" s="1612" t="s">
        <v>2047</v>
      </c>
      <c r="J84" s="1613"/>
      <c r="K84" s="1613"/>
      <c r="L84" s="1613"/>
      <c r="M84" s="1613"/>
      <c r="N84" s="1613"/>
      <c r="O84" s="1613"/>
      <c r="P84" s="1613"/>
      <c r="Q84" s="1613"/>
      <c r="R84" s="1613"/>
      <c r="S84" s="1613"/>
      <c r="T84" s="1613"/>
      <c r="U84" s="1613"/>
      <c r="V84" s="1613"/>
      <c r="W84" s="1613"/>
      <c r="X84" s="1613"/>
      <c r="Y84" s="1613"/>
      <c r="Z84" s="1613"/>
      <c r="AA84" s="1613"/>
      <c r="AB84" s="1613"/>
      <c r="AC84" s="1613"/>
      <c r="AD84" s="1613"/>
      <c r="AE84" s="1613"/>
      <c r="AF84" s="1613"/>
      <c r="AG84" s="1613"/>
      <c r="AH84" s="1613"/>
      <c r="AI84" s="1613"/>
      <c r="AJ84" s="1613"/>
      <c r="AK84" s="1613"/>
      <c r="AL84" s="1613"/>
      <c r="AM84" s="1613"/>
      <c r="AN84" s="1613"/>
      <c r="AO84" s="1613"/>
      <c r="AP84" s="1613"/>
      <c r="AQ84" s="1613"/>
      <c r="AR84" s="1613"/>
      <c r="AS84" s="1613"/>
      <c r="AT84" s="1614"/>
      <c r="AU84" s="12"/>
      <c r="AV84" s="511" t="str">
        <f>IF(AV2=FALSE,"OK",IF(AND(AV2=TRUE,I84&lt;&gt;""),"OK","NG"))</f>
        <v>OK</v>
      </c>
      <c r="AW84" s="4"/>
      <c r="AX84" s="4"/>
      <c r="AY84" s="4"/>
      <c r="BA84" s="4"/>
      <c r="BF84" s="5"/>
      <c r="BG84" s="5"/>
      <c r="BH84" s="5"/>
      <c r="BI84" s="5"/>
      <c r="BJ84" s="5"/>
      <c r="BK84" s="5"/>
      <c r="BL84" s="5"/>
      <c r="BM84" s="5"/>
      <c r="BN84" s="5"/>
      <c r="BO84" s="5"/>
      <c r="BP84" s="5"/>
      <c r="BR84" s="29"/>
      <c r="BS84" s="6"/>
      <c r="BT84" s="6"/>
    </row>
    <row r="85" spans="1:78" ht="18.649999999999999" customHeight="1">
      <c r="A85" s="3"/>
      <c r="B85" s="84"/>
      <c r="C85" s="1609"/>
      <c r="D85" s="1610"/>
      <c r="E85" s="1610"/>
      <c r="F85" s="1610"/>
      <c r="G85" s="1610"/>
      <c r="H85" s="1611"/>
      <c r="I85" s="1615"/>
      <c r="J85" s="1616"/>
      <c r="K85" s="1616"/>
      <c r="L85" s="1616"/>
      <c r="M85" s="1616"/>
      <c r="N85" s="1616"/>
      <c r="O85" s="1616"/>
      <c r="P85" s="1616"/>
      <c r="Q85" s="1616"/>
      <c r="R85" s="1616"/>
      <c r="S85" s="1616"/>
      <c r="T85" s="1616"/>
      <c r="U85" s="1616"/>
      <c r="V85" s="1616"/>
      <c r="W85" s="1616"/>
      <c r="X85" s="1616"/>
      <c r="Y85" s="1616"/>
      <c r="Z85" s="1616"/>
      <c r="AA85" s="1616"/>
      <c r="AB85" s="1616"/>
      <c r="AC85" s="1616"/>
      <c r="AD85" s="1616"/>
      <c r="AE85" s="1616"/>
      <c r="AF85" s="1616"/>
      <c r="AG85" s="1616"/>
      <c r="AH85" s="1616"/>
      <c r="AI85" s="1616"/>
      <c r="AJ85" s="1616"/>
      <c r="AK85" s="1616"/>
      <c r="AL85" s="1616"/>
      <c r="AM85" s="1616"/>
      <c r="AN85" s="1616"/>
      <c r="AO85" s="1616"/>
      <c r="AP85" s="1616"/>
      <c r="AQ85" s="1616"/>
      <c r="AR85" s="1616"/>
      <c r="AS85" s="1616"/>
      <c r="AT85" s="1617"/>
      <c r="AU85" s="12"/>
      <c r="AV85" s="511"/>
      <c r="AW85" s="4"/>
      <c r="AX85" s="4"/>
      <c r="AY85" s="4"/>
      <c r="BA85" s="4"/>
      <c r="BF85" s="5"/>
      <c r="BG85" s="5"/>
      <c r="BH85" s="5"/>
      <c r="BI85" s="5"/>
      <c r="BJ85" s="5"/>
      <c r="BK85" s="5"/>
      <c r="BL85" s="5"/>
      <c r="BM85" s="5"/>
      <c r="BN85" s="5"/>
      <c r="BO85" s="5"/>
      <c r="BP85" s="5"/>
      <c r="BQ85" s="100"/>
      <c r="BR85" s="29"/>
      <c r="BS85" s="6"/>
      <c r="BT85" s="6"/>
    </row>
    <row r="86" spans="1:78" ht="18.649999999999999" customHeight="1">
      <c r="A86" s="30"/>
      <c r="B86" s="84"/>
      <c r="C86" s="1447" t="s">
        <v>741</v>
      </c>
      <c r="D86" s="1571"/>
      <c r="E86" s="1571"/>
      <c r="F86" s="1571"/>
      <c r="G86" s="1571"/>
      <c r="H86" s="1572"/>
      <c r="I86" s="1584" t="s">
        <v>1898</v>
      </c>
      <c r="J86" s="1585"/>
      <c r="K86" s="1585"/>
      <c r="L86" s="1585"/>
      <c r="M86" s="1585"/>
      <c r="N86" s="1585"/>
      <c r="O86" s="1585"/>
      <c r="P86" s="1585"/>
      <c r="Q86" s="1585"/>
      <c r="R86" s="1585"/>
      <c r="S86" s="1586"/>
      <c r="T86" s="1590"/>
      <c r="U86" s="1591"/>
      <c r="V86" s="1591"/>
      <c r="W86" s="1591"/>
      <c r="X86" s="1591"/>
      <c r="Y86" s="1591"/>
      <c r="Z86" s="1594"/>
      <c r="AA86" s="1595"/>
      <c r="AB86" s="1595"/>
      <c r="AC86" s="1595"/>
      <c r="AD86" s="1595"/>
      <c r="AE86" s="1595"/>
      <c r="AF86" s="1595"/>
      <c r="AG86" s="1595"/>
      <c r="AH86" s="1595"/>
      <c r="AI86" s="1595"/>
      <c r="AJ86" s="1595"/>
      <c r="AK86" s="1596"/>
      <c r="AL86" s="1599" t="s">
        <v>687</v>
      </c>
      <c r="AM86" s="1599"/>
      <c r="AN86" s="1599"/>
      <c r="AO86" s="1599"/>
      <c r="AP86" s="1599"/>
      <c r="AQ86" s="1599"/>
      <c r="AR86" s="1599"/>
      <c r="AS86" s="1599"/>
      <c r="AT86" s="1600"/>
      <c r="AU86" s="12"/>
      <c r="AV86" s="511" t="str">
        <f>IF(AL87="00：選択して下さい","NG","OK")</f>
        <v>OK</v>
      </c>
      <c r="AW86" s="4" t="str">
        <f>IF(OR(AV87="00",I86=""),"NG","OK")</f>
        <v>OK</v>
      </c>
      <c r="AX86" s="4"/>
      <c r="AY86" s="4"/>
      <c r="AZ86" s="4"/>
      <c r="BA86" s="4"/>
      <c r="BB86" s="4"/>
      <c r="BC86" s="4"/>
      <c r="BD86" s="4"/>
      <c r="BE86" s="4"/>
      <c r="BF86" s="5"/>
      <c r="BG86" s="5"/>
      <c r="BH86" s="5"/>
      <c r="BI86" s="5"/>
      <c r="BJ86" s="5"/>
      <c r="BK86" s="5"/>
      <c r="BL86" s="5"/>
      <c r="BM86" s="5"/>
      <c r="BN86" s="5"/>
      <c r="BO86" s="5"/>
      <c r="BP86" s="5"/>
      <c r="BQ86" s="100"/>
      <c r="BS86" s="6"/>
      <c r="BT86" s="6"/>
    </row>
    <row r="87" spans="1:78" ht="18.649999999999999" customHeight="1">
      <c r="A87" s="30"/>
      <c r="B87" s="84"/>
      <c r="C87" s="1521"/>
      <c r="D87" s="1522"/>
      <c r="E87" s="1522"/>
      <c r="F87" s="1522"/>
      <c r="G87" s="1522"/>
      <c r="H87" s="1523"/>
      <c r="I87" s="1587"/>
      <c r="J87" s="1588"/>
      <c r="K87" s="1588"/>
      <c r="L87" s="1588"/>
      <c r="M87" s="1588"/>
      <c r="N87" s="1588"/>
      <c r="O87" s="1588"/>
      <c r="P87" s="1588"/>
      <c r="Q87" s="1588"/>
      <c r="R87" s="1588"/>
      <c r="S87" s="1589"/>
      <c r="T87" s="1592"/>
      <c r="U87" s="1593"/>
      <c r="V87" s="1593"/>
      <c r="W87" s="1593"/>
      <c r="X87" s="1593"/>
      <c r="Y87" s="1593"/>
      <c r="Z87" s="1597"/>
      <c r="AA87" s="1597"/>
      <c r="AB87" s="1597"/>
      <c r="AC87" s="1597"/>
      <c r="AD87" s="1597"/>
      <c r="AE87" s="1597"/>
      <c r="AF87" s="1597"/>
      <c r="AG87" s="1597"/>
      <c r="AH87" s="1597"/>
      <c r="AI87" s="1597"/>
      <c r="AJ87" s="1597"/>
      <c r="AK87" s="1598"/>
      <c r="AL87" s="1601" t="s">
        <v>285</v>
      </c>
      <c r="AM87" s="1601"/>
      <c r="AN87" s="1601"/>
      <c r="AO87" s="1601"/>
      <c r="AP87" s="1601"/>
      <c r="AQ87" s="1601"/>
      <c r="AR87" s="1601"/>
      <c r="AS87" s="1601"/>
      <c r="AT87" s="1602"/>
      <c r="AU87" s="12"/>
      <c r="AV87" s="511" t="str">
        <f>LEFT(I86,2)</f>
        <v>01</v>
      </c>
      <c r="AX87" s="4"/>
      <c r="AY87" s="4"/>
      <c r="AZ87" s="4"/>
      <c r="BA87" s="4"/>
      <c r="BB87" s="4"/>
      <c r="BC87" s="4"/>
      <c r="BD87" s="4"/>
      <c r="BE87" s="4"/>
      <c r="BF87" s="5"/>
      <c r="BG87" s="5"/>
      <c r="BH87" s="5"/>
      <c r="BI87" s="5"/>
      <c r="BJ87" s="5"/>
      <c r="BK87" s="5"/>
      <c r="BL87" s="5"/>
      <c r="BM87" s="5"/>
      <c r="BN87" s="5"/>
      <c r="BO87" s="5"/>
      <c r="BP87" s="5"/>
      <c r="BQ87" s="100"/>
      <c r="BS87" s="6"/>
      <c r="BT87" s="6"/>
    </row>
    <row r="88" spans="1:78" ht="18.649999999999999" customHeight="1">
      <c r="A88" s="30"/>
      <c r="B88" s="84"/>
      <c r="C88" s="1447" t="s">
        <v>3182</v>
      </c>
      <c r="D88" s="1571"/>
      <c r="E88" s="1571"/>
      <c r="F88" s="1571"/>
      <c r="G88" s="1571"/>
      <c r="H88" s="1572"/>
      <c r="I88" s="1647" t="s">
        <v>3187</v>
      </c>
      <c r="J88" s="1648"/>
      <c r="K88" s="1648"/>
      <c r="L88" s="1648"/>
      <c r="M88" s="1648"/>
      <c r="N88" s="1648"/>
      <c r="O88" s="1648"/>
      <c r="P88" s="1648"/>
      <c r="Q88" s="1648"/>
      <c r="R88" s="1648"/>
      <c r="S88" s="1648"/>
      <c r="T88" s="1648"/>
      <c r="U88" s="1648"/>
      <c r="V88" s="1649"/>
      <c r="W88" s="1653" t="s">
        <v>387</v>
      </c>
      <c r="X88" s="1654"/>
      <c r="Y88" s="1654"/>
      <c r="Z88" s="1655"/>
      <c r="AA88" s="1657">
        <v>1000</v>
      </c>
      <c r="AB88" s="1657"/>
      <c r="AC88" s="1657"/>
      <c r="AD88" s="1657"/>
      <c r="AE88" s="1645" t="s">
        <v>742</v>
      </c>
      <c r="AF88" s="1635" t="s">
        <v>389</v>
      </c>
      <c r="AG88" s="1637">
        <v>10000</v>
      </c>
      <c r="AH88" s="1637"/>
      <c r="AI88" s="1637"/>
      <c r="AJ88" s="1637"/>
      <c r="AK88" s="1639" t="s">
        <v>388</v>
      </c>
      <c r="AL88" s="1641" t="s">
        <v>390</v>
      </c>
      <c r="AM88" s="1641"/>
      <c r="AN88" s="1641"/>
      <c r="AO88" s="1641"/>
      <c r="AP88" s="1642">
        <v>1000</v>
      </c>
      <c r="AQ88" s="1637"/>
      <c r="AR88" s="1637"/>
      <c r="AS88" s="1637"/>
      <c r="AT88" s="1499" t="s">
        <v>388</v>
      </c>
      <c r="AU88" s="12"/>
      <c r="AV88" s="511"/>
      <c r="AW88" s="4"/>
      <c r="AX88" s="4"/>
      <c r="AY88" s="4"/>
      <c r="AZ88" s="4"/>
      <c r="BA88" s="4"/>
      <c r="BB88" s="4"/>
      <c r="BC88" s="4"/>
      <c r="BD88" s="4"/>
      <c r="BE88" s="4"/>
      <c r="BF88" s="5"/>
      <c r="BG88" s="5"/>
      <c r="BH88" s="5"/>
      <c r="BI88" s="5"/>
      <c r="BJ88" s="5"/>
      <c r="BK88" s="5"/>
      <c r="BL88" s="5"/>
      <c r="BM88" s="5"/>
      <c r="BN88" s="5"/>
      <c r="BO88" s="5"/>
      <c r="BP88" s="5"/>
      <c r="BQ88" s="100"/>
      <c r="BR88" s="29"/>
      <c r="BS88" s="6"/>
      <c r="BT88" s="6"/>
    </row>
    <row r="89" spans="1:78" ht="18.649999999999999" customHeight="1">
      <c r="A89" s="30"/>
      <c r="B89" s="84"/>
      <c r="C89" s="1521"/>
      <c r="D89" s="1522"/>
      <c r="E89" s="1522"/>
      <c r="F89" s="1522"/>
      <c r="G89" s="1522"/>
      <c r="H89" s="1523"/>
      <c r="I89" s="1650"/>
      <c r="J89" s="1651"/>
      <c r="K89" s="1651"/>
      <c r="L89" s="1651"/>
      <c r="M89" s="1651"/>
      <c r="N89" s="1651"/>
      <c r="O89" s="1651"/>
      <c r="P89" s="1651"/>
      <c r="Q89" s="1651"/>
      <c r="R89" s="1651"/>
      <c r="S89" s="1651"/>
      <c r="T89" s="1651"/>
      <c r="U89" s="1651"/>
      <c r="V89" s="1652"/>
      <c r="W89" s="1656"/>
      <c r="X89" s="1476"/>
      <c r="Y89" s="1476"/>
      <c r="Z89" s="1477"/>
      <c r="AA89" s="1638"/>
      <c r="AB89" s="1638"/>
      <c r="AC89" s="1638"/>
      <c r="AD89" s="1638"/>
      <c r="AE89" s="1646"/>
      <c r="AF89" s="1636"/>
      <c r="AG89" s="1638"/>
      <c r="AH89" s="1638"/>
      <c r="AI89" s="1638"/>
      <c r="AJ89" s="1638"/>
      <c r="AK89" s="1640"/>
      <c r="AL89" s="1641"/>
      <c r="AM89" s="1641"/>
      <c r="AN89" s="1641"/>
      <c r="AO89" s="1641"/>
      <c r="AP89" s="1643"/>
      <c r="AQ89" s="1638"/>
      <c r="AR89" s="1638"/>
      <c r="AS89" s="1638"/>
      <c r="AT89" s="1644"/>
      <c r="AU89" s="12"/>
      <c r="AV89" s="513" t="s">
        <v>757</v>
      </c>
      <c r="AW89" s="92" t="s">
        <v>756</v>
      </c>
      <c r="AX89" s="92" t="s">
        <v>755</v>
      </c>
      <c r="AY89" s="92" t="s">
        <v>740</v>
      </c>
      <c r="AZ89" s="92" t="s">
        <v>762</v>
      </c>
      <c r="BA89" s="92" t="s">
        <v>760</v>
      </c>
      <c r="BB89" s="92" t="s">
        <v>761</v>
      </c>
      <c r="BC89" s="92" t="s">
        <v>764</v>
      </c>
      <c r="BD89" s="4"/>
      <c r="BE89" s="4"/>
      <c r="BF89" s="5"/>
      <c r="BG89" s="5"/>
      <c r="BH89" s="5"/>
      <c r="BI89" s="5"/>
      <c r="BJ89" s="5"/>
      <c r="BK89" s="5"/>
      <c r="BL89" s="5"/>
      <c r="BM89" s="5"/>
      <c r="BN89" s="5"/>
      <c r="BO89" s="5"/>
      <c r="BP89" s="5"/>
      <c r="BR89" s="29"/>
      <c r="BS89" s="6"/>
      <c r="BT89" s="6"/>
    </row>
    <row r="90" spans="1:78" s="7" customFormat="1" ht="18.649999999999999" customHeight="1">
      <c r="A90" s="30"/>
      <c r="B90" s="84"/>
      <c r="C90" s="1620" t="s">
        <v>394</v>
      </c>
      <c r="D90" s="1621"/>
      <c r="E90" s="1621"/>
      <c r="F90" s="1621"/>
      <c r="G90" s="1621"/>
      <c r="H90" s="1622"/>
      <c r="I90" s="1107"/>
      <c r="J90" s="1108"/>
      <c r="K90" s="1109" t="s">
        <v>759</v>
      </c>
      <c r="L90" s="1109"/>
      <c r="M90" s="1110"/>
      <c r="N90" s="1093"/>
      <c r="O90" s="1109" t="s">
        <v>760</v>
      </c>
      <c r="P90" s="1109"/>
      <c r="Q90" s="1094"/>
      <c r="R90" s="1094"/>
      <c r="S90" s="1109" t="s">
        <v>761</v>
      </c>
      <c r="T90" s="1109"/>
      <c r="U90" s="1109"/>
      <c r="V90" s="1110"/>
      <c r="W90" s="1109"/>
      <c r="X90" s="1109" t="s">
        <v>758</v>
      </c>
      <c r="Y90" s="1109"/>
      <c r="Z90" s="1111"/>
      <c r="AA90" s="1110"/>
      <c r="AB90" s="1109" t="s">
        <v>763</v>
      </c>
      <c r="AC90" s="1109"/>
      <c r="AD90" s="1109"/>
      <c r="AE90" s="1112"/>
      <c r="AF90" s="1109"/>
      <c r="AG90" s="1109" t="s">
        <v>395</v>
      </c>
      <c r="AH90" s="1113"/>
      <c r="AI90" s="1623" t="s">
        <v>396</v>
      </c>
      <c r="AJ90" s="1624"/>
      <c r="AK90" s="1624"/>
      <c r="AL90" s="1624"/>
      <c r="AM90" s="1624"/>
      <c r="AN90" s="1624"/>
      <c r="AO90" s="1624"/>
      <c r="AP90" s="1624"/>
      <c r="AQ90" s="1624"/>
      <c r="AR90" s="1624"/>
      <c r="AS90" s="1624"/>
      <c r="AT90" s="1625"/>
      <c r="AU90" s="12"/>
      <c r="AV90" s="511" t="b">
        <v>0</v>
      </c>
      <c r="AW90" s="4" t="b">
        <v>0</v>
      </c>
      <c r="AX90" s="4" t="b">
        <v>0</v>
      </c>
      <c r="AY90" s="550" t="b">
        <v>0</v>
      </c>
      <c r="AZ90" s="550" t="b">
        <v>0</v>
      </c>
      <c r="BA90" s="550" t="b">
        <v>1</v>
      </c>
      <c r="BB90" s="550" t="b">
        <v>0</v>
      </c>
      <c r="BC90" s="550" t="b">
        <v>0</v>
      </c>
      <c r="BD90" s="4"/>
      <c r="BE90" s="4"/>
      <c r="BF90" s="5"/>
      <c r="BG90" s="5"/>
      <c r="BH90" s="5"/>
      <c r="BI90" s="5"/>
      <c r="BJ90" s="5"/>
      <c r="BK90" s="5"/>
      <c r="BL90" s="5"/>
      <c r="BM90" s="5"/>
      <c r="BN90" s="5"/>
      <c r="BO90" s="5"/>
      <c r="BP90" s="5"/>
      <c r="BQ90" s="100"/>
      <c r="BR90" s="29"/>
      <c r="BS90" s="6"/>
      <c r="BT90" s="6"/>
      <c r="BU90" s="6"/>
      <c r="BV90" s="6"/>
      <c r="BW90" s="6"/>
      <c r="BX90" s="6"/>
      <c r="BY90" s="6"/>
      <c r="BZ90" s="6"/>
    </row>
    <row r="91" spans="1:78" s="7" customFormat="1" ht="18.649999999999999" customHeight="1">
      <c r="A91" s="30"/>
      <c r="B91" s="84"/>
      <c r="C91" s="1521"/>
      <c r="D91" s="1522"/>
      <c r="E91" s="1522"/>
      <c r="F91" s="1522"/>
      <c r="G91" s="1522"/>
      <c r="H91" s="1523"/>
      <c r="I91" s="1626" t="s">
        <v>397</v>
      </c>
      <c r="J91" s="1627"/>
      <c r="K91" s="1627"/>
      <c r="L91" s="1627"/>
      <c r="M91" s="1628"/>
      <c r="N91" s="1629" t="s">
        <v>2048</v>
      </c>
      <c r="O91" s="1630"/>
      <c r="P91" s="1630"/>
      <c r="Q91" s="1630"/>
      <c r="R91" s="1630"/>
      <c r="S91" s="1630"/>
      <c r="T91" s="1630"/>
      <c r="U91" s="1630"/>
      <c r="V91" s="1631"/>
      <c r="W91" s="1626" t="s">
        <v>674</v>
      </c>
      <c r="X91" s="1627"/>
      <c r="Y91" s="1627"/>
      <c r="Z91" s="1627"/>
      <c r="AA91" s="1628"/>
      <c r="AB91" s="1632" t="s">
        <v>2049</v>
      </c>
      <c r="AC91" s="1633"/>
      <c r="AD91" s="1633"/>
      <c r="AE91" s="1633"/>
      <c r="AF91" s="1633"/>
      <c r="AG91" s="1633"/>
      <c r="AH91" s="1634"/>
      <c r="AI91" s="1626" t="s">
        <v>675</v>
      </c>
      <c r="AJ91" s="1627"/>
      <c r="AK91" s="1627"/>
      <c r="AL91" s="1627"/>
      <c r="AM91" s="1628"/>
      <c r="AN91" s="1629">
        <v>1966</v>
      </c>
      <c r="AO91" s="1630"/>
      <c r="AP91" s="1114" t="s">
        <v>676</v>
      </c>
      <c r="AQ91" s="1115">
        <v>6</v>
      </c>
      <c r="AR91" s="1114" t="s">
        <v>677</v>
      </c>
      <c r="AS91" s="1115">
        <v>6</v>
      </c>
      <c r="AT91" s="1116" t="s">
        <v>678</v>
      </c>
      <c r="AU91" s="12"/>
      <c r="AV91" s="512" t="str">
        <f>IF(OR(AV90=TRUE,AW90=TRUE,AX90=TRUE,AY90=TRUE,AZ90=TRUE,BA90=TRUE,BB90=TRUE),"免許有","免許無")</f>
        <v>免許有</v>
      </c>
      <c r="AW91" s="18" t="str">
        <f>IF(OR(AV91="免許無",AND(AV91="免許有",N91&lt;&gt;"",AB91&lt;&gt;"",AN91&lt;&gt;"",AQ91&lt;&gt;"",AS91&lt;&gt;"")),"OK","NG")</f>
        <v>OK</v>
      </c>
      <c r="AX91" s="18"/>
      <c r="AY91" s="18"/>
      <c r="AZ91" s="4"/>
      <c r="BA91" s="4"/>
      <c r="BB91" s="4"/>
      <c r="BC91" s="4"/>
      <c r="BD91" s="4"/>
      <c r="BE91" s="4"/>
      <c r="BF91" s="5"/>
      <c r="BG91" s="5"/>
      <c r="BH91" s="5"/>
      <c r="BI91" s="5"/>
      <c r="BJ91" s="5"/>
      <c r="BK91" s="5"/>
      <c r="BL91" s="5"/>
      <c r="BM91" s="5"/>
      <c r="BN91" s="5"/>
      <c r="BO91" s="5"/>
      <c r="BP91" s="5"/>
      <c r="BQ91" s="100"/>
      <c r="BR91" s="29"/>
      <c r="BS91" s="6"/>
      <c r="BT91" s="6"/>
      <c r="BU91" s="6"/>
      <c r="BV91" s="6"/>
      <c r="BW91" s="6"/>
      <c r="BX91" s="6"/>
      <c r="BY91" s="6"/>
      <c r="BZ91" s="6"/>
    </row>
    <row r="92" spans="1:78" s="7" customFormat="1" ht="18.649999999999999" customHeight="1">
      <c r="A92" s="30"/>
      <c r="B92" s="84"/>
      <c r="C92" s="1767" t="s">
        <v>3190</v>
      </c>
      <c r="D92" s="1768"/>
      <c r="E92" s="1768"/>
      <c r="F92" s="1768"/>
      <c r="G92" s="1768"/>
      <c r="H92" s="1768"/>
      <c r="I92" s="1085"/>
      <c r="J92" s="23"/>
      <c r="K92" s="1771" t="s">
        <v>3191</v>
      </c>
      <c r="L92" s="1771"/>
      <c r="M92" s="23"/>
      <c r="N92" s="23"/>
      <c r="O92" s="1771" t="s">
        <v>3189</v>
      </c>
      <c r="P92" s="1771"/>
      <c r="Q92" s="1086"/>
      <c r="R92" s="1773" t="s">
        <v>3192</v>
      </c>
      <c r="S92" s="1773"/>
      <c r="T92" s="1773"/>
      <c r="U92" s="1773"/>
      <c r="V92" s="1773"/>
      <c r="W92" s="1773"/>
      <c r="X92" s="1085"/>
      <c r="Y92" s="23"/>
      <c r="Z92" s="1771" t="s">
        <v>3191</v>
      </c>
      <c r="AA92" s="1771"/>
      <c r="AB92" s="23"/>
      <c r="AC92" s="23"/>
      <c r="AD92" s="1771" t="s">
        <v>3189</v>
      </c>
      <c r="AE92" s="1771"/>
      <c r="AF92" s="1086"/>
      <c r="AG92" s="1773" t="s">
        <v>3193</v>
      </c>
      <c r="AH92" s="1773"/>
      <c r="AI92" s="1773"/>
      <c r="AJ92" s="1773"/>
      <c r="AK92" s="1773"/>
      <c r="AL92" s="1773"/>
      <c r="AM92" s="1087"/>
      <c r="AN92" s="1088"/>
      <c r="AO92" s="1775" t="s">
        <v>3191</v>
      </c>
      <c r="AP92" s="1775"/>
      <c r="AQ92" s="1088"/>
      <c r="AR92" s="1088"/>
      <c r="AS92" s="1775" t="s">
        <v>3194</v>
      </c>
      <c r="AT92" s="1777"/>
      <c r="AU92" s="12"/>
      <c r="AV92" s="511"/>
      <c r="AW92" s="4"/>
      <c r="AX92" s="4"/>
      <c r="AY92" s="4"/>
      <c r="AZ92" s="4"/>
      <c r="BA92" s="4"/>
      <c r="BB92" s="4"/>
      <c r="BC92" s="4"/>
      <c r="BD92" s="4"/>
      <c r="BE92" s="4"/>
      <c r="BF92" s="5"/>
      <c r="BG92" s="5"/>
      <c r="BH92" s="5"/>
      <c r="BI92" s="5"/>
      <c r="BJ92" s="5"/>
      <c r="BK92" s="5"/>
      <c r="BL92" s="5"/>
      <c r="BM92" s="5"/>
      <c r="BN92" s="5"/>
      <c r="BO92" s="5"/>
      <c r="BP92" s="5"/>
      <c r="BQ92" s="100"/>
      <c r="BR92" s="11"/>
      <c r="BS92" s="6"/>
      <c r="BT92" s="6"/>
      <c r="BU92" s="6"/>
      <c r="BV92" s="6"/>
      <c r="BW92" s="6"/>
      <c r="BX92" s="6"/>
      <c r="BY92" s="6"/>
      <c r="BZ92" s="6"/>
    </row>
    <row r="93" spans="1:78" ht="18.649999999999999" customHeight="1">
      <c r="A93" s="30"/>
      <c r="B93" s="84"/>
      <c r="C93" s="1769"/>
      <c r="D93" s="1770"/>
      <c r="E93" s="1770"/>
      <c r="F93" s="1770"/>
      <c r="G93" s="1770"/>
      <c r="H93" s="1770"/>
      <c r="I93" s="1080"/>
      <c r="J93" s="1081"/>
      <c r="K93" s="1772"/>
      <c r="L93" s="1772"/>
      <c r="M93" s="1081"/>
      <c r="N93" s="1081"/>
      <c r="O93" s="1772"/>
      <c r="P93" s="1772"/>
      <c r="Q93" s="1082"/>
      <c r="R93" s="1774"/>
      <c r="S93" s="1774"/>
      <c r="T93" s="1774"/>
      <c r="U93" s="1774"/>
      <c r="V93" s="1774"/>
      <c r="W93" s="1774"/>
      <c r="X93" s="1080"/>
      <c r="Y93" s="1081"/>
      <c r="Z93" s="1772"/>
      <c r="AA93" s="1772"/>
      <c r="AB93" s="1081"/>
      <c r="AC93" s="1081"/>
      <c r="AD93" s="1772"/>
      <c r="AE93" s="1772"/>
      <c r="AF93" s="1082"/>
      <c r="AG93" s="1774"/>
      <c r="AH93" s="1774"/>
      <c r="AI93" s="1774"/>
      <c r="AJ93" s="1774"/>
      <c r="AK93" s="1774"/>
      <c r="AL93" s="1774"/>
      <c r="AM93" s="1083"/>
      <c r="AN93" s="1084"/>
      <c r="AO93" s="1776"/>
      <c r="AP93" s="1776"/>
      <c r="AQ93" s="1084"/>
      <c r="AR93" s="1084"/>
      <c r="AS93" s="1776"/>
      <c r="AT93" s="1778"/>
      <c r="AU93" s="12"/>
      <c r="AV93" s="511">
        <v>1</v>
      </c>
      <c r="AW93" s="4">
        <v>1</v>
      </c>
      <c r="AX93" s="4">
        <v>1</v>
      </c>
      <c r="AY93" s="4"/>
      <c r="AZ93" s="4"/>
      <c r="BA93" s="4"/>
      <c r="BB93" s="4"/>
      <c r="BC93" s="4"/>
      <c r="BD93" s="4"/>
      <c r="BE93" s="4"/>
      <c r="BF93" s="5"/>
      <c r="BG93" s="5"/>
      <c r="BH93" s="5"/>
      <c r="BI93" s="5"/>
      <c r="BJ93" s="5"/>
      <c r="BK93" s="5"/>
      <c r="BL93" s="5"/>
      <c r="BM93" s="5"/>
      <c r="BN93" s="5"/>
      <c r="BO93" s="5"/>
      <c r="BP93" s="5"/>
      <c r="BQ93" s="100"/>
      <c r="BR93" s="5"/>
      <c r="BS93" s="6"/>
      <c r="BT93" s="6"/>
    </row>
    <row r="94" spans="1:78" ht="18.649999999999999" customHeight="1">
      <c r="A94" s="30"/>
      <c r="B94" s="84"/>
      <c r="C94" s="1769" t="s">
        <v>3198</v>
      </c>
      <c r="D94" s="1770"/>
      <c r="E94" s="1770"/>
      <c r="F94" s="1770"/>
      <c r="G94" s="1770"/>
      <c r="H94" s="1770"/>
      <c r="I94" s="1074"/>
      <c r="J94" s="1075"/>
      <c r="K94" s="1779" t="s">
        <v>3191</v>
      </c>
      <c r="L94" s="1779"/>
      <c r="M94" s="1075"/>
      <c r="N94" s="1075"/>
      <c r="O94" s="1779" t="s">
        <v>3189</v>
      </c>
      <c r="P94" s="1779"/>
      <c r="Q94" s="1076"/>
      <c r="R94" s="1780" t="s">
        <v>3199</v>
      </c>
      <c r="S94" s="1774"/>
      <c r="T94" s="1774"/>
      <c r="U94" s="1774"/>
      <c r="V94" s="1774"/>
      <c r="W94" s="1774"/>
      <c r="X94" s="1074"/>
      <c r="Y94" s="1075"/>
      <c r="Z94" s="1779" t="s">
        <v>3191</v>
      </c>
      <c r="AA94" s="1779"/>
      <c r="AB94" s="1075"/>
      <c r="AC94" s="1075"/>
      <c r="AD94" s="1779" t="s">
        <v>3189</v>
      </c>
      <c r="AE94" s="1779"/>
      <c r="AF94" s="1076"/>
      <c r="AG94" s="1774" t="s">
        <v>3200</v>
      </c>
      <c r="AH94" s="1774"/>
      <c r="AI94" s="1774"/>
      <c r="AJ94" s="1774"/>
      <c r="AK94" s="1774"/>
      <c r="AL94" s="1774"/>
      <c r="AM94" s="1077"/>
      <c r="AN94" s="1078"/>
      <c r="AO94" s="1781" t="s">
        <v>3191</v>
      </c>
      <c r="AP94" s="1781"/>
      <c r="AQ94" s="1078"/>
      <c r="AR94" s="1078"/>
      <c r="AS94" s="1781" t="s">
        <v>3189</v>
      </c>
      <c r="AT94" s="1782"/>
      <c r="AU94" s="12"/>
      <c r="AV94" s="511"/>
      <c r="AW94" s="4"/>
      <c r="AX94" s="4"/>
      <c r="AY94" s="4"/>
      <c r="AZ94" s="4"/>
      <c r="BA94" s="4"/>
      <c r="BB94" s="4"/>
      <c r="BC94" s="4"/>
      <c r="BD94" s="4"/>
      <c r="BE94" s="4"/>
      <c r="BF94" s="5"/>
      <c r="BG94" s="5"/>
      <c r="BH94" s="5"/>
      <c r="BI94" s="5"/>
      <c r="BJ94" s="5"/>
      <c r="BK94" s="5"/>
      <c r="BL94" s="5"/>
      <c r="BM94" s="5"/>
      <c r="BN94" s="5"/>
      <c r="BO94" s="5"/>
      <c r="BP94" s="5"/>
      <c r="BQ94" s="101"/>
      <c r="BR94" s="5"/>
      <c r="BS94" s="6"/>
      <c r="BT94" s="6"/>
    </row>
    <row r="95" spans="1:78" ht="18.649999999999999" customHeight="1" thickBot="1">
      <c r="A95" s="30"/>
      <c r="B95" s="84"/>
      <c r="C95" s="1769"/>
      <c r="D95" s="1770"/>
      <c r="E95" s="1770"/>
      <c r="F95" s="1770"/>
      <c r="G95" s="1770"/>
      <c r="H95" s="1770"/>
      <c r="I95" s="1080"/>
      <c r="J95" s="1081"/>
      <c r="K95" s="1772"/>
      <c r="L95" s="1772"/>
      <c r="M95" s="1081"/>
      <c r="N95" s="1081"/>
      <c r="O95" s="1772"/>
      <c r="P95" s="1772"/>
      <c r="Q95" s="1082"/>
      <c r="R95" s="1774"/>
      <c r="S95" s="1774"/>
      <c r="T95" s="1774"/>
      <c r="U95" s="1774"/>
      <c r="V95" s="1774"/>
      <c r="W95" s="1774"/>
      <c r="X95" s="1080"/>
      <c r="Y95" s="1081"/>
      <c r="Z95" s="1772"/>
      <c r="AA95" s="1772"/>
      <c r="AB95" s="1081"/>
      <c r="AC95" s="1081"/>
      <c r="AD95" s="1772"/>
      <c r="AE95" s="1772"/>
      <c r="AF95" s="1082"/>
      <c r="AG95" s="1774"/>
      <c r="AH95" s="1774"/>
      <c r="AI95" s="1774"/>
      <c r="AJ95" s="1774"/>
      <c r="AK95" s="1774"/>
      <c r="AL95" s="1774"/>
      <c r="AM95" s="1083"/>
      <c r="AN95" s="1084"/>
      <c r="AO95" s="1776"/>
      <c r="AP95" s="1776"/>
      <c r="AQ95" s="1084"/>
      <c r="AR95" s="1084"/>
      <c r="AS95" s="1776"/>
      <c r="AT95" s="1778"/>
      <c r="AU95" s="12"/>
      <c r="AV95" s="511">
        <v>1</v>
      </c>
      <c r="AW95" s="4">
        <v>1</v>
      </c>
      <c r="AX95" s="4">
        <v>1</v>
      </c>
      <c r="AY95" s="4"/>
      <c r="AZ95" s="4"/>
      <c r="BA95" s="4"/>
      <c r="BB95" s="4"/>
      <c r="BC95" s="4"/>
      <c r="BD95" s="4"/>
      <c r="BE95" s="4"/>
      <c r="BF95" s="5"/>
      <c r="BG95" s="5"/>
      <c r="BH95" s="5"/>
      <c r="BI95" s="5"/>
      <c r="BJ95" s="5"/>
      <c r="BK95" s="5"/>
      <c r="BL95" s="5"/>
      <c r="BM95" s="5"/>
      <c r="BN95" s="5"/>
      <c r="BO95" s="5"/>
      <c r="BP95" s="5"/>
      <c r="BQ95" s="100"/>
      <c r="BR95" s="5"/>
      <c r="BS95" s="6"/>
      <c r="BT95" s="6"/>
    </row>
    <row r="96" spans="1:78" ht="18.649999999999999" customHeight="1">
      <c r="A96" s="30"/>
      <c r="B96" s="84"/>
      <c r="C96" s="947"/>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12"/>
      <c r="AV96" s="511">
        <v>1</v>
      </c>
      <c r="AX96" s="4"/>
      <c r="AY96" s="4"/>
      <c r="AZ96" s="4"/>
      <c r="BA96" s="4"/>
      <c r="BB96" s="4"/>
      <c r="BC96" s="4"/>
      <c r="BD96" s="4"/>
      <c r="BE96" s="4"/>
      <c r="BF96" s="5"/>
      <c r="BG96" s="5"/>
      <c r="BH96" s="5"/>
      <c r="BI96" s="5"/>
      <c r="BJ96" s="5"/>
      <c r="BK96" s="5"/>
      <c r="BL96" s="5"/>
      <c r="BM96" s="5"/>
      <c r="BN96" s="5"/>
      <c r="BO96" s="5"/>
      <c r="BP96" s="5"/>
      <c r="BQ96" s="100"/>
      <c r="BR96" s="5"/>
      <c r="BS96" s="6"/>
      <c r="BT96" s="6"/>
    </row>
    <row r="97" spans="1:78" ht="18.649999999999999" customHeight="1">
      <c r="A97" s="30"/>
      <c r="B97" s="84"/>
      <c r="C97" s="1"/>
      <c r="D97" s="1"/>
      <c r="E97" s="1"/>
      <c r="F97" s="1"/>
      <c r="G97" s="1"/>
      <c r="H97" s="1"/>
      <c r="I97" s="1"/>
      <c r="J97" s="1"/>
      <c r="K97" s="1"/>
      <c r="L97" s="1"/>
      <c r="M97" s="1339" t="s">
        <v>786</v>
      </c>
      <c r="N97" s="1341"/>
      <c r="O97" s="1341"/>
      <c r="P97" s="1341"/>
      <c r="Q97" s="1341"/>
      <c r="R97" s="1341"/>
      <c r="S97" s="1341"/>
      <c r="T97" s="1341"/>
      <c r="U97" s="1341"/>
      <c r="V97" s="1341"/>
      <c r="W97" s="1341"/>
      <c r="X97" s="1341"/>
      <c r="Y97" s="1341"/>
      <c r="Z97" s="1341"/>
      <c r="AA97" s="1341"/>
      <c r="AB97" s="1341"/>
      <c r="AC97" s="1341"/>
      <c r="AD97" s="1341"/>
      <c r="AE97" s="1341"/>
      <c r="AF97" s="1341"/>
      <c r="AG97" s="1341"/>
      <c r="AH97" s="1341"/>
      <c r="AI97" s="1341"/>
      <c r="AJ97" s="1341"/>
      <c r="AK97" s="1341"/>
      <c r="AL97" s="1341"/>
      <c r="AM97" s="1341"/>
      <c r="AN97" s="1341"/>
      <c r="AO97" s="1341"/>
      <c r="AP97" s="1341"/>
      <c r="AQ97" s="1341"/>
      <c r="AR97" s="1341"/>
      <c r="AS97" s="1341"/>
      <c r="AT97" s="1341"/>
      <c r="AU97" s="12"/>
      <c r="AV97" s="511"/>
      <c r="AW97" s="4"/>
      <c r="AX97" s="4"/>
      <c r="AY97" s="4"/>
      <c r="AZ97" s="4"/>
      <c r="BA97" s="4"/>
      <c r="BB97" s="4"/>
      <c r="BC97" s="4"/>
      <c r="BD97" s="4"/>
      <c r="BE97" s="4"/>
      <c r="BF97" s="5"/>
      <c r="BG97" s="5"/>
      <c r="BH97" s="5"/>
      <c r="BI97" s="5"/>
      <c r="BJ97" s="5"/>
      <c r="BK97" s="5"/>
      <c r="BL97" s="5"/>
      <c r="BM97" s="5"/>
      <c r="BN97" s="5"/>
      <c r="BO97" s="5"/>
      <c r="BP97" s="5"/>
      <c r="BQ97" s="101"/>
      <c r="BR97" s="5"/>
      <c r="BS97" s="6"/>
      <c r="BT97" s="6"/>
    </row>
    <row r="98" spans="1:78" ht="18.649999999999999" customHeight="1" thickBot="1">
      <c r="A98" s="30"/>
      <c r="B98" s="84"/>
      <c r="C98" s="1"/>
      <c r="D98" s="1"/>
      <c r="E98" s="1"/>
      <c r="F98" s="1"/>
      <c r="G98" s="1"/>
      <c r="H98" s="1"/>
      <c r="I98" s="1"/>
      <c r="J98" s="1"/>
      <c r="K98" s="1"/>
      <c r="L98" s="1"/>
      <c r="M98" s="1342"/>
      <c r="N98" s="1342"/>
      <c r="O98" s="1342"/>
      <c r="P98" s="1342"/>
      <c r="Q98" s="1342"/>
      <c r="R98" s="1342"/>
      <c r="S98" s="1342"/>
      <c r="T98" s="1342"/>
      <c r="U98" s="1342"/>
      <c r="V98" s="1342"/>
      <c r="W98" s="1342"/>
      <c r="X98" s="1342"/>
      <c r="Y98" s="1342"/>
      <c r="Z98" s="1342"/>
      <c r="AA98" s="1342"/>
      <c r="AB98" s="1342"/>
      <c r="AC98" s="1342"/>
      <c r="AD98" s="1342"/>
      <c r="AE98" s="1342"/>
      <c r="AF98" s="1342"/>
      <c r="AG98" s="1342"/>
      <c r="AH98" s="1342"/>
      <c r="AI98" s="1342"/>
      <c r="AJ98" s="1342"/>
      <c r="AK98" s="1342"/>
      <c r="AL98" s="1342"/>
      <c r="AM98" s="1342"/>
      <c r="AN98" s="1342"/>
      <c r="AO98" s="1342"/>
      <c r="AP98" s="1342"/>
      <c r="AQ98" s="1342"/>
      <c r="AR98" s="1342"/>
      <c r="AS98" s="1342"/>
      <c r="AT98" s="1342"/>
      <c r="AU98" s="12"/>
      <c r="AV98" s="511"/>
      <c r="AW98" s="4"/>
      <c r="AX98" s="4"/>
      <c r="AY98" s="4"/>
      <c r="AZ98" s="4"/>
      <c r="BA98" s="4"/>
      <c r="BB98" s="4"/>
      <c r="BC98" s="4"/>
      <c r="BD98" s="4"/>
      <c r="BE98" s="4"/>
      <c r="BF98" s="5"/>
      <c r="BG98" s="5"/>
      <c r="BH98" s="5"/>
      <c r="BI98" s="5"/>
      <c r="BJ98" s="5"/>
      <c r="BK98" s="5"/>
      <c r="BL98" s="5"/>
      <c r="BM98" s="5"/>
      <c r="BN98" s="5"/>
      <c r="BO98" s="5"/>
      <c r="BP98" s="5"/>
      <c r="BQ98" s="101"/>
      <c r="BR98" s="5"/>
      <c r="BS98" s="6"/>
      <c r="BT98" s="6"/>
    </row>
    <row r="99" spans="1:78" ht="18.649999999999999" customHeight="1">
      <c r="A99" s="30"/>
      <c r="B99" s="84">
        <f>IF(OR(I99="",AV95=0,AG99="",AV96=0,I101="",K101="",M101="",O101="",V101="",X101="",Z101="",AV99=0,V103="",X103="",Z103="",AB103="",AD103="",AF103="",AH103="",I105="",I107=""),1,0)</f>
        <v>0</v>
      </c>
      <c r="C99" s="1378" t="s">
        <v>509</v>
      </c>
      <c r="D99" s="1658"/>
      <c r="E99" s="1658"/>
      <c r="F99" s="1658"/>
      <c r="G99" s="1658"/>
      <c r="H99" s="1659"/>
      <c r="I99" s="1660" t="s">
        <v>1715</v>
      </c>
      <c r="J99" s="1661"/>
      <c r="K99" s="1661"/>
      <c r="L99" s="1661"/>
      <c r="M99" s="1661"/>
      <c r="N99" s="1661"/>
      <c r="O99" s="1661"/>
      <c r="P99" s="1661"/>
      <c r="Q99" s="1661"/>
      <c r="R99" s="1662"/>
      <c r="S99" s="105"/>
      <c r="T99" s="1666" t="s">
        <v>510</v>
      </c>
      <c r="U99" s="1666"/>
      <c r="V99" s="34"/>
      <c r="W99" s="1666" t="s">
        <v>511</v>
      </c>
      <c r="X99" s="1666"/>
      <c r="Y99" s="34"/>
      <c r="Z99" s="1666" t="s">
        <v>512</v>
      </c>
      <c r="AA99" s="1667"/>
      <c r="AB99" s="1658" t="s">
        <v>513</v>
      </c>
      <c r="AC99" s="1658"/>
      <c r="AD99" s="1658"/>
      <c r="AE99" s="1658"/>
      <c r="AF99" s="1659"/>
      <c r="AG99" s="1668" t="s">
        <v>1716</v>
      </c>
      <c r="AH99" s="1668"/>
      <c r="AI99" s="1668"/>
      <c r="AJ99" s="1668"/>
      <c r="AK99" s="1668"/>
      <c r="AL99" s="1668"/>
      <c r="AM99" s="1668"/>
      <c r="AN99" s="1668"/>
      <c r="AO99" s="34"/>
      <c r="AP99" s="1666" t="s">
        <v>514</v>
      </c>
      <c r="AQ99" s="1666"/>
      <c r="AR99" s="34"/>
      <c r="AS99" s="1666" t="s">
        <v>515</v>
      </c>
      <c r="AT99" s="1670"/>
      <c r="AU99" s="12"/>
      <c r="AV99" s="511">
        <v>1</v>
      </c>
      <c r="AW99" s="4"/>
      <c r="AX99" s="4"/>
      <c r="AY99" s="4"/>
      <c r="AZ99" s="4"/>
      <c r="BA99" s="4"/>
      <c r="BB99" s="4"/>
      <c r="BC99" s="4"/>
      <c r="BD99" s="4"/>
      <c r="BE99" s="4"/>
      <c r="BF99" s="5"/>
      <c r="BG99" s="5"/>
      <c r="BH99" s="5"/>
      <c r="BI99" s="5"/>
      <c r="BJ99" s="5"/>
      <c r="BK99" s="5"/>
      <c r="BL99" s="5"/>
      <c r="BM99" s="5"/>
      <c r="BN99" s="5"/>
      <c r="BO99" s="5"/>
      <c r="BP99" s="5"/>
      <c r="BQ99" s="101"/>
      <c r="BR99" s="5"/>
      <c r="BS99" s="6"/>
      <c r="BT99" s="6"/>
    </row>
    <row r="100" spans="1:78" ht="18.649999999999999" customHeight="1">
      <c r="A100" s="30"/>
      <c r="B100" s="84"/>
      <c r="C100" s="1521"/>
      <c r="D100" s="1522"/>
      <c r="E100" s="1522"/>
      <c r="F100" s="1522"/>
      <c r="G100" s="1522"/>
      <c r="H100" s="1523"/>
      <c r="I100" s="1663"/>
      <c r="J100" s="1664"/>
      <c r="K100" s="1664"/>
      <c r="L100" s="1664"/>
      <c r="M100" s="1664"/>
      <c r="N100" s="1664"/>
      <c r="O100" s="1664"/>
      <c r="P100" s="1664"/>
      <c r="Q100" s="1664"/>
      <c r="R100" s="1665"/>
      <c r="S100" s="106"/>
      <c r="T100" s="1671" t="s">
        <v>516</v>
      </c>
      <c r="U100" s="1671"/>
      <c r="V100" s="107"/>
      <c r="W100" s="1671" t="s">
        <v>517</v>
      </c>
      <c r="X100" s="1671"/>
      <c r="Y100" s="107"/>
      <c r="Z100" s="1671" t="s">
        <v>518</v>
      </c>
      <c r="AA100" s="1672"/>
      <c r="AB100" s="1522"/>
      <c r="AC100" s="1522"/>
      <c r="AD100" s="1522"/>
      <c r="AE100" s="1522"/>
      <c r="AF100" s="1523"/>
      <c r="AG100" s="1669"/>
      <c r="AH100" s="1669"/>
      <c r="AI100" s="1669"/>
      <c r="AJ100" s="1669"/>
      <c r="AK100" s="1669"/>
      <c r="AL100" s="1669"/>
      <c r="AM100" s="1669"/>
      <c r="AN100" s="1669"/>
      <c r="AO100" s="106"/>
      <c r="AP100" s="1671" t="s">
        <v>519</v>
      </c>
      <c r="AQ100" s="1671"/>
      <c r="AR100" s="107"/>
      <c r="AS100" s="1671" t="s">
        <v>520</v>
      </c>
      <c r="AT100" s="1673"/>
      <c r="AU100" s="12"/>
      <c r="AV100" s="511"/>
      <c r="AW100" s="4"/>
      <c r="AX100" s="4"/>
      <c r="AY100" s="4"/>
      <c r="AZ100" s="4"/>
      <c r="BA100" s="4"/>
      <c r="BB100" s="4"/>
      <c r="BC100" s="4"/>
      <c r="BD100" s="4"/>
      <c r="BE100" s="4"/>
      <c r="BF100" s="5"/>
      <c r="BG100" s="5"/>
      <c r="BH100" s="5"/>
      <c r="BI100" s="5"/>
      <c r="BJ100" s="5"/>
      <c r="BK100" s="5"/>
      <c r="BL100" s="5"/>
      <c r="BM100" s="5"/>
      <c r="BN100" s="5"/>
      <c r="BO100" s="5"/>
      <c r="BP100" s="5"/>
      <c r="BQ100" s="101"/>
      <c r="BR100" s="5"/>
      <c r="BS100" s="6"/>
      <c r="BT100" s="6"/>
    </row>
    <row r="101" spans="1:78" ht="18.649999999999999" customHeight="1">
      <c r="A101" s="3"/>
      <c r="B101" s="84"/>
      <c r="C101" s="1441" t="s">
        <v>143</v>
      </c>
      <c r="D101" s="1442"/>
      <c r="E101" s="1442"/>
      <c r="F101" s="1442"/>
      <c r="G101" s="1442"/>
      <c r="H101" s="1443"/>
      <c r="I101" s="1674">
        <v>1</v>
      </c>
      <c r="J101" s="1675"/>
      <c r="K101" s="1675">
        <v>2</v>
      </c>
      <c r="L101" s="1675"/>
      <c r="M101" s="1675">
        <v>3</v>
      </c>
      <c r="N101" s="1675"/>
      <c r="O101" s="1675">
        <v>4</v>
      </c>
      <c r="P101" s="1678"/>
      <c r="Q101" s="1397" t="s">
        <v>680</v>
      </c>
      <c r="R101" s="1333"/>
      <c r="S101" s="1333"/>
      <c r="T101" s="1333"/>
      <c r="U101" s="1334"/>
      <c r="V101" s="1680">
        <v>1</v>
      </c>
      <c r="W101" s="1681"/>
      <c r="X101" s="1683">
        <v>2</v>
      </c>
      <c r="Y101" s="1681"/>
      <c r="Z101" s="1677">
        <v>4</v>
      </c>
      <c r="AA101" s="1679"/>
      <c r="AB101" s="1687" t="s">
        <v>521</v>
      </c>
      <c r="AC101" s="1688"/>
      <c r="AD101" s="1688"/>
      <c r="AE101" s="1688"/>
      <c r="AF101" s="1688"/>
      <c r="AG101" s="1688"/>
      <c r="AH101" s="1688"/>
      <c r="AI101" s="1688"/>
      <c r="AJ101" s="1688"/>
      <c r="AK101" s="1688"/>
      <c r="AL101" s="1688"/>
      <c r="AM101" s="1688"/>
      <c r="AN101" s="1688"/>
      <c r="AO101" s="1688"/>
      <c r="AP101" s="1688"/>
      <c r="AQ101" s="1688"/>
      <c r="AR101" s="1688"/>
      <c r="AS101" s="1688"/>
      <c r="AT101" s="1689"/>
      <c r="AU101" s="12"/>
      <c r="AV101" s="511"/>
      <c r="AW101" s="4"/>
      <c r="AX101" s="4"/>
      <c r="AY101" s="4"/>
      <c r="AZ101" s="4"/>
      <c r="BA101" s="4"/>
      <c r="BB101" s="4"/>
      <c r="BC101" s="4"/>
      <c r="BD101" s="4"/>
      <c r="BE101" s="4"/>
      <c r="BF101" s="5"/>
      <c r="BG101" s="5"/>
      <c r="BH101" s="5"/>
      <c r="BI101" s="5"/>
      <c r="BJ101" s="5"/>
      <c r="BK101" s="5"/>
      <c r="BL101" s="5"/>
      <c r="BM101" s="5"/>
      <c r="BN101" s="5"/>
      <c r="BO101" s="5"/>
      <c r="BP101" s="5"/>
      <c r="BQ101" s="101"/>
      <c r="BR101" s="5"/>
      <c r="BS101" s="6"/>
      <c r="BT101" s="6"/>
    </row>
    <row r="102" spans="1:78" ht="18.649999999999999" customHeight="1">
      <c r="A102" s="3"/>
      <c r="B102" s="84"/>
      <c r="C102" s="1375"/>
      <c r="D102" s="1376"/>
      <c r="E102" s="1376"/>
      <c r="F102" s="1376"/>
      <c r="G102" s="1376"/>
      <c r="H102" s="1377"/>
      <c r="I102" s="1676"/>
      <c r="J102" s="1677"/>
      <c r="K102" s="1677"/>
      <c r="L102" s="1677"/>
      <c r="M102" s="1677"/>
      <c r="N102" s="1677"/>
      <c r="O102" s="1677"/>
      <c r="P102" s="1679"/>
      <c r="Q102" s="1398"/>
      <c r="R102" s="1376"/>
      <c r="S102" s="1376"/>
      <c r="T102" s="1376"/>
      <c r="U102" s="1377"/>
      <c r="V102" s="1663"/>
      <c r="W102" s="1682"/>
      <c r="X102" s="1684"/>
      <c r="Y102" s="1682"/>
      <c r="Z102" s="1685"/>
      <c r="AA102" s="1686"/>
      <c r="AB102" s="1690"/>
      <c r="AC102" s="1691"/>
      <c r="AD102" s="1691"/>
      <c r="AE102" s="1691"/>
      <c r="AF102" s="1691"/>
      <c r="AG102" s="1691"/>
      <c r="AH102" s="1691"/>
      <c r="AI102" s="1691"/>
      <c r="AJ102" s="1691"/>
      <c r="AK102" s="1691"/>
      <c r="AL102" s="1691"/>
      <c r="AM102" s="1691"/>
      <c r="AN102" s="1691"/>
      <c r="AO102" s="1691"/>
      <c r="AP102" s="1691"/>
      <c r="AQ102" s="1691"/>
      <c r="AR102" s="1691"/>
      <c r="AS102" s="1691"/>
      <c r="AT102" s="1692"/>
      <c r="AU102" s="12"/>
      <c r="AV102" s="511"/>
      <c r="AW102" s="4"/>
      <c r="AX102" s="4"/>
      <c r="AY102" s="4"/>
      <c r="AZ102" s="4"/>
      <c r="BA102" s="4"/>
      <c r="BB102" s="4"/>
      <c r="BC102" s="4"/>
      <c r="BD102" s="4"/>
      <c r="BE102" s="4"/>
      <c r="BF102" s="5"/>
      <c r="BG102" s="5"/>
      <c r="BH102" s="5"/>
      <c r="BI102" s="5"/>
      <c r="BJ102" s="5"/>
      <c r="BK102" s="5"/>
      <c r="BL102" s="5"/>
      <c r="BM102" s="5"/>
      <c r="BN102" s="5"/>
      <c r="BO102" s="5"/>
      <c r="BP102" s="5"/>
      <c r="BQ102" s="101"/>
      <c r="BR102" s="5"/>
      <c r="BS102" s="6"/>
      <c r="BT102" s="6"/>
    </row>
    <row r="103" spans="1:78" ht="18.649999999999999" customHeight="1">
      <c r="A103" s="3"/>
      <c r="B103" s="84"/>
      <c r="C103" s="1441" t="s">
        <v>522</v>
      </c>
      <c r="D103" s="1442"/>
      <c r="E103" s="1442"/>
      <c r="F103" s="1442"/>
      <c r="G103" s="1442"/>
      <c r="H103" s="1442"/>
      <c r="I103" s="1693"/>
      <c r="J103" s="1694" t="s">
        <v>523</v>
      </c>
      <c r="K103" s="1694"/>
      <c r="L103" s="31"/>
      <c r="M103" s="1694"/>
      <c r="N103" s="1695" t="s">
        <v>524</v>
      </c>
      <c r="O103" s="1695"/>
      <c r="P103" s="1695"/>
      <c r="Q103" s="1442" t="s">
        <v>977</v>
      </c>
      <c r="R103" s="1442"/>
      <c r="S103" s="1442"/>
      <c r="T103" s="1442"/>
      <c r="U103" s="1443"/>
      <c r="V103" s="1718">
        <v>0</v>
      </c>
      <c r="W103" s="1705"/>
      <c r="X103" s="1704">
        <v>1</v>
      </c>
      <c r="Y103" s="1705"/>
      <c r="Z103" s="1704">
        <v>2</v>
      </c>
      <c r="AA103" s="1705"/>
      <c r="AB103" s="1704">
        <v>3</v>
      </c>
      <c r="AC103" s="1705"/>
      <c r="AD103" s="1704">
        <v>5</v>
      </c>
      <c r="AE103" s="1705"/>
      <c r="AF103" s="1704">
        <v>7</v>
      </c>
      <c r="AG103" s="1705"/>
      <c r="AH103" s="1675">
        <v>9</v>
      </c>
      <c r="AI103" s="1678"/>
      <c r="AJ103" s="1706" t="s">
        <v>1648</v>
      </c>
      <c r="AK103" s="1707"/>
      <c r="AL103" s="1707"/>
      <c r="AM103" s="1707"/>
      <c r="AN103" s="1707"/>
      <c r="AO103" s="1707"/>
      <c r="AP103" s="1707"/>
      <c r="AQ103" s="1707"/>
      <c r="AR103" s="1707"/>
      <c r="AS103" s="1707"/>
      <c r="AT103" s="1708"/>
      <c r="AU103" s="12"/>
      <c r="AV103" s="511"/>
      <c r="AW103" s="4"/>
      <c r="AX103" s="4"/>
      <c r="AY103" s="4"/>
      <c r="AZ103" s="4"/>
      <c r="BA103" s="4"/>
      <c r="BB103" s="4"/>
      <c r="BC103" s="4"/>
      <c r="BD103" s="4"/>
      <c r="BE103" s="4"/>
      <c r="BF103" s="5"/>
      <c r="BG103" s="5"/>
      <c r="BH103" s="5"/>
      <c r="BI103" s="5"/>
      <c r="BJ103" s="5"/>
      <c r="BK103" s="5"/>
      <c r="BL103" s="5"/>
      <c r="BM103" s="5"/>
      <c r="BN103" s="5"/>
      <c r="BO103" s="5"/>
      <c r="BP103" s="5"/>
      <c r="BQ103" s="101"/>
      <c r="BR103" s="5"/>
      <c r="BS103" s="6"/>
      <c r="BT103" s="6"/>
    </row>
    <row r="104" spans="1:78" ht="18.649999999999999" customHeight="1">
      <c r="A104" s="3"/>
      <c r="B104" s="84"/>
      <c r="C104" s="1375"/>
      <c r="D104" s="1376"/>
      <c r="E104" s="1376"/>
      <c r="F104" s="1376"/>
      <c r="G104" s="1376"/>
      <c r="H104" s="1376"/>
      <c r="I104" s="1693"/>
      <c r="J104" s="1694"/>
      <c r="K104" s="1694"/>
      <c r="L104" s="31"/>
      <c r="M104" s="1694"/>
      <c r="N104" s="1696"/>
      <c r="O104" s="1696"/>
      <c r="P104" s="1696"/>
      <c r="Q104" s="1376"/>
      <c r="R104" s="1376"/>
      <c r="S104" s="1376"/>
      <c r="T104" s="1376"/>
      <c r="U104" s="1377"/>
      <c r="V104" s="1663"/>
      <c r="W104" s="1682"/>
      <c r="X104" s="1684"/>
      <c r="Y104" s="1682"/>
      <c r="Z104" s="1684"/>
      <c r="AA104" s="1682"/>
      <c r="AB104" s="1684"/>
      <c r="AC104" s="1682"/>
      <c r="AD104" s="1684"/>
      <c r="AE104" s="1682"/>
      <c r="AF104" s="1684"/>
      <c r="AG104" s="1682"/>
      <c r="AH104" s="1685"/>
      <c r="AI104" s="1686"/>
      <c r="AJ104" s="1709"/>
      <c r="AK104" s="1710"/>
      <c r="AL104" s="1710"/>
      <c r="AM104" s="1710"/>
      <c r="AN104" s="1710"/>
      <c r="AO104" s="1710"/>
      <c r="AP104" s="1710"/>
      <c r="AQ104" s="1710"/>
      <c r="AR104" s="1710"/>
      <c r="AS104" s="1710"/>
      <c r="AT104" s="1711"/>
      <c r="AU104" s="12"/>
      <c r="AV104" s="511"/>
      <c r="AW104" s="4"/>
      <c r="AX104" s="4"/>
      <c r="AY104" s="4"/>
      <c r="AZ104" s="4"/>
      <c r="BA104" s="4"/>
      <c r="BB104" s="4"/>
      <c r="BC104" s="4"/>
      <c r="BD104" s="4"/>
      <c r="BE104" s="4"/>
      <c r="BF104" s="5"/>
      <c r="BG104" s="5"/>
      <c r="BH104" s="5"/>
      <c r="BI104" s="5"/>
      <c r="BJ104" s="5"/>
      <c r="BK104" s="5"/>
      <c r="BL104" s="5"/>
      <c r="BM104" s="5"/>
      <c r="BN104" s="5"/>
      <c r="BO104" s="5"/>
      <c r="BP104" s="5"/>
      <c r="BQ104" s="100"/>
      <c r="BR104" s="5"/>
      <c r="BS104" s="6"/>
      <c r="BT104" s="6"/>
    </row>
    <row r="105" spans="1:78" ht="18.649999999999999" customHeight="1">
      <c r="A105" s="3"/>
      <c r="B105" s="84"/>
      <c r="C105" s="1518" t="s">
        <v>525</v>
      </c>
      <c r="D105" s="1519"/>
      <c r="E105" s="1519"/>
      <c r="F105" s="1519"/>
      <c r="G105" s="1519"/>
      <c r="H105" s="1520"/>
      <c r="I105" s="1366" t="s">
        <v>2050</v>
      </c>
      <c r="J105" s="1367"/>
      <c r="K105" s="1367"/>
      <c r="L105" s="1367"/>
      <c r="M105" s="1367"/>
      <c r="N105" s="1367"/>
      <c r="O105" s="1367"/>
      <c r="P105" s="1367"/>
      <c r="Q105" s="1367"/>
      <c r="R105" s="1367"/>
      <c r="S105" s="1367"/>
      <c r="T105" s="1367"/>
      <c r="U105" s="1367"/>
      <c r="V105" s="1367"/>
      <c r="W105" s="1367"/>
      <c r="X105" s="1367"/>
      <c r="Y105" s="1367"/>
      <c r="Z105" s="1367"/>
      <c r="AA105" s="1367"/>
      <c r="AB105" s="1367"/>
      <c r="AC105" s="1367"/>
      <c r="AD105" s="1367"/>
      <c r="AE105" s="1367"/>
      <c r="AF105" s="1367"/>
      <c r="AG105" s="1367"/>
      <c r="AH105" s="1367"/>
      <c r="AI105" s="1367"/>
      <c r="AJ105" s="1367"/>
      <c r="AK105" s="1367"/>
      <c r="AL105" s="1367"/>
      <c r="AM105" s="1367"/>
      <c r="AN105" s="1367"/>
      <c r="AO105" s="1367"/>
      <c r="AP105" s="1367"/>
      <c r="AQ105" s="1367"/>
      <c r="AR105" s="1367"/>
      <c r="AS105" s="1367"/>
      <c r="AT105" s="1368"/>
      <c r="AU105" s="12"/>
      <c r="AV105" s="511"/>
      <c r="AW105" s="4"/>
      <c r="AX105" s="4"/>
      <c r="AY105" s="4"/>
      <c r="AZ105" s="4"/>
      <c r="BA105" s="4"/>
      <c r="BB105" s="4"/>
      <c r="BC105" s="4"/>
      <c r="BD105" s="4"/>
      <c r="BE105" s="4"/>
      <c r="BF105" s="5"/>
      <c r="BG105" s="5"/>
      <c r="BH105" s="5"/>
      <c r="BR105" s="5"/>
      <c r="BS105" s="6"/>
      <c r="BT105" s="6"/>
    </row>
    <row r="106" spans="1:78" ht="18.649999999999999" customHeight="1">
      <c r="A106" s="3"/>
      <c r="B106" s="84"/>
      <c r="C106" s="1521"/>
      <c r="D106" s="1522"/>
      <c r="E106" s="1522"/>
      <c r="F106" s="1522"/>
      <c r="G106" s="1522"/>
      <c r="H106" s="1523"/>
      <c r="I106" s="1369"/>
      <c r="J106" s="1370"/>
      <c r="K106" s="1370"/>
      <c r="L106" s="1370"/>
      <c r="M106" s="1370"/>
      <c r="N106" s="1370"/>
      <c r="O106" s="1370"/>
      <c r="P106" s="1370"/>
      <c r="Q106" s="1370"/>
      <c r="R106" s="1370"/>
      <c r="S106" s="1370"/>
      <c r="T106" s="1370"/>
      <c r="U106" s="1370"/>
      <c r="V106" s="1370"/>
      <c r="W106" s="1370"/>
      <c r="X106" s="1370"/>
      <c r="Y106" s="1370"/>
      <c r="Z106" s="1370"/>
      <c r="AA106" s="1370"/>
      <c r="AB106" s="1370"/>
      <c r="AC106" s="1370"/>
      <c r="AD106" s="1370"/>
      <c r="AE106" s="1370"/>
      <c r="AF106" s="1370"/>
      <c r="AG106" s="1370"/>
      <c r="AH106" s="1370"/>
      <c r="AI106" s="1370"/>
      <c r="AJ106" s="1370"/>
      <c r="AK106" s="1370"/>
      <c r="AL106" s="1370"/>
      <c r="AM106" s="1370"/>
      <c r="AN106" s="1370"/>
      <c r="AO106" s="1370"/>
      <c r="AP106" s="1370"/>
      <c r="AQ106" s="1370"/>
      <c r="AR106" s="1370"/>
      <c r="AS106" s="1370"/>
      <c r="AT106" s="1371"/>
      <c r="AU106" s="12"/>
      <c r="AV106" s="511"/>
      <c r="AW106" s="4"/>
      <c r="AX106" s="4"/>
      <c r="AY106" s="4"/>
      <c r="AZ106" s="4"/>
      <c r="BA106" s="4"/>
      <c r="BB106" s="4"/>
      <c r="BC106" s="4"/>
      <c r="BD106" s="4"/>
      <c r="BE106" s="4"/>
      <c r="BF106" s="5"/>
      <c r="BG106" s="5"/>
      <c r="BH106" s="5"/>
      <c r="BR106" s="5"/>
      <c r="BS106" s="6"/>
      <c r="BT106" s="6"/>
    </row>
    <row r="107" spans="1:78" ht="18.649999999999999" customHeight="1">
      <c r="A107" s="3"/>
      <c r="B107" s="84"/>
      <c r="C107" s="1441" t="s">
        <v>431</v>
      </c>
      <c r="D107" s="1442"/>
      <c r="E107" s="1442"/>
      <c r="F107" s="1442"/>
      <c r="G107" s="1442"/>
      <c r="H107" s="1443"/>
      <c r="I107" s="1712" t="s">
        <v>2051</v>
      </c>
      <c r="J107" s="1713"/>
      <c r="K107" s="1713"/>
      <c r="L107" s="1713"/>
      <c r="M107" s="1713"/>
      <c r="N107" s="1713"/>
      <c r="O107" s="1713"/>
      <c r="P107" s="1713"/>
      <c r="Q107" s="1713"/>
      <c r="R107" s="1713"/>
      <c r="S107" s="1713"/>
      <c r="T107" s="1713"/>
      <c r="U107" s="1713"/>
      <c r="V107" s="1713"/>
      <c r="W107" s="1713"/>
      <c r="X107" s="1713"/>
      <c r="Y107" s="1713"/>
      <c r="Z107" s="1713"/>
      <c r="AA107" s="1713"/>
      <c r="AB107" s="1713"/>
      <c r="AC107" s="1713"/>
      <c r="AD107" s="1713"/>
      <c r="AE107" s="1713"/>
      <c r="AF107" s="1713"/>
      <c r="AG107" s="1713"/>
      <c r="AH107" s="1713"/>
      <c r="AI107" s="1713"/>
      <c r="AJ107" s="1713"/>
      <c r="AK107" s="1713"/>
      <c r="AL107" s="1713"/>
      <c r="AM107" s="1713"/>
      <c r="AN107" s="1713"/>
      <c r="AO107" s="1713"/>
      <c r="AP107" s="1713"/>
      <c r="AQ107" s="1713"/>
      <c r="AR107" s="1713"/>
      <c r="AS107" s="1713"/>
      <c r="AT107" s="1714"/>
      <c r="AU107" s="12"/>
      <c r="AV107" s="511"/>
      <c r="AW107" s="4"/>
      <c r="AX107" s="4"/>
      <c r="AY107" s="4"/>
      <c r="AZ107" s="4"/>
      <c r="BA107" s="4"/>
      <c r="BB107" s="4"/>
      <c r="BC107" s="4"/>
      <c r="BD107" s="4"/>
      <c r="BE107" s="4"/>
      <c r="BF107" s="5"/>
      <c r="BG107" s="5"/>
      <c r="BH107" s="5"/>
      <c r="BR107" s="5"/>
      <c r="BS107" s="6"/>
      <c r="BT107" s="6"/>
    </row>
    <row r="108" spans="1:78" ht="18.649999999999999" customHeight="1" thickBot="1">
      <c r="A108" s="3"/>
      <c r="B108" s="84"/>
      <c r="C108" s="1335"/>
      <c r="D108" s="1336"/>
      <c r="E108" s="1336"/>
      <c r="F108" s="1336"/>
      <c r="G108" s="1336"/>
      <c r="H108" s="1337"/>
      <c r="I108" s="1715"/>
      <c r="J108" s="1716"/>
      <c r="K108" s="1716"/>
      <c r="L108" s="1716"/>
      <c r="M108" s="1716"/>
      <c r="N108" s="1716"/>
      <c r="O108" s="1716"/>
      <c r="P108" s="1716"/>
      <c r="Q108" s="1716"/>
      <c r="R108" s="1716"/>
      <c r="S108" s="1716"/>
      <c r="T108" s="1716"/>
      <c r="U108" s="1716"/>
      <c r="V108" s="1716"/>
      <c r="W108" s="1716"/>
      <c r="X108" s="1716"/>
      <c r="Y108" s="1716"/>
      <c r="Z108" s="1716"/>
      <c r="AA108" s="1716"/>
      <c r="AB108" s="1716"/>
      <c r="AC108" s="1716"/>
      <c r="AD108" s="1716"/>
      <c r="AE108" s="1716"/>
      <c r="AF108" s="1716"/>
      <c r="AG108" s="1716"/>
      <c r="AH108" s="1716"/>
      <c r="AI108" s="1716"/>
      <c r="AJ108" s="1716"/>
      <c r="AK108" s="1716"/>
      <c r="AL108" s="1716"/>
      <c r="AM108" s="1716"/>
      <c r="AN108" s="1716"/>
      <c r="AO108" s="1716"/>
      <c r="AP108" s="1716"/>
      <c r="AQ108" s="1716"/>
      <c r="AR108" s="1716"/>
      <c r="AS108" s="1716"/>
      <c r="AT108" s="1717"/>
      <c r="AU108" s="12"/>
      <c r="AV108" s="511"/>
      <c r="AW108" s="4"/>
      <c r="AX108" s="4"/>
      <c r="AY108" s="4"/>
      <c r="AZ108" s="4"/>
      <c r="BA108" s="4"/>
      <c r="BB108" s="4"/>
      <c r="BC108" s="4"/>
      <c r="BD108" s="4"/>
      <c r="BE108" s="4"/>
      <c r="BF108" s="5"/>
      <c r="BG108" s="5"/>
      <c r="BH108" s="5"/>
      <c r="BR108" s="29"/>
      <c r="BS108" s="6"/>
      <c r="BT108" s="6"/>
    </row>
    <row r="109" spans="1:78" ht="18.649999999999999" customHeight="1">
      <c r="A109" s="3"/>
      <c r="B109" s="84"/>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2"/>
      <c r="AV109" s="511"/>
      <c r="AW109" s="4"/>
      <c r="AX109" s="4"/>
      <c r="AY109" s="4"/>
      <c r="AZ109" s="4"/>
      <c r="BA109" s="4"/>
      <c r="BB109" s="4"/>
      <c r="BC109" s="4"/>
      <c r="BD109" s="4"/>
      <c r="BE109" s="4"/>
      <c r="BF109" s="5"/>
      <c r="BG109" s="5"/>
      <c r="BH109" s="5"/>
      <c r="BS109" s="6"/>
      <c r="BT109" s="6"/>
    </row>
    <row r="110" spans="1:78" s="7" customFormat="1" ht="18.649999999999999" customHeight="1">
      <c r="A110" s="3"/>
      <c r="B110" s="84"/>
      <c r="C110" s="1"/>
      <c r="D110" s="1"/>
      <c r="E110" s="1"/>
      <c r="F110" s="1"/>
      <c r="G110" s="1"/>
      <c r="H110" s="1"/>
      <c r="I110" s="1"/>
      <c r="J110" s="1"/>
      <c r="K110" s="1"/>
      <c r="L110" s="1"/>
      <c r="M110" s="1339" t="s">
        <v>785</v>
      </c>
      <c r="N110" s="1341"/>
      <c r="O110" s="1341"/>
      <c r="P110" s="1341"/>
      <c r="Q110" s="1341"/>
      <c r="R110" s="1341"/>
      <c r="S110" s="1341"/>
      <c r="T110" s="1341"/>
      <c r="U110" s="1341"/>
      <c r="V110" s="1341"/>
      <c r="W110" s="1341"/>
      <c r="X110" s="1341"/>
      <c r="Y110" s="1341"/>
      <c r="Z110" s="1341"/>
      <c r="AA110" s="1341"/>
      <c r="AB110" s="1341"/>
      <c r="AC110" s="1341"/>
      <c r="AD110" s="1341"/>
      <c r="AE110" s="1341"/>
      <c r="AF110" s="1341"/>
      <c r="AG110" s="1341"/>
      <c r="AH110" s="1341"/>
      <c r="AI110" s="1341"/>
      <c r="AJ110" s="1341"/>
      <c r="AK110" s="1341"/>
      <c r="AL110" s="1341"/>
      <c r="AM110" s="1341"/>
      <c r="AN110" s="1341"/>
      <c r="AO110" s="1341"/>
      <c r="AP110" s="1341"/>
      <c r="AQ110" s="1341"/>
      <c r="AR110" s="1341"/>
      <c r="AS110" s="1341"/>
      <c r="AT110" s="1341"/>
      <c r="AU110" s="12"/>
      <c r="AV110" s="511"/>
      <c r="AW110" s="4"/>
      <c r="AX110" s="4"/>
      <c r="AY110" s="4"/>
      <c r="AZ110" s="4"/>
      <c r="BA110" s="4"/>
      <c r="BB110" s="4"/>
      <c r="BC110" s="4"/>
      <c r="BD110" s="4"/>
      <c r="BE110" s="4"/>
      <c r="BF110" s="5"/>
      <c r="BG110" s="5"/>
      <c r="BH110" s="5"/>
      <c r="BI110" s="11"/>
      <c r="BJ110" s="11"/>
      <c r="BK110" s="11"/>
      <c r="BL110" s="11"/>
      <c r="BM110" s="11"/>
      <c r="BN110" s="11"/>
      <c r="BO110" s="11"/>
      <c r="BP110" s="11"/>
      <c r="BQ110" s="103"/>
      <c r="BR110" s="11"/>
      <c r="BS110" s="6"/>
      <c r="BT110" s="6"/>
      <c r="BU110" s="6"/>
      <c r="BV110" s="6"/>
      <c r="BW110" s="6"/>
      <c r="BX110" s="6"/>
      <c r="BY110" s="6"/>
      <c r="BZ110" s="6"/>
    </row>
    <row r="111" spans="1:78" s="7" customFormat="1" ht="18.649999999999999" customHeight="1" thickBot="1">
      <c r="A111" s="30"/>
      <c r="B111" s="84"/>
      <c r="C111" s="1"/>
      <c r="D111" s="1"/>
      <c r="E111" s="1"/>
      <c r="F111" s="1"/>
      <c r="G111" s="1"/>
      <c r="H111" s="1"/>
      <c r="I111" s="1"/>
      <c r="J111" s="1"/>
      <c r="K111" s="1"/>
      <c r="L111" s="1"/>
      <c r="M111" s="1342"/>
      <c r="N111" s="1342"/>
      <c r="O111" s="1342"/>
      <c r="P111" s="1342"/>
      <c r="Q111" s="1342"/>
      <c r="R111" s="1342"/>
      <c r="S111" s="1342"/>
      <c r="T111" s="1342"/>
      <c r="U111" s="1342"/>
      <c r="V111" s="1342"/>
      <c r="W111" s="1342"/>
      <c r="X111" s="1342"/>
      <c r="Y111" s="1342"/>
      <c r="Z111" s="1342"/>
      <c r="AA111" s="1342"/>
      <c r="AB111" s="1342"/>
      <c r="AC111" s="1342"/>
      <c r="AD111" s="1342"/>
      <c r="AE111" s="1342"/>
      <c r="AF111" s="1342"/>
      <c r="AG111" s="1342"/>
      <c r="AH111" s="1342"/>
      <c r="AI111" s="1342"/>
      <c r="AJ111" s="1342"/>
      <c r="AK111" s="1342"/>
      <c r="AL111" s="1342"/>
      <c r="AM111" s="1342"/>
      <c r="AN111" s="1342"/>
      <c r="AO111" s="1342"/>
      <c r="AP111" s="1342"/>
      <c r="AQ111" s="1342"/>
      <c r="AR111" s="1342"/>
      <c r="AS111" s="1342"/>
      <c r="AT111" s="1342"/>
      <c r="AU111" s="12"/>
      <c r="AV111" s="511" t="str">
        <f>IF(ISERROR(FIND("@",AE115,FIND("@",AE115,1)+1)),"OK","NG")</f>
        <v>OK</v>
      </c>
      <c r="AW111" s="516" t="str">
        <f>IF(AND(AX111="OK",AY111="OK",AZ111="OK"),"OK","NG")</f>
        <v>OK</v>
      </c>
      <c r="AX111" s="4" t="str">
        <f>IF(COUNTIF(AE115,"*@*"),"OK","NG")</f>
        <v>OK</v>
      </c>
      <c r="AY111" s="515" t="str">
        <f>IF(LEFT(AE115,1)="@","NG","OK")</f>
        <v>OK</v>
      </c>
      <c r="AZ111" s="516" t="str">
        <f>IF(ISERR(FIND(";",AE115)),"OK","NG")</f>
        <v>OK</v>
      </c>
      <c r="BA111" s="4"/>
      <c r="BB111" s="4"/>
      <c r="BC111" s="4"/>
      <c r="BD111" s="4"/>
      <c r="BE111" s="4"/>
      <c r="BF111" s="5"/>
      <c r="BG111" s="5"/>
      <c r="BH111" s="5"/>
      <c r="BI111" s="11"/>
      <c r="BJ111" s="11"/>
      <c r="BK111" s="11"/>
      <c r="BL111" s="11"/>
      <c r="BM111" s="11"/>
      <c r="BN111" s="11"/>
      <c r="BO111" s="11"/>
      <c r="BP111" s="11"/>
      <c r="BQ111" s="103"/>
      <c r="BR111" s="11"/>
      <c r="BS111" s="6"/>
      <c r="BT111" s="6"/>
      <c r="BU111" s="6"/>
      <c r="BV111" s="6"/>
      <c r="BW111" s="6"/>
      <c r="BX111" s="6"/>
      <c r="BY111" s="6"/>
      <c r="BZ111" s="6"/>
    </row>
    <row r="112" spans="1:78" s="7" customFormat="1" ht="18.649999999999999" customHeight="1">
      <c r="A112" s="30"/>
      <c r="B112" s="84">
        <f>IF(OR(I112="",Q112="",I113="",Q113="",AE113="",AE115="",I119="",Q119="",I120="",Q120="",AE120="",AE122="",AV118="NG",AV114="NG",AV111="NG",AV119=0),1,0)</f>
        <v>0</v>
      </c>
      <c r="C112" s="1348" t="s">
        <v>681</v>
      </c>
      <c r="D112" s="1349"/>
      <c r="E112" s="1349"/>
      <c r="F112" s="1349"/>
      <c r="G112" s="1349"/>
      <c r="H112" s="1350"/>
      <c r="I112" s="1697" t="s">
        <v>2052</v>
      </c>
      <c r="J112" s="1698"/>
      <c r="K112" s="1698"/>
      <c r="L112" s="1698"/>
      <c r="M112" s="1698"/>
      <c r="N112" s="1698"/>
      <c r="O112" s="1698"/>
      <c r="P112" s="1699"/>
      <c r="Q112" s="1698" t="s">
        <v>2053</v>
      </c>
      <c r="R112" s="1698"/>
      <c r="S112" s="1698"/>
      <c r="T112" s="1698"/>
      <c r="U112" s="1698"/>
      <c r="V112" s="1698"/>
      <c r="W112" s="1698"/>
      <c r="X112" s="1700"/>
      <c r="Y112" s="1701" t="s">
        <v>502</v>
      </c>
      <c r="Z112" s="1484"/>
      <c r="AA112" s="1484"/>
      <c r="AB112" s="1484"/>
      <c r="AC112" s="1484"/>
      <c r="AD112" s="1485"/>
      <c r="AE112" s="1702"/>
      <c r="AF112" s="1702"/>
      <c r="AG112" s="1702"/>
      <c r="AH112" s="1702"/>
      <c r="AI112" s="1702"/>
      <c r="AJ112" s="1702"/>
      <c r="AK112" s="1702"/>
      <c r="AL112" s="1702"/>
      <c r="AM112" s="1702"/>
      <c r="AN112" s="1702"/>
      <c r="AO112" s="1702"/>
      <c r="AP112" s="1702"/>
      <c r="AQ112" s="1702"/>
      <c r="AR112" s="1702"/>
      <c r="AS112" s="1702"/>
      <c r="AT112" s="1703"/>
      <c r="AU112" s="12"/>
      <c r="AV112" s="511"/>
      <c r="AW112" s="4"/>
      <c r="AX112" s="4"/>
      <c r="AY112" s="4"/>
      <c r="AZ112" s="4"/>
      <c r="BA112" s="4"/>
      <c r="BB112" s="4"/>
      <c r="BC112" s="4"/>
      <c r="BD112" s="4"/>
      <c r="BE112" s="4"/>
      <c r="BF112" s="11"/>
      <c r="BG112" s="11"/>
      <c r="BH112" s="11"/>
      <c r="BI112" s="11"/>
      <c r="BJ112" s="11"/>
      <c r="BK112" s="11"/>
      <c r="BL112" s="11"/>
      <c r="BM112" s="11"/>
      <c r="BN112" s="11"/>
      <c r="BO112" s="11"/>
      <c r="BP112" s="11"/>
      <c r="BQ112" s="103"/>
      <c r="BR112" s="11"/>
      <c r="BS112" s="6"/>
      <c r="BT112" s="6"/>
      <c r="BU112" s="6"/>
      <c r="BV112" s="6"/>
      <c r="BW112" s="6"/>
      <c r="BX112" s="6"/>
      <c r="BY112" s="6"/>
      <c r="BZ112" s="6"/>
    </row>
    <row r="113" spans="1:78" s="7" customFormat="1" ht="18.649999999999999" customHeight="1">
      <c r="A113" s="30"/>
      <c r="B113" s="84"/>
      <c r="C113" s="1508" t="s">
        <v>504</v>
      </c>
      <c r="D113" s="1509"/>
      <c r="E113" s="1509"/>
      <c r="F113" s="1509"/>
      <c r="G113" s="1509"/>
      <c r="H113" s="1510"/>
      <c r="I113" s="1719" t="s">
        <v>1899</v>
      </c>
      <c r="J113" s="1720"/>
      <c r="K113" s="1720"/>
      <c r="L113" s="1720"/>
      <c r="M113" s="1720"/>
      <c r="N113" s="1720"/>
      <c r="O113" s="1720"/>
      <c r="P113" s="1721"/>
      <c r="Q113" s="1720" t="s">
        <v>1900</v>
      </c>
      <c r="R113" s="1720"/>
      <c r="S113" s="1720"/>
      <c r="T113" s="1720"/>
      <c r="U113" s="1720"/>
      <c r="V113" s="1720"/>
      <c r="W113" s="1720"/>
      <c r="X113" s="1723"/>
      <c r="Y113" s="1725" t="s">
        <v>351</v>
      </c>
      <c r="Z113" s="1726"/>
      <c r="AA113" s="1726"/>
      <c r="AB113" s="1726"/>
      <c r="AC113" s="1726"/>
      <c r="AD113" s="1727"/>
      <c r="AE113" s="1728" t="s">
        <v>2055</v>
      </c>
      <c r="AF113" s="1728"/>
      <c r="AG113" s="1728"/>
      <c r="AH113" s="1728"/>
      <c r="AI113" s="1728"/>
      <c r="AJ113" s="1728"/>
      <c r="AK113" s="1728"/>
      <c r="AL113" s="1728"/>
      <c r="AM113" s="1728"/>
      <c r="AN113" s="1728"/>
      <c r="AO113" s="1728"/>
      <c r="AP113" s="1728"/>
      <c r="AQ113" s="1728"/>
      <c r="AR113" s="1728"/>
      <c r="AS113" s="1728"/>
      <c r="AT113" s="1729"/>
      <c r="AU113" s="12"/>
      <c r="AV113" s="511"/>
      <c r="AW113" s="4"/>
      <c r="AX113" s="4"/>
      <c r="AY113" s="4"/>
      <c r="AZ113" s="4"/>
      <c r="BA113" s="4"/>
      <c r="BB113" s="4"/>
      <c r="BC113" s="4"/>
      <c r="BD113" s="4"/>
      <c r="BE113" s="4"/>
      <c r="BF113" s="11"/>
      <c r="BG113" s="11"/>
      <c r="BH113" s="11"/>
      <c r="BI113" s="11"/>
      <c r="BJ113" s="11"/>
      <c r="BK113" s="11"/>
      <c r="BL113" s="11"/>
      <c r="BM113" s="11"/>
      <c r="BN113" s="11"/>
      <c r="BO113" s="11"/>
      <c r="BP113" s="11"/>
      <c r="BQ113" s="103"/>
      <c r="BR113" s="11"/>
      <c r="BS113" s="6"/>
      <c r="BT113" s="6"/>
      <c r="BU113" s="6"/>
      <c r="BV113" s="6"/>
      <c r="BW113" s="6"/>
      <c r="BX113" s="6"/>
      <c r="BY113" s="6"/>
      <c r="BZ113" s="6"/>
    </row>
    <row r="114" spans="1:78" ht="16">
      <c r="A114" s="30"/>
      <c r="B114" s="84"/>
      <c r="C114" s="1332"/>
      <c r="D114" s="1333"/>
      <c r="E114" s="1333"/>
      <c r="F114" s="1333"/>
      <c r="G114" s="1333"/>
      <c r="H114" s="1334"/>
      <c r="I114" s="1680"/>
      <c r="J114" s="1722"/>
      <c r="K114" s="1722"/>
      <c r="L114" s="1722"/>
      <c r="M114" s="1722"/>
      <c r="N114" s="1722"/>
      <c r="O114" s="1722"/>
      <c r="P114" s="1681"/>
      <c r="Q114" s="1722"/>
      <c r="R114" s="1722"/>
      <c r="S114" s="1722"/>
      <c r="T114" s="1722"/>
      <c r="U114" s="1722"/>
      <c r="V114" s="1722"/>
      <c r="W114" s="1722"/>
      <c r="X114" s="1724"/>
      <c r="Y114" s="1725" t="s">
        <v>352</v>
      </c>
      <c r="Z114" s="1726"/>
      <c r="AA114" s="1726"/>
      <c r="AB114" s="1726"/>
      <c r="AC114" s="1726"/>
      <c r="AD114" s="1727"/>
      <c r="AE114" s="1730"/>
      <c r="AF114" s="1731"/>
      <c r="AG114" s="1731"/>
      <c r="AH114" s="1731"/>
      <c r="AI114" s="1731"/>
      <c r="AJ114" s="1731"/>
      <c r="AK114" s="1731"/>
      <c r="AL114" s="1731"/>
      <c r="AM114" s="1731"/>
      <c r="AN114" s="1731"/>
      <c r="AO114" s="1731"/>
      <c r="AP114" s="1731"/>
      <c r="AQ114" s="1731"/>
      <c r="AR114" s="1731"/>
      <c r="AS114" s="1731"/>
      <c r="AT114" s="1732"/>
      <c r="AU114" s="12"/>
      <c r="AV114" s="511" t="str">
        <f>IF(ISERROR(FIND("@",AE118,FIND("@",AE118,1)+1)),"OK","NG")</f>
        <v>OK</v>
      </c>
      <c r="AW114" s="516" t="str">
        <f>IF(AND(AX114="OK",AY114="OK"),"OK","NG")</f>
        <v>NG</v>
      </c>
      <c r="AX114" s="4" t="str">
        <f>IF(COUNTIF(AE118,"*@*"),"OK","NG")</f>
        <v>NG</v>
      </c>
      <c r="AY114" s="515" t="str">
        <f>IF(LEFT(AE118,1)="@","NG","OK")</f>
        <v>OK</v>
      </c>
      <c r="BA114" s="4"/>
      <c r="BS114" s="6"/>
      <c r="BT114" s="6"/>
    </row>
    <row r="115" spans="1:78" ht="16">
      <c r="A115" s="30"/>
      <c r="B115" s="84"/>
      <c r="C115" s="1375"/>
      <c r="D115" s="1376"/>
      <c r="E115" s="1376"/>
      <c r="F115" s="1376"/>
      <c r="G115" s="1376"/>
      <c r="H115" s="1377"/>
      <c r="I115" s="1663"/>
      <c r="J115" s="1664"/>
      <c r="K115" s="1664"/>
      <c r="L115" s="1664"/>
      <c r="M115" s="1664"/>
      <c r="N115" s="1664"/>
      <c r="O115" s="1664"/>
      <c r="P115" s="1682"/>
      <c r="Q115" s="1664"/>
      <c r="R115" s="1664"/>
      <c r="S115" s="1664"/>
      <c r="T115" s="1664"/>
      <c r="U115" s="1664"/>
      <c r="V115" s="1664"/>
      <c r="W115" s="1664"/>
      <c r="X115" s="1665"/>
      <c r="Y115" s="1725" t="s">
        <v>682</v>
      </c>
      <c r="Z115" s="1726"/>
      <c r="AA115" s="1726"/>
      <c r="AB115" s="1726"/>
      <c r="AC115" s="1726"/>
      <c r="AD115" s="1727"/>
      <c r="AE115" s="1733" t="s">
        <v>2056</v>
      </c>
      <c r="AF115" s="1734"/>
      <c r="AG115" s="1734"/>
      <c r="AH115" s="1734"/>
      <c r="AI115" s="1734"/>
      <c r="AJ115" s="1734"/>
      <c r="AK115" s="1734"/>
      <c r="AL115" s="1734"/>
      <c r="AM115" s="1734"/>
      <c r="AN115" s="1734"/>
      <c r="AO115" s="1734"/>
      <c r="AP115" s="1734"/>
      <c r="AQ115" s="1734"/>
      <c r="AR115" s="1734"/>
      <c r="AS115" s="1734"/>
      <c r="AT115" s="1735"/>
      <c r="AU115" s="12"/>
      <c r="AV115" s="511"/>
      <c r="AW115" s="4"/>
      <c r="AX115" s="4"/>
      <c r="AY115" s="4"/>
      <c r="BS115" s="6"/>
      <c r="BT115" s="6"/>
    </row>
    <row r="116" spans="1:78" s="7" customFormat="1" ht="16.5" hidden="1" customHeight="1">
      <c r="A116" s="3" t="s">
        <v>1210</v>
      </c>
      <c r="B116" s="84"/>
      <c r="C116" s="1421" t="s">
        <v>681</v>
      </c>
      <c r="D116" s="1422"/>
      <c r="E116" s="1422"/>
      <c r="F116" s="1422"/>
      <c r="G116" s="1422"/>
      <c r="H116" s="1423"/>
      <c r="I116" s="1736"/>
      <c r="J116" s="1737"/>
      <c r="K116" s="1737"/>
      <c r="L116" s="1737"/>
      <c r="M116" s="1737"/>
      <c r="N116" s="1737"/>
      <c r="O116" s="1737"/>
      <c r="P116" s="1737"/>
      <c r="Q116" s="1737"/>
      <c r="R116" s="1737"/>
      <c r="S116" s="1737"/>
      <c r="T116" s="1737"/>
      <c r="U116" s="1737"/>
      <c r="V116" s="1737"/>
      <c r="W116" s="1737"/>
      <c r="X116" s="1737"/>
      <c r="Y116" s="1738"/>
      <c r="Z116" s="1641" t="s">
        <v>502</v>
      </c>
      <c r="AA116" s="1641"/>
      <c r="AB116" s="1641"/>
      <c r="AC116" s="1641"/>
      <c r="AD116" s="1641"/>
      <c r="AE116" s="1728"/>
      <c r="AF116" s="1728"/>
      <c r="AG116" s="1728"/>
      <c r="AH116" s="1728"/>
      <c r="AI116" s="1728"/>
      <c r="AJ116" s="1728"/>
      <c r="AK116" s="1728"/>
      <c r="AL116" s="1728"/>
      <c r="AM116" s="1728"/>
      <c r="AN116" s="1728"/>
      <c r="AO116" s="1728"/>
      <c r="AP116" s="1728"/>
      <c r="AQ116" s="1728"/>
      <c r="AR116" s="1728"/>
      <c r="AS116" s="1728"/>
      <c r="AT116" s="1729"/>
      <c r="AU116" s="12"/>
      <c r="AV116" s="511"/>
      <c r="AW116" s="4"/>
      <c r="AX116" s="4"/>
      <c r="AY116" s="4"/>
      <c r="AZ116" s="18"/>
      <c r="BA116" s="18"/>
      <c r="BB116" s="18"/>
      <c r="BC116" s="18"/>
      <c r="BD116" s="18"/>
      <c r="BE116" s="18"/>
      <c r="BF116" s="11"/>
      <c r="BG116" s="11"/>
      <c r="BH116" s="11"/>
      <c r="BI116" s="11"/>
      <c r="BJ116" s="11"/>
      <c r="BK116" s="11"/>
      <c r="BL116" s="11"/>
      <c r="BM116" s="11"/>
      <c r="BN116" s="11"/>
      <c r="BO116" s="11"/>
      <c r="BP116" s="11"/>
      <c r="BQ116" s="103"/>
      <c r="BR116" s="11"/>
      <c r="BS116" s="5"/>
      <c r="BT116" s="5"/>
      <c r="BU116" s="6"/>
      <c r="BV116" s="6"/>
      <c r="BW116" s="6"/>
      <c r="BX116" s="6"/>
      <c r="BY116" s="6"/>
      <c r="BZ116" s="6"/>
    </row>
    <row r="117" spans="1:78" ht="18.649999999999999" hidden="1" customHeight="1">
      <c r="A117" s="3" t="s">
        <v>1210</v>
      </c>
      <c r="B117" s="84"/>
      <c r="C117" s="1515" t="s">
        <v>998</v>
      </c>
      <c r="D117" s="1509"/>
      <c r="E117" s="1509"/>
      <c r="F117" s="1509"/>
      <c r="G117" s="1509"/>
      <c r="H117" s="1510"/>
      <c r="I117" s="1739"/>
      <c r="J117" s="1740"/>
      <c r="K117" s="1740"/>
      <c r="L117" s="1740"/>
      <c r="M117" s="1740"/>
      <c r="N117" s="1740"/>
      <c r="O117" s="1740"/>
      <c r="P117" s="1740"/>
      <c r="Q117" s="1740"/>
      <c r="R117" s="1740"/>
      <c r="S117" s="1740"/>
      <c r="T117" s="1740"/>
      <c r="U117" s="1740"/>
      <c r="V117" s="1740"/>
      <c r="W117" s="1740"/>
      <c r="X117" s="1740"/>
      <c r="Y117" s="1741"/>
      <c r="Z117" s="1641" t="s">
        <v>911</v>
      </c>
      <c r="AA117" s="1641"/>
      <c r="AB117" s="1641"/>
      <c r="AC117" s="1641"/>
      <c r="AD117" s="1641"/>
      <c r="AE117" s="1745"/>
      <c r="AF117" s="1745"/>
      <c r="AG117" s="1745"/>
      <c r="AH117" s="1745"/>
      <c r="AI117" s="1745"/>
      <c r="AJ117" s="1745"/>
      <c r="AK117" s="1745"/>
      <c r="AL117" s="1745"/>
      <c r="AM117" s="1745"/>
      <c r="AN117" s="1745"/>
      <c r="AO117" s="1745"/>
      <c r="AP117" s="1745"/>
      <c r="AQ117" s="1745"/>
      <c r="AR117" s="1745"/>
      <c r="AS117" s="1745"/>
      <c r="AT117" s="1746"/>
      <c r="AU117" s="12"/>
      <c r="AV117" s="511"/>
      <c r="AW117" s="4"/>
      <c r="AX117" s="4"/>
      <c r="AY117" s="4"/>
      <c r="BS117" s="5"/>
      <c r="BT117" s="5"/>
    </row>
    <row r="118" spans="1:78" ht="18.649999999999999" hidden="1" customHeight="1">
      <c r="A118" s="3" t="s">
        <v>1210</v>
      </c>
      <c r="B118" s="84"/>
      <c r="C118" s="1375"/>
      <c r="D118" s="1376"/>
      <c r="E118" s="1376"/>
      <c r="F118" s="1376"/>
      <c r="G118" s="1376"/>
      <c r="H118" s="1377"/>
      <c r="I118" s="1742"/>
      <c r="J118" s="1743"/>
      <c r="K118" s="1743"/>
      <c r="L118" s="1743"/>
      <c r="M118" s="1743"/>
      <c r="N118" s="1743"/>
      <c r="O118" s="1743"/>
      <c r="P118" s="1743"/>
      <c r="Q118" s="1743"/>
      <c r="R118" s="1743"/>
      <c r="S118" s="1743"/>
      <c r="T118" s="1743"/>
      <c r="U118" s="1743"/>
      <c r="V118" s="1743"/>
      <c r="W118" s="1743"/>
      <c r="X118" s="1743"/>
      <c r="Y118" s="1744"/>
      <c r="Z118" s="1641" t="s">
        <v>682</v>
      </c>
      <c r="AA118" s="1641"/>
      <c r="AB118" s="1641"/>
      <c r="AC118" s="1641"/>
      <c r="AD118" s="1641"/>
      <c r="AE118" s="1747"/>
      <c r="AF118" s="1748"/>
      <c r="AG118" s="1748"/>
      <c r="AH118" s="1748"/>
      <c r="AI118" s="1748"/>
      <c r="AJ118" s="1748"/>
      <c r="AK118" s="1748"/>
      <c r="AL118" s="1748"/>
      <c r="AM118" s="1748"/>
      <c r="AN118" s="1748"/>
      <c r="AO118" s="1748"/>
      <c r="AP118" s="1748"/>
      <c r="AQ118" s="1748"/>
      <c r="AR118" s="1748"/>
      <c r="AS118" s="1748"/>
      <c r="AT118" s="1749"/>
      <c r="AU118" s="12"/>
      <c r="AV118" s="511" t="str">
        <f>IF(ISERROR(FIND("@",AE122,FIND("@",AE122,1)+1)),"OK","NG")</f>
        <v>OK</v>
      </c>
      <c r="AW118" s="516" t="str">
        <f>IF(AND(AX118="OK",AY118="OK",AZ118="OK"),"OK","NG")</f>
        <v>OK</v>
      </c>
      <c r="AX118" s="4" t="str">
        <f>IF(COUNTIF(AE122,"*@*"),"OK","NG")</f>
        <v>OK</v>
      </c>
      <c r="AY118" s="515" t="str">
        <f>IF(LEFT(AE122,1)="@","NG","OK")</f>
        <v>OK</v>
      </c>
      <c r="AZ118" s="516" t="str">
        <f>IF(ISERR(FIND(";",AE122)),"OK","NG")</f>
        <v>OK</v>
      </c>
      <c r="BS118" s="5"/>
      <c r="BT118" s="5"/>
    </row>
    <row r="119" spans="1:78" ht="18.649999999999999" customHeight="1">
      <c r="A119" s="30"/>
      <c r="B119" s="84"/>
      <c r="C119" s="1421" t="s">
        <v>681</v>
      </c>
      <c r="D119" s="1422"/>
      <c r="E119" s="1422"/>
      <c r="F119" s="1422"/>
      <c r="G119" s="1422"/>
      <c r="H119" s="1423"/>
      <c r="I119" s="1750" t="s">
        <v>2054</v>
      </c>
      <c r="J119" s="1751"/>
      <c r="K119" s="1751"/>
      <c r="L119" s="1751"/>
      <c r="M119" s="1751"/>
      <c r="N119" s="1751"/>
      <c r="O119" s="1751"/>
      <c r="P119" s="1752"/>
      <c r="Q119" s="1751" t="s">
        <v>1901</v>
      </c>
      <c r="R119" s="1751"/>
      <c r="S119" s="1751"/>
      <c r="T119" s="1751"/>
      <c r="U119" s="1751"/>
      <c r="V119" s="1751"/>
      <c r="W119" s="1751"/>
      <c r="X119" s="1753"/>
      <c r="Y119" s="1725" t="s">
        <v>502</v>
      </c>
      <c r="Z119" s="1726"/>
      <c r="AA119" s="1726"/>
      <c r="AB119" s="1726"/>
      <c r="AC119" s="1726"/>
      <c r="AD119" s="1727"/>
      <c r="AE119" s="1754"/>
      <c r="AF119" s="1754"/>
      <c r="AG119" s="1754"/>
      <c r="AH119" s="1754"/>
      <c r="AI119" s="1754"/>
      <c r="AJ119" s="1754"/>
      <c r="AK119" s="1754"/>
      <c r="AL119" s="1754"/>
      <c r="AM119" s="1754"/>
      <c r="AN119" s="1754"/>
      <c r="AO119" s="1754"/>
      <c r="AP119" s="1754"/>
      <c r="AQ119" s="1754"/>
      <c r="AR119" s="1754"/>
      <c r="AS119" s="1754"/>
      <c r="AT119" s="1755"/>
      <c r="AU119" s="12"/>
      <c r="AV119" s="511">
        <v>2</v>
      </c>
      <c r="AW119" s="4"/>
      <c r="AX119" s="4"/>
      <c r="AY119" s="4"/>
      <c r="BS119" s="5"/>
      <c r="BT119" s="5"/>
    </row>
    <row r="120" spans="1:78" ht="18.649999999999999" customHeight="1">
      <c r="A120" s="30"/>
      <c r="B120" s="84"/>
      <c r="C120" s="1515" t="s">
        <v>508</v>
      </c>
      <c r="D120" s="1516"/>
      <c r="E120" s="1516"/>
      <c r="F120" s="1516"/>
      <c r="G120" s="1516"/>
      <c r="H120" s="1517"/>
      <c r="I120" s="1719" t="s">
        <v>1902</v>
      </c>
      <c r="J120" s="1720"/>
      <c r="K120" s="1720"/>
      <c r="L120" s="1720"/>
      <c r="M120" s="1720"/>
      <c r="N120" s="1720"/>
      <c r="O120" s="1720"/>
      <c r="P120" s="1721"/>
      <c r="Q120" s="1720" t="s">
        <v>1903</v>
      </c>
      <c r="R120" s="1720"/>
      <c r="S120" s="1720"/>
      <c r="T120" s="1720"/>
      <c r="U120" s="1720"/>
      <c r="V120" s="1720"/>
      <c r="W120" s="1720"/>
      <c r="X120" s="1723"/>
      <c r="Y120" s="1725" t="s">
        <v>351</v>
      </c>
      <c r="Z120" s="1726"/>
      <c r="AA120" s="1726"/>
      <c r="AB120" s="1726"/>
      <c r="AC120" s="1726"/>
      <c r="AD120" s="1727"/>
      <c r="AE120" s="1728" t="s">
        <v>2058</v>
      </c>
      <c r="AF120" s="1728"/>
      <c r="AG120" s="1728"/>
      <c r="AH120" s="1728"/>
      <c r="AI120" s="1728"/>
      <c r="AJ120" s="1728"/>
      <c r="AK120" s="1728"/>
      <c r="AL120" s="1728"/>
      <c r="AM120" s="1728"/>
      <c r="AN120" s="1728"/>
      <c r="AO120" s="1728"/>
      <c r="AP120" s="1728"/>
      <c r="AQ120" s="1728"/>
      <c r="AR120" s="1728"/>
      <c r="AS120" s="1728"/>
      <c r="AT120" s="1729"/>
      <c r="AU120" s="12"/>
      <c r="AV120" s="511"/>
      <c r="BS120" s="5"/>
      <c r="BT120" s="5"/>
    </row>
    <row r="121" spans="1:78" ht="18.649999999999999" customHeight="1">
      <c r="A121" s="30"/>
      <c r="B121" s="84"/>
      <c r="C121" s="1518"/>
      <c r="D121" s="1519"/>
      <c r="E121" s="1519"/>
      <c r="F121" s="1519"/>
      <c r="G121" s="1519"/>
      <c r="H121" s="1520"/>
      <c r="I121" s="1680"/>
      <c r="J121" s="1722"/>
      <c r="K121" s="1722"/>
      <c r="L121" s="1722"/>
      <c r="M121" s="1722"/>
      <c r="N121" s="1722"/>
      <c r="O121" s="1722"/>
      <c r="P121" s="1681"/>
      <c r="Q121" s="1722"/>
      <c r="R121" s="1722"/>
      <c r="S121" s="1722"/>
      <c r="T121" s="1722"/>
      <c r="U121" s="1722"/>
      <c r="V121" s="1722"/>
      <c r="W121" s="1722"/>
      <c r="X121" s="1724"/>
      <c r="Y121" s="1725" t="s">
        <v>352</v>
      </c>
      <c r="Z121" s="1726"/>
      <c r="AA121" s="1726"/>
      <c r="AB121" s="1726"/>
      <c r="AC121" s="1726"/>
      <c r="AD121" s="1727"/>
      <c r="AE121" s="1730"/>
      <c r="AF121" s="1731"/>
      <c r="AG121" s="1731"/>
      <c r="AH121" s="1731"/>
      <c r="AI121" s="1731"/>
      <c r="AJ121" s="1731"/>
      <c r="AK121" s="1731"/>
      <c r="AL121" s="1731"/>
      <c r="AM121" s="1731"/>
      <c r="AN121" s="1731"/>
      <c r="AO121" s="1731"/>
      <c r="AP121" s="1731"/>
      <c r="AQ121" s="1731"/>
      <c r="AR121" s="1731"/>
      <c r="AS121" s="1731"/>
      <c r="AT121" s="1732"/>
      <c r="AU121" s="12"/>
      <c r="AV121" s="512"/>
      <c r="BS121" s="5"/>
      <c r="BT121" s="5"/>
    </row>
    <row r="122" spans="1:78" ht="16.5" customHeight="1">
      <c r="A122" s="30"/>
      <c r="B122" s="84"/>
      <c r="C122" s="1521"/>
      <c r="D122" s="1522"/>
      <c r="E122" s="1522"/>
      <c r="F122" s="1522"/>
      <c r="G122" s="1522"/>
      <c r="H122" s="1523"/>
      <c r="I122" s="1663"/>
      <c r="J122" s="1664"/>
      <c r="K122" s="1664"/>
      <c r="L122" s="1664"/>
      <c r="M122" s="1664"/>
      <c r="N122" s="1664"/>
      <c r="O122" s="1664"/>
      <c r="P122" s="1682"/>
      <c r="Q122" s="1664"/>
      <c r="R122" s="1664"/>
      <c r="S122" s="1664"/>
      <c r="T122" s="1664"/>
      <c r="U122" s="1664"/>
      <c r="V122" s="1664"/>
      <c r="W122" s="1664"/>
      <c r="X122" s="1665"/>
      <c r="Y122" s="1725" t="s">
        <v>682</v>
      </c>
      <c r="Z122" s="1726"/>
      <c r="AA122" s="1726"/>
      <c r="AB122" s="1726"/>
      <c r="AC122" s="1726"/>
      <c r="AD122" s="1727"/>
      <c r="AE122" s="1747" t="s">
        <v>2057</v>
      </c>
      <c r="AF122" s="1748"/>
      <c r="AG122" s="1748"/>
      <c r="AH122" s="1748"/>
      <c r="AI122" s="1748"/>
      <c r="AJ122" s="1748"/>
      <c r="AK122" s="1748"/>
      <c r="AL122" s="1748"/>
      <c r="AM122" s="1748"/>
      <c r="AN122" s="1748"/>
      <c r="AO122" s="1748"/>
      <c r="AP122" s="1748"/>
      <c r="AQ122" s="1748"/>
      <c r="AR122" s="1748"/>
      <c r="AS122" s="1748"/>
      <c r="AT122" s="1749"/>
      <c r="AU122" s="12"/>
      <c r="AV122" s="512"/>
      <c r="BS122" s="5"/>
      <c r="BT122" s="5"/>
    </row>
    <row r="123" spans="1:78" ht="20" thickBot="1">
      <c r="A123" s="30"/>
      <c r="B123" s="84"/>
      <c r="C123" s="1763" t="s">
        <v>743</v>
      </c>
      <c r="D123" s="1764"/>
      <c r="E123" s="1764"/>
      <c r="F123" s="1764"/>
      <c r="G123" s="1764"/>
      <c r="H123" s="1765"/>
      <c r="I123" s="147"/>
      <c r="J123" s="148"/>
      <c r="K123" s="1766" t="s">
        <v>811</v>
      </c>
      <c r="L123" s="1766"/>
      <c r="M123" s="1766"/>
      <c r="N123" s="1766"/>
      <c r="O123" s="1766"/>
      <c r="P123" s="1766"/>
      <c r="Q123" s="1766"/>
      <c r="R123" s="1766"/>
      <c r="S123" s="1766"/>
      <c r="T123" s="1766"/>
      <c r="U123" s="148"/>
      <c r="V123" s="148"/>
      <c r="W123" s="1766" t="s">
        <v>744</v>
      </c>
      <c r="X123" s="1766"/>
      <c r="Y123" s="1766"/>
      <c r="Z123" s="1766"/>
      <c r="AA123" s="1766"/>
      <c r="AB123" s="1766"/>
      <c r="AC123" s="1766"/>
      <c r="AD123" s="1766"/>
      <c r="AE123" s="1766"/>
      <c r="AF123" s="1766"/>
      <c r="AG123" s="149"/>
      <c r="AH123" s="149"/>
      <c r="AI123" s="149"/>
      <c r="AJ123" s="149"/>
      <c r="AK123" s="149"/>
      <c r="AL123" s="149"/>
      <c r="AM123" s="149"/>
      <c r="AN123" s="149"/>
      <c r="AO123" s="149"/>
      <c r="AP123" s="149"/>
      <c r="AQ123" s="149"/>
      <c r="AR123" s="149"/>
      <c r="AS123" s="149"/>
      <c r="AT123" s="150"/>
      <c r="AU123" s="12"/>
      <c r="AV123" s="512"/>
      <c r="BS123" s="5"/>
      <c r="BT123" s="5"/>
    </row>
    <row r="124" spans="1:78" ht="18.649999999999999" customHeight="1" thickBot="1">
      <c r="A124" s="30"/>
      <c r="B124" s="84"/>
      <c r="C124" s="104"/>
      <c r="D124" s="104"/>
      <c r="E124" s="104"/>
      <c r="F124" s="104"/>
      <c r="G124" s="104"/>
      <c r="H124" s="104"/>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2"/>
      <c r="AV124" s="512"/>
      <c r="BS124" s="5"/>
      <c r="BT124" s="5"/>
    </row>
    <row r="125" spans="1:78" ht="18.649999999999999" customHeight="1">
      <c r="A125" s="30"/>
      <c r="B125" s="84"/>
      <c r="C125" s="1756" t="s">
        <v>683</v>
      </c>
      <c r="D125" s="1757"/>
      <c r="E125" s="1757"/>
      <c r="F125" s="1757"/>
      <c r="G125" s="1757"/>
      <c r="H125" s="1758"/>
      <c r="I125" s="1339" t="s">
        <v>1722</v>
      </c>
      <c r="J125" s="1339"/>
      <c r="K125" s="1339"/>
      <c r="L125" s="1339"/>
      <c r="M125" s="1339"/>
      <c r="N125" s="1339"/>
      <c r="O125" s="1339"/>
      <c r="P125" s="1339"/>
      <c r="Q125" s="1339"/>
      <c r="R125" s="1339"/>
      <c r="S125" s="1339"/>
      <c r="T125" s="1339"/>
      <c r="U125" s="1339"/>
      <c r="V125" s="1339"/>
      <c r="W125" s="1339"/>
      <c r="X125" s="1339"/>
      <c r="Y125" s="1339"/>
      <c r="Z125" s="1339"/>
      <c r="AA125" s="1339"/>
      <c r="AB125" s="1339"/>
      <c r="AC125" s="1339"/>
      <c r="AD125" s="1339"/>
      <c r="AE125" s="1339"/>
      <c r="AF125" s="1339"/>
      <c r="AG125" s="1339"/>
      <c r="AH125" s="1339"/>
      <c r="AI125" s="1339"/>
      <c r="AJ125" s="1339"/>
      <c r="AK125" s="1339"/>
      <c r="AL125" s="1339"/>
      <c r="AM125" s="1339"/>
      <c r="AN125" s="1339"/>
      <c r="AO125" s="1339"/>
      <c r="AP125" s="1339"/>
      <c r="AQ125" s="1339"/>
      <c r="AR125" s="1339"/>
      <c r="AS125" s="1339"/>
      <c r="AT125" s="1340"/>
      <c r="AU125" s="35"/>
      <c r="AV125" s="512"/>
      <c r="BS125" s="5"/>
      <c r="BT125" s="5"/>
    </row>
    <row r="126" spans="1:78" ht="18.649999999999999" customHeight="1">
      <c r="A126" s="30"/>
      <c r="B126" s="84"/>
      <c r="C126" s="1756"/>
      <c r="D126" s="1757"/>
      <c r="E126" s="1757"/>
      <c r="F126" s="1757"/>
      <c r="G126" s="1757"/>
      <c r="H126" s="1758"/>
      <c r="I126" s="1339"/>
      <c r="J126" s="1339"/>
      <c r="K126" s="1339"/>
      <c r="L126" s="1339"/>
      <c r="M126" s="1339"/>
      <c r="N126" s="1339"/>
      <c r="O126" s="1339"/>
      <c r="P126" s="1339"/>
      <c r="Q126" s="1339"/>
      <c r="R126" s="1339"/>
      <c r="S126" s="1339"/>
      <c r="T126" s="1339"/>
      <c r="U126" s="1339"/>
      <c r="V126" s="1339"/>
      <c r="W126" s="1339"/>
      <c r="X126" s="1339"/>
      <c r="Y126" s="1339"/>
      <c r="Z126" s="1339"/>
      <c r="AA126" s="1339"/>
      <c r="AB126" s="1339"/>
      <c r="AC126" s="1339"/>
      <c r="AD126" s="1339"/>
      <c r="AE126" s="1339"/>
      <c r="AF126" s="1339"/>
      <c r="AG126" s="1339"/>
      <c r="AH126" s="1339"/>
      <c r="AI126" s="1339"/>
      <c r="AJ126" s="1339"/>
      <c r="AK126" s="1339"/>
      <c r="AL126" s="1339"/>
      <c r="AM126" s="1339"/>
      <c r="AN126" s="1339"/>
      <c r="AO126" s="1339"/>
      <c r="AP126" s="1339"/>
      <c r="AQ126" s="1339"/>
      <c r="AR126" s="1339"/>
      <c r="AS126" s="1339"/>
      <c r="AT126" s="1340"/>
      <c r="AU126" s="35"/>
      <c r="AV126" s="512"/>
      <c r="BS126" s="5"/>
      <c r="BT126" s="5"/>
    </row>
    <row r="127" spans="1:78" ht="18.649999999999999" customHeight="1">
      <c r="A127" s="30"/>
      <c r="B127" s="84"/>
      <c r="C127" s="1756"/>
      <c r="D127" s="1757"/>
      <c r="E127" s="1757"/>
      <c r="F127" s="1757"/>
      <c r="G127" s="1757"/>
      <c r="H127" s="1758"/>
      <c r="I127" s="1339"/>
      <c r="J127" s="1339"/>
      <c r="K127" s="1339"/>
      <c r="L127" s="1339"/>
      <c r="M127" s="1339"/>
      <c r="N127" s="1339"/>
      <c r="O127" s="1339"/>
      <c r="P127" s="1339"/>
      <c r="Q127" s="1339"/>
      <c r="R127" s="1339"/>
      <c r="S127" s="1339"/>
      <c r="T127" s="1339"/>
      <c r="U127" s="1339"/>
      <c r="V127" s="1339"/>
      <c r="W127" s="1339"/>
      <c r="X127" s="1339"/>
      <c r="Y127" s="1339"/>
      <c r="Z127" s="1339"/>
      <c r="AA127" s="1339"/>
      <c r="AB127" s="1339"/>
      <c r="AC127" s="1339"/>
      <c r="AD127" s="1339"/>
      <c r="AE127" s="1339"/>
      <c r="AF127" s="1339"/>
      <c r="AG127" s="1339"/>
      <c r="AH127" s="1339"/>
      <c r="AI127" s="1339"/>
      <c r="AJ127" s="1339"/>
      <c r="AK127" s="1339"/>
      <c r="AL127" s="1339"/>
      <c r="AM127" s="1339"/>
      <c r="AN127" s="1339"/>
      <c r="AO127" s="1339"/>
      <c r="AP127" s="1339"/>
      <c r="AQ127" s="1339"/>
      <c r="AR127" s="1339"/>
      <c r="AS127" s="1339"/>
      <c r="AT127" s="1340"/>
      <c r="AU127" s="35"/>
      <c r="AV127" s="512"/>
      <c r="BS127" s="5"/>
      <c r="BT127" s="5"/>
    </row>
    <row r="128" spans="1:78" ht="18.649999999999999" customHeight="1">
      <c r="A128" s="30"/>
      <c r="B128" s="84"/>
      <c r="C128" s="1756"/>
      <c r="D128" s="1757"/>
      <c r="E128" s="1757"/>
      <c r="F128" s="1757"/>
      <c r="G128" s="1757"/>
      <c r="H128" s="1758"/>
      <c r="I128" s="1339"/>
      <c r="J128" s="1339"/>
      <c r="K128" s="1339"/>
      <c r="L128" s="1339"/>
      <c r="M128" s="1339"/>
      <c r="N128" s="1339"/>
      <c r="O128" s="1339"/>
      <c r="P128" s="1339"/>
      <c r="Q128" s="1339"/>
      <c r="R128" s="1339"/>
      <c r="S128" s="1339"/>
      <c r="T128" s="1339"/>
      <c r="U128" s="1339"/>
      <c r="V128" s="1339"/>
      <c r="W128" s="1339"/>
      <c r="X128" s="1339"/>
      <c r="Y128" s="1339"/>
      <c r="Z128" s="1339"/>
      <c r="AA128" s="1339"/>
      <c r="AB128" s="1339"/>
      <c r="AC128" s="1339"/>
      <c r="AD128" s="1339"/>
      <c r="AE128" s="1339"/>
      <c r="AF128" s="1339"/>
      <c r="AG128" s="1339"/>
      <c r="AH128" s="1339"/>
      <c r="AI128" s="1339"/>
      <c r="AJ128" s="1339"/>
      <c r="AK128" s="1339"/>
      <c r="AL128" s="1339"/>
      <c r="AM128" s="1339"/>
      <c r="AN128" s="1339"/>
      <c r="AO128" s="1339"/>
      <c r="AP128" s="1339"/>
      <c r="AQ128" s="1339"/>
      <c r="AR128" s="1339"/>
      <c r="AS128" s="1339"/>
      <c r="AT128" s="1340"/>
      <c r="AU128" s="35"/>
      <c r="AV128" s="512"/>
      <c r="BS128" s="5"/>
      <c r="BT128" s="5"/>
    </row>
    <row r="129" spans="1:48" ht="30" customHeight="1">
      <c r="A129" s="30"/>
      <c r="B129" s="84"/>
      <c r="C129" s="1756"/>
      <c r="D129" s="1757"/>
      <c r="E129" s="1757"/>
      <c r="F129" s="1757"/>
      <c r="G129" s="1757"/>
      <c r="H129" s="1758"/>
      <c r="I129" s="1339"/>
      <c r="J129" s="1339"/>
      <c r="K129" s="1339"/>
      <c r="L129" s="1339"/>
      <c r="M129" s="1339"/>
      <c r="N129" s="1339"/>
      <c r="O129" s="1339"/>
      <c r="P129" s="1339"/>
      <c r="Q129" s="1339"/>
      <c r="R129" s="1339"/>
      <c r="S129" s="1339"/>
      <c r="T129" s="1339"/>
      <c r="U129" s="1339"/>
      <c r="V129" s="1339"/>
      <c r="W129" s="1339"/>
      <c r="X129" s="1339"/>
      <c r="Y129" s="1339"/>
      <c r="Z129" s="1339"/>
      <c r="AA129" s="1339"/>
      <c r="AB129" s="1339"/>
      <c r="AC129" s="1339"/>
      <c r="AD129" s="1339"/>
      <c r="AE129" s="1339"/>
      <c r="AF129" s="1339"/>
      <c r="AG129" s="1339"/>
      <c r="AH129" s="1339"/>
      <c r="AI129" s="1339"/>
      <c r="AJ129" s="1339"/>
      <c r="AK129" s="1339"/>
      <c r="AL129" s="1339"/>
      <c r="AM129" s="1339"/>
      <c r="AN129" s="1339"/>
      <c r="AO129" s="1339"/>
      <c r="AP129" s="1339"/>
      <c r="AQ129" s="1339"/>
      <c r="AR129" s="1339"/>
      <c r="AS129" s="1339"/>
      <c r="AT129" s="1340"/>
      <c r="AU129" s="35"/>
      <c r="AV129" s="512"/>
    </row>
    <row r="130" spans="1:48" ht="18.649999999999999" customHeight="1" thickBot="1">
      <c r="A130" s="30"/>
      <c r="B130" s="84"/>
      <c r="C130" s="1759"/>
      <c r="D130" s="1760"/>
      <c r="E130" s="1760"/>
      <c r="F130" s="1760"/>
      <c r="G130" s="1760"/>
      <c r="H130" s="1761"/>
      <c r="I130" s="1511"/>
      <c r="J130" s="1511"/>
      <c r="K130" s="1511"/>
      <c r="L130" s="1511"/>
      <c r="M130" s="1511"/>
      <c r="N130" s="1511"/>
      <c r="O130" s="1511"/>
      <c r="P130" s="1511"/>
      <c r="Q130" s="1511"/>
      <c r="R130" s="1511"/>
      <c r="S130" s="1511"/>
      <c r="T130" s="1511"/>
      <c r="U130" s="1511"/>
      <c r="V130" s="1511"/>
      <c r="W130" s="1511"/>
      <c r="X130" s="1511"/>
      <c r="Y130" s="1511"/>
      <c r="Z130" s="1511"/>
      <c r="AA130" s="1511"/>
      <c r="AB130" s="1511"/>
      <c r="AC130" s="1511"/>
      <c r="AD130" s="1511"/>
      <c r="AE130" s="1511"/>
      <c r="AF130" s="1511"/>
      <c r="AG130" s="1511"/>
      <c r="AH130" s="1511"/>
      <c r="AI130" s="1511"/>
      <c r="AJ130" s="1511"/>
      <c r="AK130" s="1511"/>
      <c r="AL130" s="1511"/>
      <c r="AM130" s="1511"/>
      <c r="AN130" s="1511"/>
      <c r="AO130" s="1511"/>
      <c r="AP130" s="1511"/>
      <c r="AQ130" s="1511"/>
      <c r="AR130" s="1511"/>
      <c r="AS130" s="1511"/>
      <c r="AT130" s="1762"/>
      <c r="AU130" s="35"/>
      <c r="AV130" s="512"/>
    </row>
    <row r="131" spans="1:48" ht="18.649999999999999" customHeight="1">
      <c r="A131" s="30"/>
      <c r="B131" s="84"/>
      <c r="C131" s="48"/>
      <c r="D131" s="48"/>
      <c r="E131" s="48"/>
      <c r="F131" s="48"/>
      <c r="G131" s="48"/>
      <c r="H131" s="48"/>
      <c r="I131" s="956"/>
      <c r="J131" s="956"/>
      <c r="K131" s="956"/>
      <c r="L131" s="956"/>
      <c r="M131" s="956"/>
      <c r="N131" s="956"/>
      <c r="O131" s="956"/>
      <c r="P131" s="956"/>
      <c r="Q131" s="956"/>
      <c r="R131" s="956"/>
      <c r="S131" s="956"/>
      <c r="T131" s="956"/>
      <c r="U131" s="956"/>
      <c r="V131" s="956"/>
      <c r="W131" s="956"/>
      <c r="X131" s="956"/>
      <c r="Y131" s="956"/>
      <c r="Z131" s="956"/>
      <c r="AA131" s="956"/>
      <c r="AB131" s="956"/>
      <c r="AC131" s="956"/>
      <c r="AD131" s="956"/>
      <c r="AE131" s="956"/>
      <c r="AF131" s="956"/>
      <c r="AG131" s="956"/>
      <c r="AH131" s="956"/>
      <c r="AI131" s="956"/>
      <c r="AJ131" s="956"/>
      <c r="AK131" s="956"/>
      <c r="AL131" s="956"/>
      <c r="AM131" s="956"/>
      <c r="AN131" s="956"/>
      <c r="AO131" s="956"/>
      <c r="AP131" s="956"/>
      <c r="AQ131" s="956"/>
      <c r="AR131" s="956"/>
      <c r="AS131" s="956"/>
      <c r="AT131" s="956"/>
      <c r="AU131" s="35"/>
    </row>
    <row r="132" spans="1:48" ht="18.649999999999999" customHeight="1">
      <c r="A132" s="30"/>
      <c r="B132" s="84"/>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35"/>
    </row>
    <row r="133" spans="1:48" ht="18.649999999999999" customHeight="1">
      <c r="A133" s="30"/>
      <c r="B133" s="84"/>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35"/>
    </row>
    <row r="134" spans="1:48" ht="18.649999999999999" customHeight="1" thickBot="1">
      <c r="A134" s="30"/>
      <c r="B134" s="85"/>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7"/>
    </row>
    <row r="135" spans="1:48" ht="18.649999999999999" customHeight="1" thickTop="1">
      <c r="A135" s="30"/>
      <c r="C135" s="39"/>
      <c r="AC135" s="39"/>
      <c r="AD135" s="39"/>
      <c r="AE135" s="39"/>
      <c r="AF135" s="39"/>
      <c r="AG135" s="39"/>
      <c r="AH135" s="39"/>
      <c r="AI135" s="39"/>
      <c r="AJ135" s="39"/>
      <c r="AK135" s="39"/>
      <c r="AT135" s="40"/>
      <c r="AU135" s="41"/>
    </row>
    <row r="136" spans="1:48" ht="18.649999999999999" customHeight="1">
      <c r="A136" s="30"/>
      <c r="C136" s="39"/>
      <c r="AC136" s="39"/>
      <c r="AD136" s="39"/>
      <c r="AE136" s="39"/>
      <c r="AF136" s="39"/>
      <c r="AG136" s="39"/>
      <c r="AH136" s="39"/>
      <c r="AI136" s="39"/>
      <c r="AJ136" s="39"/>
      <c r="AK136" s="39"/>
      <c r="AT136" s="40"/>
      <c r="AU136" s="41"/>
    </row>
    <row r="137" spans="1:48" ht="18.649999999999999" customHeight="1">
      <c r="A137" s="30"/>
      <c r="C137" s="39"/>
      <c r="AC137" s="39"/>
      <c r="AD137" s="39"/>
      <c r="AE137" s="39"/>
      <c r="AF137" s="39"/>
      <c r="AG137" s="39"/>
      <c r="AH137" s="39"/>
      <c r="AI137" s="39"/>
      <c r="AJ137" s="39"/>
      <c r="AK137" s="39"/>
      <c r="AT137" s="40"/>
      <c r="AU137" s="41"/>
    </row>
    <row r="138" spans="1:48" ht="18.649999999999999" customHeight="1">
      <c r="A138" s="30"/>
      <c r="C138" s="39"/>
      <c r="AC138" s="39"/>
      <c r="AD138" s="39"/>
      <c r="AE138" s="39"/>
      <c r="AF138" s="39"/>
      <c r="AG138" s="39"/>
      <c r="AH138" s="39"/>
      <c r="AI138" s="39"/>
      <c r="AJ138" s="39"/>
      <c r="AK138" s="39"/>
      <c r="AT138" s="40"/>
      <c r="AU138" s="41"/>
    </row>
    <row r="139" spans="1:48" ht="18.649999999999999" customHeight="1">
      <c r="A139" s="30"/>
      <c r="C139" s="39"/>
      <c r="AC139" s="39"/>
      <c r="AD139" s="39"/>
      <c r="AE139" s="39"/>
      <c r="AF139" s="39"/>
      <c r="AG139" s="39"/>
      <c r="AH139" s="39"/>
      <c r="AI139" s="39"/>
      <c r="AJ139" s="39"/>
      <c r="AK139" s="39"/>
      <c r="AT139" s="40"/>
      <c r="AU139" s="41"/>
    </row>
    <row r="140" spans="1:48" ht="18.649999999999999" customHeight="1">
      <c r="A140" s="30"/>
      <c r="C140" s="39"/>
      <c r="AC140" s="39"/>
      <c r="AD140" s="39"/>
      <c r="AE140" s="39"/>
      <c r="AF140" s="39"/>
      <c r="AG140" s="39"/>
      <c r="AH140" s="39"/>
      <c r="AI140" s="39"/>
      <c r="AJ140" s="39"/>
      <c r="AK140" s="39"/>
      <c r="AT140" s="40"/>
      <c r="AU140" s="41"/>
    </row>
    <row r="141" spans="1:48" ht="18.649999999999999" customHeight="1">
      <c r="A141" s="30"/>
      <c r="C141" s="39"/>
      <c r="AC141" s="39"/>
      <c r="AD141" s="39"/>
      <c r="AE141" s="39"/>
      <c r="AF141" s="39"/>
      <c r="AG141" s="39"/>
      <c r="AH141" s="39"/>
      <c r="AI141" s="39"/>
      <c r="AJ141" s="39"/>
      <c r="AK141" s="39"/>
      <c r="AT141" s="40"/>
      <c r="AU141" s="41"/>
    </row>
    <row r="142" spans="1:48" ht="18.649999999999999" customHeight="1">
      <c r="A142" s="30"/>
      <c r="C142" s="39"/>
      <c r="AC142" s="39"/>
      <c r="AD142" s="39"/>
      <c r="AE142" s="39"/>
      <c r="AF142" s="39"/>
      <c r="AG142" s="39"/>
      <c r="AH142" s="39"/>
      <c r="AI142" s="39"/>
      <c r="AJ142" s="39"/>
      <c r="AK142" s="39"/>
      <c r="AT142" s="40"/>
      <c r="AU142" s="41"/>
    </row>
    <row r="143" spans="1:48" ht="18.649999999999999" customHeight="1">
      <c r="A143" s="30"/>
      <c r="C143" s="39"/>
      <c r="AC143" s="39"/>
      <c r="AD143" s="39"/>
      <c r="AE143" s="39"/>
      <c r="AF143" s="39"/>
      <c r="AG143" s="39"/>
      <c r="AH143" s="39"/>
      <c r="AI143" s="39"/>
      <c r="AJ143" s="39"/>
      <c r="AK143" s="39"/>
      <c r="AT143" s="40"/>
      <c r="AU143" s="41"/>
    </row>
    <row r="144" spans="1:48" ht="18.649999999999999" customHeight="1">
      <c r="A144" s="30"/>
      <c r="C144" s="39"/>
      <c r="AC144" s="39"/>
      <c r="AD144" s="39"/>
      <c r="AE144" s="39"/>
      <c r="AF144" s="39"/>
      <c r="AG144" s="39"/>
      <c r="AH144" s="39"/>
      <c r="AI144" s="39"/>
      <c r="AJ144" s="39"/>
      <c r="AK144" s="39"/>
      <c r="AT144" s="40"/>
      <c r="AU144" s="41"/>
    </row>
    <row r="145" spans="1:47" ht="18.649999999999999" customHeight="1">
      <c r="A145" s="30"/>
      <c r="C145" s="39"/>
      <c r="AC145" s="39"/>
      <c r="AD145" s="39"/>
      <c r="AE145" s="39"/>
      <c r="AF145" s="39"/>
      <c r="AG145" s="39"/>
      <c r="AH145" s="39"/>
      <c r="AI145" s="39"/>
      <c r="AJ145" s="39"/>
      <c r="AK145" s="39"/>
      <c r="AT145" s="40"/>
      <c r="AU145" s="41"/>
    </row>
    <row r="146" spans="1:47" ht="18.649999999999999" customHeight="1">
      <c r="C146" s="39"/>
      <c r="AC146" s="39"/>
      <c r="AD146" s="39"/>
      <c r="AE146" s="39"/>
      <c r="AF146" s="39"/>
      <c r="AG146" s="39"/>
      <c r="AH146" s="39"/>
      <c r="AI146" s="39"/>
      <c r="AJ146" s="39"/>
      <c r="AK146" s="39"/>
      <c r="AT146" s="40"/>
      <c r="AU146" s="41"/>
    </row>
    <row r="147" spans="1:47" ht="18.649999999999999" customHeight="1">
      <c r="C147" s="39"/>
      <c r="AC147" s="39"/>
      <c r="AD147" s="39"/>
      <c r="AE147" s="39"/>
      <c r="AF147" s="39"/>
      <c r="AG147" s="39"/>
      <c r="AH147" s="39"/>
      <c r="AI147" s="39"/>
      <c r="AJ147" s="39"/>
      <c r="AK147" s="39"/>
      <c r="AT147" s="40"/>
      <c r="AU147" s="41"/>
    </row>
    <row r="148" spans="1:47" ht="18.649999999999999" customHeight="1">
      <c r="C148" s="39"/>
      <c r="AC148" s="39"/>
      <c r="AD148" s="39"/>
      <c r="AE148" s="39"/>
      <c r="AF148" s="39"/>
      <c r="AG148" s="39"/>
      <c r="AH148" s="39"/>
      <c r="AI148" s="39"/>
      <c r="AJ148" s="39"/>
      <c r="AK148" s="39"/>
      <c r="AT148" s="40"/>
      <c r="AU148" s="41"/>
    </row>
    <row r="149" spans="1:47" ht="18.649999999999999" customHeight="1">
      <c r="C149" s="39"/>
      <c r="AC149" s="39"/>
      <c r="AD149" s="39"/>
      <c r="AE149" s="39"/>
      <c r="AF149" s="39"/>
      <c r="AG149" s="39"/>
      <c r="AH149" s="39"/>
      <c r="AI149" s="39"/>
      <c r="AJ149" s="39"/>
      <c r="AK149" s="39"/>
      <c r="AT149" s="40"/>
      <c r="AU149" s="41"/>
    </row>
    <row r="150" spans="1:47" ht="18.649999999999999" customHeight="1">
      <c r="C150" s="39"/>
      <c r="AC150" s="39"/>
      <c r="AD150" s="39"/>
      <c r="AE150" s="39"/>
      <c r="AF150" s="39"/>
      <c r="AG150" s="39"/>
      <c r="AH150" s="39"/>
      <c r="AI150" s="39"/>
      <c r="AJ150" s="39"/>
      <c r="AK150" s="39"/>
      <c r="AT150" s="40"/>
      <c r="AU150" s="41"/>
    </row>
    <row r="151" spans="1:47" ht="18.649999999999999" customHeight="1">
      <c r="C151" s="39"/>
      <c r="AC151" s="39"/>
      <c r="AD151" s="39"/>
      <c r="AE151" s="39"/>
      <c r="AF151" s="39"/>
      <c r="AG151" s="39"/>
      <c r="AH151" s="39"/>
      <c r="AI151" s="39"/>
      <c r="AJ151" s="39"/>
      <c r="AK151" s="39"/>
      <c r="AT151" s="40"/>
      <c r="AU151" s="41"/>
    </row>
    <row r="152" spans="1:47" ht="18.649999999999999" customHeight="1">
      <c r="C152" s="39"/>
      <c r="AC152" s="39"/>
      <c r="AD152" s="39"/>
      <c r="AE152" s="39"/>
      <c r="AF152" s="39"/>
      <c r="AG152" s="39"/>
      <c r="AH152" s="39"/>
      <c r="AI152" s="39"/>
      <c r="AJ152" s="39"/>
      <c r="AK152" s="39"/>
      <c r="AT152" s="40"/>
      <c r="AU152" s="41"/>
    </row>
    <row r="153" spans="1:47" ht="18.649999999999999" customHeight="1">
      <c r="C153" s="39"/>
      <c r="AC153" s="39"/>
      <c r="AD153" s="39"/>
      <c r="AE153" s="39"/>
      <c r="AF153" s="39"/>
      <c r="AG153" s="39"/>
      <c r="AH153" s="39"/>
      <c r="AI153" s="39"/>
      <c r="AJ153" s="39"/>
      <c r="AK153" s="39"/>
      <c r="AT153" s="40"/>
      <c r="AU153" s="41"/>
    </row>
    <row r="154" spans="1:47" ht="18.649999999999999" customHeight="1">
      <c r="C154" s="39"/>
      <c r="AC154" s="39"/>
      <c r="AD154" s="39"/>
      <c r="AE154" s="39"/>
      <c r="AF154" s="39"/>
      <c r="AG154" s="39"/>
      <c r="AH154" s="39"/>
      <c r="AI154" s="39"/>
      <c r="AJ154" s="39"/>
      <c r="AK154" s="39"/>
      <c r="AT154" s="40"/>
      <c r="AU154" s="41"/>
    </row>
    <row r="155" spans="1:47" ht="18.649999999999999" customHeight="1">
      <c r="C155" s="39"/>
      <c r="AC155" s="39"/>
      <c r="AD155" s="39"/>
      <c r="AE155" s="39"/>
      <c r="AF155" s="39"/>
      <c r="AG155" s="39"/>
      <c r="AH155" s="39"/>
      <c r="AI155" s="39"/>
      <c r="AJ155" s="39"/>
      <c r="AK155" s="39"/>
      <c r="AT155" s="40"/>
      <c r="AU155" s="41"/>
    </row>
    <row r="156" spans="1:47" ht="18.649999999999999" customHeight="1">
      <c r="C156" s="39"/>
      <c r="AC156" s="39"/>
      <c r="AD156" s="39"/>
      <c r="AE156" s="39"/>
      <c r="AF156" s="39"/>
      <c r="AG156" s="39"/>
      <c r="AH156" s="39"/>
      <c r="AI156" s="39"/>
      <c r="AJ156" s="39"/>
      <c r="AK156" s="39"/>
      <c r="AT156" s="40"/>
      <c r="AU156" s="41"/>
    </row>
    <row r="157" spans="1:47" ht="18.649999999999999" customHeight="1">
      <c r="C157" s="39"/>
      <c r="AC157" s="39"/>
      <c r="AD157" s="39"/>
      <c r="AE157" s="39"/>
      <c r="AF157" s="39"/>
      <c r="AG157" s="39"/>
      <c r="AH157" s="39"/>
      <c r="AI157" s="39"/>
      <c r="AJ157" s="39"/>
      <c r="AK157" s="39"/>
      <c r="AU157" s="41"/>
    </row>
    <row r="158" spans="1:47" ht="18.649999999999999" customHeight="1">
      <c r="C158" s="39"/>
      <c r="AC158" s="39"/>
      <c r="AD158" s="39"/>
      <c r="AE158" s="39"/>
      <c r="AF158" s="39"/>
      <c r="AG158" s="39"/>
      <c r="AH158" s="39"/>
      <c r="AI158" s="39"/>
      <c r="AJ158" s="39"/>
      <c r="AK158" s="39"/>
      <c r="AU158" s="41"/>
    </row>
    <row r="159" spans="1:47" ht="18.649999999999999" customHeight="1">
      <c r="C159" s="39"/>
      <c r="AC159" s="39"/>
      <c r="AD159" s="39"/>
      <c r="AE159" s="39"/>
      <c r="AF159" s="39"/>
      <c r="AG159" s="39"/>
      <c r="AH159" s="39"/>
      <c r="AI159" s="39"/>
      <c r="AJ159" s="39"/>
      <c r="AK159" s="39"/>
      <c r="AU159" s="41"/>
    </row>
    <row r="160" spans="1:47" ht="18.649999999999999" customHeight="1">
      <c r="C160" s="39"/>
      <c r="AC160" s="39"/>
      <c r="AD160" s="39"/>
      <c r="AE160" s="39"/>
      <c r="AF160" s="39"/>
      <c r="AG160" s="39"/>
      <c r="AH160" s="39"/>
      <c r="AI160" s="39"/>
      <c r="AJ160" s="39"/>
      <c r="AK160" s="39"/>
      <c r="AU160" s="41"/>
    </row>
    <row r="161" spans="3:47" ht="18.649999999999999" customHeight="1">
      <c r="C161" s="39"/>
      <c r="AC161" s="39"/>
      <c r="AD161" s="39"/>
      <c r="AE161" s="39"/>
      <c r="AF161" s="39"/>
      <c r="AG161" s="39"/>
      <c r="AH161" s="39"/>
      <c r="AI161" s="39"/>
      <c r="AJ161" s="39"/>
      <c r="AK161" s="39"/>
      <c r="AU161" s="41"/>
    </row>
    <row r="162" spans="3:47" ht="18.649999999999999" customHeight="1">
      <c r="C162" s="39"/>
      <c r="AC162" s="39"/>
      <c r="AD162" s="39"/>
      <c r="AE162" s="39"/>
      <c r="AF162" s="39"/>
      <c r="AG162" s="39"/>
      <c r="AH162" s="39"/>
      <c r="AI162" s="39"/>
      <c r="AJ162" s="39"/>
      <c r="AK162" s="39"/>
      <c r="AU162" s="41"/>
    </row>
    <row r="163" spans="3:47" ht="18.649999999999999" customHeight="1">
      <c r="C163" s="39"/>
      <c r="AC163" s="39"/>
      <c r="AD163" s="39"/>
      <c r="AE163" s="39"/>
      <c r="AF163" s="39"/>
      <c r="AG163" s="39"/>
      <c r="AH163" s="39"/>
      <c r="AI163" s="39"/>
      <c r="AJ163" s="39"/>
      <c r="AK163" s="39"/>
      <c r="AU163" s="41"/>
    </row>
    <row r="164" spans="3:47" ht="18.649999999999999" customHeight="1">
      <c r="C164" s="39"/>
      <c r="AC164" s="39"/>
      <c r="AD164" s="39"/>
      <c r="AE164" s="39"/>
      <c r="AF164" s="39"/>
      <c r="AG164" s="39"/>
      <c r="AH164" s="39"/>
      <c r="AI164" s="39"/>
      <c r="AJ164" s="39"/>
      <c r="AK164" s="39"/>
      <c r="AU164" s="41"/>
    </row>
    <row r="165" spans="3:47" ht="18.649999999999999" customHeight="1">
      <c r="C165" s="39"/>
      <c r="AC165" s="39"/>
      <c r="AD165" s="39"/>
      <c r="AE165" s="39"/>
      <c r="AF165" s="39"/>
      <c r="AG165" s="39"/>
      <c r="AH165" s="39"/>
      <c r="AI165" s="39"/>
      <c r="AJ165" s="39"/>
      <c r="AK165" s="39"/>
      <c r="AU165" s="41"/>
    </row>
    <row r="166" spans="3:47" ht="18.649999999999999" customHeight="1">
      <c r="C166" s="39"/>
      <c r="AC166" s="39"/>
      <c r="AD166" s="39"/>
      <c r="AE166" s="39"/>
      <c r="AF166" s="39"/>
      <c r="AG166" s="39"/>
      <c r="AH166" s="39"/>
      <c r="AI166" s="39"/>
      <c r="AJ166" s="39"/>
      <c r="AK166" s="39"/>
      <c r="AU166" s="41"/>
    </row>
    <row r="167" spans="3:47" ht="18.649999999999999" customHeight="1">
      <c r="C167" s="39"/>
      <c r="AC167" s="39"/>
      <c r="AD167" s="39"/>
      <c r="AE167" s="39"/>
      <c r="AF167" s="39"/>
      <c r="AG167" s="39"/>
      <c r="AH167" s="39"/>
      <c r="AI167" s="39"/>
      <c r="AJ167" s="39"/>
      <c r="AK167" s="39"/>
      <c r="AU167" s="41"/>
    </row>
    <row r="168" spans="3:47" ht="18.649999999999999" customHeight="1">
      <c r="C168" s="39"/>
      <c r="AC168" s="39"/>
      <c r="AD168" s="39"/>
      <c r="AE168" s="39"/>
      <c r="AF168" s="39"/>
      <c r="AG168" s="39"/>
      <c r="AH168" s="39"/>
      <c r="AI168" s="39"/>
      <c r="AJ168" s="39"/>
      <c r="AK168" s="39"/>
      <c r="AU168" s="41"/>
    </row>
    <row r="169" spans="3:47" ht="18.649999999999999" customHeight="1">
      <c r="C169" s="39"/>
      <c r="AC169" s="39"/>
      <c r="AD169" s="39"/>
      <c r="AE169" s="39"/>
      <c r="AF169" s="39"/>
      <c r="AG169" s="39"/>
      <c r="AH169" s="39"/>
      <c r="AI169" s="39"/>
      <c r="AJ169" s="39"/>
      <c r="AK169" s="39"/>
      <c r="AU169" s="41"/>
    </row>
    <row r="170" spans="3:47" ht="18.649999999999999" customHeight="1">
      <c r="C170" s="39"/>
      <c r="AC170" s="39"/>
      <c r="AD170" s="39"/>
      <c r="AE170" s="39"/>
      <c r="AF170" s="39"/>
      <c r="AG170" s="39"/>
      <c r="AH170" s="39"/>
      <c r="AI170" s="39"/>
      <c r="AJ170" s="39"/>
      <c r="AK170" s="39"/>
      <c r="AU170" s="41"/>
    </row>
    <row r="171" spans="3:47" ht="18.649999999999999" customHeight="1">
      <c r="C171" s="39"/>
      <c r="AC171" s="39"/>
      <c r="AD171" s="39"/>
      <c r="AE171" s="39"/>
      <c r="AF171" s="39"/>
      <c r="AG171" s="39"/>
      <c r="AH171" s="39"/>
      <c r="AI171" s="39"/>
      <c r="AJ171" s="39"/>
      <c r="AK171" s="39"/>
      <c r="AU171" s="41"/>
    </row>
    <row r="172" spans="3:47" ht="18.649999999999999" customHeight="1">
      <c r="C172" s="39"/>
      <c r="AC172" s="39"/>
      <c r="AD172" s="39"/>
      <c r="AE172" s="39"/>
      <c r="AF172" s="39"/>
      <c r="AG172" s="39"/>
      <c r="AH172" s="39"/>
      <c r="AI172" s="39"/>
      <c r="AJ172" s="39"/>
      <c r="AK172" s="39"/>
      <c r="AU172" s="41"/>
    </row>
    <row r="173" spans="3:47" ht="18.649999999999999" customHeight="1">
      <c r="AL173" s="43"/>
    </row>
    <row r="174" spans="3:47" ht="18.649999999999999" customHeight="1">
      <c r="AL174" s="43"/>
    </row>
    <row r="175" spans="3:47" ht="18.649999999999999" customHeight="1">
      <c r="AL175" s="43"/>
    </row>
    <row r="176" spans="3:47" ht="18.649999999999999" customHeight="1">
      <c r="AL176" s="43"/>
    </row>
    <row r="177" spans="38:38" ht="18.649999999999999" customHeight="1">
      <c r="AL177" s="43"/>
    </row>
    <row r="178" spans="38:38" ht="18.649999999999999" customHeight="1">
      <c r="AL178" s="43"/>
    </row>
    <row r="179" spans="38:38" ht="18.649999999999999" customHeight="1">
      <c r="AL179" s="43"/>
    </row>
    <row r="180" spans="38:38" ht="18.649999999999999" customHeight="1">
      <c r="AL180" s="43"/>
    </row>
    <row r="181" spans="38:38" ht="18.649999999999999" customHeight="1">
      <c r="AL181" s="43"/>
    </row>
    <row r="182" spans="38:38" ht="18.649999999999999" customHeight="1">
      <c r="AL182" s="43"/>
    </row>
    <row r="183" spans="38:38" ht="18.649999999999999" customHeight="1">
      <c r="AL183" s="43"/>
    </row>
    <row r="184" spans="38:38" ht="18.649999999999999" customHeight="1">
      <c r="AL184" s="43"/>
    </row>
    <row r="185" spans="38:38" ht="18.649999999999999" customHeight="1">
      <c r="AL185" s="43"/>
    </row>
    <row r="186" spans="38:38" ht="18.649999999999999" customHeight="1">
      <c r="AL186" s="43"/>
    </row>
    <row r="187" spans="38:38" ht="18.649999999999999" customHeight="1">
      <c r="AL187" s="43"/>
    </row>
    <row r="188" spans="38:38" ht="18.649999999999999" customHeight="1">
      <c r="AL188" s="43"/>
    </row>
    <row r="189" spans="38:38" ht="18.649999999999999" customHeight="1">
      <c r="AL189" s="43"/>
    </row>
    <row r="190" spans="38:38" ht="18.649999999999999" customHeight="1">
      <c r="AL190" s="43"/>
    </row>
    <row r="191" spans="38:38" ht="18.649999999999999" customHeight="1">
      <c r="AL191" s="43"/>
    </row>
    <row r="192" spans="38:38" ht="18.649999999999999" customHeight="1">
      <c r="AL192" s="43"/>
    </row>
    <row r="193" spans="38:38" ht="18.649999999999999" customHeight="1">
      <c r="AL193" s="43"/>
    </row>
    <row r="194" spans="38:38" ht="18.649999999999999" customHeight="1">
      <c r="AL194" s="43"/>
    </row>
    <row r="195" spans="38:38" ht="18.649999999999999" customHeight="1">
      <c r="AL195" s="43"/>
    </row>
    <row r="196" spans="38:38" ht="18.649999999999999" customHeight="1">
      <c r="AL196" s="43"/>
    </row>
    <row r="197" spans="38:38" ht="18.649999999999999" customHeight="1">
      <c r="AL197" s="43"/>
    </row>
    <row r="198" spans="38:38" ht="18.649999999999999" customHeight="1">
      <c r="AL198" s="43"/>
    </row>
    <row r="199" spans="38:38" ht="18.649999999999999" customHeight="1">
      <c r="AL199" s="43"/>
    </row>
    <row r="200" spans="38:38" ht="18.649999999999999" customHeight="1">
      <c r="AL200" s="43"/>
    </row>
    <row r="201" spans="38:38" ht="18.649999999999999" customHeight="1">
      <c r="AL201" s="43"/>
    </row>
    <row r="202" spans="38:38" ht="18.649999999999999" customHeight="1">
      <c r="AL202" s="43"/>
    </row>
    <row r="203" spans="38:38" ht="18.649999999999999" customHeight="1">
      <c r="AL203" s="43"/>
    </row>
    <row r="204" spans="38:38" ht="18.649999999999999" customHeight="1">
      <c r="AL204" s="43"/>
    </row>
    <row r="205" spans="38:38" ht="18.649999999999999" customHeight="1">
      <c r="AL205" s="43"/>
    </row>
    <row r="206" spans="38:38" ht="18.649999999999999" customHeight="1">
      <c r="AL206" s="43"/>
    </row>
    <row r="207" spans="38:38" ht="18.649999999999999" customHeight="1">
      <c r="AL207" s="43"/>
    </row>
    <row r="208" spans="38:38" ht="18.649999999999999" customHeight="1">
      <c r="AL208" s="43"/>
    </row>
    <row r="209" spans="38:38" ht="18.649999999999999" customHeight="1">
      <c r="AL209" s="43"/>
    </row>
    <row r="210" spans="38:38" ht="18.649999999999999" customHeight="1">
      <c r="AL210" s="43"/>
    </row>
    <row r="211" spans="38:38" ht="18.649999999999999" customHeight="1">
      <c r="AL211" s="43"/>
    </row>
    <row r="212" spans="38:38" ht="18.649999999999999" customHeight="1">
      <c r="AL212" s="43"/>
    </row>
    <row r="213" spans="38:38" ht="18.649999999999999" customHeight="1">
      <c r="AL213" s="43"/>
    </row>
    <row r="214" spans="38:38" ht="18.649999999999999" customHeight="1">
      <c r="AL214" s="43"/>
    </row>
    <row r="215" spans="38:38" ht="18.649999999999999" customHeight="1">
      <c r="AL215" s="43"/>
    </row>
    <row r="216" spans="38:38" ht="18.649999999999999" customHeight="1">
      <c r="AL216" s="43"/>
    </row>
    <row r="217" spans="38:38" ht="18.649999999999999" customHeight="1">
      <c r="AL217" s="43"/>
    </row>
    <row r="218" spans="38:38" ht="18.649999999999999" customHeight="1">
      <c r="AL218" s="43"/>
    </row>
    <row r="219" spans="38:38" ht="18.649999999999999" customHeight="1">
      <c r="AL219" s="43"/>
    </row>
    <row r="220" spans="38:38" ht="18.649999999999999" customHeight="1">
      <c r="AL220" s="43"/>
    </row>
    <row r="221" spans="38:38" ht="18.649999999999999" customHeight="1">
      <c r="AL221" s="43"/>
    </row>
    <row r="222" spans="38:38" ht="18.649999999999999" customHeight="1">
      <c r="AL222" s="43"/>
    </row>
    <row r="223" spans="38:38" ht="18.649999999999999" customHeight="1">
      <c r="AL223" s="43"/>
    </row>
    <row r="224" spans="38:38" ht="18.649999999999999" customHeight="1">
      <c r="AL224" s="43"/>
    </row>
    <row r="225" spans="38:38" ht="18.649999999999999" customHeight="1">
      <c r="AL225" s="43"/>
    </row>
    <row r="226" spans="38:38" ht="18.649999999999999" customHeight="1">
      <c r="AL226" s="43"/>
    </row>
    <row r="227" spans="38:38" ht="18.649999999999999" customHeight="1">
      <c r="AL227" s="43"/>
    </row>
    <row r="228" spans="38:38" ht="18.649999999999999" customHeight="1">
      <c r="AL228" s="43"/>
    </row>
    <row r="229" spans="38:38" ht="18.649999999999999" customHeight="1">
      <c r="AL229" s="43"/>
    </row>
    <row r="230" spans="38:38" ht="18.649999999999999" customHeight="1">
      <c r="AL230" s="43"/>
    </row>
    <row r="231" spans="38:38" ht="18.649999999999999" customHeight="1">
      <c r="AL231" s="43"/>
    </row>
    <row r="232" spans="38:38" ht="18.649999999999999" customHeight="1">
      <c r="AL232" s="43"/>
    </row>
    <row r="233" spans="38:38" ht="18.649999999999999" customHeight="1">
      <c r="AL233" s="43"/>
    </row>
    <row r="234" spans="38:38" ht="18.649999999999999" customHeight="1">
      <c r="AL234" s="43"/>
    </row>
    <row r="235" spans="38:38" ht="18.649999999999999" customHeight="1">
      <c r="AL235" s="43"/>
    </row>
    <row r="236" spans="38:38" ht="18.649999999999999" customHeight="1">
      <c r="AL236" s="43"/>
    </row>
    <row r="237" spans="38:38" ht="18.649999999999999" customHeight="1">
      <c r="AL237" s="43"/>
    </row>
    <row r="238" spans="38:38" ht="18.649999999999999" customHeight="1">
      <c r="AL238" s="43"/>
    </row>
    <row r="239" spans="38:38" ht="18.649999999999999" customHeight="1">
      <c r="AL239" s="43"/>
    </row>
    <row r="240" spans="38:38" ht="18.649999999999999" customHeight="1">
      <c r="AL240" s="43"/>
    </row>
    <row r="241" spans="38:38" ht="18.649999999999999" customHeight="1">
      <c r="AL241" s="43"/>
    </row>
    <row r="242" spans="38:38" ht="18.649999999999999" customHeight="1">
      <c r="AL242" s="43"/>
    </row>
    <row r="243" spans="38:38" ht="18.649999999999999" customHeight="1">
      <c r="AL243" s="43"/>
    </row>
    <row r="244" spans="38:38" ht="18.649999999999999" customHeight="1">
      <c r="AL244" s="43"/>
    </row>
    <row r="245" spans="38:38" ht="18.649999999999999" customHeight="1">
      <c r="AL245" s="43"/>
    </row>
    <row r="246" spans="38:38" ht="18.649999999999999" customHeight="1">
      <c r="AL246" s="43"/>
    </row>
    <row r="247" spans="38:38" ht="18.649999999999999" customHeight="1">
      <c r="AL247" s="43"/>
    </row>
    <row r="248" spans="38:38" ht="18.649999999999999" customHeight="1">
      <c r="AL248" s="43"/>
    </row>
    <row r="249" spans="38:38" ht="18.649999999999999" customHeight="1">
      <c r="AL249" s="43"/>
    </row>
    <row r="250" spans="38:38" ht="18.649999999999999" customHeight="1">
      <c r="AL250" s="43"/>
    </row>
    <row r="251" spans="38:38" ht="18.649999999999999" customHeight="1">
      <c r="AL251" s="43"/>
    </row>
    <row r="252" spans="38:38" ht="18.649999999999999" customHeight="1">
      <c r="AL252" s="43"/>
    </row>
    <row r="253" spans="38:38" ht="18.649999999999999" customHeight="1">
      <c r="AL253" s="43"/>
    </row>
    <row r="254" spans="38:38" ht="18.649999999999999" customHeight="1">
      <c r="AL254" s="43"/>
    </row>
  </sheetData>
  <sheetProtection algorithmName="SHA-512" hashValue="z81cWAZT0lTLE+Zw6CDa/52r5jBkpDHF8n9Q67YzBho1S0UjM4GPsRy8QeyLDt0khDveXyuQWZyI+NfeKBvcmA==" saltValue="BGf49wtM0q87gUX6fSs2Pw==" spinCount="100000" sheet="1" objects="1" scenarios="1" selectLockedCells="1" selectUnlockedCells="1"/>
  <dataConsolidate/>
  <mergeCells count="302">
    <mergeCell ref="C94:H95"/>
    <mergeCell ref="K94:L95"/>
    <mergeCell ref="O94:P95"/>
    <mergeCell ref="R94:W95"/>
    <mergeCell ref="Z94:AA95"/>
    <mergeCell ref="AD94:AE95"/>
    <mergeCell ref="AG94:AL95"/>
    <mergeCell ref="AO94:AP95"/>
    <mergeCell ref="AS94:AT95"/>
    <mergeCell ref="C92:H93"/>
    <mergeCell ref="K92:L93"/>
    <mergeCell ref="O92:P93"/>
    <mergeCell ref="R92:W93"/>
    <mergeCell ref="Z92:AA93"/>
    <mergeCell ref="AD92:AE93"/>
    <mergeCell ref="AG92:AL93"/>
    <mergeCell ref="AO92:AP93"/>
    <mergeCell ref="AS92:AT93"/>
    <mergeCell ref="C125:H130"/>
    <mergeCell ref="I125:AT130"/>
    <mergeCell ref="Y121:AD121"/>
    <mergeCell ref="AE121:AT121"/>
    <mergeCell ref="Y122:AD122"/>
    <mergeCell ref="AE122:AT122"/>
    <mergeCell ref="C123:H123"/>
    <mergeCell ref="K123:T123"/>
    <mergeCell ref="W123:AF123"/>
    <mergeCell ref="C119:H119"/>
    <mergeCell ref="I119:P119"/>
    <mergeCell ref="Q119:X119"/>
    <mergeCell ref="Y119:AD119"/>
    <mergeCell ref="AE119:AT119"/>
    <mergeCell ref="C120:H122"/>
    <mergeCell ref="I120:P122"/>
    <mergeCell ref="Q120:X122"/>
    <mergeCell ref="Y120:AD120"/>
    <mergeCell ref="AE120:AT120"/>
    <mergeCell ref="C116:H116"/>
    <mergeCell ref="I116:Y116"/>
    <mergeCell ref="Z116:AD116"/>
    <mergeCell ref="AE116:AT116"/>
    <mergeCell ref="C117:H118"/>
    <mergeCell ref="I117:Y118"/>
    <mergeCell ref="Z117:AD117"/>
    <mergeCell ref="AE117:AT117"/>
    <mergeCell ref="Z118:AD118"/>
    <mergeCell ref="AE118:AT118"/>
    <mergeCell ref="AD103:AE104"/>
    <mergeCell ref="C113:H115"/>
    <mergeCell ref="I113:P115"/>
    <mergeCell ref="Q113:X115"/>
    <mergeCell ref="Y113:AD113"/>
    <mergeCell ref="AE113:AT113"/>
    <mergeCell ref="Y114:AD114"/>
    <mergeCell ref="AE114:AT114"/>
    <mergeCell ref="Y115:AD115"/>
    <mergeCell ref="AE115:AT115"/>
    <mergeCell ref="AB101:AT102"/>
    <mergeCell ref="C103:H104"/>
    <mergeCell ref="I103:I104"/>
    <mergeCell ref="J103:K104"/>
    <mergeCell ref="M103:M104"/>
    <mergeCell ref="N103:P104"/>
    <mergeCell ref="M110:AT111"/>
    <mergeCell ref="C112:H112"/>
    <mergeCell ref="I112:P112"/>
    <mergeCell ref="Q112:X112"/>
    <mergeCell ref="Y112:AD112"/>
    <mergeCell ref="AE112:AT112"/>
    <mergeCell ref="AF103:AG104"/>
    <mergeCell ref="AH103:AI104"/>
    <mergeCell ref="AJ103:AT104"/>
    <mergeCell ref="C105:H106"/>
    <mergeCell ref="I105:AT106"/>
    <mergeCell ref="C107:H108"/>
    <mergeCell ref="I107:AT108"/>
    <mergeCell ref="Q103:U104"/>
    <mergeCell ref="V103:W104"/>
    <mergeCell ref="X103:Y104"/>
    <mergeCell ref="Z103:AA104"/>
    <mergeCell ref="AB103:AC104"/>
    <mergeCell ref="C101:H102"/>
    <mergeCell ref="I101:J102"/>
    <mergeCell ref="K101:L102"/>
    <mergeCell ref="M101:N102"/>
    <mergeCell ref="O101:P102"/>
    <mergeCell ref="Q101:U102"/>
    <mergeCell ref="V101:W102"/>
    <mergeCell ref="X101:Y102"/>
    <mergeCell ref="Z101:AA102"/>
    <mergeCell ref="M97:AT98"/>
    <mergeCell ref="C99:H100"/>
    <mergeCell ref="I99:R100"/>
    <mergeCell ref="T99:U99"/>
    <mergeCell ref="W99:X99"/>
    <mergeCell ref="Z99:AA99"/>
    <mergeCell ref="AB99:AF100"/>
    <mergeCell ref="AG99:AN100"/>
    <mergeCell ref="AP99:AQ99"/>
    <mergeCell ref="AS99:AT99"/>
    <mergeCell ref="T100:U100"/>
    <mergeCell ref="W100:X100"/>
    <mergeCell ref="Z100:AA100"/>
    <mergeCell ref="AP100:AQ100"/>
    <mergeCell ref="AS100:AT100"/>
    <mergeCell ref="C90:H91"/>
    <mergeCell ref="AI90:AT90"/>
    <mergeCell ref="I91:M91"/>
    <mergeCell ref="N91:V91"/>
    <mergeCell ref="W91:AA91"/>
    <mergeCell ref="AB91:AH91"/>
    <mergeCell ref="AI91:AM91"/>
    <mergeCell ref="AN91:AO91"/>
    <mergeCell ref="AF88:AF89"/>
    <mergeCell ref="AG88:AJ89"/>
    <mergeCell ref="AK88:AK89"/>
    <mergeCell ref="AL88:AO89"/>
    <mergeCell ref="AP88:AS89"/>
    <mergeCell ref="AT88:AT89"/>
    <mergeCell ref="C88:H89"/>
    <mergeCell ref="AE88:AE89"/>
    <mergeCell ref="I88:V89"/>
    <mergeCell ref="W88:Z89"/>
    <mergeCell ref="AA88:AD89"/>
    <mergeCell ref="C86:H87"/>
    <mergeCell ref="I86:S87"/>
    <mergeCell ref="T86:Y87"/>
    <mergeCell ref="Z86:AK87"/>
    <mergeCell ref="AL86:AT86"/>
    <mergeCell ref="AL87:AT87"/>
    <mergeCell ref="AJ81:AK81"/>
    <mergeCell ref="AL81:AM81"/>
    <mergeCell ref="AN81:AO81"/>
    <mergeCell ref="C82:H83"/>
    <mergeCell ref="I82:AT83"/>
    <mergeCell ref="C84:H85"/>
    <mergeCell ref="I84:AT85"/>
    <mergeCell ref="Q80:Q81"/>
    <mergeCell ref="R80:S81"/>
    <mergeCell ref="T80:Y81"/>
    <mergeCell ref="C77:H77"/>
    <mergeCell ref="I77:X77"/>
    <mergeCell ref="C78:H79"/>
    <mergeCell ref="I78:AT79"/>
    <mergeCell ref="C80:H81"/>
    <mergeCell ref="I80:J81"/>
    <mergeCell ref="K80:K81"/>
    <mergeCell ref="L80:M81"/>
    <mergeCell ref="N80:N81"/>
    <mergeCell ref="O80:P81"/>
    <mergeCell ref="AF80:AG80"/>
    <mergeCell ref="AH80:AI80"/>
    <mergeCell ref="AJ80:AK80"/>
    <mergeCell ref="AL80:AM80"/>
    <mergeCell ref="AN80:AO80"/>
    <mergeCell ref="Z81:AA81"/>
    <mergeCell ref="AB81:AC81"/>
    <mergeCell ref="AD81:AE81"/>
    <mergeCell ref="AF81:AG81"/>
    <mergeCell ref="AH81:AI81"/>
    <mergeCell ref="Z80:AA80"/>
    <mergeCell ref="AB80:AC80"/>
    <mergeCell ref="AD80:AE80"/>
    <mergeCell ref="AD72:AK73"/>
    <mergeCell ref="AL72:AT73"/>
    <mergeCell ref="E74:H76"/>
    <mergeCell ref="J74:K74"/>
    <mergeCell ref="M74:N74"/>
    <mergeCell ref="Q74:AT74"/>
    <mergeCell ref="I75:AT76"/>
    <mergeCell ref="E71:H73"/>
    <mergeCell ref="J71:K71"/>
    <mergeCell ref="M71:N71"/>
    <mergeCell ref="I72:M73"/>
    <mergeCell ref="N72:U73"/>
    <mergeCell ref="V72:AC73"/>
    <mergeCell ref="C69:H69"/>
    <mergeCell ref="J69:AT69"/>
    <mergeCell ref="E70:H70"/>
    <mergeCell ref="J70:M70"/>
    <mergeCell ref="O70:X70"/>
    <mergeCell ref="Z70:AI70"/>
    <mergeCell ref="AK70:AT70"/>
    <mergeCell ref="C66:H66"/>
    <mergeCell ref="I66:AA66"/>
    <mergeCell ref="AB66:AT66"/>
    <mergeCell ref="C67:H68"/>
    <mergeCell ref="I67:AA68"/>
    <mergeCell ref="AB67:AT68"/>
    <mergeCell ref="M58:AT59"/>
    <mergeCell ref="C60:H60"/>
    <mergeCell ref="I60:AT60"/>
    <mergeCell ref="C61:H65"/>
    <mergeCell ref="I61:AT62"/>
    <mergeCell ref="I63:AA63"/>
    <mergeCell ref="AB63:AT63"/>
    <mergeCell ref="I64:AA65"/>
    <mergeCell ref="AB64:AT65"/>
    <mergeCell ref="C51:H51"/>
    <mergeCell ref="J51:M51"/>
    <mergeCell ref="O51:X51"/>
    <mergeCell ref="Z51:AI51"/>
    <mergeCell ref="AK51:AT51"/>
    <mergeCell ref="AD53:AK54"/>
    <mergeCell ref="AL53:AT54"/>
    <mergeCell ref="C55:H55"/>
    <mergeCell ref="I55:X55"/>
    <mergeCell ref="Y55:AD55"/>
    <mergeCell ref="AE55:AT55"/>
    <mergeCell ref="C52:H54"/>
    <mergeCell ref="J52:K52"/>
    <mergeCell ref="M52:N52"/>
    <mergeCell ref="I53:M54"/>
    <mergeCell ref="N53:U54"/>
    <mergeCell ref="V53:AC54"/>
    <mergeCell ref="AA44:AT44"/>
    <mergeCell ref="M46:AT47"/>
    <mergeCell ref="C48:H48"/>
    <mergeCell ref="I48:N48"/>
    <mergeCell ref="O48:T48"/>
    <mergeCell ref="U48:W50"/>
    <mergeCell ref="X48:AC50"/>
    <mergeCell ref="AD48:AF48"/>
    <mergeCell ref="AG48:AH48"/>
    <mergeCell ref="AJ48:AK48"/>
    <mergeCell ref="C49:H50"/>
    <mergeCell ref="I49:N50"/>
    <mergeCell ref="O49:T50"/>
    <mergeCell ref="AD49:AF50"/>
    <mergeCell ref="AG49:AH50"/>
    <mergeCell ref="AI49:AJ50"/>
    <mergeCell ref="AK49:AL50"/>
    <mergeCell ref="AM49:AN50"/>
    <mergeCell ref="AO49:AP50"/>
    <mergeCell ref="AQ49:AR50"/>
    <mergeCell ref="AS49:AT50"/>
    <mergeCell ref="C40:H41"/>
    <mergeCell ref="I40:AT41"/>
    <mergeCell ref="C42:H42"/>
    <mergeCell ref="I42:AT42"/>
    <mergeCell ref="C43:H43"/>
    <mergeCell ref="I43:N43"/>
    <mergeCell ref="O43:Q43"/>
    <mergeCell ref="R43:W43"/>
    <mergeCell ref="X43:AB43"/>
    <mergeCell ref="AC43:AE43"/>
    <mergeCell ref="AF43:AK43"/>
    <mergeCell ref="AL43:AT43"/>
    <mergeCell ref="U39:Z39"/>
    <mergeCell ref="AA39:AE39"/>
    <mergeCell ref="AF39:AG39"/>
    <mergeCell ref="AH39:AM39"/>
    <mergeCell ref="AN39:AR39"/>
    <mergeCell ref="AS39:AT39"/>
    <mergeCell ref="C39:H39"/>
    <mergeCell ref="I39:J39"/>
    <mergeCell ref="K39:L39"/>
    <mergeCell ref="N39:O39"/>
    <mergeCell ref="Q39:R39"/>
    <mergeCell ref="S39:T39"/>
    <mergeCell ref="V36:AC37"/>
    <mergeCell ref="AD36:AK37"/>
    <mergeCell ref="AL36:AT37"/>
    <mergeCell ref="C38:H38"/>
    <mergeCell ref="I38:X38"/>
    <mergeCell ref="Y38:AD38"/>
    <mergeCell ref="AE38:AT38"/>
    <mergeCell ref="C34:H34"/>
    <mergeCell ref="J34:M34"/>
    <mergeCell ref="O34:X34"/>
    <mergeCell ref="Z34:AI34"/>
    <mergeCell ref="AK34:AT34"/>
    <mergeCell ref="C35:H37"/>
    <mergeCell ref="J35:K35"/>
    <mergeCell ref="M35:N35"/>
    <mergeCell ref="I36:M37"/>
    <mergeCell ref="N36:U37"/>
    <mergeCell ref="C27:H27"/>
    <mergeCell ref="I27:AT27"/>
    <mergeCell ref="C28:H30"/>
    <mergeCell ref="I28:AT30"/>
    <mergeCell ref="C31:H33"/>
    <mergeCell ref="C20:H22"/>
    <mergeCell ref="I20:AM22"/>
    <mergeCell ref="AO20:AQ22"/>
    <mergeCell ref="AR20:AT22"/>
    <mergeCell ref="C23:AT24"/>
    <mergeCell ref="M25:AT26"/>
    <mergeCell ref="I31:X33"/>
    <mergeCell ref="Y31:AD33"/>
    <mergeCell ref="AE31:AT33"/>
    <mergeCell ref="C3:AT4"/>
    <mergeCell ref="C5:AT12"/>
    <mergeCell ref="C13:H17"/>
    <mergeCell ref="I15:AT15"/>
    <mergeCell ref="C18:H19"/>
    <mergeCell ref="L18:O19"/>
    <mergeCell ref="S18:V19"/>
    <mergeCell ref="AE18:AH19"/>
    <mergeCell ref="AK18:AO19"/>
    <mergeCell ref="I13:AT13"/>
    <mergeCell ref="I14:AT14"/>
  </mergeCells>
  <phoneticPr fontId="3"/>
  <conditionalFormatting sqref="AG48:AL48">
    <cfRule type="expression" dxfId="419" priority="98" stopIfTrue="1">
      <formula>$AV$48=0</formula>
    </cfRule>
  </conditionalFormatting>
  <conditionalFormatting sqref="I99 AG99 I105">
    <cfRule type="expression" dxfId="418" priority="97" stopIfTrue="1">
      <formula>I99=""</formula>
    </cfRule>
  </conditionalFormatting>
  <conditionalFormatting sqref="I101:P102">
    <cfRule type="expression" dxfId="417" priority="96" stopIfTrue="1">
      <formula>$O$101=""</formula>
    </cfRule>
  </conditionalFormatting>
  <conditionalFormatting sqref="V101:AA102">
    <cfRule type="expression" dxfId="416" priority="95" stopIfTrue="1">
      <formula>$Z$101=""</formula>
    </cfRule>
  </conditionalFormatting>
  <conditionalFormatting sqref="S99:AA100">
    <cfRule type="expression" dxfId="415" priority="94" stopIfTrue="1">
      <formula>$AV$95=0</formula>
    </cfRule>
  </conditionalFormatting>
  <conditionalFormatting sqref="AO99:AT100">
    <cfRule type="expression" dxfId="414" priority="93" stopIfTrue="1">
      <formula>$AV$96=0</formula>
    </cfRule>
  </conditionalFormatting>
  <conditionalFormatting sqref="V103:AI104">
    <cfRule type="expression" dxfId="413" priority="92" stopIfTrue="1">
      <formula>OR($V$103="",$X$103="",$Z$103="",$AB$103="",$AD$103="",$AF$103="",$AH$103="")</formula>
    </cfRule>
  </conditionalFormatting>
  <conditionalFormatting sqref="I27">
    <cfRule type="expression" dxfId="412" priority="91">
      <formula>$I$27=""</formula>
    </cfRule>
  </conditionalFormatting>
  <conditionalFormatting sqref="I103:P104">
    <cfRule type="expression" dxfId="411" priority="90">
      <formula>$AV$99=0</formula>
    </cfRule>
  </conditionalFormatting>
  <conditionalFormatting sqref="I48:T50">
    <cfRule type="expression" dxfId="410" priority="89" stopIfTrue="1">
      <formula>I48=""</formula>
    </cfRule>
  </conditionalFormatting>
  <conditionalFormatting sqref="I112:X115">
    <cfRule type="expression" dxfId="409" priority="88" stopIfTrue="1">
      <formula>I112=""</formula>
    </cfRule>
  </conditionalFormatting>
  <conditionalFormatting sqref="AB18:AT19">
    <cfRule type="expression" dxfId="408" priority="87" stopIfTrue="1">
      <formula>$AV$13=0</formula>
    </cfRule>
  </conditionalFormatting>
  <conditionalFormatting sqref="AE118">
    <cfRule type="expression" dxfId="407" priority="86" stopIfTrue="1">
      <formula>AE118=""</formula>
    </cfRule>
  </conditionalFormatting>
  <conditionalFormatting sqref="I16:AT17">
    <cfRule type="expression" dxfId="406" priority="99" stopIfTrue="1">
      <formula>$AV$18=FALSE</formula>
    </cfRule>
  </conditionalFormatting>
  <conditionalFormatting sqref="AI49:AJ50">
    <cfRule type="expression" dxfId="405" priority="85">
      <formula>$AI$49=""</formula>
    </cfRule>
  </conditionalFormatting>
  <conditionalFormatting sqref="AM49:AN50">
    <cfRule type="expression" dxfId="404" priority="84">
      <formula>$AM$49=""</formula>
    </cfRule>
  </conditionalFormatting>
  <conditionalFormatting sqref="AQ49:AR50">
    <cfRule type="expression" dxfId="403" priority="83">
      <formula>$AQ$49=""</formula>
    </cfRule>
  </conditionalFormatting>
  <conditionalFormatting sqref="I77">
    <cfRule type="expression" dxfId="402" priority="82" stopIfTrue="1">
      <formula>I77=""</formula>
    </cfRule>
  </conditionalFormatting>
  <conditionalFormatting sqref="N91 AB91 AN91 AQ91 AS91">
    <cfRule type="expression" dxfId="401" priority="100" stopIfTrue="1">
      <formula>AND(OR($AV$90=TRUE,$AW$90=TRUE,$AX$90=TRUE,$AY$90=TRUE,$AZ$90=TRUE,$BA$90=TRUE,$BB$90=TRUE,$BC$90=TRUE),N91="")</formula>
    </cfRule>
  </conditionalFormatting>
  <conditionalFormatting sqref="N91 AB91 AN91:AT91">
    <cfRule type="expression" dxfId="400" priority="101" stopIfTrue="1">
      <formula>AND($AV$90=FALSE,$AW$90=FALSE,$AX$90=FALSE,$AY$90=FALSE,$AZ$90=FALSE,$BA$90=FALSE,$BB$90=FALSE,$BC$90=FALSE)</formula>
    </cfRule>
  </conditionalFormatting>
  <conditionalFormatting sqref="I82:AT83">
    <cfRule type="expression" dxfId="399" priority="81">
      <formula>$I$82=""</formula>
    </cfRule>
  </conditionalFormatting>
  <conditionalFormatting sqref="I80:J81">
    <cfRule type="expression" dxfId="398" priority="80">
      <formula>$I$80=""</formula>
    </cfRule>
  </conditionalFormatting>
  <conditionalFormatting sqref="L80:M81">
    <cfRule type="expression" dxfId="397" priority="79">
      <formula>$L$80=""</formula>
    </cfRule>
  </conditionalFormatting>
  <conditionalFormatting sqref="O80:P81">
    <cfRule type="expression" dxfId="396" priority="78">
      <formula>$O$80=""</formula>
    </cfRule>
  </conditionalFormatting>
  <conditionalFormatting sqref="R80:S81">
    <cfRule type="expression" dxfId="395" priority="77">
      <formula>$R$80=""</formula>
    </cfRule>
  </conditionalFormatting>
  <conditionalFormatting sqref="I86:S87">
    <cfRule type="expression" dxfId="394" priority="75">
      <formula>$I$86=""</formula>
    </cfRule>
    <cfRule type="expression" dxfId="393" priority="76">
      <formula>$I$86="00：選択して下さい"</formula>
    </cfRule>
  </conditionalFormatting>
  <conditionalFormatting sqref="AE113:AT113">
    <cfRule type="expression" dxfId="392" priority="74">
      <formula>$AE$113=""</formula>
    </cfRule>
  </conditionalFormatting>
  <conditionalFormatting sqref="AE115">
    <cfRule type="expression" dxfId="391" priority="73">
      <formula>$AE$115=""</formula>
    </cfRule>
  </conditionalFormatting>
  <conditionalFormatting sqref="Z86">
    <cfRule type="expression" dxfId="390" priority="102">
      <formula>AND($AV$87="05",$Z$86="")</formula>
    </cfRule>
  </conditionalFormatting>
  <conditionalFormatting sqref="I55:X55">
    <cfRule type="expression" dxfId="389" priority="72">
      <formula>$I$55=""</formula>
    </cfRule>
  </conditionalFormatting>
  <conditionalFormatting sqref="I28:AT30">
    <cfRule type="expression" dxfId="388" priority="71">
      <formula>$I$28=""</formula>
    </cfRule>
  </conditionalFormatting>
  <conditionalFormatting sqref="J35:K35">
    <cfRule type="expression" dxfId="387" priority="70">
      <formula>$J$35=""</formula>
    </cfRule>
  </conditionalFormatting>
  <conditionalFormatting sqref="M35:N35">
    <cfRule type="expression" dxfId="386" priority="69">
      <formula>$M$35=""</formula>
    </cfRule>
  </conditionalFormatting>
  <conditionalFormatting sqref="I38:X38">
    <cfRule type="expression" dxfId="385" priority="68">
      <formula>$I$38=""</formula>
    </cfRule>
  </conditionalFormatting>
  <conditionalFormatting sqref="K39:L39">
    <cfRule type="expression" dxfId="384" priority="67">
      <formula>$K$39=""</formula>
    </cfRule>
  </conditionalFormatting>
  <conditionalFormatting sqref="N39:O39">
    <cfRule type="expression" dxfId="383" priority="66">
      <formula>$N$39=""</formula>
    </cfRule>
  </conditionalFormatting>
  <conditionalFormatting sqref="Q39:R39">
    <cfRule type="expression" dxfId="382" priority="65">
      <formula>$Q$39=""</formula>
    </cfRule>
  </conditionalFormatting>
  <conditionalFormatting sqref="AA39">
    <cfRule type="expression" dxfId="381" priority="64">
      <formula>$AA$39=""</formula>
    </cfRule>
  </conditionalFormatting>
  <conditionalFormatting sqref="AN39:AR39">
    <cfRule type="expression" dxfId="380" priority="63">
      <formula>$AN$39=""</formula>
    </cfRule>
  </conditionalFormatting>
  <conditionalFormatting sqref="I40:AT41">
    <cfRule type="expression" dxfId="379" priority="62">
      <formula>$I$40=""</formula>
    </cfRule>
  </conditionalFormatting>
  <conditionalFormatting sqref="I43:N43">
    <cfRule type="expression" dxfId="378" priority="61">
      <formula>$I$43=""</formula>
    </cfRule>
  </conditionalFormatting>
  <conditionalFormatting sqref="X43:AB43">
    <cfRule type="expression" dxfId="377" priority="60">
      <formula>$X$43=""</formula>
    </cfRule>
  </conditionalFormatting>
  <conditionalFormatting sqref="I64">
    <cfRule type="expression" dxfId="376" priority="59">
      <formula>$I$64=""</formula>
    </cfRule>
  </conditionalFormatting>
  <conditionalFormatting sqref="AB64">
    <cfRule type="expression" dxfId="375" priority="58">
      <formula>$AV$64="NG"</formula>
    </cfRule>
  </conditionalFormatting>
  <conditionalFormatting sqref="AG88:AJ89">
    <cfRule type="expression" dxfId="374" priority="55">
      <formula>$AG$88=""</formula>
    </cfRule>
  </conditionalFormatting>
  <conditionalFormatting sqref="AP88:AS89">
    <cfRule type="expression" dxfId="373" priority="54">
      <formula>$AP$88=""</formula>
    </cfRule>
  </conditionalFormatting>
  <conditionalFormatting sqref="I123:AT123">
    <cfRule type="expression" dxfId="372" priority="53">
      <formula>$AV$119=0</formula>
    </cfRule>
  </conditionalFormatting>
  <conditionalFormatting sqref="AE120:AT120">
    <cfRule type="expression" dxfId="371" priority="52">
      <formula>$AE$120=""</formula>
    </cfRule>
  </conditionalFormatting>
  <conditionalFormatting sqref="AE122">
    <cfRule type="expression" dxfId="370" priority="51">
      <formula>$AE$122=""</formula>
    </cfRule>
  </conditionalFormatting>
  <conditionalFormatting sqref="AI90">
    <cfRule type="expression" dxfId="369" priority="50" stopIfTrue="1">
      <formula>OR($AV$90=TRUE,$AW$90=TRUE,$AX$90=TRUE,$AY$90=TRUE,$AZ$90=TRUE,$BA$90=TRUE,$BB$90=TRUE,$BC$90=TRUE)</formula>
    </cfRule>
  </conditionalFormatting>
  <conditionalFormatting sqref="I67:AA68">
    <cfRule type="expression" dxfId="368" priority="49">
      <formula>$I$67=""</formula>
    </cfRule>
  </conditionalFormatting>
  <conditionalFormatting sqref="AB67:AT68">
    <cfRule type="expression" dxfId="367" priority="48">
      <formula>$AV$67="NG"</formula>
    </cfRule>
  </conditionalFormatting>
  <conditionalFormatting sqref="I107">
    <cfRule type="expression" dxfId="366" priority="46" stopIfTrue="1">
      <formula>I107=""</formula>
    </cfRule>
  </conditionalFormatting>
  <conditionalFormatting sqref="AE117:AT117">
    <cfRule type="expression" dxfId="365" priority="45">
      <formula>$AE$117=""</formula>
    </cfRule>
  </conditionalFormatting>
  <conditionalFormatting sqref="I84:AT85">
    <cfRule type="expression" dxfId="364" priority="44">
      <formula>$AV$84="NG"</formula>
    </cfRule>
  </conditionalFormatting>
  <conditionalFormatting sqref="I20:AT22">
    <cfRule type="expression" dxfId="363" priority="43">
      <formula>$AV$21=0</formula>
    </cfRule>
  </conditionalFormatting>
  <conditionalFormatting sqref="AL43:AT43">
    <cfRule type="expression" dxfId="362" priority="41">
      <formula>AND($AL$43="",$AV$13&lt;&gt;2)</formula>
    </cfRule>
    <cfRule type="expression" dxfId="361" priority="42">
      <formula>$AV$13=2</formula>
    </cfRule>
  </conditionalFormatting>
  <conditionalFormatting sqref="I75:AT76">
    <cfRule type="expression" dxfId="360" priority="40">
      <formula>$AV$75="NG"</formula>
    </cfRule>
  </conditionalFormatting>
  <conditionalFormatting sqref="I60:AT62">
    <cfRule type="expression" dxfId="359" priority="39">
      <formula>I60=""</formula>
    </cfRule>
  </conditionalFormatting>
  <conditionalFormatting sqref="X48">
    <cfRule type="expression" dxfId="358" priority="38" stopIfTrue="1">
      <formula>X48=""</formula>
    </cfRule>
  </conditionalFormatting>
  <conditionalFormatting sqref="I119:X122">
    <cfRule type="expression" dxfId="357" priority="37">
      <formula>I119=""</formula>
    </cfRule>
  </conditionalFormatting>
  <conditionalFormatting sqref="I36">
    <cfRule type="expression" dxfId="356" priority="36">
      <formula>OR(AV36="00",AV36="")</formula>
    </cfRule>
  </conditionalFormatting>
  <conditionalFormatting sqref="Y34:AI34">
    <cfRule type="expression" dxfId="355" priority="35">
      <formula>$Z$34=""</formula>
    </cfRule>
  </conditionalFormatting>
  <conditionalFormatting sqref="N36">
    <cfRule type="expression" dxfId="354" priority="34">
      <formula>N36=""</formula>
    </cfRule>
  </conditionalFormatting>
  <conditionalFormatting sqref="V36">
    <cfRule type="expression" dxfId="353" priority="33">
      <formula>V36=""</formula>
    </cfRule>
  </conditionalFormatting>
  <conditionalFormatting sqref="AD36">
    <cfRule type="expression" dxfId="352" priority="32">
      <formula>AD36=""</formula>
    </cfRule>
  </conditionalFormatting>
  <conditionalFormatting sqref="N34:X34">
    <cfRule type="expression" dxfId="351" priority="31">
      <formula>$O$34=""</formula>
    </cfRule>
  </conditionalFormatting>
  <conditionalFormatting sqref="J52:K52">
    <cfRule type="expression" dxfId="350" priority="30">
      <formula>$J$52=""</formula>
    </cfRule>
  </conditionalFormatting>
  <conditionalFormatting sqref="M52:N52">
    <cfRule type="expression" dxfId="349" priority="29">
      <formula>$M$52=""</formula>
    </cfRule>
  </conditionalFormatting>
  <conditionalFormatting sqref="I53">
    <cfRule type="expression" dxfId="348" priority="28">
      <formula>OR(AV53="00",AV53="")</formula>
    </cfRule>
  </conditionalFormatting>
  <conditionalFormatting sqref="Y51:AI51">
    <cfRule type="expression" dxfId="347" priority="27">
      <formula>$Z$51=""</formula>
    </cfRule>
  </conditionalFormatting>
  <conditionalFormatting sqref="N53">
    <cfRule type="expression" dxfId="346" priority="26">
      <formula>N53=""</formula>
    </cfRule>
  </conditionalFormatting>
  <conditionalFormatting sqref="V53">
    <cfRule type="expression" dxfId="345" priority="25">
      <formula>V53=""</formula>
    </cfRule>
  </conditionalFormatting>
  <conditionalFormatting sqref="AD53">
    <cfRule type="expression" dxfId="344" priority="24">
      <formula>AD53=""</formula>
    </cfRule>
  </conditionalFormatting>
  <conditionalFormatting sqref="N51:X51">
    <cfRule type="expression" dxfId="343" priority="23">
      <formula>$O$51=""</formula>
    </cfRule>
  </conditionalFormatting>
  <conditionalFormatting sqref="J71:K71">
    <cfRule type="expression" dxfId="342" priority="22">
      <formula>$J$71=""</formula>
    </cfRule>
  </conditionalFormatting>
  <conditionalFormatting sqref="M71:N71">
    <cfRule type="expression" dxfId="341" priority="21">
      <formula>$M$71=""</formula>
    </cfRule>
  </conditionalFormatting>
  <conditionalFormatting sqref="I72">
    <cfRule type="expression" dxfId="340" priority="20">
      <formula>OR(AV72="00",AV72="")</formula>
    </cfRule>
  </conditionalFormatting>
  <conditionalFormatting sqref="Y70:AI70">
    <cfRule type="expression" dxfId="339" priority="19">
      <formula>$Z$70=""</formula>
    </cfRule>
  </conditionalFormatting>
  <conditionalFormatting sqref="N72">
    <cfRule type="expression" dxfId="338" priority="18">
      <formula>N72=""</formula>
    </cfRule>
  </conditionalFormatting>
  <conditionalFormatting sqref="V72">
    <cfRule type="expression" dxfId="337" priority="17">
      <formula>V72=""</formula>
    </cfRule>
  </conditionalFormatting>
  <conditionalFormatting sqref="AD72">
    <cfRule type="expression" dxfId="336" priority="16">
      <formula>AD72=""</formula>
    </cfRule>
  </conditionalFormatting>
  <conditionalFormatting sqref="N70:X70">
    <cfRule type="expression" dxfId="335" priority="15">
      <formula>$O$70=""</formula>
    </cfRule>
  </conditionalFormatting>
  <conditionalFormatting sqref="I70:AT73">
    <cfRule type="expression" dxfId="334" priority="14">
      <formula>$AV$69=TRUE</formula>
    </cfRule>
  </conditionalFormatting>
  <conditionalFormatting sqref="I18:AA19">
    <cfRule type="expression" dxfId="333" priority="13">
      <formula>$AV$12=0</formula>
    </cfRule>
  </conditionalFormatting>
  <conditionalFormatting sqref="I66:AA66">
    <cfRule type="expression" dxfId="332" priority="12">
      <formula>$I$66=""</formula>
    </cfRule>
  </conditionalFormatting>
  <conditionalFormatting sqref="I13:AT15">
    <cfRule type="expression" dxfId="331" priority="11" stopIfTrue="1">
      <formula>$AV$18=FALSE</formula>
    </cfRule>
  </conditionalFormatting>
  <conditionalFormatting sqref="I88">
    <cfRule type="expression" dxfId="330" priority="10">
      <formula>$I$88=""</formula>
    </cfRule>
  </conditionalFormatting>
  <conditionalFormatting sqref="AA88">
    <cfRule type="expression" dxfId="329" priority="9">
      <formula>$AA$88=""</formula>
    </cfRule>
  </conditionalFormatting>
  <conditionalFormatting sqref="I31">
    <cfRule type="expression" dxfId="328" priority="2">
      <formula>$AV$31="NG"</formula>
    </cfRule>
  </conditionalFormatting>
  <conditionalFormatting sqref="AE31:AT33">
    <cfRule type="expression" dxfId="327" priority="1">
      <formula>$AV$32="NG"</formula>
    </cfRule>
  </conditionalFormatting>
  <dataValidations count="99">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1:AH91">
      <formula1>AND(COUNT(INDEX(FIND(MID(UPPER(AB91)&amp;REPT("*",25),ROW($1:$27),1),"1234567890,  "),))=LEN(AB91),LEN(AB91)&lt;26)</formula1>
    </dataValidation>
    <dataValidation type="custom" imeMode="disabled" allowBlank="1" showInputMessage="1" showErrorMessage="1" sqref="AE56:AT57 I56:X57">
      <formula1>AND(COUNT(INDEX(FIND(MID(UPPER(I56)&amp;REPT("*",13),ROW($1:$13),1),"1234567890-"),))=LEN(I56),LENB(I56)&lt;14)</formula1>
    </dataValidation>
    <dataValidation type="custom" errorStyle="warning" imeMode="off" operator="lessThanOrEqual" allowBlank="1" showInputMessage="1" showErrorMessage="1" errorTitle="文字数制限" error="半角英数字20文字までで設定をお願いいたします" promptTitle="アルファベット表記" prompt="半角英数字20文字までで設定をお願いいたします。なお、英字は大文字でご記入ください。" sqref="I64:AA65">
      <formula1>AND(COUNT(INDEX(FIND(MID(UPPER(I64)&amp;REPT("*",20),ROW($1:$20),1),"ABCDEFGHIJKLMNOPQRSTUVWXYZ1234567890.,  "),))=LEN(I64),LEN(I64)&lt;21)</formula1>
    </dataValidation>
    <dataValidation type="custom" imeMode="fullKatakana" allowBlank="1" showInputMessage="1" showErrorMessage="1" errorTitle="カナ入力" error="カナで入力してください。" sqref="I66:AA66 I60:AT60">
      <formula1>AND(I60=PHONETIC(I60), LEN(I60)*2=LENB(I60))</formula1>
    </dataValidation>
    <dataValidation imeMode="off" allowBlank="1" showInputMessage="1" showErrorMessage="1" promptTitle="店舗　地図情報" prompt="店舗住所の緯度を10進数で入力ください。_x000a_例：35.662478" sqref="AF77:AK77"/>
    <dataValidation imeMode="off" allowBlank="1" showInputMessage="1" showErrorMessage="1" promptTitle="店舗　地図情報" prompt="店舗住所の経度を10進数で入力ください。_x000a_例：139.760058" sqref="AN77:AT77"/>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AK34:AT34 AK51:AT51 AK70:AT70 Z34:AI34 Z51:AI51 Z70:AI70 O34:X34 O51:X51 O70:X70">
      <formula1>AND(O34=PHONETIC(O34), LEN(O34)*2=LENB(O34),LEN(SUBSTITUTE(SUBSTITUTE(O34,"　","")," ",""))=LEN(O34))</formula1>
    </dataValidation>
    <dataValidation type="custom" imeMode="fullKatakana" allowBlank="1" showInputMessage="1" showErrorMessage="1" errorTitle="カナ" error="カナで入力して下さい" sqref="N34 N51 N70 AJ34 Y34 AJ51 Y51 AJ70 Y70">
      <formula1>AND(N34=PHONETIC(N34), LEN(N34)*2=LENB(N34))</formula1>
    </dataValidation>
    <dataValidation type="custom" imeMode="hiragana" allowBlank="1" showErrorMessage="1" errorTitle="入力文字制限" error="スペースは入力できません。" promptTitle="会社所在地" prompt="都道府県名からご記入下さい" sqref="N53:AT54 N36:AT37 N72:AT73">
      <formula1>LEN(SUBSTITUTE(SUBSTITUTE(N36,"　","")," ",""))=LEN(N36)</formula1>
    </dataValidation>
    <dataValidation type="list" imeMode="hiragana" allowBlank="1" showErrorMessage="1" promptTitle="会社所在地" prompt="都道府県名からご記入下さい" sqref="I53:M54 I36:M37 I72:M73">
      <formula1>■都道府県</formula1>
    </dataValidation>
    <dataValidation type="custom" imeMode="hiragana" allowBlank="1" showInputMessage="1" showErrorMessage="1" errorTitle="入力文字制限" error="スペースは入力できません。" sqref="I49:T50">
      <formula1>LEN(SUBSTITUTE(SUBSTITUTE(I49,"　","")," ",""))=LEN(I49)</formula1>
    </dataValidation>
    <dataValidation type="custom" imeMode="fullKatakana" allowBlank="1" showInputMessage="1" showErrorMessage="1" errorTitle="カナ入力" error="カナで入力してください。_x000a_スペースは入力できません。" sqref="I48:T48 I112:X112 I119:X119">
      <formula1>AND(I48=PHONETIC(I48), LEN(I48)*2=LENB(I48),LEN(SUBSTITUTE(SUBSTITUTE(I48,"　","")," ",""))=LEN(I48))</formula1>
    </dataValidation>
    <dataValidation type="custom" imeMode="fullKatakana" allowBlank="1" showInputMessage="1" showErrorMessage="1" errorTitle="カナ" error="カナで入力して下さい" sqref="I27:AT27">
      <formula1>AND(I27=PHONETIC(I27), LEN(I27)*2=LENB(I27),LEN(I27)&lt;61)</formula1>
    </dataValidation>
    <dataValidation allowBlank="1" showInputMessage="1" showErrorMessage="1" promptTitle="下記の決済手段をお申込の場合は入力ください。" prompt="・Alipay_x000a_・WeChat Pay_x000a_・銀聯" sqref="I75:AT76 I84:AT85"/>
    <dataValidation imeMode="hiragana" allowBlank="1" showInputMessage="1" showErrorMessage="1" promptTitle="下記の決済手段をお申込の場合は入力ください。" prompt="・Alipay_x000a_・WeChat Pay_x000a_・銀聯" sqref="I31"/>
    <dataValidation type="textLength" imeMode="hiragana" operator="lessThanOrEqual" allowBlank="1" showInputMessage="1" showErrorMessage="1" errorTitle="文字数制限" error="全角20文字以内でお願いいたします。" prompt="ご利用明細・レシートに記載される表記となります。" sqref="I61:AT62">
      <formula1>20</formula1>
    </dataValidation>
    <dataValidation imeMode="disabled"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117:Y118"/>
    <dataValidation type="custom" imeMode="disabled" allowBlank="1" showInputMessage="1" showErrorMessage="1" errorTitle="桁数チェック" error="半角英数字128文字以内で入力してください。" promptTitle="サイトURL" prompt="http://やhttps://を省略せずご記入下さい。" sqref="I78:AT79">
      <formula1>LENB(I78)&lt;129</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15:AT115 AE122:AT122 AE118:AT118">
      <formula1>ISERROR(FIND("NG",AW111))</formula1>
    </dataValidation>
    <dataValidation imeMode="disabled" allowBlank="1" showInputMessage="1" showErrorMessage="1" sqref="X43:AB43"/>
    <dataValidation type="textLength" imeMode="disabled"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formula1>13</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sqref="I69">
      <formula1>12</formula1>
    </dataValidation>
    <dataValidation operator="lessThanOrEqual" allowBlank="1" showInputMessage="1" errorTitle="アルファベット表記" error="半角英数字25文字までで設定をお願いいたします" promptTitle="下記の決済手段をお申込の場合は入力ください。" prompt="・Alipay_x000a_・WeChat Pay_x000a_・銀聯" sqref="AB67:AT68"/>
    <dataValidation imeMode="hiragana" allowBlank="1" showInputMessage="1" showErrorMessage="1" promptTitle="法人名" prompt="謄本などの企業書類と同じ言語・同じ表記で記載をお願いします。" sqref="I28:AT30"/>
    <dataValidation type="textLength" operator="lessThanOrEqual" allowBlank="1" showInputMessage="1" showErrorMessage="1" errorTitle="文字数制限" error="32文字以内で設定をお願いいたします。" promptTitle="ブランド名" prompt="会社名ではなく、ブランド名をご記載ください。_x000a_店舗名は含めないでください。" sqref="I67:AA68">
      <formula1>32</formula1>
    </dataValidation>
    <dataValidation type="whole" imeMode="disabled" operator="greaterThanOrEqual" allowBlank="1" showInputMessage="1" showErrorMessage="1" errorTitle="平均購入額" error="半角数字でご入力ください" sqref="AP88:AS89">
      <formula1>1</formula1>
    </dataValidation>
    <dataValidation type="whole" imeMode="disabled" operator="greaterThanOrEqual" allowBlank="1" showInputMessage="1" showErrorMessage="1" errorTitle="商品価格帯" error="半角数字でご入力ください" sqref="AG88:AJ89 AA88:AD89">
      <formula1>1</formula1>
    </dataValidation>
    <dataValidation type="custom" imeMode="hiragana" allowBlank="1" showInputMessage="1" showErrorMessage="1" errorTitle="入力文字制限" error="スペースは入力できません。" promptTitle="売上報告担当" prompt="収納明細書や請求書をお送りする先となります。" sqref="I120:X122">
      <formula1>LEN(SUBSTITUTE(SUBSTITUTE(I120,"　","")," ",""))=LEN(I120)</formula1>
    </dataValidation>
    <dataValidation type="custom" imeMode="hiragana" allowBlank="1" showInputMessage="1" showErrorMessage="1" errorTitle="入力文字制限" error="スペースは入力できません。" promptTitle="運用担当" prompt="契約手続き完了のご依頼、決済機関からの問い合わせのご連絡、メンテナンスのご案内などをお送りする先となります。" sqref="I113:X115">
      <formula1>LEN(SUBSTITUTE(SUBSTITUTE(I113,"　","")," ",""))=LEN(I113)</formula1>
    </dataValidation>
    <dataValidation type="list" allowBlank="1" showInputMessage="1" showErrorMessage="1" promptTitle="販売形態" prompt="複数の形態で営業されている場合には、本サービスを利用する売上規模の一番大きい、メインの販売形態についてご入力ください。" sqref="I86:S87">
      <formula1>■販売形態</formula1>
    </dataValidation>
    <dataValidation type="custom" imeMode="disabled" allowBlank="1" showInputMessage="1" showErrorMessage="1" errorTitle="電話番号" error="半角でご入力下さい。_x000a_ハイフンもご入力下さい。" promptTitle="FAX番号" prompt="FAXが無い場合には、ハイフン等を入力せず空欄にしてください。" sqref="AE121:AT121 AE114:AT114">
      <formula1>IF(AND(COUNTIF(AE114,"*-*-*")&gt;0,ISNUMBER(VALUE(SUBSTITUTE(AE114,"-",""))),LENB(AE114)&lt;14,LENB(AE114)&gt;9),TRUE,FALSE)</formula1>
    </dataValidation>
    <dataValidation imeMode="hiragana" allowBlank="1" showInputMessage="1" showErrorMessage="1" promptTitle="部署名" prompt="特に無い場合には、ハイフン等を入力せず空欄にしてください。" sqref="AE112:AT112 AE119:AT119 AE116:AT116"/>
    <dataValidation type="custom" imeMode="disabled" allowBlank="1" showInputMessage="1" showErrorMessage="1" errorTitle="電話番号" error="半角でご入力下さい。_x000a_ハイフンもご入力下さい。" promptTitle="FAX番号" prompt="FAXが無い場合は、ハイフン等を入力せず空欄にしてください。" sqref="AE55:AT55 AE38:AT38">
      <formula1>IF(AND(COUNTIF(AE38,"*-*-*")&gt;0,ISNUMBER(VALUE(SUBSTITUTE(AE38,"-",""))),LENB(AE38)&lt;14,LENB(AE38)&gt;9),TRUE,FALSE)</formula1>
    </dataValidation>
    <dataValidation type="textLength" operator="lessThanOrEqual" showInputMessage="1" showErrorMessage="1" errorTitle="文字数制限" error="20文字以内でお願いいたします。" promptTitle="下記の決済手段をお申込の場合は入力ください。" prompt="・Alipay_x000a_・WeChat Pay_x000a_・銀聯" sqref="AB64:AT65">
      <formula1>20</formula1>
    </dataValidation>
    <dataValidation type="custom" imeMode="disabled" allowBlank="1" showInputMessage="1" showErrorMessage="1" errorTitle="電話番号" error="半角でご入力下さい。_x000a_ハイフンもご入力下さい。" sqref="AE117:AT117 I38:X38 I55:X55 I77:X77 AE113:AT113 AE120:AT120">
      <formula1>IF(AND(COUNTIF(I38,"*-*-*")&gt;0,ISNUMBER(VALUE(SUBSTITUTE(I38,"-",""))),LENB(I38)&lt;14,LENB(I38)&gt;9),TRUE,FALSE)</formula1>
    </dataValidation>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formula1>LENB(A4)&lt;129</formula1>
    </dataValidation>
    <dataValidation type="textLength" imeMode="hiragana" operator="lessThanOrEqual" allowBlank="1" showErrorMessage="1" errorTitle="文字数制限がございます" error="200文字以内でご記入ください。" promptTitle="業種" prompt="決済の対象となる取扱い商品及び、サービスを出来るだけ具体的にご記入下さい。" sqref="I82:AT83">
      <formula1>200</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8:AE89">
      <formula1>0</formula1>
      <formula2>999999999</formula2>
    </dataValidation>
    <dataValidation type="list" allowBlank="1" showInputMessage="1" showErrorMessage="1" sqref="I80:J81 O80:P81">
      <formula1>■時間</formula1>
    </dataValidation>
    <dataValidation type="list" allowBlank="1" showInputMessage="1" showErrorMessage="1" sqref="L80:M81 R80:S81">
      <formula1>■分</formula1>
    </dataValidation>
    <dataValidation imeMode="disabled" allowBlank="1" showInputMessage="1" showErrorMessage="1" promptTitle="事業展開店舗数" prompt="事業全体における展開店舗数をご記入ください" sqref="I43:N43"/>
    <dataValidation type="custom" imeMode="disabled" allowBlank="1" showInputMessage="1" showErrorMessage="1" errorTitle="桁数チェック" error="半角英数字128文字以内で入力してください。" sqref="I46:L47">
      <formula1>LENB(A5)&lt;129</formula1>
    </dataValidation>
    <dataValidation type="custom" imeMode="disabled" allowBlank="1" showInputMessage="1" showErrorMessage="1" errorTitle="桁数チェック" error="半角英数字128文字以内で入力してください。" sqref="AA45:AT45 I44:Z45">
      <formula1>LENB(A6)&lt;129</formula1>
    </dataValidation>
    <dataValidation type="list" allowBlank="1" showInputMessage="1" showErrorMessage="1" sqref="I982954 I917418 I851882 I786346 I720810 I655274 I589738 I524202 I458666 I393130 I327594 I262058 I196522 I130986 I65450 L983099:N983107 L65520:N65521 L131056:N131057 L196592:N196593 L262128:N262129 L327664:N327665 L393200:N393201 L458736:N458737 L524272:N524273 L589808:N589809 L655344:N655345 L720880:N720881 L786416:N786417 L851952:N851953 L917488:N917489 L983024:N983025 L65523:N65525 L131059:N131061 L196595:N196597 L262131:N262133 L327667:N327669 L393203:N393205 L458739:N458741 L524275:N524277 L589811:N589813 L655347:N655349 L720883:N720885 L786419:N786421 L851955:N851957 L917491:N917493 L983027:N983029 L65528:N65534 L131064:N131070 L196600:N196606 L262136:N262142 L327672:N327678 L393208:N393214 L458744:N458750 L524280:N524286 L589816:N589822 L655352:N655358 L720888:N720894 L786424:N786430 L851960:N851966 L917496:N917502 L983032:N983038 L65537:N65543 L131073:N131079 L196609:N196615 L262145:N262151 L327681:N327687 L393217:N393223 L458753:N458759 L524289:N524295 L589825:N589831 L655361:N655367 L720897:N720903 L786433:N786439 L851969:N851975 L917505:N917511 L983041:N983047 L65546:N65549 L131082:N131085 L196618:N196621 L262154:N262157 L327690:N327693 L393226:N393229 L458762:N458765 L524298:N524301 L589834:N589837 L655370:N655373 L720906:N720909 L786442:N786445 L851978:N851981 L917514:N917517 L983050:N983053 L65552:N65556 L131088:N131092 L196624:N196628 L262160:N262164 L327696:N327700 L393232:N393236 L458768:N458772 L524304:N524308 L589840:N589844 L655376:N655380 L720912:N720916 L786448:N786452 L851984:N851988 L917520:N917524 L983056:N983060 L65559:N65561 L131095:N131097 L196631:N196633 L262167:N262169 L327703:N327705 L393239:N393241 L458775:N458777 L524311:N524313 L589847:N589849 L655383:N655385 L720919:N720921 L786455:N786457 L851991:N851993 L917527:N917529 L983063:N983065 L65564:N65566 L131100:N131102 L196636:N196638 L262172:N262174 L327708:N327710 L393244:N393246 L458780:N458782 L524316:N524318 L589852:N589854 L655388:N655390 L720924:N720926 L786460:N786462 L851996:N851998 L917532:N917534 L983068:N983070 L65569:N65592 L131105:N131128 L196641:N196664 L262177:N262200 L327713:N327736 L393249:N393272 L458785:N458808 L524321:N524344 L589857:N589880 L655393:N655416 L720929:N720952 L786465:N786488 L852001:N852024 L917537:N917560 L983073:N983096 L65595:N65603 L131131:N131139 L196667:N196675 L262203:N262211 L327739:N327747 L393275:N393283 L458811:N458819 L524347:N524355 L589883:N589891 L655419:N655427 L720955:N720963 L786491:N786499 L852027:N852035 L917563:N917571 C65524:I65524 C131060:I131060 C196596:I196596 C262132:I262132 C327668:I327668 C393204:I393204 C458740:I458740 C524276:I524276 C589812:I589812 C655348:I655348 C720884:I720884 C786420:I786420 C851956:I851956 C917492:I917492 C983028:I983028 L983015:P983018 L65511:P65514 L131047:P131050 L196583:P196586 L262119:P262122 L327655:P327658 L393191:P393194 L458727:P458730 L524263:P524266 L589799:P589802 L655335:P655338 L720871:P720874 L786407:P786410 L851943:P851946 L917479:P917482 C983015:I983015 C65511:I65511 C131047:I131047 C196583:I196583 C262119:I262119 C327655:I327655 C393191:I393191 C458727:I458727 C524263:I524263 C589799:I589799 C655335:I655335 C720871:I720871 C786407:I786407 C851943:I851943 C917479:I917479 C983024:I983025 C65520:I65521 C131056:I131057 C196592:I196593 C262128:I262129 C327664:I327665 C393200:I393201 C458736:I458737 C524272:I524273 C589808:I589809 C655344:I655345 C720880:I720881 C786416:I786417 C851952:I851953 C917488:I917489">
      <formula1>#REF!</formula1>
    </dataValidation>
    <dataValidation imeMode="halfAlpha" allowBlank="1" showInputMessage="1" showErrorMessage="1" sqref="AF65644:AT65644 AF131180:AT131180 AF196716:AT196716 AF262252:AT262252 AF327788:AT327788 AF393324:AT393324 AF458860:AT458860 AF524396:AT524396 AF589932:AT589932 AF655468:AT655468 AF721004:AT721004 AF786540:AT786540 AF852076:AT852076 AF917612:AT917612 AF983148:AT983148 V524386:AI524387 I65479:X65479 I131015:X131015 I196551:X196551 I262087:X262087 I327623:X327623 I393159:X393159 I458695:X458695 I524231:X524231 I589767:X589767 I655303:X655303 I720839:X720839 I786375:X786375 I851911:X851911 I917447:X917447 I982983:X982983 V983138:AI983139 AQ65484:AR65485 AQ131020:AR131021 AQ196556:AR196557 AQ262092:AR262093 AQ327628:AR327629 AQ393164:AR393165 AQ458700:AR458701 AQ524236:AR524237 AQ589772:AR589773 AQ655308:AR655309 AQ720844:AR720845 AQ786380:AR786381 AQ851916:AR851917 AQ917452:AR917453 AQ982988:AR982989 V262242:AI262243 I65482:AT65482 I131018:AT131018 I196554:AT196554 I262090:AT262090 I327626:AT327626 I393162:AT393162 I458698:AT458698 I524234:AT524234 I589770:AT589770 I655306:AT655306 I720842:AT720842 I786378:AT786378 I851914:AT851914 I917450:AT917450 I982986:AT982986 V852066:AI852067 AC65499:AE65499 AC131035:AE131035 AC196571:AE196571 AC262107:AE262107 AC327643:AE327643 AC393179:AE393179 AC458715:AE458715 AC524251:AE524251 AC589787:AE589787 AC655323:AE655323 AC720859:AE720859 AC786395:AE786395 AC851931:AE851931 AC917467:AE917467 AC983003:AE983003 V786530:AI786531 AH65499:AJ65499 AH131035:AJ131035 AH196571:AJ196571 AH262107:AJ262107 AH327643:AJ327643 AH393179:AJ393179 AH458715:AJ458715 AH524251:AJ524251 AH589787:AJ589787 AH655323:AJ655323 AH720859:AJ720859 AH786395:AJ786395 AH851931:AJ851931 AH917467:AJ917467 AH983003:AJ983003 V917602:AI917603 AQ65499:AS65499 AQ131035:AS131035 AQ196571:AS196571 AQ262107:AS262107 AQ327643:AS327643 AQ393179:AS393179 AQ458715:AS458715 AQ524251:AS524251 AQ589787:AS589787 AQ655323:AS655323 AQ720859:AS720859 AQ786395:AS786395 AQ851931:AS851931 AQ917467:AS917467 AQ983003:AS983003 V458850:AI458851 AE65616:AT65616 AE131152:AT131152 AE196688:AT196688 AE262224:AT262224 AE327760:AT327760 AE393296:AT393296 AE458832:AT458832 AE524368:AT524368 AE589904:AT589904 AE655440:AT655440 AE720976:AT720976 AE786512:AT786512 AE852048:AT852048 AE917584:AT917584 AE983120:AT983120 V393314:AI393315 AE65619:AT65620 AE131155:AT131156 AE196691:AT196692 AE262227:AT262228 AE327763:AT327764 AE393299:AT393300 AE458835:AT458836 AE524371:AT524372 AE589907:AT589908 AE655443:AT655444 AE720979:AT720980 AE786515:AT786516 AE852051:AT852052 AE917587:AT917588 AE983123:AT983124 V327778:AI327779 AE65622:AT65623 AE131158:AT131159 AE196694:AT196695 AE262230:AT262231 AE327766:AT327767 AE393302:AT393303 AE458838:AT458839 AE524374:AT524375 AE589910:AT589911 AE655446:AT655447 AE720982:AT720983 AE786518:AT786519 AE852054:AT852055 AE917590:AT917591 AE983126:AT983127 V720994:AI720995 I65632:P65633 I131168:P131169 I196704:P196705 I262240:P262241 I327776:P327777 I393312:P393313 I458848:P458849 I524384:P524385 I589920:P589921 I655456:P655457 I720992:P720993 I786528:P786529 I852064:P852065 I917600:P917601 I983136:P983137 V655458:AI655459 V65632:AA65633 V131168:AA131169 V196704:AA196705 V262240:AA262241 V327776:AA327777 V393312:AA393313 V458848:AA458849 V524384:AA524385 V589920:AA589921 V655456:AA655457 V720992:AA720993 V786528:AA786529 V852064:AA852065 V917600:AA917601 V983136:AA983137 V589922:AI589923 V65634:AI65635 V131170:AI131171 V196706:AI196707"/>
    <dataValidation imeMode="hiragana" allowBlank="1" showInputMessage="1" showErrorMessage="1" sqref="I65481:AT65481 I131017:AT131017 I196553:AT196553 I262089:AT262089 I327625:AT327625 I393161:AT393161 I458697:AT458697 I524233:AT524233 I589769:AT589769 I655305:AT655305 I720841:AT720841 I786377:AT786377 I851913:AT851913 I917449:AT917449 I982985:AT982985 AB786557 I65473:AT65474 I131009:AT131010 I196545:AT196546 I262081:AT262082 I327617:AT327618 I393153:AT393154 I458689:AT458690 I524225:AT524226 I589761:AT589762 I655297:AT655298 I720833:AT720834 I786369:AT786370 I851905:AT851906 I917441:AT917442 I982977:AT982978 AB917629 W65483:AA65485 W131019:AA131021 W196555:AA196557 W262091:AA262093 W327627:AA327629 W393163:AA393165 W458699:AA458701 W524235:AA524237 W589771:AA589773 W655307:AA655309 W720843:AA720845 W786379:AA786381 W851915:AA851917 W917451:AA917453 W982987:AA982989 AB983165 I65484:Q65485 I131020:Q131021 I196556:Q196557 I262092:Q262093 I327628:Q327629 I393164:Q393165 I458700:Q458701 I524236:Q524237 I589772:Q589773 I655308:Q655309 I720844:Q720845 I786380:Q786381 I851916:Q851917 I917452:Q917453 I982988:Q982989 I65625:AT65626 I131161:AT131162 I196697:AT196698 I262233:AT262234 I327769:AT327770 I393305:AT393306 I458841:AT458842 I524377:AT524378 I589913:AT589914 I655449:AT655450 I720985:AT720986 I786521:AT786522 I852057:AT852058 I917593:AT917594 I983129:AT983130 AB721021 AE65615:AT65615 AE131151:AT131151 AE196687:AT196687 AE262223:AT262223 AE327759:AT327759 AE393295:AT393295 AE458831:AT458831 AE524367:AT524367 AE589903:AT589903 AE655439:AT655439 AE720975:AT720975 AE786511:AT786511 AE852047:AT852047 AE917583:AT917583 AE983119:AT983119 I107:AT108 AE65618:AT65618 AE131154:AT131154 AE196690:AT196690 AE262226:AT262226 AE327762:AT327762 AE393298:AT393298 AE458834:AT458834 AE524370:AT524370 AE589906:AT589906 AE655442:AT655442 AE720978:AT720978 AE786514:AT786514 AE852050:AT852050 AE917586:AT917586 AE983122:AT983122 AB852093 AE65621:AT65621 AE131157:AT131157 AE196693:AT196693 AE262229:AT262229 AE327765:AT327765 AE393301:AT393301 AE458837:AT458837 AE524373:AT524373 AE589909:AT589909 AE655445:AT655445 AE720981:AT720981 AE786517:AT786517 AE852053:AT852053 AE917589:AT917589 AE983125:AT983125 I99:R100 I65630:R65631 I131166:R131167 I196702:R196703 I262238:R262239 I327774:R327775 I393310:R393311 I458846:R458847 I524382:R524383 I589918:R589919 I655454:R655455 I720990:R720991 I786526:R786527 I852062:R852063 I917598:R917599 I983134:R983135 AG99:AN100 AG65630:AN65631 AG131166:AN131167 AG196702:AN196703 AG262238:AN262239 AG327774:AN327775 AG393310:AN393311 AG458846:AN458847 AG524382:AN524383 AG589918:AN589919 AG655454:AN655455 AG720990:AN720991 AG786526:AN786527 AG852062:AN852063 AG917598:AN917599 AG983134:AN983135 I124:AT124 I65636:AT65637 I131172:AT131173 I196708:AT196709 I262244:AT262245 I327780:AT327781 I393316:AT393317 I458852:AT458853 I524388:AT524389 I589924:AT589925 I655460:AT655461 I720996:AT720997 I786532:AT786533 I852068:AT852069 I917604:AT917605 I983140:AT983141 S65651:AT65651 S131187:AT131187 S196723:AT196723 S262259:AT262259 S327795:AT327795 S393331:AT393331 S458867:AT458867 S524403:AT524403 S589939:AT589939 S655475:AT655475 S721011:AT721011 S786547:AT786547 S852083:AT852083 S917619:AT917619 S983155:AT983155 U65652:AS65652 U131188:AS131188 U196724:AS196724 U262260:AS262260 U327796:AS327796 U393332:AS393332 U458868:AS458868 U524404:AS524404 U589940:AS589940 U655476:AS655476 U721012:AS721012 U786548:AS786548 U852084:AS852084 U917620:AS917620 U983156:AS983156 N65653:AA65653 N131189:AA131189 N196725:AA196725 N262261:AA262261 N327797:AA327797 N393333:AA393333 N458869:AA458869 N524405:AA524405 N589941:AA589941 N655477:AA655477 N721013:AA721013 N786549:AA786549 N852085:AA852085 N917621:AA917621 N983157:AA983157 AG65653:AT65653 AG131189:AT131189 AG196725:AT196725 AG262261:AT262261 AG327797:AT327797 AG393333:AT393333 AG458869:AT458869 AG524405:AT524405 AG589941:AT589941 AG655477:AT655477 AG721013:AT721013 AG786549:AT786549 AG852085:AT852085 AG917621:AT917621 AG983157:AT983157 X65654:AS65654 X131190:AS131190 X196726:AS196726 X262262:AS262262 X327798:AS327798 X393334:AS393334 X458870:AS458870 X524406:AS524406 X589942:AS589942 X655478:AS655478 X721014:AS721014 X786550:AS786550 X852086:AS852086 X917622:AS917622 X983158:AS983158 N65655:AA65656 N131191:AA131192 N196727:AA196728 N262263:AA262264 N327799:AA327800 N393335:AA393336 N458871:AA458872 N524407:AA524408 N589943:AA589944 N655479:AA655480 N721015:AA721016 N786551:AA786552 N852087:AA852088 N917623:AA917624 N983159:AA983160 AG65655:AT65656 AG131191:AT131192 AG196727:AT196728 AG262263:AT262264 AG327799:AT327800 AG393335:AT393336 AG458871:AT458872 AG524407:AT524408 AG589943:AT589944 AG655479:AT655480 AG721015:AT721016 AG786551:AT786552 AG852087:AT852088 AG917623:AT917624 AG983159:AT983160 U65648:AS65649 U131184:AS131185 U196720:AS196721 U262256:AS262257 U327792:AS327793 U393328:AS393329 U458864:AS458865 U524400:AS524401 U589936:AS589937 U655472:AS655473 U721008:AS721009 U786544:AS786545 U852080:AS852081 U917616:AS917617 U983152:AS983153 I65647:Y65647 I131183:Y131183 I196719:Y196719 I262255:Y262255 I327791:Y327791 I393327:Y393327 I458863:Y458863 I524399:Y524399 I589935:Y589935 I655471:Y655471 I721007:Y721007 I786543:Y786543 I852079:Y852079 I917615:Y917615 I983151:Y983151 AE65647:AT65647 AE131183:AT131183 AE196719:AT196719 AE262255:AT262255 AE327791:AT327791 AE393327:AT393327 AE458863:AT458863 AE524399:AT524399 AE589935:AT589935 AE655471:AT655471 AE721007:AT721007 AE786543:AT786543 AE852079:AT852079 AE917615:AT917615 AE983151:AT983151 X65646:AT65646 X131182:AT131182 X196718:AT196718 X262254:AT262254 X327790:AT327790 X393326:AT393326 X458862:AT458862 X524398:AT524398 X589934:AT589934 X655470:AT655470 X721006:AT721006 X786542:AT786542 X852078:AT852078 X917614:AT917614 X983150:AT983150 Z65645:AT65645 Z131181:AT131181 Z196717:AT196717 Z262253:AT262253 Z327789:AT327789 Z393325:AT393325 Z458861:AT458861 Z524397:AT524397 Z589933:AT589933 Z655469:AT655469 Z721005:AT721005 Z786541:AT786541 Z852077:AT852077 Z917613:AT917613 Z983149:AT983149 W65650 W131186 W196722 W262258 W327794 W393330 W458866 W524402 W589938 W655474 W721010 W786546 W852082 W917618 W983154 W65657:W65660 W131193:W131196 W196729:W196732 W262265:W262268 W327801:W327804 W393337:W393340 W458873:W458876 W524409:W524412 W589945:W589948 W655481:W655484 W721017:W721020 W786553:W786556 W852089:W852092 W917625:W917628 W983161:W983164 AB65661 AB131197 AB196733 AB262269 AB327805 AB393341 AB458877 AB524413 AB589949 AB655485 X48"/>
    <dataValidation allowBlank="1" showInputMessage="1" showErrorMessage="1" promptTitle="E-mailアドレス" prompt="設定できるE-mailアドレスは1つです。_x000a_メーリングリストのご指定を推奨しております。" sqref="Z65617:AD65617 Z131153:AD131153 Z196689:AD196689 Z262225:AD262225 Z327761:AD327761 Z393297:AD393297 Z458833:AD458833 Z524369:AD524369 Z589905:AD589905 Z655441:AD655441 Z720977:AD720977 Z786513:AD786513 Z852049:AD852049 Z917585:AD917585 Z983121:AD983121 Y115"/>
    <dataValidation imeMode="halfAlpha" allowBlank="1" showInputMessage="1" showErrorMessage="1" promptTitle="メールアドレス" prompt="グループアドレスのご指定を推奨しております。" sqref="AE983121:AT983121 AE65617:AT65617 AE131153:AT131153 AE196689:AT196689 AE262225:AT262225 AE327761:AT327761 AE393297:AT393297 AE458833:AT458833 AE524369:AT524369 AE589905:AT589905 AE655441:AT655441 AE720977:AT720977 AE786513:AT786513 AE852049:AT852049 AE917585:AT917585"/>
    <dataValidation imeMode="halfAlpha" allowBlank="1" showInputMessage="1" showErrorMessage="1" promptTitle="FAX番号" prompt="FAXが無い場合は『00-0000-0000』とご入力下さい。" sqref="AE917592:AT917592 AE65479:AT65479 AE131015:AT131015 AE196551:AT196551 AE262087:AT262087 AE327623:AT327623 AE393159:AT393159 AE458695:AT458695 AE524231:AT524231 AE589767:AT589767 AE655303:AT655303 AE720839:AT720839 AE786375:AT786375 AE851911:AT851911 AE917447:AT917447 AE982983:AT982983 AE983128:AT983128 AE65624:AT65624 AE131160:AT131160 AE196696:AT196696 AE262232:AT262232 AE327768:AT327768 AE393304:AT393304 AE458840:AT458840 AE524376:AT524376 AE589912:AT589912 AE655448:AT655448 AE720984:AT720984 AE786520:AT786520 AE852056:AT852056"/>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67:AR65468 AQ131003:AR131004 AQ196539:AR196540 AQ262075:AR262076 AQ327611:AR327612 AQ393147:AR393148 AQ458683:AR458684 AQ524219:AR524220 AQ589755:AR589756 AQ655291:AR655292 AQ720827:AR720828 AQ786363:AR786364 AQ851899:AR851900 AQ917435:AR917436 AQ982971:AR982972">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67:AN65468 AM131003:AN131004 AM196539:AN196540 AM262075:AN262076 AM327611:AN327612 AM393147:AN393148 AM458683:AN458684 AM524219:AN524220 AM589755:AN589756 AM655291:AN655292 AM720827:AN720828 AM786363:AN786364 AM851899:AN851900 AM917435:AN917436 AM982971:AN982972">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67:AJ65468 AH131003:AJ131004 AH196539:AJ196540 AH262075:AJ262076 AH327611:AJ327612 AH393147:AJ393148 AH458683:AJ458684 AH524219:AJ524220 AH589755:AJ589756 AH655291:AJ655292 AH720827:AJ720828 AH786363:AJ786364 AH851899:AJ851900 AH917435:AJ917436 AH982971:AJ982972">
      <formula1>2012</formula1>
      <formula2>2020</formula2>
    </dataValidation>
    <dataValidation type="whole" imeMode="halfAlpha" allowBlank="1" showInputMessage="1" showErrorMessage="1" promptTitle="年商" prompt="設立初年度などは『0』とご入力下さい。" sqref="AN982984:AR982984 AN65480:AR65480 AN131016:AR131016 AN196552:AR196552 AN262088:AR262088 AN327624:AR327624 AN393160:AR393160 AN458696:AR458696 AN524232:AR524232 AN589768:AR589768 AN655304:AR655304 AN720840:AR720840 AN786376:AR786376 AN851912:AR851912 AN917448:AR917448">
      <formula1>0</formula1>
      <formula2>9999999999999</formula2>
    </dataValidation>
    <dataValidation type="whole" imeMode="halfAlpha" allowBlank="1" showInputMessage="1" showErrorMessage="1" sqref="AA982984:AE982984 AA65480:AE65480 AA131016:AE131016 AA196552:AE196552 AA262088:AE262088 AA327624:AE327624 AA393160:AE393160 AA458696:AE458696 AA524232:AE524232 AA589768:AE589768 AA655304:AE655304 AA720840:AE720840 AA786376:AE786376 AA851912:AE851912 AA917448:AE917448">
      <formula1>0</formula1>
      <formula2>99999999999</formula2>
    </dataValidation>
    <dataValidation type="textLength" imeMode="halfAlpha" allowBlank="1" showInputMessage="1" showErrorMessage="1" sqref="R65449 R130985 R196521 R262057 R327593 R393129 R458665 R524201 R589737 R655273 R720809 R786345 R851881 R917417 R982953">
      <formula1>3</formula1>
      <formula2>3</formula2>
    </dataValidation>
    <dataValidation type="textLength" imeMode="halfAlpha" allowBlank="1" showInputMessage="1" showErrorMessage="1" sqref="I65449 I130985 I196521 I262057 I327593 I393129 I458665 I524201 I589737 I655273 I720809 I786345 I851881 I917417 I982953">
      <formula1>5</formula1>
      <formula2>5</formula2>
    </dataValidation>
    <dataValidation type="whole" imeMode="halfAlpha" allowBlank="1" showInputMessage="1" showErrorMessage="1" sqref="AI982988:AJ982989 AI65484:AJ65485 AI131020:AJ131021 AI196556:AJ196557 AI262092:AJ262093 AI327628:AJ327629 AI393164:AJ393165 AI458700:AJ458701 AI524236:AJ524237 AI589772:AJ589773 AI655308:AJ655309 AI720844:AJ720845 AI786380:AJ786381 AI851916:AJ851917 AI917452:AJ917453">
      <formula1>1900</formula1>
      <formula2>2020</formula2>
    </dataValidation>
    <dataValidation type="textLength" imeMode="halfAlpha" operator="lessThanOrEqual" allowBlank="1" showInputMessage="1" showErrorMessage="1" errorTitle="文字数制限がございます" error="25文字を超える設定は出来ません。" sqref="AB982996:AT982997 AB65492:AT65493 AB131028:AT131029 AB196564:AT196565 AB262100:AT262101 AB327636:AT327637 AB393172:AT393173 AB458708:AT458709 AB524244:AT524245 AB589780:AT589781 AB655316:AT655317 AB720852:AT720853 AB786388:AT786389 AB851924:AT851925 AB917460:AT917461">
      <formula1>25</formula1>
    </dataValidation>
    <dataValidation type="whole" imeMode="halfAlpha" allowBlank="1" showInputMessage="1" showErrorMessage="1" sqref="K982984:L982984 K65480:L65480 K131016:L131016 K196552:L196552 K262088:L262088 K327624:L327624 K393160:L393160 K458696:L458696 K524232:L524232 K589768:L589768 K655304:L655304 K720840:L720840 K786376:L786376 K851912:L851912 K917448:L917448">
      <formula1>1000</formula1>
      <formula2>2020</formula2>
    </dataValidation>
    <dataValidation type="textLength" imeMode="halfAlpha" operator="equal" allowBlank="1" showInputMessage="1" showErrorMessage="1" sqref="J983128:K983128 J65476:K65476 J131012:K131012 J196548:K196548 J262084:K262084 J327620:K327620 J393156:K393156 J458692:K458692 J524228:K524228 J589764:K589764 J655300:K655300 J720836:K720836 J786372:K786372 J851908:K851908 J917444:K917444 J982980:K982980 J917592:K917592 J65624:K65624 J131160:K131160 J196696:K196696 J262232:K262232 J327768:K327768 J393304:K393304 J458840:K458840 J524376:K524376 J589912:K589912 J655448:K655448 J720984:K720984 J786520:K786520 J852056:K852056">
      <formula1>3</formula1>
    </dataValidation>
    <dataValidation type="textLength" imeMode="halfAlpha" operator="equal" allowBlank="1" showInputMessage="1" showErrorMessage="1" sqref="M983128:N983128 M65476:P65476 M131012:P131012 M196548:P196548 M262084:P262084 M327620:P327620 M393156:P393156 M458692:P458692 M524228:P524228 M589764:P589764 M655300:P655300 M720836:P720836 M786372:P786372 M851908:P851908 M917444:P917444 M982980:P982980 O35:P35 M65624:N65624 M131160:N131160 M196696:N196696 M262232:N262232 M327768:N327768 M393304:N393304 M458840:N458840 M524376:N524376 M589912:N589912 M655448:N655448 M720984:N720984 M786520:N786520 M852056:N852056 M917592:N917592 O74:P74 O52:P52 O71:P71">
      <formula1>4</formula1>
    </dataValidation>
    <dataValidation type="whole" imeMode="halfAlpha" allowBlank="1" showInputMessage="1" showErrorMessage="1" sqref="K65467:M65468 K131003:M131004 K196539:M196540 K262075:M262076 K327611:M327612 K393147:M393148 K458683:M458684 K524219:M524220 K589755:M589756 K655291:M655292 K720827:M720828 K786363:M786364 K851899:M851900 K917435:M917436 K982971:M982972">
      <formula1>2014</formula1>
      <formula2>2020</formula2>
    </dataValidation>
    <dataValidation type="whole" imeMode="halfAlpha" allowBlank="1" showInputMessage="1" showErrorMessage="1" sqref="P982971:R982972 AM65484:AN65485 AM131020:AN131021 AM196556:AN196557 AM262092:AN262093 AM327628:AN327629 AM393164:AN393165 AM458700:AN458701 AM524236:AN524237 AM589772:AN589773 AM655308:AN655309 AM720844:AN720845 AM786380:AN786381 AM851916:AN851917 AM917452:AN917453 AM982988:AN982989 P917435:R917436 N65480:O65480 N131016:O131016 N196552:O196552 N262088:O262088 N327624:O327624 N393160:O393160 N458696:O458696 N524232:O524232 N589768:O589768 N655304:O655304 N720840:O720840 N786376:O786376 N851912:O851912 N917448:O917448 N982984:O982984 Z65496 Z131032 Z196568 Z262104 Z327640 Z393176 Z458712 Z524248 Z589784 Z655320 Z720856 Z786392 Z851928 Z917464 Z983000 AQ65501 AQ131037 AQ196573 AQ262109 AQ327645 AQ393181 AQ458717 AQ524253 AQ589789 AQ655325 AQ720861 AQ786397 AQ851933 AQ917469 AQ983005 P65467:R65468 P131003:R131004 P196539:R196540 P262075:R262076 P327611:R327612 P393147:R393148 P458683:R458684 P524219:R524220 P589755:R589756 P655291:R655292 P720827:R720828 P786363:R786364 P851899:R851900">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983001:AK983002 I65497:AK65498 I131033:AK131034 I196569:AK196570 I262105:AK262106 I327641:AK327642 I393177:AK393178 I458713:AK458714 I524249:AK524250 I589785:AK589786 I655321:AK655322 I720857:AK720858 I786393:AK786394 I851929:AK851930 I917465:AK917466"/>
    <dataValidation imeMode="fullKatakana" allowBlank="1" showInputMessage="1" showErrorMessage="1" sqref="I983125:Y983125 I65472:AT65472 I131008:AT131008 I196544:AT196544 I262080:AT262080 I327616:AT327616 I393152:AT393152 I458688:AT458688 I524224:AT524224 I589760:AT589760 I655296:AT655296 I720832:AT720832 I786368:AT786368 I851904:AT851904 I917440:AT917440 I982976:AT982976 I917589:Y917589 I65475:AT65475 I131011:AT131011 I196547:AT196547 I262083:AT262083 I327619:AT327619 I393155:AT393155 I458691:AT458691 I524227:AT524227 I589763:AT589763 I655299:AT655299 I720835:AT720835 I786371:AT786371 I851907:AT851907 I917443:AT917443 I982979:AT982979 I852053:Y852053 I65483:Q65483 I131019:Q131019 I196555:Q196555 I262091:Q262091 I327627:Q327627 I393163:Q393163 I458699:Q458699 I524235:Q524235 I589771:Q589771 I655307:Q655307 I720843:Q720843 I786379:Q786379 I851915:Q851915 I917451:Q917451 I982987:Q982987 I786517:Y786517 I65491:AA65491 I131027:AA131027 I196563:AA196563 I262099:AA262099 I327635:AA327635 I393171:AA393171 I458707:AA458707 I524243:AA524243 I589779:AA589779 I655315:AA655315 I720851:AA720851 I786387:AA786387 I851923:AA851923 I917459:AA917459 I982995:AA982995 I720981:Y720981 I65615:Y65615 I131151:Y131151 I196687:Y196687 I262223:Y262223 I327759:Y327759 I393295:Y393295 I458831:Y458831 I524367:Y524367 I589903:Y589903 I655439:Y655439 I720975:Y720975 I786511:Y786511 I852047:Y852047 I917583:Y917583 I983119:Y983119 I655445:Y655445 I65618:Y65618 I131154:Y131154 I196690:Y196690 I262226:Y262226 I327762:Y327762 I393298:Y393298 I458834:Y458834 I524370:Y524370 I589906:Y589906 I655442:Y655442 I720978:Y720978 I786514:Y786514 I852050:Y852050 I917586:Y917586 I983122:Y983122 I589909:Y589909 I65621:Y65621 I131157:Y131157 I196693:Y196693 I262229:Y262229 I327765:Y327765 I393301:Y393301 I458837:Y458837 I524373:Y524373"/>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2998:AH982999 I65494:AH65495 I131030:AH131031 I196566:AH196567 I262102:AH262103 I327638:AH327639 I393174:AH393175 I458710:AH458711 I524246:AH524247 I589782:AH589783 I655318:AH655319 I720854:AH720855 I786390:AH786391 I851926:AH851927 I917462:AH917463"/>
    <dataValidation type="textLength" imeMode="halfAlpha" operator="greaterThanOrEqual" allowBlank="1" showInputMessage="1" showErrorMessage="1" sqref="AB65501:AH65501 AB131037:AH131037 AB196573:AH196573 AB262109:AH262109 AB327645:AH327645 AB393181:AH393181 AB458717:AH458717 AB524253:AH524253 AB589789:AH589789 AB655325:AH655325 AB720861:AH720861 AB786397:AH786397 AB851933:AH851933 AB917469:AH917469 AB983005:AH983005">
      <formula1>1</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47:AJ983047 AG65543:AJ65543 AG131079:AJ131079 AG196615:AJ196615 AG262151:AJ262151 AG327687:AJ327687 AG393223:AJ393223 AG458759:AJ458759 AG524295:AJ524295 AG589831:AJ589831 AG655367:AJ655367 AG720903:AJ720903 AG786439:AJ786439 AG851975:AJ851975 AG917511:AJ917511">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47:AF983047 AC65543:AF65543 AC131079:AF131079 AC196615:AF196615 AC262151:AF262151 AC327687:AF327687 AC393223:AF393223 AC458759:AF458759 AC524295:AF524295 AC589831:AF589831 AC655367:AF655367 AC720903:AF720903 AC786439:AF786439 AC851975:AF851975 AC917511:AF917511">
      <formula1>#REF!</formula1>
    </dataValidation>
    <dataValidation imeMode="hiragana" allowBlank="1" showInputMessage="1" showErrorMessage="1" promptTitle="会社所在地" prompt="都道府県名からご記入下さい" sqref="I982981:AT982982 I65477:AT65478 I131013:AT131014 I196549:AT196550 I262085:AT262086 I327621:AT327622 I393157:AT393158 I458693:AT458694 I524229:AT524230 I589765:AT589766 I655301:AT655302 I720837:AT720838 I786373:AT786374 I851909:AT851910 I917445:AT917446"/>
    <dataValidation type="whole" imeMode="halfAlpha" allowBlank="1" showInputMessage="1" showErrorMessage="1" sqref="U982971:W982972 Q65480:R65480 Q131016:R131016 Q196552:R196552 Q262088:R262088 Q327624:R327624 Q393160:R393160 Q458696:R458696 Q524232:R524232 Q589768:R589768 Q655304:R655304 Q720840:R720840 Q786376:R786376 Q851912:R851912 Q917448:R917448 Q982984:R982984 AB65496 AB131032 AB196568 AB262104 AB327640 AB393176 AB458712 AB524248 AB589784 AB655320 AB720856 AB786392 AB851928 AB917464 AB983000 AS65501 AS131037 AS196573 AS262109 AS327645 AS393181 AS458717 AS524253 AS589789 AS655325 AS720861 AS786397 AS851933 AS917469 AS983005 U65467:W65468 U131003:W131004 U196539:W196540 U262075:W262076 U327611:W327612 U393147:W393148 U458683:W458684 U524219:W524220 U589755:W589756 U655291:W655292 U720827:W720828 U786363:W786364 U851899:W851900 U917435:W917436">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2996:AA982997 I65492:AA65493 I131028:AA131029 I196564:AA196565 I262100:AA262101 I327636:AA327637 I393172:AA393173 I458708:AA458709 I524244:AA524245 I589780:AA589781 I655316:AA655317 I720852:AA720853 I786388:AA786389 I851924:AA851925 I917460:AA917461">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2993:AT982994 I65489:AT65490 I131025:AT131026 I196561:AT196562 I262097:AT262098 I327633:AT327634 I393169:AT393170 I458705:AT458706 I524241:AT524242 I589777:AT589778 I655313:AT655314 I720849:AT720850 I786385:AT786386 I851921:AT851922 I917457:AT917458">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42:AT983143 I65638:AT65639 I131174:AT131175 I196710:AT196711 I262246:AT262247 I327782:AT327783 I393318:AT393319 I458854:AT458855 I524390:AT524391 I589926:AT589927 I655462:AT655463 I720998:AT720999 I786534:AT786535 I852070:AT852071 I917606:AT917607"/>
    <dataValidation imeMode="hiragana" allowBlank="1" showInputMessage="1" showErrorMessage="1" promptTitle="売上報告担当" prompt="収納レポートやご請求書の送付先となります。" sqref="I983126:Y983127 I65622:Y65623 I131158:Y131159 I196694:Y196695 I262230:Y262231 I327766:Y327767 I393302:Y393303 I458838:Y458839 I524374:Y524375 I589910:Y589911 I655446:Y655447 I720982:Y720983 I786518:Y786519 I852054:Y852055 I917590:Y917591"/>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983123:Y983124 I65619:Y65620 I131155:Y131156 I196691:Y196692 I262227:Y262228 I327763:Y327764 I393299:Y393300 I458835:Y458836 I524371:Y524372 I589907:Y589908 I655443:Y655444 I720979:Y720980 I786515:Y786516 I852051:Y852052 I917587:Y917588"/>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0:Y983121 I65616:Y65617 I131152:Y131153 I196688:Y196689 I262224:Y262225 I327760:Y327761 I393296:Y393297 I458832:Y458833 I524368:Y524369 I589904:Y589905 I655440:Y655441 I720976:Y720977 I786512:Y786513 I852048:Y852049 I917584:Y917585"/>
    <dataValidation imeMode="halfAlpha" allowBlank="1" showInputMessage="1" showErrorMessage="1" prompt="特商法ページのURLを記載して下さい。_x000a_その際、http://やhttps://を省略しないようお願いいたします。" sqref="I65643:AI65643 I131179:AI131179 I196715:AI196715 I262251:AI262251 I327787:AI327787 I393323:AI393323 I458859:AI458859 I524395:AI524395 I589931:AI589931 I655467:AI655467 I721003:AI721003 I786539:AI786539 I852075:AI852075 I917611:AI917611 I983147:AI983147"/>
    <dataValidation type="list" allowBlank="1" showInputMessage="1" showErrorMessage="1" sqref="AL983002:AT983002 AL917466:AT917466 AL851930:AT851930 AL786394:AT786394 AL720858:AT720858 AL655322:AT655322 AL589786:AT589786 AL524250:AT524250 AL458714:AT458714 AL393178:AT393178 AL327642:AT327642 AL262106:AT262106 AL196570:AT196570 AL131034:AT131034 AL65498:AT65498">
      <formula1>$AZ$2:$AZ$9</formula1>
    </dataValidation>
    <dataValidation type="whole" imeMode="halfAlpha" allowBlank="1" showInputMessage="1" showErrorMessage="1" sqref="W65496:X65496 W131032:X131032 W196568:X196568 W262104:X262104 W327640:X327640 W393176:X393176 W458712:X458712 W524248:X524248 W589784:X589784 W655320:X655320 W720856:X720856 W786392:X786392 W851928:X851928 W917464:X917464 W983000:X983000">
      <formula1>2014</formula1>
      <formula2>2099</formula2>
    </dataValidation>
    <dataValidation type="whole" imeMode="halfAlpha" allowBlank="1" showInputMessage="1" showErrorMessage="1" sqref="AN65501:AO65501 AN131037:AO131037 AN196573:AO196573 AN262109:AO262109 AN327645:AO327645 AN393181:AO393181 AN458717:AO458717 AN524253:AO524253 AN589789:AO589789 AN655325:AO655325 AN720861:AO720861 AN786397:AO786397 AN851933:AO851933 AN917469:AO917469 AN983005:AO983005">
      <formula1>1000</formula1>
      <formula2>2099</formula2>
    </dataValidation>
    <dataValidation type="textLength" imeMode="halfAlpha" operator="equal" allowBlank="1" showInputMessage="1" showErrorMessage="1" sqref="AG65449:AK65449 AG130985:AK130985 AG196521:AK196521 AG262057:AK262057 AG327593:AK327593 AG393129:AK393129 AG458665:AK458665 AG524201:AK524201 AG589737:AK589737 AG655273:AK655273 AG720809:AK720809 AG786345:AK786345 AG851881:AK851881 AG917417:AK917417 AG982953:AK982953">
      <formula1>7</formula1>
    </dataValidation>
    <dataValidation type="list" allowBlank="1" showInputMessage="1" showErrorMessage="1" sqref="AL87:AT87">
      <formula1>■取扱区分</formula1>
    </dataValidation>
    <dataValidation type="whole" imeMode="disabled" allowBlank="1" showInputMessage="1" showErrorMessage="1" sqref="AA39:AE39">
      <formula1>0</formula1>
      <formula2>99999999</formula2>
    </dataValidation>
    <dataValidation type="whole" imeMode="disabled" allowBlank="1" showInputMessage="1" showErrorMessage="1" promptTitle="年商" prompt="設立初年度などは『0』とご入力下さい。" sqref="AN39:AR39">
      <formula1>0</formula1>
      <formula2>999999999</formula2>
    </dataValidation>
    <dataValidation type="textLength" imeMode="hiragana" operator="lessThanOrEqual" allowBlank="1" showInputMessage="1" showErrorMessage="1" errorTitle="文字数制限がございます" error="200文字以内でご記入ください。" sqref="I40:AT41">
      <formula1>200</formula1>
    </dataValidation>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1:V91"/>
    <dataValidation type="whole" imeMode="disabled" allowBlank="1" showInputMessage="1" showErrorMessage="1" sqref="N39:O39 AM49:AN50 AQ91">
      <formula1>1</formula1>
      <formula2>12</formula2>
    </dataValidation>
    <dataValidation type="whole" imeMode="disabled" allowBlank="1" showInputMessage="1" showErrorMessage="1" sqref="AQ49:AR50 Q39:R39 AS91">
      <formula1>1</formula1>
      <formula2>31</formula2>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05:AT106">
      <formula1>ISERROR(FIND("・",I105))</formula1>
    </dataValidation>
    <dataValidation type="custom" imeMode="fullKatakana" allowBlank="1" showInputMessage="1" showErrorMessage="1" errorTitle="カナ入力" error="カナで入力して下さい" sqref="I116:Y116">
      <formula1>AND(I116=PHONETIC(I116), LEN(I116)*2=LENB(I116))</formula1>
    </dataValidation>
    <dataValidation type="textLength" imeMode="disabled" operator="equal" allowBlank="1" showInputMessage="1" showErrorMessage="1" sqref="J35:K35 J74:K74 J52:K52 J71:K71">
      <formula1>3</formula1>
    </dataValidation>
    <dataValidation type="textLength" imeMode="disabled" operator="equal" allowBlank="1" showInputMessage="1" showErrorMessage="1" sqref="M52:N52 M35:N35 M74:N74 M71:N71">
      <formula1>4</formula1>
    </dataValidation>
    <dataValidation type="whole" imeMode="disabled" allowBlank="1" showInputMessage="1" showErrorMessage="1" sqref="K39:L39 AN91:AO91">
      <formula1>1000</formula1>
      <formula2>2020</formula2>
    </dataValidation>
    <dataValidation type="whole" imeMode="disabled" allowBlank="1" showInputMessage="1" showErrorMessage="1" sqref="AI49:AJ50">
      <formula1>1900</formula1>
      <formula2>2020</formula2>
    </dataValidation>
    <dataValidation type="whole" imeMode="disabled" allowBlank="1" showInputMessage="1" showErrorMessage="1" sqref="I101:P102 V101:AA102 V103:AI104">
      <formula1>0</formula1>
      <formula2>9</formula2>
    </dataValidation>
    <dataValidation imeMode="hiragana" operator="greaterThanOrEqual" allowBlank="1" showInputMessage="1" showErrorMessage="1" sqref="I88:V89"/>
    <dataValidation operator="greaterThanOrEqual" allowBlank="1" showInputMessage="1" showErrorMessage="1" sqref="AO94 AS94 AO92 AS92 AM92:AN95 AQ92:AR95"/>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formula1>45</formula1>
    </dataValidation>
  </dataValidations>
  <printOptions horizontalCentered="1" verticalCentered="1"/>
  <pageMargins left="0" right="0" top="0" bottom="0" header="0" footer="0"/>
  <pageSetup paperSize="9" scale="4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117762"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117763"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8</xdr:col>
                    <xdr:colOff>146050</xdr:colOff>
                    <xdr:row>16</xdr:row>
                    <xdr:rowOff>0</xdr:rowOff>
                  </from>
                  <to>
                    <xdr:col>10</xdr:col>
                    <xdr:colOff>152400</xdr:colOff>
                    <xdr:row>16</xdr:row>
                    <xdr:rowOff>298450</xdr:rowOff>
                  </to>
                </anchor>
              </controlPr>
            </control>
          </mc:Choice>
        </mc:AlternateContent>
        <mc:AlternateContent xmlns:mc="http://schemas.openxmlformats.org/markup-compatibility/2006">
          <mc:Choice Requires="x14">
            <control shapeId="117765" r:id="rId8" name="Option Button 5">
              <controlPr defaultSize="0" autoFill="0" autoLine="0" autoPict="0">
                <anchor moveWithCells="1" sizeWithCells="1">
                  <from>
                    <xdr:col>8</xdr:col>
                    <xdr:colOff>127000</xdr:colOff>
                    <xdr:row>102</xdr:row>
                    <xdr:rowOff>76200</xdr:rowOff>
                  </from>
                  <to>
                    <xdr:col>10</xdr:col>
                    <xdr:colOff>152400</xdr:colOff>
                    <xdr:row>103</xdr:row>
                    <xdr:rowOff>146050</xdr:rowOff>
                  </to>
                </anchor>
              </controlPr>
            </control>
          </mc:Choice>
        </mc:AlternateContent>
        <mc:AlternateContent xmlns:mc="http://schemas.openxmlformats.org/markup-compatibility/2006">
          <mc:Choice Requires="x14">
            <control shapeId="117766" r:id="rId9" name="Option Button 6">
              <controlPr defaultSize="0" autoFill="0" autoLine="0" autoPict="0">
                <anchor moveWithCells="1" sizeWithCells="1">
                  <from>
                    <xdr:col>12</xdr:col>
                    <xdr:colOff>38100</xdr:colOff>
                    <xdr:row>102</xdr:row>
                    <xdr:rowOff>76200</xdr:rowOff>
                  </from>
                  <to>
                    <xdr:col>14</xdr:col>
                    <xdr:colOff>69850</xdr:colOff>
                    <xdr:row>103</xdr:row>
                    <xdr:rowOff>146050</xdr:rowOff>
                  </to>
                </anchor>
              </controlPr>
            </control>
          </mc:Choice>
        </mc:AlternateContent>
        <mc:AlternateContent xmlns:mc="http://schemas.openxmlformats.org/markup-compatibility/2006">
          <mc:Choice Requires="x14">
            <control shapeId="117767" r:id="rId10" name="Group Box 7">
              <controlPr defaultSize="0" autoFill="0" autoPict="0">
                <anchor moveWithCells="1">
                  <from>
                    <xdr:col>18</xdr:col>
                    <xdr:colOff>0</xdr:colOff>
                    <xdr:row>97</xdr:row>
                    <xdr:rowOff>222250</xdr:rowOff>
                  </from>
                  <to>
                    <xdr:col>27</xdr:col>
                    <xdr:colOff>12700</xdr:colOff>
                    <xdr:row>99</xdr:row>
                    <xdr:rowOff>222250</xdr:rowOff>
                  </to>
                </anchor>
              </controlPr>
            </control>
          </mc:Choice>
        </mc:AlternateContent>
        <mc:AlternateContent xmlns:mc="http://schemas.openxmlformats.org/markup-compatibility/2006">
          <mc:Choice Requires="x14">
            <control shapeId="117768" r:id="rId11" name="Group Box 8">
              <controlPr defaultSize="0" autoFill="0" autoPict="0">
                <anchor moveWithCells="1">
                  <from>
                    <xdr:col>8</xdr:col>
                    <xdr:colOff>0</xdr:colOff>
                    <xdr:row>102</xdr:row>
                    <xdr:rowOff>0</xdr:rowOff>
                  </from>
                  <to>
                    <xdr:col>16</xdr:col>
                    <xdr:colOff>0</xdr:colOff>
                    <xdr:row>103</xdr:row>
                    <xdr:rowOff>222250</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21</xdr:col>
                    <xdr:colOff>165100</xdr:colOff>
                    <xdr:row>89</xdr:row>
                    <xdr:rowOff>12700</xdr:rowOff>
                  </from>
                  <to>
                    <xdr:col>23</xdr:col>
                    <xdr:colOff>12700</xdr:colOff>
                    <xdr:row>89</xdr:row>
                    <xdr:rowOff>209550</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12</xdr:col>
                    <xdr:colOff>184150</xdr:colOff>
                    <xdr:row>89</xdr:row>
                    <xdr:rowOff>12700</xdr:rowOff>
                  </from>
                  <to>
                    <xdr:col>14</xdr:col>
                    <xdr:colOff>31750</xdr:colOff>
                    <xdr:row>89</xdr:row>
                    <xdr:rowOff>209550</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25</xdr:col>
                    <xdr:colOff>209550</xdr:colOff>
                    <xdr:row>89</xdr:row>
                    <xdr:rowOff>12700</xdr:rowOff>
                  </from>
                  <to>
                    <xdr:col>27</xdr:col>
                    <xdr:colOff>50800</xdr:colOff>
                    <xdr:row>89</xdr:row>
                    <xdr:rowOff>209550</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31</xdr:col>
                    <xdr:colOff>0</xdr:colOff>
                    <xdr:row>89</xdr:row>
                    <xdr:rowOff>12700</xdr:rowOff>
                  </from>
                  <to>
                    <xdr:col>32</xdr:col>
                    <xdr:colOff>95250</xdr:colOff>
                    <xdr:row>89</xdr:row>
                    <xdr:rowOff>209550</xdr:rowOff>
                  </to>
                </anchor>
              </controlPr>
            </control>
          </mc:Choice>
        </mc:AlternateContent>
        <mc:AlternateContent xmlns:mc="http://schemas.openxmlformats.org/markup-compatibility/2006">
          <mc:Choice Requires="x14">
            <control shapeId="117773" r:id="rId16" name="Option Button 13">
              <controlPr defaultSize="0" autoFill="0" autoLine="0" autoPict="0">
                <anchor moveWithCells="1">
                  <from>
                    <xdr:col>18</xdr:col>
                    <xdr:colOff>69850</xdr:colOff>
                    <xdr:row>98</xdr:row>
                    <xdr:rowOff>12700</xdr:rowOff>
                  </from>
                  <to>
                    <xdr:col>19</xdr:col>
                    <xdr:colOff>165100</xdr:colOff>
                    <xdr:row>98</xdr:row>
                    <xdr:rowOff>222250</xdr:rowOff>
                  </to>
                </anchor>
              </controlPr>
            </control>
          </mc:Choice>
        </mc:AlternateContent>
        <mc:AlternateContent xmlns:mc="http://schemas.openxmlformats.org/markup-compatibility/2006">
          <mc:Choice Requires="x14">
            <control shapeId="117774" r:id="rId17" name="Option Button 14">
              <controlPr defaultSize="0" autoFill="0" autoLine="0" autoPict="0">
                <anchor moveWithCells="1">
                  <from>
                    <xdr:col>28</xdr:col>
                    <xdr:colOff>50800</xdr:colOff>
                    <xdr:row>17</xdr:row>
                    <xdr:rowOff>76200</xdr:rowOff>
                  </from>
                  <to>
                    <xdr:col>31</xdr:col>
                    <xdr:colOff>0</xdr:colOff>
                    <xdr:row>18</xdr:row>
                    <xdr:rowOff>146050</xdr:rowOff>
                  </to>
                </anchor>
              </controlPr>
            </control>
          </mc:Choice>
        </mc:AlternateContent>
        <mc:AlternateContent xmlns:mc="http://schemas.openxmlformats.org/markup-compatibility/2006">
          <mc:Choice Requires="x14">
            <control shapeId="117775" r:id="rId18" name="Option Button 15">
              <controlPr defaultSize="0" autoFill="0" autoLine="0" autoPict="0">
                <anchor moveWithCells="1">
                  <from>
                    <xdr:col>34</xdr:col>
                    <xdr:colOff>38100</xdr:colOff>
                    <xdr:row>17</xdr:row>
                    <xdr:rowOff>76200</xdr:rowOff>
                  </from>
                  <to>
                    <xdr:col>36</xdr:col>
                    <xdr:colOff>241300</xdr:colOff>
                    <xdr:row>18</xdr:row>
                    <xdr:rowOff>146050</xdr:rowOff>
                  </to>
                </anchor>
              </controlPr>
            </control>
          </mc:Choice>
        </mc:AlternateContent>
        <mc:AlternateContent xmlns:mc="http://schemas.openxmlformats.org/markup-compatibility/2006">
          <mc:Choice Requires="x14">
            <control shapeId="117776" r:id="rId19" name="Group Box 16">
              <controlPr defaultSize="0" autoFill="0" autoPict="0">
                <anchor moveWithCells="1">
                  <from>
                    <xdr:col>8</xdr:col>
                    <xdr:colOff>0</xdr:colOff>
                    <xdr:row>12</xdr:row>
                    <xdr:rowOff>0</xdr:rowOff>
                  </from>
                  <to>
                    <xdr:col>15</xdr:col>
                    <xdr:colOff>0</xdr:colOff>
                    <xdr:row>19</xdr:row>
                    <xdr:rowOff>31750</xdr:rowOff>
                  </to>
                </anchor>
              </controlPr>
            </control>
          </mc:Choice>
        </mc:AlternateContent>
        <mc:AlternateContent xmlns:mc="http://schemas.openxmlformats.org/markup-compatibility/2006">
          <mc:Choice Requires="x14">
            <control shapeId="117777" r:id="rId20" name="Option Button 17">
              <controlPr defaultSize="0" autoFill="0" autoLine="0" autoPict="0">
                <anchor moveWithCells="1">
                  <from>
                    <xdr:col>21</xdr:col>
                    <xdr:colOff>69850</xdr:colOff>
                    <xdr:row>98</xdr:row>
                    <xdr:rowOff>31750</xdr:rowOff>
                  </from>
                  <to>
                    <xdr:col>22</xdr:col>
                    <xdr:colOff>165100</xdr:colOff>
                    <xdr:row>99</xdr:row>
                    <xdr:rowOff>12700</xdr:rowOff>
                  </to>
                </anchor>
              </controlPr>
            </control>
          </mc:Choice>
        </mc:AlternateContent>
        <mc:AlternateContent xmlns:mc="http://schemas.openxmlformats.org/markup-compatibility/2006">
          <mc:Choice Requires="x14">
            <control shapeId="117778" r:id="rId21" name="Option Button 18">
              <controlPr defaultSize="0" autoFill="0" autoLine="0" autoPict="0">
                <anchor moveWithCells="1">
                  <from>
                    <xdr:col>24</xdr:col>
                    <xdr:colOff>50800</xdr:colOff>
                    <xdr:row>98</xdr:row>
                    <xdr:rowOff>12700</xdr:rowOff>
                  </from>
                  <to>
                    <xdr:col>25</xdr:col>
                    <xdr:colOff>146050</xdr:colOff>
                    <xdr:row>98</xdr:row>
                    <xdr:rowOff>222250</xdr:rowOff>
                  </to>
                </anchor>
              </controlPr>
            </control>
          </mc:Choice>
        </mc:AlternateContent>
        <mc:AlternateContent xmlns:mc="http://schemas.openxmlformats.org/markup-compatibility/2006">
          <mc:Choice Requires="x14">
            <control shapeId="117779" r:id="rId22" name="Option Button 19">
              <controlPr defaultSize="0" autoFill="0" autoLine="0" autoPict="0">
                <anchor moveWithCells="1">
                  <from>
                    <xdr:col>18</xdr:col>
                    <xdr:colOff>69850</xdr:colOff>
                    <xdr:row>99</xdr:row>
                    <xdr:rowOff>19050</xdr:rowOff>
                  </from>
                  <to>
                    <xdr:col>19</xdr:col>
                    <xdr:colOff>165100</xdr:colOff>
                    <xdr:row>99</xdr:row>
                    <xdr:rowOff>222250</xdr:rowOff>
                  </to>
                </anchor>
              </controlPr>
            </control>
          </mc:Choice>
        </mc:AlternateContent>
        <mc:AlternateContent xmlns:mc="http://schemas.openxmlformats.org/markup-compatibility/2006">
          <mc:Choice Requires="x14">
            <control shapeId="117780" r:id="rId23" name="Option Button 20">
              <controlPr defaultSize="0" autoFill="0" autoLine="0" autoPict="0">
                <anchor moveWithCells="1">
                  <from>
                    <xdr:col>21</xdr:col>
                    <xdr:colOff>69850</xdr:colOff>
                    <xdr:row>99</xdr:row>
                    <xdr:rowOff>19050</xdr:rowOff>
                  </from>
                  <to>
                    <xdr:col>22</xdr:col>
                    <xdr:colOff>165100</xdr:colOff>
                    <xdr:row>99</xdr:row>
                    <xdr:rowOff>209550</xdr:rowOff>
                  </to>
                </anchor>
              </controlPr>
            </control>
          </mc:Choice>
        </mc:AlternateContent>
        <mc:AlternateContent xmlns:mc="http://schemas.openxmlformats.org/markup-compatibility/2006">
          <mc:Choice Requires="x14">
            <control shapeId="117781" r:id="rId24" name="Option Button 21">
              <controlPr defaultSize="0" autoFill="0" autoLine="0" autoPict="0">
                <anchor moveWithCells="1">
                  <from>
                    <xdr:col>24</xdr:col>
                    <xdr:colOff>50800</xdr:colOff>
                    <xdr:row>99</xdr:row>
                    <xdr:rowOff>12700</xdr:rowOff>
                  </from>
                  <to>
                    <xdr:col>25</xdr:col>
                    <xdr:colOff>146050</xdr:colOff>
                    <xdr:row>99</xdr:row>
                    <xdr:rowOff>209550</xdr:rowOff>
                  </to>
                </anchor>
              </controlPr>
            </control>
          </mc:Choice>
        </mc:AlternateContent>
        <mc:AlternateContent xmlns:mc="http://schemas.openxmlformats.org/markup-compatibility/2006">
          <mc:Choice Requires="x14">
            <control shapeId="117782" r:id="rId25" name="Check Box 22">
              <controlPr defaultSize="0" autoFill="0" autoLine="0" autoPict="0">
                <anchor moveWithCells="1">
                  <from>
                    <xdr:col>25</xdr:col>
                    <xdr:colOff>152400</xdr:colOff>
                    <xdr:row>80</xdr:row>
                    <xdr:rowOff>12700</xdr:rowOff>
                  </from>
                  <to>
                    <xdr:col>27</xdr:col>
                    <xdr:colOff>0</xdr:colOff>
                    <xdr:row>80</xdr:row>
                    <xdr:rowOff>222250</xdr:rowOff>
                  </to>
                </anchor>
              </controlPr>
            </control>
          </mc:Choice>
        </mc:AlternateContent>
        <mc:AlternateContent xmlns:mc="http://schemas.openxmlformats.org/markup-compatibility/2006">
          <mc:Choice Requires="x14">
            <control shapeId="117783" r:id="rId26" name="Check Box 23">
              <controlPr defaultSize="0" autoFill="0" autoLine="0" autoPict="0">
                <anchor moveWithCells="1">
                  <from>
                    <xdr:col>29</xdr:col>
                    <xdr:colOff>165100</xdr:colOff>
                    <xdr:row>80</xdr:row>
                    <xdr:rowOff>12700</xdr:rowOff>
                  </from>
                  <to>
                    <xdr:col>31</xdr:col>
                    <xdr:colOff>0</xdr:colOff>
                    <xdr:row>80</xdr:row>
                    <xdr:rowOff>222250</xdr:rowOff>
                  </to>
                </anchor>
              </controlPr>
            </control>
          </mc:Choice>
        </mc:AlternateContent>
        <mc:AlternateContent xmlns:mc="http://schemas.openxmlformats.org/markup-compatibility/2006">
          <mc:Choice Requires="x14">
            <control shapeId="117784" r:id="rId27" name="Check Box 24">
              <controlPr defaultSize="0" autoFill="0" autoLine="0" autoPict="0">
                <anchor moveWithCells="1">
                  <from>
                    <xdr:col>27</xdr:col>
                    <xdr:colOff>152400</xdr:colOff>
                    <xdr:row>80</xdr:row>
                    <xdr:rowOff>12700</xdr:rowOff>
                  </from>
                  <to>
                    <xdr:col>28</xdr:col>
                    <xdr:colOff>247650</xdr:colOff>
                    <xdr:row>80</xdr:row>
                    <xdr:rowOff>222250</xdr:rowOff>
                  </to>
                </anchor>
              </controlPr>
            </control>
          </mc:Choice>
        </mc:AlternateContent>
        <mc:AlternateContent xmlns:mc="http://schemas.openxmlformats.org/markup-compatibility/2006">
          <mc:Choice Requires="x14">
            <control shapeId="117785" r:id="rId28" name="Check Box 25">
              <controlPr defaultSize="0" autoFill="0" autoLine="0" autoPict="0">
                <anchor moveWithCells="1">
                  <from>
                    <xdr:col>31</xdr:col>
                    <xdr:colOff>165100</xdr:colOff>
                    <xdr:row>80</xdr:row>
                    <xdr:rowOff>12700</xdr:rowOff>
                  </from>
                  <to>
                    <xdr:col>33</xdr:col>
                    <xdr:colOff>0</xdr:colOff>
                    <xdr:row>80</xdr:row>
                    <xdr:rowOff>222250</xdr:rowOff>
                  </to>
                </anchor>
              </controlPr>
            </control>
          </mc:Choice>
        </mc:AlternateContent>
        <mc:AlternateContent xmlns:mc="http://schemas.openxmlformats.org/markup-compatibility/2006">
          <mc:Choice Requires="x14">
            <control shapeId="117786" r:id="rId29" name="Check Box 26">
              <controlPr defaultSize="0" autoFill="0" autoLine="0" autoPict="0">
                <anchor moveWithCells="1">
                  <from>
                    <xdr:col>33</xdr:col>
                    <xdr:colOff>165100</xdr:colOff>
                    <xdr:row>80</xdr:row>
                    <xdr:rowOff>12700</xdr:rowOff>
                  </from>
                  <to>
                    <xdr:col>35</xdr:col>
                    <xdr:colOff>0</xdr:colOff>
                    <xdr:row>80</xdr:row>
                    <xdr:rowOff>222250</xdr:rowOff>
                  </to>
                </anchor>
              </controlPr>
            </control>
          </mc:Choice>
        </mc:AlternateContent>
        <mc:AlternateContent xmlns:mc="http://schemas.openxmlformats.org/markup-compatibility/2006">
          <mc:Choice Requires="x14">
            <control shapeId="117787" r:id="rId30" name="Check Box 27">
              <controlPr defaultSize="0" autoFill="0" autoLine="0" autoPict="0">
                <anchor moveWithCells="1">
                  <from>
                    <xdr:col>35</xdr:col>
                    <xdr:colOff>165100</xdr:colOff>
                    <xdr:row>80</xdr:row>
                    <xdr:rowOff>12700</xdr:rowOff>
                  </from>
                  <to>
                    <xdr:col>37</xdr:col>
                    <xdr:colOff>0</xdr:colOff>
                    <xdr:row>80</xdr:row>
                    <xdr:rowOff>222250</xdr:rowOff>
                  </to>
                </anchor>
              </controlPr>
            </control>
          </mc:Choice>
        </mc:AlternateContent>
        <mc:AlternateContent xmlns:mc="http://schemas.openxmlformats.org/markup-compatibility/2006">
          <mc:Choice Requires="x14">
            <control shapeId="117788" r:id="rId31" name="Check Box 28">
              <controlPr defaultSize="0" autoFill="0" autoLine="0" autoPict="0">
                <anchor moveWithCells="1">
                  <from>
                    <xdr:col>37</xdr:col>
                    <xdr:colOff>165100</xdr:colOff>
                    <xdr:row>80</xdr:row>
                    <xdr:rowOff>12700</xdr:rowOff>
                  </from>
                  <to>
                    <xdr:col>39</xdr:col>
                    <xdr:colOff>0</xdr:colOff>
                    <xdr:row>80</xdr:row>
                    <xdr:rowOff>222250</xdr:rowOff>
                  </to>
                </anchor>
              </controlPr>
            </control>
          </mc:Choice>
        </mc:AlternateContent>
        <mc:AlternateContent xmlns:mc="http://schemas.openxmlformats.org/markup-compatibility/2006">
          <mc:Choice Requires="x14">
            <control shapeId="117789" r:id="rId32" name="Check Box 29">
              <controlPr defaultSize="0" autoFill="0" autoLine="0" autoPict="0">
                <anchor moveWithCells="1">
                  <from>
                    <xdr:col>39</xdr:col>
                    <xdr:colOff>165100</xdr:colOff>
                    <xdr:row>80</xdr:row>
                    <xdr:rowOff>12700</xdr:rowOff>
                  </from>
                  <to>
                    <xdr:col>41</xdr:col>
                    <xdr:colOff>19050</xdr:colOff>
                    <xdr:row>80</xdr:row>
                    <xdr:rowOff>222250</xdr:rowOff>
                  </to>
                </anchor>
              </controlPr>
            </control>
          </mc:Choice>
        </mc:AlternateContent>
        <mc:AlternateContent xmlns:mc="http://schemas.openxmlformats.org/markup-compatibility/2006">
          <mc:Choice Requires="x14">
            <control shapeId="117790" r:id="rId33" name="Option Button 30">
              <controlPr defaultSize="0" autoFill="0" autoLine="0" autoPict="0">
                <anchor moveWithCells="1">
                  <from>
                    <xdr:col>8</xdr:col>
                    <xdr:colOff>69850</xdr:colOff>
                    <xdr:row>122</xdr:row>
                    <xdr:rowOff>12700</xdr:rowOff>
                  </from>
                  <to>
                    <xdr:col>9</xdr:col>
                    <xdr:colOff>152400</xdr:colOff>
                    <xdr:row>122</xdr:row>
                    <xdr:rowOff>222250</xdr:rowOff>
                  </to>
                </anchor>
              </controlPr>
            </control>
          </mc:Choice>
        </mc:AlternateContent>
        <mc:AlternateContent xmlns:mc="http://schemas.openxmlformats.org/markup-compatibility/2006">
          <mc:Choice Requires="x14">
            <control shapeId="117791" r:id="rId34" name="Option Button 31">
              <controlPr defaultSize="0" autoFill="0" autoLine="0" autoPict="0">
                <anchor moveWithCells="1">
                  <from>
                    <xdr:col>20</xdr:col>
                    <xdr:colOff>12700</xdr:colOff>
                    <xdr:row>122</xdr:row>
                    <xdr:rowOff>12700</xdr:rowOff>
                  </from>
                  <to>
                    <xdr:col>21</xdr:col>
                    <xdr:colOff>107950</xdr:colOff>
                    <xdr:row>122</xdr:row>
                    <xdr:rowOff>222250</xdr:rowOff>
                  </to>
                </anchor>
              </controlPr>
            </control>
          </mc:Choice>
        </mc:AlternateContent>
        <mc:AlternateContent xmlns:mc="http://schemas.openxmlformats.org/markup-compatibility/2006">
          <mc:Choice Requires="x14">
            <control shapeId="117792" r:id="rId35" name="Group Box 32">
              <controlPr defaultSize="0" autoFill="0" autoPict="0">
                <anchor moveWithCells="1">
                  <from>
                    <xdr:col>7</xdr:col>
                    <xdr:colOff>260350</xdr:colOff>
                    <xdr:row>121</xdr:row>
                    <xdr:rowOff>0</xdr:rowOff>
                  </from>
                  <to>
                    <xdr:col>45</xdr:col>
                    <xdr:colOff>241300</xdr:colOff>
                    <xdr:row>122</xdr:row>
                    <xdr:rowOff>12700</xdr:rowOff>
                  </to>
                </anchor>
              </controlPr>
            </control>
          </mc:Choice>
        </mc:AlternateContent>
        <mc:AlternateContent xmlns:mc="http://schemas.openxmlformats.org/markup-compatibility/2006">
          <mc:Choice Requires="x14">
            <control shapeId="117793" r:id="rId36" name="Check Box 33">
              <controlPr defaultSize="0" autoFill="0" autoLine="0" autoPict="0">
                <anchor moveWithCells="1">
                  <from>
                    <xdr:col>8</xdr:col>
                    <xdr:colOff>209550</xdr:colOff>
                    <xdr:row>89</xdr:row>
                    <xdr:rowOff>0</xdr:rowOff>
                  </from>
                  <to>
                    <xdr:col>10</xdr:col>
                    <xdr:colOff>38100</xdr:colOff>
                    <xdr:row>89</xdr:row>
                    <xdr:rowOff>222250</xdr:rowOff>
                  </to>
                </anchor>
              </controlPr>
            </control>
          </mc:Choice>
        </mc:AlternateContent>
        <mc:AlternateContent xmlns:mc="http://schemas.openxmlformats.org/markup-compatibility/2006">
          <mc:Choice Requires="x14">
            <control shapeId="117794" r:id="rId37" name="Check Box 34">
              <controlPr defaultSize="0" autoFill="0" autoLine="0" autoPict="0">
                <anchor moveWithCells="1">
                  <from>
                    <xdr:col>16</xdr:col>
                    <xdr:colOff>190500</xdr:colOff>
                    <xdr:row>89</xdr:row>
                    <xdr:rowOff>0</xdr:rowOff>
                  </from>
                  <to>
                    <xdr:col>18</xdr:col>
                    <xdr:colOff>19050</xdr:colOff>
                    <xdr:row>89</xdr:row>
                    <xdr:rowOff>209550</xdr:rowOff>
                  </to>
                </anchor>
              </controlPr>
            </control>
          </mc:Choice>
        </mc:AlternateContent>
        <mc:AlternateContent xmlns:mc="http://schemas.openxmlformats.org/markup-compatibility/2006">
          <mc:Choice Requires="x14">
            <control shapeId="117795" r:id="rId38" name="Group Box 35">
              <controlPr defaultSize="0" autoFill="0" autoPict="0">
                <anchor moveWithCells="1">
                  <from>
                    <xdr:col>8</xdr:col>
                    <xdr:colOff>0</xdr:colOff>
                    <xdr:row>122</xdr:row>
                    <xdr:rowOff>0</xdr:rowOff>
                  </from>
                  <to>
                    <xdr:col>46</xdr:col>
                    <xdr:colOff>19050</xdr:colOff>
                    <xdr:row>122</xdr:row>
                    <xdr:rowOff>247650</xdr:rowOff>
                  </to>
                </anchor>
              </controlPr>
            </control>
          </mc:Choice>
        </mc:AlternateContent>
        <mc:AlternateContent xmlns:mc="http://schemas.openxmlformats.org/markup-compatibility/2006">
          <mc:Choice Requires="x14">
            <control shapeId="117796" r:id="rId39" name="Option Button 36">
              <controlPr defaultSize="0" autoFill="0" autoLine="0" autoPict="0">
                <anchor moveWithCells="1">
                  <from>
                    <xdr:col>41</xdr:col>
                    <xdr:colOff>57150</xdr:colOff>
                    <xdr:row>19</xdr:row>
                    <xdr:rowOff>209550</xdr:rowOff>
                  </from>
                  <to>
                    <xdr:col>42</xdr:col>
                    <xdr:colOff>165100</xdr:colOff>
                    <xdr:row>21</xdr:row>
                    <xdr:rowOff>114300</xdr:rowOff>
                  </to>
                </anchor>
              </controlPr>
            </control>
          </mc:Choice>
        </mc:AlternateContent>
        <mc:AlternateContent xmlns:mc="http://schemas.openxmlformats.org/markup-compatibility/2006">
          <mc:Choice Requires="x14">
            <control shapeId="117797" r:id="rId40" name="Option Button 37">
              <controlPr defaultSize="0" autoFill="0" autoLine="0" autoPict="0">
                <anchor moveWithCells="1">
                  <from>
                    <xdr:col>44</xdr:col>
                    <xdr:colOff>19050</xdr:colOff>
                    <xdr:row>19</xdr:row>
                    <xdr:rowOff>209550</xdr:rowOff>
                  </from>
                  <to>
                    <xdr:col>45</xdr:col>
                    <xdr:colOff>127000</xdr:colOff>
                    <xdr:row>21</xdr:row>
                    <xdr:rowOff>114300</xdr:rowOff>
                  </to>
                </anchor>
              </controlPr>
            </control>
          </mc:Choice>
        </mc:AlternateContent>
        <mc:AlternateContent xmlns:mc="http://schemas.openxmlformats.org/markup-compatibility/2006">
          <mc:Choice Requires="x14">
            <control shapeId="117798" r:id="rId41" name="Group Box 38">
              <controlPr defaultSize="0" autoFill="0" autoPict="0">
                <anchor moveWithCells="1">
                  <from>
                    <xdr:col>40</xdr:col>
                    <xdr:colOff>114300</xdr:colOff>
                    <xdr:row>19</xdr:row>
                    <xdr:rowOff>107950</xdr:rowOff>
                  </from>
                  <to>
                    <xdr:col>45</xdr:col>
                    <xdr:colOff>184150</xdr:colOff>
                    <xdr:row>21</xdr:row>
                    <xdr:rowOff>184150</xdr:rowOff>
                  </to>
                </anchor>
              </controlPr>
            </control>
          </mc:Choice>
        </mc:AlternateContent>
        <mc:AlternateContent xmlns:mc="http://schemas.openxmlformats.org/markup-compatibility/2006">
          <mc:Choice Requires="x14">
            <control shapeId="117799" r:id="rId42" name="Check Box 39">
              <controlPr defaultSize="0" autoFill="0" autoLine="0" autoPict="0">
                <anchor moveWithCells="1">
                  <from>
                    <xdr:col>8</xdr:col>
                    <xdr:colOff>76200</xdr:colOff>
                    <xdr:row>68</xdr:row>
                    <xdr:rowOff>31750</xdr:rowOff>
                  </from>
                  <to>
                    <xdr:col>11</xdr:col>
                    <xdr:colOff>38100</xdr:colOff>
                    <xdr:row>68</xdr:row>
                    <xdr:rowOff>222250</xdr:rowOff>
                  </to>
                </anchor>
              </controlPr>
            </control>
          </mc:Choice>
        </mc:AlternateContent>
        <mc:AlternateContent xmlns:mc="http://schemas.openxmlformats.org/markup-compatibility/2006">
          <mc:Choice Requires="x14">
            <control shapeId="117800" r:id="rId43" name="Group Box 40">
              <controlPr defaultSize="0" autoFill="0" autoPict="0">
                <anchor moveWithCells="1">
                  <from>
                    <xdr:col>8</xdr:col>
                    <xdr:colOff>69850</xdr:colOff>
                    <xdr:row>80</xdr:row>
                    <xdr:rowOff>190500</xdr:rowOff>
                  </from>
                  <to>
                    <xdr:col>26</xdr:col>
                    <xdr:colOff>88900</xdr:colOff>
                    <xdr:row>82</xdr:row>
                    <xdr:rowOff>0</xdr:rowOff>
                  </to>
                </anchor>
              </controlPr>
            </control>
          </mc:Choice>
        </mc:AlternateContent>
        <mc:AlternateContent xmlns:mc="http://schemas.openxmlformats.org/markup-compatibility/2006">
          <mc:Choice Requires="x14">
            <control shapeId="117801" r:id="rId44" name="Group Box 41">
              <controlPr defaultSize="0" autoFill="0" autoPict="0">
                <anchor moveWithCells="1">
                  <from>
                    <xdr:col>8</xdr:col>
                    <xdr:colOff>114300</xdr:colOff>
                    <xdr:row>81</xdr:row>
                    <xdr:rowOff>0</xdr:rowOff>
                  </from>
                  <to>
                    <xdr:col>31</xdr:col>
                    <xdr:colOff>228600</xdr:colOff>
                    <xdr:row>82</xdr:row>
                    <xdr:rowOff>19050</xdr:rowOff>
                  </to>
                </anchor>
              </controlPr>
            </control>
          </mc:Choice>
        </mc:AlternateContent>
        <mc:AlternateContent xmlns:mc="http://schemas.openxmlformats.org/markup-compatibility/2006">
          <mc:Choice Requires="x14">
            <control shapeId="117802" r:id="rId45" name="Option Button 42">
              <controlPr defaultSize="0" autoFill="0" autoLine="0" autoPict="0">
                <anchor moveWithCells="1">
                  <from>
                    <xdr:col>40</xdr:col>
                    <xdr:colOff>69850</xdr:colOff>
                    <xdr:row>97</xdr:row>
                    <xdr:rowOff>222250</xdr:rowOff>
                  </from>
                  <to>
                    <xdr:col>42</xdr:col>
                    <xdr:colOff>152400</xdr:colOff>
                    <xdr:row>98</xdr:row>
                    <xdr:rowOff>203200</xdr:rowOff>
                  </to>
                </anchor>
              </controlPr>
            </control>
          </mc:Choice>
        </mc:AlternateContent>
        <mc:AlternateContent xmlns:mc="http://schemas.openxmlformats.org/markup-compatibility/2006">
          <mc:Choice Requires="x14">
            <control shapeId="117803" r:id="rId46" name="Option Button 43">
              <controlPr defaultSize="0" autoFill="0" autoLine="0" autoPict="0">
                <anchor moveWithCells="1">
                  <from>
                    <xdr:col>43</xdr:col>
                    <xdr:colOff>50800</xdr:colOff>
                    <xdr:row>98</xdr:row>
                    <xdr:rowOff>12700</xdr:rowOff>
                  </from>
                  <to>
                    <xdr:col>45</xdr:col>
                    <xdr:colOff>133350</xdr:colOff>
                    <xdr:row>98</xdr:row>
                    <xdr:rowOff>209550</xdr:rowOff>
                  </to>
                </anchor>
              </controlPr>
            </control>
          </mc:Choice>
        </mc:AlternateContent>
        <mc:AlternateContent xmlns:mc="http://schemas.openxmlformats.org/markup-compatibility/2006">
          <mc:Choice Requires="x14">
            <control shapeId="117804" r:id="rId47" name="Option Button 44">
              <controlPr defaultSize="0" autoFill="0" autoLine="0" autoPict="0">
                <anchor moveWithCells="1">
                  <from>
                    <xdr:col>40</xdr:col>
                    <xdr:colOff>69850</xdr:colOff>
                    <xdr:row>99</xdr:row>
                    <xdr:rowOff>19050</xdr:rowOff>
                  </from>
                  <to>
                    <xdr:col>42</xdr:col>
                    <xdr:colOff>152400</xdr:colOff>
                    <xdr:row>99</xdr:row>
                    <xdr:rowOff>209550</xdr:rowOff>
                  </to>
                </anchor>
              </controlPr>
            </control>
          </mc:Choice>
        </mc:AlternateContent>
        <mc:AlternateContent xmlns:mc="http://schemas.openxmlformats.org/markup-compatibility/2006">
          <mc:Choice Requires="x14">
            <control shapeId="117805" r:id="rId48" name="Option Button 45">
              <controlPr defaultSize="0" autoFill="0" autoLine="0" autoPict="0">
                <anchor moveWithCells="1">
                  <from>
                    <xdr:col>43</xdr:col>
                    <xdr:colOff>50800</xdr:colOff>
                    <xdr:row>99</xdr:row>
                    <xdr:rowOff>31750</xdr:rowOff>
                  </from>
                  <to>
                    <xdr:col>45</xdr:col>
                    <xdr:colOff>133350</xdr:colOff>
                    <xdr:row>99</xdr:row>
                    <xdr:rowOff>209550</xdr:rowOff>
                  </to>
                </anchor>
              </controlPr>
            </control>
          </mc:Choice>
        </mc:AlternateContent>
        <mc:AlternateContent xmlns:mc="http://schemas.openxmlformats.org/markup-compatibility/2006">
          <mc:Choice Requires="x14">
            <control shapeId="117806" r:id="rId49" name="Group Box 46">
              <controlPr defaultSize="0" autoFill="0" autoPict="0">
                <anchor moveWithCells="1">
                  <from>
                    <xdr:col>39</xdr:col>
                    <xdr:colOff>152400</xdr:colOff>
                    <xdr:row>97</xdr:row>
                    <xdr:rowOff>127000</xdr:rowOff>
                  </from>
                  <to>
                    <xdr:col>46</xdr:col>
                    <xdr:colOff>76200</xdr:colOff>
                    <xdr:row>100</xdr:row>
                    <xdr:rowOff>76200</xdr:rowOff>
                  </to>
                </anchor>
              </controlPr>
            </control>
          </mc:Choice>
        </mc:AlternateContent>
        <mc:AlternateContent xmlns:mc="http://schemas.openxmlformats.org/markup-compatibility/2006">
          <mc:Choice Requires="x14">
            <control shapeId="117807" r:id="rId50" name="Group Box 47">
              <controlPr defaultSize="0" autoFill="0" autoPict="0">
                <anchor moveWithCells="1">
                  <from>
                    <xdr:col>8</xdr:col>
                    <xdr:colOff>76200</xdr:colOff>
                    <xdr:row>12</xdr:row>
                    <xdr:rowOff>50800</xdr:rowOff>
                  </from>
                  <to>
                    <xdr:col>14</xdr:col>
                    <xdr:colOff>171450</xdr:colOff>
                    <xdr:row>18</xdr:row>
                    <xdr:rowOff>0</xdr:rowOff>
                  </to>
                </anchor>
              </controlPr>
            </control>
          </mc:Choice>
        </mc:AlternateContent>
        <mc:AlternateContent xmlns:mc="http://schemas.openxmlformats.org/markup-compatibility/2006">
          <mc:Choice Requires="x14">
            <control shapeId="117808" r:id="rId51" name="Group Box 48">
              <controlPr defaultSize="0" autoFill="0" autoPict="0">
                <anchor moveWithCells="1">
                  <from>
                    <xdr:col>8</xdr:col>
                    <xdr:colOff>133350</xdr:colOff>
                    <xdr:row>16</xdr:row>
                    <xdr:rowOff>279400</xdr:rowOff>
                  </from>
                  <to>
                    <xdr:col>24</xdr:col>
                    <xdr:colOff>127000</xdr:colOff>
                    <xdr:row>19</xdr:row>
                    <xdr:rowOff>152400</xdr:rowOff>
                  </to>
                </anchor>
              </controlPr>
            </control>
          </mc:Choice>
        </mc:AlternateContent>
        <mc:AlternateContent xmlns:mc="http://schemas.openxmlformats.org/markup-compatibility/2006">
          <mc:Choice Requires="x14">
            <control shapeId="117809" r:id="rId52" name="Option Button 49">
              <controlPr defaultSize="0" autoFill="0" autoLine="0" autoPict="0">
                <anchor moveWithCells="1">
                  <from>
                    <xdr:col>9</xdr:col>
                    <xdr:colOff>146050</xdr:colOff>
                    <xdr:row>17</xdr:row>
                    <xdr:rowOff>76200</xdr:rowOff>
                  </from>
                  <to>
                    <xdr:col>12</xdr:col>
                    <xdr:colOff>88900</xdr:colOff>
                    <xdr:row>18</xdr:row>
                    <xdr:rowOff>146050</xdr:rowOff>
                  </to>
                </anchor>
              </controlPr>
            </control>
          </mc:Choice>
        </mc:AlternateContent>
        <mc:AlternateContent xmlns:mc="http://schemas.openxmlformats.org/markup-compatibility/2006">
          <mc:Choice Requires="x14">
            <control shapeId="117810" r:id="rId53" name="Option Button 50">
              <controlPr defaultSize="0" autoFill="0" autoLine="0" autoPict="0">
                <anchor moveWithCells="1">
                  <from>
                    <xdr:col>16</xdr:col>
                    <xdr:colOff>127000</xdr:colOff>
                    <xdr:row>17</xdr:row>
                    <xdr:rowOff>76200</xdr:rowOff>
                  </from>
                  <to>
                    <xdr:col>19</xdr:col>
                    <xdr:colOff>69850</xdr:colOff>
                    <xdr:row>18</xdr:row>
                    <xdr:rowOff>146050</xdr:rowOff>
                  </to>
                </anchor>
              </controlPr>
            </control>
          </mc:Choice>
        </mc:AlternateContent>
        <mc:AlternateContent xmlns:mc="http://schemas.openxmlformats.org/markup-compatibility/2006">
          <mc:Choice Requires="x14">
            <control shapeId="117811" r:id="rId54" name="Group Box 51">
              <controlPr defaultSize="0" autoFill="0" autoPict="0">
                <anchor moveWithCells="1">
                  <from>
                    <xdr:col>8</xdr:col>
                    <xdr:colOff>0</xdr:colOff>
                    <xdr:row>12</xdr:row>
                    <xdr:rowOff>0</xdr:rowOff>
                  </from>
                  <to>
                    <xdr:col>15</xdr:col>
                    <xdr:colOff>0</xdr:colOff>
                    <xdr:row>20</xdr:row>
                    <xdr:rowOff>133350</xdr:rowOff>
                  </to>
                </anchor>
              </controlPr>
            </control>
          </mc:Choice>
        </mc:AlternateContent>
        <mc:AlternateContent xmlns:mc="http://schemas.openxmlformats.org/markup-compatibility/2006">
          <mc:Choice Requires="x14">
            <control shapeId="117812" r:id="rId55" name="Group Box 52">
              <controlPr defaultSize="0" autoFill="0" autoPict="0">
                <anchor moveWithCells="1">
                  <from>
                    <xdr:col>8</xdr:col>
                    <xdr:colOff>76200</xdr:colOff>
                    <xdr:row>12</xdr:row>
                    <xdr:rowOff>50800</xdr:rowOff>
                  </from>
                  <to>
                    <xdr:col>14</xdr:col>
                    <xdr:colOff>171450</xdr:colOff>
                    <xdr:row>20</xdr:row>
                    <xdr:rowOff>12700</xdr:rowOff>
                  </to>
                </anchor>
              </controlPr>
            </control>
          </mc:Choice>
        </mc:AlternateContent>
        <mc:AlternateContent xmlns:mc="http://schemas.openxmlformats.org/markup-compatibility/2006">
          <mc:Choice Requires="x14">
            <control shapeId="117813" r:id="rId56" name="Option Button 53">
              <controlPr defaultSize="0" autoFill="0" autoLine="0" autoPict="0">
                <anchor moveWithCells="1">
                  <from>
                    <xdr:col>9</xdr:col>
                    <xdr:colOff>19050</xdr:colOff>
                    <xdr:row>91</xdr:row>
                    <xdr:rowOff>127000</xdr:rowOff>
                  </from>
                  <to>
                    <xdr:col>11</xdr:col>
                    <xdr:colOff>50800</xdr:colOff>
                    <xdr:row>92</xdr:row>
                    <xdr:rowOff>107950</xdr:rowOff>
                  </to>
                </anchor>
              </controlPr>
            </control>
          </mc:Choice>
        </mc:AlternateContent>
        <mc:AlternateContent xmlns:mc="http://schemas.openxmlformats.org/markup-compatibility/2006">
          <mc:Choice Requires="x14">
            <control shapeId="117814" r:id="rId57" name="Option Button 54">
              <controlPr defaultSize="0" autoFill="0" autoLine="0" autoPict="0">
                <anchor moveWithCells="1">
                  <from>
                    <xdr:col>13</xdr:col>
                    <xdr:colOff>19050</xdr:colOff>
                    <xdr:row>91</xdr:row>
                    <xdr:rowOff>127000</xdr:rowOff>
                  </from>
                  <to>
                    <xdr:col>15</xdr:col>
                    <xdr:colOff>50800</xdr:colOff>
                    <xdr:row>92</xdr:row>
                    <xdr:rowOff>107950</xdr:rowOff>
                  </to>
                </anchor>
              </controlPr>
            </control>
          </mc:Choice>
        </mc:AlternateContent>
        <mc:AlternateContent xmlns:mc="http://schemas.openxmlformats.org/markup-compatibility/2006">
          <mc:Choice Requires="x14">
            <control shapeId="117815" r:id="rId58" name="Group Box 55">
              <controlPr defaultSize="0" autoFill="0" autoPict="0">
                <anchor moveWithCells="1">
                  <from>
                    <xdr:col>8</xdr:col>
                    <xdr:colOff>0</xdr:colOff>
                    <xdr:row>91</xdr:row>
                    <xdr:rowOff>0</xdr:rowOff>
                  </from>
                  <to>
                    <xdr:col>17</xdr:col>
                    <xdr:colOff>0</xdr:colOff>
                    <xdr:row>93</xdr:row>
                    <xdr:rowOff>0</xdr:rowOff>
                  </to>
                </anchor>
              </controlPr>
            </control>
          </mc:Choice>
        </mc:AlternateContent>
        <mc:AlternateContent xmlns:mc="http://schemas.openxmlformats.org/markup-compatibility/2006">
          <mc:Choice Requires="x14">
            <control shapeId="117816" r:id="rId59" name="Option Button 56">
              <controlPr defaultSize="0" autoFill="0" autoLine="0" autoPict="0">
                <anchor moveWithCells="1">
                  <from>
                    <xdr:col>9</xdr:col>
                    <xdr:colOff>31750</xdr:colOff>
                    <xdr:row>93</xdr:row>
                    <xdr:rowOff>114300</xdr:rowOff>
                  </from>
                  <to>
                    <xdr:col>11</xdr:col>
                    <xdr:colOff>50800</xdr:colOff>
                    <xdr:row>94</xdr:row>
                    <xdr:rowOff>95250</xdr:rowOff>
                  </to>
                </anchor>
              </controlPr>
            </control>
          </mc:Choice>
        </mc:AlternateContent>
        <mc:AlternateContent xmlns:mc="http://schemas.openxmlformats.org/markup-compatibility/2006">
          <mc:Choice Requires="x14">
            <control shapeId="117817" r:id="rId60" name="Option Button 57">
              <controlPr defaultSize="0" autoFill="0" autoLine="0" autoPict="0">
                <anchor moveWithCells="1">
                  <from>
                    <xdr:col>13</xdr:col>
                    <xdr:colOff>31750</xdr:colOff>
                    <xdr:row>93</xdr:row>
                    <xdr:rowOff>114300</xdr:rowOff>
                  </from>
                  <to>
                    <xdr:col>15</xdr:col>
                    <xdr:colOff>50800</xdr:colOff>
                    <xdr:row>94</xdr:row>
                    <xdr:rowOff>95250</xdr:rowOff>
                  </to>
                </anchor>
              </controlPr>
            </control>
          </mc:Choice>
        </mc:AlternateContent>
        <mc:AlternateContent xmlns:mc="http://schemas.openxmlformats.org/markup-compatibility/2006">
          <mc:Choice Requires="x14">
            <control shapeId="117818" r:id="rId61" name="Group Box 58">
              <controlPr defaultSize="0" autoFill="0" autoPict="0">
                <anchor moveWithCells="1">
                  <from>
                    <xdr:col>8</xdr:col>
                    <xdr:colOff>0</xdr:colOff>
                    <xdr:row>93</xdr:row>
                    <xdr:rowOff>0</xdr:rowOff>
                  </from>
                  <to>
                    <xdr:col>17</xdr:col>
                    <xdr:colOff>0</xdr:colOff>
                    <xdr:row>95</xdr:row>
                    <xdr:rowOff>0</xdr:rowOff>
                  </to>
                </anchor>
              </controlPr>
            </control>
          </mc:Choice>
        </mc:AlternateContent>
        <mc:AlternateContent xmlns:mc="http://schemas.openxmlformats.org/markup-compatibility/2006">
          <mc:Choice Requires="x14">
            <control shapeId="117819" r:id="rId62" name="Option Button 59">
              <controlPr defaultSize="0" autoFill="0" autoLine="0" autoPict="0">
                <anchor moveWithCells="1">
                  <from>
                    <xdr:col>24</xdr:col>
                    <xdr:colOff>38100</xdr:colOff>
                    <xdr:row>91</xdr:row>
                    <xdr:rowOff>127000</xdr:rowOff>
                  </from>
                  <to>
                    <xdr:col>26</xdr:col>
                    <xdr:colOff>69850</xdr:colOff>
                    <xdr:row>92</xdr:row>
                    <xdr:rowOff>107950</xdr:rowOff>
                  </to>
                </anchor>
              </controlPr>
            </control>
          </mc:Choice>
        </mc:AlternateContent>
        <mc:AlternateContent xmlns:mc="http://schemas.openxmlformats.org/markup-compatibility/2006">
          <mc:Choice Requires="x14">
            <control shapeId="117820" r:id="rId63" name="Option Button 60">
              <controlPr defaultSize="0" autoFill="0" autoLine="0" autoPict="0">
                <anchor moveWithCells="1">
                  <from>
                    <xdr:col>28</xdr:col>
                    <xdr:colOff>38100</xdr:colOff>
                    <xdr:row>91</xdr:row>
                    <xdr:rowOff>127000</xdr:rowOff>
                  </from>
                  <to>
                    <xdr:col>30</xdr:col>
                    <xdr:colOff>69850</xdr:colOff>
                    <xdr:row>92</xdr:row>
                    <xdr:rowOff>107950</xdr:rowOff>
                  </to>
                </anchor>
              </controlPr>
            </control>
          </mc:Choice>
        </mc:AlternateContent>
        <mc:AlternateContent xmlns:mc="http://schemas.openxmlformats.org/markup-compatibility/2006">
          <mc:Choice Requires="x14">
            <control shapeId="117821" r:id="rId64" name="Option Button 61">
              <controlPr defaultSize="0" autoFill="0" autoLine="0" autoPict="0">
                <anchor moveWithCells="1">
                  <from>
                    <xdr:col>24</xdr:col>
                    <xdr:colOff>38100</xdr:colOff>
                    <xdr:row>93</xdr:row>
                    <xdr:rowOff>114300</xdr:rowOff>
                  </from>
                  <to>
                    <xdr:col>26</xdr:col>
                    <xdr:colOff>69850</xdr:colOff>
                    <xdr:row>94</xdr:row>
                    <xdr:rowOff>95250</xdr:rowOff>
                  </to>
                </anchor>
              </controlPr>
            </control>
          </mc:Choice>
        </mc:AlternateContent>
        <mc:AlternateContent xmlns:mc="http://schemas.openxmlformats.org/markup-compatibility/2006">
          <mc:Choice Requires="x14">
            <control shapeId="117822" r:id="rId65" name="Option Button 62">
              <controlPr defaultSize="0" autoFill="0" autoLine="0" autoPict="0">
                <anchor moveWithCells="1">
                  <from>
                    <xdr:col>28</xdr:col>
                    <xdr:colOff>38100</xdr:colOff>
                    <xdr:row>93</xdr:row>
                    <xdr:rowOff>114300</xdr:rowOff>
                  </from>
                  <to>
                    <xdr:col>30</xdr:col>
                    <xdr:colOff>69850</xdr:colOff>
                    <xdr:row>94</xdr:row>
                    <xdr:rowOff>95250</xdr:rowOff>
                  </to>
                </anchor>
              </controlPr>
            </control>
          </mc:Choice>
        </mc:AlternateContent>
        <mc:AlternateContent xmlns:mc="http://schemas.openxmlformats.org/markup-compatibility/2006">
          <mc:Choice Requires="x14">
            <control shapeId="117823" r:id="rId66" name="Option Button 63">
              <controlPr defaultSize="0" autoFill="0" autoLine="0" autoPict="0">
                <anchor moveWithCells="1">
                  <from>
                    <xdr:col>39</xdr:col>
                    <xdr:colOff>38100</xdr:colOff>
                    <xdr:row>91</xdr:row>
                    <xdr:rowOff>127000</xdr:rowOff>
                  </from>
                  <to>
                    <xdr:col>41</xdr:col>
                    <xdr:colOff>69850</xdr:colOff>
                    <xdr:row>92</xdr:row>
                    <xdr:rowOff>107950</xdr:rowOff>
                  </to>
                </anchor>
              </controlPr>
            </control>
          </mc:Choice>
        </mc:AlternateContent>
        <mc:AlternateContent xmlns:mc="http://schemas.openxmlformats.org/markup-compatibility/2006">
          <mc:Choice Requires="x14">
            <control shapeId="117824" r:id="rId67" name="Option Button 64">
              <controlPr defaultSize="0" autoFill="0" autoLine="0" autoPict="0">
                <anchor moveWithCells="1">
                  <from>
                    <xdr:col>43</xdr:col>
                    <xdr:colOff>38100</xdr:colOff>
                    <xdr:row>91</xdr:row>
                    <xdr:rowOff>127000</xdr:rowOff>
                  </from>
                  <to>
                    <xdr:col>45</xdr:col>
                    <xdr:colOff>69850</xdr:colOff>
                    <xdr:row>92</xdr:row>
                    <xdr:rowOff>107950</xdr:rowOff>
                  </to>
                </anchor>
              </controlPr>
            </control>
          </mc:Choice>
        </mc:AlternateContent>
        <mc:AlternateContent xmlns:mc="http://schemas.openxmlformats.org/markup-compatibility/2006">
          <mc:Choice Requires="x14">
            <control shapeId="117825" r:id="rId68" name="Option Button 65">
              <controlPr defaultSize="0" autoFill="0" autoLine="0" autoPict="0">
                <anchor moveWithCells="1">
                  <from>
                    <xdr:col>39</xdr:col>
                    <xdr:colOff>38100</xdr:colOff>
                    <xdr:row>93</xdr:row>
                    <xdr:rowOff>114300</xdr:rowOff>
                  </from>
                  <to>
                    <xdr:col>41</xdr:col>
                    <xdr:colOff>69850</xdr:colOff>
                    <xdr:row>94</xdr:row>
                    <xdr:rowOff>95250</xdr:rowOff>
                  </to>
                </anchor>
              </controlPr>
            </control>
          </mc:Choice>
        </mc:AlternateContent>
        <mc:AlternateContent xmlns:mc="http://schemas.openxmlformats.org/markup-compatibility/2006">
          <mc:Choice Requires="x14">
            <control shapeId="117826" r:id="rId69" name="Option Button 66">
              <controlPr defaultSize="0" autoFill="0" autoLine="0" autoPict="0">
                <anchor moveWithCells="1">
                  <from>
                    <xdr:col>43</xdr:col>
                    <xdr:colOff>38100</xdr:colOff>
                    <xdr:row>93</xdr:row>
                    <xdr:rowOff>114300</xdr:rowOff>
                  </from>
                  <to>
                    <xdr:col>45</xdr:col>
                    <xdr:colOff>69850</xdr:colOff>
                    <xdr:row>94</xdr:row>
                    <xdr:rowOff>95250</xdr:rowOff>
                  </to>
                </anchor>
              </controlPr>
            </control>
          </mc:Choice>
        </mc:AlternateContent>
        <mc:AlternateContent xmlns:mc="http://schemas.openxmlformats.org/markup-compatibility/2006">
          <mc:Choice Requires="x14">
            <control shapeId="117827" r:id="rId70" name="Group Box 67">
              <controlPr defaultSize="0" autoFill="0" autoPict="0">
                <anchor moveWithCells="1">
                  <from>
                    <xdr:col>23</xdr:col>
                    <xdr:colOff>0</xdr:colOff>
                    <xdr:row>91</xdr:row>
                    <xdr:rowOff>0</xdr:rowOff>
                  </from>
                  <to>
                    <xdr:col>32</xdr:col>
                    <xdr:colOff>0</xdr:colOff>
                    <xdr:row>93</xdr:row>
                    <xdr:rowOff>0</xdr:rowOff>
                  </to>
                </anchor>
              </controlPr>
            </control>
          </mc:Choice>
        </mc:AlternateContent>
        <mc:AlternateContent xmlns:mc="http://schemas.openxmlformats.org/markup-compatibility/2006">
          <mc:Choice Requires="x14">
            <control shapeId="117828" r:id="rId71" name="Group Box 68">
              <controlPr defaultSize="0" autoFill="0" autoPict="0">
                <anchor moveWithCells="1">
                  <from>
                    <xdr:col>23</xdr:col>
                    <xdr:colOff>0</xdr:colOff>
                    <xdr:row>93</xdr:row>
                    <xdr:rowOff>0</xdr:rowOff>
                  </from>
                  <to>
                    <xdr:col>32</xdr:col>
                    <xdr:colOff>0</xdr:colOff>
                    <xdr:row>95</xdr:row>
                    <xdr:rowOff>0</xdr:rowOff>
                  </to>
                </anchor>
              </controlPr>
            </control>
          </mc:Choice>
        </mc:AlternateContent>
        <mc:AlternateContent xmlns:mc="http://schemas.openxmlformats.org/markup-compatibility/2006">
          <mc:Choice Requires="x14">
            <control shapeId="117829" r:id="rId72" name="Group Box 69">
              <controlPr defaultSize="0" autoFill="0" autoPict="0">
                <anchor moveWithCells="1">
                  <from>
                    <xdr:col>38</xdr:col>
                    <xdr:colOff>0</xdr:colOff>
                    <xdr:row>91</xdr:row>
                    <xdr:rowOff>0</xdr:rowOff>
                  </from>
                  <to>
                    <xdr:col>46</xdr:col>
                    <xdr:colOff>0</xdr:colOff>
                    <xdr:row>93</xdr:row>
                    <xdr:rowOff>0</xdr:rowOff>
                  </to>
                </anchor>
              </controlPr>
            </control>
          </mc:Choice>
        </mc:AlternateContent>
        <mc:AlternateContent xmlns:mc="http://schemas.openxmlformats.org/markup-compatibility/2006">
          <mc:Choice Requires="x14">
            <control shapeId="117830" r:id="rId73" name="Group Box 70">
              <controlPr defaultSize="0" autoFill="0" autoPict="0">
                <anchor moveWithCells="1">
                  <from>
                    <xdr:col>38</xdr:col>
                    <xdr:colOff>0</xdr:colOff>
                    <xdr:row>93</xdr:row>
                    <xdr:rowOff>0</xdr:rowOff>
                  </from>
                  <to>
                    <xdr:col>46</xdr:col>
                    <xdr:colOff>0</xdr:colOff>
                    <xdr:row>95</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sheetPr>
  <dimension ref="A1:Z1000"/>
  <sheetViews>
    <sheetView topLeftCell="A21" zoomScaleNormal="100" workbookViewId="0">
      <selection activeCell="E14" sqref="E14"/>
    </sheetView>
  </sheetViews>
  <sheetFormatPr defaultColWidth="12.6328125" defaultRowHeight="15" customHeight="1"/>
  <cols>
    <col min="1" max="1" width="15.26953125" style="437" customWidth="1"/>
    <col min="2" max="2" width="20.6328125" style="437" customWidth="1"/>
    <col min="3" max="3" width="24.453125" style="437" customWidth="1"/>
    <col min="4" max="4" width="44.6328125" style="437" customWidth="1"/>
    <col min="5" max="26" width="7.90625" style="437" customWidth="1"/>
    <col min="27" max="16384" width="12.6328125" style="437"/>
  </cols>
  <sheetData>
    <row r="1" spans="1:26" ht="16.5" customHeight="1">
      <c r="A1" s="2665" t="s">
        <v>1130</v>
      </c>
      <c r="B1" s="2666"/>
      <c r="C1" s="2666"/>
      <c r="D1" s="2666"/>
      <c r="E1" s="466"/>
      <c r="F1" s="466"/>
      <c r="G1" s="466"/>
      <c r="H1" s="466"/>
      <c r="I1" s="466"/>
      <c r="J1" s="466"/>
      <c r="K1" s="466"/>
      <c r="L1" s="466"/>
      <c r="M1" s="466"/>
      <c r="N1" s="466"/>
      <c r="O1" s="466"/>
      <c r="P1" s="466"/>
      <c r="Q1" s="466"/>
      <c r="R1" s="466"/>
      <c r="S1" s="466"/>
      <c r="T1" s="466"/>
      <c r="U1" s="466"/>
      <c r="V1" s="466"/>
      <c r="W1" s="466"/>
      <c r="X1" s="466"/>
      <c r="Y1" s="466"/>
      <c r="Z1" s="466"/>
    </row>
    <row r="2" spans="1:26" ht="47.25" customHeight="1">
      <c r="A2" s="2667" t="s">
        <v>1131</v>
      </c>
      <c r="B2" s="467" t="s">
        <v>1157</v>
      </c>
      <c r="C2" s="467" t="s">
        <v>1132</v>
      </c>
      <c r="D2" s="467" t="s">
        <v>1133</v>
      </c>
      <c r="E2" s="466"/>
      <c r="F2" s="466"/>
      <c r="G2" s="466"/>
      <c r="H2" s="466"/>
      <c r="I2" s="466"/>
      <c r="J2" s="466"/>
      <c r="K2" s="466"/>
      <c r="L2" s="466"/>
      <c r="M2" s="466"/>
      <c r="N2" s="466"/>
      <c r="O2" s="466"/>
      <c r="P2" s="466"/>
      <c r="Q2" s="466"/>
      <c r="R2" s="466"/>
      <c r="S2" s="466"/>
      <c r="T2" s="466"/>
      <c r="U2" s="466"/>
      <c r="V2" s="466"/>
      <c r="W2" s="466"/>
      <c r="X2" s="466"/>
      <c r="Y2" s="466"/>
      <c r="Z2" s="466"/>
    </row>
    <row r="3" spans="1:26" ht="132" customHeight="1">
      <c r="A3" s="2668"/>
      <c r="B3" s="468" t="s">
        <v>1156</v>
      </c>
      <c r="C3" s="468" t="s">
        <v>1158</v>
      </c>
      <c r="D3" s="499" t="str">
        <f>記入シート2!AV104</f>
        <v>NG</v>
      </c>
      <c r="E3" s="466"/>
      <c r="F3" s="466"/>
      <c r="G3" s="466"/>
      <c r="H3" s="466"/>
      <c r="I3" s="466"/>
      <c r="J3" s="466"/>
      <c r="K3" s="466"/>
      <c r="L3" s="466"/>
      <c r="M3" s="466"/>
      <c r="N3" s="466"/>
      <c r="O3" s="466"/>
      <c r="P3" s="466"/>
      <c r="Q3" s="466"/>
      <c r="R3" s="466"/>
      <c r="S3" s="466"/>
      <c r="T3" s="466"/>
      <c r="U3" s="466"/>
      <c r="V3" s="466"/>
      <c r="W3" s="466"/>
      <c r="X3" s="466"/>
      <c r="Y3" s="466"/>
      <c r="Z3" s="466"/>
    </row>
    <row r="4" spans="1:26" ht="128.25" customHeight="1">
      <c r="A4" s="2668"/>
      <c r="B4" s="468" t="s">
        <v>1159</v>
      </c>
      <c r="C4" s="468" t="s">
        <v>1516</v>
      </c>
      <c r="D4" s="499" t="str">
        <f>記入シート2!AW104</f>
        <v>NG</v>
      </c>
      <c r="E4" s="466"/>
      <c r="F4" s="466"/>
      <c r="G4" s="466"/>
      <c r="H4" s="466"/>
      <c r="I4" s="466"/>
      <c r="J4" s="466"/>
      <c r="K4" s="466"/>
      <c r="L4" s="466"/>
      <c r="M4" s="466"/>
      <c r="N4" s="466"/>
      <c r="O4" s="466"/>
      <c r="P4" s="466"/>
      <c r="Q4" s="466"/>
      <c r="R4" s="466"/>
      <c r="S4" s="466"/>
      <c r="T4" s="466"/>
      <c r="U4" s="466"/>
      <c r="V4" s="466"/>
      <c r="W4" s="466"/>
      <c r="X4" s="466"/>
      <c r="Y4" s="466"/>
      <c r="Z4" s="466"/>
    </row>
    <row r="5" spans="1:26" ht="73.5" customHeight="1">
      <c r="A5" s="2668"/>
      <c r="B5" s="468" t="s">
        <v>1134</v>
      </c>
      <c r="C5" s="468" t="s">
        <v>1160</v>
      </c>
      <c r="D5" s="499" t="str">
        <f>記入シート2!AV105</f>
        <v>NG</v>
      </c>
      <c r="E5" s="466"/>
      <c r="F5" s="466"/>
      <c r="G5" s="466"/>
      <c r="H5" s="466"/>
      <c r="I5" s="466"/>
      <c r="J5" s="466"/>
      <c r="K5" s="466"/>
      <c r="L5" s="466"/>
      <c r="M5" s="466"/>
      <c r="N5" s="466"/>
      <c r="O5" s="466"/>
      <c r="P5" s="466"/>
      <c r="Q5" s="466"/>
      <c r="R5" s="466"/>
      <c r="S5" s="466"/>
      <c r="T5" s="466"/>
      <c r="U5" s="466"/>
      <c r="V5" s="466"/>
      <c r="W5" s="466"/>
      <c r="X5" s="466"/>
      <c r="Y5" s="466"/>
      <c r="Z5" s="466"/>
    </row>
    <row r="6" spans="1:26" ht="69.75" customHeight="1">
      <c r="A6" s="2668"/>
      <c r="B6" s="469" t="s">
        <v>1161</v>
      </c>
      <c r="C6" s="468" t="s">
        <v>1135</v>
      </c>
      <c r="D6" s="499" t="str">
        <f>記入シート2!AV106</f>
        <v>NG</v>
      </c>
      <c r="E6" s="466"/>
      <c r="F6" s="466"/>
      <c r="G6" s="466"/>
      <c r="H6" s="466"/>
      <c r="I6" s="466"/>
      <c r="J6" s="466"/>
      <c r="K6" s="466"/>
      <c r="L6" s="466"/>
      <c r="M6" s="466"/>
      <c r="N6" s="466"/>
      <c r="O6" s="466"/>
      <c r="P6" s="466"/>
      <c r="Q6" s="466"/>
      <c r="R6" s="466"/>
      <c r="S6" s="466"/>
      <c r="T6" s="466"/>
      <c r="U6" s="466"/>
      <c r="V6" s="466"/>
      <c r="W6" s="466"/>
      <c r="X6" s="466"/>
      <c r="Y6" s="466"/>
      <c r="Z6" s="466"/>
    </row>
    <row r="7" spans="1:26" ht="79.5" customHeight="1">
      <c r="A7" s="2668"/>
      <c r="B7" s="469" t="s">
        <v>1162</v>
      </c>
      <c r="C7" s="468" t="s">
        <v>1163</v>
      </c>
      <c r="D7" s="499" t="str">
        <f>記入シート2!AW106</f>
        <v>NG</v>
      </c>
      <c r="E7" s="466"/>
      <c r="F7" s="466"/>
      <c r="G7" s="466"/>
      <c r="H7" s="466"/>
      <c r="I7" s="466"/>
      <c r="J7" s="466"/>
      <c r="K7" s="466"/>
      <c r="L7" s="466"/>
      <c r="M7" s="466"/>
      <c r="N7" s="466"/>
      <c r="O7" s="466"/>
      <c r="P7" s="466"/>
      <c r="Q7" s="466"/>
      <c r="R7" s="466"/>
      <c r="S7" s="466"/>
      <c r="T7" s="466"/>
      <c r="U7" s="466"/>
      <c r="V7" s="466"/>
      <c r="W7" s="466"/>
      <c r="X7" s="466"/>
      <c r="Y7" s="466"/>
      <c r="Z7" s="466"/>
    </row>
    <row r="8" spans="1:26" ht="309" customHeight="1">
      <c r="A8" s="2668"/>
      <c r="B8" s="470" t="s">
        <v>1164</v>
      </c>
      <c r="C8" s="471" t="s">
        <v>1182</v>
      </c>
      <c r="D8" s="496"/>
      <c r="E8" s="466"/>
      <c r="F8" s="466"/>
      <c r="G8" s="466"/>
      <c r="H8" s="466"/>
      <c r="I8" s="466"/>
      <c r="J8" s="466"/>
      <c r="K8" s="466"/>
      <c r="L8" s="466"/>
      <c r="M8" s="466"/>
      <c r="N8" s="466"/>
      <c r="O8" s="466"/>
      <c r="P8" s="466"/>
      <c r="Q8" s="466"/>
      <c r="R8" s="466"/>
      <c r="S8" s="466"/>
      <c r="T8" s="466"/>
      <c r="U8" s="466"/>
      <c r="V8" s="466"/>
      <c r="W8" s="466"/>
      <c r="X8" s="466"/>
      <c r="Y8" s="466"/>
      <c r="Z8" s="466"/>
    </row>
    <row r="9" spans="1:26" ht="78" customHeight="1">
      <c r="A9" s="2668"/>
      <c r="B9" s="468" t="s">
        <v>1165</v>
      </c>
      <c r="C9" s="472" t="s">
        <v>1166</v>
      </c>
      <c r="D9" s="499">
        <f>記入シート2!Q107</f>
        <v>0</v>
      </c>
      <c r="E9" s="466"/>
      <c r="F9" s="466"/>
      <c r="G9" s="466"/>
      <c r="H9" s="466"/>
      <c r="I9" s="466"/>
      <c r="J9" s="466"/>
      <c r="K9" s="466"/>
      <c r="L9" s="466"/>
      <c r="M9" s="466"/>
      <c r="N9" s="466"/>
      <c r="O9" s="466"/>
      <c r="P9" s="466"/>
      <c r="Q9" s="466"/>
      <c r="R9" s="466"/>
      <c r="S9" s="466"/>
      <c r="T9" s="466"/>
      <c r="U9" s="466"/>
      <c r="V9" s="466"/>
      <c r="W9" s="466"/>
      <c r="X9" s="466"/>
      <c r="Y9" s="466"/>
      <c r="Z9" s="466"/>
    </row>
    <row r="10" spans="1:26" ht="29.25" customHeight="1">
      <c r="A10" s="2668"/>
      <c r="B10" s="468" t="s">
        <v>1178</v>
      </c>
      <c r="C10" s="468" t="s">
        <v>1167</v>
      </c>
      <c r="D10" s="495" t="s">
        <v>1112</v>
      </c>
      <c r="E10" s="466"/>
      <c r="F10" s="466"/>
      <c r="G10" s="466"/>
      <c r="H10" s="466"/>
      <c r="I10" s="466"/>
      <c r="J10" s="466"/>
      <c r="K10" s="466"/>
      <c r="L10" s="466"/>
      <c r="M10" s="466"/>
      <c r="N10" s="466"/>
      <c r="O10" s="466"/>
      <c r="P10" s="466"/>
      <c r="Q10" s="466"/>
      <c r="R10" s="466"/>
      <c r="S10" s="466"/>
      <c r="T10" s="466"/>
      <c r="U10" s="466"/>
      <c r="V10" s="466"/>
      <c r="W10" s="466"/>
      <c r="X10" s="466"/>
      <c r="Y10" s="466"/>
      <c r="Z10" s="466"/>
    </row>
    <row r="11" spans="1:26" ht="147.75" customHeight="1">
      <c r="A11" s="2668"/>
      <c r="B11" s="468" t="s">
        <v>1179</v>
      </c>
      <c r="C11" s="468" t="s">
        <v>1136</v>
      </c>
      <c r="D11" s="497" t="str">
        <f>ASC(記入シート2!Q108)</f>
        <v/>
      </c>
      <c r="E11" s="466"/>
      <c r="F11" s="466"/>
      <c r="G11" s="466"/>
      <c r="H11" s="466"/>
      <c r="I11" s="466"/>
      <c r="J11" s="466"/>
      <c r="K11" s="466"/>
      <c r="L11" s="466"/>
      <c r="M11" s="466"/>
      <c r="N11" s="466"/>
      <c r="O11" s="466"/>
      <c r="P11" s="466"/>
      <c r="Q11" s="466"/>
      <c r="R11" s="466"/>
      <c r="S11" s="466"/>
      <c r="T11" s="466"/>
      <c r="U11" s="466"/>
      <c r="V11" s="466"/>
      <c r="W11" s="466"/>
      <c r="X11" s="466"/>
      <c r="Y11" s="466"/>
      <c r="Z11" s="466"/>
    </row>
    <row r="12" spans="1:26" ht="387" customHeight="1">
      <c r="A12" s="2668"/>
      <c r="B12" s="468" t="s">
        <v>1181</v>
      </c>
      <c r="C12" s="468" t="s">
        <v>1180</v>
      </c>
      <c r="D12" s="497" t="str">
        <f>記入シート2!AW108</f>
        <v>NG</v>
      </c>
      <c r="E12" s="466"/>
      <c r="F12" s="466"/>
      <c r="G12" s="466"/>
      <c r="H12" s="466"/>
      <c r="I12" s="466"/>
      <c r="J12" s="466"/>
      <c r="K12" s="466"/>
      <c r="L12" s="466"/>
      <c r="M12" s="466"/>
      <c r="N12" s="466"/>
      <c r="O12" s="466"/>
      <c r="P12" s="466"/>
      <c r="Q12" s="466"/>
      <c r="R12" s="466"/>
      <c r="S12" s="466"/>
      <c r="T12" s="466"/>
      <c r="U12" s="466"/>
      <c r="V12" s="466"/>
      <c r="W12" s="466"/>
      <c r="X12" s="466"/>
      <c r="Y12" s="466"/>
      <c r="Z12" s="466"/>
    </row>
    <row r="13" spans="1:26" ht="103.5" customHeight="1">
      <c r="A13" s="2668"/>
      <c r="B13" s="468" t="s">
        <v>1185</v>
      </c>
      <c r="C13" s="468" t="s">
        <v>1186</v>
      </c>
      <c r="D13" s="497" t="str">
        <f>記入シート2!AW109</f>
        <v>NG</v>
      </c>
      <c r="E13" s="466"/>
      <c r="F13" s="466"/>
      <c r="G13" s="466"/>
      <c r="H13" s="466"/>
      <c r="I13" s="466"/>
      <c r="J13" s="466"/>
      <c r="K13" s="466"/>
      <c r="L13" s="466"/>
      <c r="M13" s="466"/>
      <c r="N13" s="466"/>
      <c r="O13" s="466"/>
      <c r="P13" s="466"/>
      <c r="Q13" s="466"/>
      <c r="R13" s="466"/>
      <c r="S13" s="466"/>
      <c r="T13" s="466"/>
      <c r="U13" s="466"/>
      <c r="V13" s="466"/>
      <c r="W13" s="466"/>
      <c r="X13" s="466"/>
      <c r="Y13" s="466"/>
      <c r="Z13" s="466"/>
    </row>
    <row r="14" spans="1:26" ht="278.25" customHeight="1">
      <c r="A14" s="2669"/>
      <c r="B14" s="470" t="s">
        <v>1184</v>
      </c>
      <c r="C14" s="468" t="s">
        <v>1183</v>
      </c>
      <c r="D14" s="471"/>
      <c r="E14" s="466"/>
      <c r="F14" s="466"/>
      <c r="G14" s="466"/>
      <c r="H14" s="466"/>
      <c r="I14" s="466"/>
      <c r="J14" s="466"/>
      <c r="K14" s="466"/>
      <c r="L14" s="466"/>
      <c r="M14" s="466"/>
      <c r="N14" s="466"/>
      <c r="O14" s="466"/>
      <c r="P14" s="466"/>
      <c r="Q14" s="466"/>
      <c r="R14" s="466"/>
      <c r="S14" s="466"/>
      <c r="T14" s="466"/>
      <c r="U14" s="466"/>
      <c r="V14" s="466"/>
      <c r="W14" s="466"/>
      <c r="X14" s="466"/>
      <c r="Y14" s="466"/>
      <c r="Z14" s="466"/>
    </row>
    <row r="15" spans="1:26" ht="53.25" customHeight="1">
      <c r="A15" s="2670" t="s">
        <v>1137</v>
      </c>
      <c r="B15" s="468" t="s">
        <v>1189</v>
      </c>
      <c r="C15" s="468" t="s">
        <v>1190</v>
      </c>
      <c r="D15" s="498">
        <f>記入シート2!Q110</f>
        <v>0</v>
      </c>
      <c r="E15" s="466"/>
      <c r="F15" s="466"/>
      <c r="G15" s="466"/>
      <c r="H15" s="466"/>
      <c r="I15" s="466"/>
      <c r="J15" s="466"/>
      <c r="K15" s="466"/>
      <c r="L15" s="466"/>
      <c r="M15" s="466"/>
      <c r="N15" s="466"/>
      <c r="O15" s="466"/>
      <c r="P15" s="466"/>
      <c r="Q15" s="466"/>
      <c r="R15" s="466"/>
      <c r="S15" s="466"/>
      <c r="T15" s="466"/>
      <c r="U15" s="466"/>
      <c r="V15" s="466"/>
      <c r="W15" s="466"/>
      <c r="X15" s="466"/>
      <c r="Y15" s="466"/>
      <c r="Z15" s="466"/>
    </row>
    <row r="16" spans="1:26" ht="39" customHeight="1">
      <c r="A16" s="2671"/>
      <c r="B16" s="468" t="s">
        <v>1192</v>
      </c>
      <c r="C16" s="468" t="s">
        <v>1191</v>
      </c>
      <c r="D16" s="498">
        <f>記入シート2!AE110</f>
        <v>0</v>
      </c>
      <c r="E16" s="466"/>
      <c r="F16" s="466"/>
      <c r="G16" s="466"/>
      <c r="H16" s="466"/>
      <c r="I16" s="466"/>
      <c r="J16" s="466"/>
      <c r="K16" s="466"/>
      <c r="L16" s="466"/>
      <c r="M16" s="466"/>
      <c r="N16" s="466"/>
      <c r="O16" s="466"/>
      <c r="P16" s="466"/>
      <c r="Q16" s="466"/>
      <c r="R16" s="466"/>
      <c r="S16" s="466"/>
      <c r="T16" s="466"/>
      <c r="U16" s="466"/>
      <c r="V16" s="466"/>
      <c r="W16" s="466"/>
      <c r="X16" s="466"/>
      <c r="Y16" s="466"/>
      <c r="Z16" s="466"/>
    </row>
    <row r="17" spans="1:26" s="465" customFormat="1" ht="147.75" customHeight="1">
      <c r="A17" s="2671"/>
      <c r="B17" s="470" t="s">
        <v>1193</v>
      </c>
      <c r="C17" s="470" t="s">
        <v>1138</v>
      </c>
      <c r="D17" s="497" t="str">
        <f>記入シート2!AV111</f>
        <v>NG</v>
      </c>
      <c r="E17" s="474"/>
      <c r="F17" s="474"/>
      <c r="G17" s="474"/>
      <c r="H17" s="474"/>
      <c r="I17" s="474"/>
      <c r="J17" s="474"/>
      <c r="K17" s="474"/>
      <c r="L17" s="474"/>
      <c r="M17" s="474"/>
      <c r="N17" s="474"/>
      <c r="O17" s="474"/>
      <c r="P17" s="474"/>
      <c r="Q17" s="474"/>
      <c r="R17" s="474"/>
      <c r="S17" s="474"/>
      <c r="T17" s="474"/>
      <c r="U17" s="474"/>
      <c r="V17" s="474"/>
      <c r="W17" s="474"/>
      <c r="X17" s="474"/>
      <c r="Y17" s="474"/>
      <c r="Z17" s="474"/>
    </row>
    <row r="18" spans="1:26" s="465" customFormat="1" ht="196.5" customHeight="1">
      <c r="A18" s="2671"/>
      <c r="B18" s="470" t="s">
        <v>1168</v>
      </c>
      <c r="C18" s="470" t="s">
        <v>1169</v>
      </c>
      <c r="D18" s="499" t="str">
        <f>記入シート2!AW111</f>
        <v>NG</v>
      </c>
      <c r="E18" s="474"/>
      <c r="F18" s="474"/>
      <c r="G18" s="474"/>
      <c r="H18" s="474"/>
      <c r="I18" s="474"/>
      <c r="J18" s="474"/>
      <c r="K18" s="474"/>
      <c r="L18" s="474"/>
      <c r="M18" s="474"/>
      <c r="N18" s="474"/>
      <c r="O18" s="474"/>
      <c r="P18" s="474"/>
      <c r="Q18" s="474"/>
      <c r="R18" s="474"/>
      <c r="S18" s="474"/>
      <c r="T18" s="474"/>
      <c r="U18" s="474"/>
      <c r="V18" s="474"/>
      <c r="W18" s="474"/>
      <c r="X18" s="474"/>
      <c r="Y18" s="474"/>
      <c r="Z18" s="474"/>
    </row>
    <row r="19" spans="1:26" s="465" customFormat="1" ht="133.5" customHeight="1">
      <c r="A19" s="2672"/>
      <c r="B19" s="470" t="s">
        <v>1170</v>
      </c>
      <c r="C19" s="470" t="s">
        <v>1171</v>
      </c>
      <c r="D19" s="500"/>
      <c r="E19" s="474"/>
      <c r="F19" s="474"/>
      <c r="G19" s="474"/>
      <c r="H19" s="474"/>
      <c r="I19" s="474"/>
      <c r="J19" s="474"/>
      <c r="K19" s="474"/>
      <c r="L19" s="474"/>
      <c r="M19" s="474"/>
      <c r="N19" s="474"/>
      <c r="O19" s="474"/>
      <c r="P19" s="474"/>
      <c r="Q19" s="474"/>
      <c r="R19" s="474"/>
      <c r="S19" s="474"/>
      <c r="T19" s="474"/>
      <c r="U19" s="474"/>
      <c r="V19" s="474"/>
      <c r="W19" s="474"/>
      <c r="X19" s="474"/>
      <c r="Y19" s="474"/>
      <c r="Z19" s="474"/>
    </row>
    <row r="20" spans="1:26" s="465" customFormat="1" ht="409.6" customHeight="1">
      <c r="A20" s="475" t="s">
        <v>1172</v>
      </c>
      <c r="B20" s="471" t="s">
        <v>1173</v>
      </c>
      <c r="C20" s="470" t="s">
        <v>1174</v>
      </c>
      <c r="D20" s="473" t="s">
        <v>1196</v>
      </c>
      <c r="E20" s="474"/>
      <c r="F20" s="474"/>
      <c r="G20" s="474"/>
      <c r="H20" s="474"/>
      <c r="I20" s="474"/>
      <c r="J20" s="474"/>
      <c r="K20" s="474"/>
      <c r="L20" s="474"/>
      <c r="M20" s="474"/>
      <c r="N20" s="474"/>
      <c r="O20" s="474"/>
      <c r="P20" s="474"/>
      <c r="Q20" s="474"/>
      <c r="R20" s="474"/>
      <c r="S20" s="474"/>
      <c r="T20" s="474"/>
      <c r="U20" s="474"/>
      <c r="V20" s="474"/>
      <c r="W20" s="474"/>
      <c r="X20" s="474"/>
      <c r="Y20" s="474"/>
      <c r="Z20" s="474"/>
    </row>
    <row r="21" spans="1:26" ht="76.5" customHeight="1">
      <c r="A21" s="476"/>
      <c r="B21" s="477"/>
      <c r="C21" s="477"/>
      <c r="D21" s="477"/>
      <c r="E21" s="466"/>
      <c r="F21" s="466"/>
      <c r="G21" s="466"/>
      <c r="H21" s="466"/>
      <c r="I21" s="466"/>
      <c r="J21" s="466"/>
      <c r="K21" s="466"/>
      <c r="L21" s="466"/>
      <c r="M21" s="466"/>
      <c r="N21" s="466"/>
      <c r="O21" s="466"/>
      <c r="P21" s="466"/>
      <c r="Q21" s="466"/>
      <c r="R21" s="466"/>
      <c r="S21" s="466"/>
      <c r="T21" s="466"/>
      <c r="U21" s="466"/>
      <c r="V21" s="466"/>
      <c r="W21" s="466"/>
      <c r="X21" s="466"/>
      <c r="Y21" s="466"/>
      <c r="Z21" s="466"/>
    </row>
    <row r="22" spans="1:26" ht="16.5" customHeight="1">
      <c r="A22" s="476"/>
      <c r="B22" s="477"/>
      <c r="C22" s="477"/>
      <c r="D22" s="477"/>
      <c r="E22" s="466"/>
      <c r="F22" s="466"/>
      <c r="G22" s="466"/>
      <c r="H22" s="466"/>
      <c r="I22" s="466"/>
      <c r="J22" s="466"/>
      <c r="K22" s="466"/>
      <c r="L22" s="466"/>
      <c r="M22" s="466"/>
      <c r="N22" s="466"/>
      <c r="O22" s="466"/>
      <c r="P22" s="466"/>
      <c r="Q22" s="466"/>
      <c r="R22" s="466"/>
      <c r="S22" s="466"/>
      <c r="T22" s="466"/>
      <c r="U22" s="466"/>
      <c r="V22" s="466"/>
      <c r="W22" s="466"/>
      <c r="X22" s="466"/>
      <c r="Y22" s="466"/>
      <c r="Z22" s="466"/>
    </row>
    <row r="23" spans="1:26" ht="16.5" customHeight="1">
      <c r="A23" s="476"/>
      <c r="B23" s="477"/>
      <c r="C23" s="477"/>
      <c r="D23" s="477"/>
      <c r="E23" s="466"/>
      <c r="F23" s="466"/>
      <c r="G23" s="466"/>
      <c r="H23" s="466"/>
      <c r="I23" s="466"/>
      <c r="J23" s="466"/>
      <c r="K23" s="466"/>
      <c r="L23" s="466"/>
      <c r="M23" s="466"/>
      <c r="N23" s="466"/>
      <c r="O23" s="466"/>
      <c r="P23" s="466"/>
      <c r="Q23" s="466"/>
      <c r="R23" s="466"/>
      <c r="S23" s="466"/>
      <c r="T23" s="466"/>
      <c r="U23" s="466"/>
      <c r="V23" s="466"/>
      <c r="W23" s="466"/>
      <c r="X23" s="466"/>
      <c r="Y23" s="466"/>
      <c r="Z23" s="466"/>
    </row>
    <row r="24" spans="1:26" ht="16.5" customHeight="1">
      <c r="A24" s="476"/>
      <c r="B24" s="477"/>
      <c r="C24" s="477"/>
      <c r="D24" s="477"/>
      <c r="E24" s="466"/>
      <c r="F24" s="466"/>
      <c r="G24" s="466"/>
      <c r="H24" s="466"/>
      <c r="I24" s="466"/>
      <c r="J24" s="466"/>
      <c r="K24" s="466"/>
      <c r="L24" s="466"/>
      <c r="M24" s="466"/>
      <c r="N24" s="466"/>
      <c r="O24" s="466"/>
      <c r="P24" s="466"/>
      <c r="Q24" s="466"/>
      <c r="R24" s="466"/>
      <c r="S24" s="466"/>
      <c r="T24" s="466"/>
      <c r="U24" s="466"/>
      <c r="V24" s="466"/>
      <c r="W24" s="466"/>
      <c r="X24" s="466"/>
      <c r="Y24" s="466"/>
      <c r="Z24" s="466"/>
    </row>
    <row r="25" spans="1:26" ht="16.5" customHeight="1">
      <c r="A25" s="476"/>
      <c r="B25" s="477"/>
      <c r="C25" s="477"/>
      <c r="D25" s="477"/>
      <c r="E25" s="466"/>
      <c r="F25" s="466"/>
      <c r="G25" s="466"/>
      <c r="H25" s="466"/>
      <c r="I25" s="466"/>
      <c r="J25" s="466"/>
      <c r="K25" s="466"/>
      <c r="L25" s="466"/>
      <c r="M25" s="466"/>
      <c r="N25" s="466"/>
      <c r="O25" s="466"/>
      <c r="P25" s="466"/>
      <c r="Q25" s="466"/>
      <c r="R25" s="466"/>
      <c r="S25" s="466"/>
      <c r="T25" s="466"/>
      <c r="U25" s="466"/>
      <c r="V25" s="466"/>
      <c r="W25" s="466"/>
      <c r="X25" s="466"/>
      <c r="Y25" s="466"/>
      <c r="Z25" s="466"/>
    </row>
    <row r="26" spans="1:26" ht="16.5" customHeight="1">
      <c r="A26" s="476"/>
      <c r="B26" s="477"/>
      <c r="C26" s="477"/>
      <c r="D26" s="477"/>
      <c r="E26" s="466"/>
      <c r="F26" s="466"/>
      <c r="G26" s="466"/>
      <c r="H26" s="466"/>
      <c r="I26" s="466"/>
      <c r="J26" s="466"/>
      <c r="K26" s="466"/>
      <c r="L26" s="466"/>
      <c r="M26" s="466"/>
      <c r="N26" s="466"/>
      <c r="O26" s="466"/>
      <c r="P26" s="466"/>
      <c r="Q26" s="466"/>
      <c r="R26" s="466"/>
      <c r="S26" s="466"/>
      <c r="T26" s="466"/>
      <c r="U26" s="466"/>
      <c r="V26" s="466"/>
      <c r="W26" s="466"/>
      <c r="X26" s="466"/>
      <c r="Y26" s="466"/>
      <c r="Z26" s="466"/>
    </row>
    <row r="27" spans="1:26" ht="16.5" customHeight="1">
      <c r="A27" s="476"/>
      <c r="B27" s="477"/>
      <c r="C27" s="477"/>
      <c r="D27" s="477"/>
      <c r="E27" s="466"/>
      <c r="F27" s="466"/>
      <c r="G27" s="466"/>
      <c r="H27" s="466"/>
      <c r="I27" s="466"/>
      <c r="J27" s="466"/>
      <c r="K27" s="466"/>
      <c r="L27" s="466"/>
      <c r="M27" s="466"/>
      <c r="N27" s="466"/>
      <c r="O27" s="466"/>
      <c r="P27" s="466"/>
      <c r="Q27" s="466"/>
      <c r="R27" s="466"/>
      <c r="S27" s="466"/>
      <c r="T27" s="466"/>
      <c r="U27" s="466"/>
      <c r="V27" s="466"/>
      <c r="W27" s="466"/>
      <c r="X27" s="466"/>
      <c r="Y27" s="466"/>
      <c r="Z27" s="466"/>
    </row>
    <row r="28" spans="1:26" ht="16.5" customHeight="1">
      <c r="A28" s="476"/>
      <c r="B28" s="477"/>
      <c r="C28" s="477"/>
      <c r="D28" s="477"/>
      <c r="E28" s="466"/>
      <c r="F28" s="466"/>
      <c r="G28" s="466"/>
      <c r="H28" s="466"/>
      <c r="I28" s="466"/>
      <c r="J28" s="466"/>
      <c r="K28" s="466"/>
      <c r="L28" s="466"/>
      <c r="M28" s="466"/>
      <c r="N28" s="466"/>
      <c r="O28" s="466"/>
      <c r="P28" s="466"/>
      <c r="Q28" s="466"/>
      <c r="R28" s="466"/>
      <c r="S28" s="466"/>
      <c r="T28" s="466"/>
      <c r="U28" s="466"/>
      <c r="V28" s="466"/>
      <c r="W28" s="466"/>
      <c r="X28" s="466"/>
      <c r="Y28" s="466"/>
      <c r="Z28" s="466"/>
    </row>
    <row r="29" spans="1:26" ht="16.5" customHeight="1">
      <c r="A29" s="476"/>
      <c r="B29" s="466"/>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row>
    <row r="30" spans="1:26" ht="16.5" customHeight="1">
      <c r="A30" s="476"/>
      <c r="B30" s="466"/>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row>
    <row r="31" spans="1:26" ht="16.5" customHeight="1">
      <c r="A31" s="476"/>
      <c r="B31" s="466"/>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row>
    <row r="32" spans="1:26" ht="16.5" customHeight="1">
      <c r="A32" s="476"/>
      <c r="B32" s="466"/>
      <c r="C32" s="466"/>
      <c r="D32" s="466"/>
      <c r="E32" s="466"/>
      <c r="F32" s="466"/>
      <c r="G32" s="466"/>
      <c r="H32" s="466"/>
      <c r="I32" s="466"/>
      <c r="J32" s="466"/>
      <c r="K32" s="466"/>
      <c r="L32" s="466"/>
      <c r="M32" s="466"/>
      <c r="N32" s="466"/>
      <c r="O32" s="466"/>
      <c r="P32" s="466"/>
      <c r="Q32" s="466"/>
      <c r="R32" s="466"/>
      <c r="S32" s="466"/>
      <c r="T32" s="466"/>
      <c r="U32" s="466"/>
      <c r="V32" s="466"/>
      <c r="W32" s="466"/>
      <c r="X32" s="466"/>
      <c r="Y32" s="466"/>
      <c r="Z32" s="466"/>
    </row>
    <row r="33" spans="1:26" ht="16.5" customHeight="1">
      <c r="A33" s="476"/>
      <c r="B33" s="466"/>
      <c r="C33" s="466"/>
      <c r="D33" s="466"/>
      <c r="E33" s="466"/>
      <c r="F33" s="466"/>
      <c r="G33" s="466"/>
      <c r="H33" s="466"/>
      <c r="I33" s="466"/>
      <c r="J33" s="466"/>
      <c r="K33" s="466"/>
      <c r="L33" s="466"/>
      <c r="M33" s="466"/>
      <c r="N33" s="466"/>
      <c r="O33" s="466"/>
      <c r="P33" s="466"/>
      <c r="Q33" s="466"/>
      <c r="R33" s="466"/>
      <c r="S33" s="466"/>
      <c r="T33" s="466"/>
      <c r="U33" s="466"/>
      <c r="V33" s="466"/>
      <c r="W33" s="466"/>
      <c r="X33" s="466"/>
      <c r="Y33" s="466"/>
      <c r="Z33" s="466"/>
    </row>
    <row r="34" spans="1:26" ht="16.5" customHeight="1">
      <c r="A34" s="476"/>
      <c r="B34" s="466"/>
      <c r="C34" s="466"/>
      <c r="D34" s="466"/>
      <c r="E34" s="466"/>
      <c r="F34" s="466"/>
      <c r="G34" s="466"/>
      <c r="H34" s="466"/>
      <c r="I34" s="466"/>
      <c r="J34" s="466"/>
      <c r="K34" s="466"/>
      <c r="L34" s="466"/>
      <c r="M34" s="466"/>
      <c r="N34" s="466"/>
      <c r="O34" s="466"/>
      <c r="P34" s="466"/>
      <c r="Q34" s="466"/>
      <c r="R34" s="466"/>
      <c r="S34" s="466"/>
      <c r="T34" s="466"/>
      <c r="U34" s="466"/>
      <c r="V34" s="466"/>
      <c r="W34" s="466"/>
      <c r="X34" s="466"/>
      <c r="Y34" s="466"/>
      <c r="Z34" s="466"/>
    </row>
    <row r="35" spans="1:26" ht="16.5" customHeight="1">
      <c r="A35" s="476"/>
      <c r="B35" s="466"/>
      <c r="C35" s="466"/>
      <c r="D35" s="466"/>
      <c r="E35" s="466"/>
      <c r="F35" s="466"/>
      <c r="G35" s="466"/>
      <c r="H35" s="466"/>
      <c r="I35" s="466"/>
      <c r="J35" s="466"/>
      <c r="K35" s="466"/>
      <c r="L35" s="466"/>
      <c r="M35" s="466"/>
      <c r="N35" s="466"/>
      <c r="O35" s="466"/>
      <c r="P35" s="466"/>
      <c r="Q35" s="466"/>
      <c r="R35" s="466"/>
      <c r="S35" s="466"/>
      <c r="T35" s="466"/>
      <c r="U35" s="466"/>
      <c r="V35" s="466"/>
      <c r="W35" s="466"/>
      <c r="X35" s="466"/>
      <c r="Y35" s="466"/>
      <c r="Z35" s="466"/>
    </row>
    <row r="36" spans="1:26" ht="16.5" customHeight="1">
      <c r="A36" s="476"/>
      <c r="B36" s="466"/>
      <c r="C36" s="466"/>
      <c r="D36" s="466"/>
      <c r="E36" s="466"/>
      <c r="F36" s="466"/>
      <c r="G36" s="466"/>
      <c r="H36" s="466"/>
      <c r="I36" s="466"/>
      <c r="J36" s="466"/>
      <c r="K36" s="466"/>
      <c r="L36" s="466"/>
      <c r="M36" s="466"/>
      <c r="N36" s="466"/>
      <c r="O36" s="466"/>
      <c r="P36" s="466"/>
      <c r="Q36" s="466"/>
      <c r="R36" s="466"/>
      <c r="S36" s="466"/>
      <c r="T36" s="466"/>
      <c r="U36" s="466"/>
      <c r="V36" s="466"/>
      <c r="W36" s="466"/>
      <c r="X36" s="466"/>
      <c r="Y36" s="466"/>
      <c r="Z36" s="466"/>
    </row>
    <row r="37" spans="1:26" ht="16.5" customHeight="1">
      <c r="A37" s="476"/>
      <c r="B37" s="466"/>
      <c r="C37" s="466"/>
      <c r="D37" s="466"/>
      <c r="E37" s="466"/>
      <c r="F37" s="466"/>
      <c r="G37" s="466"/>
      <c r="H37" s="466"/>
      <c r="I37" s="466"/>
      <c r="J37" s="466"/>
      <c r="K37" s="466"/>
      <c r="L37" s="466"/>
      <c r="M37" s="466"/>
      <c r="N37" s="466"/>
      <c r="O37" s="466"/>
      <c r="P37" s="466"/>
      <c r="Q37" s="466"/>
      <c r="R37" s="466"/>
      <c r="S37" s="466"/>
      <c r="T37" s="466"/>
      <c r="U37" s="466"/>
      <c r="V37" s="466"/>
      <c r="W37" s="466"/>
      <c r="X37" s="466"/>
      <c r="Y37" s="466"/>
      <c r="Z37" s="466"/>
    </row>
    <row r="38" spans="1:26" ht="16.5" customHeight="1">
      <c r="A38" s="476"/>
      <c r="B38" s="466"/>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row>
    <row r="39" spans="1:26" ht="16.5" customHeight="1">
      <c r="A39" s="476"/>
      <c r="B39" s="466"/>
      <c r="C39" s="466"/>
      <c r="D39" s="466"/>
      <c r="E39" s="466"/>
      <c r="F39" s="466"/>
      <c r="G39" s="466"/>
      <c r="H39" s="466"/>
      <c r="I39" s="466"/>
      <c r="J39" s="466"/>
      <c r="K39" s="466"/>
      <c r="L39" s="466"/>
      <c r="M39" s="466"/>
      <c r="N39" s="466"/>
      <c r="O39" s="466"/>
      <c r="P39" s="466"/>
      <c r="Q39" s="466"/>
      <c r="R39" s="466"/>
      <c r="S39" s="466"/>
      <c r="T39" s="466"/>
      <c r="U39" s="466"/>
      <c r="V39" s="466"/>
      <c r="W39" s="466"/>
      <c r="X39" s="466"/>
      <c r="Y39" s="466"/>
      <c r="Z39" s="466"/>
    </row>
    <row r="40" spans="1:26" ht="16.5" customHeight="1">
      <c r="A40" s="476"/>
      <c r="B40" s="466"/>
      <c r="C40" s="466"/>
      <c r="D40" s="466"/>
      <c r="E40" s="466"/>
      <c r="F40" s="466"/>
      <c r="G40" s="466"/>
      <c r="H40" s="466"/>
      <c r="I40" s="466"/>
      <c r="J40" s="466"/>
      <c r="K40" s="466"/>
      <c r="L40" s="466"/>
      <c r="M40" s="466"/>
      <c r="N40" s="466"/>
      <c r="O40" s="466"/>
      <c r="P40" s="466"/>
      <c r="Q40" s="466"/>
      <c r="R40" s="466"/>
      <c r="S40" s="466"/>
      <c r="T40" s="466"/>
      <c r="U40" s="466"/>
      <c r="V40" s="466"/>
      <c r="W40" s="466"/>
      <c r="X40" s="466"/>
      <c r="Y40" s="466"/>
      <c r="Z40" s="466"/>
    </row>
    <row r="41" spans="1:26" ht="16.5" customHeight="1">
      <c r="A41" s="476"/>
      <c r="B41" s="466"/>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row>
    <row r="42" spans="1:26" ht="16.5" customHeight="1">
      <c r="A42" s="476"/>
      <c r="B42" s="466"/>
      <c r="C42" s="466"/>
      <c r="D42" s="466"/>
      <c r="E42" s="466"/>
      <c r="F42" s="466"/>
      <c r="G42" s="466"/>
      <c r="H42" s="466"/>
      <c r="I42" s="466"/>
      <c r="J42" s="466"/>
      <c r="K42" s="466"/>
      <c r="L42" s="466"/>
      <c r="M42" s="466"/>
      <c r="N42" s="466"/>
      <c r="O42" s="466"/>
      <c r="P42" s="466"/>
      <c r="Q42" s="466"/>
      <c r="R42" s="466"/>
      <c r="S42" s="466"/>
      <c r="T42" s="466"/>
      <c r="U42" s="466"/>
      <c r="V42" s="466"/>
      <c r="W42" s="466"/>
      <c r="X42" s="466"/>
      <c r="Y42" s="466"/>
      <c r="Z42" s="466"/>
    </row>
    <row r="43" spans="1:26" ht="16.5" customHeight="1">
      <c r="A43" s="476"/>
      <c r="B43" s="466"/>
      <c r="C43" s="466"/>
      <c r="D43" s="466"/>
      <c r="E43" s="466"/>
      <c r="F43" s="466"/>
      <c r="G43" s="466"/>
      <c r="H43" s="466"/>
      <c r="I43" s="466"/>
      <c r="J43" s="466"/>
      <c r="K43" s="466"/>
      <c r="L43" s="466"/>
      <c r="M43" s="466"/>
      <c r="N43" s="466"/>
      <c r="O43" s="466"/>
      <c r="P43" s="466"/>
      <c r="Q43" s="466"/>
      <c r="R43" s="466"/>
      <c r="S43" s="466"/>
      <c r="T43" s="466"/>
      <c r="U43" s="466"/>
      <c r="V43" s="466"/>
      <c r="W43" s="466"/>
      <c r="X43" s="466"/>
      <c r="Y43" s="466"/>
      <c r="Z43" s="466"/>
    </row>
    <row r="44" spans="1:26" ht="16.5" customHeight="1">
      <c r="A44" s="476"/>
      <c r="B44" s="466"/>
      <c r="C44" s="466"/>
      <c r="D44" s="466"/>
      <c r="E44" s="466"/>
      <c r="F44" s="466"/>
      <c r="G44" s="466"/>
      <c r="H44" s="466"/>
      <c r="I44" s="466"/>
      <c r="J44" s="466"/>
      <c r="K44" s="466"/>
      <c r="L44" s="466"/>
      <c r="M44" s="466"/>
      <c r="N44" s="466"/>
      <c r="O44" s="466"/>
      <c r="P44" s="466"/>
      <c r="Q44" s="466"/>
      <c r="R44" s="466"/>
      <c r="S44" s="466"/>
      <c r="T44" s="466"/>
      <c r="U44" s="466"/>
      <c r="V44" s="466"/>
      <c r="W44" s="466"/>
      <c r="X44" s="466"/>
      <c r="Y44" s="466"/>
      <c r="Z44" s="466"/>
    </row>
    <row r="45" spans="1:26" ht="16.5" customHeight="1">
      <c r="A45" s="476"/>
      <c r="B45" s="466"/>
      <c r="C45" s="466"/>
      <c r="D45" s="466"/>
      <c r="E45" s="466"/>
      <c r="F45" s="466"/>
      <c r="G45" s="466"/>
      <c r="H45" s="466"/>
      <c r="I45" s="466"/>
      <c r="J45" s="466"/>
      <c r="K45" s="466"/>
      <c r="L45" s="466"/>
      <c r="M45" s="466"/>
      <c r="N45" s="466"/>
      <c r="O45" s="466"/>
      <c r="P45" s="466"/>
      <c r="Q45" s="466"/>
      <c r="R45" s="466"/>
      <c r="S45" s="466"/>
      <c r="T45" s="466"/>
      <c r="U45" s="466"/>
      <c r="V45" s="466"/>
      <c r="W45" s="466"/>
      <c r="X45" s="466"/>
      <c r="Y45" s="466"/>
      <c r="Z45" s="466"/>
    </row>
    <row r="46" spans="1:26" ht="16.5" customHeight="1">
      <c r="A46" s="476"/>
      <c r="B46" s="466"/>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row>
    <row r="47" spans="1:26" ht="16.5" customHeight="1">
      <c r="A47" s="476"/>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row>
    <row r="48" spans="1:26" ht="16.5" customHeight="1">
      <c r="A48" s="476"/>
      <c r="B48" s="466"/>
      <c r="C48" s="466"/>
      <c r="D48" s="466"/>
      <c r="E48" s="466"/>
      <c r="F48" s="466"/>
      <c r="G48" s="466"/>
      <c r="H48" s="466"/>
      <c r="I48" s="466"/>
      <c r="J48" s="466"/>
      <c r="K48" s="466"/>
      <c r="L48" s="466"/>
      <c r="M48" s="466"/>
      <c r="N48" s="466"/>
      <c r="O48" s="466"/>
      <c r="P48" s="466"/>
      <c r="Q48" s="466"/>
      <c r="R48" s="466"/>
      <c r="S48" s="466"/>
      <c r="T48" s="466"/>
      <c r="U48" s="466"/>
      <c r="V48" s="466"/>
      <c r="W48" s="466"/>
      <c r="X48" s="466"/>
      <c r="Y48" s="466"/>
      <c r="Z48" s="466"/>
    </row>
    <row r="49" spans="1:26" ht="16.5" customHeight="1">
      <c r="A49" s="476"/>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row>
    <row r="50" spans="1:26" ht="16.5" customHeight="1">
      <c r="A50" s="476"/>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row>
    <row r="51" spans="1:26" ht="16.5" customHeight="1">
      <c r="A51" s="476"/>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row>
    <row r="52" spans="1:26" ht="16.5" customHeight="1">
      <c r="A52" s="476"/>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row>
    <row r="53" spans="1:26" ht="16.5" customHeight="1">
      <c r="A53" s="476"/>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row>
    <row r="54" spans="1:26" ht="16.5" customHeight="1">
      <c r="A54" s="476"/>
      <c r="B54" s="466"/>
      <c r="C54" s="466"/>
      <c r="D54" s="466"/>
      <c r="E54" s="466"/>
      <c r="F54" s="466"/>
      <c r="G54" s="466"/>
      <c r="H54" s="466"/>
      <c r="I54" s="466"/>
      <c r="J54" s="466"/>
      <c r="K54" s="466"/>
      <c r="L54" s="466"/>
      <c r="M54" s="466"/>
      <c r="N54" s="466"/>
      <c r="O54" s="466"/>
      <c r="P54" s="466"/>
      <c r="Q54" s="466"/>
      <c r="R54" s="466"/>
      <c r="S54" s="466"/>
      <c r="T54" s="466"/>
      <c r="U54" s="466"/>
      <c r="V54" s="466"/>
      <c r="W54" s="466"/>
      <c r="X54" s="466"/>
      <c r="Y54" s="466"/>
      <c r="Z54" s="466"/>
    </row>
    <row r="55" spans="1:26" ht="16.5" customHeight="1">
      <c r="A55" s="476"/>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row>
    <row r="56" spans="1:26" ht="16.5" customHeight="1">
      <c r="A56" s="476"/>
      <c r="B56" s="466"/>
      <c r="C56" s="466"/>
      <c r="D56" s="466"/>
      <c r="E56" s="466"/>
      <c r="F56" s="466"/>
      <c r="G56" s="466"/>
      <c r="H56" s="466"/>
      <c r="I56" s="466"/>
      <c r="J56" s="466"/>
      <c r="K56" s="466"/>
      <c r="L56" s="466"/>
      <c r="M56" s="466"/>
      <c r="N56" s="466"/>
      <c r="O56" s="466"/>
      <c r="P56" s="466"/>
      <c r="Q56" s="466"/>
      <c r="R56" s="466"/>
      <c r="S56" s="466"/>
      <c r="T56" s="466"/>
      <c r="U56" s="466"/>
      <c r="V56" s="466"/>
      <c r="W56" s="466"/>
      <c r="X56" s="466"/>
      <c r="Y56" s="466"/>
      <c r="Z56" s="466"/>
    </row>
    <row r="57" spans="1:26" ht="16.5" customHeight="1">
      <c r="A57" s="476"/>
      <c r="B57" s="466"/>
      <c r="C57" s="466"/>
      <c r="D57" s="466"/>
      <c r="E57" s="466"/>
      <c r="F57" s="466"/>
      <c r="G57" s="466"/>
      <c r="H57" s="466"/>
      <c r="I57" s="466"/>
      <c r="J57" s="466"/>
      <c r="K57" s="466"/>
      <c r="L57" s="466"/>
      <c r="M57" s="466"/>
      <c r="N57" s="466"/>
      <c r="O57" s="466"/>
      <c r="P57" s="466"/>
      <c r="Q57" s="466"/>
      <c r="R57" s="466"/>
      <c r="S57" s="466"/>
      <c r="T57" s="466"/>
      <c r="U57" s="466"/>
      <c r="V57" s="466"/>
      <c r="W57" s="466"/>
      <c r="X57" s="466"/>
      <c r="Y57" s="466"/>
      <c r="Z57" s="466"/>
    </row>
    <row r="58" spans="1:26" ht="16.5" customHeight="1">
      <c r="A58" s="476"/>
      <c r="B58" s="466"/>
      <c r="C58" s="466"/>
      <c r="D58" s="466"/>
      <c r="E58" s="466"/>
      <c r="F58" s="466"/>
      <c r="G58" s="466"/>
      <c r="H58" s="466"/>
      <c r="I58" s="466"/>
      <c r="J58" s="466"/>
      <c r="K58" s="466"/>
      <c r="L58" s="466"/>
      <c r="M58" s="466"/>
      <c r="N58" s="466"/>
      <c r="O58" s="466"/>
      <c r="P58" s="466"/>
      <c r="Q58" s="466"/>
      <c r="R58" s="466"/>
      <c r="S58" s="466"/>
      <c r="T58" s="466"/>
      <c r="U58" s="466"/>
      <c r="V58" s="466"/>
      <c r="W58" s="466"/>
      <c r="X58" s="466"/>
      <c r="Y58" s="466"/>
      <c r="Z58" s="466"/>
    </row>
    <row r="59" spans="1:26" ht="16.5" customHeight="1">
      <c r="A59" s="47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row>
    <row r="60" spans="1:26" ht="16.5" customHeight="1">
      <c r="A60" s="476"/>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row>
    <row r="61" spans="1:26" ht="16.5" customHeight="1">
      <c r="A61" s="476"/>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row>
    <row r="62" spans="1:26" ht="16.5" customHeight="1">
      <c r="A62" s="476"/>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row>
    <row r="63" spans="1:26" ht="16.5" customHeight="1">
      <c r="A63" s="476"/>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row>
    <row r="64" spans="1:26" ht="16.5" customHeight="1">
      <c r="A64" s="476"/>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row>
    <row r="65" spans="1:26" ht="16.5" customHeight="1">
      <c r="A65" s="476"/>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row>
    <row r="66" spans="1:26" ht="16.5" customHeight="1">
      <c r="A66" s="476"/>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row>
    <row r="67" spans="1:26" ht="16.5" customHeight="1">
      <c r="A67" s="476"/>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row>
    <row r="68" spans="1:26" ht="16.5" customHeight="1">
      <c r="A68" s="476"/>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row>
    <row r="69" spans="1:26" ht="16.5" customHeight="1">
      <c r="A69" s="476"/>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row>
    <row r="70" spans="1:26" ht="16.5" customHeight="1">
      <c r="A70" s="476"/>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row>
    <row r="71" spans="1:26" ht="16.5" customHeight="1">
      <c r="A71" s="47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row>
    <row r="72" spans="1:26" ht="16.5" customHeight="1">
      <c r="A72" s="476"/>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row>
    <row r="73" spans="1:26" ht="16.5" customHeight="1">
      <c r="A73" s="476"/>
      <c r="B73" s="466"/>
      <c r="C73" s="466"/>
      <c r="D73" s="466"/>
      <c r="E73" s="466"/>
      <c r="F73" s="466"/>
      <c r="G73" s="466"/>
      <c r="H73" s="466"/>
      <c r="I73" s="466"/>
      <c r="J73" s="466"/>
      <c r="K73" s="466"/>
      <c r="L73" s="466"/>
      <c r="M73" s="466"/>
      <c r="N73" s="466"/>
      <c r="O73" s="466"/>
      <c r="P73" s="466"/>
      <c r="Q73" s="466"/>
      <c r="R73" s="466"/>
      <c r="S73" s="466"/>
      <c r="T73" s="466"/>
      <c r="U73" s="466"/>
      <c r="V73" s="466"/>
      <c r="W73" s="466"/>
      <c r="X73" s="466"/>
      <c r="Y73" s="466"/>
      <c r="Z73" s="466"/>
    </row>
    <row r="74" spans="1:26" ht="16.5" customHeight="1">
      <c r="A74" s="476"/>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row>
    <row r="75" spans="1:26" ht="16.5" customHeight="1">
      <c r="A75" s="476"/>
      <c r="B75" s="466"/>
      <c r="C75" s="466"/>
      <c r="D75" s="466"/>
      <c r="E75" s="466"/>
      <c r="F75" s="466"/>
      <c r="G75" s="466"/>
      <c r="H75" s="466"/>
      <c r="I75" s="466"/>
      <c r="J75" s="466"/>
      <c r="K75" s="466"/>
      <c r="L75" s="466"/>
      <c r="M75" s="466"/>
      <c r="N75" s="466"/>
      <c r="O75" s="466"/>
      <c r="P75" s="466"/>
      <c r="Q75" s="466"/>
      <c r="R75" s="466"/>
      <c r="S75" s="466"/>
      <c r="T75" s="466"/>
      <c r="U75" s="466"/>
      <c r="V75" s="466"/>
      <c r="W75" s="466"/>
      <c r="X75" s="466"/>
      <c r="Y75" s="466"/>
      <c r="Z75" s="466"/>
    </row>
    <row r="76" spans="1:26" ht="16.5" customHeight="1">
      <c r="A76" s="476"/>
      <c r="B76" s="466"/>
      <c r="C76" s="466"/>
      <c r="D76" s="466"/>
      <c r="E76" s="466"/>
      <c r="F76" s="466"/>
      <c r="G76" s="466"/>
      <c r="H76" s="466"/>
      <c r="I76" s="466"/>
      <c r="J76" s="466"/>
      <c r="K76" s="466"/>
      <c r="L76" s="466"/>
      <c r="M76" s="466"/>
      <c r="N76" s="466"/>
      <c r="O76" s="466"/>
      <c r="P76" s="466"/>
      <c r="Q76" s="466"/>
      <c r="R76" s="466"/>
      <c r="S76" s="466"/>
      <c r="T76" s="466"/>
      <c r="U76" s="466"/>
      <c r="V76" s="466"/>
      <c r="W76" s="466"/>
      <c r="X76" s="466"/>
      <c r="Y76" s="466"/>
      <c r="Z76" s="466"/>
    </row>
    <row r="77" spans="1:26" ht="16.5" customHeight="1">
      <c r="A77" s="476"/>
      <c r="B77" s="466"/>
      <c r="C77" s="466"/>
      <c r="D77" s="466"/>
      <c r="E77" s="466"/>
      <c r="F77" s="466"/>
      <c r="G77" s="466"/>
      <c r="H77" s="466"/>
      <c r="I77" s="466"/>
      <c r="J77" s="466"/>
      <c r="K77" s="466"/>
      <c r="L77" s="466"/>
      <c r="M77" s="466"/>
      <c r="N77" s="466"/>
      <c r="O77" s="466"/>
      <c r="P77" s="466"/>
      <c r="Q77" s="466"/>
      <c r="R77" s="466"/>
      <c r="S77" s="466"/>
      <c r="T77" s="466"/>
      <c r="U77" s="466"/>
      <c r="V77" s="466"/>
      <c r="W77" s="466"/>
      <c r="X77" s="466"/>
      <c r="Y77" s="466"/>
      <c r="Z77" s="466"/>
    </row>
    <row r="78" spans="1:26" ht="16.5" customHeight="1">
      <c r="A78" s="476"/>
      <c r="B78" s="466"/>
      <c r="C78" s="466"/>
      <c r="D78" s="466"/>
      <c r="E78" s="466"/>
      <c r="F78" s="466"/>
      <c r="G78" s="466"/>
      <c r="H78" s="466"/>
      <c r="I78" s="466"/>
      <c r="J78" s="466"/>
      <c r="K78" s="466"/>
      <c r="L78" s="466"/>
      <c r="M78" s="466"/>
      <c r="N78" s="466"/>
      <c r="O78" s="466"/>
      <c r="P78" s="466"/>
      <c r="Q78" s="466"/>
      <c r="R78" s="466"/>
      <c r="S78" s="466"/>
      <c r="T78" s="466"/>
      <c r="U78" s="466"/>
      <c r="V78" s="466"/>
      <c r="W78" s="466"/>
      <c r="X78" s="466"/>
      <c r="Y78" s="466"/>
      <c r="Z78" s="466"/>
    </row>
    <row r="79" spans="1:26" ht="16.5" customHeight="1">
      <c r="A79" s="476"/>
      <c r="B79" s="466"/>
      <c r="C79" s="466"/>
      <c r="D79" s="466"/>
      <c r="E79" s="466"/>
      <c r="F79" s="466"/>
      <c r="G79" s="466"/>
      <c r="H79" s="466"/>
      <c r="I79" s="466"/>
      <c r="J79" s="466"/>
      <c r="K79" s="466"/>
      <c r="L79" s="466"/>
      <c r="M79" s="466"/>
      <c r="N79" s="466"/>
      <c r="O79" s="466"/>
      <c r="P79" s="466"/>
      <c r="Q79" s="466"/>
      <c r="R79" s="466"/>
      <c r="S79" s="466"/>
      <c r="T79" s="466"/>
      <c r="U79" s="466"/>
      <c r="V79" s="466"/>
      <c r="W79" s="466"/>
      <c r="X79" s="466"/>
      <c r="Y79" s="466"/>
      <c r="Z79" s="466"/>
    </row>
    <row r="80" spans="1:26" ht="16.5" customHeight="1">
      <c r="A80" s="476"/>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row>
    <row r="81" spans="1:26" ht="16.5" customHeight="1">
      <c r="A81" s="476"/>
      <c r="B81" s="466"/>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row>
    <row r="82" spans="1:26" ht="16.5" customHeight="1">
      <c r="A82" s="476"/>
      <c r="B82" s="466"/>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row>
    <row r="83" spans="1:26" ht="16.5" customHeight="1">
      <c r="A83" s="476"/>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row>
    <row r="84" spans="1:26" ht="16.5" customHeight="1">
      <c r="A84" s="476"/>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row>
    <row r="85" spans="1:26" ht="16.5" customHeight="1">
      <c r="A85" s="476"/>
      <c r="B85" s="466"/>
      <c r="C85" s="466"/>
      <c r="D85" s="466"/>
      <c r="E85" s="466"/>
      <c r="F85" s="466"/>
      <c r="G85" s="466"/>
      <c r="H85" s="466"/>
      <c r="I85" s="466"/>
      <c r="J85" s="466"/>
      <c r="K85" s="466"/>
      <c r="L85" s="466"/>
      <c r="M85" s="466"/>
      <c r="N85" s="466"/>
      <c r="O85" s="466"/>
      <c r="P85" s="466"/>
      <c r="Q85" s="466"/>
      <c r="R85" s="466"/>
      <c r="S85" s="466"/>
      <c r="T85" s="466"/>
      <c r="U85" s="466"/>
      <c r="V85" s="466"/>
      <c r="W85" s="466"/>
      <c r="X85" s="466"/>
      <c r="Y85" s="466"/>
      <c r="Z85" s="466"/>
    </row>
    <row r="86" spans="1:26" ht="16.5" customHeight="1">
      <c r="A86" s="476"/>
      <c r="B86" s="466"/>
      <c r="C86" s="466"/>
      <c r="D86" s="466"/>
      <c r="E86" s="466"/>
      <c r="F86" s="466"/>
      <c r="G86" s="466"/>
      <c r="H86" s="466"/>
      <c r="I86" s="466"/>
      <c r="J86" s="466"/>
      <c r="K86" s="466"/>
      <c r="L86" s="466"/>
      <c r="M86" s="466"/>
      <c r="N86" s="466"/>
      <c r="O86" s="466"/>
      <c r="P86" s="466"/>
      <c r="Q86" s="466"/>
      <c r="R86" s="466"/>
      <c r="S86" s="466"/>
      <c r="T86" s="466"/>
      <c r="U86" s="466"/>
      <c r="V86" s="466"/>
      <c r="W86" s="466"/>
      <c r="X86" s="466"/>
      <c r="Y86" s="466"/>
      <c r="Z86" s="466"/>
    </row>
    <row r="87" spans="1:26" ht="16.5" customHeight="1">
      <c r="A87" s="476"/>
      <c r="B87" s="466"/>
      <c r="C87" s="466"/>
      <c r="D87" s="466"/>
      <c r="E87" s="466"/>
      <c r="F87" s="466"/>
      <c r="G87" s="466"/>
      <c r="H87" s="466"/>
      <c r="I87" s="466"/>
      <c r="J87" s="466"/>
      <c r="K87" s="466"/>
      <c r="L87" s="466"/>
      <c r="M87" s="466"/>
      <c r="N87" s="466"/>
      <c r="O87" s="466"/>
      <c r="P87" s="466"/>
      <c r="Q87" s="466"/>
      <c r="R87" s="466"/>
      <c r="S87" s="466"/>
      <c r="T87" s="466"/>
      <c r="U87" s="466"/>
      <c r="V87" s="466"/>
      <c r="W87" s="466"/>
      <c r="X87" s="466"/>
      <c r="Y87" s="466"/>
      <c r="Z87" s="466"/>
    </row>
    <row r="88" spans="1:26" ht="16.5" customHeight="1">
      <c r="A88" s="476"/>
      <c r="B88" s="466"/>
      <c r="C88" s="466"/>
      <c r="D88" s="466"/>
      <c r="E88" s="466"/>
      <c r="F88" s="466"/>
      <c r="G88" s="466"/>
      <c r="H88" s="466"/>
      <c r="I88" s="466"/>
      <c r="J88" s="466"/>
      <c r="K88" s="466"/>
      <c r="L88" s="466"/>
      <c r="M88" s="466"/>
      <c r="N88" s="466"/>
      <c r="O88" s="466"/>
      <c r="P88" s="466"/>
      <c r="Q88" s="466"/>
      <c r="R88" s="466"/>
      <c r="S88" s="466"/>
      <c r="T88" s="466"/>
      <c r="U88" s="466"/>
      <c r="V88" s="466"/>
      <c r="W88" s="466"/>
      <c r="X88" s="466"/>
      <c r="Y88" s="466"/>
      <c r="Z88" s="466"/>
    </row>
    <row r="89" spans="1:26" ht="16.5" customHeight="1">
      <c r="A89" s="476"/>
      <c r="B89" s="466"/>
      <c r="C89" s="466"/>
      <c r="D89" s="466"/>
      <c r="E89" s="466"/>
      <c r="F89" s="466"/>
      <c r="G89" s="466"/>
      <c r="H89" s="466"/>
      <c r="I89" s="466"/>
      <c r="J89" s="466"/>
      <c r="K89" s="466"/>
      <c r="L89" s="466"/>
      <c r="M89" s="466"/>
      <c r="N89" s="466"/>
      <c r="O89" s="466"/>
      <c r="P89" s="466"/>
      <c r="Q89" s="466"/>
      <c r="R89" s="466"/>
      <c r="S89" s="466"/>
      <c r="T89" s="466"/>
      <c r="U89" s="466"/>
      <c r="V89" s="466"/>
      <c r="W89" s="466"/>
      <c r="X89" s="466"/>
      <c r="Y89" s="466"/>
      <c r="Z89" s="466"/>
    </row>
    <row r="90" spans="1:26" ht="16.5" customHeight="1">
      <c r="A90" s="476"/>
      <c r="B90" s="466"/>
      <c r="C90" s="466"/>
      <c r="D90" s="466"/>
      <c r="E90" s="466"/>
      <c r="F90" s="466"/>
      <c r="G90" s="466"/>
      <c r="H90" s="466"/>
      <c r="I90" s="466"/>
      <c r="J90" s="466"/>
      <c r="K90" s="466"/>
      <c r="L90" s="466"/>
      <c r="M90" s="466"/>
      <c r="N90" s="466"/>
      <c r="O90" s="466"/>
      <c r="P90" s="466"/>
      <c r="Q90" s="466"/>
      <c r="R90" s="466"/>
      <c r="S90" s="466"/>
      <c r="T90" s="466"/>
      <c r="U90" s="466"/>
      <c r="V90" s="466"/>
      <c r="W90" s="466"/>
      <c r="X90" s="466"/>
      <c r="Y90" s="466"/>
      <c r="Z90" s="466"/>
    </row>
    <row r="91" spans="1:26" ht="16.5" customHeight="1">
      <c r="A91" s="476"/>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row>
    <row r="92" spans="1:26" ht="16.5" customHeight="1">
      <c r="A92" s="476"/>
      <c r="B92" s="466"/>
      <c r="C92" s="466"/>
      <c r="D92" s="466"/>
      <c r="E92" s="466"/>
      <c r="F92" s="466"/>
      <c r="G92" s="466"/>
      <c r="H92" s="466"/>
      <c r="I92" s="466"/>
      <c r="J92" s="466"/>
      <c r="K92" s="466"/>
      <c r="L92" s="466"/>
      <c r="M92" s="466"/>
      <c r="N92" s="466"/>
      <c r="O92" s="466"/>
      <c r="P92" s="466"/>
      <c r="Q92" s="466"/>
      <c r="R92" s="466"/>
      <c r="S92" s="466"/>
      <c r="T92" s="466"/>
      <c r="U92" s="466"/>
      <c r="V92" s="466"/>
      <c r="W92" s="466"/>
      <c r="X92" s="466"/>
      <c r="Y92" s="466"/>
      <c r="Z92" s="466"/>
    </row>
    <row r="93" spans="1:26" ht="16.5" customHeight="1">
      <c r="A93" s="476"/>
      <c r="B93" s="466"/>
      <c r="C93" s="466"/>
      <c r="D93" s="466"/>
      <c r="E93" s="466"/>
      <c r="F93" s="466"/>
      <c r="G93" s="466"/>
      <c r="H93" s="466"/>
      <c r="I93" s="466"/>
      <c r="J93" s="466"/>
      <c r="K93" s="466"/>
      <c r="L93" s="466"/>
      <c r="M93" s="466"/>
      <c r="N93" s="466"/>
      <c r="O93" s="466"/>
      <c r="P93" s="466"/>
      <c r="Q93" s="466"/>
      <c r="R93" s="466"/>
      <c r="S93" s="466"/>
      <c r="T93" s="466"/>
      <c r="U93" s="466"/>
      <c r="V93" s="466"/>
      <c r="W93" s="466"/>
      <c r="X93" s="466"/>
      <c r="Y93" s="466"/>
      <c r="Z93" s="466"/>
    </row>
    <row r="94" spans="1:26" ht="16.5" customHeight="1">
      <c r="A94" s="476"/>
      <c r="B94" s="466"/>
      <c r="C94" s="466"/>
      <c r="D94" s="466"/>
      <c r="E94" s="466"/>
      <c r="F94" s="466"/>
      <c r="G94" s="466"/>
      <c r="H94" s="466"/>
      <c r="I94" s="466"/>
      <c r="J94" s="466"/>
      <c r="K94" s="466"/>
      <c r="L94" s="466"/>
      <c r="M94" s="466"/>
      <c r="N94" s="466"/>
      <c r="O94" s="466"/>
      <c r="P94" s="466"/>
      <c r="Q94" s="466"/>
      <c r="R94" s="466"/>
      <c r="S94" s="466"/>
      <c r="T94" s="466"/>
      <c r="U94" s="466"/>
      <c r="V94" s="466"/>
      <c r="W94" s="466"/>
      <c r="X94" s="466"/>
      <c r="Y94" s="466"/>
      <c r="Z94" s="466"/>
    </row>
    <row r="95" spans="1:26" ht="16.5" customHeight="1">
      <c r="A95" s="476"/>
      <c r="B95" s="466"/>
      <c r="C95" s="466"/>
      <c r="D95" s="466"/>
      <c r="E95" s="466"/>
      <c r="F95" s="466"/>
      <c r="G95" s="466"/>
      <c r="H95" s="466"/>
      <c r="I95" s="466"/>
      <c r="J95" s="466"/>
      <c r="K95" s="466"/>
      <c r="L95" s="466"/>
      <c r="M95" s="466"/>
      <c r="N95" s="466"/>
      <c r="O95" s="466"/>
      <c r="P95" s="466"/>
      <c r="Q95" s="466"/>
      <c r="R95" s="466"/>
      <c r="S95" s="466"/>
      <c r="T95" s="466"/>
      <c r="U95" s="466"/>
      <c r="V95" s="466"/>
      <c r="W95" s="466"/>
      <c r="X95" s="466"/>
      <c r="Y95" s="466"/>
      <c r="Z95" s="466"/>
    </row>
    <row r="96" spans="1:26" ht="16.5" customHeight="1">
      <c r="A96" s="476"/>
      <c r="B96" s="466"/>
      <c r="C96" s="466"/>
      <c r="D96" s="466"/>
      <c r="E96" s="466"/>
      <c r="F96" s="466"/>
      <c r="G96" s="466"/>
      <c r="H96" s="466"/>
      <c r="I96" s="466"/>
      <c r="J96" s="466"/>
      <c r="K96" s="466"/>
      <c r="L96" s="466"/>
      <c r="M96" s="466"/>
      <c r="N96" s="466"/>
      <c r="O96" s="466"/>
      <c r="P96" s="466"/>
      <c r="Q96" s="466"/>
      <c r="R96" s="466"/>
      <c r="S96" s="466"/>
      <c r="T96" s="466"/>
      <c r="U96" s="466"/>
      <c r="V96" s="466"/>
      <c r="W96" s="466"/>
      <c r="X96" s="466"/>
      <c r="Y96" s="466"/>
      <c r="Z96" s="466"/>
    </row>
    <row r="97" spans="1:26" ht="16.5" customHeight="1">
      <c r="A97" s="476"/>
      <c r="B97" s="466"/>
      <c r="C97" s="466"/>
      <c r="D97" s="466"/>
      <c r="E97" s="466"/>
      <c r="F97" s="466"/>
      <c r="G97" s="466"/>
      <c r="H97" s="466"/>
      <c r="I97" s="466"/>
      <c r="J97" s="466"/>
      <c r="K97" s="466"/>
      <c r="L97" s="466"/>
      <c r="M97" s="466"/>
      <c r="N97" s="466"/>
      <c r="O97" s="466"/>
      <c r="P97" s="466"/>
      <c r="Q97" s="466"/>
      <c r="R97" s="466"/>
      <c r="S97" s="466"/>
      <c r="T97" s="466"/>
      <c r="U97" s="466"/>
      <c r="V97" s="466"/>
      <c r="W97" s="466"/>
      <c r="X97" s="466"/>
      <c r="Y97" s="466"/>
      <c r="Z97" s="466"/>
    </row>
    <row r="98" spans="1:26" ht="16.5" customHeight="1">
      <c r="A98" s="476"/>
      <c r="B98" s="466"/>
      <c r="C98" s="466"/>
      <c r="D98" s="466"/>
      <c r="E98" s="466"/>
      <c r="F98" s="466"/>
      <c r="G98" s="466"/>
      <c r="H98" s="466"/>
      <c r="I98" s="466"/>
      <c r="J98" s="466"/>
      <c r="K98" s="466"/>
      <c r="L98" s="466"/>
      <c r="M98" s="466"/>
      <c r="N98" s="466"/>
      <c r="O98" s="466"/>
      <c r="P98" s="466"/>
      <c r="Q98" s="466"/>
      <c r="R98" s="466"/>
      <c r="S98" s="466"/>
      <c r="T98" s="466"/>
      <c r="U98" s="466"/>
      <c r="V98" s="466"/>
      <c r="W98" s="466"/>
      <c r="X98" s="466"/>
      <c r="Y98" s="466"/>
      <c r="Z98" s="466"/>
    </row>
    <row r="99" spans="1:26" ht="16.5" customHeight="1">
      <c r="A99" s="476"/>
      <c r="B99" s="466"/>
      <c r="C99" s="466"/>
      <c r="D99" s="466"/>
      <c r="E99" s="466"/>
      <c r="F99" s="466"/>
      <c r="G99" s="466"/>
      <c r="H99" s="466"/>
      <c r="I99" s="466"/>
      <c r="J99" s="466"/>
      <c r="K99" s="466"/>
      <c r="L99" s="466"/>
      <c r="M99" s="466"/>
      <c r="N99" s="466"/>
      <c r="O99" s="466"/>
      <c r="P99" s="466"/>
      <c r="Q99" s="466"/>
      <c r="R99" s="466"/>
      <c r="S99" s="466"/>
      <c r="T99" s="466"/>
      <c r="U99" s="466"/>
      <c r="V99" s="466"/>
      <c r="W99" s="466"/>
      <c r="X99" s="466"/>
      <c r="Y99" s="466"/>
      <c r="Z99" s="466"/>
    </row>
    <row r="100" spans="1:26" ht="16.5" customHeight="1">
      <c r="A100" s="47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c r="X100" s="466"/>
      <c r="Y100" s="466"/>
      <c r="Z100" s="466"/>
    </row>
    <row r="101" spans="1:26" ht="16.5" customHeight="1">
      <c r="A101" s="47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c r="X101" s="466"/>
      <c r="Y101" s="466"/>
      <c r="Z101" s="466"/>
    </row>
    <row r="102" spans="1:26" ht="16.5" customHeight="1">
      <c r="A102" s="47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row>
    <row r="103" spans="1:26" ht="16.5" customHeight="1">
      <c r="A103" s="47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c r="X103" s="466"/>
      <c r="Y103" s="466"/>
      <c r="Z103" s="466"/>
    </row>
    <row r="104" spans="1:26" ht="16.5" customHeight="1">
      <c r="A104" s="47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c r="X104" s="466"/>
      <c r="Y104" s="466"/>
      <c r="Z104" s="466"/>
    </row>
    <row r="105" spans="1:26" ht="16.5" customHeight="1">
      <c r="A105" s="47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c r="X105" s="466"/>
      <c r="Y105" s="466"/>
      <c r="Z105" s="466"/>
    </row>
    <row r="106" spans="1:26" ht="16.5" customHeight="1">
      <c r="A106" s="47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row>
    <row r="107" spans="1:26" ht="16.5" customHeight="1">
      <c r="A107" s="47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row>
    <row r="108" spans="1:26" ht="16.5" customHeight="1">
      <c r="A108" s="47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c r="X108" s="466"/>
      <c r="Y108" s="466"/>
      <c r="Z108" s="466"/>
    </row>
    <row r="109" spans="1:26" ht="16.5" customHeight="1">
      <c r="A109" s="47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row>
    <row r="110" spans="1:26" ht="16.5" customHeight="1">
      <c r="A110" s="47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c r="X110" s="466"/>
      <c r="Y110" s="466"/>
      <c r="Z110" s="466"/>
    </row>
    <row r="111" spans="1:26" ht="16.5" customHeight="1">
      <c r="A111" s="47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c r="X111" s="466"/>
      <c r="Y111" s="466"/>
      <c r="Z111" s="466"/>
    </row>
    <row r="112" spans="1:26" ht="16.5" customHeight="1">
      <c r="A112" s="47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c r="X112" s="466"/>
      <c r="Y112" s="466"/>
      <c r="Z112" s="466"/>
    </row>
    <row r="113" spans="1:26" ht="16.5" customHeight="1">
      <c r="A113" s="47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row>
    <row r="114" spans="1:26" ht="16.5" customHeight="1">
      <c r="A114" s="47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c r="X114" s="466"/>
      <c r="Y114" s="466"/>
      <c r="Z114" s="466"/>
    </row>
    <row r="115" spans="1:26" ht="16.5" customHeight="1">
      <c r="A115" s="47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c r="X115" s="466"/>
      <c r="Y115" s="466"/>
      <c r="Z115" s="466"/>
    </row>
    <row r="116" spans="1:26" ht="16.5" customHeight="1">
      <c r="A116" s="47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c r="X116" s="466"/>
      <c r="Y116" s="466"/>
      <c r="Z116" s="466"/>
    </row>
    <row r="117" spans="1:26" ht="16.5" customHeight="1">
      <c r="A117" s="47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c r="X117" s="466"/>
      <c r="Y117" s="466"/>
      <c r="Z117" s="466"/>
    </row>
    <row r="118" spans="1:26" ht="16.5" customHeight="1">
      <c r="A118" s="47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c r="X118" s="466"/>
      <c r="Y118" s="466"/>
      <c r="Z118" s="466"/>
    </row>
    <row r="119" spans="1:26" ht="16.5" customHeight="1">
      <c r="A119" s="47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c r="X119" s="466"/>
      <c r="Y119" s="466"/>
      <c r="Z119" s="466"/>
    </row>
    <row r="120" spans="1:26" ht="16.5" customHeight="1">
      <c r="A120" s="47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c r="X120" s="466"/>
      <c r="Y120" s="466"/>
      <c r="Z120" s="466"/>
    </row>
    <row r="121" spans="1:26" ht="16.5" customHeight="1">
      <c r="A121" s="47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c r="X121" s="466"/>
      <c r="Y121" s="466"/>
      <c r="Z121" s="466"/>
    </row>
    <row r="122" spans="1:26" ht="16.5" customHeight="1">
      <c r="A122" s="47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c r="X122" s="466"/>
      <c r="Y122" s="466"/>
      <c r="Z122" s="466"/>
    </row>
    <row r="123" spans="1:26" ht="16.5" customHeight="1">
      <c r="A123" s="47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c r="X123" s="466"/>
      <c r="Y123" s="466"/>
      <c r="Z123" s="466"/>
    </row>
    <row r="124" spans="1:26" ht="16.5" customHeight="1">
      <c r="A124" s="47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row>
    <row r="125" spans="1:26" ht="16.5" customHeight="1">
      <c r="A125" s="47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c r="X125" s="466"/>
      <c r="Y125" s="466"/>
      <c r="Z125" s="466"/>
    </row>
    <row r="126" spans="1:26" ht="16.5" customHeight="1">
      <c r="A126" s="47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c r="X126" s="466"/>
      <c r="Y126" s="466"/>
      <c r="Z126" s="466"/>
    </row>
    <row r="127" spans="1:26" ht="16.5" customHeight="1">
      <c r="A127" s="47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c r="X127" s="466"/>
      <c r="Y127" s="466"/>
      <c r="Z127" s="466"/>
    </row>
    <row r="128" spans="1:26" ht="16.5" customHeight="1">
      <c r="A128" s="47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c r="X128" s="466"/>
      <c r="Y128" s="466"/>
      <c r="Z128" s="466"/>
    </row>
    <row r="129" spans="1:26" ht="16.5" customHeight="1">
      <c r="A129" s="47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c r="X129" s="466"/>
      <c r="Y129" s="466"/>
      <c r="Z129" s="466"/>
    </row>
    <row r="130" spans="1:26" ht="16.5" customHeight="1">
      <c r="A130" s="47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c r="X130" s="466"/>
      <c r="Y130" s="466"/>
      <c r="Z130" s="466"/>
    </row>
    <row r="131" spans="1:26" ht="16.5" customHeight="1">
      <c r="A131" s="47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c r="X131" s="466"/>
      <c r="Y131" s="466"/>
      <c r="Z131" s="466"/>
    </row>
    <row r="132" spans="1:26" ht="16.5" customHeight="1">
      <c r="A132" s="47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c r="X132" s="466"/>
      <c r="Y132" s="466"/>
      <c r="Z132" s="466"/>
    </row>
    <row r="133" spans="1:26" ht="16.5" customHeight="1">
      <c r="A133" s="47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c r="X133" s="466"/>
      <c r="Y133" s="466"/>
      <c r="Z133" s="466"/>
    </row>
    <row r="134" spans="1:26" ht="16.5" customHeight="1">
      <c r="A134" s="47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c r="X134" s="466"/>
      <c r="Y134" s="466"/>
      <c r="Z134" s="466"/>
    </row>
    <row r="135" spans="1:26" ht="16.5" customHeight="1">
      <c r="A135" s="47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row>
    <row r="136" spans="1:26" ht="16.5" customHeight="1">
      <c r="A136" s="47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c r="X136" s="466"/>
      <c r="Y136" s="466"/>
      <c r="Z136" s="466"/>
    </row>
    <row r="137" spans="1:26" ht="16.5" customHeight="1">
      <c r="A137" s="47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c r="X137" s="466"/>
      <c r="Y137" s="466"/>
      <c r="Z137" s="466"/>
    </row>
    <row r="138" spans="1:26" ht="16.5" customHeight="1">
      <c r="A138" s="47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c r="X138" s="466"/>
      <c r="Y138" s="466"/>
      <c r="Z138" s="466"/>
    </row>
    <row r="139" spans="1:26" ht="16.5" customHeight="1">
      <c r="A139" s="47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row>
    <row r="140" spans="1:26" ht="16.5" customHeight="1">
      <c r="A140" s="47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row>
    <row r="141" spans="1:26" ht="16.5" customHeight="1">
      <c r="A141" s="47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c r="X141" s="466"/>
      <c r="Y141" s="466"/>
      <c r="Z141" s="466"/>
    </row>
    <row r="142" spans="1:26" ht="16.5" customHeight="1">
      <c r="A142" s="47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row>
    <row r="143" spans="1:26" ht="16.5" customHeight="1">
      <c r="A143" s="47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row>
    <row r="144" spans="1:26" ht="16.5" customHeight="1">
      <c r="A144" s="47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c r="X144" s="466"/>
      <c r="Y144" s="466"/>
      <c r="Z144" s="466"/>
    </row>
    <row r="145" spans="1:26" ht="16.5" customHeight="1">
      <c r="A145" s="47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row>
    <row r="146" spans="1:26" ht="16.5" customHeight="1">
      <c r="A146" s="47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row>
    <row r="147" spans="1:26" ht="16.5" customHeight="1">
      <c r="A147" s="47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c r="X147" s="466"/>
      <c r="Y147" s="466"/>
      <c r="Z147" s="466"/>
    </row>
    <row r="148" spans="1:26" ht="16.5" customHeight="1">
      <c r="A148" s="47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c r="X148" s="466"/>
      <c r="Y148" s="466"/>
      <c r="Z148" s="466"/>
    </row>
    <row r="149" spans="1:26" ht="16.5" customHeight="1">
      <c r="A149" s="47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c r="X149" s="466"/>
      <c r="Y149" s="466"/>
      <c r="Z149" s="466"/>
    </row>
    <row r="150" spans="1:26" ht="16.5" customHeight="1">
      <c r="A150" s="47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c r="X150" s="466"/>
      <c r="Y150" s="466"/>
      <c r="Z150" s="466"/>
    </row>
    <row r="151" spans="1:26" ht="16.5" customHeight="1">
      <c r="A151" s="47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c r="X151" s="466"/>
      <c r="Y151" s="466"/>
      <c r="Z151" s="466"/>
    </row>
    <row r="152" spans="1:26" ht="16.5" customHeight="1">
      <c r="A152" s="47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c r="X152" s="466"/>
      <c r="Y152" s="466"/>
      <c r="Z152" s="466"/>
    </row>
    <row r="153" spans="1:26" ht="16.5" customHeight="1">
      <c r="A153" s="47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c r="X153" s="466"/>
      <c r="Y153" s="466"/>
      <c r="Z153" s="466"/>
    </row>
    <row r="154" spans="1:26" ht="16.5" customHeight="1">
      <c r="A154" s="47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c r="X154" s="466"/>
      <c r="Y154" s="466"/>
      <c r="Z154" s="466"/>
    </row>
    <row r="155" spans="1:26" ht="16.5" customHeight="1">
      <c r="A155" s="47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c r="X155" s="466"/>
      <c r="Y155" s="466"/>
      <c r="Z155" s="466"/>
    </row>
    <row r="156" spans="1:26" ht="16.5" customHeight="1">
      <c r="A156" s="47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c r="X156" s="466"/>
      <c r="Y156" s="466"/>
      <c r="Z156" s="466"/>
    </row>
    <row r="157" spans="1:26" ht="16.5" customHeight="1">
      <c r="A157" s="47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c r="X157" s="466"/>
      <c r="Y157" s="466"/>
      <c r="Z157" s="466"/>
    </row>
    <row r="158" spans="1:26" ht="16.5" customHeight="1">
      <c r="A158" s="47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c r="X158" s="466"/>
      <c r="Y158" s="466"/>
      <c r="Z158" s="466"/>
    </row>
    <row r="159" spans="1:26" ht="16.5" customHeight="1">
      <c r="A159" s="47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row>
    <row r="160" spans="1:26" ht="16.5" customHeight="1">
      <c r="A160" s="47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c r="X160" s="466"/>
      <c r="Y160" s="466"/>
      <c r="Z160" s="466"/>
    </row>
    <row r="161" spans="1:26" ht="16.5" customHeight="1">
      <c r="A161" s="47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c r="X161" s="466"/>
      <c r="Y161" s="466"/>
      <c r="Z161" s="466"/>
    </row>
    <row r="162" spans="1:26" ht="16.5" customHeight="1">
      <c r="A162" s="47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c r="X162" s="466"/>
      <c r="Y162" s="466"/>
      <c r="Z162" s="466"/>
    </row>
    <row r="163" spans="1:26" ht="16.5" customHeight="1">
      <c r="A163" s="47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c r="X163" s="466"/>
      <c r="Y163" s="466"/>
      <c r="Z163" s="466"/>
    </row>
    <row r="164" spans="1:26" ht="16.5" customHeight="1">
      <c r="A164" s="47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row>
    <row r="165" spans="1:26" ht="16.5" customHeight="1">
      <c r="A165" s="47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c r="X165" s="466"/>
      <c r="Y165" s="466"/>
      <c r="Z165" s="466"/>
    </row>
    <row r="166" spans="1:26" ht="16.5" customHeight="1">
      <c r="A166" s="47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466"/>
      <c r="Y166" s="466"/>
      <c r="Z166" s="466"/>
    </row>
    <row r="167" spans="1:26" ht="16.5" customHeight="1">
      <c r="A167" s="47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c r="X167" s="466"/>
      <c r="Y167" s="466"/>
      <c r="Z167" s="466"/>
    </row>
    <row r="168" spans="1:26" ht="16.5" customHeight="1">
      <c r="A168" s="47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c r="X168" s="466"/>
      <c r="Y168" s="466"/>
      <c r="Z168" s="466"/>
    </row>
    <row r="169" spans="1:26" ht="16.5" customHeight="1">
      <c r="A169" s="47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c r="X169" s="466"/>
      <c r="Y169" s="466"/>
      <c r="Z169" s="466"/>
    </row>
    <row r="170" spans="1:26" ht="16.5" customHeight="1">
      <c r="A170" s="47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6"/>
    </row>
    <row r="171" spans="1:26" ht="16.5" customHeight="1">
      <c r="A171" s="47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row>
    <row r="172" spans="1:26" ht="16.5" customHeight="1">
      <c r="A172" s="47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c r="X172" s="466"/>
      <c r="Y172" s="466"/>
      <c r="Z172" s="466"/>
    </row>
    <row r="173" spans="1:26" ht="16.5" customHeight="1">
      <c r="A173" s="47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c r="X173" s="466"/>
      <c r="Y173" s="466"/>
      <c r="Z173" s="466"/>
    </row>
    <row r="174" spans="1:26" ht="16.5" customHeight="1">
      <c r="A174" s="47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c r="X174" s="466"/>
      <c r="Y174" s="466"/>
      <c r="Z174" s="466"/>
    </row>
    <row r="175" spans="1:26" ht="16.5" customHeight="1">
      <c r="A175" s="47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c r="X175" s="466"/>
      <c r="Y175" s="466"/>
      <c r="Z175" s="466"/>
    </row>
    <row r="176" spans="1:26" ht="16.5" customHeight="1">
      <c r="A176" s="47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c r="X176" s="466"/>
      <c r="Y176" s="466"/>
      <c r="Z176" s="466"/>
    </row>
    <row r="177" spans="1:26" ht="16.5" customHeight="1">
      <c r="A177" s="47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row>
    <row r="178" spans="1:26" ht="16.5" customHeight="1">
      <c r="A178" s="47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c r="X178" s="466"/>
      <c r="Y178" s="466"/>
      <c r="Z178" s="466"/>
    </row>
    <row r="179" spans="1:26" ht="16.5" customHeight="1">
      <c r="A179" s="47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c r="X179" s="466"/>
      <c r="Y179" s="466"/>
      <c r="Z179" s="466"/>
    </row>
    <row r="180" spans="1:26" ht="16.5" customHeight="1">
      <c r="A180" s="47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row>
    <row r="181" spans="1:26" ht="16.5" customHeight="1">
      <c r="A181" s="47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row>
    <row r="182" spans="1:26" ht="16.5" customHeight="1">
      <c r="A182" s="476"/>
      <c r="B182" s="466"/>
      <c r="C182" s="466"/>
      <c r="D182" s="466"/>
      <c r="E182" s="466"/>
      <c r="F182" s="466"/>
      <c r="G182" s="466"/>
      <c r="H182" s="466"/>
      <c r="I182" s="466"/>
      <c r="J182" s="466"/>
      <c r="K182" s="466"/>
      <c r="L182" s="466"/>
      <c r="M182" s="466"/>
      <c r="N182" s="466"/>
      <c r="O182" s="466"/>
      <c r="P182" s="466"/>
      <c r="Q182" s="466"/>
      <c r="R182" s="466"/>
      <c r="S182" s="466"/>
      <c r="T182" s="466"/>
      <c r="U182" s="466"/>
      <c r="V182" s="466"/>
      <c r="W182" s="466"/>
      <c r="X182" s="466"/>
      <c r="Y182" s="466"/>
      <c r="Z182" s="466"/>
    </row>
    <row r="183" spans="1:26" ht="16.5" customHeight="1">
      <c r="A183" s="476"/>
      <c r="B183" s="466"/>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row>
    <row r="184" spans="1:26" ht="16.5" customHeight="1">
      <c r="A184" s="476"/>
      <c r="B184" s="466"/>
      <c r="C184" s="466"/>
      <c r="D184" s="466"/>
      <c r="E184" s="466"/>
      <c r="F184" s="466"/>
      <c r="G184" s="466"/>
      <c r="H184" s="466"/>
      <c r="I184" s="466"/>
      <c r="J184" s="466"/>
      <c r="K184" s="466"/>
      <c r="L184" s="466"/>
      <c r="M184" s="466"/>
      <c r="N184" s="466"/>
      <c r="O184" s="466"/>
      <c r="P184" s="466"/>
      <c r="Q184" s="466"/>
      <c r="R184" s="466"/>
      <c r="S184" s="466"/>
      <c r="T184" s="466"/>
      <c r="U184" s="466"/>
      <c r="V184" s="466"/>
      <c r="W184" s="466"/>
      <c r="X184" s="466"/>
      <c r="Y184" s="466"/>
      <c r="Z184" s="466"/>
    </row>
    <row r="185" spans="1:26" ht="16.5" customHeight="1">
      <c r="A185" s="476"/>
      <c r="B185" s="466"/>
      <c r="C185" s="466"/>
      <c r="D185" s="466"/>
      <c r="E185" s="466"/>
      <c r="F185" s="466"/>
      <c r="G185" s="466"/>
      <c r="H185" s="466"/>
      <c r="I185" s="466"/>
      <c r="J185" s="466"/>
      <c r="K185" s="466"/>
      <c r="L185" s="466"/>
      <c r="M185" s="466"/>
      <c r="N185" s="466"/>
      <c r="O185" s="466"/>
      <c r="P185" s="466"/>
      <c r="Q185" s="466"/>
      <c r="R185" s="466"/>
      <c r="S185" s="466"/>
      <c r="T185" s="466"/>
      <c r="U185" s="466"/>
      <c r="V185" s="466"/>
      <c r="W185" s="466"/>
      <c r="X185" s="466"/>
      <c r="Y185" s="466"/>
      <c r="Z185" s="466"/>
    </row>
    <row r="186" spans="1:26" ht="16.5" customHeight="1">
      <c r="A186" s="476"/>
      <c r="B186" s="466"/>
      <c r="C186" s="466"/>
      <c r="D186" s="466"/>
      <c r="E186" s="466"/>
      <c r="F186" s="466"/>
      <c r="G186" s="466"/>
      <c r="H186" s="466"/>
      <c r="I186" s="466"/>
      <c r="J186" s="466"/>
      <c r="K186" s="466"/>
      <c r="L186" s="466"/>
      <c r="M186" s="466"/>
      <c r="N186" s="466"/>
      <c r="O186" s="466"/>
      <c r="P186" s="466"/>
      <c r="Q186" s="466"/>
      <c r="R186" s="466"/>
      <c r="S186" s="466"/>
      <c r="T186" s="466"/>
      <c r="U186" s="466"/>
      <c r="V186" s="466"/>
      <c r="W186" s="466"/>
      <c r="X186" s="466"/>
      <c r="Y186" s="466"/>
      <c r="Z186" s="466"/>
    </row>
    <row r="187" spans="1:26" ht="16.5" customHeight="1">
      <c r="A187" s="476"/>
      <c r="B187" s="466"/>
      <c r="C187" s="466"/>
      <c r="D187" s="466"/>
      <c r="E187" s="466"/>
      <c r="F187" s="466"/>
      <c r="G187" s="466"/>
      <c r="H187" s="466"/>
      <c r="I187" s="466"/>
      <c r="J187" s="466"/>
      <c r="K187" s="466"/>
      <c r="L187" s="466"/>
      <c r="M187" s="466"/>
      <c r="N187" s="466"/>
      <c r="O187" s="466"/>
      <c r="P187" s="466"/>
      <c r="Q187" s="466"/>
      <c r="R187" s="466"/>
      <c r="S187" s="466"/>
      <c r="T187" s="466"/>
      <c r="U187" s="466"/>
      <c r="V187" s="466"/>
      <c r="W187" s="466"/>
      <c r="X187" s="466"/>
      <c r="Y187" s="466"/>
      <c r="Z187" s="466"/>
    </row>
    <row r="188" spans="1:26" ht="16.5" customHeight="1">
      <c r="A188" s="476"/>
      <c r="B188" s="466"/>
      <c r="C188" s="466"/>
      <c r="D188" s="466"/>
      <c r="E188" s="466"/>
      <c r="F188" s="466"/>
      <c r="G188" s="466"/>
      <c r="H188" s="466"/>
      <c r="I188" s="466"/>
      <c r="J188" s="466"/>
      <c r="K188" s="466"/>
      <c r="L188" s="466"/>
      <c r="M188" s="466"/>
      <c r="N188" s="466"/>
      <c r="O188" s="466"/>
      <c r="P188" s="466"/>
      <c r="Q188" s="466"/>
      <c r="R188" s="466"/>
      <c r="S188" s="466"/>
      <c r="T188" s="466"/>
      <c r="U188" s="466"/>
      <c r="V188" s="466"/>
      <c r="W188" s="466"/>
      <c r="X188" s="466"/>
      <c r="Y188" s="466"/>
      <c r="Z188" s="466"/>
    </row>
    <row r="189" spans="1:26" ht="16.5" customHeight="1">
      <c r="A189" s="476"/>
      <c r="B189" s="466"/>
      <c r="C189" s="466"/>
      <c r="D189" s="466"/>
      <c r="E189" s="466"/>
      <c r="F189" s="466"/>
      <c r="G189" s="466"/>
      <c r="H189" s="466"/>
      <c r="I189" s="466"/>
      <c r="J189" s="466"/>
      <c r="K189" s="466"/>
      <c r="L189" s="466"/>
      <c r="M189" s="466"/>
      <c r="N189" s="466"/>
      <c r="O189" s="466"/>
      <c r="P189" s="466"/>
      <c r="Q189" s="466"/>
      <c r="R189" s="466"/>
      <c r="S189" s="466"/>
      <c r="T189" s="466"/>
      <c r="U189" s="466"/>
      <c r="V189" s="466"/>
      <c r="W189" s="466"/>
      <c r="X189" s="466"/>
      <c r="Y189" s="466"/>
      <c r="Z189" s="466"/>
    </row>
    <row r="190" spans="1:26" ht="16.5" customHeight="1">
      <c r="A190" s="476"/>
      <c r="B190" s="466"/>
      <c r="C190" s="466"/>
      <c r="D190" s="466"/>
      <c r="E190" s="466"/>
      <c r="F190" s="466"/>
      <c r="G190" s="466"/>
      <c r="H190" s="466"/>
      <c r="I190" s="466"/>
      <c r="J190" s="466"/>
      <c r="K190" s="466"/>
      <c r="L190" s="466"/>
      <c r="M190" s="466"/>
      <c r="N190" s="466"/>
      <c r="O190" s="466"/>
      <c r="P190" s="466"/>
      <c r="Q190" s="466"/>
      <c r="R190" s="466"/>
      <c r="S190" s="466"/>
      <c r="T190" s="466"/>
      <c r="U190" s="466"/>
      <c r="V190" s="466"/>
      <c r="W190" s="466"/>
      <c r="X190" s="466"/>
      <c r="Y190" s="466"/>
      <c r="Z190" s="466"/>
    </row>
    <row r="191" spans="1:26" ht="16.5" customHeight="1">
      <c r="A191" s="476"/>
      <c r="B191" s="466"/>
      <c r="C191" s="466"/>
      <c r="D191" s="466"/>
      <c r="E191" s="466"/>
      <c r="F191" s="466"/>
      <c r="G191" s="466"/>
      <c r="H191" s="466"/>
      <c r="I191" s="466"/>
      <c r="J191" s="466"/>
      <c r="K191" s="466"/>
      <c r="L191" s="466"/>
      <c r="M191" s="466"/>
      <c r="N191" s="466"/>
      <c r="O191" s="466"/>
      <c r="P191" s="466"/>
      <c r="Q191" s="466"/>
      <c r="R191" s="466"/>
      <c r="S191" s="466"/>
      <c r="T191" s="466"/>
      <c r="U191" s="466"/>
      <c r="V191" s="466"/>
      <c r="W191" s="466"/>
      <c r="X191" s="466"/>
      <c r="Y191" s="466"/>
      <c r="Z191" s="466"/>
    </row>
    <row r="192" spans="1:26" ht="16.5" customHeight="1">
      <c r="A192" s="476"/>
      <c r="B192" s="466"/>
      <c r="C192" s="466"/>
      <c r="D192" s="466"/>
      <c r="E192" s="466"/>
      <c r="F192" s="466"/>
      <c r="G192" s="466"/>
      <c r="H192" s="466"/>
      <c r="I192" s="466"/>
      <c r="J192" s="466"/>
      <c r="K192" s="466"/>
      <c r="L192" s="466"/>
      <c r="M192" s="466"/>
      <c r="N192" s="466"/>
      <c r="O192" s="466"/>
      <c r="P192" s="466"/>
      <c r="Q192" s="466"/>
      <c r="R192" s="466"/>
      <c r="S192" s="466"/>
      <c r="T192" s="466"/>
      <c r="U192" s="466"/>
      <c r="V192" s="466"/>
      <c r="W192" s="466"/>
      <c r="X192" s="466"/>
      <c r="Y192" s="466"/>
      <c r="Z192" s="466"/>
    </row>
    <row r="193" spans="1:26" ht="16.5" customHeight="1">
      <c r="A193" s="476"/>
      <c r="B193" s="466"/>
      <c r="C193" s="466"/>
      <c r="D193" s="466"/>
      <c r="E193" s="466"/>
      <c r="F193" s="466"/>
      <c r="G193" s="466"/>
      <c r="H193" s="466"/>
      <c r="I193" s="466"/>
      <c r="J193" s="466"/>
      <c r="K193" s="466"/>
      <c r="L193" s="466"/>
      <c r="M193" s="466"/>
      <c r="N193" s="466"/>
      <c r="O193" s="466"/>
      <c r="P193" s="466"/>
      <c r="Q193" s="466"/>
      <c r="R193" s="466"/>
      <c r="S193" s="466"/>
      <c r="T193" s="466"/>
      <c r="U193" s="466"/>
      <c r="V193" s="466"/>
      <c r="W193" s="466"/>
      <c r="X193" s="466"/>
      <c r="Y193" s="466"/>
      <c r="Z193" s="466"/>
    </row>
    <row r="194" spans="1:26" ht="16.5" customHeight="1">
      <c r="A194" s="476"/>
      <c r="B194" s="466"/>
      <c r="C194" s="466"/>
      <c r="D194" s="466"/>
      <c r="E194" s="466"/>
      <c r="F194" s="466"/>
      <c r="G194" s="466"/>
      <c r="H194" s="466"/>
      <c r="I194" s="466"/>
      <c r="J194" s="466"/>
      <c r="K194" s="466"/>
      <c r="L194" s="466"/>
      <c r="M194" s="466"/>
      <c r="N194" s="466"/>
      <c r="O194" s="466"/>
      <c r="P194" s="466"/>
      <c r="Q194" s="466"/>
      <c r="R194" s="466"/>
      <c r="S194" s="466"/>
      <c r="T194" s="466"/>
      <c r="U194" s="466"/>
      <c r="V194" s="466"/>
      <c r="W194" s="466"/>
      <c r="X194" s="466"/>
      <c r="Y194" s="466"/>
      <c r="Z194" s="466"/>
    </row>
    <row r="195" spans="1:26" ht="16.5" customHeight="1">
      <c r="A195" s="476"/>
      <c r="B195" s="466"/>
      <c r="C195" s="466"/>
      <c r="D195" s="466"/>
      <c r="E195" s="466"/>
      <c r="F195" s="466"/>
      <c r="G195" s="466"/>
      <c r="H195" s="466"/>
      <c r="I195" s="466"/>
      <c r="J195" s="466"/>
      <c r="K195" s="466"/>
      <c r="L195" s="466"/>
      <c r="M195" s="466"/>
      <c r="N195" s="466"/>
      <c r="O195" s="466"/>
      <c r="P195" s="466"/>
      <c r="Q195" s="466"/>
      <c r="R195" s="466"/>
      <c r="S195" s="466"/>
      <c r="T195" s="466"/>
      <c r="U195" s="466"/>
      <c r="V195" s="466"/>
      <c r="W195" s="466"/>
      <c r="X195" s="466"/>
      <c r="Y195" s="466"/>
      <c r="Z195" s="466"/>
    </row>
    <row r="196" spans="1:26" ht="16.5" customHeight="1">
      <c r="A196" s="476"/>
      <c r="B196" s="466"/>
      <c r="C196" s="466"/>
      <c r="D196" s="466"/>
      <c r="E196" s="466"/>
      <c r="F196" s="466"/>
      <c r="G196" s="466"/>
      <c r="H196" s="466"/>
      <c r="I196" s="466"/>
      <c r="J196" s="466"/>
      <c r="K196" s="466"/>
      <c r="L196" s="466"/>
      <c r="M196" s="466"/>
      <c r="N196" s="466"/>
      <c r="O196" s="466"/>
      <c r="P196" s="466"/>
      <c r="Q196" s="466"/>
      <c r="R196" s="466"/>
      <c r="S196" s="466"/>
      <c r="T196" s="466"/>
      <c r="U196" s="466"/>
      <c r="V196" s="466"/>
      <c r="W196" s="466"/>
      <c r="X196" s="466"/>
      <c r="Y196" s="466"/>
      <c r="Z196" s="466"/>
    </row>
    <row r="197" spans="1:26" ht="16.5" customHeight="1">
      <c r="A197" s="476"/>
      <c r="B197" s="466"/>
      <c r="C197" s="466"/>
      <c r="D197" s="466"/>
      <c r="E197" s="466"/>
      <c r="F197" s="466"/>
      <c r="G197" s="466"/>
      <c r="H197" s="466"/>
      <c r="I197" s="466"/>
      <c r="J197" s="466"/>
      <c r="K197" s="466"/>
      <c r="L197" s="466"/>
      <c r="M197" s="466"/>
      <c r="N197" s="466"/>
      <c r="O197" s="466"/>
      <c r="P197" s="466"/>
      <c r="Q197" s="466"/>
      <c r="R197" s="466"/>
      <c r="S197" s="466"/>
      <c r="T197" s="466"/>
      <c r="U197" s="466"/>
      <c r="V197" s="466"/>
      <c r="W197" s="466"/>
      <c r="X197" s="466"/>
      <c r="Y197" s="466"/>
      <c r="Z197" s="466"/>
    </row>
    <row r="198" spans="1:26" ht="16.5" customHeight="1">
      <c r="A198" s="476"/>
      <c r="B198" s="466"/>
      <c r="C198" s="466"/>
      <c r="D198" s="466"/>
      <c r="E198" s="466"/>
      <c r="F198" s="466"/>
      <c r="G198" s="466"/>
      <c r="H198" s="466"/>
      <c r="I198" s="466"/>
      <c r="J198" s="466"/>
      <c r="K198" s="466"/>
      <c r="L198" s="466"/>
      <c r="M198" s="466"/>
      <c r="N198" s="466"/>
      <c r="O198" s="466"/>
      <c r="P198" s="466"/>
      <c r="Q198" s="466"/>
      <c r="R198" s="466"/>
      <c r="S198" s="466"/>
      <c r="T198" s="466"/>
      <c r="U198" s="466"/>
      <c r="V198" s="466"/>
      <c r="W198" s="466"/>
      <c r="X198" s="466"/>
      <c r="Y198" s="466"/>
      <c r="Z198" s="466"/>
    </row>
    <row r="199" spans="1:26" ht="16.5" customHeight="1">
      <c r="A199" s="476"/>
      <c r="B199" s="466"/>
      <c r="C199" s="466"/>
      <c r="D199" s="466"/>
      <c r="E199" s="466"/>
      <c r="F199" s="466"/>
      <c r="G199" s="466"/>
      <c r="H199" s="466"/>
      <c r="I199" s="466"/>
      <c r="J199" s="466"/>
      <c r="K199" s="466"/>
      <c r="L199" s="466"/>
      <c r="M199" s="466"/>
      <c r="N199" s="466"/>
      <c r="O199" s="466"/>
      <c r="P199" s="466"/>
      <c r="Q199" s="466"/>
      <c r="R199" s="466"/>
      <c r="S199" s="466"/>
      <c r="T199" s="466"/>
      <c r="U199" s="466"/>
      <c r="V199" s="466"/>
      <c r="W199" s="466"/>
      <c r="X199" s="466"/>
      <c r="Y199" s="466"/>
      <c r="Z199" s="466"/>
    </row>
    <row r="200" spans="1:26" ht="16.5" customHeight="1">
      <c r="A200" s="476"/>
      <c r="B200" s="466"/>
      <c r="C200" s="466"/>
      <c r="D200" s="466"/>
      <c r="E200" s="466"/>
      <c r="F200" s="466"/>
      <c r="G200" s="466"/>
      <c r="H200" s="466"/>
      <c r="I200" s="466"/>
      <c r="J200" s="466"/>
      <c r="K200" s="466"/>
      <c r="L200" s="466"/>
      <c r="M200" s="466"/>
      <c r="N200" s="466"/>
      <c r="O200" s="466"/>
      <c r="P200" s="466"/>
      <c r="Q200" s="466"/>
      <c r="R200" s="466"/>
      <c r="S200" s="466"/>
      <c r="T200" s="466"/>
      <c r="U200" s="466"/>
      <c r="V200" s="466"/>
      <c r="W200" s="466"/>
      <c r="X200" s="466"/>
      <c r="Y200" s="466"/>
      <c r="Z200" s="466"/>
    </row>
    <row r="201" spans="1:26" ht="16.5" customHeight="1">
      <c r="A201" s="476"/>
      <c r="B201" s="466"/>
      <c r="C201" s="466"/>
      <c r="D201" s="466"/>
      <c r="E201" s="466"/>
      <c r="F201" s="466"/>
      <c r="G201" s="466"/>
      <c r="H201" s="466"/>
      <c r="I201" s="466"/>
      <c r="J201" s="466"/>
      <c r="K201" s="466"/>
      <c r="L201" s="466"/>
      <c r="M201" s="466"/>
      <c r="N201" s="466"/>
      <c r="O201" s="466"/>
      <c r="P201" s="466"/>
      <c r="Q201" s="466"/>
      <c r="R201" s="466"/>
      <c r="S201" s="466"/>
      <c r="T201" s="466"/>
      <c r="U201" s="466"/>
      <c r="V201" s="466"/>
      <c r="W201" s="466"/>
      <c r="X201" s="466"/>
      <c r="Y201" s="466"/>
      <c r="Z201" s="466"/>
    </row>
    <row r="202" spans="1:26" ht="16.5" customHeight="1">
      <c r="A202" s="476"/>
      <c r="B202" s="466"/>
      <c r="C202" s="466"/>
      <c r="D202" s="466"/>
      <c r="E202" s="466"/>
      <c r="F202" s="466"/>
      <c r="G202" s="466"/>
      <c r="H202" s="466"/>
      <c r="I202" s="466"/>
      <c r="J202" s="466"/>
      <c r="K202" s="466"/>
      <c r="L202" s="466"/>
      <c r="M202" s="466"/>
      <c r="N202" s="466"/>
      <c r="O202" s="466"/>
      <c r="P202" s="466"/>
      <c r="Q202" s="466"/>
      <c r="R202" s="466"/>
      <c r="S202" s="466"/>
      <c r="T202" s="466"/>
      <c r="U202" s="466"/>
      <c r="V202" s="466"/>
      <c r="W202" s="466"/>
      <c r="X202" s="466"/>
      <c r="Y202" s="466"/>
      <c r="Z202" s="466"/>
    </row>
    <row r="203" spans="1:26" ht="16.5" customHeight="1">
      <c r="A203" s="476"/>
      <c r="B203" s="466"/>
      <c r="C203" s="466"/>
      <c r="D203" s="466"/>
      <c r="E203" s="466"/>
      <c r="F203" s="466"/>
      <c r="G203" s="466"/>
      <c r="H203" s="466"/>
      <c r="I203" s="466"/>
      <c r="J203" s="466"/>
      <c r="K203" s="466"/>
      <c r="L203" s="466"/>
      <c r="M203" s="466"/>
      <c r="N203" s="466"/>
      <c r="O203" s="466"/>
      <c r="P203" s="466"/>
      <c r="Q203" s="466"/>
      <c r="R203" s="466"/>
      <c r="S203" s="466"/>
      <c r="T203" s="466"/>
      <c r="U203" s="466"/>
      <c r="V203" s="466"/>
      <c r="W203" s="466"/>
      <c r="X203" s="466"/>
      <c r="Y203" s="466"/>
      <c r="Z203" s="466"/>
    </row>
    <row r="204" spans="1:26" ht="16.5" customHeight="1">
      <c r="A204" s="476"/>
      <c r="B204" s="466"/>
      <c r="C204" s="466"/>
      <c r="D204" s="466"/>
      <c r="E204" s="466"/>
      <c r="F204" s="466"/>
      <c r="G204" s="466"/>
      <c r="H204" s="466"/>
      <c r="I204" s="466"/>
      <c r="J204" s="466"/>
      <c r="K204" s="466"/>
      <c r="L204" s="466"/>
      <c r="M204" s="466"/>
      <c r="N204" s="466"/>
      <c r="O204" s="466"/>
      <c r="P204" s="466"/>
      <c r="Q204" s="466"/>
      <c r="R204" s="466"/>
      <c r="S204" s="466"/>
      <c r="T204" s="466"/>
      <c r="U204" s="466"/>
      <c r="V204" s="466"/>
      <c r="W204" s="466"/>
      <c r="X204" s="466"/>
      <c r="Y204" s="466"/>
      <c r="Z204" s="466"/>
    </row>
    <row r="205" spans="1:26" ht="16.5" customHeight="1">
      <c r="A205" s="476"/>
      <c r="B205" s="466"/>
      <c r="C205" s="466"/>
      <c r="D205" s="466"/>
      <c r="E205" s="466"/>
      <c r="F205" s="466"/>
      <c r="G205" s="466"/>
      <c r="H205" s="466"/>
      <c r="I205" s="466"/>
      <c r="J205" s="466"/>
      <c r="K205" s="466"/>
      <c r="L205" s="466"/>
      <c r="M205" s="466"/>
      <c r="N205" s="466"/>
      <c r="O205" s="466"/>
      <c r="P205" s="466"/>
      <c r="Q205" s="466"/>
      <c r="R205" s="466"/>
      <c r="S205" s="466"/>
      <c r="T205" s="466"/>
      <c r="U205" s="466"/>
      <c r="V205" s="466"/>
      <c r="W205" s="466"/>
      <c r="X205" s="466"/>
      <c r="Y205" s="466"/>
      <c r="Z205" s="466"/>
    </row>
    <row r="206" spans="1:26" ht="16.5" customHeight="1">
      <c r="A206" s="476"/>
      <c r="B206" s="466"/>
      <c r="C206" s="466"/>
      <c r="D206" s="466"/>
      <c r="E206" s="466"/>
      <c r="F206" s="466"/>
      <c r="G206" s="466"/>
      <c r="H206" s="466"/>
      <c r="I206" s="466"/>
      <c r="J206" s="466"/>
      <c r="K206" s="466"/>
      <c r="L206" s="466"/>
      <c r="M206" s="466"/>
      <c r="N206" s="466"/>
      <c r="O206" s="466"/>
      <c r="P206" s="466"/>
      <c r="Q206" s="466"/>
      <c r="R206" s="466"/>
      <c r="S206" s="466"/>
      <c r="T206" s="466"/>
      <c r="U206" s="466"/>
      <c r="V206" s="466"/>
      <c r="W206" s="466"/>
      <c r="X206" s="466"/>
      <c r="Y206" s="466"/>
      <c r="Z206" s="466"/>
    </row>
    <row r="207" spans="1:26" ht="16.5" customHeight="1">
      <c r="A207" s="476"/>
      <c r="B207" s="466"/>
      <c r="C207" s="466"/>
      <c r="D207" s="466"/>
      <c r="E207" s="466"/>
      <c r="F207" s="466"/>
      <c r="G207" s="466"/>
      <c r="H207" s="466"/>
      <c r="I207" s="466"/>
      <c r="J207" s="466"/>
      <c r="K207" s="466"/>
      <c r="L207" s="466"/>
      <c r="M207" s="466"/>
      <c r="N207" s="466"/>
      <c r="O207" s="466"/>
      <c r="P207" s="466"/>
      <c r="Q207" s="466"/>
      <c r="R207" s="466"/>
      <c r="S207" s="466"/>
      <c r="T207" s="466"/>
      <c r="U207" s="466"/>
      <c r="V207" s="466"/>
      <c r="W207" s="466"/>
      <c r="X207" s="466"/>
      <c r="Y207" s="466"/>
      <c r="Z207" s="466"/>
    </row>
    <row r="208" spans="1:26" ht="16.5" customHeight="1">
      <c r="A208" s="476"/>
      <c r="B208" s="466"/>
      <c r="C208" s="466"/>
      <c r="D208" s="466"/>
      <c r="E208" s="466"/>
      <c r="F208" s="466"/>
      <c r="G208" s="466"/>
      <c r="H208" s="466"/>
      <c r="I208" s="466"/>
      <c r="J208" s="466"/>
      <c r="K208" s="466"/>
      <c r="L208" s="466"/>
      <c r="M208" s="466"/>
      <c r="N208" s="466"/>
      <c r="O208" s="466"/>
      <c r="P208" s="466"/>
      <c r="Q208" s="466"/>
      <c r="R208" s="466"/>
      <c r="S208" s="466"/>
      <c r="T208" s="466"/>
      <c r="U208" s="466"/>
      <c r="V208" s="466"/>
      <c r="W208" s="466"/>
      <c r="X208" s="466"/>
      <c r="Y208" s="466"/>
      <c r="Z208" s="466"/>
    </row>
    <row r="209" spans="1:26" ht="16.5" customHeight="1">
      <c r="A209" s="476"/>
      <c r="B209" s="466"/>
      <c r="C209" s="466"/>
      <c r="D209" s="466"/>
      <c r="E209" s="466"/>
      <c r="F209" s="466"/>
      <c r="G209" s="466"/>
      <c r="H209" s="466"/>
      <c r="I209" s="466"/>
      <c r="J209" s="466"/>
      <c r="K209" s="466"/>
      <c r="L209" s="466"/>
      <c r="M209" s="466"/>
      <c r="N209" s="466"/>
      <c r="O209" s="466"/>
      <c r="P209" s="466"/>
      <c r="Q209" s="466"/>
      <c r="R209" s="466"/>
      <c r="S209" s="466"/>
      <c r="T209" s="466"/>
      <c r="U209" s="466"/>
      <c r="V209" s="466"/>
      <c r="W209" s="466"/>
      <c r="X209" s="466"/>
      <c r="Y209" s="466"/>
      <c r="Z209" s="466"/>
    </row>
    <row r="210" spans="1:26" ht="16.5" customHeight="1">
      <c r="A210" s="476"/>
      <c r="B210" s="466"/>
      <c r="C210" s="466"/>
      <c r="D210" s="466"/>
      <c r="E210" s="466"/>
      <c r="F210" s="466"/>
      <c r="G210" s="466"/>
      <c r="H210" s="466"/>
      <c r="I210" s="466"/>
      <c r="J210" s="466"/>
      <c r="K210" s="466"/>
      <c r="L210" s="466"/>
      <c r="M210" s="466"/>
      <c r="N210" s="466"/>
      <c r="O210" s="466"/>
      <c r="P210" s="466"/>
      <c r="Q210" s="466"/>
      <c r="R210" s="466"/>
      <c r="S210" s="466"/>
      <c r="T210" s="466"/>
      <c r="U210" s="466"/>
      <c r="V210" s="466"/>
      <c r="W210" s="466"/>
      <c r="X210" s="466"/>
      <c r="Y210" s="466"/>
      <c r="Z210" s="466"/>
    </row>
    <row r="211" spans="1:26" ht="16.5" customHeight="1">
      <c r="A211" s="476"/>
      <c r="B211" s="466"/>
      <c r="C211" s="466"/>
      <c r="D211" s="466"/>
      <c r="E211" s="466"/>
      <c r="F211" s="466"/>
      <c r="G211" s="466"/>
      <c r="H211" s="466"/>
      <c r="I211" s="466"/>
      <c r="J211" s="466"/>
      <c r="K211" s="466"/>
      <c r="L211" s="466"/>
      <c r="M211" s="466"/>
      <c r="N211" s="466"/>
      <c r="O211" s="466"/>
      <c r="P211" s="466"/>
      <c r="Q211" s="466"/>
      <c r="R211" s="466"/>
      <c r="S211" s="466"/>
      <c r="T211" s="466"/>
      <c r="U211" s="466"/>
      <c r="V211" s="466"/>
      <c r="W211" s="466"/>
      <c r="X211" s="466"/>
      <c r="Y211" s="466"/>
      <c r="Z211" s="466"/>
    </row>
    <row r="212" spans="1:26" ht="16.5" customHeight="1">
      <c r="A212" s="476"/>
      <c r="B212" s="466"/>
      <c r="C212" s="466"/>
      <c r="D212" s="466"/>
      <c r="E212" s="466"/>
      <c r="F212" s="466"/>
      <c r="G212" s="466"/>
      <c r="H212" s="466"/>
      <c r="I212" s="466"/>
      <c r="J212" s="466"/>
      <c r="K212" s="466"/>
      <c r="L212" s="466"/>
      <c r="M212" s="466"/>
      <c r="N212" s="466"/>
      <c r="O212" s="466"/>
      <c r="P212" s="466"/>
      <c r="Q212" s="466"/>
      <c r="R212" s="466"/>
      <c r="S212" s="466"/>
      <c r="T212" s="466"/>
      <c r="U212" s="466"/>
      <c r="V212" s="466"/>
      <c r="W212" s="466"/>
      <c r="X212" s="466"/>
      <c r="Y212" s="466"/>
      <c r="Z212" s="466"/>
    </row>
    <row r="213" spans="1:26" ht="16.5" customHeight="1">
      <c r="A213" s="476"/>
      <c r="B213" s="466"/>
      <c r="C213" s="466"/>
      <c r="D213" s="466"/>
      <c r="E213" s="466"/>
      <c r="F213" s="466"/>
      <c r="G213" s="466"/>
      <c r="H213" s="466"/>
      <c r="I213" s="466"/>
      <c r="J213" s="466"/>
      <c r="K213" s="466"/>
      <c r="L213" s="466"/>
      <c r="M213" s="466"/>
      <c r="N213" s="466"/>
      <c r="O213" s="466"/>
      <c r="P213" s="466"/>
      <c r="Q213" s="466"/>
      <c r="R213" s="466"/>
      <c r="S213" s="466"/>
      <c r="T213" s="466"/>
      <c r="U213" s="466"/>
      <c r="V213" s="466"/>
      <c r="W213" s="466"/>
      <c r="X213" s="466"/>
      <c r="Y213" s="466"/>
      <c r="Z213" s="466"/>
    </row>
    <row r="214" spans="1:26" ht="16.5" customHeight="1">
      <c r="A214" s="476"/>
      <c r="B214" s="466"/>
      <c r="C214" s="466"/>
      <c r="D214" s="466"/>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6"/>
    </row>
    <row r="215" spans="1:26" ht="16.5" customHeight="1">
      <c r="A215" s="476"/>
      <c r="B215" s="466"/>
      <c r="C215" s="466"/>
      <c r="D215" s="466"/>
      <c r="E215" s="466"/>
      <c r="F215" s="466"/>
      <c r="G215" s="466"/>
      <c r="H215" s="466"/>
      <c r="I215" s="466"/>
      <c r="J215" s="466"/>
      <c r="K215" s="466"/>
      <c r="L215" s="466"/>
      <c r="M215" s="466"/>
      <c r="N215" s="466"/>
      <c r="O215" s="466"/>
      <c r="P215" s="466"/>
      <c r="Q215" s="466"/>
      <c r="R215" s="466"/>
      <c r="S215" s="466"/>
      <c r="T215" s="466"/>
      <c r="U215" s="466"/>
      <c r="V215" s="466"/>
      <c r="W215" s="466"/>
      <c r="X215" s="466"/>
      <c r="Y215" s="466"/>
      <c r="Z215" s="466"/>
    </row>
    <row r="216" spans="1:26" ht="16.5" customHeight="1">
      <c r="A216" s="476"/>
      <c r="B216" s="466"/>
      <c r="C216" s="466"/>
      <c r="D216" s="466"/>
      <c r="E216" s="466"/>
      <c r="F216" s="466"/>
      <c r="G216" s="466"/>
      <c r="H216" s="466"/>
      <c r="I216" s="466"/>
      <c r="J216" s="466"/>
      <c r="K216" s="466"/>
      <c r="L216" s="466"/>
      <c r="M216" s="466"/>
      <c r="N216" s="466"/>
      <c r="O216" s="466"/>
      <c r="P216" s="466"/>
      <c r="Q216" s="466"/>
      <c r="R216" s="466"/>
      <c r="S216" s="466"/>
      <c r="T216" s="466"/>
      <c r="U216" s="466"/>
      <c r="V216" s="466"/>
      <c r="W216" s="466"/>
      <c r="X216" s="466"/>
      <c r="Y216" s="466"/>
      <c r="Z216" s="466"/>
    </row>
    <row r="217" spans="1:26" ht="16.5" customHeight="1">
      <c r="A217" s="476"/>
      <c r="B217" s="466"/>
      <c r="C217" s="466"/>
      <c r="D217" s="466"/>
      <c r="E217" s="466"/>
      <c r="F217" s="466"/>
      <c r="G217" s="466"/>
      <c r="H217" s="466"/>
      <c r="I217" s="466"/>
      <c r="J217" s="466"/>
      <c r="K217" s="466"/>
      <c r="L217" s="466"/>
      <c r="M217" s="466"/>
      <c r="N217" s="466"/>
      <c r="O217" s="466"/>
      <c r="P217" s="466"/>
      <c r="Q217" s="466"/>
      <c r="R217" s="466"/>
      <c r="S217" s="466"/>
      <c r="T217" s="466"/>
      <c r="U217" s="466"/>
      <c r="V217" s="466"/>
      <c r="W217" s="466"/>
      <c r="X217" s="466"/>
      <c r="Y217" s="466"/>
      <c r="Z217" s="466"/>
    </row>
    <row r="218" spans="1:26" ht="16.5" customHeight="1">
      <c r="A218" s="476"/>
      <c r="B218" s="466"/>
      <c r="C218" s="466"/>
      <c r="D218" s="466"/>
      <c r="E218" s="466"/>
      <c r="F218" s="466"/>
      <c r="G218" s="466"/>
      <c r="H218" s="466"/>
      <c r="I218" s="466"/>
      <c r="J218" s="466"/>
      <c r="K218" s="466"/>
      <c r="L218" s="466"/>
      <c r="M218" s="466"/>
      <c r="N218" s="466"/>
      <c r="O218" s="466"/>
      <c r="P218" s="466"/>
      <c r="Q218" s="466"/>
      <c r="R218" s="466"/>
      <c r="S218" s="466"/>
      <c r="T218" s="466"/>
      <c r="U218" s="466"/>
      <c r="V218" s="466"/>
      <c r="W218" s="466"/>
      <c r="X218" s="466"/>
      <c r="Y218" s="466"/>
      <c r="Z218" s="466"/>
    </row>
    <row r="219" spans="1:26" ht="16.5" customHeight="1">
      <c r="A219" s="476"/>
      <c r="B219" s="466"/>
      <c r="C219" s="466"/>
      <c r="D219" s="466"/>
      <c r="E219" s="466"/>
      <c r="F219" s="466"/>
      <c r="G219" s="466"/>
      <c r="H219" s="466"/>
      <c r="I219" s="466"/>
      <c r="J219" s="466"/>
      <c r="K219" s="466"/>
      <c r="L219" s="466"/>
      <c r="M219" s="466"/>
      <c r="N219" s="466"/>
      <c r="O219" s="466"/>
      <c r="P219" s="466"/>
      <c r="Q219" s="466"/>
      <c r="R219" s="466"/>
      <c r="S219" s="466"/>
      <c r="T219" s="466"/>
      <c r="U219" s="466"/>
      <c r="V219" s="466"/>
      <c r="W219" s="466"/>
      <c r="X219" s="466"/>
      <c r="Y219" s="466"/>
      <c r="Z219" s="466"/>
    </row>
    <row r="220" spans="1:26" ht="16.5" customHeight="1">
      <c r="A220" s="476"/>
      <c r="B220" s="466"/>
      <c r="C220" s="466"/>
      <c r="D220" s="466"/>
      <c r="E220" s="466"/>
      <c r="F220" s="466"/>
      <c r="G220" s="466"/>
      <c r="H220" s="466"/>
      <c r="I220" s="466"/>
      <c r="J220" s="466"/>
      <c r="K220" s="466"/>
      <c r="L220" s="466"/>
      <c r="M220" s="466"/>
      <c r="N220" s="466"/>
      <c r="O220" s="466"/>
      <c r="P220" s="466"/>
      <c r="Q220" s="466"/>
      <c r="R220" s="466"/>
      <c r="S220" s="466"/>
      <c r="T220" s="466"/>
      <c r="U220" s="466"/>
      <c r="V220" s="466"/>
      <c r="W220" s="466"/>
      <c r="X220" s="466"/>
      <c r="Y220" s="466"/>
      <c r="Z220" s="466"/>
    </row>
    <row r="221" spans="1:26" ht="16.5" customHeight="1">
      <c r="A221" s="476"/>
      <c r="B221" s="466"/>
      <c r="C221" s="466"/>
      <c r="D221" s="466"/>
      <c r="E221" s="466"/>
      <c r="F221" s="466"/>
      <c r="G221" s="466"/>
      <c r="H221" s="466"/>
      <c r="I221" s="466"/>
      <c r="J221" s="466"/>
      <c r="K221" s="466"/>
      <c r="L221" s="466"/>
      <c r="M221" s="466"/>
      <c r="N221" s="466"/>
      <c r="O221" s="466"/>
      <c r="P221" s="466"/>
      <c r="Q221" s="466"/>
      <c r="R221" s="466"/>
      <c r="S221" s="466"/>
      <c r="T221" s="466"/>
      <c r="U221" s="466"/>
      <c r="V221" s="466"/>
      <c r="W221" s="466"/>
      <c r="X221" s="466"/>
      <c r="Y221" s="466"/>
      <c r="Z221" s="466"/>
    </row>
    <row r="222" spans="1:26" ht="16.5" customHeight="1">
      <c r="A222" s="476"/>
      <c r="B222" s="466"/>
      <c r="C222" s="466"/>
      <c r="D222" s="466"/>
      <c r="E222" s="466"/>
      <c r="F222" s="466"/>
      <c r="G222" s="466"/>
      <c r="H222" s="466"/>
      <c r="I222" s="466"/>
      <c r="J222" s="466"/>
      <c r="K222" s="466"/>
      <c r="L222" s="466"/>
      <c r="M222" s="466"/>
      <c r="N222" s="466"/>
      <c r="O222" s="466"/>
      <c r="P222" s="466"/>
      <c r="Q222" s="466"/>
      <c r="R222" s="466"/>
      <c r="S222" s="466"/>
      <c r="T222" s="466"/>
      <c r="U222" s="466"/>
      <c r="V222" s="466"/>
      <c r="W222" s="466"/>
      <c r="X222" s="466"/>
      <c r="Y222" s="466"/>
      <c r="Z222" s="466"/>
    </row>
    <row r="223" spans="1:26" ht="16.5" customHeight="1">
      <c r="A223" s="476"/>
      <c r="B223" s="466"/>
      <c r="C223" s="466"/>
      <c r="D223" s="466"/>
      <c r="E223" s="466"/>
      <c r="F223" s="466"/>
      <c r="G223" s="466"/>
      <c r="H223" s="466"/>
      <c r="I223" s="466"/>
      <c r="J223" s="466"/>
      <c r="K223" s="466"/>
      <c r="L223" s="466"/>
      <c r="M223" s="466"/>
      <c r="N223" s="466"/>
      <c r="O223" s="466"/>
      <c r="P223" s="466"/>
      <c r="Q223" s="466"/>
      <c r="R223" s="466"/>
      <c r="S223" s="466"/>
      <c r="T223" s="466"/>
      <c r="U223" s="466"/>
      <c r="V223" s="466"/>
      <c r="W223" s="466"/>
      <c r="X223" s="466"/>
      <c r="Y223" s="466"/>
      <c r="Z223" s="466"/>
    </row>
    <row r="224" spans="1:26" ht="16.5" customHeight="1">
      <c r="A224" s="476"/>
      <c r="B224" s="466"/>
      <c r="C224" s="466"/>
      <c r="D224" s="466"/>
      <c r="E224" s="466"/>
      <c r="F224" s="466"/>
      <c r="G224" s="466"/>
      <c r="H224" s="466"/>
      <c r="I224" s="466"/>
      <c r="J224" s="466"/>
      <c r="K224" s="466"/>
      <c r="L224" s="466"/>
      <c r="M224" s="466"/>
      <c r="N224" s="466"/>
      <c r="O224" s="466"/>
      <c r="P224" s="466"/>
      <c r="Q224" s="466"/>
      <c r="R224" s="466"/>
      <c r="S224" s="466"/>
      <c r="T224" s="466"/>
      <c r="U224" s="466"/>
      <c r="V224" s="466"/>
      <c r="W224" s="466"/>
      <c r="X224" s="466"/>
      <c r="Y224" s="466"/>
      <c r="Z224" s="466"/>
    </row>
    <row r="225" spans="1:26" ht="16.5" customHeight="1">
      <c r="A225" s="476"/>
      <c r="B225" s="466"/>
      <c r="C225" s="466"/>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row>
    <row r="226" spans="1:26" ht="16.5" customHeight="1">
      <c r="A226" s="476"/>
      <c r="B226" s="466"/>
      <c r="C226" s="466"/>
      <c r="D226" s="466"/>
      <c r="E226" s="466"/>
      <c r="F226" s="466"/>
      <c r="G226" s="466"/>
      <c r="H226" s="466"/>
      <c r="I226" s="466"/>
      <c r="J226" s="466"/>
      <c r="K226" s="466"/>
      <c r="L226" s="466"/>
      <c r="M226" s="466"/>
      <c r="N226" s="466"/>
      <c r="O226" s="466"/>
      <c r="P226" s="466"/>
      <c r="Q226" s="466"/>
      <c r="R226" s="466"/>
      <c r="S226" s="466"/>
      <c r="T226" s="466"/>
      <c r="U226" s="466"/>
      <c r="V226" s="466"/>
      <c r="W226" s="466"/>
      <c r="X226" s="466"/>
      <c r="Y226" s="466"/>
      <c r="Z226" s="466"/>
    </row>
    <row r="227" spans="1:26" ht="16.5" customHeight="1">
      <c r="A227" s="476"/>
      <c r="B227" s="466"/>
      <c r="C227" s="466"/>
      <c r="D227" s="466"/>
      <c r="E227" s="466"/>
      <c r="F227" s="466"/>
      <c r="G227" s="466"/>
      <c r="H227" s="466"/>
      <c r="I227" s="466"/>
      <c r="J227" s="466"/>
      <c r="K227" s="466"/>
      <c r="L227" s="466"/>
      <c r="M227" s="466"/>
      <c r="N227" s="466"/>
      <c r="O227" s="466"/>
      <c r="P227" s="466"/>
      <c r="Q227" s="466"/>
      <c r="R227" s="466"/>
      <c r="S227" s="466"/>
      <c r="T227" s="466"/>
      <c r="U227" s="466"/>
      <c r="V227" s="466"/>
      <c r="W227" s="466"/>
      <c r="X227" s="466"/>
      <c r="Y227" s="466"/>
      <c r="Z227" s="466"/>
    </row>
    <row r="228" spans="1:26" ht="16.5" customHeight="1">
      <c r="A228" s="476"/>
      <c r="B228" s="466"/>
      <c r="C228" s="466"/>
      <c r="D228" s="466"/>
      <c r="E228" s="466"/>
      <c r="F228" s="466"/>
      <c r="G228" s="466"/>
      <c r="H228" s="466"/>
      <c r="I228" s="466"/>
      <c r="J228" s="466"/>
      <c r="K228" s="466"/>
      <c r="L228" s="466"/>
      <c r="M228" s="466"/>
      <c r="N228" s="466"/>
      <c r="O228" s="466"/>
      <c r="P228" s="466"/>
      <c r="Q228" s="466"/>
      <c r="R228" s="466"/>
      <c r="S228" s="466"/>
      <c r="T228" s="466"/>
      <c r="U228" s="466"/>
      <c r="V228" s="466"/>
      <c r="W228" s="466"/>
      <c r="X228" s="466"/>
      <c r="Y228" s="466"/>
      <c r="Z228" s="466"/>
    </row>
    <row r="229" spans="1:26" ht="16.5" customHeight="1">
      <c r="A229" s="476"/>
      <c r="B229" s="466"/>
      <c r="C229" s="466"/>
      <c r="D229" s="466"/>
      <c r="E229" s="466"/>
      <c r="F229" s="466"/>
      <c r="G229" s="466"/>
      <c r="H229" s="466"/>
      <c r="I229" s="466"/>
      <c r="J229" s="466"/>
      <c r="K229" s="466"/>
      <c r="L229" s="466"/>
      <c r="M229" s="466"/>
      <c r="N229" s="466"/>
      <c r="O229" s="466"/>
      <c r="P229" s="466"/>
      <c r="Q229" s="466"/>
      <c r="R229" s="466"/>
      <c r="S229" s="466"/>
      <c r="T229" s="466"/>
      <c r="U229" s="466"/>
      <c r="V229" s="466"/>
      <c r="W229" s="466"/>
      <c r="X229" s="466"/>
      <c r="Y229" s="466"/>
      <c r="Z229" s="466"/>
    </row>
    <row r="230" spans="1:26" ht="16.5" customHeight="1">
      <c r="A230" s="476"/>
      <c r="B230" s="466"/>
      <c r="C230" s="466"/>
      <c r="D230" s="466"/>
      <c r="E230" s="466"/>
      <c r="F230" s="466"/>
      <c r="G230" s="466"/>
      <c r="H230" s="466"/>
      <c r="I230" s="466"/>
      <c r="J230" s="466"/>
      <c r="K230" s="466"/>
      <c r="L230" s="466"/>
      <c r="M230" s="466"/>
      <c r="N230" s="466"/>
      <c r="O230" s="466"/>
      <c r="P230" s="466"/>
      <c r="Q230" s="466"/>
      <c r="R230" s="466"/>
      <c r="S230" s="466"/>
      <c r="T230" s="466"/>
      <c r="U230" s="466"/>
      <c r="V230" s="466"/>
      <c r="W230" s="466"/>
      <c r="X230" s="466"/>
      <c r="Y230" s="466"/>
      <c r="Z230" s="466"/>
    </row>
    <row r="231" spans="1:26" ht="16.5" customHeight="1">
      <c r="A231" s="476"/>
      <c r="B231" s="466"/>
      <c r="C231" s="466"/>
      <c r="D231" s="466"/>
      <c r="E231" s="466"/>
      <c r="F231" s="466"/>
      <c r="G231" s="466"/>
      <c r="H231" s="466"/>
      <c r="I231" s="466"/>
      <c r="J231" s="466"/>
      <c r="K231" s="466"/>
      <c r="L231" s="466"/>
      <c r="M231" s="466"/>
      <c r="N231" s="466"/>
      <c r="O231" s="466"/>
      <c r="P231" s="466"/>
      <c r="Q231" s="466"/>
      <c r="R231" s="466"/>
      <c r="S231" s="466"/>
      <c r="T231" s="466"/>
      <c r="U231" s="466"/>
      <c r="V231" s="466"/>
      <c r="W231" s="466"/>
      <c r="X231" s="466"/>
      <c r="Y231" s="466"/>
      <c r="Z231" s="466"/>
    </row>
    <row r="232" spans="1:26" ht="16.5" customHeight="1">
      <c r="A232" s="476"/>
      <c r="B232" s="466"/>
      <c r="C232" s="466"/>
      <c r="D232" s="466"/>
      <c r="E232" s="466"/>
      <c r="F232" s="466"/>
      <c r="G232" s="466"/>
      <c r="H232" s="466"/>
      <c r="I232" s="466"/>
      <c r="J232" s="466"/>
      <c r="K232" s="466"/>
      <c r="L232" s="466"/>
      <c r="M232" s="466"/>
      <c r="N232" s="466"/>
      <c r="O232" s="466"/>
      <c r="P232" s="466"/>
      <c r="Q232" s="466"/>
      <c r="R232" s="466"/>
      <c r="S232" s="466"/>
      <c r="T232" s="466"/>
      <c r="U232" s="466"/>
      <c r="V232" s="466"/>
      <c r="W232" s="466"/>
      <c r="X232" s="466"/>
      <c r="Y232" s="466"/>
      <c r="Z232" s="466"/>
    </row>
    <row r="233" spans="1:26" ht="16.5" customHeight="1">
      <c r="A233" s="476"/>
      <c r="B233" s="466"/>
      <c r="C233" s="466"/>
      <c r="D233" s="466"/>
      <c r="E233" s="466"/>
      <c r="F233" s="466"/>
      <c r="G233" s="466"/>
      <c r="H233" s="466"/>
      <c r="I233" s="466"/>
      <c r="J233" s="466"/>
      <c r="K233" s="466"/>
      <c r="L233" s="466"/>
      <c r="M233" s="466"/>
      <c r="N233" s="466"/>
      <c r="O233" s="466"/>
      <c r="P233" s="466"/>
      <c r="Q233" s="466"/>
      <c r="R233" s="466"/>
      <c r="S233" s="466"/>
      <c r="T233" s="466"/>
      <c r="U233" s="466"/>
      <c r="V233" s="466"/>
      <c r="W233" s="466"/>
      <c r="X233" s="466"/>
      <c r="Y233" s="466"/>
      <c r="Z233" s="466"/>
    </row>
    <row r="234" spans="1:26" ht="16.5" customHeight="1">
      <c r="A234" s="476"/>
      <c r="B234" s="466"/>
      <c r="C234" s="466"/>
      <c r="D234" s="466"/>
      <c r="E234" s="466"/>
      <c r="F234" s="466"/>
      <c r="G234" s="466"/>
      <c r="H234" s="466"/>
      <c r="I234" s="466"/>
      <c r="J234" s="466"/>
      <c r="K234" s="466"/>
      <c r="L234" s="466"/>
      <c r="M234" s="466"/>
      <c r="N234" s="466"/>
      <c r="O234" s="466"/>
      <c r="P234" s="466"/>
      <c r="Q234" s="466"/>
      <c r="R234" s="466"/>
      <c r="S234" s="466"/>
      <c r="T234" s="466"/>
      <c r="U234" s="466"/>
      <c r="V234" s="466"/>
      <c r="W234" s="466"/>
      <c r="X234" s="466"/>
      <c r="Y234" s="466"/>
      <c r="Z234" s="466"/>
    </row>
    <row r="235" spans="1:26" ht="16.5" customHeight="1">
      <c r="A235" s="476"/>
      <c r="B235" s="466"/>
      <c r="C235" s="466"/>
      <c r="D235" s="466"/>
      <c r="E235" s="466"/>
      <c r="F235" s="466"/>
      <c r="G235" s="466"/>
      <c r="H235" s="466"/>
      <c r="I235" s="466"/>
      <c r="J235" s="466"/>
      <c r="K235" s="466"/>
      <c r="L235" s="466"/>
      <c r="M235" s="466"/>
      <c r="N235" s="466"/>
      <c r="O235" s="466"/>
      <c r="P235" s="466"/>
      <c r="Q235" s="466"/>
      <c r="R235" s="466"/>
      <c r="S235" s="466"/>
      <c r="T235" s="466"/>
      <c r="U235" s="466"/>
      <c r="V235" s="466"/>
      <c r="W235" s="466"/>
      <c r="X235" s="466"/>
      <c r="Y235" s="466"/>
      <c r="Z235" s="466"/>
    </row>
    <row r="236" spans="1:26" ht="16.5" customHeight="1">
      <c r="A236" s="476"/>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row>
    <row r="237" spans="1:26" ht="16.5" customHeight="1">
      <c r="A237" s="476"/>
      <c r="B237" s="466"/>
      <c r="C237" s="466"/>
      <c r="D237" s="466"/>
      <c r="E237" s="466"/>
      <c r="F237" s="466"/>
      <c r="G237" s="466"/>
      <c r="H237" s="466"/>
      <c r="I237" s="466"/>
      <c r="J237" s="466"/>
      <c r="K237" s="466"/>
      <c r="L237" s="466"/>
      <c r="M237" s="466"/>
      <c r="N237" s="466"/>
      <c r="O237" s="466"/>
      <c r="P237" s="466"/>
      <c r="Q237" s="466"/>
      <c r="R237" s="466"/>
      <c r="S237" s="466"/>
      <c r="T237" s="466"/>
      <c r="U237" s="466"/>
      <c r="V237" s="466"/>
      <c r="W237" s="466"/>
      <c r="X237" s="466"/>
      <c r="Y237" s="466"/>
      <c r="Z237" s="466"/>
    </row>
    <row r="238" spans="1:26" ht="16.5" customHeight="1">
      <c r="A238" s="476"/>
      <c r="B238" s="466"/>
      <c r="C238" s="466"/>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row>
    <row r="239" spans="1:26" ht="16.5" customHeight="1">
      <c r="A239" s="476"/>
      <c r="B239" s="466"/>
      <c r="C239" s="466"/>
      <c r="D239" s="466"/>
      <c r="E239" s="466"/>
      <c r="F239" s="466"/>
      <c r="G239" s="466"/>
      <c r="H239" s="466"/>
      <c r="I239" s="466"/>
      <c r="J239" s="466"/>
      <c r="K239" s="466"/>
      <c r="L239" s="466"/>
      <c r="M239" s="466"/>
      <c r="N239" s="466"/>
      <c r="O239" s="466"/>
      <c r="P239" s="466"/>
      <c r="Q239" s="466"/>
      <c r="R239" s="466"/>
      <c r="S239" s="466"/>
      <c r="T239" s="466"/>
      <c r="U239" s="466"/>
      <c r="V239" s="466"/>
      <c r="W239" s="466"/>
      <c r="X239" s="466"/>
      <c r="Y239" s="466"/>
      <c r="Z239" s="466"/>
    </row>
    <row r="240" spans="1:26" ht="16.5" customHeight="1">
      <c r="A240" s="476"/>
      <c r="B240" s="466"/>
      <c r="C240" s="466"/>
      <c r="D240" s="466"/>
      <c r="E240" s="466"/>
      <c r="F240" s="466"/>
      <c r="G240" s="466"/>
      <c r="H240" s="466"/>
      <c r="I240" s="466"/>
      <c r="J240" s="466"/>
      <c r="K240" s="466"/>
      <c r="L240" s="466"/>
      <c r="M240" s="466"/>
      <c r="N240" s="466"/>
      <c r="O240" s="466"/>
      <c r="P240" s="466"/>
      <c r="Q240" s="466"/>
      <c r="R240" s="466"/>
      <c r="S240" s="466"/>
      <c r="T240" s="466"/>
      <c r="U240" s="466"/>
      <c r="V240" s="466"/>
      <c r="W240" s="466"/>
      <c r="X240" s="466"/>
      <c r="Y240" s="466"/>
      <c r="Z240" s="466"/>
    </row>
    <row r="241" spans="1:26" ht="16.5" customHeight="1">
      <c r="A241" s="476"/>
      <c r="B241" s="466"/>
      <c r="C241" s="466"/>
      <c r="D241" s="466"/>
      <c r="E241" s="466"/>
      <c r="F241" s="466"/>
      <c r="G241" s="466"/>
      <c r="H241" s="466"/>
      <c r="I241" s="466"/>
      <c r="J241" s="466"/>
      <c r="K241" s="466"/>
      <c r="L241" s="466"/>
      <c r="M241" s="466"/>
      <c r="N241" s="466"/>
      <c r="O241" s="466"/>
      <c r="P241" s="466"/>
      <c r="Q241" s="466"/>
      <c r="R241" s="466"/>
      <c r="S241" s="466"/>
      <c r="T241" s="466"/>
      <c r="U241" s="466"/>
      <c r="V241" s="466"/>
      <c r="W241" s="466"/>
      <c r="X241" s="466"/>
      <c r="Y241" s="466"/>
      <c r="Z241" s="466"/>
    </row>
    <row r="242" spans="1:26" ht="16.5" customHeight="1">
      <c r="A242" s="476"/>
      <c r="B242" s="466"/>
      <c r="C242" s="466"/>
      <c r="D242" s="466"/>
      <c r="E242" s="466"/>
      <c r="F242" s="466"/>
      <c r="G242" s="466"/>
      <c r="H242" s="466"/>
      <c r="I242" s="466"/>
      <c r="J242" s="466"/>
      <c r="K242" s="466"/>
      <c r="L242" s="466"/>
      <c r="M242" s="466"/>
      <c r="N242" s="466"/>
      <c r="O242" s="466"/>
      <c r="P242" s="466"/>
      <c r="Q242" s="466"/>
      <c r="R242" s="466"/>
      <c r="S242" s="466"/>
      <c r="T242" s="466"/>
      <c r="U242" s="466"/>
      <c r="V242" s="466"/>
      <c r="W242" s="466"/>
      <c r="X242" s="466"/>
      <c r="Y242" s="466"/>
      <c r="Z242" s="466"/>
    </row>
    <row r="243" spans="1:26" ht="16.5" customHeight="1">
      <c r="A243" s="476"/>
      <c r="B243" s="466"/>
      <c r="C243" s="466"/>
      <c r="D243" s="466"/>
      <c r="E243" s="466"/>
      <c r="F243" s="466"/>
      <c r="G243" s="466"/>
      <c r="H243" s="466"/>
      <c r="I243" s="466"/>
      <c r="J243" s="466"/>
      <c r="K243" s="466"/>
      <c r="L243" s="466"/>
      <c r="M243" s="466"/>
      <c r="N243" s="466"/>
      <c r="O243" s="466"/>
      <c r="P243" s="466"/>
      <c r="Q243" s="466"/>
      <c r="R243" s="466"/>
      <c r="S243" s="466"/>
      <c r="T243" s="466"/>
      <c r="U243" s="466"/>
      <c r="V243" s="466"/>
      <c r="W243" s="466"/>
      <c r="X243" s="466"/>
      <c r="Y243" s="466"/>
      <c r="Z243" s="466"/>
    </row>
    <row r="244" spans="1:26" ht="16.5" customHeight="1">
      <c r="A244" s="476"/>
      <c r="B244" s="466"/>
      <c r="C244" s="466"/>
      <c r="D244" s="466"/>
      <c r="E244" s="466"/>
      <c r="F244" s="466"/>
      <c r="G244" s="466"/>
      <c r="H244" s="466"/>
      <c r="I244" s="466"/>
      <c r="J244" s="466"/>
      <c r="K244" s="466"/>
      <c r="L244" s="466"/>
      <c r="M244" s="466"/>
      <c r="N244" s="466"/>
      <c r="O244" s="466"/>
      <c r="P244" s="466"/>
      <c r="Q244" s="466"/>
      <c r="R244" s="466"/>
      <c r="S244" s="466"/>
      <c r="T244" s="466"/>
      <c r="U244" s="466"/>
      <c r="V244" s="466"/>
      <c r="W244" s="466"/>
      <c r="X244" s="466"/>
      <c r="Y244" s="466"/>
      <c r="Z244" s="466"/>
    </row>
    <row r="245" spans="1:26" ht="16.5" customHeight="1">
      <c r="A245" s="476"/>
      <c r="B245" s="466"/>
      <c r="C245" s="466"/>
      <c r="D245" s="466"/>
      <c r="E245" s="466"/>
      <c r="F245" s="466"/>
      <c r="G245" s="466"/>
      <c r="H245" s="466"/>
      <c r="I245" s="466"/>
      <c r="J245" s="466"/>
      <c r="K245" s="466"/>
      <c r="L245" s="466"/>
      <c r="M245" s="466"/>
      <c r="N245" s="466"/>
      <c r="O245" s="466"/>
      <c r="P245" s="466"/>
      <c r="Q245" s="466"/>
      <c r="R245" s="466"/>
      <c r="S245" s="466"/>
      <c r="T245" s="466"/>
      <c r="U245" s="466"/>
      <c r="V245" s="466"/>
      <c r="W245" s="466"/>
      <c r="X245" s="466"/>
      <c r="Y245" s="466"/>
      <c r="Z245" s="466"/>
    </row>
    <row r="246" spans="1:26" ht="16.5" customHeight="1">
      <c r="A246" s="476"/>
      <c r="B246" s="466"/>
      <c r="C246" s="466"/>
      <c r="D246" s="466"/>
      <c r="E246" s="466"/>
      <c r="F246" s="466"/>
      <c r="G246" s="466"/>
      <c r="H246" s="466"/>
      <c r="I246" s="466"/>
      <c r="J246" s="466"/>
      <c r="K246" s="466"/>
      <c r="L246" s="466"/>
      <c r="M246" s="466"/>
      <c r="N246" s="466"/>
      <c r="O246" s="466"/>
      <c r="P246" s="466"/>
      <c r="Q246" s="466"/>
      <c r="R246" s="466"/>
      <c r="S246" s="466"/>
      <c r="T246" s="466"/>
      <c r="U246" s="466"/>
      <c r="V246" s="466"/>
      <c r="W246" s="466"/>
      <c r="X246" s="466"/>
      <c r="Y246" s="466"/>
      <c r="Z246" s="466"/>
    </row>
    <row r="247" spans="1:26" ht="16.5" customHeight="1">
      <c r="A247" s="476"/>
      <c r="B247" s="466"/>
      <c r="C247" s="466"/>
      <c r="D247" s="466"/>
      <c r="E247" s="466"/>
      <c r="F247" s="466"/>
      <c r="G247" s="466"/>
      <c r="H247" s="466"/>
      <c r="I247" s="466"/>
      <c r="J247" s="466"/>
      <c r="K247" s="466"/>
      <c r="L247" s="466"/>
      <c r="M247" s="466"/>
      <c r="N247" s="466"/>
      <c r="O247" s="466"/>
      <c r="P247" s="466"/>
      <c r="Q247" s="466"/>
      <c r="R247" s="466"/>
      <c r="S247" s="466"/>
      <c r="T247" s="466"/>
      <c r="U247" s="466"/>
      <c r="V247" s="466"/>
      <c r="W247" s="466"/>
      <c r="X247" s="466"/>
      <c r="Y247" s="466"/>
      <c r="Z247" s="466"/>
    </row>
    <row r="248" spans="1:26" ht="16.5" customHeight="1">
      <c r="A248" s="476"/>
      <c r="B248" s="466"/>
      <c r="C248" s="466"/>
      <c r="D248" s="466"/>
      <c r="E248" s="466"/>
      <c r="F248" s="466"/>
      <c r="G248" s="466"/>
      <c r="H248" s="466"/>
      <c r="I248" s="466"/>
      <c r="J248" s="466"/>
      <c r="K248" s="466"/>
      <c r="L248" s="466"/>
      <c r="M248" s="466"/>
      <c r="N248" s="466"/>
      <c r="O248" s="466"/>
      <c r="P248" s="466"/>
      <c r="Q248" s="466"/>
      <c r="R248" s="466"/>
      <c r="S248" s="466"/>
      <c r="T248" s="466"/>
      <c r="U248" s="466"/>
      <c r="V248" s="466"/>
      <c r="W248" s="466"/>
      <c r="X248" s="466"/>
      <c r="Y248" s="466"/>
      <c r="Z248" s="466"/>
    </row>
    <row r="249" spans="1:26" ht="16.5" customHeight="1">
      <c r="A249" s="476"/>
      <c r="B249" s="466"/>
      <c r="C249" s="466"/>
      <c r="D249" s="466"/>
      <c r="E249" s="466"/>
      <c r="F249" s="466"/>
      <c r="G249" s="466"/>
      <c r="H249" s="466"/>
      <c r="I249" s="466"/>
      <c r="J249" s="466"/>
      <c r="K249" s="466"/>
      <c r="L249" s="466"/>
      <c r="M249" s="466"/>
      <c r="N249" s="466"/>
      <c r="O249" s="466"/>
      <c r="P249" s="466"/>
      <c r="Q249" s="466"/>
      <c r="R249" s="466"/>
      <c r="S249" s="466"/>
      <c r="T249" s="466"/>
      <c r="U249" s="466"/>
      <c r="V249" s="466"/>
      <c r="W249" s="466"/>
      <c r="X249" s="466"/>
      <c r="Y249" s="466"/>
      <c r="Z249" s="466"/>
    </row>
    <row r="250" spans="1:26" ht="16.5" customHeight="1">
      <c r="A250" s="476"/>
      <c r="B250" s="466"/>
      <c r="C250" s="466"/>
      <c r="D250" s="466"/>
      <c r="E250" s="466"/>
      <c r="F250" s="466"/>
      <c r="G250" s="466"/>
      <c r="H250" s="466"/>
      <c r="I250" s="466"/>
      <c r="J250" s="466"/>
      <c r="K250" s="466"/>
      <c r="L250" s="466"/>
      <c r="M250" s="466"/>
      <c r="N250" s="466"/>
      <c r="O250" s="466"/>
      <c r="P250" s="466"/>
      <c r="Q250" s="466"/>
      <c r="R250" s="466"/>
      <c r="S250" s="466"/>
      <c r="T250" s="466"/>
      <c r="U250" s="466"/>
      <c r="V250" s="466"/>
      <c r="W250" s="466"/>
      <c r="X250" s="466"/>
      <c r="Y250" s="466"/>
      <c r="Z250" s="466"/>
    </row>
    <row r="251" spans="1:26" ht="16.5" customHeight="1">
      <c r="A251" s="476"/>
      <c r="B251" s="466"/>
      <c r="C251" s="466"/>
      <c r="D251" s="466"/>
      <c r="E251" s="466"/>
      <c r="F251" s="466"/>
      <c r="G251" s="466"/>
      <c r="H251" s="466"/>
      <c r="I251" s="466"/>
      <c r="J251" s="466"/>
      <c r="K251" s="466"/>
      <c r="L251" s="466"/>
      <c r="M251" s="466"/>
      <c r="N251" s="466"/>
      <c r="O251" s="466"/>
      <c r="P251" s="466"/>
      <c r="Q251" s="466"/>
      <c r="R251" s="466"/>
      <c r="S251" s="466"/>
      <c r="T251" s="466"/>
      <c r="U251" s="466"/>
      <c r="V251" s="466"/>
      <c r="W251" s="466"/>
      <c r="X251" s="466"/>
      <c r="Y251" s="466"/>
      <c r="Z251" s="466"/>
    </row>
    <row r="252" spans="1:26" ht="16.5" customHeight="1">
      <c r="A252" s="476"/>
      <c r="B252" s="466"/>
      <c r="C252" s="466"/>
      <c r="D252" s="466"/>
      <c r="E252" s="466"/>
      <c r="F252" s="466"/>
      <c r="G252" s="466"/>
      <c r="H252" s="466"/>
      <c r="I252" s="466"/>
      <c r="J252" s="466"/>
      <c r="K252" s="466"/>
      <c r="L252" s="466"/>
      <c r="M252" s="466"/>
      <c r="N252" s="466"/>
      <c r="O252" s="466"/>
      <c r="P252" s="466"/>
      <c r="Q252" s="466"/>
      <c r="R252" s="466"/>
      <c r="S252" s="466"/>
      <c r="T252" s="466"/>
      <c r="U252" s="466"/>
      <c r="V252" s="466"/>
      <c r="W252" s="466"/>
      <c r="X252" s="466"/>
      <c r="Y252" s="466"/>
      <c r="Z252" s="466"/>
    </row>
    <row r="253" spans="1:26" ht="16.5" customHeight="1">
      <c r="A253" s="476"/>
      <c r="B253" s="466"/>
      <c r="C253" s="466"/>
      <c r="D253" s="466"/>
      <c r="E253" s="466"/>
      <c r="F253" s="466"/>
      <c r="G253" s="466"/>
      <c r="H253" s="466"/>
      <c r="I253" s="466"/>
      <c r="J253" s="466"/>
      <c r="K253" s="466"/>
      <c r="L253" s="466"/>
      <c r="M253" s="466"/>
      <c r="N253" s="466"/>
      <c r="O253" s="466"/>
      <c r="P253" s="466"/>
      <c r="Q253" s="466"/>
      <c r="R253" s="466"/>
      <c r="S253" s="466"/>
      <c r="T253" s="466"/>
      <c r="U253" s="466"/>
      <c r="V253" s="466"/>
      <c r="W253" s="466"/>
      <c r="X253" s="466"/>
      <c r="Y253" s="466"/>
      <c r="Z253" s="466"/>
    </row>
    <row r="254" spans="1:26" ht="16.5" customHeight="1">
      <c r="A254" s="476"/>
      <c r="B254" s="466"/>
      <c r="C254" s="466"/>
      <c r="D254" s="466"/>
      <c r="E254" s="466"/>
      <c r="F254" s="466"/>
      <c r="G254" s="466"/>
      <c r="H254" s="466"/>
      <c r="I254" s="466"/>
      <c r="J254" s="466"/>
      <c r="K254" s="466"/>
      <c r="L254" s="466"/>
      <c r="M254" s="466"/>
      <c r="N254" s="466"/>
      <c r="O254" s="466"/>
      <c r="P254" s="466"/>
      <c r="Q254" s="466"/>
      <c r="R254" s="466"/>
      <c r="S254" s="466"/>
      <c r="T254" s="466"/>
      <c r="U254" s="466"/>
      <c r="V254" s="466"/>
      <c r="W254" s="466"/>
      <c r="X254" s="466"/>
      <c r="Y254" s="466"/>
      <c r="Z254" s="466"/>
    </row>
    <row r="255" spans="1:26" ht="16.5" customHeight="1">
      <c r="A255" s="476"/>
      <c r="B255" s="466"/>
      <c r="C255" s="466"/>
      <c r="D255" s="466"/>
      <c r="E255" s="466"/>
      <c r="F255" s="466"/>
      <c r="G255" s="466"/>
      <c r="H255" s="466"/>
      <c r="I255" s="466"/>
      <c r="J255" s="466"/>
      <c r="K255" s="466"/>
      <c r="L255" s="466"/>
      <c r="M255" s="466"/>
      <c r="N255" s="466"/>
      <c r="O255" s="466"/>
      <c r="P255" s="466"/>
      <c r="Q255" s="466"/>
      <c r="R255" s="466"/>
      <c r="S255" s="466"/>
      <c r="T255" s="466"/>
      <c r="U255" s="466"/>
      <c r="V255" s="466"/>
      <c r="W255" s="466"/>
      <c r="X255" s="466"/>
      <c r="Y255" s="466"/>
      <c r="Z255" s="466"/>
    </row>
    <row r="256" spans="1:26" ht="16.5" customHeight="1">
      <c r="A256" s="476"/>
      <c r="B256" s="466"/>
      <c r="C256" s="466"/>
      <c r="D256" s="466"/>
      <c r="E256" s="466"/>
      <c r="F256" s="466"/>
      <c r="G256" s="466"/>
      <c r="H256" s="466"/>
      <c r="I256" s="466"/>
      <c r="J256" s="466"/>
      <c r="K256" s="466"/>
      <c r="L256" s="466"/>
      <c r="M256" s="466"/>
      <c r="N256" s="466"/>
      <c r="O256" s="466"/>
      <c r="P256" s="466"/>
      <c r="Q256" s="466"/>
      <c r="R256" s="466"/>
      <c r="S256" s="466"/>
      <c r="T256" s="466"/>
      <c r="U256" s="466"/>
      <c r="V256" s="466"/>
      <c r="W256" s="466"/>
      <c r="X256" s="466"/>
      <c r="Y256" s="466"/>
      <c r="Z256" s="466"/>
    </row>
    <row r="257" spans="1:26" ht="16.5" customHeight="1">
      <c r="A257" s="476"/>
      <c r="B257" s="466"/>
      <c r="C257" s="466"/>
      <c r="D257" s="466"/>
      <c r="E257" s="466"/>
      <c r="F257" s="466"/>
      <c r="G257" s="466"/>
      <c r="H257" s="466"/>
      <c r="I257" s="466"/>
      <c r="J257" s="466"/>
      <c r="K257" s="466"/>
      <c r="L257" s="466"/>
      <c r="M257" s="466"/>
      <c r="N257" s="466"/>
      <c r="O257" s="466"/>
      <c r="P257" s="466"/>
      <c r="Q257" s="466"/>
      <c r="R257" s="466"/>
      <c r="S257" s="466"/>
      <c r="T257" s="466"/>
      <c r="U257" s="466"/>
      <c r="V257" s="466"/>
      <c r="W257" s="466"/>
      <c r="X257" s="466"/>
      <c r="Y257" s="466"/>
      <c r="Z257" s="466"/>
    </row>
    <row r="258" spans="1:26" ht="16.5" customHeight="1">
      <c r="A258" s="476"/>
      <c r="B258" s="466"/>
      <c r="C258" s="466"/>
      <c r="D258" s="466"/>
      <c r="E258" s="466"/>
      <c r="F258" s="466"/>
      <c r="G258" s="466"/>
      <c r="H258" s="466"/>
      <c r="I258" s="466"/>
      <c r="J258" s="466"/>
      <c r="K258" s="466"/>
      <c r="L258" s="466"/>
      <c r="M258" s="466"/>
      <c r="N258" s="466"/>
      <c r="O258" s="466"/>
      <c r="P258" s="466"/>
      <c r="Q258" s="466"/>
      <c r="R258" s="466"/>
      <c r="S258" s="466"/>
      <c r="T258" s="466"/>
      <c r="U258" s="466"/>
      <c r="V258" s="466"/>
      <c r="W258" s="466"/>
      <c r="X258" s="466"/>
      <c r="Y258" s="466"/>
      <c r="Z258" s="466"/>
    </row>
    <row r="259" spans="1:26" ht="16.5" customHeight="1">
      <c r="A259" s="476"/>
      <c r="B259" s="466"/>
      <c r="C259" s="466"/>
      <c r="D259" s="466"/>
      <c r="E259" s="466"/>
      <c r="F259" s="466"/>
      <c r="G259" s="466"/>
      <c r="H259" s="466"/>
      <c r="I259" s="466"/>
      <c r="J259" s="466"/>
      <c r="K259" s="466"/>
      <c r="L259" s="466"/>
      <c r="M259" s="466"/>
      <c r="N259" s="466"/>
      <c r="O259" s="466"/>
      <c r="P259" s="466"/>
      <c r="Q259" s="466"/>
      <c r="R259" s="466"/>
      <c r="S259" s="466"/>
      <c r="T259" s="466"/>
      <c r="U259" s="466"/>
      <c r="V259" s="466"/>
      <c r="W259" s="466"/>
      <c r="X259" s="466"/>
      <c r="Y259" s="466"/>
      <c r="Z259" s="466"/>
    </row>
    <row r="260" spans="1:26" ht="16.5" customHeight="1">
      <c r="A260" s="476"/>
      <c r="B260" s="466"/>
      <c r="C260" s="466"/>
      <c r="D260" s="466"/>
      <c r="E260" s="466"/>
      <c r="F260" s="466"/>
      <c r="G260" s="466"/>
      <c r="H260" s="466"/>
      <c r="I260" s="466"/>
      <c r="J260" s="466"/>
      <c r="K260" s="466"/>
      <c r="L260" s="466"/>
      <c r="M260" s="466"/>
      <c r="N260" s="466"/>
      <c r="O260" s="466"/>
      <c r="P260" s="466"/>
      <c r="Q260" s="466"/>
      <c r="R260" s="466"/>
      <c r="S260" s="466"/>
      <c r="T260" s="466"/>
      <c r="U260" s="466"/>
      <c r="V260" s="466"/>
      <c r="W260" s="466"/>
      <c r="X260" s="466"/>
      <c r="Y260" s="466"/>
      <c r="Z260" s="466"/>
    </row>
    <row r="261" spans="1:26" ht="16.5" customHeight="1">
      <c r="A261" s="476"/>
      <c r="B261" s="466"/>
      <c r="C261" s="466"/>
      <c r="D261" s="466"/>
      <c r="E261" s="466"/>
      <c r="F261" s="466"/>
      <c r="G261" s="466"/>
      <c r="H261" s="466"/>
      <c r="I261" s="466"/>
      <c r="J261" s="466"/>
      <c r="K261" s="466"/>
      <c r="L261" s="466"/>
      <c r="M261" s="466"/>
      <c r="N261" s="466"/>
      <c r="O261" s="466"/>
      <c r="P261" s="466"/>
      <c r="Q261" s="466"/>
      <c r="R261" s="466"/>
      <c r="S261" s="466"/>
      <c r="T261" s="466"/>
      <c r="U261" s="466"/>
      <c r="V261" s="466"/>
      <c r="W261" s="466"/>
      <c r="X261" s="466"/>
      <c r="Y261" s="466"/>
      <c r="Z261" s="466"/>
    </row>
    <row r="262" spans="1:26" ht="16.5" customHeight="1">
      <c r="A262" s="476"/>
      <c r="B262" s="466"/>
      <c r="C262" s="466"/>
      <c r="D262" s="466"/>
      <c r="E262" s="466"/>
      <c r="F262" s="466"/>
      <c r="G262" s="466"/>
      <c r="H262" s="466"/>
      <c r="I262" s="466"/>
      <c r="J262" s="466"/>
      <c r="K262" s="466"/>
      <c r="L262" s="466"/>
      <c r="M262" s="466"/>
      <c r="N262" s="466"/>
      <c r="O262" s="466"/>
      <c r="P262" s="466"/>
      <c r="Q262" s="466"/>
      <c r="R262" s="466"/>
      <c r="S262" s="466"/>
      <c r="T262" s="466"/>
      <c r="U262" s="466"/>
      <c r="V262" s="466"/>
      <c r="W262" s="466"/>
      <c r="X262" s="466"/>
      <c r="Y262" s="466"/>
      <c r="Z262" s="466"/>
    </row>
    <row r="263" spans="1:26" ht="16.5" customHeight="1">
      <c r="A263" s="476"/>
      <c r="B263" s="466"/>
      <c r="C263" s="466"/>
      <c r="D263" s="466"/>
      <c r="E263" s="466"/>
      <c r="F263" s="466"/>
      <c r="G263" s="466"/>
      <c r="H263" s="466"/>
      <c r="I263" s="466"/>
      <c r="J263" s="466"/>
      <c r="K263" s="466"/>
      <c r="L263" s="466"/>
      <c r="M263" s="466"/>
      <c r="N263" s="466"/>
      <c r="O263" s="466"/>
      <c r="P263" s="466"/>
      <c r="Q263" s="466"/>
      <c r="R263" s="466"/>
      <c r="S263" s="466"/>
      <c r="T263" s="466"/>
      <c r="U263" s="466"/>
      <c r="V263" s="466"/>
      <c r="W263" s="466"/>
      <c r="X263" s="466"/>
      <c r="Y263" s="466"/>
      <c r="Z263" s="466"/>
    </row>
    <row r="264" spans="1:26" ht="16.5" customHeight="1">
      <c r="A264" s="476"/>
      <c r="B264" s="466"/>
      <c r="C264" s="466"/>
      <c r="D264" s="466"/>
      <c r="E264" s="466"/>
      <c r="F264" s="466"/>
      <c r="G264" s="466"/>
      <c r="H264" s="466"/>
      <c r="I264" s="466"/>
      <c r="J264" s="466"/>
      <c r="K264" s="466"/>
      <c r="L264" s="466"/>
      <c r="M264" s="466"/>
      <c r="N264" s="466"/>
      <c r="O264" s="466"/>
      <c r="P264" s="466"/>
      <c r="Q264" s="466"/>
      <c r="R264" s="466"/>
      <c r="S264" s="466"/>
      <c r="T264" s="466"/>
      <c r="U264" s="466"/>
      <c r="V264" s="466"/>
      <c r="W264" s="466"/>
      <c r="X264" s="466"/>
      <c r="Y264" s="466"/>
      <c r="Z264" s="466"/>
    </row>
    <row r="265" spans="1:26" ht="16.5" customHeight="1">
      <c r="A265" s="476"/>
      <c r="B265" s="466"/>
      <c r="C265" s="466"/>
      <c r="D265" s="466"/>
      <c r="E265" s="466"/>
      <c r="F265" s="466"/>
      <c r="G265" s="466"/>
      <c r="H265" s="466"/>
      <c r="I265" s="466"/>
      <c r="J265" s="466"/>
      <c r="K265" s="466"/>
      <c r="L265" s="466"/>
      <c r="M265" s="466"/>
      <c r="N265" s="466"/>
      <c r="O265" s="466"/>
      <c r="P265" s="466"/>
      <c r="Q265" s="466"/>
      <c r="R265" s="466"/>
      <c r="S265" s="466"/>
      <c r="T265" s="466"/>
      <c r="U265" s="466"/>
      <c r="V265" s="466"/>
      <c r="W265" s="466"/>
      <c r="X265" s="466"/>
      <c r="Y265" s="466"/>
      <c r="Z265" s="466"/>
    </row>
    <row r="266" spans="1:26" ht="16.5" customHeight="1">
      <c r="A266" s="476"/>
      <c r="B266" s="466"/>
      <c r="C266" s="466"/>
      <c r="D266" s="466"/>
      <c r="E266" s="466"/>
      <c r="F266" s="466"/>
      <c r="G266" s="466"/>
      <c r="H266" s="466"/>
      <c r="I266" s="466"/>
      <c r="J266" s="466"/>
      <c r="K266" s="466"/>
      <c r="L266" s="466"/>
      <c r="M266" s="466"/>
      <c r="N266" s="466"/>
      <c r="O266" s="466"/>
      <c r="P266" s="466"/>
      <c r="Q266" s="466"/>
      <c r="R266" s="466"/>
      <c r="S266" s="466"/>
      <c r="T266" s="466"/>
      <c r="U266" s="466"/>
      <c r="V266" s="466"/>
      <c r="W266" s="466"/>
      <c r="X266" s="466"/>
      <c r="Y266" s="466"/>
      <c r="Z266" s="466"/>
    </row>
    <row r="267" spans="1:26" ht="16.5" customHeight="1">
      <c r="A267" s="476"/>
      <c r="B267" s="466"/>
      <c r="C267" s="466"/>
      <c r="D267" s="466"/>
      <c r="E267" s="466"/>
      <c r="F267" s="466"/>
      <c r="G267" s="466"/>
      <c r="H267" s="466"/>
      <c r="I267" s="466"/>
      <c r="J267" s="466"/>
      <c r="K267" s="466"/>
      <c r="L267" s="466"/>
      <c r="M267" s="466"/>
      <c r="N267" s="466"/>
      <c r="O267" s="466"/>
      <c r="P267" s="466"/>
      <c r="Q267" s="466"/>
      <c r="R267" s="466"/>
      <c r="S267" s="466"/>
      <c r="T267" s="466"/>
      <c r="U267" s="466"/>
      <c r="V267" s="466"/>
      <c r="W267" s="466"/>
      <c r="X267" s="466"/>
      <c r="Y267" s="466"/>
      <c r="Z267" s="466"/>
    </row>
    <row r="268" spans="1:26" ht="16.5" customHeight="1">
      <c r="A268" s="476"/>
      <c r="B268" s="466"/>
      <c r="C268" s="466"/>
      <c r="D268" s="466"/>
      <c r="E268" s="466"/>
      <c r="F268" s="466"/>
      <c r="G268" s="466"/>
      <c r="H268" s="466"/>
      <c r="I268" s="466"/>
      <c r="J268" s="466"/>
      <c r="K268" s="466"/>
      <c r="L268" s="466"/>
      <c r="M268" s="466"/>
      <c r="N268" s="466"/>
      <c r="O268" s="466"/>
      <c r="P268" s="466"/>
      <c r="Q268" s="466"/>
      <c r="R268" s="466"/>
      <c r="S268" s="466"/>
      <c r="T268" s="466"/>
      <c r="U268" s="466"/>
      <c r="V268" s="466"/>
      <c r="W268" s="466"/>
      <c r="X268" s="466"/>
      <c r="Y268" s="466"/>
      <c r="Z268" s="466"/>
    </row>
    <row r="269" spans="1:26" ht="16.5" customHeight="1">
      <c r="A269" s="476"/>
      <c r="B269" s="466"/>
      <c r="C269" s="466"/>
      <c r="D269" s="466"/>
      <c r="E269" s="466"/>
      <c r="F269" s="466"/>
      <c r="G269" s="466"/>
      <c r="H269" s="466"/>
      <c r="I269" s="466"/>
      <c r="J269" s="466"/>
      <c r="K269" s="466"/>
      <c r="L269" s="466"/>
      <c r="M269" s="466"/>
      <c r="N269" s="466"/>
      <c r="O269" s="466"/>
      <c r="P269" s="466"/>
      <c r="Q269" s="466"/>
      <c r="R269" s="466"/>
      <c r="S269" s="466"/>
      <c r="T269" s="466"/>
      <c r="U269" s="466"/>
      <c r="V269" s="466"/>
      <c r="W269" s="466"/>
      <c r="X269" s="466"/>
      <c r="Y269" s="466"/>
      <c r="Z269" s="466"/>
    </row>
    <row r="270" spans="1:26" ht="16.5" customHeight="1">
      <c r="A270" s="476"/>
      <c r="B270" s="466"/>
      <c r="C270" s="466"/>
      <c r="D270" s="466"/>
      <c r="E270" s="466"/>
      <c r="F270" s="466"/>
      <c r="G270" s="466"/>
      <c r="H270" s="466"/>
      <c r="I270" s="466"/>
      <c r="J270" s="466"/>
      <c r="K270" s="466"/>
      <c r="L270" s="466"/>
      <c r="M270" s="466"/>
      <c r="N270" s="466"/>
      <c r="O270" s="466"/>
      <c r="P270" s="466"/>
      <c r="Q270" s="466"/>
      <c r="R270" s="466"/>
      <c r="S270" s="466"/>
      <c r="T270" s="466"/>
      <c r="U270" s="466"/>
      <c r="V270" s="466"/>
      <c r="W270" s="466"/>
      <c r="X270" s="466"/>
      <c r="Y270" s="466"/>
      <c r="Z270" s="466"/>
    </row>
    <row r="271" spans="1:26" ht="16.5" customHeight="1">
      <c r="A271" s="476"/>
      <c r="B271" s="466"/>
      <c r="C271" s="466"/>
      <c r="D271" s="466"/>
      <c r="E271" s="466"/>
      <c r="F271" s="466"/>
      <c r="G271" s="466"/>
      <c r="H271" s="466"/>
      <c r="I271" s="466"/>
      <c r="J271" s="466"/>
      <c r="K271" s="466"/>
      <c r="L271" s="466"/>
      <c r="M271" s="466"/>
      <c r="N271" s="466"/>
      <c r="O271" s="466"/>
      <c r="P271" s="466"/>
      <c r="Q271" s="466"/>
      <c r="R271" s="466"/>
      <c r="S271" s="466"/>
      <c r="T271" s="466"/>
      <c r="U271" s="466"/>
      <c r="V271" s="466"/>
      <c r="W271" s="466"/>
      <c r="X271" s="466"/>
      <c r="Y271" s="466"/>
      <c r="Z271" s="466"/>
    </row>
    <row r="272" spans="1:26" ht="16.5" customHeight="1">
      <c r="A272" s="47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row>
    <row r="273" spans="1:26" ht="16.5" customHeight="1">
      <c r="A273" s="476"/>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row>
    <row r="274" spans="1:26" ht="16.5" customHeight="1">
      <c r="A274" s="476"/>
      <c r="B274" s="466"/>
      <c r="C274" s="466"/>
      <c r="D274" s="466"/>
      <c r="E274" s="466"/>
      <c r="F274" s="466"/>
      <c r="G274" s="466"/>
      <c r="H274" s="466"/>
      <c r="I274" s="466"/>
      <c r="J274" s="466"/>
      <c r="K274" s="466"/>
      <c r="L274" s="466"/>
      <c r="M274" s="466"/>
      <c r="N274" s="466"/>
      <c r="O274" s="466"/>
      <c r="P274" s="466"/>
      <c r="Q274" s="466"/>
      <c r="R274" s="466"/>
      <c r="S274" s="466"/>
      <c r="T274" s="466"/>
      <c r="U274" s="466"/>
      <c r="V274" s="466"/>
      <c r="W274" s="466"/>
      <c r="X274" s="466"/>
      <c r="Y274" s="466"/>
      <c r="Z274" s="466"/>
    </row>
    <row r="275" spans="1:26" ht="16.5" customHeight="1">
      <c r="A275" s="476"/>
      <c r="B275" s="466"/>
      <c r="C275" s="466"/>
      <c r="D275" s="466"/>
      <c r="E275" s="466"/>
      <c r="F275" s="466"/>
      <c r="G275" s="466"/>
      <c r="H275" s="466"/>
      <c r="I275" s="466"/>
      <c r="J275" s="466"/>
      <c r="K275" s="466"/>
      <c r="L275" s="466"/>
      <c r="M275" s="466"/>
      <c r="N275" s="466"/>
      <c r="O275" s="466"/>
      <c r="P275" s="466"/>
      <c r="Q275" s="466"/>
      <c r="R275" s="466"/>
      <c r="S275" s="466"/>
      <c r="T275" s="466"/>
      <c r="U275" s="466"/>
      <c r="V275" s="466"/>
      <c r="W275" s="466"/>
      <c r="X275" s="466"/>
      <c r="Y275" s="466"/>
      <c r="Z275" s="466"/>
    </row>
    <row r="276" spans="1:26" ht="16.5" customHeight="1">
      <c r="A276" s="476"/>
      <c r="B276" s="466"/>
      <c r="C276" s="466"/>
      <c r="D276" s="466"/>
      <c r="E276" s="466"/>
      <c r="F276" s="466"/>
      <c r="G276" s="466"/>
      <c r="H276" s="466"/>
      <c r="I276" s="466"/>
      <c r="J276" s="466"/>
      <c r="K276" s="466"/>
      <c r="L276" s="466"/>
      <c r="M276" s="466"/>
      <c r="N276" s="466"/>
      <c r="O276" s="466"/>
      <c r="P276" s="466"/>
      <c r="Q276" s="466"/>
      <c r="R276" s="466"/>
      <c r="S276" s="466"/>
      <c r="T276" s="466"/>
      <c r="U276" s="466"/>
      <c r="V276" s="466"/>
      <c r="W276" s="466"/>
      <c r="X276" s="466"/>
      <c r="Y276" s="466"/>
      <c r="Z276" s="466"/>
    </row>
    <row r="277" spans="1:26" ht="16.5" customHeight="1">
      <c r="A277" s="476"/>
      <c r="B277" s="466"/>
      <c r="C277" s="466"/>
      <c r="D277" s="466"/>
      <c r="E277" s="466"/>
      <c r="F277" s="466"/>
      <c r="G277" s="466"/>
      <c r="H277" s="466"/>
      <c r="I277" s="466"/>
      <c r="J277" s="466"/>
      <c r="K277" s="466"/>
      <c r="L277" s="466"/>
      <c r="M277" s="466"/>
      <c r="N277" s="466"/>
      <c r="O277" s="466"/>
      <c r="P277" s="466"/>
      <c r="Q277" s="466"/>
      <c r="R277" s="466"/>
      <c r="S277" s="466"/>
      <c r="T277" s="466"/>
      <c r="U277" s="466"/>
      <c r="V277" s="466"/>
      <c r="W277" s="466"/>
      <c r="X277" s="466"/>
      <c r="Y277" s="466"/>
      <c r="Z277" s="466"/>
    </row>
    <row r="278" spans="1:26" ht="16.5" customHeight="1">
      <c r="A278" s="476"/>
      <c r="B278" s="466"/>
      <c r="C278" s="466"/>
      <c r="D278" s="466"/>
      <c r="E278" s="466"/>
      <c r="F278" s="466"/>
      <c r="G278" s="466"/>
      <c r="H278" s="466"/>
      <c r="I278" s="466"/>
      <c r="J278" s="466"/>
      <c r="K278" s="466"/>
      <c r="L278" s="466"/>
      <c r="M278" s="466"/>
      <c r="N278" s="466"/>
      <c r="O278" s="466"/>
      <c r="P278" s="466"/>
      <c r="Q278" s="466"/>
      <c r="R278" s="466"/>
      <c r="S278" s="466"/>
      <c r="T278" s="466"/>
      <c r="U278" s="466"/>
      <c r="V278" s="466"/>
      <c r="W278" s="466"/>
      <c r="X278" s="466"/>
      <c r="Y278" s="466"/>
      <c r="Z278" s="466"/>
    </row>
    <row r="279" spans="1:26" ht="16.5" customHeight="1">
      <c r="A279" s="476"/>
      <c r="B279" s="466"/>
      <c r="C279" s="466"/>
      <c r="D279" s="466"/>
      <c r="E279" s="466"/>
      <c r="F279" s="466"/>
      <c r="G279" s="466"/>
      <c r="H279" s="466"/>
      <c r="I279" s="466"/>
      <c r="J279" s="466"/>
      <c r="K279" s="466"/>
      <c r="L279" s="466"/>
      <c r="M279" s="466"/>
      <c r="N279" s="466"/>
      <c r="O279" s="466"/>
      <c r="P279" s="466"/>
      <c r="Q279" s="466"/>
      <c r="R279" s="466"/>
      <c r="S279" s="466"/>
      <c r="T279" s="466"/>
      <c r="U279" s="466"/>
      <c r="V279" s="466"/>
      <c r="W279" s="466"/>
      <c r="X279" s="466"/>
      <c r="Y279" s="466"/>
      <c r="Z279" s="466"/>
    </row>
    <row r="280" spans="1:26" ht="16.5" customHeight="1">
      <c r="A280" s="476"/>
      <c r="B280" s="466"/>
      <c r="C280" s="466"/>
      <c r="D280" s="466"/>
      <c r="E280" s="466"/>
      <c r="F280" s="466"/>
      <c r="G280" s="466"/>
      <c r="H280" s="466"/>
      <c r="I280" s="466"/>
      <c r="J280" s="466"/>
      <c r="K280" s="466"/>
      <c r="L280" s="466"/>
      <c r="M280" s="466"/>
      <c r="N280" s="466"/>
      <c r="O280" s="466"/>
      <c r="P280" s="466"/>
      <c r="Q280" s="466"/>
      <c r="R280" s="466"/>
      <c r="S280" s="466"/>
      <c r="T280" s="466"/>
      <c r="U280" s="466"/>
      <c r="V280" s="466"/>
      <c r="W280" s="466"/>
      <c r="X280" s="466"/>
      <c r="Y280" s="466"/>
      <c r="Z280" s="466"/>
    </row>
    <row r="281" spans="1:26" ht="16.5" customHeight="1">
      <c r="A281" s="476"/>
      <c r="B281" s="466"/>
      <c r="C281" s="466"/>
      <c r="D281" s="466"/>
      <c r="E281" s="466"/>
      <c r="F281" s="466"/>
      <c r="G281" s="466"/>
      <c r="H281" s="466"/>
      <c r="I281" s="466"/>
      <c r="J281" s="466"/>
      <c r="K281" s="466"/>
      <c r="L281" s="466"/>
      <c r="M281" s="466"/>
      <c r="N281" s="466"/>
      <c r="O281" s="466"/>
      <c r="P281" s="466"/>
      <c r="Q281" s="466"/>
      <c r="R281" s="466"/>
      <c r="S281" s="466"/>
      <c r="T281" s="466"/>
      <c r="U281" s="466"/>
      <c r="V281" s="466"/>
      <c r="W281" s="466"/>
      <c r="X281" s="466"/>
      <c r="Y281" s="466"/>
      <c r="Z281" s="466"/>
    </row>
    <row r="282" spans="1:26" ht="16.5" customHeight="1">
      <c r="A282" s="476"/>
      <c r="B282" s="466"/>
      <c r="C282" s="466"/>
      <c r="D282" s="466"/>
      <c r="E282" s="466"/>
      <c r="F282" s="466"/>
      <c r="G282" s="466"/>
      <c r="H282" s="466"/>
      <c r="I282" s="466"/>
      <c r="J282" s="466"/>
      <c r="K282" s="466"/>
      <c r="L282" s="466"/>
      <c r="M282" s="466"/>
      <c r="N282" s="466"/>
      <c r="O282" s="466"/>
      <c r="P282" s="466"/>
      <c r="Q282" s="466"/>
      <c r="R282" s="466"/>
      <c r="S282" s="466"/>
      <c r="T282" s="466"/>
      <c r="U282" s="466"/>
      <c r="V282" s="466"/>
      <c r="W282" s="466"/>
      <c r="X282" s="466"/>
      <c r="Y282" s="466"/>
      <c r="Z282" s="466"/>
    </row>
    <row r="283" spans="1:26" ht="16.5" customHeight="1">
      <c r="A283" s="476"/>
      <c r="B283" s="466"/>
      <c r="C283" s="466"/>
      <c r="D283" s="466"/>
      <c r="E283" s="466"/>
      <c r="F283" s="466"/>
      <c r="G283" s="466"/>
      <c r="H283" s="466"/>
      <c r="I283" s="466"/>
      <c r="J283" s="466"/>
      <c r="K283" s="466"/>
      <c r="L283" s="466"/>
      <c r="M283" s="466"/>
      <c r="N283" s="466"/>
      <c r="O283" s="466"/>
      <c r="P283" s="466"/>
      <c r="Q283" s="466"/>
      <c r="R283" s="466"/>
      <c r="S283" s="466"/>
      <c r="T283" s="466"/>
      <c r="U283" s="466"/>
      <c r="V283" s="466"/>
      <c r="W283" s="466"/>
      <c r="X283" s="466"/>
      <c r="Y283" s="466"/>
      <c r="Z283" s="466"/>
    </row>
    <row r="284" spans="1:26" ht="16.5" customHeight="1">
      <c r="A284" s="476"/>
      <c r="B284" s="466"/>
      <c r="C284" s="466"/>
      <c r="D284" s="466"/>
      <c r="E284" s="466"/>
      <c r="F284" s="466"/>
      <c r="G284" s="466"/>
      <c r="H284" s="466"/>
      <c r="I284" s="466"/>
      <c r="J284" s="466"/>
      <c r="K284" s="466"/>
      <c r="L284" s="466"/>
      <c r="M284" s="466"/>
      <c r="N284" s="466"/>
      <c r="O284" s="466"/>
      <c r="P284" s="466"/>
      <c r="Q284" s="466"/>
      <c r="R284" s="466"/>
      <c r="S284" s="466"/>
      <c r="T284" s="466"/>
      <c r="U284" s="466"/>
      <c r="V284" s="466"/>
      <c r="W284" s="466"/>
      <c r="X284" s="466"/>
      <c r="Y284" s="466"/>
      <c r="Z284" s="466"/>
    </row>
    <row r="285" spans="1:26" ht="16.5" customHeight="1">
      <c r="A285" s="476"/>
      <c r="B285" s="466"/>
      <c r="C285" s="466"/>
      <c r="D285" s="466"/>
      <c r="E285" s="466"/>
      <c r="F285" s="466"/>
      <c r="G285" s="466"/>
      <c r="H285" s="466"/>
      <c r="I285" s="466"/>
      <c r="J285" s="466"/>
      <c r="K285" s="466"/>
      <c r="L285" s="466"/>
      <c r="M285" s="466"/>
      <c r="N285" s="466"/>
      <c r="O285" s="466"/>
      <c r="P285" s="466"/>
      <c r="Q285" s="466"/>
      <c r="R285" s="466"/>
      <c r="S285" s="466"/>
      <c r="T285" s="466"/>
      <c r="U285" s="466"/>
      <c r="V285" s="466"/>
      <c r="W285" s="466"/>
      <c r="X285" s="466"/>
      <c r="Y285" s="466"/>
      <c r="Z285" s="466"/>
    </row>
    <row r="286" spans="1:26" ht="16.5" customHeight="1">
      <c r="A286" s="476"/>
      <c r="B286" s="466"/>
      <c r="C286" s="466"/>
      <c r="D286" s="466"/>
      <c r="E286" s="466"/>
      <c r="F286" s="466"/>
      <c r="G286" s="466"/>
      <c r="H286" s="466"/>
      <c r="I286" s="466"/>
      <c r="J286" s="466"/>
      <c r="K286" s="466"/>
      <c r="L286" s="466"/>
      <c r="M286" s="466"/>
      <c r="N286" s="466"/>
      <c r="O286" s="466"/>
      <c r="P286" s="466"/>
      <c r="Q286" s="466"/>
      <c r="R286" s="466"/>
      <c r="S286" s="466"/>
      <c r="T286" s="466"/>
      <c r="U286" s="466"/>
      <c r="V286" s="466"/>
      <c r="W286" s="466"/>
      <c r="X286" s="466"/>
      <c r="Y286" s="466"/>
      <c r="Z286" s="466"/>
    </row>
    <row r="287" spans="1:26" ht="16.5" customHeight="1">
      <c r="A287" s="476"/>
      <c r="B287" s="466"/>
      <c r="C287" s="466"/>
      <c r="D287" s="466"/>
      <c r="E287" s="466"/>
      <c r="F287" s="466"/>
      <c r="G287" s="466"/>
      <c r="H287" s="466"/>
      <c r="I287" s="466"/>
      <c r="J287" s="466"/>
      <c r="K287" s="466"/>
      <c r="L287" s="466"/>
      <c r="M287" s="466"/>
      <c r="N287" s="466"/>
      <c r="O287" s="466"/>
      <c r="P287" s="466"/>
      <c r="Q287" s="466"/>
      <c r="R287" s="466"/>
      <c r="S287" s="466"/>
      <c r="T287" s="466"/>
      <c r="U287" s="466"/>
      <c r="V287" s="466"/>
      <c r="W287" s="466"/>
      <c r="X287" s="466"/>
      <c r="Y287" s="466"/>
      <c r="Z287" s="466"/>
    </row>
    <row r="288" spans="1:26" ht="16.5" customHeight="1">
      <c r="A288" s="476"/>
      <c r="B288" s="466"/>
      <c r="C288" s="466"/>
      <c r="D288" s="466"/>
      <c r="E288" s="466"/>
      <c r="F288" s="466"/>
      <c r="G288" s="466"/>
      <c r="H288" s="466"/>
      <c r="I288" s="466"/>
      <c r="J288" s="466"/>
      <c r="K288" s="466"/>
      <c r="L288" s="466"/>
      <c r="M288" s="466"/>
      <c r="N288" s="466"/>
      <c r="O288" s="466"/>
      <c r="P288" s="466"/>
      <c r="Q288" s="466"/>
      <c r="R288" s="466"/>
      <c r="S288" s="466"/>
      <c r="T288" s="466"/>
      <c r="U288" s="466"/>
      <c r="V288" s="466"/>
      <c r="W288" s="466"/>
      <c r="X288" s="466"/>
      <c r="Y288" s="466"/>
      <c r="Z288" s="466"/>
    </row>
    <row r="289" spans="1:26" ht="16.5" customHeight="1">
      <c r="A289" s="476"/>
      <c r="B289" s="466"/>
      <c r="C289" s="466"/>
      <c r="D289" s="466"/>
      <c r="E289" s="466"/>
      <c r="F289" s="466"/>
      <c r="G289" s="466"/>
      <c r="H289" s="466"/>
      <c r="I289" s="466"/>
      <c r="J289" s="466"/>
      <c r="K289" s="466"/>
      <c r="L289" s="466"/>
      <c r="M289" s="466"/>
      <c r="N289" s="466"/>
      <c r="O289" s="466"/>
      <c r="P289" s="466"/>
      <c r="Q289" s="466"/>
      <c r="R289" s="466"/>
      <c r="S289" s="466"/>
      <c r="T289" s="466"/>
      <c r="U289" s="466"/>
      <c r="V289" s="466"/>
      <c r="W289" s="466"/>
      <c r="X289" s="466"/>
      <c r="Y289" s="466"/>
      <c r="Z289" s="466"/>
    </row>
    <row r="290" spans="1:26" ht="16.5" customHeight="1">
      <c r="A290" s="476"/>
      <c r="B290" s="466"/>
      <c r="C290" s="466"/>
      <c r="D290" s="466"/>
      <c r="E290" s="466"/>
      <c r="F290" s="466"/>
      <c r="G290" s="466"/>
      <c r="H290" s="466"/>
      <c r="I290" s="466"/>
      <c r="J290" s="466"/>
      <c r="K290" s="466"/>
      <c r="L290" s="466"/>
      <c r="M290" s="466"/>
      <c r="N290" s="466"/>
      <c r="O290" s="466"/>
      <c r="P290" s="466"/>
      <c r="Q290" s="466"/>
      <c r="R290" s="466"/>
      <c r="S290" s="466"/>
      <c r="T290" s="466"/>
      <c r="U290" s="466"/>
      <c r="V290" s="466"/>
      <c r="W290" s="466"/>
      <c r="X290" s="466"/>
      <c r="Y290" s="466"/>
      <c r="Z290" s="466"/>
    </row>
    <row r="291" spans="1:26" ht="16.5" customHeight="1">
      <c r="A291" s="476"/>
      <c r="B291" s="466"/>
      <c r="C291" s="466"/>
      <c r="D291" s="466"/>
      <c r="E291" s="466"/>
      <c r="F291" s="466"/>
      <c r="G291" s="466"/>
      <c r="H291" s="466"/>
      <c r="I291" s="466"/>
      <c r="J291" s="466"/>
      <c r="K291" s="466"/>
      <c r="L291" s="466"/>
      <c r="M291" s="466"/>
      <c r="N291" s="466"/>
      <c r="O291" s="466"/>
      <c r="P291" s="466"/>
      <c r="Q291" s="466"/>
      <c r="R291" s="466"/>
      <c r="S291" s="466"/>
      <c r="T291" s="466"/>
      <c r="U291" s="466"/>
      <c r="V291" s="466"/>
      <c r="W291" s="466"/>
      <c r="X291" s="466"/>
      <c r="Y291" s="466"/>
      <c r="Z291" s="466"/>
    </row>
    <row r="292" spans="1:26" ht="16.5" customHeight="1">
      <c r="A292" s="476"/>
      <c r="B292" s="466"/>
      <c r="C292" s="466"/>
      <c r="D292" s="466"/>
      <c r="E292" s="466"/>
      <c r="F292" s="466"/>
      <c r="G292" s="466"/>
      <c r="H292" s="466"/>
      <c r="I292" s="466"/>
      <c r="J292" s="466"/>
      <c r="K292" s="466"/>
      <c r="L292" s="466"/>
      <c r="M292" s="466"/>
      <c r="N292" s="466"/>
      <c r="O292" s="466"/>
      <c r="P292" s="466"/>
      <c r="Q292" s="466"/>
      <c r="R292" s="466"/>
      <c r="S292" s="466"/>
      <c r="T292" s="466"/>
      <c r="U292" s="466"/>
      <c r="V292" s="466"/>
      <c r="W292" s="466"/>
      <c r="X292" s="466"/>
      <c r="Y292" s="466"/>
      <c r="Z292" s="466"/>
    </row>
    <row r="293" spans="1:26" ht="16.5" customHeight="1">
      <c r="A293" s="476"/>
      <c r="B293" s="466"/>
      <c r="C293" s="466"/>
      <c r="D293" s="466"/>
      <c r="E293" s="466"/>
      <c r="F293" s="466"/>
      <c r="G293" s="466"/>
      <c r="H293" s="466"/>
      <c r="I293" s="466"/>
      <c r="J293" s="466"/>
      <c r="K293" s="466"/>
      <c r="L293" s="466"/>
      <c r="M293" s="466"/>
      <c r="N293" s="466"/>
      <c r="O293" s="466"/>
      <c r="P293" s="466"/>
      <c r="Q293" s="466"/>
      <c r="R293" s="466"/>
      <c r="S293" s="466"/>
      <c r="T293" s="466"/>
      <c r="U293" s="466"/>
      <c r="V293" s="466"/>
      <c r="W293" s="466"/>
      <c r="X293" s="466"/>
      <c r="Y293" s="466"/>
      <c r="Z293" s="466"/>
    </row>
    <row r="294" spans="1:26" ht="16.5" customHeight="1">
      <c r="A294" s="476"/>
      <c r="B294" s="466"/>
      <c r="C294" s="466"/>
      <c r="D294" s="466"/>
      <c r="E294" s="466"/>
      <c r="F294" s="466"/>
      <c r="G294" s="466"/>
      <c r="H294" s="466"/>
      <c r="I294" s="466"/>
      <c r="J294" s="466"/>
      <c r="K294" s="466"/>
      <c r="L294" s="466"/>
      <c r="M294" s="466"/>
      <c r="N294" s="466"/>
      <c r="O294" s="466"/>
      <c r="P294" s="466"/>
      <c r="Q294" s="466"/>
      <c r="R294" s="466"/>
      <c r="S294" s="466"/>
      <c r="T294" s="466"/>
      <c r="U294" s="466"/>
      <c r="V294" s="466"/>
      <c r="W294" s="466"/>
      <c r="X294" s="466"/>
      <c r="Y294" s="466"/>
      <c r="Z294" s="466"/>
    </row>
    <row r="295" spans="1:26" ht="16.5" customHeight="1">
      <c r="A295" s="476"/>
      <c r="B295" s="466"/>
      <c r="C295" s="466"/>
      <c r="D295" s="466"/>
      <c r="E295" s="466"/>
      <c r="F295" s="466"/>
      <c r="G295" s="466"/>
      <c r="H295" s="466"/>
      <c r="I295" s="466"/>
      <c r="J295" s="466"/>
      <c r="K295" s="466"/>
      <c r="L295" s="466"/>
      <c r="M295" s="466"/>
      <c r="N295" s="466"/>
      <c r="O295" s="466"/>
      <c r="P295" s="466"/>
      <c r="Q295" s="466"/>
      <c r="R295" s="466"/>
      <c r="S295" s="466"/>
      <c r="T295" s="466"/>
      <c r="U295" s="466"/>
      <c r="V295" s="466"/>
      <c r="W295" s="466"/>
      <c r="X295" s="466"/>
      <c r="Y295" s="466"/>
      <c r="Z295" s="466"/>
    </row>
    <row r="296" spans="1:26" ht="16.5" customHeight="1">
      <c r="A296" s="476"/>
      <c r="B296" s="466"/>
      <c r="C296" s="466"/>
      <c r="D296" s="466"/>
      <c r="E296" s="466"/>
      <c r="F296" s="466"/>
      <c r="G296" s="466"/>
      <c r="H296" s="466"/>
      <c r="I296" s="466"/>
      <c r="J296" s="466"/>
      <c r="K296" s="466"/>
      <c r="L296" s="466"/>
      <c r="M296" s="466"/>
      <c r="N296" s="466"/>
      <c r="O296" s="466"/>
      <c r="P296" s="466"/>
      <c r="Q296" s="466"/>
      <c r="R296" s="466"/>
      <c r="S296" s="466"/>
      <c r="T296" s="466"/>
      <c r="U296" s="466"/>
      <c r="V296" s="466"/>
      <c r="W296" s="466"/>
      <c r="X296" s="466"/>
      <c r="Y296" s="466"/>
      <c r="Z296" s="466"/>
    </row>
    <row r="297" spans="1:26" ht="16.5" customHeight="1">
      <c r="A297" s="476"/>
      <c r="B297" s="466"/>
      <c r="C297" s="466"/>
      <c r="D297" s="466"/>
      <c r="E297" s="466"/>
      <c r="F297" s="466"/>
      <c r="G297" s="466"/>
      <c r="H297" s="466"/>
      <c r="I297" s="466"/>
      <c r="J297" s="466"/>
      <c r="K297" s="466"/>
      <c r="L297" s="466"/>
      <c r="M297" s="466"/>
      <c r="N297" s="466"/>
      <c r="O297" s="466"/>
      <c r="P297" s="466"/>
      <c r="Q297" s="466"/>
      <c r="R297" s="466"/>
      <c r="S297" s="466"/>
      <c r="T297" s="466"/>
      <c r="U297" s="466"/>
      <c r="V297" s="466"/>
      <c r="W297" s="466"/>
      <c r="X297" s="466"/>
      <c r="Y297" s="466"/>
      <c r="Z297" s="466"/>
    </row>
    <row r="298" spans="1:26" ht="16.5" customHeight="1">
      <c r="A298" s="476"/>
      <c r="B298" s="466"/>
      <c r="C298" s="466"/>
      <c r="D298" s="466"/>
      <c r="E298" s="466"/>
      <c r="F298" s="466"/>
      <c r="G298" s="466"/>
      <c r="H298" s="466"/>
      <c r="I298" s="466"/>
      <c r="J298" s="466"/>
      <c r="K298" s="466"/>
      <c r="L298" s="466"/>
      <c r="M298" s="466"/>
      <c r="N298" s="466"/>
      <c r="O298" s="466"/>
      <c r="P298" s="466"/>
      <c r="Q298" s="466"/>
      <c r="R298" s="466"/>
      <c r="S298" s="466"/>
      <c r="T298" s="466"/>
      <c r="U298" s="466"/>
      <c r="V298" s="466"/>
      <c r="W298" s="466"/>
      <c r="X298" s="466"/>
      <c r="Y298" s="466"/>
      <c r="Z298" s="466"/>
    </row>
    <row r="299" spans="1:26" ht="16.5" customHeight="1">
      <c r="A299" s="476"/>
      <c r="B299" s="466"/>
      <c r="C299" s="466"/>
      <c r="D299" s="466"/>
      <c r="E299" s="466"/>
      <c r="F299" s="466"/>
      <c r="G299" s="466"/>
      <c r="H299" s="466"/>
      <c r="I299" s="466"/>
      <c r="J299" s="466"/>
      <c r="K299" s="466"/>
      <c r="L299" s="466"/>
      <c r="M299" s="466"/>
      <c r="N299" s="466"/>
      <c r="O299" s="466"/>
      <c r="P299" s="466"/>
      <c r="Q299" s="466"/>
      <c r="R299" s="466"/>
      <c r="S299" s="466"/>
      <c r="T299" s="466"/>
      <c r="U299" s="466"/>
      <c r="V299" s="466"/>
      <c r="W299" s="466"/>
      <c r="X299" s="466"/>
      <c r="Y299" s="466"/>
      <c r="Z299" s="466"/>
    </row>
    <row r="300" spans="1:26" ht="16.5" customHeight="1">
      <c r="A300" s="476"/>
      <c r="B300" s="466"/>
      <c r="C300" s="466"/>
      <c r="D300" s="466"/>
      <c r="E300" s="466"/>
      <c r="F300" s="466"/>
      <c r="G300" s="466"/>
      <c r="H300" s="466"/>
      <c r="I300" s="466"/>
      <c r="J300" s="466"/>
      <c r="K300" s="466"/>
      <c r="L300" s="466"/>
      <c r="M300" s="466"/>
      <c r="N300" s="466"/>
      <c r="O300" s="466"/>
      <c r="P300" s="466"/>
      <c r="Q300" s="466"/>
      <c r="R300" s="466"/>
      <c r="S300" s="466"/>
      <c r="T300" s="466"/>
      <c r="U300" s="466"/>
      <c r="V300" s="466"/>
      <c r="W300" s="466"/>
      <c r="X300" s="466"/>
      <c r="Y300" s="466"/>
      <c r="Z300" s="466"/>
    </row>
    <row r="301" spans="1:26" ht="16.5" customHeight="1">
      <c r="A301" s="476"/>
      <c r="B301" s="466"/>
      <c r="C301" s="466"/>
      <c r="D301" s="466"/>
      <c r="E301" s="466"/>
      <c r="F301" s="466"/>
      <c r="G301" s="466"/>
      <c r="H301" s="466"/>
      <c r="I301" s="466"/>
      <c r="J301" s="466"/>
      <c r="K301" s="466"/>
      <c r="L301" s="466"/>
      <c r="M301" s="466"/>
      <c r="N301" s="466"/>
      <c r="O301" s="466"/>
      <c r="P301" s="466"/>
      <c r="Q301" s="466"/>
      <c r="R301" s="466"/>
      <c r="S301" s="466"/>
      <c r="T301" s="466"/>
      <c r="U301" s="466"/>
      <c r="V301" s="466"/>
      <c r="W301" s="466"/>
      <c r="X301" s="466"/>
      <c r="Y301" s="466"/>
      <c r="Z301" s="466"/>
    </row>
    <row r="302" spans="1:26" ht="16.5" customHeight="1">
      <c r="A302" s="476"/>
      <c r="B302" s="466"/>
      <c r="C302" s="466"/>
      <c r="D302" s="466"/>
      <c r="E302" s="466"/>
      <c r="F302" s="466"/>
      <c r="G302" s="466"/>
      <c r="H302" s="466"/>
      <c r="I302" s="466"/>
      <c r="J302" s="466"/>
      <c r="K302" s="466"/>
      <c r="L302" s="466"/>
      <c r="M302" s="466"/>
      <c r="N302" s="466"/>
      <c r="O302" s="466"/>
      <c r="P302" s="466"/>
      <c r="Q302" s="466"/>
      <c r="R302" s="466"/>
      <c r="S302" s="466"/>
      <c r="T302" s="466"/>
      <c r="U302" s="466"/>
      <c r="V302" s="466"/>
      <c r="W302" s="466"/>
      <c r="X302" s="466"/>
      <c r="Y302" s="466"/>
      <c r="Z302" s="466"/>
    </row>
    <row r="303" spans="1:26" ht="16.5" customHeight="1">
      <c r="A303" s="476"/>
      <c r="B303" s="466"/>
      <c r="C303" s="466"/>
      <c r="D303" s="466"/>
      <c r="E303" s="466"/>
      <c r="F303" s="466"/>
      <c r="G303" s="466"/>
      <c r="H303" s="466"/>
      <c r="I303" s="466"/>
      <c r="J303" s="466"/>
      <c r="K303" s="466"/>
      <c r="L303" s="466"/>
      <c r="M303" s="466"/>
      <c r="N303" s="466"/>
      <c r="O303" s="466"/>
      <c r="P303" s="466"/>
      <c r="Q303" s="466"/>
      <c r="R303" s="466"/>
      <c r="S303" s="466"/>
      <c r="T303" s="466"/>
      <c r="U303" s="466"/>
      <c r="V303" s="466"/>
      <c r="W303" s="466"/>
      <c r="X303" s="466"/>
      <c r="Y303" s="466"/>
      <c r="Z303" s="466"/>
    </row>
    <row r="304" spans="1:26" ht="16.5" customHeight="1">
      <c r="A304" s="476"/>
      <c r="B304" s="466"/>
      <c r="C304" s="466"/>
      <c r="D304" s="466"/>
      <c r="E304" s="466"/>
      <c r="F304" s="466"/>
      <c r="G304" s="466"/>
      <c r="H304" s="466"/>
      <c r="I304" s="466"/>
      <c r="J304" s="466"/>
      <c r="K304" s="466"/>
      <c r="L304" s="466"/>
      <c r="M304" s="466"/>
      <c r="N304" s="466"/>
      <c r="O304" s="466"/>
      <c r="P304" s="466"/>
      <c r="Q304" s="466"/>
      <c r="R304" s="466"/>
      <c r="S304" s="466"/>
      <c r="T304" s="466"/>
      <c r="U304" s="466"/>
      <c r="V304" s="466"/>
      <c r="W304" s="466"/>
      <c r="X304" s="466"/>
      <c r="Y304" s="466"/>
      <c r="Z304" s="466"/>
    </row>
    <row r="305" spans="1:26" ht="16.5" customHeight="1">
      <c r="A305" s="476"/>
      <c r="B305" s="466"/>
      <c r="C305" s="466"/>
      <c r="D305" s="466"/>
      <c r="E305" s="466"/>
      <c r="F305" s="466"/>
      <c r="G305" s="466"/>
      <c r="H305" s="466"/>
      <c r="I305" s="466"/>
      <c r="J305" s="466"/>
      <c r="K305" s="466"/>
      <c r="L305" s="466"/>
      <c r="M305" s="466"/>
      <c r="N305" s="466"/>
      <c r="O305" s="466"/>
      <c r="P305" s="466"/>
      <c r="Q305" s="466"/>
      <c r="R305" s="466"/>
      <c r="S305" s="466"/>
      <c r="T305" s="466"/>
      <c r="U305" s="466"/>
      <c r="V305" s="466"/>
      <c r="W305" s="466"/>
      <c r="X305" s="466"/>
      <c r="Y305" s="466"/>
      <c r="Z305" s="466"/>
    </row>
    <row r="306" spans="1:26" ht="16.5" customHeight="1">
      <c r="A306" s="476"/>
      <c r="B306" s="466"/>
      <c r="C306" s="466"/>
      <c r="D306" s="466"/>
      <c r="E306" s="466"/>
      <c r="F306" s="466"/>
      <c r="G306" s="466"/>
      <c r="H306" s="466"/>
      <c r="I306" s="466"/>
      <c r="J306" s="466"/>
      <c r="K306" s="466"/>
      <c r="L306" s="466"/>
      <c r="M306" s="466"/>
      <c r="N306" s="466"/>
      <c r="O306" s="466"/>
      <c r="P306" s="466"/>
      <c r="Q306" s="466"/>
      <c r="R306" s="466"/>
      <c r="S306" s="466"/>
      <c r="T306" s="466"/>
      <c r="U306" s="466"/>
      <c r="V306" s="466"/>
      <c r="W306" s="466"/>
      <c r="X306" s="466"/>
      <c r="Y306" s="466"/>
      <c r="Z306" s="466"/>
    </row>
    <row r="307" spans="1:26" ht="16.5" customHeight="1">
      <c r="A307" s="476"/>
      <c r="B307" s="466"/>
      <c r="C307" s="466"/>
      <c r="D307" s="466"/>
      <c r="E307" s="466"/>
      <c r="F307" s="466"/>
      <c r="G307" s="466"/>
      <c r="H307" s="466"/>
      <c r="I307" s="466"/>
      <c r="J307" s="466"/>
      <c r="K307" s="466"/>
      <c r="L307" s="466"/>
      <c r="M307" s="466"/>
      <c r="N307" s="466"/>
      <c r="O307" s="466"/>
      <c r="P307" s="466"/>
      <c r="Q307" s="466"/>
      <c r="R307" s="466"/>
      <c r="S307" s="466"/>
      <c r="T307" s="466"/>
      <c r="U307" s="466"/>
      <c r="V307" s="466"/>
      <c r="W307" s="466"/>
      <c r="X307" s="466"/>
      <c r="Y307" s="466"/>
      <c r="Z307" s="466"/>
    </row>
    <row r="308" spans="1:26" ht="16.5" customHeight="1">
      <c r="A308" s="476"/>
      <c r="B308" s="466"/>
      <c r="C308" s="466"/>
      <c r="D308" s="466"/>
      <c r="E308" s="466"/>
      <c r="F308" s="466"/>
      <c r="G308" s="466"/>
      <c r="H308" s="466"/>
      <c r="I308" s="466"/>
      <c r="J308" s="466"/>
      <c r="K308" s="466"/>
      <c r="L308" s="466"/>
      <c r="M308" s="466"/>
      <c r="N308" s="466"/>
      <c r="O308" s="466"/>
      <c r="P308" s="466"/>
      <c r="Q308" s="466"/>
      <c r="R308" s="466"/>
      <c r="S308" s="466"/>
      <c r="T308" s="466"/>
      <c r="U308" s="466"/>
      <c r="V308" s="466"/>
      <c r="W308" s="466"/>
      <c r="X308" s="466"/>
      <c r="Y308" s="466"/>
      <c r="Z308" s="466"/>
    </row>
    <row r="309" spans="1:26" ht="16.5" customHeight="1">
      <c r="A309" s="476"/>
      <c r="B309" s="466"/>
      <c r="C309" s="466"/>
      <c r="D309" s="466"/>
      <c r="E309" s="466"/>
      <c r="F309" s="466"/>
      <c r="G309" s="466"/>
      <c r="H309" s="466"/>
      <c r="I309" s="466"/>
      <c r="J309" s="466"/>
      <c r="K309" s="466"/>
      <c r="L309" s="466"/>
      <c r="M309" s="466"/>
      <c r="N309" s="466"/>
      <c r="O309" s="466"/>
      <c r="P309" s="466"/>
      <c r="Q309" s="466"/>
      <c r="R309" s="466"/>
      <c r="S309" s="466"/>
      <c r="T309" s="466"/>
      <c r="U309" s="466"/>
      <c r="V309" s="466"/>
      <c r="W309" s="466"/>
      <c r="X309" s="466"/>
      <c r="Y309" s="466"/>
      <c r="Z309" s="466"/>
    </row>
    <row r="310" spans="1:26" ht="16.5" customHeight="1">
      <c r="A310" s="476"/>
      <c r="B310" s="466"/>
      <c r="C310" s="466"/>
      <c r="D310" s="466"/>
      <c r="E310" s="466"/>
      <c r="F310" s="466"/>
      <c r="G310" s="466"/>
      <c r="H310" s="466"/>
      <c r="I310" s="466"/>
      <c r="J310" s="466"/>
      <c r="K310" s="466"/>
      <c r="L310" s="466"/>
      <c r="M310" s="466"/>
      <c r="N310" s="466"/>
      <c r="O310" s="466"/>
      <c r="P310" s="466"/>
      <c r="Q310" s="466"/>
      <c r="R310" s="466"/>
      <c r="S310" s="466"/>
      <c r="T310" s="466"/>
      <c r="U310" s="466"/>
      <c r="V310" s="466"/>
      <c r="W310" s="466"/>
      <c r="X310" s="466"/>
      <c r="Y310" s="466"/>
      <c r="Z310" s="466"/>
    </row>
    <row r="311" spans="1:26" ht="16.5" customHeight="1">
      <c r="A311" s="476"/>
      <c r="B311" s="466"/>
      <c r="C311" s="466"/>
      <c r="D311" s="466"/>
      <c r="E311" s="466"/>
      <c r="F311" s="466"/>
      <c r="G311" s="466"/>
      <c r="H311" s="466"/>
      <c r="I311" s="466"/>
      <c r="J311" s="466"/>
      <c r="K311" s="466"/>
      <c r="L311" s="466"/>
      <c r="M311" s="466"/>
      <c r="N311" s="466"/>
      <c r="O311" s="466"/>
      <c r="P311" s="466"/>
      <c r="Q311" s="466"/>
      <c r="R311" s="466"/>
      <c r="S311" s="466"/>
      <c r="T311" s="466"/>
      <c r="U311" s="466"/>
      <c r="V311" s="466"/>
      <c r="W311" s="466"/>
      <c r="X311" s="466"/>
      <c r="Y311" s="466"/>
      <c r="Z311" s="466"/>
    </row>
    <row r="312" spans="1:26" ht="16.5" customHeight="1">
      <c r="A312" s="476"/>
      <c r="B312" s="466"/>
      <c r="C312" s="466"/>
      <c r="D312" s="466"/>
      <c r="E312" s="466"/>
      <c r="F312" s="466"/>
      <c r="G312" s="466"/>
      <c r="H312" s="466"/>
      <c r="I312" s="466"/>
      <c r="J312" s="466"/>
      <c r="K312" s="466"/>
      <c r="L312" s="466"/>
      <c r="M312" s="466"/>
      <c r="N312" s="466"/>
      <c r="O312" s="466"/>
      <c r="P312" s="466"/>
      <c r="Q312" s="466"/>
      <c r="R312" s="466"/>
      <c r="S312" s="466"/>
      <c r="T312" s="466"/>
      <c r="U312" s="466"/>
      <c r="V312" s="466"/>
      <c r="W312" s="466"/>
      <c r="X312" s="466"/>
      <c r="Y312" s="466"/>
      <c r="Z312" s="466"/>
    </row>
    <row r="313" spans="1:26" ht="16.5" customHeight="1">
      <c r="A313" s="476"/>
      <c r="B313" s="466"/>
      <c r="C313" s="466"/>
      <c r="D313" s="466"/>
      <c r="E313" s="466"/>
      <c r="F313" s="466"/>
      <c r="G313" s="466"/>
      <c r="H313" s="466"/>
      <c r="I313" s="466"/>
      <c r="J313" s="466"/>
      <c r="K313" s="466"/>
      <c r="L313" s="466"/>
      <c r="M313" s="466"/>
      <c r="N313" s="466"/>
      <c r="O313" s="466"/>
      <c r="P313" s="466"/>
      <c r="Q313" s="466"/>
      <c r="R313" s="466"/>
      <c r="S313" s="466"/>
      <c r="T313" s="466"/>
      <c r="U313" s="466"/>
      <c r="V313" s="466"/>
      <c r="W313" s="466"/>
      <c r="X313" s="466"/>
      <c r="Y313" s="466"/>
      <c r="Z313" s="466"/>
    </row>
    <row r="314" spans="1:26" ht="16.5" customHeight="1">
      <c r="A314" s="476"/>
      <c r="B314" s="466"/>
      <c r="C314" s="466"/>
      <c r="D314" s="466"/>
      <c r="E314" s="466"/>
      <c r="F314" s="466"/>
      <c r="G314" s="466"/>
      <c r="H314" s="466"/>
      <c r="I314" s="466"/>
      <c r="J314" s="466"/>
      <c r="K314" s="466"/>
      <c r="L314" s="466"/>
      <c r="M314" s="466"/>
      <c r="N314" s="466"/>
      <c r="O314" s="466"/>
      <c r="P314" s="466"/>
      <c r="Q314" s="466"/>
      <c r="R314" s="466"/>
      <c r="S314" s="466"/>
      <c r="T314" s="466"/>
      <c r="U314" s="466"/>
      <c r="V314" s="466"/>
      <c r="W314" s="466"/>
      <c r="X314" s="466"/>
      <c r="Y314" s="466"/>
      <c r="Z314" s="466"/>
    </row>
    <row r="315" spans="1:26" ht="16.5" customHeight="1">
      <c r="A315" s="476"/>
      <c r="B315" s="466"/>
      <c r="C315" s="466"/>
      <c r="D315" s="466"/>
      <c r="E315" s="466"/>
      <c r="F315" s="466"/>
      <c r="G315" s="466"/>
      <c r="H315" s="466"/>
      <c r="I315" s="466"/>
      <c r="J315" s="466"/>
      <c r="K315" s="466"/>
      <c r="L315" s="466"/>
      <c r="M315" s="466"/>
      <c r="N315" s="466"/>
      <c r="O315" s="466"/>
      <c r="P315" s="466"/>
      <c r="Q315" s="466"/>
      <c r="R315" s="466"/>
      <c r="S315" s="466"/>
      <c r="T315" s="466"/>
      <c r="U315" s="466"/>
      <c r="V315" s="466"/>
      <c r="W315" s="466"/>
      <c r="X315" s="466"/>
      <c r="Y315" s="466"/>
      <c r="Z315" s="466"/>
    </row>
    <row r="316" spans="1:26" ht="16.5" customHeight="1">
      <c r="A316" s="476"/>
      <c r="B316" s="466"/>
      <c r="C316" s="466"/>
      <c r="D316" s="466"/>
      <c r="E316" s="466"/>
      <c r="F316" s="466"/>
      <c r="G316" s="466"/>
      <c r="H316" s="466"/>
      <c r="I316" s="466"/>
      <c r="J316" s="466"/>
      <c r="K316" s="466"/>
      <c r="L316" s="466"/>
      <c r="M316" s="466"/>
      <c r="N316" s="466"/>
      <c r="O316" s="466"/>
      <c r="P316" s="466"/>
      <c r="Q316" s="466"/>
      <c r="R316" s="466"/>
      <c r="S316" s="466"/>
      <c r="T316" s="466"/>
      <c r="U316" s="466"/>
      <c r="V316" s="466"/>
      <c r="W316" s="466"/>
      <c r="X316" s="466"/>
      <c r="Y316" s="466"/>
      <c r="Z316" s="466"/>
    </row>
    <row r="317" spans="1:26" ht="16.5" customHeight="1">
      <c r="A317" s="476"/>
      <c r="B317" s="466"/>
      <c r="C317" s="466"/>
      <c r="D317" s="466"/>
      <c r="E317" s="466"/>
      <c r="F317" s="466"/>
      <c r="G317" s="466"/>
      <c r="H317" s="466"/>
      <c r="I317" s="466"/>
      <c r="J317" s="466"/>
      <c r="K317" s="466"/>
      <c r="L317" s="466"/>
      <c r="M317" s="466"/>
      <c r="N317" s="466"/>
      <c r="O317" s="466"/>
      <c r="P317" s="466"/>
      <c r="Q317" s="466"/>
      <c r="R317" s="466"/>
      <c r="S317" s="466"/>
      <c r="T317" s="466"/>
      <c r="U317" s="466"/>
      <c r="V317" s="466"/>
      <c r="W317" s="466"/>
      <c r="X317" s="466"/>
      <c r="Y317" s="466"/>
      <c r="Z317" s="466"/>
    </row>
    <row r="318" spans="1:26" ht="16.5" customHeight="1">
      <c r="A318" s="476"/>
      <c r="B318" s="466"/>
      <c r="C318" s="466"/>
      <c r="D318" s="466"/>
      <c r="E318" s="466"/>
      <c r="F318" s="466"/>
      <c r="G318" s="466"/>
      <c r="H318" s="466"/>
      <c r="I318" s="466"/>
      <c r="J318" s="466"/>
      <c r="K318" s="466"/>
      <c r="L318" s="466"/>
      <c r="M318" s="466"/>
      <c r="N318" s="466"/>
      <c r="O318" s="466"/>
      <c r="P318" s="466"/>
      <c r="Q318" s="466"/>
      <c r="R318" s="466"/>
      <c r="S318" s="466"/>
      <c r="T318" s="466"/>
      <c r="U318" s="466"/>
      <c r="V318" s="466"/>
      <c r="W318" s="466"/>
      <c r="X318" s="466"/>
      <c r="Y318" s="466"/>
      <c r="Z318" s="466"/>
    </row>
    <row r="319" spans="1:26" ht="16.5" customHeight="1">
      <c r="A319" s="476"/>
      <c r="B319" s="466"/>
      <c r="C319" s="466"/>
      <c r="D319" s="466"/>
      <c r="E319" s="466"/>
      <c r="F319" s="466"/>
      <c r="G319" s="466"/>
      <c r="H319" s="466"/>
      <c r="I319" s="466"/>
      <c r="J319" s="466"/>
      <c r="K319" s="466"/>
      <c r="L319" s="466"/>
      <c r="M319" s="466"/>
      <c r="N319" s="466"/>
      <c r="O319" s="466"/>
      <c r="P319" s="466"/>
      <c r="Q319" s="466"/>
      <c r="R319" s="466"/>
      <c r="S319" s="466"/>
      <c r="T319" s="466"/>
      <c r="U319" s="466"/>
      <c r="V319" s="466"/>
      <c r="W319" s="466"/>
      <c r="X319" s="466"/>
      <c r="Y319" s="466"/>
      <c r="Z319" s="466"/>
    </row>
    <row r="320" spans="1:26" ht="16.5" customHeight="1">
      <c r="A320" s="476"/>
      <c r="B320" s="466"/>
      <c r="C320" s="466"/>
      <c r="D320" s="466"/>
      <c r="E320" s="466"/>
      <c r="F320" s="466"/>
      <c r="G320" s="466"/>
      <c r="H320" s="466"/>
      <c r="I320" s="466"/>
      <c r="J320" s="466"/>
      <c r="K320" s="466"/>
      <c r="L320" s="466"/>
      <c r="M320" s="466"/>
      <c r="N320" s="466"/>
      <c r="O320" s="466"/>
      <c r="P320" s="466"/>
      <c r="Q320" s="466"/>
      <c r="R320" s="466"/>
      <c r="S320" s="466"/>
      <c r="T320" s="466"/>
      <c r="U320" s="466"/>
      <c r="V320" s="466"/>
      <c r="W320" s="466"/>
      <c r="X320" s="466"/>
      <c r="Y320" s="466"/>
      <c r="Z320" s="466"/>
    </row>
    <row r="321" spans="1:26" ht="16.5" customHeight="1">
      <c r="A321" s="476"/>
      <c r="B321" s="466"/>
      <c r="C321" s="466"/>
      <c r="D321" s="466"/>
      <c r="E321" s="466"/>
      <c r="F321" s="466"/>
      <c r="G321" s="466"/>
      <c r="H321" s="466"/>
      <c r="I321" s="466"/>
      <c r="J321" s="466"/>
      <c r="K321" s="466"/>
      <c r="L321" s="466"/>
      <c r="M321" s="466"/>
      <c r="N321" s="466"/>
      <c r="O321" s="466"/>
      <c r="P321" s="466"/>
      <c r="Q321" s="466"/>
      <c r="R321" s="466"/>
      <c r="S321" s="466"/>
      <c r="T321" s="466"/>
      <c r="U321" s="466"/>
      <c r="V321" s="466"/>
      <c r="W321" s="466"/>
      <c r="X321" s="466"/>
      <c r="Y321" s="466"/>
      <c r="Z321" s="466"/>
    </row>
    <row r="322" spans="1:26" ht="16.5" customHeight="1">
      <c r="A322" s="476"/>
      <c r="B322" s="466"/>
      <c r="C322" s="466"/>
      <c r="D322" s="466"/>
      <c r="E322" s="466"/>
      <c r="F322" s="466"/>
      <c r="G322" s="466"/>
      <c r="H322" s="466"/>
      <c r="I322" s="466"/>
      <c r="J322" s="466"/>
      <c r="K322" s="466"/>
      <c r="L322" s="466"/>
      <c r="M322" s="466"/>
      <c r="N322" s="466"/>
      <c r="O322" s="466"/>
      <c r="P322" s="466"/>
      <c r="Q322" s="466"/>
      <c r="R322" s="466"/>
      <c r="S322" s="466"/>
      <c r="T322" s="466"/>
      <c r="U322" s="466"/>
      <c r="V322" s="466"/>
      <c r="W322" s="466"/>
      <c r="X322" s="466"/>
      <c r="Y322" s="466"/>
      <c r="Z322" s="466"/>
    </row>
    <row r="323" spans="1:26" ht="16.5" customHeight="1">
      <c r="A323" s="476"/>
      <c r="B323" s="466"/>
      <c r="C323" s="466"/>
      <c r="D323" s="466"/>
      <c r="E323" s="466"/>
      <c r="F323" s="466"/>
      <c r="G323" s="466"/>
      <c r="H323" s="466"/>
      <c r="I323" s="466"/>
      <c r="J323" s="466"/>
      <c r="K323" s="466"/>
      <c r="L323" s="466"/>
      <c r="M323" s="466"/>
      <c r="N323" s="466"/>
      <c r="O323" s="466"/>
      <c r="P323" s="466"/>
      <c r="Q323" s="466"/>
      <c r="R323" s="466"/>
      <c r="S323" s="466"/>
      <c r="T323" s="466"/>
      <c r="U323" s="466"/>
      <c r="V323" s="466"/>
      <c r="W323" s="466"/>
      <c r="X323" s="466"/>
      <c r="Y323" s="466"/>
      <c r="Z323" s="466"/>
    </row>
    <row r="324" spans="1:26" ht="16.5" customHeight="1">
      <c r="A324" s="476"/>
      <c r="B324" s="466"/>
      <c r="C324" s="466"/>
      <c r="D324" s="466"/>
      <c r="E324" s="466"/>
      <c r="F324" s="466"/>
      <c r="G324" s="466"/>
      <c r="H324" s="466"/>
      <c r="I324" s="466"/>
      <c r="J324" s="466"/>
      <c r="K324" s="466"/>
      <c r="L324" s="466"/>
      <c r="M324" s="466"/>
      <c r="N324" s="466"/>
      <c r="O324" s="466"/>
      <c r="P324" s="466"/>
      <c r="Q324" s="466"/>
      <c r="R324" s="466"/>
      <c r="S324" s="466"/>
      <c r="T324" s="466"/>
      <c r="U324" s="466"/>
      <c r="V324" s="466"/>
      <c r="W324" s="466"/>
      <c r="X324" s="466"/>
      <c r="Y324" s="466"/>
      <c r="Z324" s="466"/>
    </row>
    <row r="325" spans="1:26" ht="16.5" customHeight="1">
      <c r="A325" s="476"/>
      <c r="B325" s="466"/>
      <c r="C325" s="466"/>
      <c r="D325" s="466"/>
      <c r="E325" s="466"/>
      <c r="F325" s="466"/>
      <c r="G325" s="466"/>
      <c r="H325" s="466"/>
      <c r="I325" s="466"/>
      <c r="J325" s="466"/>
      <c r="K325" s="466"/>
      <c r="L325" s="466"/>
      <c r="M325" s="466"/>
      <c r="N325" s="466"/>
      <c r="O325" s="466"/>
      <c r="P325" s="466"/>
      <c r="Q325" s="466"/>
      <c r="R325" s="466"/>
      <c r="S325" s="466"/>
      <c r="T325" s="466"/>
      <c r="U325" s="466"/>
      <c r="V325" s="466"/>
      <c r="W325" s="466"/>
      <c r="X325" s="466"/>
      <c r="Y325" s="466"/>
      <c r="Z325" s="466"/>
    </row>
    <row r="326" spans="1:26" ht="16.5" customHeight="1">
      <c r="A326" s="476"/>
      <c r="B326" s="466"/>
      <c r="C326" s="466"/>
      <c r="D326" s="466"/>
      <c r="E326" s="466"/>
      <c r="F326" s="466"/>
      <c r="G326" s="466"/>
      <c r="H326" s="466"/>
      <c r="I326" s="466"/>
      <c r="J326" s="466"/>
      <c r="K326" s="466"/>
      <c r="L326" s="466"/>
      <c r="M326" s="466"/>
      <c r="N326" s="466"/>
      <c r="O326" s="466"/>
      <c r="P326" s="466"/>
      <c r="Q326" s="466"/>
      <c r="R326" s="466"/>
      <c r="S326" s="466"/>
      <c r="T326" s="466"/>
      <c r="U326" s="466"/>
      <c r="V326" s="466"/>
      <c r="W326" s="466"/>
      <c r="X326" s="466"/>
      <c r="Y326" s="466"/>
      <c r="Z326" s="466"/>
    </row>
    <row r="327" spans="1:26" ht="16.5" customHeight="1">
      <c r="A327" s="476"/>
      <c r="B327" s="466"/>
      <c r="C327" s="466"/>
      <c r="D327" s="466"/>
      <c r="E327" s="466"/>
      <c r="F327" s="466"/>
      <c r="G327" s="466"/>
      <c r="H327" s="466"/>
      <c r="I327" s="466"/>
      <c r="J327" s="466"/>
      <c r="K327" s="466"/>
      <c r="L327" s="466"/>
      <c r="M327" s="466"/>
      <c r="N327" s="466"/>
      <c r="O327" s="466"/>
      <c r="P327" s="466"/>
      <c r="Q327" s="466"/>
      <c r="R327" s="466"/>
      <c r="S327" s="466"/>
      <c r="T327" s="466"/>
      <c r="U327" s="466"/>
      <c r="V327" s="466"/>
      <c r="W327" s="466"/>
      <c r="X327" s="466"/>
      <c r="Y327" s="466"/>
      <c r="Z327" s="466"/>
    </row>
    <row r="328" spans="1:26" ht="16.5" customHeight="1">
      <c r="A328" s="476"/>
      <c r="B328" s="466"/>
      <c r="C328" s="466"/>
      <c r="D328" s="466"/>
      <c r="E328" s="466"/>
      <c r="F328" s="466"/>
      <c r="G328" s="466"/>
      <c r="H328" s="466"/>
      <c r="I328" s="466"/>
      <c r="J328" s="466"/>
      <c r="K328" s="466"/>
      <c r="L328" s="466"/>
      <c r="M328" s="466"/>
      <c r="N328" s="466"/>
      <c r="O328" s="466"/>
      <c r="P328" s="466"/>
      <c r="Q328" s="466"/>
      <c r="R328" s="466"/>
      <c r="S328" s="466"/>
      <c r="T328" s="466"/>
      <c r="U328" s="466"/>
      <c r="V328" s="466"/>
      <c r="W328" s="466"/>
      <c r="X328" s="466"/>
      <c r="Y328" s="466"/>
      <c r="Z328" s="466"/>
    </row>
    <row r="329" spans="1:26" ht="16.5" customHeight="1">
      <c r="A329" s="476"/>
      <c r="B329" s="466"/>
      <c r="C329" s="466"/>
      <c r="D329" s="466"/>
      <c r="E329" s="466"/>
      <c r="F329" s="466"/>
      <c r="G329" s="466"/>
      <c r="H329" s="466"/>
      <c r="I329" s="466"/>
      <c r="J329" s="466"/>
      <c r="K329" s="466"/>
      <c r="L329" s="466"/>
      <c r="M329" s="466"/>
      <c r="N329" s="466"/>
      <c r="O329" s="466"/>
      <c r="P329" s="466"/>
      <c r="Q329" s="466"/>
      <c r="R329" s="466"/>
      <c r="S329" s="466"/>
      <c r="T329" s="466"/>
      <c r="U329" s="466"/>
      <c r="V329" s="466"/>
      <c r="W329" s="466"/>
      <c r="X329" s="466"/>
      <c r="Y329" s="466"/>
      <c r="Z329" s="466"/>
    </row>
    <row r="330" spans="1:26" ht="16.5" customHeight="1">
      <c r="A330" s="476"/>
      <c r="B330" s="466"/>
      <c r="C330" s="466"/>
      <c r="D330" s="466"/>
      <c r="E330" s="466"/>
      <c r="F330" s="466"/>
      <c r="G330" s="466"/>
      <c r="H330" s="466"/>
      <c r="I330" s="466"/>
      <c r="J330" s="466"/>
      <c r="K330" s="466"/>
      <c r="L330" s="466"/>
      <c r="M330" s="466"/>
      <c r="N330" s="466"/>
      <c r="O330" s="466"/>
      <c r="P330" s="466"/>
      <c r="Q330" s="466"/>
      <c r="R330" s="466"/>
      <c r="S330" s="466"/>
      <c r="T330" s="466"/>
      <c r="U330" s="466"/>
      <c r="V330" s="466"/>
      <c r="W330" s="466"/>
      <c r="X330" s="466"/>
      <c r="Y330" s="466"/>
      <c r="Z330" s="466"/>
    </row>
    <row r="331" spans="1:26" ht="16.5" customHeight="1">
      <c r="A331" s="476"/>
      <c r="B331" s="466"/>
      <c r="C331" s="466"/>
      <c r="D331" s="466"/>
      <c r="E331" s="466"/>
      <c r="F331" s="466"/>
      <c r="G331" s="466"/>
      <c r="H331" s="466"/>
      <c r="I331" s="466"/>
      <c r="J331" s="466"/>
      <c r="K331" s="466"/>
      <c r="L331" s="466"/>
      <c r="M331" s="466"/>
      <c r="N331" s="466"/>
      <c r="O331" s="466"/>
      <c r="P331" s="466"/>
      <c r="Q331" s="466"/>
      <c r="R331" s="466"/>
      <c r="S331" s="466"/>
      <c r="T331" s="466"/>
      <c r="U331" s="466"/>
      <c r="V331" s="466"/>
      <c r="W331" s="466"/>
      <c r="X331" s="466"/>
      <c r="Y331" s="466"/>
      <c r="Z331" s="466"/>
    </row>
    <row r="332" spans="1:26" ht="16.5" customHeight="1">
      <c r="A332" s="476"/>
      <c r="B332" s="466"/>
      <c r="C332" s="466"/>
      <c r="D332" s="466"/>
      <c r="E332" s="466"/>
      <c r="F332" s="466"/>
      <c r="G332" s="466"/>
      <c r="H332" s="466"/>
      <c r="I332" s="466"/>
      <c r="J332" s="466"/>
      <c r="K332" s="466"/>
      <c r="L332" s="466"/>
      <c r="M332" s="466"/>
      <c r="N332" s="466"/>
      <c r="O332" s="466"/>
      <c r="P332" s="466"/>
      <c r="Q332" s="466"/>
      <c r="R332" s="466"/>
      <c r="S332" s="466"/>
      <c r="T332" s="466"/>
      <c r="U332" s="466"/>
      <c r="V332" s="466"/>
      <c r="W332" s="466"/>
      <c r="X332" s="466"/>
      <c r="Y332" s="466"/>
      <c r="Z332" s="466"/>
    </row>
    <row r="333" spans="1:26" ht="16.5" customHeight="1">
      <c r="A333" s="476"/>
      <c r="B333" s="466"/>
      <c r="C333" s="466"/>
      <c r="D333" s="466"/>
      <c r="E333" s="466"/>
      <c r="F333" s="466"/>
      <c r="G333" s="466"/>
      <c r="H333" s="466"/>
      <c r="I333" s="466"/>
      <c r="J333" s="466"/>
      <c r="K333" s="466"/>
      <c r="L333" s="466"/>
      <c r="M333" s="466"/>
      <c r="N333" s="466"/>
      <c r="O333" s="466"/>
      <c r="P333" s="466"/>
      <c r="Q333" s="466"/>
      <c r="R333" s="466"/>
      <c r="S333" s="466"/>
      <c r="T333" s="466"/>
      <c r="U333" s="466"/>
      <c r="V333" s="466"/>
      <c r="W333" s="466"/>
      <c r="X333" s="466"/>
      <c r="Y333" s="466"/>
      <c r="Z333" s="466"/>
    </row>
    <row r="334" spans="1:26" ht="16.5" customHeight="1">
      <c r="A334" s="476"/>
      <c r="B334" s="466"/>
      <c r="C334" s="466"/>
      <c r="D334" s="466"/>
      <c r="E334" s="466"/>
      <c r="F334" s="466"/>
      <c r="G334" s="466"/>
      <c r="H334" s="466"/>
      <c r="I334" s="466"/>
      <c r="J334" s="466"/>
      <c r="K334" s="466"/>
      <c r="L334" s="466"/>
      <c r="M334" s="466"/>
      <c r="N334" s="466"/>
      <c r="O334" s="466"/>
      <c r="P334" s="466"/>
      <c r="Q334" s="466"/>
      <c r="R334" s="466"/>
      <c r="S334" s="466"/>
      <c r="T334" s="466"/>
      <c r="U334" s="466"/>
      <c r="V334" s="466"/>
      <c r="W334" s="466"/>
      <c r="X334" s="466"/>
      <c r="Y334" s="466"/>
      <c r="Z334" s="466"/>
    </row>
    <row r="335" spans="1:26" ht="16.5" customHeight="1">
      <c r="A335" s="476"/>
      <c r="B335" s="466"/>
      <c r="C335" s="466"/>
      <c r="D335" s="466"/>
      <c r="E335" s="466"/>
      <c r="F335" s="466"/>
      <c r="G335" s="466"/>
      <c r="H335" s="466"/>
      <c r="I335" s="466"/>
      <c r="J335" s="466"/>
      <c r="K335" s="466"/>
      <c r="L335" s="466"/>
      <c r="M335" s="466"/>
      <c r="N335" s="466"/>
      <c r="O335" s="466"/>
      <c r="P335" s="466"/>
      <c r="Q335" s="466"/>
      <c r="R335" s="466"/>
      <c r="S335" s="466"/>
      <c r="T335" s="466"/>
      <c r="U335" s="466"/>
      <c r="V335" s="466"/>
      <c r="W335" s="466"/>
      <c r="X335" s="466"/>
      <c r="Y335" s="466"/>
      <c r="Z335" s="466"/>
    </row>
    <row r="336" spans="1:26" ht="16.5" customHeight="1">
      <c r="A336" s="476"/>
      <c r="B336" s="466"/>
      <c r="C336" s="466"/>
      <c r="D336" s="466"/>
      <c r="E336" s="466"/>
      <c r="F336" s="466"/>
      <c r="G336" s="466"/>
      <c r="H336" s="466"/>
      <c r="I336" s="466"/>
      <c r="J336" s="466"/>
      <c r="K336" s="466"/>
      <c r="L336" s="466"/>
      <c r="M336" s="466"/>
      <c r="N336" s="466"/>
      <c r="O336" s="466"/>
      <c r="P336" s="466"/>
      <c r="Q336" s="466"/>
      <c r="R336" s="466"/>
      <c r="S336" s="466"/>
      <c r="T336" s="466"/>
      <c r="U336" s="466"/>
      <c r="V336" s="466"/>
      <c r="W336" s="466"/>
      <c r="X336" s="466"/>
      <c r="Y336" s="466"/>
      <c r="Z336" s="466"/>
    </row>
    <row r="337" spans="1:26" ht="16.5" customHeight="1">
      <c r="A337" s="476"/>
      <c r="B337" s="466"/>
      <c r="C337" s="466"/>
      <c r="D337" s="466"/>
      <c r="E337" s="466"/>
      <c r="F337" s="466"/>
      <c r="G337" s="466"/>
      <c r="H337" s="466"/>
      <c r="I337" s="466"/>
      <c r="J337" s="466"/>
      <c r="K337" s="466"/>
      <c r="L337" s="466"/>
      <c r="M337" s="466"/>
      <c r="N337" s="466"/>
      <c r="O337" s="466"/>
      <c r="P337" s="466"/>
      <c r="Q337" s="466"/>
      <c r="R337" s="466"/>
      <c r="S337" s="466"/>
      <c r="T337" s="466"/>
      <c r="U337" s="466"/>
      <c r="V337" s="466"/>
      <c r="W337" s="466"/>
      <c r="X337" s="466"/>
      <c r="Y337" s="466"/>
      <c r="Z337" s="466"/>
    </row>
    <row r="338" spans="1:26" ht="16.5" customHeight="1">
      <c r="A338" s="476"/>
      <c r="B338" s="466"/>
      <c r="C338" s="466"/>
      <c r="D338" s="466"/>
      <c r="E338" s="466"/>
      <c r="F338" s="466"/>
      <c r="G338" s="466"/>
      <c r="H338" s="466"/>
      <c r="I338" s="466"/>
      <c r="J338" s="466"/>
      <c r="K338" s="466"/>
      <c r="L338" s="466"/>
      <c r="M338" s="466"/>
      <c r="N338" s="466"/>
      <c r="O338" s="466"/>
      <c r="P338" s="466"/>
      <c r="Q338" s="466"/>
      <c r="R338" s="466"/>
      <c r="S338" s="466"/>
      <c r="T338" s="466"/>
      <c r="U338" s="466"/>
      <c r="V338" s="466"/>
      <c r="W338" s="466"/>
      <c r="X338" s="466"/>
      <c r="Y338" s="466"/>
      <c r="Z338" s="466"/>
    </row>
    <row r="339" spans="1:26" ht="16.5" customHeight="1">
      <c r="A339" s="476"/>
      <c r="B339" s="466"/>
      <c r="C339" s="466"/>
      <c r="D339" s="466"/>
      <c r="E339" s="466"/>
      <c r="F339" s="466"/>
      <c r="G339" s="466"/>
      <c r="H339" s="466"/>
      <c r="I339" s="466"/>
      <c r="J339" s="466"/>
      <c r="K339" s="466"/>
      <c r="L339" s="466"/>
      <c r="M339" s="466"/>
      <c r="N339" s="466"/>
      <c r="O339" s="466"/>
      <c r="P339" s="466"/>
      <c r="Q339" s="466"/>
      <c r="R339" s="466"/>
      <c r="S339" s="466"/>
      <c r="T339" s="466"/>
      <c r="U339" s="466"/>
      <c r="V339" s="466"/>
      <c r="W339" s="466"/>
      <c r="X339" s="466"/>
      <c r="Y339" s="466"/>
      <c r="Z339" s="466"/>
    </row>
    <row r="340" spans="1:26" ht="16.5" customHeight="1">
      <c r="A340" s="476"/>
      <c r="B340" s="466"/>
      <c r="C340" s="466"/>
      <c r="D340" s="466"/>
      <c r="E340" s="466"/>
      <c r="F340" s="466"/>
      <c r="G340" s="466"/>
      <c r="H340" s="466"/>
      <c r="I340" s="466"/>
      <c r="J340" s="466"/>
      <c r="K340" s="466"/>
      <c r="L340" s="466"/>
      <c r="M340" s="466"/>
      <c r="N340" s="466"/>
      <c r="O340" s="466"/>
      <c r="P340" s="466"/>
      <c r="Q340" s="466"/>
      <c r="R340" s="466"/>
      <c r="S340" s="466"/>
      <c r="T340" s="466"/>
      <c r="U340" s="466"/>
      <c r="V340" s="466"/>
      <c r="W340" s="466"/>
      <c r="X340" s="466"/>
      <c r="Y340" s="466"/>
      <c r="Z340" s="466"/>
    </row>
    <row r="341" spans="1:26" ht="16.5" customHeight="1">
      <c r="A341" s="476"/>
      <c r="B341" s="466"/>
      <c r="C341" s="466"/>
      <c r="D341" s="466"/>
      <c r="E341" s="466"/>
      <c r="F341" s="466"/>
      <c r="G341" s="466"/>
      <c r="H341" s="466"/>
      <c r="I341" s="466"/>
      <c r="J341" s="466"/>
      <c r="K341" s="466"/>
      <c r="L341" s="466"/>
      <c r="M341" s="466"/>
      <c r="N341" s="466"/>
      <c r="O341" s="466"/>
      <c r="P341" s="466"/>
      <c r="Q341" s="466"/>
      <c r="R341" s="466"/>
      <c r="S341" s="466"/>
      <c r="T341" s="466"/>
      <c r="U341" s="466"/>
      <c r="V341" s="466"/>
      <c r="W341" s="466"/>
      <c r="X341" s="466"/>
      <c r="Y341" s="466"/>
      <c r="Z341" s="466"/>
    </row>
    <row r="342" spans="1:26" ht="16.5" customHeight="1">
      <c r="A342" s="476"/>
      <c r="B342" s="466"/>
      <c r="C342" s="466"/>
      <c r="D342" s="466"/>
      <c r="E342" s="466"/>
      <c r="F342" s="466"/>
      <c r="G342" s="466"/>
      <c r="H342" s="466"/>
      <c r="I342" s="466"/>
      <c r="J342" s="466"/>
      <c r="K342" s="466"/>
      <c r="L342" s="466"/>
      <c r="M342" s="466"/>
      <c r="N342" s="466"/>
      <c r="O342" s="466"/>
      <c r="P342" s="466"/>
      <c r="Q342" s="466"/>
      <c r="R342" s="466"/>
      <c r="S342" s="466"/>
      <c r="T342" s="466"/>
      <c r="U342" s="466"/>
      <c r="V342" s="466"/>
      <c r="W342" s="466"/>
      <c r="X342" s="466"/>
      <c r="Y342" s="466"/>
      <c r="Z342" s="466"/>
    </row>
    <row r="343" spans="1:26" ht="16.5" customHeight="1">
      <c r="A343" s="476"/>
      <c r="B343" s="466"/>
      <c r="C343" s="466"/>
      <c r="D343" s="466"/>
      <c r="E343" s="466"/>
      <c r="F343" s="466"/>
      <c r="G343" s="466"/>
      <c r="H343" s="466"/>
      <c r="I343" s="466"/>
      <c r="J343" s="466"/>
      <c r="K343" s="466"/>
      <c r="L343" s="466"/>
      <c r="M343" s="466"/>
      <c r="N343" s="466"/>
      <c r="O343" s="466"/>
      <c r="P343" s="466"/>
      <c r="Q343" s="466"/>
      <c r="R343" s="466"/>
      <c r="S343" s="466"/>
      <c r="T343" s="466"/>
      <c r="U343" s="466"/>
      <c r="V343" s="466"/>
      <c r="W343" s="466"/>
      <c r="X343" s="466"/>
      <c r="Y343" s="466"/>
      <c r="Z343" s="466"/>
    </row>
    <row r="344" spans="1:26" ht="16.5" customHeight="1">
      <c r="A344" s="476"/>
      <c r="B344" s="466"/>
      <c r="C344" s="466"/>
      <c r="D344" s="466"/>
      <c r="E344" s="466"/>
      <c r="F344" s="466"/>
      <c r="G344" s="466"/>
      <c r="H344" s="466"/>
      <c r="I344" s="466"/>
      <c r="J344" s="466"/>
      <c r="K344" s="466"/>
      <c r="L344" s="466"/>
      <c r="M344" s="466"/>
      <c r="N344" s="466"/>
      <c r="O344" s="466"/>
      <c r="P344" s="466"/>
      <c r="Q344" s="466"/>
      <c r="R344" s="466"/>
      <c r="S344" s="466"/>
      <c r="T344" s="466"/>
      <c r="U344" s="466"/>
      <c r="V344" s="466"/>
      <c r="W344" s="466"/>
      <c r="X344" s="466"/>
      <c r="Y344" s="466"/>
      <c r="Z344" s="466"/>
    </row>
    <row r="345" spans="1:26" ht="16.5" customHeight="1">
      <c r="A345" s="476"/>
      <c r="B345" s="466"/>
      <c r="C345" s="466"/>
      <c r="D345" s="466"/>
      <c r="E345" s="466"/>
      <c r="F345" s="466"/>
      <c r="G345" s="466"/>
      <c r="H345" s="466"/>
      <c r="I345" s="466"/>
      <c r="J345" s="466"/>
      <c r="K345" s="466"/>
      <c r="L345" s="466"/>
      <c r="M345" s="466"/>
      <c r="N345" s="466"/>
      <c r="O345" s="466"/>
      <c r="P345" s="466"/>
      <c r="Q345" s="466"/>
      <c r="R345" s="466"/>
      <c r="S345" s="466"/>
      <c r="T345" s="466"/>
      <c r="U345" s="466"/>
      <c r="V345" s="466"/>
      <c r="W345" s="466"/>
      <c r="X345" s="466"/>
      <c r="Y345" s="466"/>
      <c r="Z345" s="466"/>
    </row>
    <row r="346" spans="1:26" ht="16.5" customHeight="1">
      <c r="A346" s="476"/>
      <c r="B346" s="466"/>
      <c r="C346" s="466"/>
      <c r="D346" s="466"/>
      <c r="E346" s="466"/>
      <c r="F346" s="466"/>
      <c r="G346" s="466"/>
      <c r="H346" s="466"/>
      <c r="I346" s="466"/>
      <c r="J346" s="466"/>
      <c r="K346" s="466"/>
      <c r="L346" s="466"/>
      <c r="M346" s="466"/>
      <c r="N346" s="466"/>
      <c r="O346" s="466"/>
      <c r="P346" s="466"/>
      <c r="Q346" s="466"/>
      <c r="R346" s="466"/>
      <c r="S346" s="466"/>
      <c r="T346" s="466"/>
      <c r="U346" s="466"/>
      <c r="V346" s="466"/>
      <c r="W346" s="466"/>
      <c r="X346" s="466"/>
      <c r="Y346" s="466"/>
      <c r="Z346" s="466"/>
    </row>
    <row r="347" spans="1:26" ht="16.5" customHeight="1">
      <c r="A347" s="476"/>
      <c r="B347" s="466"/>
      <c r="C347" s="466"/>
      <c r="D347" s="466"/>
      <c r="E347" s="466"/>
      <c r="F347" s="466"/>
      <c r="G347" s="466"/>
      <c r="H347" s="466"/>
      <c r="I347" s="466"/>
      <c r="J347" s="466"/>
      <c r="K347" s="466"/>
      <c r="L347" s="466"/>
      <c r="M347" s="466"/>
      <c r="N347" s="466"/>
      <c r="O347" s="466"/>
      <c r="P347" s="466"/>
      <c r="Q347" s="466"/>
      <c r="R347" s="466"/>
      <c r="S347" s="466"/>
      <c r="T347" s="466"/>
      <c r="U347" s="466"/>
      <c r="V347" s="466"/>
      <c r="W347" s="466"/>
      <c r="X347" s="466"/>
      <c r="Y347" s="466"/>
      <c r="Z347" s="466"/>
    </row>
    <row r="348" spans="1:26" ht="16.5" customHeight="1">
      <c r="A348" s="476"/>
      <c r="B348" s="466"/>
      <c r="C348" s="466"/>
      <c r="D348" s="466"/>
      <c r="E348" s="466"/>
      <c r="F348" s="466"/>
      <c r="G348" s="466"/>
      <c r="H348" s="466"/>
      <c r="I348" s="466"/>
      <c r="J348" s="466"/>
      <c r="K348" s="466"/>
      <c r="L348" s="466"/>
      <c r="M348" s="466"/>
      <c r="N348" s="466"/>
      <c r="O348" s="466"/>
      <c r="P348" s="466"/>
      <c r="Q348" s="466"/>
      <c r="R348" s="466"/>
      <c r="S348" s="466"/>
      <c r="T348" s="466"/>
      <c r="U348" s="466"/>
      <c r="V348" s="466"/>
      <c r="W348" s="466"/>
      <c r="X348" s="466"/>
      <c r="Y348" s="466"/>
      <c r="Z348" s="466"/>
    </row>
    <row r="349" spans="1:26" ht="16.5" customHeight="1">
      <c r="A349" s="476"/>
      <c r="B349" s="466"/>
      <c r="C349" s="466"/>
      <c r="D349" s="466"/>
      <c r="E349" s="466"/>
      <c r="F349" s="466"/>
      <c r="G349" s="466"/>
      <c r="H349" s="466"/>
      <c r="I349" s="466"/>
      <c r="J349" s="466"/>
      <c r="K349" s="466"/>
      <c r="L349" s="466"/>
      <c r="M349" s="466"/>
      <c r="N349" s="466"/>
      <c r="O349" s="466"/>
      <c r="P349" s="466"/>
      <c r="Q349" s="466"/>
      <c r="R349" s="466"/>
      <c r="S349" s="466"/>
      <c r="T349" s="466"/>
      <c r="U349" s="466"/>
      <c r="V349" s="466"/>
      <c r="W349" s="466"/>
      <c r="X349" s="466"/>
      <c r="Y349" s="466"/>
      <c r="Z349" s="466"/>
    </row>
    <row r="350" spans="1:26" ht="16.5" customHeight="1">
      <c r="A350" s="476"/>
      <c r="B350" s="466"/>
      <c r="C350" s="466"/>
      <c r="D350" s="466"/>
      <c r="E350" s="466"/>
      <c r="F350" s="466"/>
      <c r="G350" s="466"/>
      <c r="H350" s="466"/>
      <c r="I350" s="466"/>
      <c r="J350" s="466"/>
      <c r="K350" s="466"/>
      <c r="L350" s="466"/>
      <c r="M350" s="466"/>
      <c r="N350" s="466"/>
      <c r="O350" s="466"/>
      <c r="P350" s="466"/>
      <c r="Q350" s="466"/>
      <c r="R350" s="466"/>
      <c r="S350" s="466"/>
      <c r="T350" s="466"/>
      <c r="U350" s="466"/>
      <c r="V350" s="466"/>
      <c r="W350" s="466"/>
      <c r="X350" s="466"/>
      <c r="Y350" s="466"/>
      <c r="Z350" s="466"/>
    </row>
    <row r="351" spans="1:26" ht="16.5" customHeight="1">
      <c r="A351" s="476"/>
      <c r="B351" s="466"/>
      <c r="C351" s="466"/>
      <c r="D351" s="466"/>
      <c r="E351" s="466"/>
      <c r="F351" s="466"/>
      <c r="G351" s="466"/>
      <c r="H351" s="466"/>
      <c r="I351" s="466"/>
      <c r="J351" s="466"/>
      <c r="K351" s="466"/>
      <c r="L351" s="466"/>
      <c r="M351" s="466"/>
      <c r="N351" s="466"/>
      <c r="O351" s="466"/>
      <c r="P351" s="466"/>
      <c r="Q351" s="466"/>
      <c r="R351" s="466"/>
      <c r="S351" s="466"/>
      <c r="T351" s="466"/>
      <c r="U351" s="466"/>
      <c r="V351" s="466"/>
      <c r="W351" s="466"/>
      <c r="X351" s="466"/>
      <c r="Y351" s="466"/>
      <c r="Z351" s="466"/>
    </row>
    <row r="352" spans="1:26" ht="16.5" customHeight="1">
      <c r="A352" s="476"/>
      <c r="B352" s="466"/>
      <c r="C352" s="466"/>
      <c r="D352" s="466"/>
      <c r="E352" s="466"/>
      <c r="F352" s="466"/>
      <c r="G352" s="466"/>
      <c r="H352" s="466"/>
      <c r="I352" s="466"/>
      <c r="J352" s="466"/>
      <c r="K352" s="466"/>
      <c r="L352" s="466"/>
      <c r="M352" s="466"/>
      <c r="N352" s="466"/>
      <c r="O352" s="466"/>
      <c r="P352" s="466"/>
      <c r="Q352" s="466"/>
      <c r="R352" s="466"/>
      <c r="S352" s="466"/>
      <c r="T352" s="466"/>
      <c r="U352" s="466"/>
      <c r="V352" s="466"/>
      <c r="W352" s="466"/>
      <c r="X352" s="466"/>
      <c r="Y352" s="466"/>
      <c r="Z352" s="466"/>
    </row>
    <row r="353" spans="1:26" ht="16.5" customHeight="1">
      <c r="A353" s="476"/>
      <c r="B353" s="466"/>
      <c r="C353" s="466"/>
      <c r="D353" s="466"/>
      <c r="E353" s="466"/>
      <c r="F353" s="466"/>
      <c r="G353" s="466"/>
      <c r="H353" s="466"/>
      <c r="I353" s="466"/>
      <c r="J353" s="466"/>
      <c r="K353" s="466"/>
      <c r="L353" s="466"/>
      <c r="M353" s="466"/>
      <c r="N353" s="466"/>
      <c r="O353" s="466"/>
      <c r="P353" s="466"/>
      <c r="Q353" s="466"/>
      <c r="R353" s="466"/>
      <c r="S353" s="466"/>
      <c r="T353" s="466"/>
      <c r="U353" s="466"/>
      <c r="V353" s="466"/>
      <c r="W353" s="466"/>
      <c r="X353" s="466"/>
      <c r="Y353" s="466"/>
      <c r="Z353" s="466"/>
    </row>
    <row r="354" spans="1:26" ht="16.5" customHeight="1">
      <c r="A354" s="476"/>
      <c r="B354" s="466"/>
      <c r="C354" s="466"/>
      <c r="D354" s="466"/>
      <c r="E354" s="466"/>
      <c r="F354" s="466"/>
      <c r="G354" s="466"/>
      <c r="H354" s="466"/>
      <c r="I354" s="466"/>
      <c r="J354" s="466"/>
      <c r="K354" s="466"/>
      <c r="L354" s="466"/>
      <c r="M354" s="466"/>
      <c r="N354" s="466"/>
      <c r="O354" s="466"/>
      <c r="P354" s="466"/>
      <c r="Q354" s="466"/>
      <c r="R354" s="466"/>
      <c r="S354" s="466"/>
      <c r="T354" s="466"/>
      <c r="U354" s="466"/>
      <c r="V354" s="466"/>
      <c r="W354" s="466"/>
      <c r="X354" s="466"/>
      <c r="Y354" s="466"/>
      <c r="Z354" s="466"/>
    </row>
    <row r="355" spans="1:26" ht="16.5" customHeight="1">
      <c r="A355" s="476"/>
      <c r="B355" s="466"/>
      <c r="C355" s="466"/>
      <c r="D355" s="466"/>
      <c r="E355" s="466"/>
      <c r="F355" s="466"/>
      <c r="G355" s="466"/>
      <c r="H355" s="466"/>
      <c r="I355" s="466"/>
      <c r="J355" s="466"/>
      <c r="K355" s="466"/>
      <c r="L355" s="466"/>
      <c r="M355" s="466"/>
      <c r="N355" s="466"/>
      <c r="O355" s="466"/>
      <c r="P355" s="466"/>
      <c r="Q355" s="466"/>
      <c r="R355" s="466"/>
      <c r="S355" s="466"/>
      <c r="T355" s="466"/>
      <c r="U355" s="466"/>
      <c r="V355" s="466"/>
      <c r="W355" s="466"/>
      <c r="X355" s="466"/>
      <c r="Y355" s="466"/>
      <c r="Z355" s="466"/>
    </row>
    <row r="356" spans="1:26" ht="16.5" customHeight="1">
      <c r="A356" s="476"/>
      <c r="B356" s="466"/>
      <c r="C356" s="466"/>
      <c r="D356" s="466"/>
      <c r="E356" s="466"/>
      <c r="F356" s="466"/>
      <c r="G356" s="466"/>
      <c r="H356" s="466"/>
      <c r="I356" s="466"/>
      <c r="J356" s="466"/>
      <c r="K356" s="466"/>
      <c r="L356" s="466"/>
      <c r="M356" s="466"/>
      <c r="N356" s="466"/>
      <c r="O356" s="466"/>
      <c r="P356" s="466"/>
      <c r="Q356" s="466"/>
      <c r="R356" s="466"/>
      <c r="S356" s="466"/>
      <c r="T356" s="466"/>
      <c r="U356" s="466"/>
      <c r="V356" s="466"/>
      <c r="W356" s="466"/>
      <c r="X356" s="466"/>
      <c r="Y356" s="466"/>
      <c r="Z356" s="466"/>
    </row>
    <row r="357" spans="1:26" ht="16.5" customHeight="1">
      <c r="A357" s="476"/>
      <c r="B357" s="466"/>
      <c r="C357" s="466"/>
      <c r="D357" s="466"/>
      <c r="E357" s="466"/>
      <c r="F357" s="466"/>
      <c r="G357" s="466"/>
      <c r="H357" s="466"/>
      <c r="I357" s="466"/>
      <c r="J357" s="466"/>
      <c r="K357" s="466"/>
      <c r="L357" s="466"/>
      <c r="M357" s="466"/>
      <c r="N357" s="466"/>
      <c r="O357" s="466"/>
      <c r="P357" s="466"/>
      <c r="Q357" s="466"/>
      <c r="R357" s="466"/>
      <c r="S357" s="466"/>
      <c r="T357" s="466"/>
      <c r="U357" s="466"/>
      <c r="V357" s="466"/>
      <c r="W357" s="466"/>
      <c r="X357" s="466"/>
      <c r="Y357" s="466"/>
      <c r="Z357" s="466"/>
    </row>
    <row r="358" spans="1:26" ht="16.5" customHeight="1">
      <c r="A358" s="476"/>
      <c r="B358" s="466"/>
      <c r="C358" s="466"/>
      <c r="D358" s="466"/>
      <c r="E358" s="466"/>
      <c r="F358" s="466"/>
      <c r="G358" s="466"/>
      <c r="H358" s="466"/>
      <c r="I358" s="466"/>
      <c r="J358" s="466"/>
      <c r="K358" s="466"/>
      <c r="L358" s="466"/>
      <c r="M358" s="466"/>
      <c r="N358" s="466"/>
      <c r="O358" s="466"/>
      <c r="P358" s="466"/>
      <c r="Q358" s="466"/>
      <c r="R358" s="466"/>
      <c r="S358" s="466"/>
      <c r="T358" s="466"/>
      <c r="U358" s="466"/>
      <c r="V358" s="466"/>
      <c r="W358" s="466"/>
      <c r="X358" s="466"/>
      <c r="Y358" s="466"/>
      <c r="Z358" s="466"/>
    </row>
    <row r="359" spans="1:26" ht="16.5" customHeight="1">
      <c r="A359" s="476"/>
      <c r="B359" s="466"/>
      <c r="C359" s="466"/>
      <c r="D359" s="466"/>
      <c r="E359" s="466"/>
      <c r="F359" s="466"/>
      <c r="G359" s="466"/>
      <c r="H359" s="466"/>
      <c r="I359" s="466"/>
      <c r="J359" s="466"/>
      <c r="K359" s="466"/>
      <c r="L359" s="466"/>
      <c r="M359" s="466"/>
      <c r="N359" s="466"/>
      <c r="O359" s="466"/>
      <c r="P359" s="466"/>
      <c r="Q359" s="466"/>
      <c r="R359" s="466"/>
      <c r="S359" s="466"/>
      <c r="T359" s="466"/>
      <c r="U359" s="466"/>
      <c r="V359" s="466"/>
      <c r="W359" s="466"/>
      <c r="X359" s="466"/>
      <c r="Y359" s="466"/>
      <c r="Z359" s="466"/>
    </row>
    <row r="360" spans="1:26" ht="16.5" customHeight="1">
      <c r="A360" s="476"/>
      <c r="B360" s="466"/>
      <c r="C360" s="466"/>
      <c r="D360" s="466"/>
      <c r="E360" s="466"/>
      <c r="F360" s="466"/>
      <c r="G360" s="466"/>
      <c r="H360" s="466"/>
      <c r="I360" s="466"/>
      <c r="J360" s="466"/>
      <c r="K360" s="466"/>
      <c r="L360" s="466"/>
      <c r="M360" s="466"/>
      <c r="N360" s="466"/>
      <c r="O360" s="466"/>
      <c r="P360" s="466"/>
      <c r="Q360" s="466"/>
      <c r="R360" s="466"/>
      <c r="S360" s="466"/>
      <c r="T360" s="466"/>
      <c r="U360" s="466"/>
      <c r="V360" s="466"/>
      <c r="W360" s="466"/>
      <c r="X360" s="466"/>
      <c r="Y360" s="466"/>
      <c r="Z360" s="466"/>
    </row>
    <row r="361" spans="1:26" ht="16.5" customHeight="1">
      <c r="A361" s="476"/>
      <c r="B361" s="466"/>
      <c r="C361" s="466"/>
      <c r="D361" s="466"/>
      <c r="E361" s="466"/>
      <c r="F361" s="466"/>
      <c r="G361" s="466"/>
      <c r="H361" s="466"/>
      <c r="I361" s="466"/>
      <c r="J361" s="466"/>
      <c r="K361" s="466"/>
      <c r="L361" s="466"/>
      <c r="M361" s="466"/>
      <c r="N361" s="466"/>
      <c r="O361" s="466"/>
      <c r="P361" s="466"/>
      <c r="Q361" s="466"/>
      <c r="R361" s="466"/>
      <c r="S361" s="466"/>
      <c r="T361" s="466"/>
      <c r="U361" s="466"/>
      <c r="V361" s="466"/>
      <c r="W361" s="466"/>
      <c r="X361" s="466"/>
      <c r="Y361" s="466"/>
      <c r="Z361" s="466"/>
    </row>
    <row r="362" spans="1:26" ht="16.5" customHeight="1">
      <c r="A362" s="476"/>
      <c r="B362" s="466"/>
      <c r="C362" s="466"/>
      <c r="D362" s="466"/>
      <c r="E362" s="466"/>
      <c r="F362" s="466"/>
      <c r="G362" s="466"/>
      <c r="H362" s="466"/>
      <c r="I362" s="466"/>
      <c r="J362" s="466"/>
      <c r="K362" s="466"/>
      <c r="L362" s="466"/>
      <c r="M362" s="466"/>
      <c r="N362" s="466"/>
      <c r="O362" s="466"/>
      <c r="P362" s="466"/>
      <c r="Q362" s="466"/>
      <c r="R362" s="466"/>
      <c r="S362" s="466"/>
      <c r="T362" s="466"/>
      <c r="U362" s="466"/>
      <c r="V362" s="466"/>
      <c r="W362" s="466"/>
      <c r="X362" s="466"/>
      <c r="Y362" s="466"/>
      <c r="Z362" s="466"/>
    </row>
    <row r="363" spans="1:26" ht="16.5" customHeight="1">
      <c r="A363" s="476"/>
      <c r="B363" s="466"/>
      <c r="C363" s="466"/>
      <c r="D363" s="466"/>
      <c r="E363" s="466"/>
      <c r="F363" s="466"/>
      <c r="G363" s="466"/>
      <c r="H363" s="466"/>
      <c r="I363" s="466"/>
      <c r="J363" s="466"/>
      <c r="K363" s="466"/>
      <c r="L363" s="466"/>
      <c r="M363" s="466"/>
      <c r="N363" s="466"/>
      <c r="O363" s="466"/>
      <c r="P363" s="466"/>
      <c r="Q363" s="466"/>
      <c r="R363" s="466"/>
      <c r="S363" s="466"/>
      <c r="T363" s="466"/>
      <c r="U363" s="466"/>
      <c r="V363" s="466"/>
      <c r="W363" s="466"/>
      <c r="X363" s="466"/>
      <c r="Y363" s="466"/>
      <c r="Z363" s="466"/>
    </row>
    <row r="364" spans="1:26" ht="16.5" customHeight="1">
      <c r="A364" s="476"/>
      <c r="B364" s="466"/>
      <c r="C364" s="466"/>
      <c r="D364" s="466"/>
      <c r="E364" s="466"/>
      <c r="F364" s="466"/>
      <c r="G364" s="466"/>
      <c r="H364" s="466"/>
      <c r="I364" s="466"/>
      <c r="J364" s="466"/>
      <c r="K364" s="466"/>
      <c r="L364" s="466"/>
      <c r="M364" s="466"/>
      <c r="N364" s="466"/>
      <c r="O364" s="466"/>
      <c r="P364" s="466"/>
      <c r="Q364" s="466"/>
      <c r="R364" s="466"/>
      <c r="S364" s="466"/>
      <c r="T364" s="466"/>
      <c r="U364" s="466"/>
      <c r="V364" s="466"/>
      <c r="W364" s="466"/>
      <c r="X364" s="466"/>
      <c r="Y364" s="466"/>
      <c r="Z364" s="466"/>
    </row>
    <row r="365" spans="1:26" ht="16.5" customHeight="1">
      <c r="A365" s="476"/>
      <c r="B365" s="466"/>
      <c r="C365" s="466"/>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row>
    <row r="366" spans="1:26" ht="16.5" customHeight="1">
      <c r="A366" s="476"/>
      <c r="B366" s="466"/>
      <c r="C366" s="466"/>
      <c r="D366" s="466"/>
      <c r="E366" s="466"/>
      <c r="F366" s="466"/>
      <c r="G366" s="466"/>
      <c r="H366" s="466"/>
      <c r="I366" s="466"/>
      <c r="J366" s="466"/>
      <c r="K366" s="466"/>
      <c r="L366" s="466"/>
      <c r="M366" s="466"/>
      <c r="N366" s="466"/>
      <c r="O366" s="466"/>
      <c r="P366" s="466"/>
      <c r="Q366" s="466"/>
      <c r="R366" s="466"/>
      <c r="S366" s="466"/>
      <c r="T366" s="466"/>
      <c r="U366" s="466"/>
      <c r="V366" s="466"/>
      <c r="W366" s="466"/>
      <c r="X366" s="466"/>
      <c r="Y366" s="466"/>
      <c r="Z366" s="466"/>
    </row>
    <row r="367" spans="1:26" ht="16.5" customHeight="1">
      <c r="A367" s="476"/>
      <c r="B367" s="466"/>
      <c r="C367" s="466"/>
      <c r="D367" s="466"/>
      <c r="E367" s="466"/>
      <c r="F367" s="466"/>
      <c r="G367" s="466"/>
      <c r="H367" s="466"/>
      <c r="I367" s="466"/>
      <c r="J367" s="466"/>
      <c r="K367" s="466"/>
      <c r="L367" s="466"/>
      <c r="M367" s="466"/>
      <c r="N367" s="466"/>
      <c r="O367" s="466"/>
      <c r="P367" s="466"/>
      <c r="Q367" s="466"/>
      <c r="R367" s="466"/>
      <c r="S367" s="466"/>
      <c r="T367" s="466"/>
      <c r="U367" s="466"/>
      <c r="V367" s="466"/>
      <c r="W367" s="466"/>
      <c r="X367" s="466"/>
      <c r="Y367" s="466"/>
      <c r="Z367" s="466"/>
    </row>
    <row r="368" spans="1:26" ht="16.5" customHeight="1">
      <c r="A368" s="476"/>
      <c r="B368" s="466"/>
      <c r="C368" s="466"/>
      <c r="D368" s="466"/>
      <c r="E368" s="466"/>
      <c r="F368" s="466"/>
      <c r="G368" s="466"/>
      <c r="H368" s="466"/>
      <c r="I368" s="466"/>
      <c r="J368" s="466"/>
      <c r="K368" s="466"/>
      <c r="L368" s="466"/>
      <c r="M368" s="466"/>
      <c r="N368" s="466"/>
      <c r="O368" s="466"/>
      <c r="P368" s="466"/>
      <c r="Q368" s="466"/>
      <c r="R368" s="466"/>
      <c r="S368" s="466"/>
      <c r="T368" s="466"/>
      <c r="U368" s="466"/>
      <c r="V368" s="466"/>
      <c r="W368" s="466"/>
      <c r="X368" s="466"/>
      <c r="Y368" s="466"/>
      <c r="Z368" s="466"/>
    </row>
    <row r="369" spans="1:26" ht="16.5" customHeight="1">
      <c r="A369" s="476"/>
      <c r="B369" s="466"/>
      <c r="C369" s="466"/>
      <c r="D369" s="466"/>
      <c r="E369" s="466"/>
      <c r="F369" s="466"/>
      <c r="G369" s="466"/>
      <c r="H369" s="466"/>
      <c r="I369" s="466"/>
      <c r="J369" s="466"/>
      <c r="K369" s="466"/>
      <c r="L369" s="466"/>
      <c r="M369" s="466"/>
      <c r="N369" s="466"/>
      <c r="O369" s="466"/>
      <c r="P369" s="466"/>
      <c r="Q369" s="466"/>
      <c r="R369" s="466"/>
      <c r="S369" s="466"/>
      <c r="T369" s="466"/>
      <c r="U369" s="466"/>
      <c r="V369" s="466"/>
      <c r="W369" s="466"/>
      <c r="X369" s="466"/>
      <c r="Y369" s="466"/>
      <c r="Z369" s="466"/>
    </row>
    <row r="370" spans="1:26" ht="16.5" customHeight="1">
      <c r="A370" s="476"/>
      <c r="B370" s="466"/>
      <c r="C370" s="466"/>
      <c r="D370" s="466"/>
      <c r="E370" s="466"/>
      <c r="F370" s="466"/>
      <c r="G370" s="466"/>
      <c r="H370" s="466"/>
      <c r="I370" s="466"/>
      <c r="J370" s="466"/>
      <c r="K370" s="466"/>
      <c r="L370" s="466"/>
      <c r="M370" s="466"/>
      <c r="N370" s="466"/>
      <c r="O370" s="466"/>
      <c r="P370" s="466"/>
      <c r="Q370" s="466"/>
      <c r="R370" s="466"/>
      <c r="S370" s="466"/>
      <c r="T370" s="466"/>
      <c r="U370" s="466"/>
      <c r="V370" s="466"/>
      <c r="W370" s="466"/>
      <c r="X370" s="466"/>
      <c r="Y370" s="466"/>
      <c r="Z370" s="466"/>
    </row>
    <row r="371" spans="1:26" ht="16.5" customHeight="1">
      <c r="A371" s="476"/>
      <c r="B371" s="466"/>
      <c r="C371" s="466"/>
      <c r="D371" s="466"/>
      <c r="E371" s="466"/>
      <c r="F371" s="466"/>
      <c r="G371" s="466"/>
      <c r="H371" s="466"/>
      <c r="I371" s="466"/>
      <c r="J371" s="466"/>
      <c r="K371" s="466"/>
      <c r="L371" s="466"/>
      <c r="M371" s="466"/>
      <c r="N371" s="466"/>
      <c r="O371" s="466"/>
      <c r="P371" s="466"/>
      <c r="Q371" s="466"/>
      <c r="R371" s="466"/>
      <c r="S371" s="466"/>
      <c r="T371" s="466"/>
      <c r="U371" s="466"/>
      <c r="V371" s="466"/>
      <c r="W371" s="466"/>
      <c r="X371" s="466"/>
      <c r="Y371" s="466"/>
      <c r="Z371" s="466"/>
    </row>
    <row r="372" spans="1:26" ht="16.5" customHeight="1">
      <c r="A372" s="476"/>
      <c r="B372" s="466"/>
      <c r="C372" s="466"/>
      <c r="D372" s="466"/>
      <c r="E372" s="466"/>
      <c r="F372" s="466"/>
      <c r="G372" s="466"/>
      <c r="H372" s="466"/>
      <c r="I372" s="466"/>
      <c r="J372" s="466"/>
      <c r="K372" s="466"/>
      <c r="L372" s="466"/>
      <c r="M372" s="466"/>
      <c r="N372" s="466"/>
      <c r="O372" s="466"/>
      <c r="P372" s="466"/>
      <c r="Q372" s="466"/>
      <c r="R372" s="466"/>
      <c r="S372" s="466"/>
      <c r="T372" s="466"/>
      <c r="U372" s="466"/>
      <c r="V372" s="466"/>
      <c r="W372" s="466"/>
      <c r="X372" s="466"/>
      <c r="Y372" s="466"/>
      <c r="Z372" s="466"/>
    </row>
    <row r="373" spans="1:26" ht="16.5" customHeight="1">
      <c r="A373" s="476"/>
      <c r="B373" s="466"/>
      <c r="C373" s="466"/>
      <c r="D373" s="466"/>
      <c r="E373" s="466"/>
      <c r="F373" s="466"/>
      <c r="G373" s="466"/>
      <c r="H373" s="466"/>
      <c r="I373" s="466"/>
      <c r="J373" s="466"/>
      <c r="K373" s="466"/>
      <c r="L373" s="466"/>
      <c r="M373" s="466"/>
      <c r="N373" s="466"/>
      <c r="O373" s="466"/>
      <c r="P373" s="466"/>
      <c r="Q373" s="466"/>
      <c r="R373" s="466"/>
      <c r="S373" s="466"/>
      <c r="T373" s="466"/>
      <c r="U373" s="466"/>
      <c r="V373" s="466"/>
      <c r="W373" s="466"/>
      <c r="X373" s="466"/>
      <c r="Y373" s="466"/>
      <c r="Z373" s="466"/>
    </row>
    <row r="374" spans="1:26" ht="16.5" customHeight="1">
      <c r="A374" s="476"/>
      <c r="B374" s="466"/>
      <c r="C374" s="466"/>
      <c r="D374" s="466"/>
      <c r="E374" s="466"/>
      <c r="F374" s="466"/>
      <c r="G374" s="466"/>
      <c r="H374" s="466"/>
      <c r="I374" s="466"/>
      <c r="J374" s="466"/>
      <c r="K374" s="466"/>
      <c r="L374" s="466"/>
      <c r="M374" s="466"/>
      <c r="N374" s="466"/>
      <c r="O374" s="466"/>
      <c r="P374" s="466"/>
      <c r="Q374" s="466"/>
      <c r="R374" s="466"/>
      <c r="S374" s="466"/>
      <c r="T374" s="466"/>
      <c r="U374" s="466"/>
      <c r="V374" s="466"/>
      <c r="W374" s="466"/>
      <c r="X374" s="466"/>
      <c r="Y374" s="466"/>
      <c r="Z374" s="466"/>
    </row>
    <row r="375" spans="1:26" ht="16.5" customHeight="1">
      <c r="A375" s="476"/>
      <c r="B375" s="466"/>
      <c r="C375" s="466"/>
      <c r="D375" s="466"/>
      <c r="E375" s="466"/>
      <c r="F375" s="466"/>
      <c r="G375" s="466"/>
      <c r="H375" s="466"/>
      <c r="I375" s="466"/>
      <c r="J375" s="466"/>
      <c r="K375" s="466"/>
      <c r="L375" s="466"/>
      <c r="M375" s="466"/>
      <c r="N375" s="466"/>
      <c r="O375" s="466"/>
      <c r="P375" s="466"/>
      <c r="Q375" s="466"/>
      <c r="R375" s="466"/>
      <c r="S375" s="466"/>
      <c r="T375" s="466"/>
      <c r="U375" s="466"/>
      <c r="V375" s="466"/>
      <c r="W375" s="466"/>
      <c r="X375" s="466"/>
      <c r="Y375" s="466"/>
      <c r="Z375" s="466"/>
    </row>
    <row r="376" spans="1:26" ht="16.5" customHeight="1">
      <c r="A376" s="476"/>
      <c r="B376" s="466"/>
      <c r="C376" s="466"/>
      <c r="D376" s="466"/>
      <c r="E376" s="466"/>
      <c r="F376" s="466"/>
      <c r="G376" s="466"/>
      <c r="H376" s="466"/>
      <c r="I376" s="466"/>
      <c r="J376" s="466"/>
      <c r="K376" s="466"/>
      <c r="L376" s="466"/>
      <c r="M376" s="466"/>
      <c r="N376" s="466"/>
      <c r="O376" s="466"/>
      <c r="P376" s="466"/>
      <c r="Q376" s="466"/>
      <c r="R376" s="466"/>
      <c r="S376" s="466"/>
      <c r="T376" s="466"/>
      <c r="U376" s="466"/>
      <c r="V376" s="466"/>
      <c r="W376" s="466"/>
      <c r="X376" s="466"/>
      <c r="Y376" s="466"/>
      <c r="Z376" s="466"/>
    </row>
    <row r="377" spans="1:26" ht="16.5" customHeight="1">
      <c r="A377" s="476"/>
      <c r="B377" s="466"/>
      <c r="C377" s="466"/>
      <c r="D377" s="466"/>
      <c r="E377" s="466"/>
      <c r="F377" s="466"/>
      <c r="G377" s="466"/>
      <c r="H377" s="466"/>
      <c r="I377" s="466"/>
      <c r="J377" s="466"/>
      <c r="K377" s="466"/>
      <c r="L377" s="466"/>
      <c r="M377" s="466"/>
      <c r="N377" s="466"/>
      <c r="O377" s="466"/>
      <c r="P377" s="466"/>
      <c r="Q377" s="466"/>
      <c r="R377" s="466"/>
      <c r="S377" s="466"/>
      <c r="T377" s="466"/>
      <c r="U377" s="466"/>
      <c r="V377" s="466"/>
      <c r="W377" s="466"/>
      <c r="X377" s="466"/>
      <c r="Y377" s="466"/>
      <c r="Z377" s="466"/>
    </row>
    <row r="378" spans="1:26" ht="16.5" customHeight="1">
      <c r="A378" s="476"/>
      <c r="B378" s="466"/>
      <c r="C378" s="466"/>
      <c r="D378" s="466"/>
      <c r="E378" s="466"/>
      <c r="F378" s="466"/>
      <c r="G378" s="466"/>
      <c r="H378" s="466"/>
      <c r="I378" s="466"/>
      <c r="J378" s="466"/>
      <c r="K378" s="466"/>
      <c r="L378" s="466"/>
      <c r="M378" s="466"/>
      <c r="N378" s="466"/>
      <c r="O378" s="466"/>
      <c r="P378" s="466"/>
      <c r="Q378" s="466"/>
      <c r="R378" s="466"/>
      <c r="S378" s="466"/>
      <c r="T378" s="466"/>
      <c r="U378" s="466"/>
      <c r="V378" s="466"/>
      <c r="W378" s="466"/>
      <c r="X378" s="466"/>
      <c r="Y378" s="466"/>
      <c r="Z378" s="466"/>
    </row>
    <row r="379" spans="1:26" ht="16.5" customHeight="1">
      <c r="A379" s="476"/>
      <c r="B379" s="466"/>
      <c r="C379" s="466"/>
      <c r="D379" s="466"/>
      <c r="E379" s="466"/>
      <c r="F379" s="466"/>
      <c r="G379" s="466"/>
      <c r="H379" s="466"/>
      <c r="I379" s="466"/>
      <c r="J379" s="466"/>
      <c r="K379" s="466"/>
      <c r="L379" s="466"/>
      <c r="M379" s="466"/>
      <c r="N379" s="466"/>
      <c r="O379" s="466"/>
      <c r="P379" s="466"/>
      <c r="Q379" s="466"/>
      <c r="R379" s="466"/>
      <c r="S379" s="466"/>
      <c r="T379" s="466"/>
      <c r="U379" s="466"/>
      <c r="V379" s="466"/>
      <c r="W379" s="466"/>
      <c r="X379" s="466"/>
      <c r="Y379" s="466"/>
      <c r="Z379" s="466"/>
    </row>
    <row r="380" spans="1:26" ht="16.5" customHeight="1">
      <c r="A380" s="476"/>
      <c r="B380" s="466"/>
      <c r="C380" s="466"/>
      <c r="D380" s="466"/>
      <c r="E380" s="466"/>
      <c r="F380" s="466"/>
      <c r="G380" s="466"/>
      <c r="H380" s="466"/>
      <c r="I380" s="466"/>
      <c r="J380" s="466"/>
      <c r="K380" s="466"/>
      <c r="L380" s="466"/>
      <c r="M380" s="466"/>
      <c r="N380" s="466"/>
      <c r="O380" s="466"/>
      <c r="P380" s="466"/>
      <c r="Q380" s="466"/>
      <c r="R380" s="466"/>
      <c r="S380" s="466"/>
      <c r="T380" s="466"/>
      <c r="U380" s="466"/>
      <c r="V380" s="466"/>
      <c r="W380" s="466"/>
      <c r="X380" s="466"/>
      <c r="Y380" s="466"/>
      <c r="Z380" s="466"/>
    </row>
    <row r="381" spans="1:26" ht="16.5" customHeight="1">
      <c r="A381" s="476"/>
      <c r="B381" s="466"/>
      <c r="C381" s="466"/>
      <c r="D381" s="466"/>
      <c r="E381" s="466"/>
      <c r="F381" s="466"/>
      <c r="G381" s="466"/>
      <c r="H381" s="466"/>
      <c r="I381" s="466"/>
      <c r="J381" s="466"/>
      <c r="K381" s="466"/>
      <c r="L381" s="466"/>
      <c r="M381" s="466"/>
      <c r="N381" s="466"/>
      <c r="O381" s="466"/>
      <c r="P381" s="466"/>
      <c r="Q381" s="466"/>
      <c r="R381" s="466"/>
      <c r="S381" s="466"/>
      <c r="T381" s="466"/>
      <c r="U381" s="466"/>
      <c r="V381" s="466"/>
      <c r="W381" s="466"/>
      <c r="X381" s="466"/>
      <c r="Y381" s="466"/>
      <c r="Z381" s="466"/>
    </row>
    <row r="382" spans="1:26" ht="16.5" customHeight="1">
      <c r="A382" s="476"/>
      <c r="B382" s="466"/>
      <c r="C382" s="466"/>
      <c r="D382" s="466"/>
      <c r="E382" s="466"/>
      <c r="F382" s="466"/>
      <c r="G382" s="466"/>
      <c r="H382" s="466"/>
      <c r="I382" s="466"/>
      <c r="J382" s="466"/>
      <c r="K382" s="466"/>
      <c r="L382" s="466"/>
      <c r="M382" s="466"/>
      <c r="N382" s="466"/>
      <c r="O382" s="466"/>
      <c r="P382" s="466"/>
      <c r="Q382" s="466"/>
      <c r="R382" s="466"/>
      <c r="S382" s="466"/>
      <c r="T382" s="466"/>
      <c r="U382" s="466"/>
      <c r="V382" s="466"/>
      <c r="W382" s="466"/>
      <c r="X382" s="466"/>
      <c r="Y382" s="466"/>
      <c r="Z382" s="466"/>
    </row>
    <row r="383" spans="1:26" ht="16.5" customHeight="1">
      <c r="A383" s="476"/>
      <c r="B383" s="466"/>
      <c r="C383" s="466"/>
      <c r="D383" s="466"/>
      <c r="E383" s="466"/>
      <c r="F383" s="466"/>
      <c r="G383" s="466"/>
      <c r="H383" s="466"/>
      <c r="I383" s="466"/>
      <c r="J383" s="466"/>
      <c r="K383" s="466"/>
      <c r="L383" s="466"/>
      <c r="M383" s="466"/>
      <c r="N383" s="466"/>
      <c r="O383" s="466"/>
      <c r="P383" s="466"/>
      <c r="Q383" s="466"/>
      <c r="R383" s="466"/>
      <c r="S383" s="466"/>
      <c r="T383" s="466"/>
      <c r="U383" s="466"/>
      <c r="V383" s="466"/>
      <c r="W383" s="466"/>
      <c r="X383" s="466"/>
      <c r="Y383" s="466"/>
      <c r="Z383" s="466"/>
    </row>
    <row r="384" spans="1:26" ht="16.5" customHeight="1">
      <c r="A384" s="476"/>
      <c r="B384" s="466"/>
      <c r="C384" s="466"/>
      <c r="D384" s="466"/>
      <c r="E384" s="466"/>
      <c r="F384" s="466"/>
      <c r="G384" s="466"/>
      <c r="H384" s="466"/>
      <c r="I384" s="466"/>
      <c r="J384" s="466"/>
      <c r="K384" s="466"/>
      <c r="L384" s="466"/>
      <c r="M384" s="466"/>
      <c r="N384" s="466"/>
      <c r="O384" s="466"/>
      <c r="P384" s="466"/>
      <c r="Q384" s="466"/>
      <c r="R384" s="466"/>
      <c r="S384" s="466"/>
      <c r="T384" s="466"/>
      <c r="U384" s="466"/>
      <c r="V384" s="466"/>
      <c r="W384" s="466"/>
      <c r="X384" s="466"/>
      <c r="Y384" s="466"/>
      <c r="Z384" s="466"/>
    </row>
    <row r="385" spans="1:26" ht="16.5" customHeight="1">
      <c r="A385" s="476"/>
      <c r="B385" s="466"/>
      <c r="C385" s="466"/>
      <c r="D385" s="466"/>
      <c r="E385" s="466"/>
      <c r="F385" s="466"/>
      <c r="G385" s="466"/>
      <c r="H385" s="466"/>
      <c r="I385" s="466"/>
      <c r="J385" s="466"/>
      <c r="K385" s="466"/>
      <c r="L385" s="466"/>
      <c r="M385" s="466"/>
      <c r="N385" s="466"/>
      <c r="O385" s="466"/>
      <c r="P385" s="466"/>
      <c r="Q385" s="466"/>
      <c r="R385" s="466"/>
      <c r="S385" s="466"/>
      <c r="T385" s="466"/>
      <c r="U385" s="466"/>
      <c r="V385" s="466"/>
      <c r="W385" s="466"/>
      <c r="X385" s="466"/>
      <c r="Y385" s="466"/>
      <c r="Z385" s="466"/>
    </row>
    <row r="386" spans="1:26" ht="16.5" customHeight="1">
      <c r="A386" s="476"/>
      <c r="B386" s="466"/>
      <c r="C386" s="466"/>
      <c r="D386" s="466"/>
      <c r="E386" s="466"/>
      <c r="F386" s="466"/>
      <c r="G386" s="466"/>
      <c r="H386" s="466"/>
      <c r="I386" s="466"/>
      <c r="J386" s="466"/>
      <c r="K386" s="466"/>
      <c r="L386" s="466"/>
      <c r="M386" s="466"/>
      <c r="N386" s="466"/>
      <c r="O386" s="466"/>
      <c r="P386" s="466"/>
      <c r="Q386" s="466"/>
      <c r="R386" s="466"/>
      <c r="S386" s="466"/>
      <c r="T386" s="466"/>
      <c r="U386" s="466"/>
      <c r="V386" s="466"/>
      <c r="W386" s="466"/>
      <c r="X386" s="466"/>
      <c r="Y386" s="466"/>
      <c r="Z386" s="466"/>
    </row>
    <row r="387" spans="1:26" ht="16.5" customHeight="1">
      <c r="A387" s="476"/>
      <c r="B387" s="466"/>
      <c r="C387" s="466"/>
      <c r="D387" s="466"/>
      <c r="E387" s="466"/>
      <c r="F387" s="466"/>
      <c r="G387" s="466"/>
      <c r="H387" s="466"/>
      <c r="I387" s="466"/>
      <c r="J387" s="466"/>
      <c r="K387" s="466"/>
      <c r="L387" s="466"/>
      <c r="M387" s="466"/>
      <c r="N387" s="466"/>
      <c r="O387" s="466"/>
      <c r="P387" s="466"/>
      <c r="Q387" s="466"/>
      <c r="R387" s="466"/>
      <c r="S387" s="466"/>
      <c r="T387" s="466"/>
      <c r="U387" s="466"/>
      <c r="V387" s="466"/>
      <c r="W387" s="466"/>
      <c r="X387" s="466"/>
      <c r="Y387" s="466"/>
      <c r="Z387" s="466"/>
    </row>
    <row r="388" spans="1:26" ht="16.5" customHeight="1">
      <c r="A388" s="476"/>
      <c r="B388" s="466"/>
      <c r="C388" s="466"/>
      <c r="D388" s="466"/>
      <c r="E388" s="466"/>
      <c r="F388" s="466"/>
      <c r="G388" s="466"/>
      <c r="H388" s="466"/>
      <c r="I388" s="466"/>
      <c r="J388" s="466"/>
      <c r="K388" s="466"/>
      <c r="L388" s="466"/>
      <c r="M388" s="466"/>
      <c r="N388" s="466"/>
      <c r="O388" s="466"/>
      <c r="P388" s="466"/>
      <c r="Q388" s="466"/>
      <c r="R388" s="466"/>
      <c r="S388" s="466"/>
      <c r="T388" s="466"/>
      <c r="U388" s="466"/>
      <c r="V388" s="466"/>
      <c r="W388" s="466"/>
      <c r="X388" s="466"/>
      <c r="Y388" s="466"/>
      <c r="Z388" s="466"/>
    </row>
    <row r="389" spans="1:26" ht="16.5" customHeight="1">
      <c r="A389" s="476"/>
      <c r="B389" s="466"/>
      <c r="C389" s="466"/>
      <c r="D389" s="466"/>
      <c r="E389" s="466"/>
      <c r="F389" s="466"/>
      <c r="G389" s="466"/>
      <c r="H389" s="466"/>
      <c r="I389" s="466"/>
      <c r="J389" s="466"/>
      <c r="K389" s="466"/>
      <c r="L389" s="466"/>
      <c r="M389" s="466"/>
      <c r="N389" s="466"/>
      <c r="O389" s="466"/>
      <c r="P389" s="466"/>
      <c r="Q389" s="466"/>
      <c r="R389" s="466"/>
      <c r="S389" s="466"/>
      <c r="T389" s="466"/>
      <c r="U389" s="466"/>
      <c r="V389" s="466"/>
      <c r="W389" s="466"/>
      <c r="X389" s="466"/>
      <c r="Y389" s="466"/>
      <c r="Z389" s="466"/>
    </row>
    <row r="390" spans="1:26" ht="16.5" customHeight="1">
      <c r="A390" s="476"/>
      <c r="B390" s="466"/>
      <c r="C390" s="466"/>
      <c r="D390" s="466"/>
      <c r="E390" s="466"/>
      <c r="F390" s="466"/>
      <c r="G390" s="466"/>
      <c r="H390" s="466"/>
      <c r="I390" s="466"/>
      <c r="J390" s="466"/>
      <c r="K390" s="466"/>
      <c r="L390" s="466"/>
      <c r="M390" s="466"/>
      <c r="N390" s="466"/>
      <c r="O390" s="466"/>
      <c r="P390" s="466"/>
      <c r="Q390" s="466"/>
      <c r="R390" s="466"/>
      <c r="S390" s="466"/>
      <c r="T390" s="466"/>
      <c r="U390" s="466"/>
      <c r="V390" s="466"/>
      <c r="W390" s="466"/>
      <c r="X390" s="466"/>
      <c r="Y390" s="466"/>
      <c r="Z390" s="466"/>
    </row>
    <row r="391" spans="1:26" ht="16.5" customHeight="1">
      <c r="A391" s="476"/>
      <c r="B391" s="466"/>
      <c r="C391" s="466"/>
      <c r="D391" s="466"/>
      <c r="E391" s="466"/>
      <c r="F391" s="466"/>
      <c r="G391" s="466"/>
      <c r="H391" s="466"/>
      <c r="I391" s="466"/>
      <c r="J391" s="466"/>
      <c r="K391" s="466"/>
      <c r="L391" s="466"/>
      <c r="M391" s="466"/>
      <c r="N391" s="466"/>
      <c r="O391" s="466"/>
      <c r="P391" s="466"/>
      <c r="Q391" s="466"/>
      <c r="R391" s="466"/>
      <c r="S391" s="466"/>
      <c r="T391" s="466"/>
      <c r="U391" s="466"/>
      <c r="V391" s="466"/>
      <c r="W391" s="466"/>
      <c r="X391" s="466"/>
      <c r="Y391" s="466"/>
      <c r="Z391" s="466"/>
    </row>
    <row r="392" spans="1:26" ht="16.5" customHeight="1">
      <c r="A392" s="476"/>
      <c r="B392" s="466"/>
      <c r="C392" s="466"/>
      <c r="D392" s="466"/>
      <c r="E392" s="466"/>
      <c r="F392" s="466"/>
      <c r="G392" s="466"/>
      <c r="H392" s="466"/>
      <c r="I392" s="466"/>
      <c r="J392" s="466"/>
      <c r="K392" s="466"/>
      <c r="L392" s="466"/>
      <c r="M392" s="466"/>
      <c r="N392" s="466"/>
      <c r="O392" s="466"/>
      <c r="P392" s="466"/>
      <c r="Q392" s="466"/>
      <c r="R392" s="466"/>
      <c r="S392" s="466"/>
      <c r="T392" s="466"/>
      <c r="U392" s="466"/>
      <c r="V392" s="466"/>
      <c r="W392" s="466"/>
      <c r="X392" s="466"/>
      <c r="Y392" s="466"/>
      <c r="Z392" s="466"/>
    </row>
    <row r="393" spans="1:26" ht="16.5" customHeight="1">
      <c r="A393" s="476"/>
      <c r="B393" s="466"/>
      <c r="C393" s="466"/>
      <c r="D393" s="466"/>
      <c r="E393" s="466"/>
      <c r="F393" s="466"/>
      <c r="G393" s="466"/>
      <c r="H393" s="466"/>
      <c r="I393" s="466"/>
      <c r="J393" s="466"/>
      <c r="K393" s="466"/>
      <c r="L393" s="466"/>
      <c r="M393" s="466"/>
      <c r="N393" s="466"/>
      <c r="O393" s="466"/>
      <c r="P393" s="466"/>
      <c r="Q393" s="466"/>
      <c r="R393" s="466"/>
      <c r="S393" s="466"/>
      <c r="T393" s="466"/>
      <c r="U393" s="466"/>
      <c r="V393" s="466"/>
      <c r="W393" s="466"/>
      <c r="X393" s="466"/>
      <c r="Y393" s="466"/>
      <c r="Z393" s="466"/>
    </row>
    <row r="394" spans="1:26" ht="16.5" customHeight="1">
      <c r="A394" s="476"/>
      <c r="B394" s="466"/>
      <c r="C394" s="466"/>
      <c r="D394" s="466"/>
      <c r="E394" s="466"/>
      <c r="F394" s="466"/>
      <c r="G394" s="466"/>
      <c r="H394" s="466"/>
      <c r="I394" s="466"/>
      <c r="J394" s="466"/>
      <c r="K394" s="466"/>
      <c r="L394" s="466"/>
      <c r="M394" s="466"/>
      <c r="N394" s="466"/>
      <c r="O394" s="466"/>
      <c r="P394" s="466"/>
      <c r="Q394" s="466"/>
      <c r="R394" s="466"/>
      <c r="S394" s="466"/>
      <c r="T394" s="466"/>
      <c r="U394" s="466"/>
      <c r="V394" s="466"/>
      <c r="W394" s="466"/>
      <c r="X394" s="466"/>
      <c r="Y394" s="466"/>
      <c r="Z394" s="466"/>
    </row>
    <row r="395" spans="1:26" ht="16.5" customHeight="1">
      <c r="A395" s="476"/>
      <c r="B395" s="466"/>
      <c r="C395" s="466"/>
      <c r="D395" s="466"/>
      <c r="E395" s="466"/>
      <c r="F395" s="466"/>
      <c r="G395" s="466"/>
      <c r="H395" s="466"/>
      <c r="I395" s="466"/>
      <c r="J395" s="466"/>
      <c r="K395" s="466"/>
      <c r="L395" s="466"/>
      <c r="M395" s="466"/>
      <c r="N395" s="466"/>
      <c r="O395" s="466"/>
      <c r="P395" s="466"/>
      <c r="Q395" s="466"/>
      <c r="R395" s="466"/>
      <c r="S395" s="466"/>
      <c r="T395" s="466"/>
      <c r="U395" s="466"/>
      <c r="V395" s="466"/>
      <c r="W395" s="466"/>
      <c r="X395" s="466"/>
      <c r="Y395" s="466"/>
      <c r="Z395" s="466"/>
    </row>
    <row r="396" spans="1:26" ht="16.5" customHeight="1">
      <c r="A396" s="476"/>
      <c r="B396" s="466"/>
      <c r="C396" s="466"/>
      <c r="D396" s="466"/>
      <c r="E396" s="466"/>
      <c r="F396" s="466"/>
      <c r="G396" s="466"/>
      <c r="H396" s="466"/>
      <c r="I396" s="466"/>
      <c r="J396" s="466"/>
      <c r="K396" s="466"/>
      <c r="L396" s="466"/>
      <c r="M396" s="466"/>
      <c r="N396" s="466"/>
      <c r="O396" s="466"/>
      <c r="P396" s="466"/>
      <c r="Q396" s="466"/>
      <c r="R396" s="466"/>
      <c r="S396" s="466"/>
      <c r="T396" s="466"/>
      <c r="U396" s="466"/>
      <c r="V396" s="466"/>
      <c r="W396" s="466"/>
      <c r="X396" s="466"/>
      <c r="Y396" s="466"/>
      <c r="Z396" s="466"/>
    </row>
    <row r="397" spans="1:26" ht="16.5" customHeight="1">
      <c r="A397" s="476"/>
      <c r="B397" s="466"/>
      <c r="C397" s="466"/>
      <c r="D397" s="466"/>
      <c r="E397" s="466"/>
      <c r="F397" s="466"/>
      <c r="G397" s="466"/>
      <c r="H397" s="466"/>
      <c r="I397" s="466"/>
      <c r="J397" s="466"/>
      <c r="K397" s="466"/>
      <c r="L397" s="466"/>
      <c r="M397" s="466"/>
      <c r="N397" s="466"/>
      <c r="O397" s="466"/>
      <c r="P397" s="466"/>
      <c r="Q397" s="466"/>
      <c r="R397" s="466"/>
      <c r="S397" s="466"/>
      <c r="T397" s="466"/>
      <c r="U397" s="466"/>
      <c r="V397" s="466"/>
      <c r="W397" s="466"/>
      <c r="X397" s="466"/>
      <c r="Y397" s="466"/>
      <c r="Z397" s="466"/>
    </row>
    <row r="398" spans="1:26" ht="16.5" customHeight="1">
      <c r="A398" s="476"/>
      <c r="B398" s="466"/>
      <c r="C398" s="466"/>
      <c r="D398" s="466"/>
      <c r="E398" s="466"/>
      <c r="F398" s="466"/>
      <c r="G398" s="466"/>
      <c r="H398" s="466"/>
      <c r="I398" s="466"/>
      <c r="J398" s="466"/>
      <c r="K398" s="466"/>
      <c r="L398" s="466"/>
      <c r="M398" s="466"/>
      <c r="N398" s="466"/>
      <c r="O398" s="466"/>
      <c r="P398" s="466"/>
      <c r="Q398" s="466"/>
      <c r="R398" s="466"/>
      <c r="S398" s="466"/>
      <c r="T398" s="466"/>
      <c r="U398" s="466"/>
      <c r="V398" s="466"/>
      <c r="W398" s="466"/>
      <c r="X398" s="466"/>
      <c r="Y398" s="466"/>
      <c r="Z398" s="466"/>
    </row>
    <row r="399" spans="1:26" ht="16.5" customHeight="1">
      <c r="A399" s="476"/>
      <c r="B399" s="466"/>
      <c r="C399" s="466"/>
      <c r="D399" s="466"/>
      <c r="E399" s="466"/>
      <c r="F399" s="466"/>
      <c r="G399" s="466"/>
      <c r="H399" s="466"/>
      <c r="I399" s="466"/>
      <c r="J399" s="466"/>
      <c r="K399" s="466"/>
      <c r="L399" s="466"/>
      <c r="M399" s="466"/>
      <c r="N399" s="466"/>
      <c r="O399" s="466"/>
      <c r="P399" s="466"/>
      <c r="Q399" s="466"/>
      <c r="R399" s="466"/>
      <c r="S399" s="466"/>
      <c r="T399" s="466"/>
      <c r="U399" s="466"/>
      <c r="V399" s="466"/>
      <c r="W399" s="466"/>
      <c r="X399" s="466"/>
      <c r="Y399" s="466"/>
      <c r="Z399" s="466"/>
    </row>
    <row r="400" spans="1:26" ht="16.5" customHeight="1">
      <c r="A400" s="476"/>
      <c r="B400" s="466"/>
      <c r="C400" s="466"/>
      <c r="D400" s="466"/>
      <c r="E400" s="466"/>
      <c r="F400" s="466"/>
      <c r="G400" s="466"/>
      <c r="H400" s="466"/>
      <c r="I400" s="466"/>
      <c r="J400" s="466"/>
      <c r="K400" s="466"/>
      <c r="L400" s="466"/>
      <c r="M400" s="466"/>
      <c r="N400" s="466"/>
      <c r="O400" s="466"/>
      <c r="P400" s="466"/>
      <c r="Q400" s="466"/>
      <c r="R400" s="466"/>
      <c r="S400" s="466"/>
      <c r="T400" s="466"/>
      <c r="U400" s="466"/>
      <c r="V400" s="466"/>
      <c r="W400" s="466"/>
      <c r="X400" s="466"/>
      <c r="Y400" s="466"/>
      <c r="Z400" s="466"/>
    </row>
    <row r="401" spans="1:26" ht="16.5" customHeight="1">
      <c r="A401" s="476"/>
      <c r="B401" s="466"/>
      <c r="C401" s="466"/>
      <c r="D401" s="466"/>
      <c r="E401" s="466"/>
      <c r="F401" s="466"/>
      <c r="G401" s="466"/>
      <c r="H401" s="466"/>
      <c r="I401" s="466"/>
      <c r="J401" s="466"/>
      <c r="K401" s="466"/>
      <c r="L401" s="466"/>
      <c r="M401" s="466"/>
      <c r="N401" s="466"/>
      <c r="O401" s="466"/>
      <c r="P401" s="466"/>
      <c r="Q401" s="466"/>
      <c r="R401" s="466"/>
      <c r="S401" s="466"/>
      <c r="T401" s="466"/>
      <c r="U401" s="466"/>
      <c r="V401" s="466"/>
      <c r="W401" s="466"/>
      <c r="X401" s="466"/>
      <c r="Y401" s="466"/>
      <c r="Z401" s="466"/>
    </row>
    <row r="402" spans="1:26" ht="16.5" customHeight="1">
      <c r="A402" s="476"/>
      <c r="B402" s="466"/>
      <c r="C402" s="466"/>
      <c r="D402" s="466"/>
      <c r="E402" s="466"/>
      <c r="F402" s="466"/>
      <c r="G402" s="466"/>
      <c r="H402" s="466"/>
      <c r="I402" s="466"/>
      <c r="J402" s="466"/>
      <c r="K402" s="466"/>
      <c r="L402" s="466"/>
      <c r="M402" s="466"/>
      <c r="N402" s="466"/>
      <c r="O402" s="466"/>
      <c r="P402" s="466"/>
      <c r="Q402" s="466"/>
      <c r="R402" s="466"/>
      <c r="S402" s="466"/>
      <c r="T402" s="466"/>
      <c r="U402" s="466"/>
      <c r="V402" s="466"/>
      <c r="W402" s="466"/>
      <c r="X402" s="466"/>
      <c r="Y402" s="466"/>
      <c r="Z402" s="466"/>
    </row>
    <row r="403" spans="1:26" ht="16.5" customHeight="1">
      <c r="A403" s="476"/>
      <c r="B403" s="466"/>
      <c r="C403" s="466"/>
      <c r="D403" s="466"/>
      <c r="E403" s="466"/>
      <c r="F403" s="466"/>
      <c r="G403" s="466"/>
      <c r="H403" s="466"/>
      <c r="I403" s="466"/>
      <c r="J403" s="466"/>
      <c r="K403" s="466"/>
      <c r="L403" s="466"/>
      <c r="M403" s="466"/>
      <c r="N403" s="466"/>
      <c r="O403" s="466"/>
      <c r="P403" s="466"/>
      <c r="Q403" s="466"/>
      <c r="R403" s="466"/>
      <c r="S403" s="466"/>
      <c r="T403" s="466"/>
      <c r="U403" s="466"/>
      <c r="V403" s="466"/>
      <c r="W403" s="466"/>
      <c r="X403" s="466"/>
      <c r="Y403" s="466"/>
      <c r="Z403" s="466"/>
    </row>
    <row r="404" spans="1:26" ht="16.5" customHeight="1">
      <c r="A404" s="476"/>
      <c r="B404" s="466"/>
      <c r="C404" s="466"/>
      <c r="D404" s="466"/>
      <c r="E404" s="466"/>
      <c r="F404" s="466"/>
      <c r="G404" s="466"/>
      <c r="H404" s="466"/>
      <c r="I404" s="466"/>
      <c r="J404" s="466"/>
      <c r="K404" s="466"/>
      <c r="L404" s="466"/>
      <c r="M404" s="466"/>
      <c r="N404" s="466"/>
      <c r="O404" s="466"/>
      <c r="P404" s="466"/>
      <c r="Q404" s="466"/>
      <c r="R404" s="466"/>
      <c r="S404" s="466"/>
      <c r="T404" s="466"/>
      <c r="U404" s="466"/>
      <c r="V404" s="466"/>
      <c r="W404" s="466"/>
      <c r="X404" s="466"/>
      <c r="Y404" s="466"/>
      <c r="Z404" s="466"/>
    </row>
    <row r="405" spans="1:26" ht="16.5" customHeight="1">
      <c r="A405" s="476"/>
      <c r="B405" s="466"/>
      <c r="C405" s="466"/>
      <c r="D405" s="466"/>
      <c r="E405" s="466"/>
      <c r="F405" s="466"/>
      <c r="G405" s="466"/>
      <c r="H405" s="466"/>
      <c r="I405" s="466"/>
      <c r="J405" s="466"/>
      <c r="K405" s="466"/>
      <c r="L405" s="466"/>
      <c r="M405" s="466"/>
      <c r="N405" s="466"/>
      <c r="O405" s="466"/>
      <c r="P405" s="466"/>
      <c r="Q405" s="466"/>
      <c r="R405" s="466"/>
      <c r="S405" s="466"/>
      <c r="T405" s="466"/>
      <c r="U405" s="466"/>
      <c r="V405" s="466"/>
      <c r="W405" s="466"/>
      <c r="X405" s="466"/>
      <c r="Y405" s="466"/>
      <c r="Z405" s="466"/>
    </row>
    <row r="406" spans="1:26" ht="16.5" customHeight="1">
      <c r="A406" s="476"/>
      <c r="B406" s="466"/>
      <c r="C406" s="466"/>
      <c r="D406" s="466"/>
      <c r="E406" s="466"/>
      <c r="F406" s="466"/>
      <c r="G406" s="466"/>
      <c r="H406" s="466"/>
      <c r="I406" s="466"/>
      <c r="J406" s="466"/>
      <c r="K406" s="466"/>
      <c r="L406" s="466"/>
      <c r="M406" s="466"/>
      <c r="N406" s="466"/>
      <c r="O406" s="466"/>
      <c r="P406" s="466"/>
      <c r="Q406" s="466"/>
      <c r="R406" s="466"/>
      <c r="S406" s="466"/>
      <c r="T406" s="466"/>
      <c r="U406" s="466"/>
      <c r="V406" s="466"/>
      <c r="W406" s="466"/>
      <c r="X406" s="466"/>
      <c r="Y406" s="466"/>
      <c r="Z406" s="466"/>
    </row>
    <row r="407" spans="1:26" ht="16.5" customHeight="1">
      <c r="A407" s="476"/>
      <c r="B407" s="466"/>
      <c r="C407" s="466"/>
      <c r="D407" s="466"/>
      <c r="E407" s="466"/>
      <c r="F407" s="466"/>
      <c r="G407" s="466"/>
      <c r="H407" s="466"/>
      <c r="I407" s="466"/>
      <c r="J407" s="466"/>
      <c r="K407" s="466"/>
      <c r="L407" s="466"/>
      <c r="M407" s="466"/>
      <c r="N407" s="466"/>
      <c r="O407" s="466"/>
      <c r="P407" s="466"/>
      <c r="Q407" s="466"/>
      <c r="R407" s="466"/>
      <c r="S407" s="466"/>
      <c r="T407" s="466"/>
      <c r="U407" s="466"/>
      <c r="V407" s="466"/>
      <c r="W407" s="466"/>
      <c r="X407" s="466"/>
      <c r="Y407" s="466"/>
      <c r="Z407" s="466"/>
    </row>
    <row r="408" spans="1:26" ht="16.5" customHeight="1">
      <c r="A408" s="476"/>
      <c r="B408" s="466"/>
      <c r="C408" s="466"/>
      <c r="D408" s="466"/>
      <c r="E408" s="466"/>
      <c r="F408" s="466"/>
      <c r="G408" s="466"/>
      <c r="H408" s="466"/>
      <c r="I408" s="466"/>
      <c r="J408" s="466"/>
      <c r="K408" s="466"/>
      <c r="L408" s="466"/>
      <c r="M408" s="466"/>
      <c r="N408" s="466"/>
      <c r="O408" s="466"/>
      <c r="P408" s="466"/>
      <c r="Q408" s="466"/>
      <c r="R408" s="466"/>
      <c r="S408" s="466"/>
      <c r="T408" s="466"/>
      <c r="U408" s="466"/>
      <c r="V408" s="466"/>
      <c r="W408" s="466"/>
      <c r="X408" s="466"/>
      <c r="Y408" s="466"/>
      <c r="Z408" s="466"/>
    </row>
    <row r="409" spans="1:26" ht="16.5" customHeight="1">
      <c r="A409" s="476"/>
      <c r="B409" s="466"/>
      <c r="C409" s="466"/>
      <c r="D409" s="466"/>
      <c r="E409" s="466"/>
      <c r="F409" s="466"/>
      <c r="G409" s="466"/>
      <c r="H409" s="466"/>
      <c r="I409" s="466"/>
      <c r="J409" s="466"/>
      <c r="K409" s="466"/>
      <c r="L409" s="466"/>
      <c r="M409" s="466"/>
      <c r="N409" s="466"/>
      <c r="O409" s="466"/>
      <c r="P409" s="466"/>
      <c r="Q409" s="466"/>
      <c r="R409" s="466"/>
      <c r="S409" s="466"/>
      <c r="T409" s="466"/>
      <c r="U409" s="466"/>
      <c r="V409" s="466"/>
      <c r="W409" s="466"/>
      <c r="X409" s="466"/>
      <c r="Y409" s="466"/>
      <c r="Z409" s="466"/>
    </row>
    <row r="410" spans="1:26" ht="16.5" customHeight="1">
      <c r="A410" s="476"/>
      <c r="B410" s="466"/>
      <c r="C410" s="466"/>
      <c r="D410" s="466"/>
      <c r="E410" s="466"/>
      <c r="F410" s="466"/>
      <c r="G410" s="466"/>
      <c r="H410" s="466"/>
      <c r="I410" s="466"/>
      <c r="J410" s="466"/>
      <c r="K410" s="466"/>
      <c r="L410" s="466"/>
      <c r="M410" s="466"/>
      <c r="N410" s="466"/>
      <c r="O410" s="466"/>
      <c r="P410" s="466"/>
      <c r="Q410" s="466"/>
      <c r="R410" s="466"/>
      <c r="S410" s="466"/>
      <c r="T410" s="466"/>
      <c r="U410" s="466"/>
      <c r="V410" s="466"/>
      <c r="W410" s="466"/>
      <c r="X410" s="466"/>
      <c r="Y410" s="466"/>
      <c r="Z410" s="466"/>
    </row>
    <row r="411" spans="1:26" ht="16.5" customHeight="1">
      <c r="A411" s="476"/>
      <c r="B411" s="466"/>
      <c r="C411" s="466"/>
      <c r="D411" s="466"/>
      <c r="E411" s="466"/>
      <c r="F411" s="466"/>
      <c r="G411" s="466"/>
      <c r="H411" s="466"/>
      <c r="I411" s="466"/>
      <c r="J411" s="466"/>
      <c r="K411" s="466"/>
      <c r="L411" s="466"/>
      <c r="M411" s="466"/>
      <c r="N411" s="466"/>
      <c r="O411" s="466"/>
      <c r="P411" s="466"/>
      <c r="Q411" s="466"/>
      <c r="R411" s="466"/>
      <c r="S411" s="466"/>
      <c r="T411" s="466"/>
      <c r="U411" s="466"/>
      <c r="V411" s="466"/>
      <c r="W411" s="466"/>
      <c r="X411" s="466"/>
      <c r="Y411" s="466"/>
      <c r="Z411" s="466"/>
    </row>
    <row r="412" spans="1:26" ht="16.5" customHeight="1">
      <c r="A412" s="476"/>
      <c r="B412" s="466"/>
      <c r="C412" s="466"/>
      <c r="D412" s="466"/>
      <c r="E412" s="466"/>
      <c r="F412" s="466"/>
      <c r="G412" s="466"/>
      <c r="H412" s="466"/>
      <c r="I412" s="466"/>
      <c r="J412" s="466"/>
      <c r="K412" s="466"/>
      <c r="L412" s="466"/>
      <c r="M412" s="466"/>
      <c r="N412" s="466"/>
      <c r="O412" s="466"/>
      <c r="P412" s="466"/>
      <c r="Q412" s="466"/>
      <c r="R412" s="466"/>
      <c r="S412" s="466"/>
      <c r="T412" s="466"/>
      <c r="U412" s="466"/>
      <c r="V412" s="466"/>
      <c r="W412" s="466"/>
      <c r="X412" s="466"/>
      <c r="Y412" s="466"/>
      <c r="Z412" s="466"/>
    </row>
    <row r="413" spans="1:26" ht="16.5" customHeight="1">
      <c r="A413" s="476"/>
      <c r="B413" s="466"/>
      <c r="C413" s="466"/>
      <c r="D413" s="466"/>
      <c r="E413" s="466"/>
      <c r="F413" s="466"/>
      <c r="G413" s="466"/>
      <c r="H413" s="466"/>
      <c r="I413" s="466"/>
      <c r="J413" s="466"/>
      <c r="K413" s="466"/>
      <c r="L413" s="466"/>
      <c r="M413" s="466"/>
      <c r="N413" s="466"/>
      <c r="O413" s="466"/>
      <c r="P413" s="466"/>
      <c r="Q413" s="466"/>
      <c r="R413" s="466"/>
      <c r="S413" s="466"/>
      <c r="T413" s="466"/>
      <c r="U413" s="466"/>
      <c r="V413" s="466"/>
      <c r="W413" s="466"/>
      <c r="X413" s="466"/>
      <c r="Y413" s="466"/>
      <c r="Z413" s="466"/>
    </row>
    <row r="414" spans="1:26" ht="16.5" customHeight="1">
      <c r="A414" s="476"/>
      <c r="B414" s="466"/>
      <c r="C414" s="466"/>
      <c r="D414" s="466"/>
      <c r="E414" s="466"/>
      <c r="F414" s="466"/>
      <c r="G414" s="466"/>
      <c r="H414" s="466"/>
      <c r="I414" s="466"/>
      <c r="J414" s="466"/>
      <c r="K414" s="466"/>
      <c r="L414" s="466"/>
      <c r="M414" s="466"/>
      <c r="N414" s="466"/>
      <c r="O414" s="466"/>
      <c r="P414" s="466"/>
      <c r="Q414" s="466"/>
      <c r="R414" s="466"/>
      <c r="S414" s="466"/>
      <c r="T414" s="466"/>
      <c r="U414" s="466"/>
      <c r="V414" s="466"/>
      <c r="W414" s="466"/>
      <c r="X414" s="466"/>
      <c r="Y414" s="466"/>
      <c r="Z414" s="466"/>
    </row>
    <row r="415" spans="1:26" ht="16.5" customHeight="1">
      <c r="A415" s="476"/>
      <c r="B415" s="466"/>
      <c r="C415" s="466"/>
      <c r="D415" s="466"/>
      <c r="E415" s="466"/>
      <c r="F415" s="466"/>
      <c r="G415" s="466"/>
      <c r="H415" s="466"/>
      <c r="I415" s="466"/>
      <c r="J415" s="466"/>
      <c r="K415" s="466"/>
      <c r="L415" s="466"/>
      <c r="M415" s="466"/>
      <c r="N415" s="466"/>
      <c r="O415" s="466"/>
      <c r="P415" s="466"/>
      <c r="Q415" s="466"/>
      <c r="R415" s="466"/>
      <c r="S415" s="466"/>
      <c r="T415" s="466"/>
      <c r="U415" s="466"/>
      <c r="V415" s="466"/>
      <c r="W415" s="466"/>
      <c r="X415" s="466"/>
      <c r="Y415" s="466"/>
      <c r="Z415" s="466"/>
    </row>
    <row r="416" spans="1:26" ht="16.5" customHeight="1">
      <c r="A416" s="476"/>
      <c r="B416" s="466"/>
      <c r="C416" s="466"/>
      <c r="D416" s="466"/>
      <c r="E416" s="466"/>
      <c r="F416" s="466"/>
      <c r="G416" s="466"/>
      <c r="H416" s="466"/>
      <c r="I416" s="466"/>
      <c r="J416" s="466"/>
      <c r="K416" s="466"/>
      <c r="L416" s="466"/>
      <c r="M416" s="466"/>
      <c r="N416" s="466"/>
      <c r="O416" s="466"/>
      <c r="P416" s="466"/>
      <c r="Q416" s="466"/>
      <c r="R416" s="466"/>
      <c r="S416" s="466"/>
      <c r="T416" s="466"/>
      <c r="U416" s="466"/>
      <c r="V416" s="466"/>
      <c r="W416" s="466"/>
      <c r="X416" s="466"/>
      <c r="Y416" s="466"/>
      <c r="Z416" s="466"/>
    </row>
    <row r="417" spans="1:26" ht="16.5" customHeight="1">
      <c r="A417" s="476"/>
      <c r="B417" s="466"/>
      <c r="C417" s="466"/>
      <c r="D417" s="466"/>
      <c r="E417" s="466"/>
      <c r="F417" s="466"/>
      <c r="G417" s="466"/>
      <c r="H417" s="466"/>
      <c r="I417" s="466"/>
      <c r="J417" s="466"/>
      <c r="K417" s="466"/>
      <c r="L417" s="466"/>
      <c r="M417" s="466"/>
      <c r="N417" s="466"/>
      <c r="O417" s="466"/>
      <c r="P417" s="466"/>
      <c r="Q417" s="466"/>
      <c r="R417" s="466"/>
      <c r="S417" s="466"/>
      <c r="T417" s="466"/>
      <c r="U417" s="466"/>
      <c r="V417" s="466"/>
      <c r="W417" s="466"/>
      <c r="X417" s="466"/>
      <c r="Y417" s="466"/>
      <c r="Z417" s="466"/>
    </row>
    <row r="418" spans="1:26" ht="16.5" customHeight="1">
      <c r="A418" s="476"/>
      <c r="B418" s="466"/>
      <c r="C418" s="466"/>
      <c r="D418" s="466"/>
      <c r="E418" s="466"/>
      <c r="F418" s="466"/>
      <c r="G418" s="466"/>
      <c r="H418" s="466"/>
      <c r="I418" s="466"/>
      <c r="J418" s="466"/>
      <c r="K418" s="466"/>
      <c r="L418" s="466"/>
      <c r="M418" s="466"/>
      <c r="N418" s="466"/>
      <c r="O418" s="466"/>
      <c r="P418" s="466"/>
      <c r="Q418" s="466"/>
      <c r="R418" s="466"/>
      <c r="S418" s="466"/>
      <c r="T418" s="466"/>
      <c r="U418" s="466"/>
      <c r="V418" s="466"/>
      <c r="W418" s="466"/>
      <c r="X418" s="466"/>
      <c r="Y418" s="466"/>
      <c r="Z418" s="466"/>
    </row>
    <row r="419" spans="1:26" ht="16.5" customHeight="1">
      <c r="A419" s="476"/>
      <c r="B419" s="466"/>
      <c r="C419" s="466"/>
      <c r="D419" s="466"/>
      <c r="E419" s="466"/>
      <c r="F419" s="466"/>
      <c r="G419" s="466"/>
      <c r="H419" s="466"/>
      <c r="I419" s="466"/>
      <c r="J419" s="466"/>
      <c r="K419" s="466"/>
      <c r="L419" s="466"/>
      <c r="M419" s="466"/>
      <c r="N419" s="466"/>
      <c r="O419" s="466"/>
      <c r="P419" s="466"/>
      <c r="Q419" s="466"/>
      <c r="R419" s="466"/>
      <c r="S419" s="466"/>
      <c r="T419" s="466"/>
      <c r="U419" s="466"/>
      <c r="V419" s="466"/>
      <c r="W419" s="466"/>
      <c r="X419" s="466"/>
      <c r="Y419" s="466"/>
      <c r="Z419" s="466"/>
    </row>
    <row r="420" spans="1:26" ht="16.5" customHeight="1">
      <c r="A420" s="476"/>
      <c r="B420" s="466"/>
      <c r="C420" s="466"/>
      <c r="D420" s="466"/>
      <c r="E420" s="466"/>
      <c r="F420" s="466"/>
      <c r="G420" s="466"/>
      <c r="H420" s="466"/>
      <c r="I420" s="466"/>
      <c r="J420" s="466"/>
      <c r="K420" s="466"/>
      <c r="L420" s="466"/>
      <c r="M420" s="466"/>
      <c r="N420" s="466"/>
      <c r="O420" s="466"/>
      <c r="P420" s="466"/>
      <c r="Q420" s="466"/>
      <c r="R420" s="466"/>
      <c r="S420" s="466"/>
      <c r="T420" s="466"/>
      <c r="U420" s="466"/>
      <c r="V420" s="466"/>
      <c r="W420" s="466"/>
      <c r="X420" s="466"/>
      <c r="Y420" s="466"/>
      <c r="Z420" s="466"/>
    </row>
    <row r="421" spans="1:26" ht="16.5" customHeight="1">
      <c r="A421" s="476"/>
      <c r="B421" s="466"/>
      <c r="C421" s="466"/>
      <c r="D421" s="466"/>
      <c r="E421" s="466"/>
      <c r="F421" s="466"/>
      <c r="G421" s="466"/>
      <c r="H421" s="466"/>
      <c r="I421" s="466"/>
      <c r="J421" s="466"/>
      <c r="K421" s="466"/>
      <c r="L421" s="466"/>
      <c r="M421" s="466"/>
      <c r="N421" s="466"/>
      <c r="O421" s="466"/>
      <c r="P421" s="466"/>
      <c r="Q421" s="466"/>
      <c r="R421" s="466"/>
      <c r="S421" s="466"/>
      <c r="T421" s="466"/>
      <c r="U421" s="466"/>
      <c r="V421" s="466"/>
      <c r="W421" s="466"/>
      <c r="X421" s="466"/>
      <c r="Y421" s="466"/>
      <c r="Z421" s="466"/>
    </row>
    <row r="422" spans="1:26" ht="16.5" customHeight="1">
      <c r="A422" s="476"/>
      <c r="B422" s="466"/>
      <c r="C422" s="466"/>
      <c r="D422" s="466"/>
      <c r="E422" s="466"/>
      <c r="F422" s="466"/>
      <c r="G422" s="466"/>
      <c r="H422" s="466"/>
      <c r="I422" s="466"/>
      <c r="J422" s="466"/>
      <c r="K422" s="466"/>
      <c r="L422" s="466"/>
      <c r="M422" s="466"/>
      <c r="N422" s="466"/>
      <c r="O422" s="466"/>
      <c r="P422" s="466"/>
      <c r="Q422" s="466"/>
      <c r="R422" s="466"/>
      <c r="S422" s="466"/>
      <c r="T422" s="466"/>
      <c r="U422" s="466"/>
      <c r="V422" s="466"/>
      <c r="W422" s="466"/>
      <c r="X422" s="466"/>
      <c r="Y422" s="466"/>
      <c r="Z422" s="466"/>
    </row>
    <row r="423" spans="1:26" ht="16.5" customHeight="1">
      <c r="A423" s="476"/>
      <c r="B423" s="466"/>
      <c r="C423" s="466"/>
      <c r="D423" s="466"/>
      <c r="E423" s="466"/>
      <c r="F423" s="466"/>
      <c r="G423" s="466"/>
      <c r="H423" s="466"/>
      <c r="I423" s="466"/>
      <c r="J423" s="466"/>
      <c r="K423" s="466"/>
      <c r="L423" s="466"/>
      <c r="M423" s="466"/>
      <c r="N423" s="466"/>
      <c r="O423" s="466"/>
      <c r="P423" s="466"/>
      <c r="Q423" s="466"/>
      <c r="R423" s="466"/>
      <c r="S423" s="466"/>
      <c r="T423" s="466"/>
      <c r="U423" s="466"/>
      <c r="V423" s="466"/>
      <c r="W423" s="466"/>
      <c r="X423" s="466"/>
      <c r="Y423" s="466"/>
      <c r="Z423" s="466"/>
    </row>
    <row r="424" spans="1:26" ht="16.5" customHeight="1">
      <c r="A424" s="476"/>
      <c r="B424" s="466"/>
      <c r="C424" s="466"/>
      <c r="D424" s="466"/>
      <c r="E424" s="466"/>
      <c r="F424" s="466"/>
      <c r="G424" s="466"/>
      <c r="H424" s="466"/>
      <c r="I424" s="466"/>
      <c r="J424" s="466"/>
      <c r="K424" s="466"/>
      <c r="L424" s="466"/>
      <c r="M424" s="466"/>
      <c r="N424" s="466"/>
      <c r="O424" s="466"/>
      <c r="P424" s="466"/>
      <c r="Q424" s="466"/>
      <c r="R424" s="466"/>
      <c r="S424" s="466"/>
      <c r="T424" s="466"/>
      <c r="U424" s="466"/>
      <c r="V424" s="466"/>
      <c r="W424" s="466"/>
      <c r="X424" s="466"/>
      <c r="Y424" s="466"/>
      <c r="Z424" s="466"/>
    </row>
    <row r="425" spans="1:26" ht="16.5" customHeight="1">
      <c r="A425" s="476"/>
      <c r="B425" s="466"/>
      <c r="C425" s="466"/>
      <c r="D425" s="466"/>
      <c r="E425" s="466"/>
      <c r="F425" s="466"/>
      <c r="G425" s="466"/>
      <c r="H425" s="466"/>
      <c r="I425" s="466"/>
      <c r="J425" s="466"/>
      <c r="K425" s="466"/>
      <c r="L425" s="466"/>
      <c r="M425" s="466"/>
      <c r="N425" s="466"/>
      <c r="O425" s="466"/>
      <c r="P425" s="466"/>
      <c r="Q425" s="466"/>
      <c r="R425" s="466"/>
      <c r="S425" s="466"/>
      <c r="T425" s="466"/>
      <c r="U425" s="466"/>
      <c r="V425" s="466"/>
      <c r="W425" s="466"/>
      <c r="X425" s="466"/>
      <c r="Y425" s="466"/>
      <c r="Z425" s="466"/>
    </row>
    <row r="426" spans="1:26" ht="16.5" customHeight="1">
      <c r="A426" s="476"/>
      <c r="B426" s="466"/>
      <c r="C426" s="466"/>
      <c r="D426" s="466"/>
      <c r="E426" s="466"/>
      <c r="F426" s="466"/>
      <c r="G426" s="466"/>
      <c r="H426" s="466"/>
      <c r="I426" s="466"/>
      <c r="J426" s="466"/>
      <c r="K426" s="466"/>
      <c r="L426" s="466"/>
      <c r="M426" s="466"/>
      <c r="N426" s="466"/>
      <c r="O426" s="466"/>
      <c r="P426" s="466"/>
      <c r="Q426" s="466"/>
      <c r="R426" s="466"/>
      <c r="S426" s="466"/>
      <c r="T426" s="466"/>
      <c r="U426" s="466"/>
      <c r="V426" s="466"/>
      <c r="W426" s="466"/>
      <c r="X426" s="466"/>
      <c r="Y426" s="466"/>
      <c r="Z426" s="466"/>
    </row>
    <row r="427" spans="1:26" ht="16.5" customHeight="1">
      <c r="A427" s="476"/>
      <c r="B427" s="466"/>
      <c r="C427" s="466"/>
      <c r="D427" s="466"/>
      <c r="E427" s="466"/>
      <c r="F427" s="466"/>
      <c r="G427" s="466"/>
      <c r="H427" s="466"/>
      <c r="I427" s="466"/>
      <c r="J427" s="466"/>
      <c r="K427" s="466"/>
      <c r="L427" s="466"/>
      <c r="M427" s="466"/>
      <c r="N427" s="466"/>
      <c r="O427" s="466"/>
      <c r="P427" s="466"/>
      <c r="Q427" s="466"/>
      <c r="R427" s="466"/>
      <c r="S427" s="466"/>
      <c r="T427" s="466"/>
      <c r="U427" s="466"/>
      <c r="V427" s="466"/>
      <c r="W427" s="466"/>
      <c r="X427" s="466"/>
      <c r="Y427" s="466"/>
      <c r="Z427" s="466"/>
    </row>
    <row r="428" spans="1:26" ht="16.5" customHeight="1">
      <c r="A428" s="476"/>
      <c r="B428" s="466"/>
      <c r="C428" s="466"/>
      <c r="D428" s="466"/>
      <c r="E428" s="466"/>
      <c r="F428" s="466"/>
      <c r="G428" s="466"/>
      <c r="H428" s="466"/>
      <c r="I428" s="466"/>
      <c r="J428" s="466"/>
      <c r="K428" s="466"/>
      <c r="L428" s="466"/>
      <c r="M428" s="466"/>
      <c r="N428" s="466"/>
      <c r="O428" s="466"/>
      <c r="P428" s="466"/>
      <c r="Q428" s="466"/>
      <c r="R428" s="466"/>
      <c r="S428" s="466"/>
      <c r="T428" s="466"/>
      <c r="U428" s="466"/>
      <c r="V428" s="466"/>
      <c r="W428" s="466"/>
      <c r="X428" s="466"/>
      <c r="Y428" s="466"/>
      <c r="Z428" s="466"/>
    </row>
    <row r="429" spans="1:26" ht="16.5" customHeight="1">
      <c r="A429" s="476"/>
      <c r="B429" s="466"/>
      <c r="C429" s="466"/>
      <c r="D429" s="466"/>
      <c r="E429" s="466"/>
      <c r="F429" s="466"/>
      <c r="G429" s="466"/>
      <c r="H429" s="466"/>
      <c r="I429" s="466"/>
      <c r="J429" s="466"/>
      <c r="K429" s="466"/>
      <c r="L429" s="466"/>
      <c r="M429" s="466"/>
      <c r="N429" s="466"/>
      <c r="O429" s="466"/>
      <c r="P429" s="466"/>
      <c r="Q429" s="466"/>
      <c r="R429" s="466"/>
      <c r="S429" s="466"/>
      <c r="T429" s="466"/>
      <c r="U429" s="466"/>
      <c r="V429" s="466"/>
      <c r="W429" s="466"/>
      <c r="X429" s="466"/>
      <c r="Y429" s="466"/>
      <c r="Z429" s="466"/>
    </row>
    <row r="430" spans="1:26" ht="16.5" customHeight="1">
      <c r="A430" s="476"/>
      <c r="B430" s="466"/>
      <c r="C430" s="466"/>
      <c r="D430" s="466"/>
      <c r="E430" s="466"/>
      <c r="F430" s="466"/>
      <c r="G430" s="466"/>
      <c r="H430" s="466"/>
      <c r="I430" s="466"/>
      <c r="J430" s="466"/>
      <c r="K430" s="466"/>
      <c r="L430" s="466"/>
      <c r="M430" s="466"/>
      <c r="N430" s="466"/>
      <c r="O430" s="466"/>
      <c r="P430" s="466"/>
      <c r="Q430" s="466"/>
      <c r="R430" s="466"/>
      <c r="S430" s="466"/>
      <c r="T430" s="466"/>
      <c r="U430" s="466"/>
      <c r="V430" s="466"/>
      <c r="W430" s="466"/>
      <c r="X430" s="466"/>
      <c r="Y430" s="466"/>
      <c r="Z430" s="466"/>
    </row>
    <row r="431" spans="1:26" ht="16.5" customHeight="1">
      <c r="A431" s="476"/>
      <c r="B431" s="466"/>
      <c r="C431" s="466"/>
      <c r="D431" s="466"/>
      <c r="E431" s="466"/>
      <c r="F431" s="466"/>
      <c r="G431" s="466"/>
      <c r="H431" s="466"/>
      <c r="I431" s="466"/>
      <c r="J431" s="466"/>
      <c r="K431" s="466"/>
      <c r="L431" s="466"/>
      <c r="M431" s="466"/>
      <c r="N431" s="466"/>
      <c r="O431" s="466"/>
      <c r="P431" s="466"/>
      <c r="Q431" s="466"/>
      <c r="R431" s="466"/>
      <c r="S431" s="466"/>
      <c r="T431" s="466"/>
      <c r="U431" s="466"/>
      <c r="V431" s="466"/>
      <c r="W431" s="466"/>
      <c r="X431" s="466"/>
      <c r="Y431" s="466"/>
      <c r="Z431" s="466"/>
    </row>
    <row r="432" spans="1:26" ht="16.5" customHeight="1">
      <c r="A432" s="476"/>
      <c r="B432" s="466"/>
      <c r="C432" s="466"/>
      <c r="D432" s="466"/>
      <c r="E432" s="466"/>
      <c r="F432" s="466"/>
      <c r="G432" s="466"/>
      <c r="H432" s="466"/>
      <c r="I432" s="466"/>
      <c r="J432" s="466"/>
      <c r="K432" s="466"/>
      <c r="L432" s="466"/>
      <c r="M432" s="466"/>
      <c r="N432" s="466"/>
      <c r="O432" s="466"/>
      <c r="P432" s="466"/>
      <c r="Q432" s="466"/>
      <c r="R432" s="466"/>
      <c r="S432" s="466"/>
      <c r="T432" s="466"/>
      <c r="U432" s="466"/>
      <c r="V432" s="466"/>
      <c r="W432" s="466"/>
      <c r="X432" s="466"/>
      <c r="Y432" s="466"/>
      <c r="Z432" s="466"/>
    </row>
    <row r="433" spans="1:26" ht="16.5" customHeight="1">
      <c r="A433" s="476"/>
      <c r="B433" s="466"/>
      <c r="C433" s="466"/>
      <c r="D433" s="466"/>
      <c r="E433" s="466"/>
      <c r="F433" s="466"/>
      <c r="G433" s="466"/>
      <c r="H433" s="466"/>
      <c r="I433" s="466"/>
      <c r="J433" s="466"/>
      <c r="K433" s="466"/>
      <c r="L433" s="466"/>
      <c r="M433" s="466"/>
      <c r="N433" s="466"/>
      <c r="O433" s="466"/>
      <c r="P433" s="466"/>
      <c r="Q433" s="466"/>
      <c r="R433" s="466"/>
      <c r="S433" s="466"/>
      <c r="T433" s="466"/>
      <c r="U433" s="466"/>
      <c r="V433" s="466"/>
      <c r="W433" s="466"/>
      <c r="X433" s="466"/>
      <c r="Y433" s="466"/>
      <c r="Z433" s="466"/>
    </row>
    <row r="434" spans="1:26" ht="16.5" customHeight="1">
      <c r="A434" s="476"/>
      <c r="B434" s="466"/>
      <c r="C434" s="466"/>
      <c r="D434" s="466"/>
      <c r="E434" s="466"/>
      <c r="F434" s="466"/>
      <c r="G434" s="466"/>
      <c r="H434" s="466"/>
      <c r="I434" s="466"/>
      <c r="J434" s="466"/>
      <c r="K434" s="466"/>
      <c r="L434" s="466"/>
      <c r="M434" s="466"/>
      <c r="N434" s="466"/>
      <c r="O434" s="466"/>
      <c r="P434" s="466"/>
      <c r="Q434" s="466"/>
      <c r="R434" s="466"/>
      <c r="S434" s="466"/>
      <c r="T434" s="466"/>
      <c r="U434" s="466"/>
      <c r="V434" s="466"/>
      <c r="W434" s="466"/>
      <c r="X434" s="466"/>
      <c r="Y434" s="466"/>
      <c r="Z434" s="466"/>
    </row>
    <row r="435" spans="1:26" ht="16.5" customHeight="1">
      <c r="A435" s="476"/>
      <c r="B435" s="466"/>
      <c r="C435" s="466"/>
      <c r="D435" s="466"/>
      <c r="E435" s="466"/>
      <c r="F435" s="466"/>
      <c r="G435" s="466"/>
      <c r="H435" s="466"/>
      <c r="I435" s="466"/>
      <c r="J435" s="466"/>
      <c r="K435" s="466"/>
      <c r="L435" s="466"/>
      <c r="M435" s="466"/>
      <c r="N435" s="466"/>
      <c r="O435" s="466"/>
      <c r="P435" s="466"/>
      <c r="Q435" s="466"/>
      <c r="R435" s="466"/>
      <c r="S435" s="466"/>
      <c r="T435" s="466"/>
      <c r="U435" s="466"/>
      <c r="V435" s="466"/>
      <c r="W435" s="466"/>
      <c r="X435" s="466"/>
      <c r="Y435" s="466"/>
      <c r="Z435" s="466"/>
    </row>
    <row r="436" spans="1:26" ht="16.5" customHeight="1">
      <c r="A436" s="476"/>
      <c r="B436" s="466"/>
      <c r="C436" s="466"/>
      <c r="D436" s="466"/>
      <c r="E436" s="466"/>
      <c r="F436" s="466"/>
      <c r="G436" s="466"/>
      <c r="H436" s="466"/>
      <c r="I436" s="466"/>
      <c r="J436" s="466"/>
      <c r="K436" s="466"/>
      <c r="L436" s="466"/>
      <c r="M436" s="466"/>
      <c r="N436" s="466"/>
      <c r="O436" s="466"/>
      <c r="P436" s="466"/>
      <c r="Q436" s="466"/>
      <c r="R436" s="466"/>
      <c r="S436" s="466"/>
      <c r="T436" s="466"/>
      <c r="U436" s="466"/>
      <c r="V436" s="466"/>
      <c r="W436" s="466"/>
      <c r="X436" s="466"/>
      <c r="Y436" s="466"/>
      <c r="Z436" s="466"/>
    </row>
    <row r="437" spans="1:26" ht="16.5" customHeight="1">
      <c r="A437" s="476"/>
      <c r="B437" s="466"/>
      <c r="C437" s="466"/>
      <c r="D437" s="466"/>
      <c r="E437" s="466"/>
      <c r="F437" s="466"/>
      <c r="G437" s="466"/>
      <c r="H437" s="466"/>
      <c r="I437" s="466"/>
      <c r="J437" s="466"/>
      <c r="K437" s="466"/>
      <c r="L437" s="466"/>
      <c r="M437" s="466"/>
      <c r="N437" s="466"/>
      <c r="O437" s="466"/>
      <c r="P437" s="466"/>
      <c r="Q437" s="466"/>
      <c r="R437" s="466"/>
      <c r="S437" s="466"/>
      <c r="T437" s="466"/>
      <c r="U437" s="466"/>
      <c r="V437" s="466"/>
      <c r="W437" s="466"/>
      <c r="X437" s="466"/>
      <c r="Y437" s="466"/>
      <c r="Z437" s="466"/>
    </row>
    <row r="438" spans="1:26" ht="16.5" customHeight="1">
      <c r="A438" s="476"/>
      <c r="B438" s="466"/>
      <c r="C438" s="466"/>
      <c r="D438" s="466"/>
      <c r="E438" s="466"/>
      <c r="F438" s="466"/>
      <c r="G438" s="466"/>
      <c r="H438" s="466"/>
      <c r="I438" s="466"/>
      <c r="J438" s="466"/>
      <c r="K438" s="466"/>
      <c r="L438" s="466"/>
      <c r="M438" s="466"/>
      <c r="N438" s="466"/>
      <c r="O438" s="466"/>
      <c r="P438" s="466"/>
      <c r="Q438" s="466"/>
      <c r="R438" s="466"/>
      <c r="S438" s="466"/>
      <c r="T438" s="466"/>
      <c r="U438" s="466"/>
      <c r="V438" s="466"/>
      <c r="W438" s="466"/>
      <c r="X438" s="466"/>
      <c r="Y438" s="466"/>
      <c r="Z438" s="466"/>
    </row>
    <row r="439" spans="1:26" ht="16.5" customHeight="1">
      <c r="A439" s="476"/>
      <c r="B439" s="466"/>
      <c r="C439" s="466"/>
      <c r="D439" s="466"/>
      <c r="E439" s="466"/>
      <c r="F439" s="466"/>
      <c r="G439" s="466"/>
      <c r="H439" s="466"/>
      <c r="I439" s="466"/>
      <c r="J439" s="466"/>
      <c r="K439" s="466"/>
      <c r="L439" s="466"/>
      <c r="M439" s="466"/>
      <c r="N439" s="466"/>
      <c r="O439" s="466"/>
      <c r="P439" s="466"/>
      <c r="Q439" s="466"/>
      <c r="R439" s="466"/>
      <c r="S439" s="466"/>
      <c r="T439" s="466"/>
      <c r="U439" s="466"/>
      <c r="V439" s="466"/>
      <c r="W439" s="466"/>
      <c r="X439" s="466"/>
      <c r="Y439" s="466"/>
      <c r="Z439" s="466"/>
    </row>
    <row r="440" spans="1:26" ht="16.5" customHeight="1">
      <c r="A440" s="476"/>
      <c r="B440" s="466"/>
      <c r="C440" s="466"/>
      <c r="D440" s="466"/>
      <c r="E440" s="466"/>
      <c r="F440" s="466"/>
      <c r="G440" s="466"/>
      <c r="H440" s="466"/>
      <c r="I440" s="466"/>
      <c r="J440" s="466"/>
      <c r="K440" s="466"/>
      <c r="L440" s="466"/>
      <c r="M440" s="466"/>
      <c r="N440" s="466"/>
      <c r="O440" s="466"/>
      <c r="P440" s="466"/>
      <c r="Q440" s="466"/>
      <c r="R440" s="466"/>
      <c r="S440" s="466"/>
      <c r="T440" s="466"/>
      <c r="U440" s="466"/>
      <c r="V440" s="466"/>
      <c r="W440" s="466"/>
      <c r="X440" s="466"/>
      <c r="Y440" s="466"/>
      <c r="Z440" s="466"/>
    </row>
    <row r="441" spans="1:26" ht="16.5" customHeight="1">
      <c r="A441" s="476"/>
      <c r="B441" s="466"/>
      <c r="C441" s="466"/>
      <c r="D441" s="466"/>
      <c r="E441" s="466"/>
      <c r="F441" s="466"/>
      <c r="G441" s="466"/>
      <c r="H441" s="466"/>
      <c r="I441" s="466"/>
      <c r="J441" s="466"/>
      <c r="K441" s="466"/>
      <c r="L441" s="466"/>
      <c r="M441" s="466"/>
      <c r="N441" s="466"/>
      <c r="O441" s="466"/>
      <c r="P441" s="466"/>
      <c r="Q441" s="466"/>
      <c r="R441" s="466"/>
      <c r="S441" s="466"/>
      <c r="T441" s="466"/>
      <c r="U441" s="466"/>
      <c r="V441" s="466"/>
      <c r="W441" s="466"/>
      <c r="X441" s="466"/>
      <c r="Y441" s="466"/>
      <c r="Z441" s="466"/>
    </row>
    <row r="442" spans="1:26" ht="16.5" customHeight="1">
      <c r="A442" s="476"/>
      <c r="B442" s="466"/>
      <c r="C442" s="466"/>
      <c r="D442" s="466"/>
      <c r="E442" s="466"/>
      <c r="F442" s="466"/>
      <c r="G442" s="466"/>
      <c r="H442" s="466"/>
      <c r="I442" s="466"/>
      <c r="J442" s="466"/>
      <c r="K442" s="466"/>
      <c r="L442" s="466"/>
      <c r="M442" s="466"/>
      <c r="N442" s="466"/>
      <c r="O442" s="466"/>
      <c r="P442" s="466"/>
      <c r="Q442" s="466"/>
      <c r="R442" s="466"/>
      <c r="S442" s="466"/>
      <c r="T442" s="466"/>
      <c r="U442" s="466"/>
      <c r="V442" s="466"/>
      <c r="W442" s="466"/>
      <c r="X442" s="466"/>
      <c r="Y442" s="466"/>
      <c r="Z442" s="466"/>
    </row>
    <row r="443" spans="1:26" ht="16.5" customHeight="1">
      <c r="A443" s="476"/>
      <c r="B443" s="466"/>
      <c r="C443" s="466"/>
      <c r="D443" s="466"/>
      <c r="E443" s="466"/>
      <c r="F443" s="466"/>
      <c r="G443" s="466"/>
      <c r="H443" s="466"/>
      <c r="I443" s="466"/>
      <c r="J443" s="466"/>
      <c r="K443" s="466"/>
      <c r="L443" s="466"/>
      <c r="M443" s="466"/>
      <c r="N443" s="466"/>
      <c r="O443" s="466"/>
      <c r="P443" s="466"/>
      <c r="Q443" s="466"/>
      <c r="R443" s="466"/>
      <c r="S443" s="466"/>
      <c r="T443" s="466"/>
      <c r="U443" s="466"/>
      <c r="V443" s="466"/>
      <c r="W443" s="466"/>
      <c r="X443" s="466"/>
      <c r="Y443" s="466"/>
      <c r="Z443" s="466"/>
    </row>
    <row r="444" spans="1:26" ht="16.5" customHeight="1">
      <c r="A444" s="476"/>
      <c r="B444" s="466"/>
      <c r="C444" s="466"/>
      <c r="D444" s="466"/>
      <c r="E444" s="466"/>
      <c r="F444" s="466"/>
      <c r="G444" s="466"/>
      <c r="H444" s="466"/>
      <c r="I444" s="466"/>
      <c r="J444" s="466"/>
      <c r="K444" s="466"/>
      <c r="L444" s="466"/>
      <c r="M444" s="466"/>
      <c r="N444" s="466"/>
      <c r="O444" s="466"/>
      <c r="P444" s="466"/>
      <c r="Q444" s="466"/>
      <c r="R444" s="466"/>
      <c r="S444" s="466"/>
      <c r="T444" s="466"/>
      <c r="U444" s="466"/>
      <c r="V444" s="466"/>
      <c r="W444" s="466"/>
      <c r="X444" s="466"/>
      <c r="Y444" s="466"/>
      <c r="Z444" s="466"/>
    </row>
    <row r="445" spans="1:26" ht="16.5" customHeight="1">
      <c r="A445" s="476"/>
      <c r="B445" s="466"/>
      <c r="C445" s="466"/>
      <c r="D445" s="466"/>
      <c r="E445" s="466"/>
      <c r="F445" s="466"/>
      <c r="G445" s="466"/>
      <c r="H445" s="466"/>
      <c r="I445" s="466"/>
      <c r="J445" s="466"/>
      <c r="K445" s="466"/>
      <c r="L445" s="466"/>
      <c r="M445" s="466"/>
      <c r="N445" s="466"/>
      <c r="O445" s="466"/>
      <c r="P445" s="466"/>
      <c r="Q445" s="466"/>
      <c r="R445" s="466"/>
      <c r="S445" s="466"/>
      <c r="T445" s="466"/>
      <c r="U445" s="466"/>
      <c r="V445" s="466"/>
      <c r="W445" s="466"/>
      <c r="X445" s="466"/>
      <c r="Y445" s="466"/>
      <c r="Z445" s="466"/>
    </row>
    <row r="446" spans="1:26" ht="16.5" customHeight="1">
      <c r="A446" s="476"/>
      <c r="B446" s="466"/>
      <c r="C446" s="466"/>
      <c r="D446" s="466"/>
      <c r="E446" s="466"/>
      <c r="F446" s="466"/>
      <c r="G446" s="466"/>
      <c r="H446" s="466"/>
      <c r="I446" s="466"/>
      <c r="J446" s="466"/>
      <c r="K446" s="466"/>
      <c r="L446" s="466"/>
      <c r="M446" s="466"/>
      <c r="N446" s="466"/>
      <c r="O446" s="466"/>
      <c r="P446" s="466"/>
      <c r="Q446" s="466"/>
      <c r="R446" s="466"/>
      <c r="S446" s="466"/>
      <c r="T446" s="466"/>
      <c r="U446" s="466"/>
      <c r="V446" s="466"/>
      <c r="W446" s="466"/>
      <c r="X446" s="466"/>
      <c r="Y446" s="466"/>
      <c r="Z446" s="466"/>
    </row>
    <row r="447" spans="1:26" ht="16.5" customHeight="1">
      <c r="A447" s="476"/>
      <c r="B447" s="466"/>
      <c r="C447" s="466"/>
      <c r="D447" s="466"/>
      <c r="E447" s="466"/>
      <c r="F447" s="466"/>
      <c r="G447" s="466"/>
      <c r="H447" s="466"/>
      <c r="I447" s="466"/>
      <c r="J447" s="466"/>
      <c r="K447" s="466"/>
      <c r="L447" s="466"/>
      <c r="M447" s="466"/>
      <c r="N447" s="466"/>
      <c r="O447" s="466"/>
      <c r="P447" s="466"/>
      <c r="Q447" s="466"/>
      <c r="R447" s="466"/>
      <c r="S447" s="466"/>
      <c r="T447" s="466"/>
      <c r="U447" s="466"/>
      <c r="V447" s="466"/>
      <c r="W447" s="466"/>
      <c r="X447" s="466"/>
      <c r="Y447" s="466"/>
      <c r="Z447" s="466"/>
    </row>
    <row r="448" spans="1:26" ht="16.5" customHeight="1">
      <c r="A448" s="476"/>
      <c r="B448" s="466"/>
      <c r="C448" s="466"/>
      <c r="D448" s="466"/>
      <c r="E448" s="466"/>
      <c r="F448" s="466"/>
      <c r="G448" s="466"/>
      <c r="H448" s="466"/>
      <c r="I448" s="466"/>
      <c r="J448" s="466"/>
      <c r="K448" s="466"/>
      <c r="L448" s="466"/>
      <c r="M448" s="466"/>
      <c r="N448" s="466"/>
      <c r="O448" s="466"/>
      <c r="P448" s="466"/>
      <c r="Q448" s="466"/>
      <c r="R448" s="466"/>
      <c r="S448" s="466"/>
      <c r="T448" s="466"/>
      <c r="U448" s="466"/>
      <c r="V448" s="466"/>
      <c r="W448" s="466"/>
      <c r="X448" s="466"/>
      <c r="Y448" s="466"/>
      <c r="Z448" s="466"/>
    </row>
    <row r="449" spans="1:26" ht="16.5" customHeight="1">
      <c r="A449" s="476"/>
      <c r="B449" s="466"/>
      <c r="C449" s="466"/>
      <c r="D449" s="466"/>
      <c r="E449" s="466"/>
      <c r="F449" s="466"/>
      <c r="G449" s="466"/>
      <c r="H449" s="466"/>
      <c r="I449" s="466"/>
      <c r="J449" s="466"/>
      <c r="K449" s="466"/>
      <c r="L449" s="466"/>
      <c r="M449" s="466"/>
      <c r="N449" s="466"/>
      <c r="O449" s="466"/>
      <c r="P449" s="466"/>
      <c r="Q449" s="466"/>
      <c r="R449" s="466"/>
      <c r="S449" s="466"/>
      <c r="T449" s="466"/>
      <c r="U449" s="466"/>
      <c r="V449" s="466"/>
      <c r="W449" s="466"/>
      <c r="X449" s="466"/>
      <c r="Y449" s="466"/>
      <c r="Z449" s="466"/>
    </row>
    <row r="450" spans="1:26" ht="16.5" customHeight="1">
      <c r="A450" s="476"/>
      <c r="B450" s="466"/>
      <c r="C450" s="466"/>
      <c r="D450" s="466"/>
      <c r="E450" s="466"/>
      <c r="F450" s="466"/>
      <c r="G450" s="466"/>
      <c r="H450" s="466"/>
      <c r="I450" s="466"/>
      <c r="J450" s="466"/>
      <c r="K450" s="466"/>
      <c r="L450" s="466"/>
      <c r="M450" s="466"/>
      <c r="N450" s="466"/>
      <c r="O450" s="466"/>
      <c r="P450" s="466"/>
      <c r="Q450" s="466"/>
      <c r="R450" s="466"/>
      <c r="S450" s="466"/>
      <c r="T450" s="466"/>
      <c r="U450" s="466"/>
      <c r="V450" s="466"/>
      <c r="W450" s="466"/>
      <c r="X450" s="466"/>
      <c r="Y450" s="466"/>
      <c r="Z450" s="466"/>
    </row>
    <row r="451" spans="1:26" ht="16.5" customHeight="1">
      <c r="A451" s="476"/>
      <c r="B451" s="466"/>
      <c r="C451" s="466"/>
      <c r="D451" s="466"/>
      <c r="E451" s="466"/>
      <c r="F451" s="466"/>
      <c r="G451" s="466"/>
      <c r="H451" s="466"/>
      <c r="I451" s="466"/>
      <c r="J451" s="466"/>
      <c r="K451" s="466"/>
      <c r="L451" s="466"/>
      <c r="M451" s="466"/>
      <c r="N451" s="466"/>
      <c r="O451" s="466"/>
      <c r="P451" s="466"/>
      <c r="Q451" s="466"/>
      <c r="R451" s="466"/>
      <c r="S451" s="466"/>
      <c r="T451" s="466"/>
      <c r="U451" s="466"/>
      <c r="V451" s="466"/>
      <c r="W451" s="466"/>
      <c r="X451" s="466"/>
      <c r="Y451" s="466"/>
      <c r="Z451" s="466"/>
    </row>
    <row r="452" spans="1:26" ht="16.5" customHeight="1">
      <c r="A452" s="476"/>
      <c r="B452" s="466"/>
      <c r="C452" s="466"/>
      <c r="D452" s="466"/>
      <c r="E452" s="466"/>
      <c r="F452" s="466"/>
      <c r="G452" s="466"/>
      <c r="H452" s="466"/>
      <c r="I452" s="466"/>
      <c r="J452" s="466"/>
      <c r="K452" s="466"/>
      <c r="L452" s="466"/>
      <c r="M452" s="466"/>
      <c r="N452" s="466"/>
      <c r="O452" s="466"/>
      <c r="P452" s="466"/>
      <c r="Q452" s="466"/>
      <c r="R452" s="466"/>
      <c r="S452" s="466"/>
      <c r="T452" s="466"/>
      <c r="U452" s="466"/>
      <c r="V452" s="466"/>
      <c r="W452" s="466"/>
      <c r="X452" s="466"/>
      <c r="Y452" s="466"/>
      <c r="Z452" s="466"/>
    </row>
    <row r="453" spans="1:26" ht="16.5" customHeight="1">
      <c r="A453" s="476"/>
      <c r="B453" s="466"/>
      <c r="C453" s="466"/>
      <c r="D453" s="466"/>
      <c r="E453" s="466"/>
      <c r="F453" s="466"/>
      <c r="G453" s="466"/>
      <c r="H453" s="466"/>
      <c r="I453" s="466"/>
      <c r="J453" s="466"/>
      <c r="K453" s="466"/>
      <c r="L453" s="466"/>
      <c r="M453" s="466"/>
      <c r="N453" s="466"/>
      <c r="O453" s="466"/>
      <c r="P453" s="466"/>
      <c r="Q453" s="466"/>
      <c r="R453" s="466"/>
      <c r="S453" s="466"/>
      <c r="T453" s="466"/>
      <c r="U453" s="466"/>
      <c r="V453" s="466"/>
      <c r="W453" s="466"/>
      <c r="X453" s="466"/>
      <c r="Y453" s="466"/>
      <c r="Z453" s="466"/>
    </row>
    <row r="454" spans="1:26" ht="16.5" customHeight="1">
      <c r="A454" s="476"/>
      <c r="B454" s="466"/>
      <c r="C454" s="466"/>
      <c r="D454" s="466"/>
      <c r="E454" s="466"/>
      <c r="F454" s="466"/>
      <c r="G454" s="466"/>
      <c r="H454" s="466"/>
      <c r="I454" s="466"/>
      <c r="J454" s="466"/>
      <c r="K454" s="466"/>
      <c r="L454" s="466"/>
      <c r="M454" s="466"/>
      <c r="N454" s="466"/>
      <c r="O454" s="466"/>
      <c r="P454" s="466"/>
      <c r="Q454" s="466"/>
      <c r="R454" s="466"/>
      <c r="S454" s="466"/>
      <c r="T454" s="466"/>
      <c r="U454" s="466"/>
      <c r="V454" s="466"/>
      <c r="W454" s="466"/>
      <c r="X454" s="466"/>
      <c r="Y454" s="466"/>
      <c r="Z454" s="466"/>
    </row>
    <row r="455" spans="1:26" ht="16.5" customHeight="1">
      <c r="A455" s="476"/>
      <c r="B455" s="466"/>
      <c r="C455" s="466"/>
      <c r="D455" s="466"/>
      <c r="E455" s="466"/>
      <c r="F455" s="466"/>
      <c r="G455" s="466"/>
      <c r="H455" s="466"/>
      <c r="I455" s="466"/>
      <c r="J455" s="466"/>
      <c r="K455" s="466"/>
      <c r="L455" s="466"/>
      <c r="M455" s="466"/>
      <c r="N455" s="466"/>
      <c r="O455" s="466"/>
      <c r="P455" s="466"/>
      <c r="Q455" s="466"/>
      <c r="R455" s="466"/>
      <c r="S455" s="466"/>
      <c r="T455" s="466"/>
      <c r="U455" s="466"/>
      <c r="V455" s="466"/>
      <c r="W455" s="466"/>
      <c r="X455" s="466"/>
      <c r="Y455" s="466"/>
      <c r="Z455" s="466"/>
    </row>
    <row r="456" spans="1:26" ht="16.5" customHeight="1">
      <c r="A456" s="476"/>
      <c r="B456" s="466"/>
      <c r="C456" s="466"/>
      <c r="D456" s="466"/>
      <c r="E456" s="466"/>
      <c r="F456" s="466"/>
      <c r="G456" s="466"/>
      <c r="H456" s="466"/>
      <c r="I456" s="466"/>
      <c r="J456" s="466"/>
      <c r="K456" s="466"/>
      <c r="L456" s="466"/>
      <c r="M456" s="466"/>
      <c r="N456" s="466"/>
      <c r="O456" s="466"/>
      <c r="P456" s="466"/>
      <c r="Q456" s="466"/>
      <c r="R456" s="466"/>
      <c r="S456" s="466"/>
      <c r="T456" s="466"/>
      <c r="U456" s="466"/>
      <c r="V456" s="466"/>
      <c r="W456" s="466"/>
      <c r="X456" s="466"/>
      <c r="Y456" s="466"/>
      <c r="Z456" s="466"/>
    </row>
    <row r="457" spans="1:26" ht="16.5" customHeight="1">
      <c r="A457" s="476"/>
      <c r="B457" s="466"/>
      <c r="C457" s="466"/>
      <c r="D457" s="466"/>
      <c r="E457" s="466"/>
      <c r="F457" s="466"/>
      <c r="G457" s="466"/>
      <c r="H457" s="466"/>
      <c r="I457" s="466"/>
      <c r="J457" s="466"/>
      <c r="K457" s="466"/>
      <c r="L457" s="466"/>
      <c r="M457" s="466"/>
      <c r="N457" s="466"/>
      <c r="O457" s="466"/>
      <c r="P457" s="466"/>
      <c r="Q457" s="466"/>
      <c r="R457" s="466"/>
      <c r="S457" s="466"/>
      <c r="T457" s="466"/>
      <c r="U457" s="466"/>
      <c r="V457" s="466"/>
      <c r="W457" s="466"/>
      <c r="X457" s="466"/>
      <c r="Y457" s="466"/>
      <c r="Z457" s="466"/>
    </row>
    <row r="458" spans="1:26" ht="16.5" customHeight="1">
      <c r="A458" s="476"/>
      <c r="B458" s="466"/>
      <c r="C458" s="466"/>
      <c r="D458" s="466"/>
      <c r="E458" s="466"/>
      <c r="F458" s="466"/>
      <c r="G458" s="466"/>
      <c r="H458" s="466"/>
      <c r="I458" s="466"/>
      <c r="J458" s="466"/>
      <c r="K458" s="466"/>
      <c r="L458" s="466"/>
      <c r="M458" s="466"/>
      <c r="N458" s="466"/>
      <c r="O458" s="466"/>
      <c r="P458" s="466"/>
      <c r="Q458" s="466"/>
      <c r="R458" s="466"/>
      <c r="S458" s="466"/>
      <c r="T458" s="466"/>
      <c r="U458" s="466"/>
      <c r="V458" s="466"/>
      <c r="W458" s="466"/>
      <c r="X458" s="466"/>
      <c r="Y458" s="466"/>
      <c r="Z458" s="466"/>
    </row>
    <row r="459" spans="1:26" ht="16.5" customHeight="1">
      <c r="A459" s="476"/>
      <c r="B459" s="466"/>
      <c r="C459" s="466"/>
      <c r="D459" s="466"/>
      <c r="E459" s="466"/>
      <c r="F459" s="466"/>
      <c r="G459" s="466"/>
      <c r="H459" s="466"/>
      <c r="I459" s="466"/>
      <c r="J459" s="466"/>
      <c r="K459" s="466"/>
      <c r="L459" s="466"/>
      <c r="M459" s="466"/>
      <c r="N459" s="466"/>
      <c r="O459" s="466"/>
      <c r="P459" s="466"/>
      <c r="Q459" s="466"/>
      <c r="R459" s="466"/>
      <c r="S459" s="466"/>
      <c r="T459" s="466"/>
      <c r="U459" s="466"/>
      <c r="V459" s="466"/>
      <c r="W459" s="466"/>
      <c r="X459" s="466"/>
      <c r="Y459" s="466"/>
      <c r="Z459" s="466"/>
    </row>
    <row r="460" spans="1:26" ht="16.5" customHeight="1">
      <c r="A460" s="476"/>
      <c r="B460" s="466"/>
      <c r="C460" s="466"/>
      <c r="D460" s="466"/>
      <c r="E460" s="466"/>
      <c r="F460" s="466"/>
      <c r="G460" s="466"/>
      <c r="H460" s="466"/>
      <c r="I460" s="466"/>
      <c r="J460" s="466"/>
      <c r="K460" s="466"/>
      <c r="L460" s="466"/>
      <c r="M460" s="466"/>
      <c r="N460" s="466"/>
      <c r="O460" s="466"/>
      <c r="P460" s="466"/>
      <c r="Q460" s="466"/>
      <c r="R460" s="466"/>
      <c r="S460" s="466"/>
      <c r="T460" s="466"/>
      <c r="U460" s="466"/>
      <c r="V460" s="466"/>
      <c r="W460" s="466"/>
      <c r="X460" s="466"/>
      <c r="Y460" s="466"/>
      <c r="Z460" s="466"/>
    </row>
    <row r="461" spans="1:26" ht="16.5" customHeight="1">
      <c r="A461" s="476"/>
      <c r="B461" s="466"/>
      <c r="C461" s="466"/>
      <c r="D461" s="466"/>
      <c r="E461" s="466"/>
      <c r="F461" s="466"/>
      <c r="G461" s="466"/>
      <c r="H461" s="466"/>
      <c r="I461" s="466"/>
      <c r="J461" s="466"/>
      <c r="K461" s="466"/>
      <c r="L461" s="466"/>
      <c r="M461" s="466"/>
      <c r="N461" s="466"/>
      <c r="O461" s="466"/>
      <c r="P461" s="466"/>
      <c r="Q461" s="466"/>
      <c r="R461" s="466"/>
      <c r="S461" s="466"/>
      <c r="T461" s="466"/>
      <c r="U461" s="466"/>
      <c r="V461" s="466"/>
      <c r="W461" s="466"/>
      <c r="X461" s="466"/>
      <c r="Y461" s="466"/>
      <c r="Z461" s="466"/>
    </row>
    <row r="462" spans="1:26" ht="16.5" customHeight="1">
      <c r="A462" s="476"/>
      <c r="B462" s="466"/>
      <c r="C462" s="466"/>
      <c r="D462" s="466"/>
      <c r="E462" s="466"/>
      <c r="F462" s="466"/>
      <c r="G462" s="466"/>
      <c r="H462" s="466"/>
      <c r="I462" s="466"/>
      <c r="J462" s="466"/>
      <c r="K462" s="466"/>
      <c r="L462" s="466"/>
      <c r="M462" s="466"/>
      <c r="N462" s="466"/>
      <c r="O462" s="466"/>
      <c r="P462" s="466"/>
      <c r="Q462" s="466"/>
      <c r="R462" s="466"/>
      <c r="S462" s="466"/>
      <c r="T462" s="466"/>
      <c r="U462" s="466"/>
      <c r="V462" s="466"/>
      <c r="W462" s="466"/>
      <c r="X462" s="466"/>
      <c r="Y462" s="466"/>
      <c r="Z462" s="466"/>
    </row>
    <row r="463" spans="1:26" ht="16.5" customHeight="1">
      <c r="A463" s="476"/>
      <c r="B463" s="466"/>
      <c r="C463" s="466"/>
      <c r="D463" s="466"/>
      <c r="E463" s="466"/>
      <c r="F463" s="466"/>
      <c r="G463" s="466"/>
      <c r="H463" s="466"/>
      <c r="I463" s="466"/>
      <c r="J463" s="466"/>
      <c r="K463" s="466"/>
      <c r="L463" s="466"/>
      <c r="M463" s="466"/>
      <c r="N463" s="466"/>
      <c r="O463" s="466"/>
      <c r="P463" s="466"/>
      <c r="Q463" s="466"/>
      <c r="R463" s="466"/>
      <c r="S463" s="466"/>
      <c r="T463" s="466"/>
      <c r="U463" s="466"/>
      <c r="V463" s="466"/>
      <c r="W463" s="466"/>
      <c r="X463" s="466"/>
      <c r="Y463" s="466"/>
      <c r="Z463" s="466"/>
    </row>
    <row r="464" spans="1:26" ht="16.5" customHeight="1">
      <c r="A464" s="476"/>
      <c r="B464" s="466"/>
      <c r="C464" s="466"/>
      <c r="D464" s="466"/>
      <c r="E464" s="466"/>
      <c r="F464" s="466"/>
      <c r="G464" s="466"/>
      <c r="H464" s="466"/>
      <c r="I464" s="466"/>
      <c r="J464" s="466"/>
      <c r="K464" s="466"/>
      <c r="L464" s="466"/>
      <c r="M464" s="466"/>
      <c r="N464" s="466"/>
      <c r="O464" s="466"/>
      <c r="P464" s="466"/>
      <c r="Q464" s="466"/>
      <c r="R464" s="466"/>
      <c r="S464" s="466"/>
      <c r="T464" s="466"/>
      <c r="U464" s="466"/>
      <c r="V464" s="466"/>
      <c r="W464" s="466"/>
      <c r="X464" s="466"/>
      <c r="Y464" s="466"/>
      <c r="Z464" s="466"/>
    </row>
    <row r="465" spans="1:26" ht="16.5" customHeight="1">
      <c r="A465" s="476"/>
      <c r="B465" s="466"/>
      <c r="C465" s="466"/>
      <c r="D465" s="466"/>
      <c r="E465" s="466"/>
      <c r="F465" s="466"/>
      <c r="G465" s="466"/>
      <c r="H465" s="466"/>
      <c r="I465" s="466"/>
      <c r="J465" s="466"/>
      <c r="K465" s="466"/>
      <c r="L465" s="466"/>
      <c r="M465" s="466"/>
      <c r="N465" s="466"/>
      <c r="O465" s="466"/>
      <c r="P465" s="466"/>
      <c r="Q465" s="466"/>
      <c r="R465" s="466"/>
      <c r="S465" s="466"/>
      <c r="T465" s="466"/>
      <c r="U465" s="466"/>
      <c r="V465" s="466"/>
      <c r="W465" s="466"/>
      <c r="X465" s="466"/>
      <c r="Y465" s="466"/>
      <c r="Z465" s="466"/>
    </row>
    <row r="466" spans="1:26" ht="16.5" customHeight="1">
      <c r="A466" s="476"/>
      <c r="B466" s="466"/>
      <c r="C466" s="466"/>
      <c r="D466" s="466"/>
      <c r="E466" s="466"/>
      <c r="F466" s="466"/>
      <c r="G466" s="466"/>
      <c r="H466" s="466"/>
      <c r="I466" s="466"/>
      <c r="J466" s="466"/>
      <c r="K466" s="466"/>
      <c r="L466" s="466"/>
      <c r="M466" s="466"/>
      <c r="N466" s="466"/>
      <c r="O466" s="466"/>
      <c r="P466" s="466"/>
      <c r="Q466" s="466"/>
      <c r="R466" s="466"/>
      <c r="S466" s="466"/>
      <c r="T466" s="466"/>
      <c r="U466" s="466"/>
      <c r="V466" s="466"/>
      <c r="W466" s="466"/>
      <c r="X466" s="466"/>
      <c r="Y466" s="466"/>
      <c r="Z466" s="466"/>
    </row>
    <row r="467" spans="1:26" ht="16.5" customHeight="1">
      <c r="A467" s="476"/>
      <c r="B467" s="466"/>
      <c r="C467" s="466"/>
      <c r="D467" s="466"/>
      <c r="E467" s="466"/>
      <c r="F467" s="466"/>
      <c r="G467" s="466"/>
      <c r="H467" s="466"/>
      <c r="I467" s="466"/>
      <c r="J467" s="466"/>
      <c r="K467" s="466"/>
      <c r="L467" s="466"/>
      <c r="M467" s="466"/>
      <c r="N467" s="466"/>
      <c r="O467" s="466"/>
      <c r="P467" s="466"/>
      <c r="Q467" s="466"/>
      <c r="R467" s="466"/>
      <c r="S467" s="466"/>
      <c r="T467" s="466"/>
      <c r="U467" s="466"/>
      <c r="V467" s="466"/>
      <c r="W467" s="466"/>
      <c r="X467" s="466"/>
      <c r="Y467" s="466"/>
      <c r="Z467" s="466"/>
    </row>
    <row r="468" spans="1:26" ht="16.5" customHeight="1">
      <c r="A468" s="476"/>
      <c r="B468" s="466"/>
      <c r="C468" s="466"/>
      <c r="D468" s="466"/>
      <c r="E468" s="466"/>
      <c r="F468" s="466"/>
      <c r="G468" s="466"/>
      <c r="H468" s="466"/>
      <c r="I468" s="466"/>
      <c r="J468" s="466"/>
      <c r="K468" s="466"/>
      <c r="L468" s="466"/>
      <c r="M468" s="466"/>
      <c r="N468" s="466"/>
      <c r="O468" s="466"/>
      <c r="P468" s="466"/>
      <c r="Q468" s="466"/>
      <c r="R468" s="466"/>
      <c r="S468" s="466"/>
      <c r="T468" s="466"/>
      <c r="U468" s="466"/>
      <c r="V468" s="466"/>
      <c r="W468" s="466"/>
      <c r="X468" s="466"/>
      <c r="Y468" s="466"/>
      <c r="Z468" s="466"/>
    </row>
    <row r="469" spans="1:26" ht="16.5" customHeight="1">
      <c r="A469" s="476"/>
      <c r="B469" s="466"/>
      <c r="C469" s="466"/>
      <c r="D469" s="466"/>
      <c r="E469" s="466"/>
      <c r="F469" s="466"/>
      <c r="G469" s="466"/>
      <c r="H469" s="466"/>
      <c r="I469" s="466"/>
      <c r="J469" s="466"/>
      <c r="K469" s="466"/>
      <c r="L469" s="466"/>
      <c r="M469" s="466"/>
      <c r="N469" s="466"/>
      <c r="O469" s="466"/>
      <c r="P469" s="466"/>
      <c r="Q469" s="466"/>
      <c r="R469" s="466"/>
      <c r="S469" s="466"/>
      <c r="T469" s="466"/>
      <c r="U469" s="466"/>
      <c r="V469" s="466"/>
      <c r="W469" s="466"/>
      <c r="X469" s="466"/>
      <c r="Y469" s="466"/>
      <c r="Z469" s="466"/>
    </row>
    <row r="470" spans="1:26" ht="16.5" customHeight="1">
      <c r="A470" s="476"/>
      <c r="B470" s="466"/>
      <c r="C470" s="466"/>
      <c r="D470" s="466"/>
      <c r="E470" s="466"/>
      <c r="F470" s="466"/>
      <c r="G470" s="466"/>
      <c r="H470" s="466"/>
      <c r="I470" s="466"/>
      <c r="J470" s="466"/>
      <c r="K470" s="466"/>
      <c r="L470" s="466"/>
      <c r="M470" s="466"/>
      <c r="N470" s="466"/>
      <c r="O470" s="466"/>
      <c r="P470" s="466"/>
      <c r="Q470" s="466"/>
      <c r="R470" s="466"/>
      <c r="S470" s="466"/>
      <c r="T470" s="466"/>
      <c r="U470" s="466"/>
      <c r="V470" s="466"/>
      <c r="W470" s="466"/>
      <c r="X470" s="466"/>
      <c r="Y470" s="466"/>
      <c r="Z470" s="466"/>
    </row>
    <row r="471" spans="1:26" ht="16.5" customHeight="1">
      <c r="A471" s="476"/>
      <c r="B471" s="466"/>
      <c r="C471" s="466"/>
      <c r="D471" s="466"/>
      <c r="E471" s="466"/>
      <c r="F471" s="466"/>
      <c r="G471" s="466"/>
      <c r="H471" s="466"/>
      <c r="I471" s="466"/>
      <c r="J471" s="466"/>
      <c r="K471" s="466"/>
      <c r="L471" s="466"/>
      <c r="M471" s="466"/>
      <c r="N471" s="466"/>
      <c r="O471" s="466"/>
      <c r="P471" s="466"/>
      <c r="Q471" s="466"/>
      <c r="R471" s="466"/>
      <c r="S471" s="466"/>
      <c r="T471" s="466"/>
      <c r="U471" s="466"/>
      <c r="V471" s="466"/>
      <c r="W471" s="466"/>
      <c r="X471" s="466"/>
      <c r="Y471" s="466"/>
      <c r="Z471" s="466"/>
    </row>
    <row r="472" spans="1:26" ht="16.5" customHeight="1">
      <c r="A472" s="476"/>
      <c r="B472" s="466"/>
      <c r="C472" s="466"/>
      <c r="D472" s="466"/>
      <c r="E472" s="466"/>
      <c r="F472" s="466"/>
      <c r="G472" s="466"/>
      <c r="H472" s="466"/>
      <c r="I472" s="466"/>
      <c r="J472" s="466"/>
      <c r="K472" s="466"/>
      <c r="L472" s="466"/>
      <c r="M472" s="466"/>
      <c r="N472" s="466"/>
      <c r="O472" s="466"/>
      <c r="P472" s="466"/>
      <c r="Q472" s="466"/>
      <c r="R472" s="466"/>
      <c r="S472" s="466"/>
      <c r="T472" s="466"/>
      <c r="U472" s="466"/>
      <c r="V472" s="466"/>
      <c r="W472" s="466"/>
      <c r="X472" s="466"/>
      <c r="Y472" s="466"/>
      <c r="Z472" s="466"/>
    </row>
    <row r="473" spans="1:26" ht="16.5" customHeight="1">
      <c r="A473" s="476"/>
      <c r="B473" s="466"/>
      <c r="C473" s="466"/>
      <c r="D473" s="466"/>
      <c r="E473" s="466"/>
      <c r="F473" s="466"/>
      <c r="G473" s="466"/>
      <c r="H473" s="466"/>
      <c r="I473" s="466"/>
      <c r="J473" s="466"/>
      <c r="K473" s="466"/>
      <c r="L473" s="466"/>
      <c r="M473" s="466"/>
      <c r="N473" s="466"/>
      <c r="O473" s="466"/>
      <c r="P473" s="466"/>
      <c r="Q473" s="466"/>
      <c r="R473" s="466"/>
      <c r="S473" s="466"/>
      <c r="T473" s="466"/>
      <c r="U473" s="466"/>
      <c r="V473" s="466"/>
      <c r="W473" s="466"/>
      <c r="X473" s="466"/>
      <c r="Y473" s="466"/>
      <c r="Z473" s="466"/>
    </row>
    <row r="474" spans="1:26" ht="16.5" customHeight="1">
      <c r="A474" s="476"/>
      <c r="B474" s="466"/>
      <c r="C474" s="466"/>
      <c r="D474" s="466"/>
      <c r="E474" s="466"/>
      <c r="F474" s="466"/>
      <c r="G474" s="466"/>
      <c r="H474" s="466"/>
      <c r="I474" s="466"/>
      <c r="J474" s="466"/>
      <c r="K474" s="466"/>
      <c r="L474" s="466"/>
      <c r="M474" s="466"/>
      <c r="N474" s="466"/>
      <c r="O474" s="466"/>
      <c r="P474" s="466"/>
      <c r="Q474" s="466"/>
      <c r="R474" s="466"/>
      <c r="S474" s="466"/>
      <c r="T474" s="466"/>
      <c r="U474" s="466"/>
      <c r="V474" s="466"/>
      <c r="W474" s="466"/>
      <c r="X474" s="466"/>
      <c r="Y474" s="466"/>
      <c r="Z474" s="466"/>
    </row>
    <row r="475" spans="1:26" ht="16.5" customHeight="1">
      <c r="A475" s="476"/>
      <c r="B475" s="466"/>
      <c r="C475" s="466"/>
      <c r="D475" s="466"/>
      <c r="E475" s="466"/>
      <c r="F475" s="466"/>
      <c r="G475" s="466"/>
      <c r="H475" s="466"/>
      <c r="I475" s="466"/>
      <c r="J475" s="466"/>
      <c r="K475" s="466"/>
      <c r="L475" s="466"/>
      <c r="M475" s="466"/>
      <c r="N475" s="466"/>
      <c r="O475" s="466"/>
      <c r="P475" s="466"/>
      <c r="Q475" s="466"/>
      <c r="R475" s="466"/>
      <c r="S475" s="466"/>
      <c r="T475" s="466"/>
      <c r="U475" s="466"/>
      <c r="V475" s="466"/>
      <c r="W475" s="466"/>
      <c r="X475" s="466"/>
      <c r="Y475" s="466"/>
      <c r="Z475" s="466"/>
    </row>
    <row r="476" spans="1:26" ht="16.5" customHeight="1">
      <c r="A476" s="476"/>
      <c r="B476" s="466"/>
      <c r="C476" s="466"/>
      <c r="D476" s="466"/>
      <c r="E476" s="466"/>
      <c r="F476" s="466"/>
      <c r="G476" s="466"/>
      <c r="H476" s="466"/>
      <c r="I476" s="466"/>
      <c r="J476" s="466"/>
      <c r="K476" s="466"/>
      <c r="L476" s="466"/>
      <c r="M476" s="466"/>
      <c r="N476" s="466"/>
      <c r="O476" s="466"/>
      <c r="P476" s="466"/>
      <c r="Q476" s="466"/>
      <c r="R476" s="466"/>
      <c r="S476" s="466"/>
      <c r="T476" s="466"/>
      <c r="U476" s="466"/>
      <c r="V476" s="466"/>
      <c r="W476" s="466"/>
      <c r="X476" s="466"/>
      <c r="Y476" s="466"/>
      <c r="Z476" s="466"/>
    </row>
    <row r="477" spans="1:26" ht="16.5" customHeight="1">
      <c r="A477" s="476"/>
      <c r="B477" s="466"/>
      <c r="C477" s="466"/>
      <c r="D477" s="466"/>
      <c r="E477" s="466"/>
      <c r="F477" s="466"/>
      <c r="G477" s="466"/>
      <c r="H477" s="466"/>
      <c r="I477" s="466"/>
      <c r="J477" s="466"/>
      <c r="K477" s="466"/>
      <c r="L477" s="466"/>
      <c r="M477" s="466"/>
      <c r="N477" s="466"/>
      <c r="O477" s="466"/>
      <c r="P477" s="466"/>
      <c r="Q477" s="466"/>
      <c r="R477" s="466"/>
      <c r="S477" s="466"/>
      <c r="T477" s="466"/>
      <c r="U477" s="466"/>
      <c r="V477" s="466"/>
      <c r="W477" s="466"/>
      <c r="X477" s="466"/>
      <c r="Y477" s="466"/>
      <c r="Z477" s="466"/>
    </row>
    <row r="478" spans="1:26" ht="16.5" customHeight="1">
      <c r="A478" s="476"/>
      <c r="B478" s="466"/>
      <c r="C478" s="466"/>
      <c r="D478" s="466"/>
      <c r="E478" s="466"/>
      <c r="F478" s="466"/>
      <c r="G478" s="466"/>
      <c r="H478" s="466"/>
      <c r="I478" s="466"/>
      <c r="J478" s="466"/>
      <c r="K478" s="466"/>
      <c r="L478" s="466"/>
      <c r="M478" s="466"/>
      <c r="N478" s="466"/>
      <c r="O478" s="466"/>
      <c r="P478" s="466"/>
      <c r="Q478" s="466"/>
      <c r="R478" s="466"/>
      <c r="S478" s="466"/>
      <c r="T478" s="466"/>
      <c r="U478" s="466"/>
      <c r="V478" s="466"/>
      <c r="W478" s="466"/>
      <c r="X478" s="466"/>
      <c r="Y478" s="466"/>
      <c r="Z478" s="466"/>
    </row>
    <row r="479" spans="1:26" ht="16.5" customHeight="1">
      <c r="A479" s="476"/>
      <c r="B479" s="466"/>
      <c r="C479" s="466"/>
      <c r="D479" s="466"/>
      <c r="E479" s="466"/>
      <c r="F479" s="466"/>
      <c r="G479" s="466"/>
      <c r="H479" s="466"/>
      <c r="I479" s="466"/>
      <c r="J479" s="466"/>
      <c r="K479" s="466"/>
      <c r="L479" s="466"/>
      <c r="M479" s="466"/>
      <c r="N479" s="466"/>
      <c r="O479" s="466"/>
      <c r="P479" s="466"/>
      <c r="Q479" s="466"/>
      <c r="R479" s="466"/>
      <c r="S479" s="466"/>
      <c r="T479" s="466"/>
      <c r="U479" s="466"/>
      <c r="V479" s="466"/>
      <c r="W479" s="466"/>
      <c r="X479" s="466"/>
      <c r="Y479" s="466"/>
      <c r="Z479" s="466"/>
    </row>
    <row r="480" spans="1:26" ht="16.5" customHeight="1">
      <c r="A480" s="476"/>
      <c r="B480" s="466"/>
      <c r="C480" s="466"/>
      <c r="D480" s="466"/>
      <c r="E480" s="466"/>
      <c r="F480" s="466"/>
      <c r="G480" s="466"/>
      <c r="H480" s="466"/>
      <c r="I480" s="466"/>
      <c r="J480" s="466"/>
      <c r="K480" s="466"/>
      <c r="L480" s="466"/>
      <c r="M480" s="466"/>
      <c r="N480" s="466"/>
      <c r="O480" s="466"/>
      <c r="P480" s="466"/>
      <c r="Q480" s="466"/>
      <c r="R480" s="466"/>
      <c r="S480" s="466"/>
      <c r="T480" s="466"/>
      <c r="U480" s="466"/>
      <c r="V480" s="466"/>
      <c r="W480" s="466"/>
      <c r="X480" s="466"/>
      <c r="Y480" s="466"/>
      <c r="Z480" s="466"/>
    </row>
    <row r="481" spans="1:26" ht="16.5" customHeight="1">
      <c r="A481" s="476"/>
      <c r="B481" s="466"/>
      <c r="C481" s="466"/>
      <c r="D481" s="466"/>
      <c r="E481" s="466"/>
      <c r="F481" s="466"/>
      <c r="G481" s="466"/>
      <c r="H481" s="466"/>
      <c r="I481" s="466"/>
      <c r="J481" s="466"/>
      <c r="K481" s="466"/>
      <c r="L481" s="466"/>
      <c r="M481" s="466"/>
      <c r="N481" s="466"/>
      <c r="O481" s="466"/>
      <c r="P481" s="466"/>
      <c r="Q481" s="466"/>
      <c r="R481" s="466"/>
      <c r="S481" s="466"/>
      <c r="T481" s="466"/>
      <c r="U481" s="466"/>
      <c r="V481" s="466"/>
      <c r="W481" s="466"/>
      <c r="X481" s="466"/>
      <c r="Y481" s="466"/>
      <c r="Z481" s="466"/>
    </row>
    <row r="482" spans="1:26" ht="16.5" customHeight="1">
      <c r="A482" s="476"/>
      <c r="B482" s="466"/>
      <c r="C482" s="466"/>
      <c r="D482" s="466"/>
      <c r="E482" s="466"/>
      <c r="F482" s="466"/>
      <c r="G482" s="466"/>
      <c r="H482" s="466"/>
      <c r="I482" s="466"/>
      <c r="J482" s="466"/>
      <c r="K482" s="466"/>
      <c r="L482" s="466"/>
      <c r="M482" s="466"/>
      <c r="N482" s="466"/>
      <c r="O482" s="466"/>
      <c r="P482" s="466"/>
      <c r="Q482" s="466"/>
      <c r="R482" s="466"/>
      <c r="S482" s="466"/>
      <c r="T482" s="466"/>
      <c r="U482" s="466"/>
      <c r="V482" s="466"/>
      <c r="W482" s="466"/>
      <c r="X482" s="466"/>
      <c r="Y482" s="466"/>
      <c r="Z482" s="466"/>
    </row>
    <row r="483" spans="1:26" ht="16.5" customHeight="1">
      <c r="A483" s="476"/>
      <c r="B483" s="466"/>
      <c r="C483" s="466"/>
      <c r="D483" s="466"/>
      <c r="E483" s="466"/>
      <c r="F483" s="466"/>
      <c r="G483" s="466"/>
      <c r="H483" s="466"/>
      <c r="I483" s="466"/>
      <c r="J483" s="466"/>
      <c r="K483" s="466"/>
      <c r="L483" s="466"/>
      <c r="M483" s="466"/>
      <c r="N483" s="466"/>
      <c r="O483" s="466"/>
      <c r="P483" s="466"/>
      <c r="Q483" s="466"/>
      <c r="R483" s="466"/>
      <c r="S483" s="466"/>
      <c r="T483" s="466"/>
      <c r="U483" s="466"/>
      <c r="V483" s="466"/>
      <c r="W483" s="466"/>
      <c r="X483" s="466"/>
      <c r="Y483" s="466"/>
      <c r="Z483" s="466"/>
    </row>
    <row r="484" spans="1:26" ht="16.5" customHeight="1">
      <c r="A484" s="476"/>
      <c r="B484" s="466"/>
      <c r="C484" s="466"/>
      <c r="D484" s="466"/>
      <c r="E484" s="466"/>
      <c r="F484" s="466"/>
      <c r="G484" s="466"/>
      <c r="H484" s="466"/>
      <c r="I484" s="466"/>
      <c r="J484" s="466"/>
      <c r="K484" s="466"/>
      <c r="L484" s="466"/>
      <c r="M484" s="466"/>
      <c r="N484" s="466"/>
      <c r="O484" s="466"/>
      <c r="P484" s="466"/>
      <c r="Q484" s="466"/>
      <c r="R484" s="466"/>
      <c r="S484" s="466"/>
      <c r="T484" s="466"/>
      <c r="U484" s="466"/>
      <c r="V484" s="466"/>
      <c r="W484" s="466"/>
      <c r="X484" s="466"/>
      <c r="Y484" s="466"/>
      <c r="Z484" s="466"/>
    </row>
    <row r="485" spans="1:26" ht="16.5" customHeight="1">
      <c r="A485" s="476"/>
      <c r="B485" s="466"/>
      <c r="C485" s="466"/>
      <c r="D485" s="466"/>
      <c r="E485" s="466"/>
      <c r="F485" s="466"/>
      <c r="G485" s="466"/>
      <c r="H485" s="466"/>
      <c r="I485" s="466"/>
      <c r="J485" s="466"/>
      <c r="K485" s="466"/>
      <c r="L485" s="466"/>
      <c r="M485" s="466"/>
      <c r="N485" s="466"/>
      <c r="O485" s="466"/>
      <c r="P485" s="466"/>
      <c r="Q485" s="466"/>
      <c r="R485" s="466"/>
      <c r="S485" s="466"/>
      <c r="T485" s="466"/>
      <c r="U485" s="466"/>
      <c r="V485" s="466"/>
      <c r="W485" s="466"/>
      <c r="X485" s="466"/>
      <c r="Y485" s="466"/>
      <c r="Z485" s="466"/>
    </row>
    <row r="486" spans="1:26" ht="16.5" customHeight="1">
      <c r="A486" s="476"/>
      <c r="B486" s="466"/>
      <c r="C486" s="466"/>
      <c r="D486" s="466"/>
      <c r="E486" s="466"/>
      <c r="F486" s="466"/>
      <c r="G486" s="466"/>
      <c r="H486" s="466"/>
      <c r="I486" s="466"/>
      <c r="J486" s="466"/>
      <c r="K486" s="466"/>
      <c r="L486" s="466"/>
      <c r="M486" s="466"/>
      <c r="N486" s="466"/>
      <c r="O486" s="466"/>
      <c r="P486" s="466"/>
      <c r="Q486" s="466"/>
      <c r="R486" s="466"/>
      <c r="S486" s="466"/>
      <c r="T486" s="466"/>
      <c r="U486" s="466"/>
      <c r="V486" s="466"/>
      <c r="W486" s="466"/>
      <c r="X486" s="466"/>
      <c r="Y486" s="466"/>
      <c r="Z486" s="466"/>
    </row>
    <row r="487" spans="1:26" ht="16.5" customHeight="1">
      <c r="A487" s="476"/>
      <c r="B487" s="466"/>
      <c r="C487" s="466"/>
      <c r="D487" s="466"/>
      <c r="E487" s="466"/>
      <c r="F487" s="466"/>
      <c r="G487" s="466"/>
      <c r="H487" s="466"/>
      <c r="I487" s="466"/>
      <c r="J487" s="466"/>
      <c r="K487" s="466"/>
      <c r="L487" s="466"/>
      <c r="M487" s="466"/>
      <c r="N487" s="466"/>
      <c r="O487" s="466"/>
      <c r="P487" s="466"/>
      <c r="Q487" s="466"/>
      <c r="R487" s="466"/>
      <c r="S487" s="466"/>
      <c r="T487" s="466"/>
      <c r="U487" s="466"/>
      <c r="V487" s="466"/>
      <c r="W487" s="466"/>
      <c r="X487" s="466"/>
      <c r="Y487" s="466"/>
      <c r="Z487" s="466"/>
    </row>
    <row r="488" spans="1:26" ht="16.5" customHeight="1">
      <c r="A488" s="476"/>
      <c r="B488" s="466"/>
      <c r="C488" s="466"/>
      <c r="D488" s="466"/>
      <c r="E488" s="466"/>
      <c r="F488" s="466"/>
      <c r="G488" s="466"/>
      <c r="H488" s="466"/>
      <c r="I488" s="466"/>
      <c r="J488" s="466"/>
      <c r="K488" s="466"/>
      <c r="L488" s="466"/>
      <c r="M488" s="466"/>
      <c r="N488" s="466"/>
      <c r="O488" s="466"/>
      <c r="P488" s="466"/>
      <c r="Q488" s="466"/>
      <c r="R488" s="466"/>
      <c r="S488" s="466"/>
      <c r="T488" s="466"/>
      <c r="U488" s="466"/>
      <c r="V488" s="466"/>
      <c r="W488" s="466"/>
      <c r="X488" s="466"/>
      <c r="Y488" s="466"/>
      <c r="Z488" s="466"/>
    </row>
    <row r="489" spans="1:26" ht="16.5" customHeight="1">
      <c r="A489" s="476"/>
      <c r="B489" s="466"/>
      <c r="C489" s="466"/>
      <c r="D489" s="466"/>
      <c r="E489" s="466"/>
      <c r="F489" s="466"/>
      <c r="G489" s="466"/>
      <c r="H489" s="466"/>
      <c r="I489" s="466"/>
      <c r="J489" s="466"/>
      <c r="K489" s="466"/>
      <c r="L489" s="466"/>
      <c r="M489" s="466"/>
      <c r="N489" s="466"/>
      <c r="O489" s="466"/>
      <c r="P489" s="466"/>
      <c r="Q489" s="466"/>
      <c r="R489" s="466"/>
      <c r="S489" s="466"/>
      <c r="T489" s="466"/>
      <c r="U489" s="466"/>
      <c r="V489" s="466"/>
      <c r="W489" s="466"/>
      <c r="X489" s="466"/>
      <c r="Y489" s="466"/>
      <c r="Z489" s="466"/>
    </row>
    <row r="490" spans="1:26" ht="16.5" customHeight="1">
      <c r="A490" s="476"/>
      <c r="B490" s="466"/>
      <c r="C490" s="466"/>
      <c r="D490" s="466"/>
      <c r="E490" s="466"/>
      <c r="F490" s="466"/>
      <c r="G490" s="466"/>
      <c r="H490" s="466"/>
      <c r="I490" s="466"/>
      <c r="J490" s="466"/>
      <c r="K490" s="466"/>
      <c r="L490" s="466"/>
      <c r="M490" s="466"/>
      <c r="N490" s="466"/>
      <c r="O490" s="466"/>
      <c r="P490" s="466"/>
      <c r="Q490" s="466"/>
      <c r="R490" s="466"/>
      <c r="S490" s="466"/>
      <c r="T490" s="466"/>
      <c r="U490" s="466"/>
      <c r="V490" s="466"/>
      <c r="W490" s="466"/>
      <c r="X490" s="466"/>
      <c r="Y490" s="466"/>
      <c r="Z490" s="466"/>
    </row>
    <row r="491" spans="1:26" ht="16.5" customHeight="1">
      <c r="A491" s="476"/>
      <c r="B491" s="466"/>
      <c r="C491" s="466"/>
      <c r="D491" s="466"/>
      <c r="E491" s="466"/>
      <c r="F491" s="466"/>
      <c r="G491" s="466"/>
      <c r="H491" s="466"/>
      <c r="I491" s="466"/>
      <c r="J491" s="466"/>
      <c r="K491" s="466"/>
      <c r="L491" s="466"/>
      <c r="M491" s="466"/>
      <c r="N491" s="466"/>
      <c r="O491" s="466"/>
      <c r="P491" s="466"/>
      <c r="Q491" s="466"/>
      <c r="R491" s="466"/>
      <c r="S491" s="466"/>
      <c r="T491" s="466"/>
      <c r="U491" s="466"/>
      <c r="V491" s="466"/>
      <c r="W491" s="466"/>
      <c r="X491" s="466"/>
      <c r="Y491" s="466"/>
      <c r="Z491" s="466"/>
    </row>
    <row r="492" spans="1:26" ht="16.5" customHeight="1">
      <c r="A492" s="476"/>
      <c r="B492" s="466"/>
      <c r="C492" s="466"/>
      <c r="D492" s="466"/>
      <c r="E492" s="466"/>
      <c r="F492" s="466"/>
      <c r="G492" s="466"/>
      <c r="H492" s="466"/>
      <c r="I492" s="466"/>
      <c r="J492" s="466"/>
      <c r="K492" s="466"/>
      <c r="L492" s="466"/>
      <c r="M492" s="466"/>
      <c r="N492" s="466"/>
      <c r="O492" s="466"/>
      <c r="P492" s="466"/>
      <c r="Q492" s="466"/>
      <c r="R492" s="466"/>
      <c r="S492" s="466"/>
      <c r="T492" s="466"/>
      <c r="U492" s="466"/>
      <c r="V492" s="466"/>
      <c r="W492" s="466"/>
      <c r="X492" s="466"/>
      <c r="Y492" s="466"/>
      <c r="Z492" s="466"/>
    </row>
    <row r="493" spans="1:26" ht="16.5" customHeight="1">
      <c r="A493" s="476"/>
      <c r="B493" s="466"/>
      <c r="C493" s="466"/>
      <c r="D493" s="466"/>
      <c r="E493" s="466"/>
      <c r="F493" s="466"/>
      <c r="G493" s="466"/>
      <c r="H493" s="466"/>
      <c r="I493" s="466"/>
      <c r="J493" s="466"/>
      <c r="K493" s="466"/>
      <c r="L493" s="466"/>
      <c r="M493" s="466"/>
      <c r="N493" s="466"/>
      <c r="O493" s="466"/>
      <c r="P493" s="466"/>
      <c r="Q493" s="466"/>
      <c r="R493" s="466"/>
      <c r="S493" s="466"/>
      <c r="T493" s="466"/>
      <c r="U493" s="466"/>
      <c r="V493" s="466"/>
      <c r="W493" s="466"/>
      <c r="X493" s="466"/>
      <c r="Y493" s="466"/>
      <c r="Z493" s="466"/>
    </row>
    <row r="494" spans="1:26" ht="16.5" customHeight="1">
      <c r="A494" s="476"/>
      <c r="B494" s="466"/>
      <c r="C494" s="466"/>
      <c r="D494" s="466"/>
      <c r="E494" s="466"/>
      <c r="F494" s="466"/>
      <c r="G494" s="466"/>
      <c r="H494" s="466"/>
      <c r="I494" s="466"/>
      <c r="J494" s="466"/>
      <c r="K494" s="466"/>
      <c r="L494" s="466"/>
      <c r="M494" s="466"/>
      <c r="N494" s="466"/>
      <c r="O494" s="466"/>
      <c r="P494" s="466"/>
      <c r="Q494" s="466"/>
      <c r="R494" s="466"/>
      <c r="S494" s="466"/>
      <c r="T494" s="466"/>
      <c r="U494" s="466"/>
      <c r="V494" s="466"/>
      <c r="W494" s="466"/>
      <c r="X494" s="466"/>
      <c r="Y494" s="466"/>
      <c r="Z494" s="466"/>
    </row>
    <row r="495" spans="1:26" ht="16.5" customHeight="1">
      <c r="A495" s="476"/>
      <c r="B495" s="466"/>
      <c r="C495" s="466"/>
      <c r="D495" s="466"/>
      <c r="E495" s="466"/>
      <c r="F495" s="466"/>
      <c r="G495" s="466"/>
      <c r="H495" s="466"/>
      <c r="I495" s="466"/>
      <c r="J495" s="466"/>
      <c r="K495" s="466"/>
      <c r="L495" s="466"/>
      <c r="M495" s="466"/>
      <c r="N495" s="466"/>
      <c r="O495" s="466"/>
      <c r="P495" s="466"/>
      <c r="Q495" s="466"/>
      <c r="R495" s="466"/>
      <c r="S495" s="466"/>
      <c r="T495" s="466"/>
      <c r="U495" s="466"/>
      <c r="V495" s="466"/>
      <c r="W495" s="466"/>
      <c r="X495" s="466"/>
      <c r="Y495" s="466"/>
      <c r="Z495" s="466"/>
    </row>
    <row r="496" spans="1:26" ht="16.5" customHeight="1">
      <c r="A496" s="476"/>
      <c r="B496" s="466"/>
      <c r="C496" s="466"/>
      <c r="D496" s="466"/>
      <c r="E496" s="466"/>
      <c r="F496" s="466"/>
      <c r="G496" s="466"/>
      <c r="H496" s="466"/>
      <c r="I496" s="466"/>
      <c r="J496" s="466"/>
      <c r="K496" s="466"/>
      <c r="L496" s="466"/>
      <c r="M496" s="466"/>
      <c r="N496" s="466"/>
      <c r="O496" s="466"/>
      <c r="P496" s="466"/>
      <c r="Q496" s="466"/>
      <c r="R496" s="466"/>
      <c r="S496" s="466"/>
      <c r="T496" s="466"/>
      <c r="U496" s="466"/>
      <c r="V496" s="466"/>
      <c r="W496" s="466"/>
      <c r="X496" s="466"/>
      <c r="Y496" s="466"/>
      <c r="Z496" s="466"/>
    </row>
    <row r="497" spans="1:26" ht="16.5" customHeight="1">
      <c r="A497" s="476"/>
      <c r="B497" s="466"/>
      <c r="C497" s="466"/>
      <c r="D497" s="466"/>
      <c r="E497" s="466"/>
      <c r="F497" s="466"/>
      <c r="G497" s="466"/>
      <c r="H497" s="466"/>
      <c r="I497" s="466"/>
      <c r="J497" s="466"/>
      <c r="K497" s="466"/>
      <c r="L497" s="466"/>
      <c r="M497" s="466"/>
      <c r="N497" s="466"/>
      <c r="O497" s="466"/>
      <c r="P497" s="466"/>
      <c r="Q497" s="466"/>
      <c r="R497" s="466"/>
      <c r="S497" s="466"/>
      <c r="T497" s="466"/>
      <c r="U497" s="466"/>
      <c r="V497" s="466"/>
      <c r="W497" s="466"/>
      <c r="X497" s="466"/>
      <c r="Y497" s="466"/>
      <c r="Z497" s="466"/>
    </row>
    <row r="498" spans="1:26" ht="16.5" customHeight="1">
      <c r="A498" s="476"/>
      <c r="B498" s="466"/>
      <c r="C498" s="466"/>
      <c r="D498" s="466"/>
      <c r="E498" s="466"/>
      <c r="F498" s="466"/>
      <c r="G498" s="466"/>
      <c r="H498" s="466"/>
      <c r="I498" s="466"/>
      <c r="J498" s="466"/>
      <c r="K498" s="466"/>
      <c r="L498" s="466"/>
      <c r="M498" s="466"/>
      <c r="N498" s="466"/>
      <c r="O498" s="466"/>
      <c r="P498" s="466"/>
      <c r="Q498" s="466"/>
      <c r="R498" s="466"/>
      <c r="S498" s="466"/>
      <c r="T498" s="466"/>
      <c r="U498" s="466"/>
      <c r="V498" s="466"/>
      <c r="W498" s="466"/>
      <c r="X498" s="466"/>
      <c r="Y498" s="466"/>
      <c r="Z498" s="466"/>
    </row>
    <row r="499" spans="1:26" ht="16.5" customHeight="1">
      <c r="A499" s="476"/>
      <c r="B499" s="466"/>
      <c r="C499" s="466"/>
      <c r="D499" s="466"/>
      <c r="E499" s="466"/>
      <c r="F499" s="466"/>
      <c r="G499" s="466"/>
      <c r="H499" s="466"/>
      <c r="I499" s="466"/>
      <c r="J499" s="466"/>
      <c r="K499" s="466"/>
      <c r="L499" s="466"/>
      <c r="M499" s="466"/>
      <c r="N499" s="466"/>
      <c r="O499" s="466"/>
      <c r="P499" s="466"/>
      <c r="Q499" s="466"/>
      <c r="R499" s="466"/>
      <c r="S499" s="466"/>
      <c r="T499" s="466"/>
      <c r="U499" s="466"/>
      <c r="V499" s="466"/>
      <c r="W499" s="466"/>
      <c r="X499" s="466"/>
      <c r="Y499" s="466"/>
      <c r="Z499" s="466"/>
    </row>
    <row r="500" spans="1:26" ht="16.5" customHeight="1">
      <c r="A500" s="476"/>
      <c r="B500" s="466"/>
      <c r="C500" s="466"/>
      <c r="D500" s="466"/>
      <c r="E500" s="466"/>
      <c r="F500" s="466"/>
      <c r="G500" s="466"/>
      <c r="H500" s="466"/>
      <c r="I500" s="466"/>
      <c r="J500" s="466"/>
      <c r="K500" s="466"/>
      <c r="L500" s="466"/>
      <c r="M500" s="466"/>
      <c r="N500" s="466"/>
      <c r="O500" s="466"/>
      <c r="P500" s="466"/>
      <c r="Q500" s="466"/>
      <c r="R500" s="466"/>
      <c r="S500" s="466"/>
      <c r="T500" s="466"/>
      <c r="U500" s="466"/>
      <c r="V500" s="466"/>
      <c r="W500" s="466"/>
      <c r="X500" s="466"/>
      <c r="Y500" s="466"/>
      <c r="Z500" s="466"/>
    </row>
    <row r="501" spans="1:26" ht="16.5" customHeight="1">
      <c r="A501" s="476"/>
      <c r="B501" s="466"/>
      <c r="C501" s="466"/>
      <c r="D501" s="466"/>
      <c r="E501" s="466"/>
      <c r="F501" s="466"/>
      <c r="G501" s="466"/>
      <c r="H501" s="466"/>
      <c r="I501" s="466"/>
      <c r="J501" s="466"/>
      <c r="K501" s="466"/>
      <c r="L501" s="466"/>
      <c r="M501" s="466"/>
      <c r="N501" s="466"/>
      <c r="O501" s="466"/>
      <c r="P501" s="466"/>
      <c r="Q501" s="466"/>
      <c r="R501" s="466"/>
      <c r="S501" s="466"/>
      <c r="T501" s="466"/>
      <c r="U501" s="466"/>
      <c r="V501" s="466"/>
      <c r="W501" s="466"/>
      <c r="X501" s="466"/>
      <c r="Y501" s="466"/>
      <c r="Z501" s="466"/>
    </row>
    <row r="502" spans="1:26" ht="16.5" customHeight="1">
      <c r="A502" s="476"/>
      <c r="B502" s="466"/>
      <c r="C502" s="466"/>
      <c r="D502" s="466"/>
      <c r="E502" s="466"/>
      <c r="F502" s="466"/>
      <c r="G502" s="466"/>
      <c r="H502" s="466"/>
      <c r="I502" s="466"/>
      <c r="J502" s="466"/>
      <c r="K502" s="466"/>
      <c r="L502" s="466"/>
      <c r="M502" s="466"/>
      <c r="N502" s="466"/>
      <c r="O502" s="466"/>
      <c r="P502" s="466"/>
      <c r="Q502" s="466"/>
      <c r="R502" s="466"/>
      <c r="S502" s="466"/>
      <c r="T502" s="466"/>
      <c r="U502" s="466"/>
      <c r="V502" s="466"/>
      <c r="W502" s="466"/>
      <c r="X502" s="466"/>
      <c r="Y502" s="466"/>
      <c r="Z502" s="466"/>
    </row>
    <row r="503" spans="1:26" ht="16.5" customHeight="1">
      <c r="A503" s="476"/>
      <c r="B503" s="466"/>
      <c r="C503" s="466"/>
      <c r="D503" s="466"/>
      <c r="E503" s="466"/>
      <c r="F503" s="466"/>
      <c r="G503" s="466"/>
      <c r="H503" s="466"/>
      <c r="I503" s="466"/>
      <c r="J503" s="466"/>
      <c r="K503" s="466"/>
      <c r="L503" s="466"/>
      <c r="M503" s="466"/>
      <c r="N503" s="466"/>
      <c r="O503" s="466"/>
      <c r="P503" s="466"/>
      <c r="Q503" s="466"/>
      <c r="R503" s="466"/>
      <c r="S503" s="466"/>
      <c r="T503" s="466"/>
      <c r="U503" s="466"/>
      <c r="V503" s="466"/>
      <c r="W503" s="466"/>
      <c r="X503" s="466"/>
      <c r="Y503" s="466"/>
      <c r="Z503" s="466"/>
    </row>
    <row r="504" spans="1:26" ht="16.5" customHeight="1">
      <c r="A504" s="476"/>
      <c r="B504" s="466"/>
      <c r="C504" s="466"/>
      <c r="D504" s="466"/>
      <c r="E504" s="466"/>
      <c r="F504" s="466"/>
      <c r="G504" s="466"/>
      <c r="H504" s="466"/>
      <c r="I504" s="466"/>
      <c r="J504" s="466"/>
      <c r="K504" s="466"/>
      <c r="L504" s="466"/>
      <c r="M504" s="466"/>
      <c r="N504" s="466"/>
      <c r="O504" s="466"/>
      <c r="P504" s="466"/>
      <c r="Q504" s="466"/>
      <c r="R504" s="466"/>
      <c r="S504" s="466"/>
      <c r="T504" s="466"/>
      <c r="U504" s="466"/>
      <c r="V504" s="466"/>
      <c r="W504" s="466"/>
      <c r="X504" s="466"/>
      <c r="Y504" s="466"/>
      <c r="Z504" s="466"/>
    </row>
    <row r="505" spans="1:26" ht="16.5" customHeight="1">
      <c r="A505" s="476"/>
      <c r="B505" s="466"/>
      <c r="C505" s="466"/>
      <c r="D505" s="466"/>
      <c r="E505" s="466"/>
      <c r="F505" s="466"/>
      <c r="G505" s="466"/>
      <c r="H505" s="466"/>
      <c r="I505" s="466"/>
      <c r="J505" s="466"/>
      <c r="K505" s="466"/>
      <c r="L505" s="466"/>
      <c r="M505" s="466"/>
      <c r="N505" s="466"/>
      <c r="O505" s="466"/>
      <c r="P505" s="466"/>
      <c r="Q505" s="466"/>
      <c r="R505" s="466"/>
      <c r="S505" s="466"/>
      <c r="T505" s="466"/>
      <c r="U505" s="466"/>
      <c r="V505" s="466"/>
      <c r="W505" s="466"/>
      <c r="X505" s="466"/>
      <c r="Y505" s="466"/>
      <c r="Z505" s="466"/>
    </row>
    <row r="506" spans="1:26" ht="16.5" customHeight="1">
      <c r="A506" s="476"/>
      <c r="B506" s="466"/>
      <c r="C506" s="466"/>
      <c r="D506" s="466"/>
      <c r="E506" s="466"/>
      <c r="F506" s="466"/>
      <c r="G506" s="466"/>
      <c r="H506" s="466"/>
      <c r="I506" s="466"/>
      <c r="J506" s="466"/>
      <c r="K506" s="466"/>
      <c r="L506" s="466"/>
      <c r="M506" s="466"/>
      <c r="N506" s="466"/>
      <c r="O506" s="466"/>
      <c r="P506" s="466"/>
      <c r="Q506" s="466"/>
      <c r="R506" s="466"/>
      <c r="S506" s="466"/>
      <c r="T506" s="466"/>
      <c r="U506" s="466"/>
      <c r="V506" s="466"/>
      <c r="W506" s="466"/>
      <c r="X506" s="466"/>
      <c r="Y506" s="466"/>
      <c r="Z506" s="466"/>
    </row>
    <row r="507" spans="1:26" ht="16.5" customHeight="1">
      <c r="A507" s="476"/>
      <c r="B507" s="466"/>
      <c r="C507" s="466"/>
      <c r="D507" s="466"/>
      <c r="E507" s="466"/>
      <c r="F507" s="466"/>
      <c r="G507" s="466"/>
      <c r="H507" s="466"/>
      <c r="I507" s="466"/>
      <c r="J507" s="466"/>
      <c r="K507" s="466"/>
      <c r="L507" s="466"/>
      <c r="M507" s="466"/>
      <c r="N507" s="466"/>
      <c r="O507" s="466"/>
      <c r="P507" s="466"/>
      <c r="Q507" s="466"/>
      <c r="R507" s="466"/>
      <c r="S507" s="466"/>
      <c r="T507" s="466"/>
      <c r="U507" s="466"/>
      <c r="V507" s="466"/>
      <c r="W507" s="466"/>
      <c r="X507" s="466"/>
      <c r="Y507" s="466"/>
      <c r="Z507" s="466"/>
    </row>
    <row r="508" spans="1:26" ht="16.5" customHeight="1">
      <c r="A508" s="476"/>
      <c r="B508" s="466"/>
      <c r="C508" s="466"/>
      <c r="D508" s="466"/>
      <c r="E508" s="466"/>
      <c r="F508" s="466"/>
      <c r="G508" s="466"/>
      <c r="H508" s="466"/>
      <c r="I508" s="466"/>
      <c r="J508" s="466"/>
      <c r="K508" s="466"/>
      <c r="L508" s="466"/>
      <c r="M508" s="466"/>
      <c r="N508" s="466"/>
      <c r="O508" s="466"/>
      <c r="P508" s="466"/>
      <c r="Q508" s="466"/>
      <c r="R508" s="466"/>
      <c r="S508" s="466"/>
      <c r="T508" s="466"/>
      <c r="U508" s="466"/>
      <c r="V508" s="466"/>
      <c r="W508" s="466"/>
      <c r="X508" s="466"/>
      <c r="Y508" s="466"/>
      <c r="Z508" s="466"/>
    </row>
    <row r="509" spans="1:26" ht="16.5" customHeight="1">
      <c r="A509" s="476"/>
      <c r="B509" s="466"/>
      <c r="C509" s="466"/>
      <c r="D509" s="466"/>
      <c r="E509" s="466"/>
      <c r="F509" s="466"/>
      <c r="G509" s="466"/>
      <c r="H509" s="466"/>
      <c r="I509" s="466"/>
      <c r="J509" s="466"/>
      <c r="K509" s="466"/>
      <c r="L509" s="466"/>
      <c r="M509" s="466"/>
      <c r="N509" s="466"/>
      <c r="O509" s="466"/>
      <c r="P509" s="466"/>
      <c r="Q509" s="466"/>
      <c r="R509" s="466"/>
      <c r="S509" s="466"/>
      <c r="T509" s="466"/>
      <c r="U509" s="466"/>
      <c r="V509" s="466"/>
      <c r="W509" s="466"/>
      <c r="X509" s="466"/>
      <c r="Y509" s="466"/>
      <c r="Z509" s="466"/>
    </row>
    <row r="510" spans="1:26" ht="16.5" customHeight="1">
      <c r="A510" s="476"/>
      <c r="B510" s="466"/>
      <c r="C510" s="466"/>
      <c r="D510" s="466"/>
      <c r="E510" s="466"/>
      <c r="F510" s="466"/>
      <c r="G510" s="466"/>
      <c r="H510" s="466"/>
      <c r="I510" s="466"/>
      <c r="J510" s="466"/>
      <c r="K510" s="466"/>
      <c r="L510" s="466"/>
      <c r="M510" s="466"/>
      <c r="N510" s="466"/>
      <c r="O510" s="466"/>
      <c r="P510" s="466"/>
      <c r="Q510" s="466"/>
      <c r="R510" s="466"/>
      <c r="S510" s="466"/>
      <c r="T510" s="466"/>
      <c r="U510" s="466"/>
      <c r="V510" s="466"/>
      <c r="W510" s="466"/>
      <c r="X510" s="466"/>
      <c r="Y510" s="466"/>
      <c r="Z510" s="466"/>
    </row>
    <row r="511" spans="1:26" ht="16.5" customHeight="1">
      <c r="A511" s="476"/>
      <c r="B511" s="466"/>
      <c r="C511" s="466"/>
      <c r="D511" s="466"/>
      <c r="E511" s="466"/>
      <c r="F511" s="466"/>
      <c r="G511" s="466"/>
      <c r="H511" s="466"/>
      <c r="I511" s="466"/>
      <c r="J511" s="466"/>
      <c r="K511" s="466"/>
      <c r="L511" s="466"/>
      <c r="M511" s="466"/>
      <c r="N511" s="466"/>
      <c r="O511" s="466"/>
      <c r="P511" s="466"/>
      <c r="Q511" s="466"/>
      <c r="R511" s="466"/>
      <c r="S511" s="466"/>
      <c r="T511" s="466"/>
      <c r="U511" s="466"/>
      <c r="V511" s="466"/>
      <c r="W511" s="466"/>
      <c r="X511" s="466"/>
      <c r="Y511" s="466"/>
      <c r="Z511" s="466"/>
    </row>
    <row r="512" spans="1:26" ht="16.5" customHeight="1">
      <c r="A512" s="476"/>
      <c r="B512" s="466"/>
      <c r="C512" s="466"/>
      <c r="D512" s="466"/>
      <c r="E512" s="466"/>
      <c r="F512" s="466"/>
      <c r="G512" s="466"/>
      <c r="H512" s="466"/>
      <c r="I512" s="466"/>
      <c r="J512" s="466"/>
      <c r="K512" s="466"/>
      <c r="L512" s="466"/>
      <c r="M512" s="466"/>
      <c r="N512" s="466"/>
      <c r="O512" s="466"/>
      <c r="P512" s="466"/>
      <c r="Q512" s="466"/>
      <c r="R512" s="466"/>
      <c r="S512" s="466"/>
      <c r="T512" s="466"/>
      <c r="U512" s="466"/>
      <c r="V512" s="466"/>
      <c r="W512" s="466"/>
      <c r="X512" s="466"/>
      <c r="Y512" s="466"/>
      <c r="Z512" s="466"/>
    </row>
    <row r="513" spans="1:26" ht="16.5" customHeight="1">
      <c r="A513" s="476"/>
      <c r="B513" s="466"/>
      <c r="C513" s="466"/>
      <c r="D513" s="466"/>
      <c r="E513" s="466"/>
      <c r="F513" s="466"/>
      <c r="G513" s="466"/>
      <c r="H513" s="466"/>
      <c r="I513" s="466"/>
      <c r="J513" s="466"/>
      <c r="K513" s="466"/>
      <c r="L513" s="466"/>
      <c r="M513" s="466"/>
      <c r="N513" s="466"/>
      <c r="O513" s="466"/>
      <c r="P513" s="466"/>
      <c r="Q513" s="466"/>
      <c r="R513" s="466"/>
      <c r="S513" s="466"/>
      <c r="T513" s="466"/>
      <c r="U513" s="466"/>
      <c r="V513" s="466"/>
      <c r="W513" s="466"/>
      <c r="X513" s="466"/>
      <c r="Y513" s="466"/>
      <c r="Z513" s="466"/>
    </row>
    <row r="514" spans="1:26" ht="16.5" customHeight="1">
      <c r="A514" s="476"/>
      <c r="B514" s="466"/>
      <c r="C514" s="466"/>
      <c r="D514" s="466"/>
      <c r="E514" s="466"/>
      <c r="F514" s="466"/>
      <c r="G514" s="466"/>
      <c r="H514" s="466"/>
      <c r="I514" s="466"/>
      <c r="J514" s="466"/>
      <c r="K514" s="466"/>
      <c r="L514" s="466"/>
      <c r="M514" s="466"/>
      <c r="N514" s="466"/>
      <c r="O514" s="466"/>
      <c r="P514" s="466"/>
      <c r="Q514" s="466"/>
      <c r="R514" s="466"/>
      <c r="S514" s="466"/>
      <c r="T514" s="466"/>
      <c r="U514" s="466"/>
      <c r="V514" s="466"/>
      <c r="W514" s="466"/>
      <c r="X514" s="466"/>
      <c r="Y514" s="466"/>
      <c r="Z514" s="466"/>
    </row>
    <row r="515" spans="1:26" ht="16.5" customHeight="1">
      <c r="A515" s="476"/>
      <c r="B515" s="466"/>
      <c r="C515" s="466"/>
      <c r="D515" s="466"/>
      <c r="E515" s="466"/>
      <c r="F515" s="466"/>
      <c r="G515" s="466"/>
      <c r="H515" s="466"/>
      <c r="I515" s="466"/>
      <c r="J515" s="466"/>
      <c r="K515" s="466"/>
      <c r="L515" s="466"/>
      <c r="M515" s="466"/>
      <c r="N515" s="466"/>
      <c r="O515" s="466"/>
      <c r="P515" s="466"/>
      <c r="Q515" s="466"/>
      <c r="R515" s="466"/>
      <c r="S515" s="466"/>
      <c r="T515" s="466"/>
      <c r="U515" s="466"/>
      <c r="V515" s="466"/>
      <c r="W515" s="466"/>
      <c r="X515" s="466"/>
      <c r="Y515" s="466"/>
      <c r="Z515" s="466"/>
    </row>
    <row r="516" spans="1:26" ht="16.5" customHeight="1">
      <c r="A516" s="476"/>
      <c r="B516" s="466"/>
      <c r="C516" s="466"/>
      <c r="D516" s="466"/>
      <c r="E516" s="466"/>
      <c r="F516" s="466"/>
      <c r="G516" s="466"/>
      <c r="H516" s="466"/>
      <c r="I516" s="466"/>
      <c r="J516" s="466"/>
      <c r="K516" s="466"/>
      <c r="L516" s="466"/>
      <c r="M516" s="466"/>
      <c r="N516" s="466"/>
      <c r="O516" s="466"/>
      <c r="P516" s="466"/>
      <c r="Q516" s="466"/>
      <c r="R516" s="466"/>
      <c r="S516" s="466"/>
      <c r="T516" s="466"/>
      <c r="U516" s="466"/>
      <c r="V516" s="466"/>
      <c r="W516" s="466"/>
      <c r="X516" s="466"/>
      <c r="Y516" s="466"/>
      <c r="Z516" s="466"/>
    </row>
    <row r="517" spans="1:26" ht="16.5" customHeight="1">
      <c r="A517" s="476"/>
      <c r="B517" s="466"/>
      <c r="C517" s="466"/>
      <c r="D517" s="466"/>
      <c r="E517" s="466"/>
      <c r="F517" s="466"/>
      <c r="G517" s="466"/>
      <c r="H517" s="466"/>
      <c r="I517" s="466"/>
      <c r="J517" s="466"/>
      <c r="K517" s="466"/>
      <c r="L517" s="466"/>
      <c r="M517" s="466"/>
      <c r="N517" s="466"/>
      <c r="O517" s="466"/>
      <c r="P517" s="466"/>
      <c r="Q517" s="466"/>
      <c r="R517" s="466"/>
      <c r="S517" s="466"/>
      <c r="T517" s="466"/>
      <c r="U517" s="466"/>
      <c r="V517" s="466"/>
      <c r="W517" s="466"/>
      <c r="X517" s="466"/>
      <c r="Y517" s="466"/>
      <c r="Z517" s="466"/>
    </row>
    <row r="518" spans="1:26" ht="16.5" customHeight="1">
      <c r="A518" s="476"/>
      <c r="B518" s="466"/>
      <c r="C518" s="466"/>
      <c r="D518" s="466"/>
      <c r="E518" s="466"/>
      <c r="F518" s="466"/>
      <c r="G518" s="466"/>
      <c r="H518" s="466"/>
      <c r="I518" s="466"/>
      <c r="J518" s="466"/>
      <c r="K518" s="466"/>
      <c r="L518" s="466"/>
      <c r="M518" s="466"/>
      <c r="N518" s="466"/>
      <c r="O518" s="466"/>
      <c r="P518" s="466"/>
      <c r="Q518" s="466"/>
      <c r="R518" s="466"/>
      <c r="S518" s="466"/>
      <c r="T518" s="466"/>
      <c r="U518" s="466"/>
      <c r="V518" s="466"/>
      <c r="W518" s="466"/>
      <c r="X518" s="466"/>
      <c r="Y518" s="466"/>
      <c r="Z518" s="466"/>
    </row>
    <row r="519" spans="1:26" ht="16.5" customHeight="1">
      <c r="A519" s="476"/>
      <c r="B519" s="466"/>
      <c r="C519" s="466"/>
      <c r="D519" s="466"/>
      <c r="E519" s="466"/>
      <c r="F519" s="466"/>
      <c r="G519" s="466"/>
      <c r="H519" s="466"/>
      <c r="I519" s="466"/>
      <c r="J519" s="466"/>
      <c r="K519" s="466"/>
      <c r="L519" s="466"/>
      <c r="M519" s="466"/>
      <c r="N519" s="466"/>
      <c r="O519" s="466"/>
      <c r="P519" s="466"/>
      <c r="Q519" s="466"/>
      <c r="R519" s="466"/>
      <c r="S519" s="466"/>
      <c r="T519" s="466"/>
      <c r="U519" s="466"/>
      <c r="V519" s="466"/>
      <c r="W519" s="466"/>
      <c r="X519" s="466"/>
      <c r="Y519" s="466"/>
      <c r="Z519" s="466"/>
    </row>
    <row r="520" spans="1:26" ht="16.5" customHeight="1">
      <c r="A520" s="476"/>
      <c r="B520" s="466"/>
      <c r="C520" s="466"/>
      <c r="D520" s="466"/>
      <c r="E520" s="466"/>
      <c r="F520" s="466"/>
      <c r="G520" s="466"/>
      <c r="H520" s="466"/>
      <c r="I520" s="466"/>
      <c r="J520" s="466"/>
      <c r="K520" s="466"/>
      <c r="L520" s="466"/>
      <c r="M520" s="466"/>
      <c r="N520" s="466"/>
      <c r="O520" s="466"/>
      <c r="P520" s="466"/>
      <c r="Q520" s="466"/>
      <c r="R520" s="466"/>
      <c r="S520" s="466"/>
      <c r="T520" s="466"/>
      <c r="U520" s="466"/>
      <c r="V520" s="466"/>
      <c r="W520" s="466"/>
      <c r="X520" s="466"/>
      <c r="Y520" s="466"/>
      <c r="Z520" s="466"/>
    </row>
    <row r="521" spans="1:26" ht="16.5" customHeight="1">
      <c r="A521" s="476"/>
      <c r="B521" s="466"/>
      <c r="C521" s="466"/>
      <c r="D521" s="466"/>
      <c r="E521" s="466"/>
      <c r="F521" s="466"/>
      <c r="G521" s="466"/>
      <c r="H521" s="466"/>
      <c r="I521" s="466"/>
      <c r="J521" s="466"/>
      <c r="K521" s="466"/>
      <c r="L521" s="466"/>
      <c r="M521" s="466"/>
      <c r="N521" s="466"/>
      <c r="O521" s="466"/>
      <c r="P521" s="466"/>
      <c r="Q521" s="466"/>
      <c r="R521" s="466"/>
      <c r="S521" s="466"/>
      <c r="T521" s="466"/>
      <c r="U521" s="466"/>
      <c r="V521" s="466"/>
      <c r="W521" s="466"/>
      <c r="X521" s="466"/>
      <c r="Y521" s="466"/>
      <c r="Z521" s="466"/>
    </row>
    <row r="522" spans="1:26" ht="16.5" customHeight="1">
      <c r="A522" s="476"/>
      <c r="B522" s="466"/>
      <c r="C522" s="466"/>
      <c r="D522" s="466"/>
      <c r="E522" s="466"/>
      <c r="F522" s="466"/>
      <c r="G522" s="466"/>
      <c r="H522" s="466"/>
      <c r="I522" s="466"/>
      <c r="J522" s="466"/>
      <c r="K522" s="466"/>
      <c r="L522" s="466"/>
      <c r="M522" s="466"/>
      <c r="N522" s="466"/>
      <c r="O522" s="466"/>
      <c r="P522" s="466"/>
      <c r="Q522" s="466"/>
      <c r="R522" s="466"/>
      <c r="S522" s="466"/>
      <c r="T522" s="466"/>
      <c r="U522" s="466"/>
      <c r="V522" s="466"/>
      <c r="W522" s="466"/>
      <c r="X522" s="466"/>
      <c r="Y522" s="466"/>
      <c r="Z522" s="466"/>
    </row>
    <row r="523" spans="1:26" ht="16.5" customHeight="1">
      <c r="A523" s="476"/>
      <c r="B523" s="466"/>
      <c r="C523" s="466"/>
      <c r="D523" s="466"/>
      <c r="E523" s="466"/>
      <c r="F523" s="466"/>
      <c r="G523" s="466"/>
      <c r="H523" s="466"/>
      <c r="I523" s="466"/>
      <c r="J523" s="466"/>
      <c r="K523" s="466"/>
      <c r="L523" s="466"/>
      <c r="M523" s="466"/>
      <c r="N523" s="466"/>
      <c r="O523" s="466"/>
      <c r="P523" s="466"/>
      <c r="Q523" s="466"/>
      <c r="R523" s="466"/>
      <c r="S523" s="466"/>
      <c r="T523" s="466"/>
      <c r="U523" s="466"/>
      <c r="V523" s="466"/>
      <c r="W523" s="466"/>
      <c r="X523" s="466"/>
      <c r="Y523" s="466"/>
      <c r="Z523" s="466"/>
    </row>
    <row r="524" spans="1:26" ht="16.5" customHeight="1">
      <c r="A524" s="476"/>
      <c r="B524" s="466"/>
      <c r="C524" s="466"/>
      <c r="D524" s="466"/>
      <c r="E524" s="466"/>
      <c r="F524" s="466"/>
      <c r="G524" s="466"/>
      <c r="H524" s="466"/>
      <c r="I524" s="466"/>
      <c r="J524" s="466"/>
      <c r="K524" s="466"/>
      <c r="L524" s="466"/>
      <c r="M524" s="466"/>
      <c r="N524" s="466"/>
      <c r="O524" s="466"/>
      <c r="P524" s="466"/>
      <c r="Q524" s="466"/>
      <c r="R524" s="466"/>
      <c r="S524" s="466"/>
      <c r="T524" s="466"/>
      <c r="U524" s="466"/>
      <c r="V524" s="466"/>
      <c r="W524" s="466"/>
      <c r="X524" s="466"/>
      <c r="Y524" s="466"/>
      <c r="Z524" s="466"/>
    </row>
    <row r="525" spans="1:26" ht="16.5" customHeight="1">
      <c r="A525" s="476"/>
      <c r="B525" s="466"/>
      <c r="C525" s="466"/>
      <c r="D525" s="466"/>
      <c r="E525" s="466"/>
      <c r="F525" s="466"/>
      <c r="G525" s="466"/>
      <c r="H525" s="466"/>
      <c r="I525" s="466"/>
      <c r="J525" s="466"/>
      <c r="K525" s="466"/>
      <c r="L525" s="466"/>
      <c r="M525" s="466"/>
      <c r="N525" s="466"/>
      <c r="O525" s="466"/>
      <c r="P525" s="466"/>
      <c r="Q525" s="466"/>
      <c r="R525" s="466"/>
      <c r="S525" s="466"/>
      <c r="T525" s="466"/>
      <c r="U525" s="466"/>
      <c r="V525" s="466"/>
      <c r="W525" s="466"/>
      <c r="X525" s="466"/>
      <c r="Y525" s="466"/>
      <c r="Z525" s="466"/>
    </row>
    <row r="526" spans="1:26" ht="16.5" customHeight="1">
      <c r="A526" s="476"/>
      <c r="B526" s="466"/>
      <c r="C526" s="466"/>
      <c r="D526" s="466"/>
      <c r="E526" s="466"/>
      <c r="F526" s="466"/>
      <c r="G526" s="466"/>
      <c r="H526" s="466"/>
      <c r="I526" s="466"/>
      <c r="J526" s="466"/>
      <c r="K526" s="466"/>
      <c r="L526" s="466"/>
      <c r="M526" s="466"/>
      <c r="N526" s="466"/>
      <c r="O526" s="466"/>
      <c r="P526" s="466"/>
      <c r="Q526" s="466"/>
      <c r="R526" s="466"/>
      <c r="S526" s="466"/>
      <c r="T526" s="466"/>
      <c r="U526" s="466"/>
      <c r="V526" s="466"/>
      <c r="W526" s="466"/>
      <c r="X526" s="466"/>
      <c r="Y526" s="466"/>
      <c r="Z526" s="466"/>
    </row>
    <row r="527" spans="1:26" ht="16.5" customHeight="1">
      <c r="A527" s="476"/>
      <c r="B527" s="466"/>
      <c r="C527" s="466"/>
      <c r="D527" s="466"/>
      <c r="E527" s="466"/>
      <c r="F527" s="466"/>
      <c r="G527" s="466"/>
      <c r="H527" s="466"/>
      <c r="I527" s="466"/>
      <c r="J527" s="466"/>
      <c r="K527" s="466"/>
      <c r="L527" s="466"/>
      <c r="M527" s="466"/>
      <c r="N527" s="466"/>
      <c r="O527" s="466"/>
      <c r="P527" s="466"/>
      <c r="Q527" s="466"/>
      <c r="R527" s="466"/>
      <c r="S527" s="466"/>
      <c r="T527" s="466"/>
      <c r="U527" s="466"/>
      <c r="V527" s="466"/>
      <c r="W527" s="466"/>
      <c r="X527" s="466"/>
      <c r="Y527" s="466"/>
      <c r="Z527" s="466"/>
    </row>
    <row r="528" spans="1:26" ht="16.5" customHeight="1">
      <c r="A528" s="476"/>
      <c r="B528" s="466"/>
      <c r="C528" s="466"/>
      <c r="D528" s="466"/>
      <c r="E528" s="466"/>
      <c r="F528" s="466"/>
      <c r="G528" s="466"/>
      <c r="H528" s="466"/>
      <c r="I528" s="466"/>
      <c r="J528" s="466"/>
      <c r="K528" s="466"/>
      <c r="L528" s="466"/>
      <c r="M528" s="466"/>
      <c r="N528" s="466"/>
      <c r="O528" s="466"/>
      <c r="P528" s="466"/>
      <c r="Q528" s="466"/>
      <c r="R528" s="466"/>
      <c r="S528" s="466"/>
      <c r="T528" s="466"/>
      <c r="U528" s="466"/>
      <c r="V528" s="466"/>
      <c r="W528" s="466"/>
      <c r="X528" s="466"/>
      <c r="Y528" s="466"/>
      <c r="Z528" s="466"/>
    </row>
    <row r="529" spans="1:26" ht="16.5" customHeight="1">
      <c r="A529" s="476"/>
      <c r="B529" s="466"/>
      <c r="C529" s="466"/>
      <c r="D529" s="466"/>
      <c r="E529" s="466"/>
      <c r="F529" s="466"/>
      <c r="G529" s="466"/>
      <c r="H529" s="466"/>
      <c r="I529" s="466"/>
      <c r="J529" s="466"/>
      <c r="K529" s="466"/>
      <c r="L529" s="466"/>
      <c r="M529" s="466"/>
      <c r="N529" s="466"/>
      <c r="O529" s="466"/>
      <c r="P529" s="466"/>
      <c r="Q529" s="466"/>
      <c r="R529" s="466"/>
      <c r="S529" s="466"/>
      <c r="T529" s="466"/>
      <c r="U529" s="466"/>
      <c r="V529" s="466"/>
      <c r="W529" s="466"/>
      <c r="X529" s="466"/>
      <c r="Y529" s="466"/>
      <c r="Z529" s="466"/>
    </row>
    <row r="530" spans="1:26" ht="16.5" customHeight="1">
      <c r="A530" s="476"/>
      <c r="B530" s="466"/>
      <c r="C530" s="466"/>
      <c r="D530" s="466"/>
      <c r="E530" s="466"/>
      <c r="F530" s="466"/>
      <c r="G530" s="466"/>
      <c r="H530" s="466"/>
      <c r="I530" s="466"/>
      <c r="J530" s="466"/>
      <c r="K530" s="466"/>
      <c r="L530" s="466"/>
      <c r="M530" s="466"/>
      <c r="N530" s="466"/>
      <c r="O530" s="466"/>
      <c r="P530" s="466"/>
      <c r="Q530" s="466"/>
      <c r="R530" s="466"/>
      <c r="S530" s="466"/>
      <c r="T530" s="466"/>
      <c r="U530" s="466"/>
      <c r="V530" s="466"/>
      <c r="W530" s="466"/>
      <c r="X530" s="466"/>
      <c r="Y530" s="466"/>
      <c r="Z530" s="466"/>
    </row>
    <row r="531" spans="1:26" ht="16.5" customHeight="1">
      <c r="A531" s="476"/>
      <c r="B531" s="466"/>
      <c r="C531" s="466"/>
      <c r="D531" s="466"/>
      <c r="E531" s="466"/>
      <c r="F531" s="466"/>
      <c r="G531" s="466"/>
      <c r="H531" s="466"/>
      <c r="I531" s="466"/>
      <c r="J531" s="466"/>
      <c r="K531" s="466"/>
      <c r="L531" s="466"/>
      <c r="M531" s="466"/>
      <c r="N531" s="466"/>
      <c r="O531" s="466"/>
      <c r="P531" s="466"/>
      <c r="Q531" s="466"/>
      <c r="R531" s="466"/>
      <c r="S531" s="466"/>
      <c r="T531" s="466"/>
      <c r="U531" s="466"/>
      <c r="V531" s="466"/>
      <c r="W531" s="466"/>
      <c r="X531" s="466"/>
      <c r="Y531" s="466"/>
      <c r="Z531" s="466"/>
    </row>
    <row r="532" spans="1:26" ht="16.5" customHeight="1">
      <c r="A532" s="476"/>
      <c r="B532" s="466"/>
      <c r="C532" s="466"/>
      <c r="D532" s="466"/>
      <c r="E532" s="466"/>
      <c r="F532" s="466"/>
      <c r="G532" s="466"/>
      <c r="H532" s="466"/>
      <c r="I532" s="466"/>
      <c r="J532" s="466"/>
      <c r="K532" s="466"/>
      <c r="L532" s="466"/>
      <c r="M532" s="466"/>
      <c r="N532" s="466"/>
      <c r="O532" s="466"/>
      <c r="P532" s="466"/>
      <c r="Q532" s="466"/>
      <c r="R532" s="466"/>
      <c r="S532" s="466"/>
      <c r="T532" s="466"/>
      <c r="U532" s="466"/>
      <c r="V532" s="466"/>
      <c r="W532" s="466"/>
      <c r="X532" s="466"/>
      <c r="Y532" s="466"/>
      <c r="Z532" s="466"/>
    </row>
    <row r="533" spans="1:26" ht="16.5" customHeight="1">
      <c r="A533" s="476"/>
      <c r="B533" s="466"/>
      <c r="C533" s="466"/>
      <c r="D533" s="466"/>
      <c r="E533" s="466"/>
      <c r="F533" s="466"/>
      <c r="G533" s="466"/>
      <c r="H533" s="466"/>
      <c r="I533" s="466"/>
      <c r="J533" s="466"/>
      <c r="K533" s="466"/>
      <c r="L533" s="466"/>
      <c r="M533" s="466"/>
      <c r="N533" s="466"/>
      <c r="O533" s="466"/>
      <c r="P533" s="466"/>
      <c r="Q533" s="466"/>
      <c r="R533" s="466"/>
      <c r="S533" s="466"/>
      <c r="T533" s="466"/>
      <c r="U533" s="466"/>
      <c r="V533" s="466"/>
      <c r="W533" s="466"/>
      <c r="X533" s="466"/>
      <c r="Y533" s="466"/>
      <c r="Z533" s="466"/>
    </row>
    <row r="534" spans="1:26" ht="16.5" customHeight="1">
      <c r="A534" s="476"/>
      <c r="B534" s="466"/>
      <c r="C534" s="466"/>
      <c r="D534" s="466"/>
      <c r="E534" s="466"/>
      <c r="F534" s="466"/>
      <c r="G534" s="466"/>
      <c r="H534" s="466"/>
      <c r="I534" s="466"/>
      <c r="J534" s="466"/>
      <c r="K534" s="466"/>
      <c r="L534" s="466"/>
      <c r="M534" s="466"/>
      <c r="N534" s="466"/>
      <c r="O534" s="466"/>
      <c r="P534" s="466"/>
      <c r="Q534" s="466"/>
      <c r="R534" s="466"/>
      <c r="S534" s="466"/>
      <c r="T534" s="466"/>
      <c r="U534" s="466"/>
      <c r="V534" s="466"/>
      <c r="W534" s="466"/>
      <c r="X534" s="466"/>
      <c r="Y534" s="466"/>
      <c r="Z534" s="466"/>
    </row>
    <row r="535" spans="1:26" ht="16.5" customHeight="1">
      <c r="A535" s="476"/>
      <c r="B535" s="466"/>
      <c r="C535" s="466"/>
      <c r="D535" s="466"/>
      <c r="E535" s="466"/>
      <c r="F535" s="466"/>
      <c r="G535" s="466"/>
      <c r="H535" s="466"/>
      <c r="I535" s="466"/>
      <c r="J535" s="466"/>
      <c r="K535" s="466"/>
      <c r="L535" s="466"/>
      <c r="M535" s="466"/>
      <c r="N535" s="466"/>
      <c r="O535" s="466"/>
      <c r="P535" s="466"/>
      <c r="Q535" s="466"/>
      <c r="R535" s="466"/>
      <c r="S535" s="466"/>
      <c r="T535" s="466"/>
      <c r="U535" s="466"/>
      <c r="V535" s="466"/>
      <c r="W535" s="466"/>
      <c r="X535" s="466"/>
      <c r="Y535" s="466"/>
      <c r="Z535" s="466"/>
    </row>
    <row r="536" spans="1:26" ht="16.5" customHeight="1">
      <c r="A536" s="476"/>
      <c r="B536" s="466"/>
      <c r="C536" s="466"/>
      <c r="D536" s="466"/>
      <c r="E536" s="466"/>
      <c r="F536" s="466"/>
      <c r="G536" s="466"/>
      <c r="H536" s="466"/>
      <c r="I536" s="466"/>
      <c r="J536" s="466"/>
      <c r="K536" s="466"/>
      <c r="L536" s="466"/>
      <c r="M536" s="466"/>
      <c r="N536" s="466"/>
      <c r="O536" s="466"/>
      <c r="P536" s="466"/>
      <c r="Q536" s="466"/>
      <c r="R536" s="466"/>
      <c r="S536" s="466"/>
      <c r="T536" s="466"/>
      <c r="U536" s="466"/>
      <c r="V536" s="466"/>
      <c r="W536" s="466"/>
      <c r="X536" s="466"/>
      <c r="Y536" s="466"/>
      <c r="Z536" s="466"/>
    </row>
    <row r="537" spans="1:26" ht="16.5" customHeight="1">
      <c r="A537" s="476"/>
      <c r="B537" s="466"/>
      <c r="C537" s="466"/>
      <c r="D537" s="466"/>
      <c r="E537" s="466"/>
      <c r="F537" s="466"/>
      <c r="G537" s="466"/>
      <c r="H537" s="466"/>
      <c r="I537" s="466"/>
      <c r="J537" s="466"/>
      <c r="K537" s="466"/>
      <c r="L537" s="466"/>
      <c r="M537" s="466"/>
      <c r="N537" s="466"/>
      <c r="O537" s="466"/>
      <c r="P537" s="466"/>
      <c r="Q537" s="466"/>
      <c r="R537" s="466"/>
      <c r="S537" s="466"/>
      <c r="T537" s="466"/>
      <c r="U537" s="466"/>
      <c r="V537" s="466"/>
      <c r="W537" s="466"/>
      <c r="X537" s="466"/>
      <c r="Y537" s="466"/>
      <c r="Z537" s="466"/>
    </row>
    <row r="538" spans="1:26" ht="16.5" customHeight="1">
      <c r="A538" s="476"/>
      <c r="B538" s="466"/>
      <c r="C538" s="466"/>
      <c r="D538" s="466"/>
      <c r="E538" s="466"/>
      <c r="F538" s="466"/>
      <c r="G538" s="466"/>
      <c r="H538" s="466"/>
      <c r="I538" s="466"/>
      <c r="J538" s="466"/>
      <c r="K538" s="466"/>
      <c r="L538" s="466"/>
      <c r="M538" s="466"/>
      <c r="N538" s="466"/>
      <c r="O538" s="466"/>
      <c r="P538" s="466"/>
      <c r="Q538" s="466"/>
      <c r="R538" s="466"/>
      <c r="S538" s="466"/>
      <c r="T538" s="466"/>
      <c r="U538" s="466"/>
      <c r="V538" s="466"/>
      <c r="W538" s="466"/>
      <c r="X538" s="466"/>
      <c r="Y538" s="466"/>
      <c r="Z538" s="466"/>
    </row>
    <row r="539" spans="1:26" ht="16.5" customHeight="1">
      <c r="A539" s="476"/>
      <c r="B539" s="466"/>
      <c r="C539" s="466"/>
      <c r="D539" s="466"/>
      <c r="E539" s="466"/>
      <c r="F539" s="466"/>
      <c r="G539" s="466"/>
      <c r="H539" s="466"/>
      <c r="I539" s="466"/>
      <c r="J539" s="466"/>
      <c r="K539" s="466"/>
      <c r="L539" s="466"/>
      <c r="M539" s="466"/>
      <c r="N539" s="466"/>
      <c r="O539" s="466"/>
      <c r="P539" s="466"/>
      <c r="Q539" s="466"/>
      <c r="R539" s="466"/>
      <c r="S539" s="466"/>
      <c r="T539" s="466"/>
      <c r="U539" s="466"/>
      <c r="V539" s="466"/>
      <c r="W539" s="466"/>
      <c r="X539" s="466"/>
      <c r="Y539" s="466"/>
      <c r="Z539" s="466"/>
    </row>
    <row r="540" spans="1:26" ht="16.5" customHeight="1">
      <c r="A540" s="476"/>
      <c r="B540" s="466"/>
      <c r="C540" s="466"/>
      <c r="D540" s="466"/>
      <c r="E540" s="466"/>
      <c r="F540" s="466"/>
      <c r="G540" s="466"/>
      <c r="H540" s="466"/>
      <c r="I540" s="466"/>
      <c r="J540" s="466"/>
      <c r="K540" s="466"/>
      <c r="L540" s="466"/>
      <c r="M540" s="466"/>
      <c r="N540" s="466"/>
      <c r="O540" s="466"/>
      <c r="P540" s="466"/>
      <c r="Q540" s="466"/>
      <c r="R540" s="466"/>
      <c r="S540" s="466"/>
      <c r="T540" s="466"/>
      <c r="U540" s="466"/>
      <c r="V540" s="466"/>
      <c r="W540" s="466"/>
      <c r="X540" s="466"/>
      <c r="Y540" s="466"/>
      <c r="Z540" s="466"/>
    </row>
    <row r="541" spans="1:26" ht="16.5" customHeight="1">
      <c r="A541" s="476"/>
      <c r="B541" s="466"/>
      <c r="C541" s="466"/>
      <c r="D541" s="466"/>
      <c r="E541" s="466"/>
      <c r="F541" s="466"/>
      <c r="G541" s="466"/>
      <c r="H541" s="466"/>
      <c r="I541" s="466"/>
      <c r="J541" s="466"/>
      <c r="K541" s="466"/>
      <c r="L541" s="466"/>
      <c r="M541" s="466"/>
      <c r="N541" s="466"/>
      <c r="O541" s="466"/>
      <c r="P541" s="466"/>
      <c r="Q541" s="466"/>
      <c r="R541" s="466"/>
      <c r="S541" s="466"/>
      <c r="T541" s="466"/>
      <c r="U541" s="466"/>
      <c r="V541" s="466"/>
      <c r="W541" s="466"/>
      <c r="X541" s="466"/>
      <c r="Y541" s="466"/>
      <c r="Z541" s="466"/>
    </row>
    <row r="542" spans="1:26" ht="16.5" customHeight="1">
      <c r="A542" s="476"/>
      <c r="B542" s="466"/>
      <c r="C542" s="466"/>
      <c r="D542" s="466"/>
      <c r="E542" s="466"/>
      <c r="F542" s="466"/>
      <c r="G542" s="466"/>
      <c r="H542" s="466"/>
      <c r="I542" s="466"/>
      <c r="J542" s="466"/>
      <c r="K542" s="466"/>
      <c r="L542" s="466"/>
      <c r="M542" s="466"/>
      <c r="N542" s="466"/>
      <c r="O542" s="466"/>
      <c r="P542" s="466"/>
      <c r="Q542" s="466"/>
      <c r="R542" s="466"/>
      <c r="S542" s="466"/>
      <c r="T542" s="466"/>
      <c r="U542" s="466"/>
      <c r="V542" s="466"/>
      <c r="W542" s="466"/>
      <c r="X542" s="466"/>
      <c r="Y542" s="466"/>
      <c r="Z542" s="466"/>
    </row>
    <row r="543" spans="1:26" ht="16.5" customHeight="1">
      <c r="A543" s="476"/>
      <c r="B543" s="466"/>
      <c r="C543" s="466"/>
      <c r="D543" s="466"/>
      <c r="E543" s="466"/>
      <c r="F543" s="466"/>
      <c r="G543" s="466"/>
      <c r="H543" s="466"/>
      <c r="I543" s="466"/>
      <c r="J543" s="466"/>
      <c r="K543" s="466"/>
      <c r="L543" s="466"/>
      <c r="M543" s="466"/>
      <c r="N543" s="466"/>
      <c r="O543" s="466"/>
      <c r="P543" s="466"/>
      <c r="Q543" s="466"/>
      <c r="R543" s="466"/>
      <c r="S543" s="466"/>
      <c r="T543" s="466"/>
      <c r="U543" s="466"/>
      <c r="V543" s="466"/>
      <c r="W543" s="466"/>
      <c r="X543" s="466"/>
      <c r="Y543" s="466"/>
      <c r="Z543" s="466"/>
    </row>
    <row r="544" spans="1:26" ht="16.5" customHeight="1">
      <c r="A544" s="476"/>
      <c r="B544" s="466"/>
      <c r="C544" s="466"/>
      <c r="D544" s="466"/>
      <c r="E544" s="466"/>
      <c r="F544" s="466"/>
      <c r="G544" s="466"/>
      <c r="H544" s="466"/>
      <c r="I544" s="466"/>
      <c r="J544" s="466"/>
      <c r="K544" s="466"/>
      <c r="L544" s="466"/>
      <c r="M544" s="466"/>
      <c r="N544" s="466"/>
      <c r="O544" s="466"/>
      <c r="P544" s="466"/>
      <c r="Q544" s="466"/>
      <c r="R544" s="466"/>
      <c r="S544" s="466"/>
      <c r="T544" s="466"/>
      <c r="U544" s="466"/>
      <c r="V544" s="466"/>
      <c r="W544" s="466"/>
      <c r="X544" s="466"/>
      <c r="Y544" s="466"/>
      <c r="Z544" s="466"/>
    </row>
    <row r="545" spans="1:26" ht="16.5" customHeight="1">
      <c r="A545" s="476"/>
      <c r="B545" s="466"/>
      <c r="C545" s="466"/>
      <c r="D545" s="466"/>
      <c r="E545" s="466"/>
      <c r="F545" s="466"/>
      <c r="G545" s="466"/>
      <c r="H545" s="466"/>
      <c r="I545" s="466"/>
      <c r="J545" s="466"/>
      <c r="K545" s="466"/>
      <c r="L545" s="466"/>
      <c r="M545" s="466"/>
      <c r="N545" s="466"/>
      <c r="O545" s="466"/>
      <c r="P545" s="466"/>
      <c r="Q545" s="466"/>
      <c r="R545" s="466"/>
      <c r="S545" s="466"/>
      <c r="T545" s="466"/>
      <c r="U545" s="466"/>
      <c r="V545" s="466"/>
      <c r="W545" s="466"/>
      <c r="X545" s="466"/>
      <c r="Y545" s="466"/>
      <c r="Z545" s="466"/>
    </row>
    <row r="546" spans="1:26" ht="16.5" customHeight="1">
      <c r="A546" s="476"/>
      <c r="B546" s="466"/>
      <c r="C546" s="466"/>
      <c r="D546" s="466"/>
      <c r="E546" s="466"/>
      <c r="F546" s="466"/>
      <c r="G546" s="466"/>
      <c r="H546" s="466"/>
      <c r="I546" s="466"/>
      <c r="J546" s="466"/>
      <c r="K546" s="466"/>
      <c r="L546" s="466"/>
      <c r="M546" s="466"/>
      <c r="N546" s="466"/>
      <c r="O546" s="466"/>
      <c r="P546" s="466"/>
      <c r="Q546" s="466"/>
      <c r="R546" s="466"/>
      <c r="S546" s="466"/>
      <c r="T546" s="466"/>
      <c r="U546" s="466"/>
      <c r="V546" s="466"/>
      <c r="W546" s="466"/>
      <c r="X546" s="466"/>
      <c r="Y546" s="466"/>
      <c r="Z546" s="466"/>
    </row>
    <row r="547" spans="1:26" ht="16.5" customHeight="1">
      <c r="A547" s="476"/>
      <c r="B547" s="466"/>
      <c r="C547" s="466"/>
      <c r="D547" s="466"/>
      <c r="E547" s="466"/>
      <c r="F547" s="466"/>
      <c r="G547" s="466"/>
      <c r="H547" s="466"/>
      <c r="I547" s="466"/>
      <c r="J547" s="466"/>
      <c r="K547" s="466"/>
      <c r="L547" s="466"/>
      <c r="M547" s="466"/>
      <c r="N547" s="466"/>
      <c r="O547" s="466"/>
      <c r="P547" s="466"/>
      <c r="Q547" s="466"/>
      <c r="R547" s="466"/>
      <c r="S547" s="466"/>
      <c r="T547" s="466"/>
      <c r="U547" s="466"/>
      <c r="V547" s="466"/>
      <c r="W547" s="466"/>
      <c r="X547" s="466"/>
      <c r="Y547" s="466"/>
      <c r="Z547" s="466"/>
    </row>
    <row r="548" spans="1:26" ht="16.5" customHeight="1">
      <c r="A548" s="476"/>
      <c r="B548" s="466"/>
      <c r="C548" s="466"/>
      <c r="D548" s="466"/>
      <c r="E548" s="466"/>
      <c r="F548" s="466"/>
      <c r="G548" s="466"/>
      <c r="H548" s="466"/>
      <c r="I548" s="466"/>
      <c r="J548" s="466"/>
      <c r="K548" s="466"/>
      <c r="L548" s="466"/>
      <c r="M548" s="466"/>
      <c r="N548" s="466"/>
      <c r="O548" s="466"/>
      <c r="P548" s="466"/>
      <c r="Q548" s="466"/>
      <c r="R548" s="466"/>
      <c r="S548" s="466"/>
      <c r="T548" s="466"/>
      <c r="U548" s="466"/>
      <c r="V548" s="466"/>
      <c r="W548" s="466"/>
      <c r="X548" s="466"/>
      <c r="Y548" s="466"/>
      <c r="Z548" s="466"/>
    </row>
    <row r="549" spans="1:26" ht="16.5" customHeight="1">
      <c r="A549" s="476"/>
      <c r="B549" s="466"/>
      <c r="C549" s="466"/>
      <c r="D549" s="466"/>
      <c r="E549" s="466"/>
      <c r="F549" s="466"/>
      <c r="G549" s="466"/>
      <c r="H549" s="466"/>
      <c r="I549" s="466"/>
      <c r="J549" s="466"/>
      <c r="K549" s="466"/>
      <c r="L549" s="466"/>
      <c r="M549" s="466"/>
      <c r="N549" s="466"/>
      <c r="O549" s="466"/>
      <c r="P549" s="466"/>
      <c r="Q549" s="466"/>
      <c r="R549" s="466"/>
      <c r="S549" s="466"/>
      <c r="T549" s="466"/>
      <c r="U549" s="466"/>
      <c r="V549" s="466"/>
      <c r="W549" s="466"/>
      <c r="X549" s="466"/>
      <c r="Y549" s="466"/>
      <c r="Z549" s="466"/>
    </row>
    <row r="550" spans="1:26" ht="16.5" customHeight="1">
      <c r="A550" s="476"/>
      <c r="B550" s="466"/>
      <c r="C550" s="466"/>
      <c r="D550" s="466"/>
      <c r="E550" s="466"/>
      <c r="F550" s="466"/>
      <c r="G550" s="466"/>
      <c r="H550" s="466"/>
      <c r="I550" s="466"/>
      <c r="J550" s="466"/>
      <c r="K550" s="466"/>
      <c r="L550" s="466"/>
      <c r="M550" s="466"/>
      <c r="N550" s="466"/>
      <c r="O550" s="466"/>
      <c r="P550" s="466"/>
      <c r="Q550" s="466"/>
      <c r="R550" s="466"/>
      <c r="S550" s="466"/>
      <c r="T550" s="466"/>
      <c r="U550" s="466"/>
      <c r="V550" s="466"/>
      <c r="W550" s="466"/>
      <c r="X550" s="466"/>
      <c r="Y550" s="466"/>
      <c r="Z550" s="466"/>
    </row>
    <row r="551" spans="1:26" ht="16.5" customHeight="1">
      <c r="A551" s="476"/>
      <c r="B551" s="466"/>
      <c r="C551" s="466"/>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row>
    <row r="552" spans="1:26" ht="16.5" customHeight="1">
      <c r="A552" s="476"/>
      <c r="B552" s="466"/>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row>
    <row r="553" spans="1:26" ht="16.5" customHeight="1">
      <c r="A553" s="476"/>
      <c r="B553" s="466"/>
      <c r="C553" s="466"/>
      <c r="D553" s="466"/>
      <c r="E553" s="466"/>
      <c r="F553" s="466"/>
      <c r="G553" s="466"/>
      <c r="H553" s="466"/>
      <c r="I553" s="466"/>
      <c r="J553" s="466"/>
      <c r="K553" s="466"/>
      <c r="L553" s="466"/>
      <c r="M553" s="466"/>
      <c r="N553" s="466"/>
      <c r="O553" s="466"/>
      <c r="P553" s="466"/>
      <c r="Q553" s="466"/>
      <c r="R553" s="466"/>
      <c r="S553" s="466"/>
      <c r="T553" s="466"/>
      <c r="U553" s="466"/>
      <c r="V553" s="466"/>
      <c r="W553" s="466"/>
      <c r="X553" s="466"/>
      <c r="Y553" s="466"/>
      <c r="Z553" s="466"/>
    </row>
    <row r="554" spans="1:26" ht="16.5" customHeight="1">
      <c r="A554" s="476"/>
      <c r="B554" s="466"/>
      <c r="C554" s="466"/>
      <c r="D554" s="466"/>
      <c r="E554" s="466"/>
      <c r="F554" s="466"/>
      <c r="G554" s="466"/>
      <c r="H554" s="466"/>
      <c r="I554" s="466"/>
      <c r="J554" s="466"/>
      <c r="K554" s="466"/>
      <c r="L554" s="466"/>
      <c r="M554" s="466"/>
      <c r="N554" s="466"/>
      <c r="O554" s="466"/>
      <c r="P554" s="466"/>
      <c r="Q554" s="466"/>
      <c r="R554" s="466"/>
      <c r="S554" s="466"/>
      <c r="T554" s="466"/>
      <c r="U554" s="466"/>
      <c r="V554" s="466"/>
      <c r="W554" s="466"/>
      <c r="X554" s="466"/>
      <c r="Y554" s="466"/>
      <c r="Z554" s="466"/>
    </row>
    <row r="555" spans="1:26" ht="16.5" customHeight="1">
      <c r="A555" s="476"/>
      <c r="B555" s="466"/>
      <c r="C555" s="466"/>
      <c r="D555" s="466"/>
      <c r="E555" s="466"/>
      <c r="F555" s="466"/>
      <c r="G555" s="466"/>
      <c r="H555" s="466"/>
      <c r="I555" s="466"/>
      <c r="J555" s="466"/>
      <c r="K555" s="466"/>
      <c r="L555" s="466"/>
      <c r="M555" s="466"/>
      <c r="N555" s="466"/>
      <c r="O555" s="466"/>
      <c r="P555" s="466"/>
      <c r="Q555" s="466"/>
      <c r="R555" s="466"/>
      <c r="S555" s="466"/>
      <c r="T555" s="466"/>
      <c r="U555" s="466"/>
      <c r="V555" s="466"/>
      <c r="W555" s="466"/>
      <c r="X555" s="466"/>
      <c r="Y555" s="466"/>
      <c r="Z555" s="466"/>
    </row>
    <row r="556" spans="1:26" ht="16.5" customHeight="1">
      <c r="A556" s="476"/>
      <c r="B556" s="466"/>
      <c r="C556" s="466"/>
      <c r="D556" s="466"/>
      <c r="E556" s="466"/>
      <c r="F556" s="466"/>
      <c r="G556" s="466"/>
      <c r="H556" s="466"/>
      <c r="I556" s="466"/>
      <c r="J556" s="466"/>
      <c r="K556" s="466"/>
      <c r="L556" s="466"/>
      <c r="M556" s="466"/>
      <c r="N556" s="466"/>
      <c r="O556" s="466"/>
      <c r="P556" s="466"/>
      <c r="Q556" s="466"/>
      <c r="R556" s="466"/>
      <c r="S556" s="466"/>
      <c r="T556" s="466"/>
      <c r="U556" s="466"/>
      <c r="V556" s="466"/>
      <c r="W556" s="466"/>
      <c r="X556" s="466"/>
      <c r="Y556" s="466"/>
      <c r="Z556" s="466"/>
    </row>
    <row r="557" spans="1:26" ht="16.5" customHeight="1">
      <c r="A557" s="476"/>
      <c r="B557" s="466"/>
      <c r="C557" s="466"/>
      <c r="D557" s="466"/>
      <c r="E557" s="466"/>
      <c r="F557" s="466"/>
      <c r="G557" s="466"/>
      <c r="H557" s="466"/>
      <c r="I557" s="466"/>
      <c r="J557" s="466"/>
      <c r="K557" s="466"/>
      <c r="L557" s="466"/>
      <c r="M557" s="466"/>
      <c r="N557" s="466"/>
      <c r="O557" s="466"/>
      <c r="P557" s="466"/>
      <c r="Q557" s="466"/>
      <c r="R557" s="466"/>
      <c r="S557" s="466"/>
      <c r="T557" s="466"/>
      <c r="U557" s="466"/>
      <c r="V557" s="466"/>
      <c r="W557" s="466"/>
      <c r="X557" s="466"/>
      <c r="Y557" s="466"/>
      <c r="Z557" s="466"/>
    </row>
    <row r="558" spans="1:26" ht="16.5" customHeight="1">
      <c r="A558" s="476"/>
      <c r="B558" s="466"/>
      <c r="C558" s="466"/>
      <c r="D558" s="466"/>
      <c r="E558" s="466"/>
      <c r="F558" s="466"/>
      <c r="G558" s="466"/>
      <c r="H558" s="466"/>
      <c r="I558" s="466"/>
      <c r="J558" s="466"/>
      <c r="K558" s="466"/>
      <c r="L558" s="466"/>
      <c r="M558" s="466"/>
      <c r="N558" s="466"/>
      <c r="O558" s="466"/>
      <c r="P558" s="466"/>
      <c r="Q558" s="466"/>
      <c r="R558" s="466"/>
      <c r="S558" s="466"/>
      <c r="T558" s="466"/>
      <c r="U558" s="466"/>
      <c r="V558" s="466"/>
      <c r="W558" s="466"/>
      <c r="X558" s="466"/>
      <c r="Y558" s="466"/>
      <c r="Z558" s="466"/>
    </row>
    <row r="559" spans="1:26" ht="16.5" customHeight="1">
      <c r="A559" s="476"/>
      <c r="B559" s="466"/>
      <c r="C559" s="466"/>
      <c r="D559" s="466"/>
      <c r="E559" s="466"/>
      <c r="F559" s="466"/>
      <c r="G559" s="466"/>
      <c r="H559" s="466"/>
      <c r="I559" s="466"/>
      <c r="J559" s="466"/>
      <c r="K559" s="466"/>
      <c r="L559" s="466"/>
      <c r="M559" s="466"/>
      <c r="N559" s="466"/>
      <c r="O559" s="466"/>
      <c r="P559" s="466"/>
      <c r="Q559" s="466"/>
      <c r="R559" s="466"/>
      <c r="S559" s="466"/>
      <c r="T559" s="466"/>
      <c r="U559" s="466"/>
      <c r="V559" s="466"/>
      <c r="W559" s="466"/>
      <c r="X559" s="466"/>
      <c r="Y559" s="466"/>
      <c r="Z559" s="466"/>
    </row>
    <row r="560" spans="1:26" ht="16.5" customHeight="1">
      <c r="A560" s="476"/>
      <c r="B560" s="466"/>
      <c r="C560" s="466"/>
      <c r="D560" s="466"/>
      <c r="E560" s="466"/>
      <c r="F560" s="466"/>
      <c r="G560" s="466"/>
      <c r="H560" s="466"/>
      <c r="I560" s="466"/>
      <c r="J560" s="466"/>
      <c r="K560" s="466"/>
      <c r="L560" s="466"/>
      <c r="M560" s="466"/>
      <c r="N560" s="466"/>
      <c r="O560" s="466"/>
      <c r="P560" s="466"/>
      <c r="Q560" s="466"/>
      <c r="R560" s="466"/>
      <c r="S560" s="466"/>
      <c r="T560" s="466"/>
      <c r="U560" s="466"/>
      <c r="V560" s="466"/>
      <c r="W560" s="466"/>
      <c r="X560" s="466"/>
      <c r="Y560" s="466"/>
      <c r="Z560" s="466"/>
    </row>
    <row r="561" spans="1:26" ht="16.5" customHeight="1">
      <c r="A561" s="476"/>
      <c r="B561" s="466"/>
      <c r="C561" s="466"/>
      <c r="D561" s="466"/>
      <c r="E561" s="466"/>
      <c r="F561" s="466"/>
      <c r="G561" s="466"/>
      <c r="H561" s="466"/>
      <c r="I561" s="466"/>
      <c r="J561" s="466"/>
      <c r="K561" s="466"/>
      <c r="L561" s="466"/>
      <c r="M561" s="466"/>
      <c r="N561" s="466"/>
      <c r="O561" s="466"/>
      <c r="P561" s="466"/>
      <c r="Q561" s="466"/>
      <c r="R561" s="466"/>
      <c r="S561" s="466"/>
      <c r="T561" s="466"/>
      <c r="U561" s="466"/>
      <c r="V561" s="466"/>
      <c r="W561" s="466"/>
      <c r="X561" s="466"/>
      <c r="Y561" s="466"/>
      <c r="Z561" s="466"/>
    </row>
    <row r="562" spans="1:26" ht="16.5" customHeight="1">
      <c r="A562" s="476"/>
      <c r="B562" s="466"/>
      <c r="C562" s="466"/>
      <c r="D562" s="466"/>
      <c r="E562" s="466"/>
      <c r="F562" s="466"/>
      <c r="G562" s="466"/>
      <c r="H562" s="466"/>
      <c r="I562" s="466"/>
      <c r="J562" s="466"/>
      <c r="K562" s="466"/>
      <c r="L562" s="466"/>
      <c r="M562" s="466"/>
      <c r="N562" s="466"/>
      <c r="O562" s="466"/>
      <c r="P562" s="466"/>
      <c r="Q562" s="466"/>
      <c r="R562" s="466"/>
      <c r="S562" s="466"/>
      <c r="T562" s="466"/>
      <c r="U562" s="466"/>
      <c r="V562" s="466"/>
      <c r="W562" s="466"/>
      <c r="X562" s="466"/>
      <c r="Y562" s="466"/>
      <c r="Z562" s="466"/>
    </row>
    <row r="563" spans="1:26" ht="16.5" customHeight="1">
      <c r="A563" s="476"/>
      <c r="B563" s="466"/>
      <c r="C563" s="466"/>
      <c r="D563" s="466"/>
      <c r="E563" s="466"/>
      <c r="F563" s="466"/>
      <c r="G563" s="466"/>
      <c r="H563" s="466"/>
      <c r="I563" s="466"/>
      <c r="J563" s="466"/>
      <c r="K563" s="466"/>
      <c r="L563" s="466"/>
      <c r="M563" s="466"/>
      <c r="N563" s="466"/>
      <c r="O563" s="466"/>
      <c r="P563" s="466"/>
      <c r="Q563" s="466"/>
      <c r="R563" s="466"/>
      <c r="S563" s="466"/>
      <c r="T563" s="466"/>
      <c r="U563" s="466"/>
      <c r="V563" s="466"/>
      <c r="W563" s="466"/>
      <c r="X563" s="466"/>
      <c r="Y563" s="466"/>
      <c r="Z563" s="466"/>
    </row>
    <row r="564" spans="1:26" ht="16.5" customHeight="1">
      <c r="A564" s="476"/>
      <c r="B564" s="466"/>
      <c r="C564" s="466"/>
      <c r="D564" s="466"/>
      <c r="E564" s="466"/>
      <c r="F564" s="466"/>
      <c r="G564" s="466"/>
      <c r="H564" s="466"/>
      <c r="I564" s="466"/>
      <c r="J564" s="466"/>
      <c r="K564" s="466"/>
      <c r="L564" s="466"/>
      <c r="M564" s="466"/>
      <c r="N564" s="466"/>
      <c r="O564" s="466"/>
      <c r="P564" s="466"/>
      <c r="Q564" s="466"/>
      <c r="R564" s="466"/>
      <c r="S564" s="466"/>
      <c r="T564" s="466"/>
      <c r="U564" s="466"/>
      <c r="V564" s="466"/>
      <c r="W564" s="466"/>
      <c r="X564" s="466"/>
      <c r="Y564" s="466"/>
      <c r="Z564" s="466"/>
    </row>
    <row r="565" spans="1:26" ht="16.5" customHeight="1">
      <c r="A565" s="476"/>
      <c r="B565" s="466"/>
      <c r="C565" s="466"/>
      <c r="D565" s="466"/>
      <c r="E565" s="466"/>
      <c r="F565" s="466"/>
      <c r="G565" s="466"/>
      <c r="H565" s="466"/>
      <c r="I565" s="466"/>
      <c r="J565" s="466"/>
      <c r="K565" s="466"/>
      <c r="L565" s="466"/>
      <c r="M565" s="466"/>
      <c r="N565" s="466"/>
      <c r="O565" s="466"/>
      <c r="P565" s="466"/>
      <c r="Q565" s="466"/>
      <c r="R565" s="466"/>
      <c r="S565" s="466"/>
      <c r="T565" s="466"/>
      <c r="U565" s="466"/>
      <c r="V565" s="466"/>
      <c r="W565" s="466"/>
      <c r="X565" s="466"/>
      <c r="Y565" s="466"/>
      <c r="Z565" s="466"/>
    </row>
    <row r="566" spans="1:26" ht="16.5" customHeight="1">
      <c r="A566" s="476"/>
      <c r="B566" s="466"/>
      <c r="C566" s="466"/>
      <c r="D566" s="466"/>
      <c r="E566" s="466"/>
      <c r="F566" s="466"/>
      <c r="G566" s="466"/>
      <c r="H566" s="466"/>
      <c r="I566" s="466"/>
      <c r="J566" s="466"/>
      <c r="K566" s="466"/>
      <c r="L566" s="466"/>
      <c r="M566" s="466"/>
      <c r="N566" s="466"/>
      <c r="O566" s="466"/>
      <c r="P566" s="466"/>
      <c r="Q566" s="466"/>
      <c r="R566" s="466"/>
      <c r="S566" s="466"/>
      <c r="T566" s="466"/>
      <c r="U566" s="466"/>
      <c r="V566" s="466"/>
      <c r="W566" s="466"/>
      <c r="X566" s="466"/>
      <c r="Y566" s="466"/>
      <c r="Z566" s="466"/>
    </row>
    <row r="567" spans="1:26" ht="16.5" customHeight="1">
      <c r="A567" s="476"/>
      <c r="B567" s="466"/>
      <c r="C567" s="466"/>
      <c r="D567" s="466"/>
      <c r="E567" s="466"/>
      <c r="F567" s="466"/>
      <c r="G567" s="466"/>
      <c r="H567" s="466"/>
      <c r="I567" s="466"/>
      <c r="J567" s="466"/>
      <c r="K567" s="466"/>
      <c r="L567" s="466"/>
      <c r="M567" s="466"/>
      <c r="N567" s="466"/>
      <c r="O567" s="466"/>
      <c r="P567" s="466"/>
      <c r="Q567" s="466"/>
      <c r="R567" s="466"/>
      <c r="S567" s="466"/>
      <c r="T567" s="466"/>
      <c r="U567" s="466"/>
      <c r="V567" s="466"/>
      <c r="W567" s="466"/>
      <c r="X567" s="466"/>
      <c r="Y567" s="466"/>
      <c r="Z567" s="466"/>
    </row>
    <row r="568" spans="1:26" ht="16.5" customHeight="1">
      <c r="A568" s="476"/>
      <c r="B568" s="466"/>
      <c r="C568" s="466"/>
      <c r="D568" s="466"/>
      <c r="E568" s="466"/>
      <c r="F568" s="466"/>
      <c r="G568" s="466"/>
      <c r="H568" s="466"/>
      <c r="I568" s="466"/>
      <c r="J568" s="466"/>
      <c r="K568" s="466"/>
      <c r="L568" s="466"/>
      <c r="M568" s="466"/>
      <c r="N568" s="466"/>
      <c r="O568" s="466"/>
      <c r="P568" s="466"/>
      <c r="Q568" s="466"/>
      <c r="R568" s="466"/>
      <c r="S568" s="466"/>
      <c r="T568" s="466"/>
      <c r="U568" s="466"/>
      <c r="V568" s="466"/>
      <c r="W568" s="466"/>
      <c r="X568" s="466"/>
      <c r="Y568" s="466"/>
      <c r="Z568" s="466"/>
    </row>
    <row r="569" spans="1:26" ht="16.5" customHeight="1">
      <c r="A569" s="476"/>
      <c r="B569" s="466"/>
      <c r="C569" s="466"/>
      <c r="D569" s="466"/>
      <c r="E569" s="466"/>
      <c r="F569" s="466"/>
      <c r="G569" s="466"/>
      <c r="H569" s="466"/>
      <c r="I569" s="466"/>
      <c r="J569" s="466"/>
      <c r="K569" s="466"/>
      <c r="L569" s="466"/>
      <c r="M569" s="466"/>
      <c r="N569" s="466"/>
      <c r="O569" s="466"/>
      <c r="P569" s="466"/>
      <c r="Q569" s="466"/>
      <c r="R569" s="466"/>
      <c r="S569" s="466"/>
      <c r="T569" s="466"/>
      <c r="U569" s="466"/>
      <c r="V569" s="466"/>
      <c r="W569" s="466"/>
      <c r="X569" s="466"/>
      <c r="Y569" s="466"/>
      <c r="Z569" s="466"/>
    </row>
    <row r="570" spans="1:26" ht="16.5" customHeight="1">
      <c r="A570" s="476"/>
      <c r="B570" s="466"/>
      <c r="C570" s="466"/>
      <c r="D570" s="466"/>
      <c r="E570" s="466"/>
      <c r="F570" s="466"/>
      <c r="G570" s="466"/>
      <c r="H570" s="466"/>
      <c r="I570" s="466"/>
      <c r="J570" s="466"/>
      <c r="K570" s="466"/>
      <c r="L570" s="466"/>
      <c r="M570" s="466"/>
      <c r="N570" s="466"/>
      <c r="O570" s="466"/>
      <c r="P570" s="466"/>
      <c r="Q570" s="466"/>
      <c r="R570" s="466"/>
      <c r="S570" s="466"/>
      <c r="T570" s="466"/>
      <c r="U570" s="466"/>
      <c r="V570" s="466"/>
      <c r="W570" s="466"/>
      <c r="X570" s="466"/>
      <c r="Y570" s="466"/>
      <c r="Z570" s="466"/>
    </row>
    <row r="571" spans="1:26" ht="16.5" customHeight="1">
      <c r="A571" s="476"/>
      <c r="B571" s="466"/>
      <c r="C571" s="466"/>
      <c r="D571" s="466"/>
      <c r="E571" s="466"/>
      <c r="F571" s="466"/>
      <c r="G571" s="466"/>
      <c r="H571" s="466"/>
      <c r="I571" s="466"/>
      <c r="J571" s="466"/>
      <c r="K571" s="466"/>
      <c r="L571" s="466"/>
      <c r="M571" s="466"/>
      <c r="N571" s="466"/>
      <c r="O571" s="466"/>
      <c r="P571" s="466"/>
      <c r="Q571" s="466"/>
      <c r="R571" s="466"/>
      <c r="S571" s="466"/>
      <c r="T571" s="466"/>
      <c r="U571" s="466"/>
      <c r="V571" s="466"/>
      <c r="W571" s="466"/>
      <c r="X571" s="466"/>
      <c r="Y571" s="466"/>
      <c r="Z571" s="466"/>
    </row>
    <row r="572" spans="1:26" ht="16.5" customHeight="1">
      <c r="A572" s="47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row>
    <row r="573" spans="1:26" ht="16.5" customHeight="1">
      <c r="A573" s="476"/>
      <c r="B573" s="466"/>
      <c r="C573" s="466"/>
      <c r="D573" s="466"/>
      <c r="E573" s="466"/>
      <c r="F573" s="466"/>
      <c r="G573" s="466"/>
      <c r="H573" s="466"/>
      <c r="I573" s="466"/>
      <c r="J573" s="466"/>
      <c r="K573" s="466"/>
      <c r="L573" s="466"/>
      <c r="M573" s="466"/>
      <c r="N573" s="466"/>
      <c r="O573" s="466"/>
      <c r="P573" s="466"/>
      <c r="Q573" s="466"/>
      <c r="R573" s="466"/>
      <c r="S573" s="466"/>
      <c r="T573" s="466"/>
      <c r="U573" s="466"/>
      <c r="V573" s="466"/>
      <c r="W573" s="466"/>
      <c r="X573" s="466"/>
      <c r="Y573" s="466"/>
      <c r="Z573" s="466"/>
    </row>
    <row r="574" spans="1:26" ht="16.5" customHeight="1">
      <c r="A574" s="476"/>
      <c r="B574" s="466"/>
      <c r="C574" s="466"/>
      <c r="D574" s="466"/>
      <c r="E574" s="466"/>
      <c r="F574" s="466"/>
      <c r="G574" s="466"/>
      <c r="H574" s="466"/>
      <c r="I574" s="466"/>
      <c r="J574" s="466"/>
      <c r="K574" s="466"/>
      <c r="L574" s="466"/>
      <c r="M574" s="466"/>
      <c r="N574" s="466"/>
      <c r="O574" s="466"/>
      <c r="P574" s="466"/>
      <c r="Q574" s="466"/>
      <c r="R574" s="466"/>
      <c r="S574" s="466"/>
      <c r="T574" s="466"/>
      <c r="U574" s="466"/>
      <c r="V574" s="466"/>
      <c r="W574" s="466"/>
      <c r="X574" s="466"/>
      <c r="Y574" s="466"/>
      <c r="Z574" s="466"/>
    </row>
    <row r="575" spans="1:26" ht="16.5" customHeight="1">
      <c r="A575" s="476"/>
      <c r="B575" s="466"/>
      <c r="C575" s="466"/>
      <c r="D575" s="466"/>
      <c r="E575" s="466"/>
      <c r="F575" s="466"/>
      <c r="G575" s="466"/>
      <c r="H575" s="466"/>
      <c r="I575" s="466"/>
      <c r="J575" s="466"/>
      <c r="K575" s="466"/>
      <c r="L575" s="466"/>
      <c r="M575" s="466"/>
      <c r="N575" s="466"/>
      <c r="O575" s="466"/>
      <c r="P575" s="466"/>
      <c r="Q575" s="466"/>
      <c r="R575" s="466"/>
      <c r="S575" s="466"/>
      <c r="T575" s="466"/>
      <c r="U575" s="466"/>
      <c r="V575" s="466"/>
      <c r="W575" s="466"/>
      <c r="X575" s="466"/>
      <c r="Y575" s="466"/>
      <c r="Z575" s="466"/>
    </row>
    <row r="576" spans="1:26" ht="16.5" customHeight="1">
      <c r="A576" s="476"/>
      <c r="B576" s="466"/>
      <c r="C576" s="466"/>
      <c r="D576" s="466"/>
      <c r="E576" s="466"/>
      <c r="F576" s="466"/>
      <c r="G576" s="466"/>
      <c r="H576" s="466"/>
      <c r="I576" s="466"/>
      <c r="J576" s="466"/>
      <c r="K576" s="466"/>
      <c r="L576" s="466"/>
      <c r="M576" s="466"/>
      <c r="N576" s="466"/>
      <c r="O576" s="466"/>
      <c r="P576" s="466"/>
      <c r="Q576" s="466"/>
      <c r="R576" s="466"/>
      <c r="S576" s="466"/>
      <c r="T576" s="466"/>
      <c r="U576" s="466"/>
      <c r="V576" s="466"/>
      <c r="W576" s="466"/>
      <c r="X576" s="466"/>
      <c r="Y576" s="466"/>
      <c r="Z576" s="466"/>
    </row>
    <row r="577" spans="1:26" ht="16.5" customHeight="1">
      <c r="A577" s="476"/>
      <c r="B577" s="466"/>
      <c r="C577" s="466"/>
      <c r="D577" s="466"/>
      <c r="E577" s="466"/>
      <c r="F577" s="466"/>
      <c r="G577" s="466"/>
      <c r="H577" s="466"/>
      <c r="I577" s="466"/>
      <c r="J577" s="466"/>
      <c r="K577" s="466"/>
      <c r="L577" s="466"/>
      <c r="M577" s="466"/>
      <c r="N577" s="466"/>
      <c r="O577" s="466"/>
      <c r="P577" s="466"/>
      <c r="Q577" s="466"/>
      <c r="R577" s="466"/>
      <c r="S577" s="466"/>
      <c r="T577" s="466"/>
      <c r="U577" s="466"/>
      <c r="V577" s="466"/>
      <c r="W577" s="466"/>
      <c r="X577" s="466"/>
      <c r="Y577" s="466"/>
      <c r="Z577" s="466"/>
    </row>
    <row r="578" spans="1:26" ht="16.5" customHeight="1">
      <c r="A578" s="476"/>
      <c r="B578" s="466"/>
      <c r="C578" s="466"/>
      <c r="D578" s="466"/>
      <c r="E578" s="466"/>
      <c r="F578" s="466"/>
      <c r="G578" s="466"/>
      <c r="H578" s="466"/>
      <c r="I578" s="466"/>
      <c r="J578" s="466"/>
      <c r="K578" s="466"/>
      <c r="L578" s="466"/>
      <c r="M578" s="466"/>
      <c r="N578" s="466"/>
      <c r="O578" s="466"/>
      <c r="P578" s="466"/>
      <c r="Q578" s="466"/>
      <c r="R578" s="466"/>
      <c r="S578" s="466"/>
      <c r="T578" s="466"/>
      <c r="U578" s="466"/>
      <c r="V578" s="466"/>
      <c r="W578" s="466"/>
      <c r="X578" s="466"/>
      <c r="Y578" s="466"/>
      <c r="Z578" s="466"/>
    </row>
    <row r="579" spans="1:26" ht="16.5" customHeight="1">
      <c r="A579" s="476"/>
      <c r="B579" s="466"/>
      <c r="C579" s="466"/>
      <c r="D579" s="466"/>
      <c r="E579" s="466"/>
      <c r="F579" s="466"/>
      <c r="G579" s="466"/>
      <c r="H579" s="466"/>
      <c r="I579" s="466"/>
      <c r="J579" s="466"/>
      <c r="K579" s="466"/>
      <c r="L579" s="466"/>
      <c r="M579" s="466"/>
      <c r="N579" s="466"/>
      <c r="O579" s="466"/>
      <c r="P579" s="466"/>
      <c r="Q579" s="466"/>
      <c r="R579" s="466"/>
      <c r="S579" s="466"/>
      <c r="T579" s="466"/>
      <c r="U579" s="466"/>
      <c r="V579" s="466"/>
      <c r="W579" s="466"/>
      <c r="X579" s="466"/>
      <c r="Y579" s="466"/>
      <c r="Z579" s="466"/>
    </row>
    <row r="580" spans="1:26" ht="16.5" customHeight="1">
      <c r="A580" s="476"/>
      <c r="B580" s="466"/>
      <c r="C580" s="466"/>
      <c r="D580" s="466"/>
      <c r="E580" s="466"/>
      <c r="F580" s="466"/>
      <c r="G580" s="466"/>
      <c r="H580" s="466"/>
      <c r="I580" s="466"/>
      <c r="J580" s="466"/>
      <c r="K580" s="466"/>
      <c r="L580" s="466"/>
      <c r="M580" s="466"/>
      <c r="N580" s="466"/>
      <c r="O580" s="466"/>
      <c r="P580" s="466"/>
      <c r="Q580" s="466"/>
      <c r="R580" s="466"/>
      <c r="S580" s="466"/>
      <c r="T580" s="466"/>
      <c r="U580" s="466"/>
      <c r="V580" s="466"/>
      <c r="W580" s="466"/>
      <c r="X580" s="466"/>
      <c r="Y580" s="466"/>
      <c r="Z580" s="466"/>
    </row>
    <row r="581" spans="1:26" ht="16.5" customHeight="1">
      <c r="A581" s="476"/>
      <c r="B581" s="466"/>
      <c r="C581" s="466"/>
      <c r="D581" s="466"/>
      <c r="E581" s="466"/>
      <c r="F581" s="466"/>
      <c r="G581" s="466"/>
      <c r="H581" s="466"/>
      <c r="I581" s="466"/>
      <c r="J581" s="466"/>
      <c r="K581" s="466"/>
      <c r="L581" s="466"/>
      <c r="M581" s="466"/>
      <c r="N581" s="466"/>
      <c r="O581" s="466"/>
      <c r="P581" s="466"/>
      <c r="Q581" s="466"/>
      <c r="R581" s="466"/>
      <c r="S581" s="466"/>
      <c r="T581" s="466"/>
      <c r="U581" s="466"/>
      <c r="V581" s="466"/>
      <c r="W581" s="466"/>
      <c r="X581" s="466"/>
      <c r="Y581" s="466"/>
      <c r="Z581" s="466"/>
    </row>
    <row r="582" spans="1:26" ht="16.5" customHeight="1">
      <c r="A582" s="476"/>
      <c r="B582" s="466"/>
      <c r="C582" s="466"/>
      <c r="D582" s="466"/>
      <c r="E582" s="466"/>
      <c r="F582" s="466"/>
      <c r="G582" s="466"/>
      <c r="H582" s="466"/>
      <c r="I582" s="466"/>
      <c r="J582" s="466"/>
      <c r="K582" s="466"/>
      <c r="L582" s="466"/>
      <c r="M582" s="466"/>
      <c r="N582" s="466"/>
      <c r="O582" s="466"/>
      <c r="P582" s="466"/>
      <c r="Q582" s="466"/>
      <c r="R582" s="466"/>
      <c r="S582" s="466"/>
      <c r="T582" s="466"/>
      <c r="U582" s="466"/>
      <c r="V582" s="466"/>
      <c r="W582" s="466"/>
      <c r="X582" s="466"/>
      <c r="Y582" s="466"/>
      <c r="Z582" s="466"/>
    </row>
    <row r="583" spans="1:26" ht="16.5" customHeight="1">
      <c r="A583" s="476"/>
      <c r="B583" s="466"/>
      <c r="C583" s="466"/>
      <c r="D583" s="466"/>
      <c r="E583" s="466"/>
      <c r="F583" s="466"/>
      <c r="G583" s="466"/>
      <c r="H583" s="466"/>
      <c r="I583" s="466"/>
      <c r="J583" s="466"/>
      <c r="K583" s="466"/>
      <c r="L583" s="466"/>
      <c r="M583" s="466"/>
      <c r="N583" s="466"/>
      <c r="O583" s="466"/>
      <c r="P583" s="466"/>
      <c r="Q583" s="466"/>
      <c r="R583" s="466"/>
      <c r="S583" s="466"/>
      <c r="T583" s="466"/>
      <c r="U583" s="466"/>
      <c r="V583" s="466"/>
      <c r="W583" s="466"/>
      <c r="X583" s="466"/>
      <c r="Y583" s="466"/>
      <c r="Z583" s="466"/>
    </row>
    <row r="584" spans="1:26" ht="16.5" customHeight="1">
      <c r="A584" s="476"/>
      <c r="B584" s="466"/>
      <c r="C584" s="466"/>
      <c r="D584" s="466"/>
      <c r="E584" s="466"/>
      <c r="F584" s="466"/>
      <c r="G584" s="466"/>
      <c r="H584" s="466"/>
      <c r="I584" s="466"/>
      <c r="J584" s="466"/>
      <c r="K584" s="466"/>
      <c r="L584" s="466"/>
      <c r="M584" s="466"/>
      <c r="N584" s="466"/>
      <c r="O584" s="466"/>
      <c r="P584" s="466"/>
      <c r="Q584" s="466"/>
      <c r="R584" s="466"/>
      <c r="S584" s="466"/>
      <c r="T584" s="466"/>
      <c r="U584" s="466"/>
      <c r="V584" s="466"/>
      <c r="W584" s="466"/>
      <c r="X584" s="466"/>
      <c r="Y584" s="466"/>
      <c r="Z584" s="466"/>
    </row>
    <row r="585" spans="1:26" ht="16.5" customHeight="1">
      <c r="A585" s="476"/>
      <c r="B585" s="466"/>
      <c r="C585" s="466"/>
      <c r="D585" s="466"/>
      <c r="E585" s="466"/>
      <c r="F585" s="466"/>
      <c r="G585" s="466"/>
      <c r="H585" s="466"/>
      <c r="I585" s="466"/>
      <c r="J585" s="466"/>
      <c r="K585" s="466"/>
      <c r="L585" s="466"/>
      <c r="M585" s="466"/>
      <c r="N585" s="466"/>
      <c r="O585" s="466"/>
      <c r="P585" s="466"/>
      <c r="Q585" s="466"/>
      <c r="R585" s="466"/>
      <c r="S585" s="466"/>
      <c r="T585" s="466"/>
      <c r="U585" s="466"/>
      <c r="V585" s="466"/>
      <c r="W585" s="466"/>
      <c r="X585" s="466"/>
      <c r="Y585" s="466"/>
      <c r="Z585" s="466"/>
    </row>
    <row r="586" spans="1:26" ht="16.5" customHeight="1">
      <c r="A586" s="476"/>
      <c r="B586" s="466"/>
      <c r="C586" s="466"/>
      <c r="D586" s="466"/>
      <c r="E586" s="466"/>
      <c r="F586" s="466"/>
      <c r="G586" s="466"/>
      <c r="H586" s="466"/>
      <c r="I586" s="466"/>
      <c r="J586" s="466"/>
      <c r="K586" s="466"/>
      <c r="L586" s="466"/>
      <c r="M586" s="466"/>
      <c r="N586" s="466"/>
      <c r="O586" s="466"/>
      <c r="P586" s="466"/>
      <c r="Q586" s="466"/>
      <c r="R586" s="466"/>
      <c r="S586" s="466"/>
      <c r="T586" s="466"/>
      <c r="U586" s="466"/>
      <c r="V586" s="466"/>
      <c r="W586" s="466"/>
      <c r="X586" s="466"/>
      <c r="Y586" s="466"/>
      <c r="Z586" s="466"/>
    </row>
    <row r="587" spans="1:26" ht="16.5" customHeight="1">
      <c r="A587" s="476"/>
      <c r="B587" s="466"/>
      <c r="C587" s="466"/>
      <c r="D587" s="466"/>
      <c r="E587" s="466"/>
      <c r="F587" s="466"/>
      <c r="G587" s="466"/>
      <c r="H587" s="466"/>
      <c r="I587" s="466"/>
      <c r="J587" s="466"/>
      <c r="K587" s="466"/>
      <c r="L587" s="466"/>
      <c r="M587" s="466"/>
      <c r="N587" s="466"/>
      <c r="O587" s="466"/>
      <c r="P587" s="466"/>
      <c r="Q587" s="466"/>
      <c r="R587" s="466"/>
      <c r="S587" s="466"/>
      <c r="T587" s="466"/>
      <c r="U587" s="466"/>
      <c r="V587" s="466"/>
      <c r="W587" s="466"/>
      <c r="X587" s="466"/>
      <c r="Y587" s="466"/>
      <c r="Z587" s="466"/>
    </row>
    <row r="588" spans="1:26" ht="16.5" customHeight="1">
      <c r="A588" s="476"/>
      <c r="B588" s="466"/>
      <c r="C588" s="466"/>
      <c r="D588" s="466"/>
      <c r="E588" s="466"/>
      <c r="F588" s="466"/>
      <c r="G588" s="466"/>
      <c r="H588" s="466"/>
      <c r="I588" s="466"/>
      <c r="J588" s="466"/>
      <c r="K588" s="466"/>
      <c r="L588" s="466"/>
      <c r="M588" s="466"/>
      <c r="N588" s="466"/>
      <c r="O588" s="466"/>
      <c r="P588" s="466"/>
      <c r="Q588" s="466"/>
      <c r="R588" s="466"/>
      <c r="S588" s="466"/>
      <c r="T588" s="466"/>
      <c r="U588" s="466"/>
      <c r="V588" s="466"/>
      <c r="W588" s="466"/>
      <c r="X588" s="466"/>
      <c r="Y588" s="466"/>
      <c r="Z588" s="466"/>
    </row>
    <row r="589" spans="1:26" ht="16.5" customHeight="1">
      <c r="A589" s="476"/>
      <c r="B589" s="466"/>
      <c r="C589" s="466"/>
      <c r="D589" s="466"/>
      <c r="E589" s="466"/>
      <c r="F589" s="466"/>
      <c r="G589" s="466"/>
      <c r="H589" s="466"/>
      <c r="I589" s="466"/>
      <c r="J589" s="466"/>
      <c r="K589" s="466"/>
      <c r="L589" s="466"/>
      <c r="M589" s="466"/>
      <c r="N589" s="466"/>
      <c r="O589" s="466"/>
      <c r="P589" s="466"/>
      <c r="Q589" s="466"/>
      <c r="R589" s="466"/>
      <c r="S589" s="466"/>
      <c r="T589" s="466"/>
      <c r="U589" s="466"/>
      <c r="V589" s="466"/>
      <c r="W589" s="466"/>
      <c r="X589" s="466"/>
      <c r="Y589" s="466"/>
      <c r="Z589" s="466"/>
    </row>
    <row r="590" spans="1:26" ht="16.5" customHeight="1">
      <c r="A590" s="476"/>
      <c r="B590" s="466"/>
      <c r="C590" s="466"/>
      <c r="D590" s="466"/>
      <c r="E590" s="466"/>
      <c r="F590" s="466"/>
      <c r="G590" s="466"/>
      <c r="H590" s="466"/>
      <c r="I590" s="466"/>
      <c r="J590" s="466"/>
      <c r="K590" s="466"/>
      <c r="L590" s="466"/>
      <c r="M590" s="466"/>
      <c r="N590" s="466"/>
      <c r="O590" s="466"/>
      <c r="P590" s="466"/>
      <c r="Q590" s="466"/>
      <c r="R590" s="466"/>
      <c r="S590" s="466"/>
      <c r="T590" s="466"/>
      <c r="U590" s="466"/>
      <c r="V590" s="466"/>
      <c r="W590" s="466"/>
      <c r="X590" s="466"/>
      <c r="Y590" s="466"/>
      <c r="Z590" s="466"/>
    </row>
    <row r="591" spans="1:26" ht="16.5" customHeight="1">
      <c r="A591" s="476"/>
      <c r="B591" s="466"/>
      <c r="C591" s="466"/>
      <c r="D591" s="466"/>
      <c r="E591" s="466"/>
      <c r="F591" s="466"/>
      <c r="G591" s="466"/>
      <c r="H591" s="466"/>
      <c r="I591" s="466"/>
      <c r="J591" s="466"/>
      <c r="K591" s="466"/>
      <c r="L591" s="466"/>
      <c r="M591" s="466"/>
      <c r="N591" s="466"/>
      <c r="O591" s="466"/>
      <c r="P591" s="466"/>
      <c r="Q591" s="466"/>
      <c r="R591" s="466"/>
      <c r="S591" s="466"/>
      <c r="T591" s="466"/>
      <c r="U591" s="466"/>
      <c r="V591" s="466"/>
      <c r="W591" s="466"/>
      <c r="X591" s="466"/>
      <c r="Y591" s="466"/>
      <c r="Z591" s="466"/>
    </row>
    <row r="592" spans="1:26" ht="16.5" customHeight="1">
      <c r="A592" s="476"/>
      <c r="B592" s="466"/>
      <c r="C592" s="466"/>
      <c r="D592" s="466"/>
      <c r="E592" s="466"/>
      <c r="F592" s="466"/>
      <c r="G592" s="466"/>
      <c r="H592" s="466"/>
      <c r="I592" s="466"/>
      <c r="J592" s="466"/>
      <c r="K592" s="466"/>
      <c r="L592" s="466"/>
      <c r="M592" s="466"/>
      <c r="N592" s="466"/>
      <c r="O592" s="466"/>
      <c r="P592" s="466"/>
      <c r="Q592" s="466"/>
      <c r="R592" s="466"/>
      <c r="S592" s="466"/>
      <c r="T592" s="466"/>
      <c r="U592" s="466"/>
      <c r="V592" s="466"/>
      <c r="W592" s="466"/>
      <c r="X592" s="466"/>
      <c r="Y592" s="466"/>
      <c r="Z592" s="466"/>
    </row>
    <row r="593" spans="1:26" ht="16.5" customHeight="1">
      <c r="A593" s="476"/>
      <c r="B593" s="466"/>
      <c r="C593" s="466"/>
      <c r="D593" s="466"/>
      <c r="E593" s="466"/>
      <c r="F593" s="466"/>
      <c r="G593" s="466"/>
      <c r="H593" s="466"/>
      <c r="I593" s="466"/>
      <c r="J593" s="466"/>
      <c r="K593" s="466"/>
      <c r="L593" s="466"/>
      <c r="M593" s="466"/>
      <c r="N593" s="466"/>
      <c r="O593" s="466"/>
      <c r="P593" s="466"/>
      <c r="Q593" s="466"/>
      <c r="R593" s="466"/>
      <c r="S593" s="466"/>
      <c r="T593" s="466"/>
      <c r="U593" s="466"/>
      <c r="V593" s="466"/>
      <c r="W593" s="466"/>
      <c r="X593" s="466"/>
      <c r="Y593" s="466"/>
      <c r="Z593" s="466"/>
    </row>
    <row r="594" spans="1:26" ht="16.5" customHeight="1">
      <c r="A594" s="476"/>
      <c r="B594" s="466"/>
      <c r="C594" s="466"/>
      <c r="D594" s="466"/>
      <c r="E594" s="466"/>
      <c r="F594" s="466"/>
      <c r="G594" s="466"/>
      <c r="H594" s="466"/>
      <c r="I594" s="466"/>
      <c r="J594" s="466"/>
      <c r="K594" s="466"/>
      <c r="L594" s="466"/>
      <c r="M594" s="466"/>
      <c r="N594" s="466"/>
      <c r="O594" s="466"/>
      <c r="P594" s="466"/>
      <c r="Q594" s="466"/>
      <c r="R594" s="466"/>
      <c r="S594" s="466"/>
      <c r="T594" s="466"/>
      <c r="U594" s="466"/>
      <c r="V594" s="466"/>
      <c r="W594" s="466"/>
      <c r="X594" s="466"/>
      <c r="Y594" s="466"/>
      <c r="Z594" s="466"/>
    </row>
    <row r="595" spans="1:26" ht="16.5" customHeight="1">
      <c r="A595" s="476"/>
      <c r="B595" s="466"/>
      <c r="C595" s="466"/>
      <c r="D595" s="466"/>
      <c r="E595" s="466"/>
      <c r="F595" s="466"/>
      <c r="G595" s="466"/>
      <c r="H595" s="466"/>
      <c r="I595" s="466"/>
      <c r="J595" s="466"/>
      <c r="K595" s="466"/>
      <c r="L595" s="466"/>
      <c r="M595" s="466"/>
      <c r="N595" s="466"/>
      <c r="O595" s="466"/>
      <c r="P595" s="466"/>
      <c r="Q595" s="466"/>
      <c r="R595" s="466"/>
      <c r="S595" s="466"/>
      <c r="T595" s="466"/>
      <c r="U595" s="466"/>
      <c r="V595" s="466"/>
      <c r="W595" s="466"/>
      <c r="X595" s="466"/>
      <c r="Y595" s="466"/>
      <c r="Z595" s="466"/>
    </row>
    <row r="596" spans="1:26" ht="16.5" customHeight="1">
      <c r="A596" s="476"/>
      <c r="B596" s="466"/>
      <c r="C596" s="466"/>
      <c r="D596" s="466"/>
      <c r="E596" s="466"/>
      <c r="F596" s="466"/>
      <c r="G596" s="466"/>
      <c r="H596" s="466"/>
      <c r="I596" s="466"/>
      <c r="J596" s="466"/>
      <c r="K596" s="466"/>
      <c r="L596" s="466"/>
      <c r="M596" s="466"/>
      <c r="N596" s="466"/>
      <c r="O596" s="466"/>
      <c r="P596" s="466"/>
      <c r="Q596" s="466"/>
      <c r="R596" s="466"/>
      <c r="S596" s="466"/>
      <c r="T596" s="466"/>
      <c r="U596" s="466"/>
      <c r="V596" s="466"/>
      <c r="W596" s="466"/>
      <c r="X596" s="466"/>
      <c r="Y596" s="466"/>
      <c r="Z596" s="466"/>
    </row>
    <row r="597" spans="1:26" ht="16.5" customHeight="1">
      <c r="A597" s="476"/>
      <c r="B597" s="466"/>
      <c r="C597" s="466"/>
      <c r="D597" s="466"/>
      <c r="E597" s="466"/>
      <c r="F597" s="466"/>
      <c r="G597" s="466"/>
      <c r="H597" s="466"/>
      <c r="I597" s="466"/>
      <c r="J597" s="466"/>
      <c r="K597" s="466"/>
      <c r="L597" s="466"/>
      <c r="M597" s="466"/>
      <c r="N597" s="466"/>
      <c r="O597" s="466"/>
      <c r="P597" s="466"/>
      <c r="Q597" s="466"/>
      <c r="R597" s="466"/>
      <c r="S597" s="466"/>
      <c r="T597" s="466"/>
      <c r="U597" s="466"/>
      <c r="V597" s="466"/>
      <c r="W597" s="466"/>
      <c r="X597" s="466"/>
      <c r="Y597" s="466"/>
      <c r="Z597" s="466"/>
    </row>
    <row r="598" spans="1:26" ht="16.5" customHeight="1">
      <c r="A598" s="476"/>
      <c r="B598" s="466"/>
      <c r="C598" s="466"/>
      <c r="D598" s="466"/>
      <c r="E598" s="466"/>
      <c r="F598" s="466"/>
      <c r="G598" s="466"/>
      <c r="H598" s="466"/>
      <c r="I598" s="466"/>
      <c r="J598" s="466"/>
      <c r="K598" s="466"/>
      <c r="L598" s="466"/>
      <c r="M598" s="466"/>
      <c r="N598" s="466"/>
      <c r="O598" s="466"/>
      <c r="P598" s="466"/>
      <c r="Q598" s="466"/>
      <c r="R598" s="466"/>
      <c r="S598" s="466"/>
      <c r="T598" s="466"/>
      <c r="U598" s="466"/>
      <c r="V598" s="466"/>
      <c r="W598" s="466"/>
      <c r="X598" s="466"/>
      <c r="Y598" s="466"/>
      <c r="Z598" s="466"/>
    </row>
    <row r="599" spans="1:26" ht="16.5" customHeight="1">
      <c r="A599" s="476"/>
      <c r="B599" s="466"/>
      <c r="C599" s="466"/>
      <c r="D599" s="466"/>
      <c r="E599" s="466"/>
      <c r="F599" s="466"/>
      <c r="G599" s="466"/>
      <c r="H599" s="466"/>
      <c r="I599" s="466"/>
      <c r="J599" s="466"/>
      <c r="K599" s="466"/>
      <c r="L599" s="466"/>
      <c r="M599" s="466"/>
      <c r="N599" s="466"/>
      <c r="O599" s="466"/>
      <c r="P599" s="466"/>
      <c r="Q599" s="466"/>
      <c r="R599" s="466"/>
      <c r="S599" s="466"/>
      <c r="T599" s="466"/>
      <c r="U599" s="466"/>
      <c r="V599" s="466"/>
      <c r="W599" s="466"/>
      <c r="X599" s="466"/>
      <c r="Y599" s="466"/>
      <c r="Z599" s="466"/>
    </row>
    <row r="600" spans="1:26" ht="16.5" customHeight="1">
      <c r="A600" s="476"/>
      <c r="B600" s="466"/>
      <c r="C600" s="466"/>
      <c r="D600" s="466"/>
      <c r="E600" s="466"/>
      <c r="F600" s="466"/>
      <c r="G600" s="466"/>
      <c r="H600" s="466"/>
      <c r="I600" s="466"/>
      <c r="J600" s="466"/>
      <c r="K600" s="466"/>
      <c r="L600" s="466"/>
      <c r="M600" s="466"/>
      <c r="N600" s="466"/>
      <c r="O600" s="466"/>
      <c r="P600" s="466"/>
      <c r="Q600" s="466"/>
      <c r="R600" s="466"/>
      <c r="S600" s="466"/>
      <c r="T600" s="466"/>
      <c r="U600" s="466"/>
      <c r="V600" s="466"/>
      <c r="W600" s="466"/>
      <c r="X600" s="466"/>
      <c r="Y600" s="466"/>
      <c r="Z600" s="466"/>
    </row>
    <row r="601" spans="1:26" ht="16.5" customHeight="1">
      <c r="A601" s="476"/>
      <c r="B601" s="466"/>
      <c r="C601" s="466"/>
      <c r="D601" s="466"/>
      <c r="E601" s="466"/>
      <c r="F601" s="466"/>
      <c r="G601" s="466"/>
      <c r="H601" s="466"/>
      <c r="I601" s="466"/>
      <c r="J601" s="466"/>
      <c r="K601" s="466"/>
      <c r="L601" s="466"/>
      <c r="M601" s="466"/>
      <c r="N601" s="466"/>
      <c r="O601" s="466"/>
      <c r="P601" s="466"/>
      <c r="Q601" s="466"/>
      <c r="R601" s="466"/>
      <c r="S601" s="466"/>
      <c r="T601" s="466"/>
      <c r="U601" s="466"/>
      <c r="V601" s="466"/>
      <c r="W601" s="466"/>
      <c r="X601" s="466"/>
      <c r="Y601" s="466"/>
      <c r="Z601" s="466"/>
    </row>
    <row r="602" spans="1:26" ht="16.5" customHeight="1">
      <c r="A602" s="476"/>
      <c r="B602" s="466"/>
      <c r="C602" s="466"/>
      <c r="D602" s="466"/>
      <c r="E602" s="466"/>
      <c r="F602" s="466"/>
      <c r="G602" s="466"/>
      <c r="H602" s="466"/>
      <c r="I602" s="466"/>
      <c r="J602" s="466"/>
      <c r="K602" s="466"/>
      <c r="L602" s="466"/>
      <c r="M602" s="466"/>
      <c r="N602" s="466"/>
      <c r="O602" s="466"/>
      <c r="P602" s="466"/>
      <c r="Q602" s="466"/>
      <c r="R602" s="466"/>
      <c r="S602" s="466"/>
      <c r="T602" s="466"/>
      <c r="U602" s="466"/>
      <c r="V602" s="466"/>
      <c r="W602" s="466"/>
      <c r="X602" s="466"/>
      <c r="Y602" s="466"/>
      <c r="Z602" s="466"/>
    </row>
    <row r="603" spans="1:26" ht="16.5" customHeight="1">
      <c r="A603" s="476"/>
      <c r="B603" s="466"/>
      <c r="C603" s="466"/>
      <c r="D603" s="466"/>
      <c r="E603" s="466"/>
      <c r="F603" s="466"/>
      <c r="G603" s="466"/>
      <c r="H603" s="466"/>
      <c r="I603" s="466"/>
      <c r="J603" s="466"/>
      <c r="K603" s="466"/>
      <c r="L603" s="466"/>
      <c r="M603" s="466"/>
      <c r="N603" s="466"/>
      <c r="O603" s="466"/>
      <c r="P603" s="466"/>
      <c r="Q603" s="466"/>
      <c r="R603" s="466"/>
      <c r="S603" s="466"/>
      <c r="T603" s="466"/>
      <c r="U603" s="466"/>
      <c r="V603" s="466"/>
      <c r="W603" s="466"/>
      <c r="X603" s="466"/>
      <c r="Y603" s="466"/>
      <c r="Z603" s="466"/>
    </row>
    <row r="604" spans="1:26" ht="16.5" customHeight="1">
      <c r="A604" s="476"/>
      <c r="B604" s="466"/>
      <c r="C604" s="466"/>
      <c r="D604" s="466"/>
      <c r="E604" s="466"/>
      <c r="F604" s="466"/>
      <c r="G604" s="466"/>
      <c r="H604" s="466"/>
      <c r="I604" s="466"/>
      <c r="J604" s="466"/>
      <c r="K604" s="466"/>
      <c r="L604" s="466"/>
      <c r="M604" s="466"/>
      <c r="N604" s="466"/>
      <c r="O604" s="466"/>
      <c r="P604" s="466"/>
      <c r="Q604" s="466"/>
      <c r="R604" s="466"/>
      <c r="S604" s="466"/>
      <c r="T604" s="466"/>
      <c r="U604" s="466"/>
      <c r="V604" s="466"/>
      <c r="W604" s="466"/>
      <c r="X604" s="466"/>
      <c r="Y604" s="466"/>
      <c r="Z604" s="466"/>
    </row>
    <row r="605" spans="1:26" ht="16.5" customHeight="1">
      <c r="A605" s="476"/>
      <c r="B605" s="466"/>
      <c r="C605" s="466"/>
      <c r="D605" s="466"/>
      <c r="E605" s="466"/>
      <c r="F605" s="466"/>
      <c r="G605" s="466"/>
      <c r="H605" s="466"/>
      <c r="I605" s="466"/>
      <c r="J605" s="466"/>
      <c r="K605" s="466"/>
      <c r="L605" s="466"/>
      <c r="M605" s="466"/>
      <c r="N605" s="466"/>
      <c r="O605" s="466"/>
      <c r="P605" s="466"/>
      <c r="Q605" s="466"/>
      <c r="R605" s="466"/>
      <c r="S605" s="466"/>
      <c r="T605" s="466"/>
      <c r="U605" s="466"/>
      <c r="V605" s="466"/>
      <c r="W605" s="466"/>
      <c r="X605" s="466"/>
      <c r="Y605" s="466"/>
      <c r="Z605" s="466"/>
    </row>
    <row r="606" spans="1:26" ht="16.5" customHeight="1">
      <c r="A606" s="476"/>
      <c r="B606" s="466"/>
      <c r="C606" s="466"/>
      <c r="D606" s="466"/>
      <c r="E606" s="466"/>
      <c r="F606" s="466"/>
      <c r="G606" s="466"/>
      <c r="H606" s="466"/>
      <c r="I606" s="466"/>
      <c r="J606" s="466"/>
      <c r="K606" s="466"/>
      <c r="L606" s="466"/>
      <c r="M606" s="466"/>
      <c r="N606" s="466"/>
      <c r="O606" s="466"/>
      <c r="P606" s="466"/>
      <c r="Q606" s="466"/>
      <c r="R606" s="466"/>
      <c r="S606" s="466"/>
      <c r="T606" s="466"/>
      <c r="U606" s="466"/>
      <c r="V606" s="466"/>
      <c r="W606" s="466"/>
      <c r="X606" s="466"/>
      <c r="Y606" s="466"/>
      <c r="Z606" s="466"/>
    </row>
    <row r="607" spans="1:26" ht="16.5" customHeight="1">
      <c r="A607" s="476"/>
      <c r="B607" s="466"/>
      <c r="C607" s="466"/>
      <c r="D607" s="466"/>
      <c r="E607" s="466"/>
      <c r="F607" s="466"/>
      <c r="G607" s="466"/>
      <c r="H607" s="466"/>
      <c r="I607" s="466"/>
      <c r="J607" s="466"/>
      <c r="K607" s="466"/>
      <c r="L607" s="466"/>
      <c r="M607" s="466"/>
      <c r="N607" s="466"/>
      <c r="O607" s="466"/>
      <c r="P607" s="466"/>
      <c r="Q607" s="466"/>
      <c r="R607" s="466"/>
      <c r="S607" s="466"/>
      <c r="T607" s="466"/>
      <c r="U607" s="466"/>
      <c r="V607" s="466"/>
      <c r="W607" s="466"/>
      <c r="X607" s="466"/>
      <c r="Y607" s="466"/>
      <c r="Z607" s="466"/>
    </row>
    <row r="608" spans="1:26" ht="16.5" customHeight="1">
      <c r="A608" s="476"/>
      <c r="B608" s="466"/>
      <c r="C608" s="466"/>
      <c r="D608" s="466"/>
      <c r="E608" s="466"/>
      <c r="F608" s="466"/>
      <c r="G608" s="466"/>
      <c r="H608" s="466"/>
      <c r="I608" s="466"/>
      <c r="J608" s="466"/>
      <c r="K608" s="466"/>
      <c r="L608" s="466"/>
      <c r="M608" s="466"/>
      <c r="N608" s="466"/>
      <c r="O608" s="466"/>
      <c r="P608" s="466"/>
      <c r="Q608" s="466"/>
      <c r="R608" s="466"/>
      <c r="S608" s="466"/>
      <c r="T608" s="466"/>
      <c r="U608" s="466"/>
      <c r="V608" s="466"/>
      <c r="W608" s="466"/>
      <c r="X608" s="466"/>
      <c r="Y608" s="466"/>
      <c r="Z608" s="466"/>
    </row>
    <row r="609" spans="1:26" ht="16.5" customHeight="1">
      <c r="A609" s="476"/>
      <c r="B609" s="466"/>
      <c r="C609" s="466"/>
      <c r="D609" s="466"/>
      <c r="E609" s="466"/>
      <c r="F609" s="466"/>
      <c r="G609" s="466"/>
      <c r="H609" s="466"/>
      <c r="I609" s="466"/>
      <c r="J609" s="466"/>
      <c r="K609" s="466"/>
      <c r="L609" s="466"/>
      <c r="M609" s="466"/>
      <c r="N609" s="466"/>
      <c r="O609" s="466"/>
      <c r="P609" s="466"/>
      <c r="Q609" s="466"/>
      <c r="R609" s="466"/>
      <c r="S609" s="466"/>
      <c r="T609" s="466"/>
      <c r="U609" s="466"/>
      <c r="V609" s="466"/>
      <c r="W609" s="466"/>
      <c r="X609" s="466"/>
      <c r="Y609" s="466"/>
      <c r="Z609" s="466"/>
    </row>
    <row r="610" spans="1:26" ht="16.5" customHeight="1">
      <c r="A610" s="476"/>
      <c r="B610" s="466"/>
      <c r="C610" s="466"/>
      <c r="D610" s="466"/>
      <c r="E610" s="466"/>
      <c r="F610" s="466"/>
      <c r="G610" s="466"/>
      <c r="H610" s="466"/>
      <c r="I610" s="466"/>
      <c r="J610" s="466"/>
      <c r="K610" s="466"/>
      <c r="L610" s="466"/>
      <c r="M610" s="466"/>
      <c r="N610" s="466"/>
      <c r="O610" s="466"/>
      <c r="P610" s="466"/>
      <c r="Q610" s="466"/>
      <c r="R610" s="466"/>
      <c r="S610" s="466"/>
      <c r="T610" s="466"/>
      <c r="U610" s="466"/>
      <c r="V610" s="466"/>
      <c r="W610" s="466"/>
      <c r="X610" s="466"/>
      <c r="Y610" s="466"/>
      <c r="Z610" s="466"/>
    </row>
    <row r="611" spans="1:26" ht="16.5" customHeight="1">
      <c r="A611" s="476"/>
      <c r="B611" s="466"/>
      <c r="C611" s="466"/>
      <c r="D611" s="466"/>
      <c r="E611" s="466"/>
      <c r="F611" s="466"/>
      <c r="G611" s="466"/>
      <c r="H611" s="466"/>
      <c r="I611" s="466"/>
      <c r="J611" s="466"/>
      <c r="K611" s="466"/>
      <c r="L611" s="466"/>
      <c r="M611" s="466"/>
      <c r="N611" s="466"/>
      <c r="O611" s="466"/>
      <c r="P611" s="466"/>
      <c r="Q611" s="466"/>
      <c r="R611" s="466"/>
      <c r="S611" s="466"/>
      <c r="T611" s="466"/>
      <c r="U611" s="466"/>
      <c r="V611" s="466"/>
      <c r="W611" s="466"/>
      <c r="X611" s="466"/>
      <c r="Y611" s="466"/>
      <c r="Z611" s="466"/>
    </row>
    <row r="612" spans="1:26" ht="16.5" customHeight="1">
      <c r="A612" s="476"/>
      <c r="B612" s="466"/>
      <c r="C612" s="466"/>
      <c r="D612" s="466"/>
      <c r="E612" s="466"/>
      <c r="F612" s="466"/>
      <c r="G612" s="466"/>
      <c r="H612" s="466"/>
      <c r="I612" s="466"/>
      <c r="J612" s="466"/>
      <c r="K612" s="466"/>
      <c r="L612" s="466"/>
      <c r="M612" s="466"/>
      <c r="N612" s="466"/>
      <c r="O612" s="466"/>
      <c r="P612" s="466"/>
      <c r="Q612" s="466"/>
      <c r="R612" s="466"/>
      <c r="S612" s="466"/>
      <c r="T612" s="466"/>
      <c r="U612" s="466"/>
      <c r="V612" s="466"/>
      <c r="W612" s="466"/>
      <c r="X612" s="466"/>
      <c r="Y612" s="466"/>
      <c r="Z612" s="466"/>
    </row>
    <row r="613" spans="1:26" ht="16.5" customHeight="1">
      <c r="A613" s="476"/>
      <c r="B613" s="466"/>
      <c r="C613" s="466"/>
      <c r="D613" s="466"/>
      <c r="E613" s="466"/>
      <c r="F613" s="466"/>
      <c r="G613" s="466"/>
      <c r="H613" s="466"/>
      <c r="I613" s="466"/>
      <c r="J613" s="466"/>
      <c r="K613" s="466"/>
      <c r="L613" s="466"/>
      <c r="M613" s="466"/>
      <c r="N613" s="466"/>
      <c r="O613" s="466"/>
      <c r="P613" s="466"/>
      <c r="Q613" s="466"/>
      <c r="R613" s="466"/>
      <c r="S613" s="466"/>
      <c r="T613" s="466"/>
      <c r="U613" s="466"/>
      <c r="V613" s="466"/>
      <c r="W613" s="466"/>
      <c r="X613" s="466"/>
      <c r="Y613" s="466"/>
      <c r="Z613" s="466"/>
    </row>
    <row r="614" spans="1:26" ht="16.5" customHeight="1">
      <c r="A614" s="476"/>
      <c r="B614" s="466"/>
      <c r="C614" s="466"/>
      <c r="D614" s="466"/>
      <c r="E614" s="466"/>
      <c r="F614" s="466"/>
      <c r="G614" s="466"/>
      <c r="H614" s="466"/>
      <c r="I614" s="466"/>
      <c r="J614" s="466"/>
      <c r="K614" s="466"/>
      <c r="L614" s="466"/>
      <c r="M614" s="466"/>
      <c r="N614" s="466"/>
      <c r="O614" s="466"/>
      <c r="P614" s="466"/>
      <c r="Q614" s="466"/>
      <c r="R614" s="466"/>
      <c r="S614" s="466"/>
      <c r="T614" s="466"/>
      <c r="U614" s="466"/>
      <c r="V614" s="466"/>
      <c r="W614" s="466"/>
      <c r="X614" s="466"/>
      <c r="Y614" s="466"/>
      <c r="Z614" s="466"/>
    </row>
    <row r="615" spans="1:26" ht="16.5" customHeight="1">
      <c r="A615" s="476"/>
      <c r="B615" s="466"/>
      <c r="C615" s="466"/>
      <c r="D615" s="466"/>
      <c r="E615" s="466"/>
      <c r="F615" s="466"/>
      <c r="G615" s="466"/>
      <c r="H615" s="466"/>
      <c r="I615" s="466"/>
      <c r="J615" s="466"/>
      <c r="K615" s="466"/>
      <c r="L615" s="466"/>
      <c r="M615" s="466"/>
      <c r="N615" s="466"/>
      <c r="O615" s="466"/>
      <c r="P615" s="466"/>
      <c r="Q615" s="466"/>
      <c r="R615" s="466"/>
      <c r="S615" s="466"/>
      <c r="T615" s="466"/>
      <c r="U615" s="466"/>
      <c r="V615" s="466"/>
      <c r="W615" s="466"/>
      <c r="X615" s="466"/>
      <c r="Y615" s="466"/>
      <c r="Z615" s="466"/>
    </row>
    <row r="616" spans="1:26" ht="16.5" customHeight="1">
      <c r="A616" s="476"/>
      <c r="B616" s="466"/>
      <c r="C616" s="466"/>
      <c r="D616" s="466"/>
      <c r="E616" s="466"/>
      <c r="F616" s="466"/>
      <c r="G616" s="466"/>
      <c r="H616" s="466"/>
      <c r="I616" s="466"/>
      <c r="J616" s="466"/>
      <c r="K616" s="466"/>
      <c r="L616" s="466"/>
      <c r="M616" s="466"/>
      <c r="N616" s="466"/>
      <c r="O616" s="466"/>
      <c r="P616" s="466"/>
      <c r="Q616" s="466"/>
      <c r="R616" s="466"/>
      <c r="S616" s="466"/>
      <c r="T616" s="466"/>
      <c r="U616" s="466"/>
      <c r="V616" s="466"/>
      <c r="W616" s="466"/>
      <c r="X616" s="466"/>
      <c r="Y616" s="466"/>
      <c r="Z616" s="466"/>
    </row>
    <row r="617" spans="1:26" ht="16.5" customHeight="1">
      <c r="A617" s="476"/>
      <c r="B617" s="466"/>
      <c r="C617" s="466"/>
      <c r="D617" s="466"/>
      <c r="E617" s="466"/>
      <c r="F617" s="466"/>
      <c r="G617" s="466"/>
      <c r="H617" s="466"/>
      <c r="I617" s="466"/>
      <c r="J617" s="466"/>
      <c r="K617" s="466"/>
      <c r="L617" s="466"/>
      <c r="M617" s="466"/>
      <c r="N617" s="466"/>
      <c r="O617" s="466"/>
      <c r="P617" s="466"/>
      <c r="Q617" s="466"/>
      <c r="R617" s="466"/>
      <c r="S617" s="466"/>
      <c r="T617" s="466"/>
      <c r="U617" s="466"/>
      <c r="V617" s="466"/>
      <c r="W617" s="466"/>
      <c r="X617" s="466"/>
      <c r="Y617" s="466"/>
      <c r="Z617" s="466"/>
    </row>
    <row r="618" spans="1:26" ht="16.5" customHeight="1">
      <c r="A618" s="476"/>
      <c r="B618" s="466"/>
      <c r="C618" s="466"/>
      <c r="D618" s="466"/>
      <c r="E618" s="466"/>
      <c r="F618" s="466"/>
      <c r="G618" s="466"/>
      <c r="H618" s="466"/>
      <c r="I618" s="466"/>
      <c r="J618" s="466"/>
      <c r="K618" s="466"/>
      <c r="L618" s="466"/>
      <c r="M618" s="466"/>
      <c r="N618" s="466"/>
      <c r="O618" s="466"/>
      <c r="P618" s="466"/>
      <c r="Q618" s="466"/>
      <c r="R618" s="466"/>
      <c r="S618" s="466"/>
      <c r="T618" s="466"/>
      <c r="U618" s="466"/>
      <c r="V618" s="466"/>
      <c r="W618" s="466"/>
      <c r="X618" s="466"/>
      <c r="Y618" s="466"/>
      <c r="Z618" s="466"/>
    </row>
    <row r="619" spans="1:26" ht="16.5" customHeight="1">
      <c r="A619" s="476"/>
      <c r="B619" s="466"/>
      <c r="C619" s="466"/>
      <c r="D619" s="466"/>
      <c r="E619" s="466"/>
      <c r="F619" s="466"/>
      <c r="G619" s="466"/>
      <c r="H619" s="466"/>
      <c r="I619" s="466"/>
      <c r="J619" s="466"/>
      <c r="K619" s="466"/>
      <c r="L619" s="466"/>
      <c r="M619" s="466"/>
      <c r="N619" s="466"/>
      <c r="O619" s="466"/>
      <c r="P619" s="466"/>
      <c r="Q619" s="466"/>
      <c r="R619" s="466"/>
      <c r="S619" s="466"/>
      <c r="T619" s="466"/>
      <c r="U619" s="466"/>
      <c r="V619" s="466"/>
      <c r="W619" s="466"/>
      <c r="X619" s="466"/>
      <c r="Y619" s="466"/>
      <c r="Z619" s="466"/>
    </row>
    <row r="620" spans="1:26" ht="16.5" customHeight="1">
      <c r="A620" s="476"/>
      <c r="B620" s="466"/>
      <c r="C620" s="466"/>
      <c r="D620" s="466"/>
      <c r="E620" s="466"/>
      <c r="F620" s="466"/>
      <c r="G620" s="466"/>
      <c r="H620" s="466"/>
      <c r="I620" s="466"/>
      <c r="J620" s="466"/>
      <c r="K620" s="466"/>
      <c r="L620" s="466"/>
      <c r="M620" s="466"/>
      <c r="N620" s="466"/>
      <c r="O620" s="466"/>
      <c r="P620" s="466"/>
      <c r="Q620" s="466"/>
      <c r="R620" s="466"/>
      <c r="S620" s="466"/>
      <c r="T620" s="466"/>
      <c r="U620" s="466"/>
      <c r="V620" s="466"/>
      <c r="W620" s="466"/>
      <c r="X620" s="466"/>
      <c r="Y620" s="466"/>
      <c r="Z620" s="466"/>
    </row>
    <row r="621" spans="1:26" ht="16.5" customHeight="1">
      <c r="A621" s="476"/>
      <c r="B621" s="466"/>
      <c r="C621" s="466"/>
      <c r="D621" s="466"/>
      <c r="E621" s="466"/>
      <c r="F621" s="466"/>
      <c r="G621" s="466"/>
      <c r="H621" s="466"/>
      <c r="I621" s="466"/>
      <c r="J621" s="466"/>
      <c r="K621" s="466"/>
      <c r="L621" s="466"/>
      <c r="M621" s="466"/>
      <c r="N621" s="466"/>
      <c r="O621" s="466"/>
      <c r="P621" s="466"/>
      <c r="Q621" s="466"/>
      <c r="R621" s="466"/>
      <c r="S621" s="466"/>
      <c r="T621" s="466"/>
      <c r="U621" s="466"/>
      <c r="V621" s="466"/>
      <c r="W621" s="466"/>
      <c r="X621" s="466"/>
      <c r="Y621" s="466"/>
      <c r="Z621" s="466"/>
    </row>
    <row r="622" spans="1:26" ht="16.5" customHeight="1">
      <c r="A622" s="476"/>
      <c r="B622" s="466"/>
      <c r="C622" s="466"/>
      <c r="D622" s="466"/>
      <c r="E622" s="466"/>
      <c r="F622" s="466"/>
      <c r="G622" s="466"/>
      <c r="H622" s="466"/>
      <c r="I622" s="466"/>
      <c r="J622" s="466"/>
      <c r="K622" s="466"/>
      <c r="L622" s="466"/>
      <c r="M622" s="466"/>
      <c r="N622" s="466"/>
      <c r="O622" s="466"/>
      <c r="P622" s="466"/>
      <c r="Q622" s="466"/>
      <c r="R622" s="466"/>
      <c r="S622" s="466"/>
      <c r="T622" s="466"/>
      <c r="U622" s="466"/>
      <c r="V622" s="466"/>
      <c r="W622" s="466"/>
      <c r="X622" s="466"/>
      <c r="Y622" s="466"/>
      <c r="Z622" s="466"/>
    </row>
    <row r="623" spans="1:26" ht="16.5" customHeight="1">
      <c r="A623" s="476"/>
      <c r="B623" s="466"/>
      <c r="C623" s="466"/>
      <c r="D623" s="466"/>
      <c r="E623" s="466"/>
      <c r="F623" s="466"/>
      <c r="G623" s="466"/>
      <c r="H623" s="466"/>
      <c r="I623" s="466"/>
      <c r="J623" s="466"/>
      <c r="K623" s="466"/>
      <c r="L623" s="466"/>
      <c r="M623" s="466"/>
      <c r="N623" s="466"/>
      <c r="O623" s="466"/>
      <c r="P623" s="466"/>
      <c r="Q623" s="466"/>
      <c r="R623" s="466"/>
      <c r="S623" s="466"/>
      <c r="T623" s="466"/>
      <c r="U623" s="466"/>
      <c r="V623" s="466"/>
      <c r="W623" s="466"/>
      <c r="X623" s="466"/>
      <c r="Y623" s="466"/>
      <c r="Z623" s="466"/>
    </row>
    <row r="624" spans="1:26" ht="16.5" customHeight="1">
      <c r="A624" s="476"/>
      <c r="B624" s="466"/>
      <c r="C624" s="466"/>
      <c r="D624" s="466"/>
      <c r="E624" s="466"/>
      <c r="F624" s="466"/>
      <c r="G624" s="466"/>
      <c r="H624" s="466"/>
      <c r="I624" s="466"/>
      <c r="J624" s="466"/>
      <c r="K624" s="466"/>
      <c r="L624" s="466"/>
      <c r="M624" s="466"/>
      <c r="N624" s="466"/>
      <c r="O624" s="466"/>
      <c r="P624" s="466"/>
      <c r="Q624" s="466"/>
      <c r="R624" s="466"/>
      <c r="S624" s="466"/>
      <c r="T624" s="466"/>
      <c r="U624" s="466"/>
      <c r="V624" s="466"/>
      <c r="W624" s="466"/>
      <c r="X624" s="466"/>
      <c r="Y624" s="466"/>
      <c r="Z624" s="466"/>
    </row>
    <row r="625" spans="1:26" ht="16.5" customHeight="1">
      <c r="A625" s="476"/>
      <c r="B625" s="466"/>
      <c r="C625" s="466"/>
      <c r="D625" s="466"/>
      <c r="E625" s="466"/>
      <c r="F625" s="466"/>
      <c r="G625" s="466"/>
      <c r="H625" s="466"/>
      <c r="I625" s="466"/>
      <c r="J625" s="466"/>
      <c r="K625" s="466"/>
      <c r="L625" s="466"/>
      <c r="M625" s="466"/>
      <c r="N625" s="466"/>
      <c r="O625" s="466"/>
      <c r="P625" s="466"/>
      <c r="Q625" s="466"/>
      <c r="R625" s="466"/>
      <c r="S625" s="466"/>
      <c r="T625" s="466"/>
      <c r="U625" s="466"/>
      <c r="V625" s="466"/>
      <c r="W625" s="466"/>
      <c r="X625" s="466"/>
      <c r="Y625" s="466"/>
      <c r="Z625" s="466"/>
    </row>
    <row r="626" spans="1:26" ht="16.5" customHeight="1">
      <c r="A626" s="476"/>
      <c r="B626" s="466"/>
      <c r="C626" s="466"/>
      <c r="D626" s="466"/>
      <c r="E626" s="466"/>
      <c r="F626" s="466"/>
      <c r="G626" s="466"/>
      <c r="H626" s="466"/>
      <c r="I626" s="466"/>
      <c r="J626" s="466"/>
      <c r="K626" s="466"/>
      <c r="L626" s="466"/>
      <c r="M626" s="466"/>
      <c r="N626" s="466"/>
      <c r="O626" s="466"/>
      <c r="P626" s="466"/>
      <c r="Q626" s="466"/>
      <c r="R626" s="466"/>
      <c r="S626" s="466"/>
      <c r="T626" s="466"/>
      <c r="U626" s="466"/>
      <c r="V626" s="466"/>
      <c r="W626" s="466"/>
      <c r="X626" s="466"/>
      <c r="Y626" s="466"/>
      <c r="Z626" s="466"/>
    </row>
    <row r="627" spans="1:26" ht="16.5" customHeight="1">
      <c r="A627" s="476"/>
      <c r="B627" s="466"/>
      <c r="C627" s="466"/>
      <c r="D627" s="466"/>
      <c r="E627" s="466"/>
      <c r="F627" s="466"/>
      <c r="G627" s="466"/>
      <c r="H627" s="466"/>
      <c r="I627" s="466"/>
      <c r="J627" s="466"/>
      <c r="K627" s="466"/>
      <c r="L627" s="466"/>
      <c r="M627" s="466"/>
      <c r="N627" s="466"/>
      <c r="O627" s="466"/>
      <c r="P627" s="466"/>
      <c r="Q627" s="466"/>
      <c r="R627" s="466"/>
      <c r="S627" s="466"/>
      <c r="T627" s="466"/>
      <c r="U627" s="466"/>
      <c r="V627" s="466"/>
      <c r="W627" s="466"/>
      <c r="X627" s="466"/>
      <c r="Y627" s="466"/>
      <c r="Z627" s="466"/>
    </row>
    <row r="628" spans="1:26" ht="16.5" customHeight="1">
      <c r="A628" s="476"/>
      <c r="B628" s="466"/>
      <c r="C628" s="466"/>
      <c r="D628" s="466"/>
      <c r="E628" s="466"/>
      <c r="F628" s="466"/>
      <c r="G628" s="466"/>
      <c r="H628" s="466"/>
      <c r="I628" s="466"/>
      <c r="J628" s="466"/>
      <c r="K628" s="466"/>
      <c r="L628" s="466"/>
      <c r="M628" s="466"/>
      <c r="N628" s="466"/>
      <c r="O628" s="466"/>
      <c r="P628" s="466"/>
      <c r="Q628" s="466"/>
      <c r="R628" s="466"/>
      <c r="S628" s="466"/>
      <c r="T628" s="466"/>
      <c r="U628" s="466"/>
      <c r="V628" s="466"/>
      <c r="W628" s="466"/>
      <c r="X628" s="466"/>
      <c r="Y628" s="466"/>
      <c r="Z628" s="466"/>
    </row>
    <row r="629" spans="1:26" ht="16.5" customHeight="1">
      <c r="A629" s="476"/>
      <c r="B629" s="466"/>
      <c r="C629" s="466"/>
      <c r="D629" s="466"/>
      <c r="E629" s="466"/>
      <c r="F629" s="466"/>
      <c r="G629" s="466"/>
      <c r="H629" s="466"/>
      <c r="I629" s="466"/>
      <c r="J629" s="466"/>
      <c r="K629" s="466"/>
      <c r="L629" s="466"/>
      <c r="M629" s="466"/>
      <c r="N629" s="466"/>
      <c r="O629" s="466"/>
      <c r="P629" s="466"/>
      <c r="Q629" s="466"/>
      <c r="R629" s="466"/>
      <c r="S629" s="466"/>
      <c r="T629" s="466"/>
      <c r="U629" s="466"/>
      <c r="V629" s="466"/>
      <c r="W629" s="466"/>
      <c r="X629" s="466"/>
      <c r="Y629" s="466"/>
      <c r="Z629" s="466"/>
    </row>
    <row r="630" spans="1:26" ht="16.5" customHeight="1">
      <c r="A630" s="476"/>
      <c r="B630" s="466"/>
      <c r="C630" s="466"/>
      <c r="D630" s="466"/>
      <c r="E630" s="466"/>
      <c r="F630" s="466"/>
      <c r="G630" s="466"/>
      <c r="H630" s="466"/>
      <c r="I630" s="466"/>
      <c r="J630" s="466"/>
      <c r="K630" s="466"/>
      <c r="L630" s="466"/>
      <c r="M630" s="466"/>
      <c r="N630" s="466"/>
      <c r="O630" s="466"/>
      <c r="P630" s="466"/>
      <c r="Q630" s="466"/>
      <c r="R630" s="466"/>
      <c r="S630" s="466"/>
      <c r="T630" s="466"/>
      <c r="U630" s="466"/>
      <c r="V630" s="466"/>
      <c r="W630" s="466"/>
      <c r="X630" s="466"/>
      <c r="Y630" s="466"/>
      <c r="Z630" s="466"/>
    </row>
    <row r="631" spans="1:26" ht="16.5" customHeight="1">
      <c r="A631" s="476"/>
      <c r="B631" s="466"/>
      <c r="C631" s="466"/>
      <c r="D631" s="466"/>
      <c r="E631" s="466"/>
      <c r="F631" s="466"/>
      <c r="G631" s="466"/>
      <c r="H631" s="466"/>
      <c r="I631" s="466"/>
      <c r="J631" s="466"/>
      <c r="K631" s="466"/>
      <c r="L631" s="466"/>
      <c r="M631" s="466"/>
      <c r="N631" s="466"/>
      <c r="O631" s="466"/>
      <c r="P631" s="466"/>
      <c r="Q631" s="466"/>
      <c r="R631" s="466"/>
      <c r="S631" s="466"/>
      <c r="T631" s="466"/>
      <c r="U631" s="466"/>
      <c r="V631" s="466"/>
      <c r="W631" s="466"/>
      <c r="X631" s="466"/>
      <c r="Y631" s="466"/>
      <c r="Z631" s="466"/>
    </row>
    <row r="632" spans="1:26" ht="16.5" customHeight="1">
      <c r="A632" s="476"/>
      <c r="B632" s="466"/>
      <c r="C632" s="466"/>
      <c r="D632" s="466"/>
      <c r="E632" s="466"/>
      <c r="F632" s="466"/>
      <c r="G632" s="466"/>
      <c r="H632" s="466"/>
      <c r="I632" s="466"/>
      <c r="J632" s="466"/>
      <c r="K632" s="466"/>
      <c r="L632" s="466"/>
      <c r="M632" s="466"/>
      <c r="N632" s="466"/>
      <c r="O632" s="466"/>
      <c r="P632" s="466"/>
      <c r="Q632" s="466"/>
      <c r="R632" s="466"/>
      <c r="S632" s="466"/>
      <c r="T632" s="466"/>
      <c r="U632" s="466"/>
      <c r="V632" s="466"/>
      <c r="W632" s="466"/>
      <c r="X632" s="466"/>
      <c r="Y632" s="466"/>
      <c r="Z632" s="466"/>
    </row>
    <row r="633" spans="1:26" ht="16.5" customHeight="1">
      <c r="A633" s="476"/>
      <c r="B633" s="466"/>
      <c r="C633" s="466"/>
      <c r="D633" s="466"/>
      <c r="E633" s="466"/>
      <c r="F633" s="466"/>
      <c r="G633" s="466"/>
      <c r="H633" s="466"/>
      <c r="I633" s="466"/>
      <c r="J633" s="466"/>
      <c r="K633" s="466"/>
      <c r="L633" s="466"/>
      <c r="M633" s="466"/>
      <c r="N633" s="466"/>
      <c r="O633" s="466"/>
      <c r="P633" s="466"/>
      <c r="Q633" s="466"/>
      <c r="R633" s="466"/>
      <c r="S633" s="466"/>
      <c r="T633" s="466"/>
      <c r="U633" s="466"/>
      <c r="V633" s="466"/>
      <c r="W633" s="466"/>
      <c r="X633" s="466"/>
      <c r="Y633" s="466"/>
      <c r="Z633" s="466"/>
    </row>
    <row r="634" spans="1:26" ht="16.5" customHeight="1">
      <c r="A634" s="476"/>
      <c r="B634" s="466"/>
      <c r="C634" s="466"/>
      <c r="D634" s="466"/>
      <c r="E634" s="466"/>
      <c r="F634" s="466"/>
      <c r="G634" s="466"/>
      <c r="H634" s="466"/>
      <c r="I634" s="466"/>
      <c r="J634" s="466"/>
      <c r="K634" s="466"/>
      <c r="L634" s="466"/>
      <c r="M634" s="466"/>
      <c r="N634" s="466"/>
      <c r="O634" s="466"/>
      <c r="P634" s="466"/>
      <c r="Q634" s="466"/>
      <c r="R634" s="466"/>
      <c r="S634" s="466"/>
      <c r="T634" s="466"/>
      <c r="U634" s="466"/>
      <c r="V634" s="466"/>
      <c r="W634" s="466"/>
      <c r="X634" s="466"/>
      <c r="Y634" s="466"/>
      <c r="Z634" s="466"/>
    </row>
    <row r="635" spans="1:26" ht="16.5" customHeight="1">
      <c r="A635" s="476"/>
      <c r="B635" s="466"/>
      <c r="C635" s="466"/>
      <c r="D635" s="466"/>
      <c r="E635" s="466"/>
      <c r="F635" s="466"/>
      <c r="G635" s="466"/>
      <c r="H635" s="466"/>
      <c r="I635" s="466"/>
      <c r="J635" s="466"/>
      <c r="K635" s="466"/>
      <c r="L635" s="466"/>
      <c r="M635" s="466"/>
      <c r="N635" s="466"/>
      <c r="O635" s="466"/>
      <c r="P635" s="466"/>
      <c r="Q635" s="466"/>
      <c r="R635" s="466"/>
      <c r="S635" s="466"/>
      <c r="T635" s="466"/>
      <c r="U635" s="466"/>
      <c r="V635" s="466"/>
      <c r="W635" s="466"/>
      <c r="X635" s="466"/>
      <c r="Y635" s="466"/>
      <c r="Z635" s="466"/>
    </row>
    <row r="636" spans="1:26" ht="16.5" customHeight="1">
      <c r="A636" s="476"/>
      <c r="B636" s="466"/>
      <c r="C636" s="466"/>
      <c r="D636" s="466"/>
      <c r="E636" s="466"/>
      <c r="F636" s="466"/>
      <c r="G636" s="466"/>
      <c r="H636" s="466"/>
      <c r="I636" s="466"/>
      <c r="J636" s="466"/>
      <c r="K636" s="466"/>
      <c r="L636" s="466"/>
      <c r="M636" s="466"/>
      <c r="N636" s="466"/>
      <c r="O636" s="466"/>
      <c r="P636" s="466"/>
      <c r="Q636" s="466"/>
      <c r="R636" s="466"/>
      <c r="S636" s="466"/>
      <c r="T636" s="466"/>
      <c r="U636" s="466"/>
      <c r="V636" s="466"/>
      <c r="W636" s="466"/>
      <c r="X636" s="466"/>
      <c r="Y636" s="466"/>
      <c r="Z636" s="466"/>
    </row>
    <row r="637" spans="1:26" ht="16.5" customHeight="1">
      <c r="A637" s="476"/>
      <c r="B637" s="466"/>
      <c r="C637" s="466"/>
      <c r="D637" s="466"/>
      <c r="E637" s="466"/>
      <c r="F637" s="466"/>
      <c r="G637" s="466"/>
      <c r="H637" s="466"/>
      <c r="I637" s="466"/>
      <c r="J637" s="466"/>
      <c r="K637" s="466"/>
      <c r="L637" s="466"/>
      <c r="M637" s="466"/>
      <c r="N637" s="466"/>
      <c r="O637" s="466"/>
      <c r="P637" s="466"/>
      <c r="Q637" s="466"/>
      <c r="R637" s="466"/>
      <c r="S637" s="466"/>
      <c r="T637" s="466"/>
      <c r="U637" s="466"/>
      <c r="V637" s="466"/>
      <c r="W637" s="466"/>
      <c r="X637" s="466"/>
      <c r="Y637" s="466"/>
      <c r="Z637" s="466"/>
    </row>
    <row r="638" spans="1:26" ht="16.5" customHeight="1">
      <c r="A638" s="476"/>
      <c r="B638" s="466"/>
      <c r="C638" s="466"/>
      <c r="D638" s="466"/>
      <c r="E638" s="466"/>
      <c r="F638" s="466"/>
      <c r="G638" s="466"/>
      <c r="H638" s="466"/>
      <c r="I638" s="466"/>
      <c r="J638" s="466"/>
      <c r="K638" s="466"/>
      <c r="L638" s="466"/>
      <c r="M638" s="466"/>
      <c r="N638" s="466"/>
      <c r="O638" s="466"/>
      <c r="P638" s="466"/>
      <c r="Q638" s="466"/>
      <c r="R638" s="466"/>
      <c r="S638" s="466"/>
      <c r="T638" s="466"/>
      <c r="U638" s="466"/>
      <c r="V638" s="466"/>
      <c r="W638" s="466"/>
      <c r="X638" s="466"/>
      <c r="Y638" s="466"/>
      <c r="Z638" s="466"/>
    </row>
    <row r="639" spans="1:26" ht="16.5" customHeight="1">
      <c r="A639" s="476"/>
      <c r="B639" s="466"/>
      <c r="C639" s="466"/>
      <c r="D639" s="466"/>
      <c r="E639" s="466"/>
      <c r="F639" s="466"/>
      <c r="G639" s="466"/>
      <c r="H639" s="466"/>
      <c r="I639" s="466"/>
      <c r="J639" s="466"/>
      <c r="K639" s="466"/>
      <c r="L639" s="466"/>
      <c r="M639" s="466"/>
      <c r="N639" s="466"/>
      <c r="O639" s="466"/>
      <c r="P639" s="466"/>
      <c r="Q639" s="466"/>
      <c r="R639" s="466"/>
      <c r="S639" s="466"/>
      <c r="T639" s="466"/>
      <c r="U639" s="466"/>
      <c r="V639" s="466"/>
      <c r="W639" s="466"/>
      <c r="X639" s="466"/>
      <c r="Y639" s="466"/>
      <c r="Z639" s="466"/>
    </row>
    <row r="640" spans="1:26" ht="16.5" customHeight="1">
      <c r="A640" s="476"/>
      <c r="B640" s="466"/>
      <c r="C640" s="466"/>
      <c r="D640" s="466"/>
      <c r="E640" s="466"/>
      <c r="F640" s="466"/>
      <c r="G640" s="466"/>
      <c r="H640" s="466"/>
      <c r="I640" s="466"/>
      <c r="J640" s="466"/>
      <c r="K640" s="466"/>
      <c r="L640" s="466"/>
      <c r="M640" s="466"/>
      <c r="N640" s="466"/>
      <c r="O640" s="466"/>
      <c r="P640" s="466"/>
      <c r="Q640" s="466"/>
      <c r="R640" s="466"/>
      <c r="S640" s="466"/>
      <c r="T640" s="466"/>
      <c r="U640" s="466"/>
      <c r="V640" s="466"/>
      <c r="W640" s="466"/>
      <c r="X640" s="466"/>
      <c r="Y640" s="466"/>
      <c r="Z640" s="466"/>
    </row>
    <row r="641" spans="1:26" ht="16.5" customHeight="1">
      <c r="A641" s="476"/>
      <c r="B641" s="466"/>
      <c r="C641" s="466"/>
      <c r="D641" s="466"/>
      <c r="E641" s="466"/>
      <c r="F641" s="466"/>
      <c r="G641" s="466"/>
      <c r="H641" s="466"/>
      <c r="I641" s="466"/>
      <c r="J641" s="466"/>
      <c r="K641" s="466"/>
      <c r="L641" s="466"/>
      <c r="M641" s="466"/>
      <c r="N641" s="466"/>
      <c r="O641" s="466"/>
      <c r="P641" s="466"/>
      <c r="Q641" s="466"/>
      <c r="R641" s="466"/>
      <c r="S641" s="466"/>
      <c r="T641" s="466"/>
      <c r="U641" s="466"/>
      <c r="V641" s="466"/>
      <c r="W641" s="466"/>
      <c r="X641" s="466"/>
      <c r="Y641" s="466"/>
      <c r="Z641" s="466"/>
    </row>
    <row r="642" spans="1:26" ht="16.5" customHeight="1">
      <c r="A642" s="476"/>
      <c r="B642" s="466"/>
      <c r="C642" s="466"/>
      <c r="D642" s="466"/>
      <c r="E642" s="466"/>
      <c r="F642" s="466"/>
      <c r="G642" s="466"/>
      <c r="H642" s="466"/>
      <c r="I642" s="466"/>
      <c r="J642" s="466"/>
      <c r="K642" s="466"/>
      <c r="L642" s="466"/>
      <c r="M642" s="466"/>
      <c r="N642" s="466"/>
      <c r="O642" s="466"/>
      <c r="P642" s="466"/>
      <c r="Q642" s="466"/>
      <c r="R642" s="466"/>
      <c r="S642" s="466"/>
      <c r="T642" s="466"/>
      <c r="U642" s="466"/>
      <c r="V642" s="466"/>
      <c r="W642" s="466"/>
      <c r="X642" s="466"/>
      <c r="Y642" s="466"/>
      <c r="Z642" s="466"/>
    </row>
    <row r="643" spans="1:26" ht="16.5" customHeight="1">
      <c r="A643" s="476"/>
      <c r="B643" s="466"/>
      <c r="C643" s="466"/>
      <c r="D643" s="466"/>
      <c r="E643" s="466"/>
      <c r="F643" s="466"/>
      <c r="G643" s="466"/>
      <c r="H643" s="466"/>
      <c r="I643" s="466"/>
      <c r="J643" s="466"/>
      <c r="K643" s="466"/>
      <c r="L643" s="466"/>
      <c r="M643" s="466"/>
      <c r="N643" s="466"/>
      <c r="O643" s="466"/>
      <c r="P643" s="466"/>
      <c r="Q643" s="466"/>
      <c r="R643" s="466"/>
      <c r="S643" s="466"/>
      <c r="T643" s="466"/>
      <c r="U643" s="466"/>
      <c r="V643" s="466"/>
      <c r="W643" s="466"/>
      <c r="X643" s="466"/>
      <c r="Y643" s="466"/>
      <c r="Z643" s="466"/>
    </row>
    <row r="644" spans="1:26" ht="16.5" customHeight="1">
      <c r="A644" s="476"/>
      <c r="B644" s="466"/>
      <c r="C644" s="466"/>
      <c r="D644" s="466"/>
      <c r="E644" s="466"/>
      <c r="F644" s="466"/>
      <c r="G644" s="466"/>
      <c r="H644" s="466"/>
      <c r="I644" s="466"/>
      <c r="J644" s="466"/>
      <c r="K644" s="466"/>
      <c r="L644" s="466"/>
      <c r="M644" s="466"/>
      <c r="N644" s="466"/>
      <c r="O644" s="466"/>
      <c r="P644" s="466"/>
      <c r="Q644" s="466"/>
      <c r="R644" s="466"/>
      <c r="S644" s="466"/>
      <c r="T644" s="466"/>
      <c r="U644" s="466"/>
      <c r="V644" s="466"/>
      <c r="W644" s="466"/>
      <c r="X644" s="466"/>
      <c r="Y644" s="466"/>
      <c r="Z644" s="466"/>
    </row>
    <row r="645" spans="1:26" ht="16.5" customHeight="1">
      <c r="A645" s="476"/>
      <c r="B645" s="466"/>
      <c r="C645" s="466"/>
      <c r="D645" s="466"/>
      <c r="E645" s="466"/>
      <c r="F645" s="466"/>
      <c r="G645" s="466"/>
      <c r="H645" s="466"/>
      <c r="I645" s="466"/>
      <c r="J645" s="466"/>
      <c r="K645" s="466"/>
      <c r="L645" s="466"/>
      <c r="M645" s="466"/>
      <c r="N645" s="466"/>
      <c r="O645" s="466"/>
      <c r="P645" s="466"/>
      <c r="Q645" s="466"/>
      <c r="R645" s="466"/>
      <c r="S645" s="466"/>
      <c r="T645" s="466"/>
      <c r="U645" s="466"/>
      <c r="V645" s="466"/>
      <c r="W645" s="466"/>
      <c r="X645" s="466"/>
      <c r="Y645" s="466"/>
      <c r="Z645" s="466"/>
    </row>
    <row r="646" spans="1:26" ht="16.5" customHeight="1">
      <c r="A646" s="476"/>
      <c r="B646" s="466"/>
      <c r="C646" s="466"/>
      <c r="D646" s="466"/>
      <c r="E646" s="466"/>
      <c r="F646" s="466"/>
      <c r="G646" s="466"/>
      <c r="H646" s="466"/>
      <c r="I646" s="466"/>
      <c r="J646" s="466"/>
      <c r="K646" s="466"/>
      <c r="L646" s="466"/>
      <c r="M646" s="466"/>
      <c r="N646" s="466"/>
      <c r="O646" s="466"/>
      <c r="P646" s="466"/>
      <c r="Q646" s="466"/>
      <c r="R646" s="466"/>
      <c r="S646" s="466"/>
      <c r="T646" s="466"/>
      <c r="U646" s="466"/>
      <c r="V646" s="466"/>
      <c r="W646" s="466"/>
      <c r="X646" s="466"/>
      <c r="Y646" s="466"/>
      <c r="Z646" s="466"/>
    </row>
    <row r="647" spans="1:26" ht="16.5" customHeight="1">
      <c r="A647" s="476"/>
      <c r="B647" s="466"/>
      <c r="C647" s="466"/>
      <c r="D647" s="466"/>
      <c r="E647" s="466"/>
      <c r="F647" s="466"/>
      <c r="G647" s="466"/>
      <c r="H647" s="466"/>
      <c r="I647" s="466"/>
      <c r="J647" s="466"/>
      <c r="K647" s="466"/>
      <c r="L647" s="466"/>
      <c r="M647" s="466"/>
      <c r="N647" s="466"/>
      <c r="O647" s="466"/>
      <c r="P647" s="466"/>
      <c r="Q647" s="466"/>
      <c r="R647" s="466"/>
      <c r="S647" s="466"/>
      <c r="T647" s="466"/>
      <c r="U647" s="466"/>
      <c r="V647" s="466"/>
      <c r="W647" s="466"/>
      <c r="X647" s="466"/>
      <c r="Y647" s="466"/>
      <c r="Z647" s="466"/>
    </row>
    <row r="648" spans="1:26" ht="16.5" customHeight="1">
      <c r="A648" s="476"/>
      <c r="B648" s="466"/>
      <c r="C648" s="466"/>
      <c r="D648" s="466"/>
      <c r="E648" s="466"/>
      <c r="F648" s="466"/>
      <c r="G648" s="466"/>
      <c r="H648" s="466"/>
      <c r="I648" s="466"/>
      <c r="J648" s="466"/>
      <c r="K648" s="466"/>
      <c r="L648" s="466"/>
      <c r="M648" s="466"/>
      <c r="N648" s="466"/>
      <c r="O648" s="466"/>
      <c r="P648" s="466"/>
      <c r="Q648" s="466"/>
      <c r="R648" s="466"/>
      <c r="S648" s="466"/>
      <c r="T648" s="466"/>
      <c r="U648" s="466"/>
      <c r="V648" s="466"/>
      <c r="W648" s="466"/>
      <c r="X648" s="466"/>
      <c r="Y648" s="466"/>
      <c r="Z648" s="466"/>
    </row>
    <row r="649" spans="1:26" ht="16.5" customHeight="1">
      <c r="A649" s="476"/>
      <c r="B649" s="466"/>
      <c r="C649" s="466"/>
      <c r="D649" s="466"/>
      <c r="E649" s="466"/>
      <c r="F649" s="466"/>
      <c r="G649" s="466"/>
      <c r="H649" s="466"/>
      <c r="I649" s="466"/>
      <c r="J649" s="466"/>
      <c r="K649" s="466"/>
      <c r="L649" s="466"/>
      <c r="M649" s="466"/>
      <c r="N649" s="466"/>
      <c r="O649" s="466"/>
      <c r="P649" s="466"/>
      <c r="Q649" s="466"/>
      <c r="R649" s="466"/>
      <c r="S649" s="466"/>
      <c r="T649" s="466"/>
      <c r="U649" s="466"/>
      <c r="V649" s="466"/>
      <c r="W649" s="466"/>
      <c r="X649" s="466"/>
      <c r="Y649" s="466"/>
      <c r="Z649" s="466"/>
    </row>
    <row r="650" spans="1:26" ht="16.5" customHeight="1">
      <c r="A650" s="476"/>
      <c r="B650" s="466"/>
      <c r="C650" s="466"/>
      <c r="D650" s="466"/>
      <c r="E650" s="466"/>
      <c r="F650" s="466"/>
      <c r="G650" s="466"/>
      <c r="H650" s="466"/>
      <c r="I650" s="466"/>
      <c r="J650" s="466"/>
      <c r="K650" s="466"/>
      <c r="L650" s="466"/>
      <c r="M650" s="466"/>
      <c r="N650" s="466"/>
      <c r="O650" s="466"/>
      <c r="P650" s="466"/>
      <c r="Q650" s="466"/>
      <c r="R650" s="466"/>
      <c r="S650" s="466"/>
      <c r="T650" s="466"/>
      <c r="U650" s="466"/>
      <c r="V650" s="466"/>
      <c r="W650" s="466"/>
      <c r="X650" s="466"/>
      <c r="Y650" s="466"/>
      <c r="Z650" s="466"/>
    </row>
    <row r="651" spans="1:26" ht="16.5" customHeight="1">
      <c r="A651" s="476"/>
      <c r="B651" s="466"/>
      <c r="C651" s="466"/>
      <c r="D651" s="466"/>
      <c r="E651" s="466"/>
      <c r="F651" s="466"/>
      <c r="G651" s="466"/>
      <c r="H651" s="466"/>
      <c r="I651" s="466"/>
      <c r="J651" s="466"/>
      <c r="K651" s="466"/>
      <c r="L651" s="466"/>
      <c r="M651" s="466"/>
      <c r="N651" s="466"/>
      <c r="O651" s="466"/>
      <c r="P651" s="466"/>
      <c r="Q651" s="466"/>
      <c r="R651" s="466"/>
      <c r="S651" s="466"/>
      <c r="T651" s="466"/>
      <c r="U651" s="466"/>
      <c r="V651" s="466"/>
      <c r="W651" s="466"/>
      <c r="X651" s="466"/>
      <c r="Y651" s="466"/>
      <c r="Z651" s="466"/>
    </row>
    <row r="652" spans="1:26" ht="16.5" customHeight="1">
      <c r="A652" s="476"/>
      <c r="B652" s="466"/>
      <c r="C652" s="466"/>
      <c r="D652" s="466"/>
      <c r="E652" s="466"/>
      <c r="F652" s="466"/>
      <c r="G652" s="466"/>
      <c r="H652" s="466"/>
      <c r="I652" s="466"/>
      <c r="J652" s="466"/>
      <c r="K652" s="466"/>
      <c r="L652" s="466"/>
      <c r="M652" s="466"/>
      <c r="N652" s="466"/>
      <c r="O652" s="466"/>
      <c r="P652" s="466"/>
      <c r="Q652" s="466"/>
      <c r="R652" s="466"/>
      <c r="S652" s="466"/>
      <c r="T652" s="466"/>
      <c r="U652" s="466"/>
      <c r="V652" s="466"/>
      <c r="W652" s="466"/>
      <c r="X652" s="466"/>
      <c r="Y652" s="466"/>
      <c r="Z652" s="466"/>
    </row>
    <row r="653" spans="1:26" ht="16.5" customHeight="1">
      <c r="A653" s="476"/>
      <c r="B653" s="466"/>
      <c r="C653" s="466"/>
      <c r="D653" s="466"/>
      <c r="E653" s="466"/>
      <c r="F653" s="466"/>
      <c r="G653" s="466"/>
      <c r="H653" s="466"/>
      <c r="I653" s="466"/>
      <c r="J653" s="466"/>
      <c r="K653" s="466"/>
      <c r="L653" s="466"/>
      <c r="M653" s="466"/>
      <c r="N653" s="466"/>
      <c r="O653" s="466"/>
      <c r="P653" s="466"/>
      <c r="Q653" s="466"/>
      <c r="R653" s="466"/>
      <c r="S653" s="466"/>
      <c r="T653" s="466"/>
      <c r="U653" s="466"/>
      <c r="V653" s="466"/>
      <c r="W653" s="466"/>
      <c r="X653" s="466"/>
      <c r="Y653" s="466"/>
      <c r="Z653" s="466"/>
    </row>
    <row r="654" spans="1:26" ht="16.5" customHeight="1">
      <c r="A654" s="476"/>
      <c r="B654" s="466"/>
      <c r="C654" s="466"/>
      <c r="D654" s="466"/>
      <c r="E654" s="466"/>
      <c r="F654" s="466"/>
      <c r="G654" s="466"/>
      <c r="H654" s="466"/>
      <c r="I654" s="466"/>
      <c r="J654" s="466"/>
      <c r="K654" s="466"/>
      <c r="L654" s="466"/>
      <c r="M654" s="466"/>
      <c r="N654" s="466"/>
      <c r="O654" s="466"/>
      <c r="P654" s="466"/>
      <c r="Q654" s="466"/>
      <c r="R654" s="466"/>
      <c r="S654" s="466"/>
      <c r="T654" s="466"/>
      <c r="U654" s="466"/>
      <c r="V654" s="466"/>
      <c r="W654" s="466"/>
      <c r="X654" s="466"/>
      <c r="Y654" s="466"/>
      <c r="Z654" s="466"/>
    </row>
    <row r="655" spans="1:26" ht="16.5" customHeight="1">
      <c r="A655" s="476"/>
      <c r="B655" s="466"/>
      <c r="C655" s="466"/>
      <c r="D655" s="466"/>
      <c r="E655" s="466"/>
      <c r="F655" s="466"/>
      <c r="G655" s="466"/>
      <c r="H655" s="466"/>
      <c r="I655" s="466"/>
      <c r="J655" s="466"/>
      <c r="K655" s="466"/>
      <c r="L655" s="466"/>
      <c r="M655" s="466"/>
      <c r="N655" s="466"/>
      <c r="O655" s="466"/>
      <c r="P655" s="466"/>
      <c r="Q655" s="466"/>
      <c r="R655" s="466"/>
      <c r="S655" s="466"/>
      <c r="T655" s="466"/>
      <c r="U655" s="466"/>
      <c r="V655" s="466"/>
      <c r="W655" s="466"/>
      <c r="X655" s="466"/>
      <c r="Y655" s="466"/>
      <c r="Z655" s="466"/>
    </row>
    <row r="656" spans="1:26" ht="16.5" customHeight="1">
      <c r="A656" s="476"/>
      <c r="B656" s="466"/>
      <c r="C656" s="466"/>
      <c r="D656" s="466"/>
      <c r="E656" s="466"/>
      <c r="F656" s="466"/>
      <c r="G656" s="466"/>
      <c r="H656" s="466"/>
      <c r="I656" s="466"/>
      <c r="J656" s="466"/>
      <c r="K656" s="466"/>
      <c r="L656" s="466"/>
      <c r="M656" s="466"/>
      <c r="N656" s="466"/>
      <c r="O656" s="466"/>
      <c r="P656" s="466"/>
      <c r="Q656" s="466"/>
      <c r="R656" s="466"/>
      <c r="S656" s="466"/>
      <c r="T656" s="466"/>
      <c r="U656" s="466"/>
      <c r="V656" s="466"/>
      <c r="W656" s="466"/>
      <c r="X656" s="466"/>
      <c r="Y656" s="466"/>
      <c r="Z656" s="466"/>
    </row>
    <row r="657" spans="1:26" ht="16.5" customHeight="1">
      <c r="A657" s="476"/>
      <c r="B657" s="466"/>
      <c r="C657" s="466"/>
      <c r="D657" s="466"/>
      <c r="E657" s="466"/>
      <c r="F657" s="466"/>
      <c r="G657" s="466"/>
      <c r="H657" s="466"/>
      <c r="I657" s="466"/>
      <c r="J657" s="466"/>
      <c r="K657" s="466"/>
      <c r="L657" s="466"/>
      <c r="M657" s="466"/>
      <c r="N657" s="466"/>
      <c r="O657" s="466"/>
      <c r="P657" s="466"/>
      <c r="Q657" s="466"/>
      <c r="R657" s="466"/>
      <c r="S657" s="466"/>
      <c r="T657" s="466"/>
      <c r="U657" s="466"/>
      <c r="V657" s="466"/>
      <c r="W657" s="466"/>
      <c r="X657" s="466"/>
      <c r="Y657" s="466"/>
      <c r="Z657" s="466"/>
    </row>
    <row r="658" spans="1:26" ht="16.5" customHeight="1">
      <c r="A658" s="476"/>
      <c r="B658" s="466"/>
      <c r="C658" s="466"/>
      <c r="D658" s="466"/>
      <c r="E658" s="466"/>
      <c r="F658" s="466"/>
      <c r="G658" s="466"/>
      <c r="H658" s="466"/>
      <c r="I658" s="466"/>
      <c r="J658" s="466"/>
      <c r="K658" s="466"/>
      <c r="L658" s="466"/>
      <c r="M658" s="466"/>
      <c r="N658" s="466"/>
      <c r="O658" s="466"/>
      <c r="P658" s="466"/>
      <c r="Q658" s="466"/>
      <c r="R658" s="466"/>
      <c r="S658" s="466"/>
      <c r="T658" s="466"/>
      <c r="U658" s="466"/>
      <c r="V658" s="466"/>
      <c r="W658" s="466"/>
      <c r="X658" s="466"/>
      <c r="Y658" s="466"/>
      <c r="Z658" s="466"/>
    </row>
    <row r="659" spans="1:26" ht="16.5" customHeight="1">
      <c r="A659" s="476"/>
      <c r="B659" s="466"/>
      <c r="C659" s="466"/>
      <c r="D659" s="466"/>
      <c r="E659" s="466"/>
      <c r="F659" s="466"/>
      <c r="G659" s="466"/>
      <c r="H659" s="466"/>
      <c r="I659" s="466"/>
      <c r="J659" s="466"/>
      <c r="K659" s="466"/>
      <c r="L659" s="466"/>
      <c r="M659" s="466"/>
      <c r="N659" s="466"/>
      <c r="O659" s="466"/>
      <c r="P659" s="466"/>
      <c r="Q659" s="466"/>
      <c r="R659" s="466"/>
      <c r="S659" s="466"/>
      <c r="T659" s="466"/>
      <c r="U659" s="466"/>
      <c r="V659" s="466"/>
      <c r="W659" s="466"/>
      <c r="X659" s="466"/>
      <c r="Y659" s="466"/>
      <c r="Z659" s="466"/>
    </row>
    <row r="660" spans="1:26" ht="16.5" customHeight="1">
      <c r="A660" s="476"/>
      <c r="B660" s="466"/>
      <c r="C660" s="466"/>
      <c r="D660" s="466"/>
      <c r="E660" s="466"/>
      <c r="F660" s="466"/>
      <c r="G660" s="466"/>
      <c r="H660" s="466"/>
      <c r="I660" s="466"/>
      <c r="J660" s="466"/>
      <c r="K660" s="466"/>
      <c r="L660" s="466"/>
      <c r="M660" s="466"/>
      <c r="N660" s="466"/>
      <c r="O660" s="466"/>
      <c r="P660" s="466"/>
      <c r="Q660" s="466"/>
      <c r="R660" s="466"/>
      <c r="S660" s="466"/>
      <c r="T660" s="466"/>
      <c r="U660" s="466"/>
      <c r="V660" s="466"/>
      <c r="W660" s="466"/>
      <c r="X660" s="466"/>
      <c r="Y660" s="466"/>
      <c r="Z660" s="466"/>
    </row>
    <row r="661" spans="1:26" ht="16.5" customHeight="1">
      <c r="A661" s="476"/>
      <c r="B661" s="466"/>
      <c r="C661" s="466"/>
      <c r="D661" s="466"/>
      <c r="E661" s="466"/>
      <c r="F661" s="466"/>
      <c r="G661" s="466"/>
      <c r="H661" s="466"/>
      <c r="I661" s="466"/>
      <c r="J661" s="466"/>
      <c r="K661" s="466"/>
      <c r="L661" s="466"/>
      <c r="M661" s="466"/>
      <c r="N661" s="466"/>
      <c r="O661" s="466"/>
      <c r="P661" s="466"/>
      <c r="Q661" s="466"/>
      <c r="R661" s="466"/>
      <c r="S661" s="466"/>
      <c r="T661" s="466"/>
      <c r="U661" s="466"/>
      <c r="V661" s="466"/>
      <c r="W661" s="466"/>
      <c r="X661" s="466"/>
      <c r="Y661" s="466"/>
      <c r="Z661" s="466"/>
    </row>
    <row r="662" spans="1:26" ht="16.5" customHeight="1">
      <c r="A662" s="476"/>
      <c r="B662" s="466"/>
      <c r="C662" s="466"/>
      <c r="D662" s="466"/>
      <c r="E662" s="466"/>
      <c r="F662" s="466"/>
      <c r="G662" s="466"/>
      <c r="H662" s="466"/>
      <c r="I662" s="466"/>
      <c r="J662" s="466"/>
      <c r="K662" s="466"/>
      <c r="L662" s="466"/>
      <c r="M662" s="466"/>
      <c r="N662" s="466"/>
      <c r="O662" s="466"/>
      <c r="P662" s="466"/>
      <c r="Q662" s="466"/>
      <c r="R662" s="466"/>
      <c r="S662" s="466"/>
      <c r="T662" s="466"/>
      <c r="U662" s="466"/>
      <c r="V662" s="466"/>
      <c r="W662" s="466"/>
      <c r="X662" s="466"/>
      <c r="Y662" s="466"/>
      <c r="Z662" s="466"/>
    </row>
    <row r="663" spans="1:26" ht="16.5" customHeight="1">
      <c r="A663" s="476"/>
      <c r="B663" s="466"/>
      <c r="C663" s="466"/>
      <c r="D663" s="466"/>
      <c r="E663" s="466"/>
      <c r="F663" s="466"/>
      <c r="G663" s="466"/>
      <c r="H663" s="466"/>
      <c r="I663" s="466"/>
      <c r="J663" s="466"/>
      <c r="K663" s="466"/>
      <c r="L663" s="466"/>
      <c r="M663" s="466"/>
      <c r="N663" s="466"/>
      <c r="O663" s="466"/>
      <c r="P663" s="466"/>
      <c r="Q663" s="466"/>
      <c r="R663" s="466"/>
      <c r="S663" s="466"/>
      <c r="T663" s="466"/>
      <c r="U663" s="466"/>
      <c r="V663" s="466"/>
      <c r="W663" s="466"/>
      <c r="X663" s="466"/>
      <c r="Y663" s="466"/>
      <c r="Z663" s="466"/>
    </row>
    <row r="664" spans="1:26" ht="16.5" customHeight="1">
      <c r="A664" s="476"/>
      <c r="B664" s="466"/>
      <c r="C664" s="466"/>
      <c r="D664" s="466"/>
      <c r="E664" s="466"/>
      <c r="F664" s="466"/>
      <c r="G664" s="466"/>
      <c r="H664" s="466"/>
      <c r="I664" s="466"/>
      <c r="J664" s="466"/>
      <c r="K664" s="466"/>
      <c r="L664" s="466"/>
      <c r="M664" s="466"/>
      <c r="N664" s="466"/>
      <c r="O664" s="466"/>
      <c r="P664" s="466"/>
      <c r="Q664" s="466"/>
      <c r="R664" s="466"/>
      <c r="S664" s="466"/>
      <c r="T664" s="466"/>
      <c r="U664" s="466"/>
      <c r="V664" s="466"/>
      <c r="W664" s="466"/>
      <c r="X664" s="466"/>
      <c r="Y664" s="466"/>
      <c r="Z664" s="466"/>
    </row>
    <row r="665" spans="1:26" ht="16.5" customHeight="1">
      <c r="A665" s="476"/>
      <c r="B665" s="466"/>
      <c r="C665" s="466"/>
      <c r="D665" s="466"/>
      <c r="E665" s="466"/>
      <c r="F665" s="466"/>
      <c r="G665" s="466"/>
      <c r="H665" s="466"/>
      <c r="I665" s="466"/>
      <c r="J665" s="466"/>
      <c r="K665" s="466"/>
      <c r="L665" s="466"/>
      <c r="M665" s="466"/>
      <c r="N665" s="466"/>
      <c r="O665" s="466"/>
      <c r="P665" s="466"/>
      <c r="Q665" s="466"/>
      <c r="R665" s="466"/>
      <c r="S665" s="466"/>
      <c r="T665" s="466"/>
      <c r="U665" s="466"/>
      <c r="V665" s="466"/>
      <c r="W665" s="466"/>
      <c r="X665" s="466"/>
      <c r="Y665" s="466"/>
      <c r="Z665" s="466"/>
    </row>
    <row r="666" spans="1:26" ht="16.5" customHeight="1">
      <c r="A666" s="476"/>
      <c r="B666" s="466"/>
      <c r="C666" s="466"/>
      <c r="D666" s="466"/>
      <c r="E666" s="466"/>
      <c r="F666" s="466"/>
      <c r="G666" s="466"/>
      <c r="H666" s="466"/>
      <c r="I666" s="466"/>
      <c r="J666" s="466"/>
      <c r="K666" s="466"/>
      <c r="L666" s="466"/>
      <c r="M666" s="466"/>
      <c r="N666" s="466"/>
      <c r="O666" s="466"/>
      <c r="P666" s="466"/>
      <c r="Q666" s="466"/>
      <c r="R666" s="466"/>
      <c r="S666" s="466"/>
      <c r="T666" s="466"/>
      <c r="U666" s="466"/>
      <c r="V666" s="466"/>
      <c r="W666" s="466"/>
      <c r="X666" s="466"/>
      <c r="Y666" s="466"/>
      <c r="Z666" s="466"/>
    </row>
    <row r="667" spans="1:26" ht="16.5" customHeight="1">
      <c r="A667" s="476"/>
      <c r="B667" s="466"/>
      <c r="C667" s="466"/>
      <c r="D667" s="466"/>
      <c r="E667" s="466"/>
      <c r="F667" s="466"/>
      <c r="G667" s="466"/>
      <c r="H667" s="466"/>
      <c r="I667" s="466"/>
      <c r="J667" s="466"/>
      <c r="K667" s="466"/>
      <c r="L667" s="466"/>
      <c r="M667" s="466"/>
      <c r="N667" s="466"/>
      <c r="O667" s="466"/>
      <c r="P667" s="466"/>
      <c r="Q667" s="466"/>
      <c r="R667" s="466"/>
      <c r="S667" s="466"/>
      <c r="T667" s="466"/>
      <c r="U667" s="466"/>
      <c r="V667" s="466"/>
      <c r="W667" s="466"/>
      <c r="X667" s="466"/>
      <c r="Y667" s="466"/>
      <c r="Z667" s="466"/>
    </row>
    <row r="668" spans="1:26" ht="16.5" customHeight="1">
      <c r="A668" s="476"/>
      <c r="B668" s="466"/>
      <c r="C668" s="466"/>
      <c r="D668" s="466"/>
      <c r="E668" s="466"/>
      <c r="F668" s="466"/>
      <c r="G668" s="466"/>
      <c r="H668" s="466"/>
      <c r="I668" s="466"/>
      <c r="J668" s="466"/>
      <c r="K668" s="466"/>
      <c r="L668" s="466"/>
      <c r="M668" s="466"/>
      <c r="N668" s="466"/>
      <c r="O668" s="466"/>
      <c r="P668" s="466"/>
      <c r="Q668" s="466"/>
      <c r="R668" s="466"/>
      <c r="S668" s="466"/>
      <c r="T668" s="466"/>
      <c r="U668" s="466"/>
      <c r="V668" s="466"/>
      <c r="W668" s="466"/>
      <c r="X668" s="466"/>
      <c r="Y668" s="466"/>
      <c r="Z668" s="466"/>
    </row>
    <row r="669" spans="1:26" ht="16.5" customHeight="1">
      <c r="A669" s="476"/>
      <c r="B669" s="466"/>
      <c r="C669" s="466"/>
      <c r="D669" s="466"/>
      <c r="E669" s="466"/>
      <c r="F669" s="466"/>
      <c r="G669" s="466"/>
      <c r="H669" s="466"/>
      <c r="I669" s="466"/>
      <c r="J669" s="466"/>
      <c r="K669" s="466"/>
      <c r="L669" s="466"/>
      <c r="M669" s="466"/>
      <c r="N669" s="466"/>
      <c r="O669" s="466"/>
      <c r="P669" s="466"/>
      <c r="Q669" s="466"/>
      <c r="R669" s="466"/>
      <c r="S669" s="466"/>
      <c r="T669" s="466"/>
      <c r="U669" s="466"/>
      <c r="V669" s="466"/>
      <c r="W669" s="466"/>
      <c r="X669" s="466"/>
      <c r="Y669" s="466"/>
      <c r="Z669" s="466"/>
    </row>
    <row r="670" spans="1:26" ht="16.5" customHeight="1">
      <c r="A670" s="476"/>
      <c r="B670" s="466"/>
      <c r="C670" s="466"/>
      <c r="D670" s="466"/>
      <c r="E670" s="466"/>
      <c r="F670" s="466"/>
      <c r="G670" s="466"/>
      <c r="H670" s="466"/>
      <c r="I670" s="466"/>
      <c r="J670" s="466"/>
      <c r="K670" s="466"/>
      <c r="L670" s="466"/>
      <c r="M670" s="466"/>
      <c r="N670" s="466"/>
      <c r="O670" s="466"/>
      <c r="P670" s="466"/>
      <c r="Q670" s="466"/>
      <c r="R670" s="466"/>
      <c r="S670" s="466"/>
      <c r="T670" s="466"/>
      <c r="U670" s="466"/>
      <c r="V670" s="466"/>
      <c r="W670" s="466"/>
      <c r="X670" s="466"/>
      <c r="Y670" s="466"/>
      <c r="Z670" s="466"/>
    </row>
    <row r="671" spans="1:26" ht="16.5" customHeight="1">
      <c r="A671" s="476"/>
      <c r="B671" s="466"/>
      <c r="C671" s="466"/>
      <c r="D671" s="466"/>
      <c r="E671" s="466"/>
      <c r="F671" s="466"/>
      <c r="G671" s="466"/>
      <c r="H671" s="466"/>
      <c r="I671" s="466"/>
      <c r="J671" s="466"/>
      <c r="K671" s="466"/>
      <c r="L671" s="466"/>
      <c r="M671" s="466"/>
      <c r="N671" s="466"/>
      <c r="O671" s="466"/>
      <c r="P671" s="466"/>
      <c r="Q671" s="466"/>
      <c r="R671" s="466"/>
      <c r="S671" s="466"/>
      <c r="T671" s="466"/>
      <c r="U671" s="466"/>
      <c r="V671" s="466"/>
      <c r="W671" s="466"/>
      <c r="X671" s="466"/>
      <c r="Y671" s="466"/>
      <c r="Z671" s="466"/>
    </row>
    <row r="672" spans="1:26" ht="16.5" customHeight="1">
      <c r="A672" s="476"/>
      <c r="B672" s="466"/>
      <c r="C672" s="466"/>
      <c r="D672" s="466"/>
      <c r="E672" s="466"/>
      <c r="F672" s="466"/>
      <c r="G672" s="466"/>
      <c r="H672" s="466"/>
      <c r="I672" s="466"/>
      <c r="J672" s="466"/>
      <c r="K672" s="466"/>
      <c r="L672" s="466"/>
      <c r="M672" s="466"/>
      <c r="N672" s="466"/>
      <c r="O672" s="466"/>
      <c r="P672" s="466"/>
      <c r="Q672" s="466"/>
      <c r="R672" s="466"/>
      <c r="S672" s="466"/>
      <c r="T672" s="466"/>
      <c r="U672" s="466"/>
      <c r="V672" s="466"/>
      <c r="W672" s="466"/>
      <c r="X672" s="466"/>
      <c r="Y672" s="466"/>
      <c r="Z672" s="466"/>
    </row>
    <row r="673" spans="1:26" ht="16.5" customHeight="1">
      <c r="A673" s="476"/>
      <c r="B673" s="466"/>
      <c r="C673" s="466"/>
      <c r="D673" s="466"/>
      <c r="E673" s="466"/>
      <c r="F673" s="466"/>
      <c r="G673" s="466"/>
      <c r="H673" s="466"/>
      <c r="I673" s="466"/>
      <c r="J673" s="466"/>
      <c r="K673" s="466"/>
      <c r="L673" s="466"/>
      <c r="M673" s="466"/>
      <c r="N673" s="466"/>
      <c r="O673" s="466"/>
      <c r="P673" s="466"/>
      <c r="Q673" s="466"/>
      <c r="R673" s="466"/>
      <c r="S673" s="466"/>
      <c r="T673" s="466"/>
      <c r="U673" s="466"/>
      <c r="V673" s="466"/>
      <c r="W673" s="466"/>
      <c r="X673" s="466"/>
      <c r="Y673" s="466"/>
      <c r="Z673" s="466"/>
    </row>
    <row r="674" spans="1:26" ht="16.5" customHeight="1">
      <c r="A674" s="476"/>
      <c r="B674" s="466"/>
      <c r="C674" s="466"/>
      <c r="D674" s="466"/>
      <c r="E674" s="466"/>
      <c r="F674" s="466"/>
      <c r="G674" s="466"/>
      <c r="H674" s="466"/>
      <c r="I674" s="466"/>
      <c r="J674" s="466"/>
      <c r="K674" s="466"/>
      <c r="L674" s="466"/>
      <c r="M674" s="466"/>
      <c r="N674" s="466"/>
      <c r="O674" s="466"/>
      <c r="P674" s="466"/>
      <c r="Q674" s="466"/>
      <c r="R674" s="466"/>
      <c r="S674" s="466"/>
      <c r="T674" s="466"/>
      <c r="U674" s="466"/>
      <c r="V674" s="466"/>
      <c r="W674" s="466"/>
      <c r="X674" s="466"/>
      <c r="Y674" s="466"/>
      <c r="Z674" s="466"/>
    </row>
    <row r="675" spans="1:26" ht="16.5" customHeight="1">
      <c r="A675" s="476"/>
      <c r="B675" s="466"/>
      <c r="C675" s="466"/>
      <c r="D675" s="466"/>
      <c r="E675" s="466"/>
      <c r="F675" s="466"/>
      <c r="G675" s="466"/>
      <c r="H675" s="466"/>
      <c r="I675" s="466"/>
      <c r="J675" s="466"/>
      <c r="K675" s="466"/>
      <c r="L675" s="466"/>
      <c r="M675" s="466"/>
      <c r="N675" s="466"/>
      <c r="O675" s="466"/>
      <c r="P675" s="466"/>
      <c r="Q675" s="466"/>
      <c r="R675" s="466"/>
      <c r="S675" s="466"/>
      <c r="T675" s="466"/>
      <c r="U675" s="466"/>
      <c r="V675" s="466"/>
      <c r="W675" s="466"/>
      <c r="X675" s="466"/>
      <c r="Y675" s="466"/>
      <c r="Z675" s="466"/>
    </row>
    <row r="676" spans="1:26" ht="16.5" customHeight="1">
      <c r="A676" s="476"/>
      <c r="B676" s="466"/>
      <c r="C676" s="466"/>
      <c r="D676" s="466"/>
      <c r="E676" s="466"/>
      <c r="F676" s="466"/>
      <c r="G676" s="466"/>
      <c r="H676" s="466"/>
      <c r="I676" s="466"/>
      <c r="J676" s="466"/>
      <c r="K676" s="466"/>
      <c r="L676" s="466"/>
      <c r="M676" s="466"/>
      <c r="N676" s="466"/>
      <c r="O676" s="466"/>
      <c r="P676" s="466"/>
      <c r="Q676" s="466"/>
      <c r="R676" s="466"/>
      <c r="S676" s="466"/>
      <c r="T676" s="466"/>
      <c r="U676" s="466"/>
      <c r="V676" s="466"/>
      <c r="W676" s="466"/>
      <c r="X676" s="466"/>
      <c r="Y676" s="466"/>
      <c r="Z676" s="466"/>
    </row>
    <row r="677" spans="1:26" ht="16.5" customHeight="1">
      <c r="A677" s="476"/>
      <c r="B677" s="466"/>
      <c r="C677" s="466"/>
      <c r="D677" s="466"/>
      <c r="E677" s="466"/>
      <c r="F677" s="466"/>
      <c r="G677" s="466"/>
      <c r="H677" s="466"/>
      <c r="I677" s="466"/>
      <c r="J677" s="466"/>
      <c r="K677" s="466"/>
      <c r="L677" s="466"/>
      <c r="M677" s="466"/>
      <c r="N677" s="466"/>
      <c r="O677" s="466"/>
      <c r="P677" s="466"/>
      <c r="Q677" s="466"/>
      <c r="R677" s="466"/>
      <c r="S677" s="466"/>
      <c r="T677" s="466"/>
      <c r="U677" s="466"/>
      <c r="V677" s="466"/>
      <c r="W677" s="466"/>
      <c r="X677" s="466"/>
      <c r="Y677" s="466"/>
      <c r="Z677" s="466"/>
    </row>
    <row r="678" spans="1:26" ht="16.5" customHeight="1">
      <c r="A678" s="476"/>
      <c r="B678" s="466"/>
      <c r="C678" s="466"/>
      <c r="D678" s="466"/>
      <c r="E678" s="466"/>
      <c r="F678" s="466"/>
      <c r="G678" s="466"/>
      <c r="H678" s="466"/>
      <c r="I678" s="466"/>
      <c r="J678" s="466"/>
      <c r="K678" s="466"/>
      <c r="L678" s="466"/>
      <c r="M678" s="466"/>
      <c r="N678" s="466"/>
      <c r="O678" s="466"/>
      <c r="P678" s="466"/>
      <c r="Q678" s="466"/>
      <c r="R678" s="466"/>
      <c r="S678" s="466"/>
      <c r="T678" s="466"/>
      <c r="U678" s="466"/>
      <c r="V678" s="466"/>
      <c r="W678" s="466"/>
      <c r="X678" s="466"/>
      <c r="Y678" s="466"/>
      <c r="Z678" s="466"/>
    </row>
    <row r="679" spans="1:26" ht="16.5" customHeight="1">
      <c r="A679" s="476"/>
      <c r="B679" s="466"/>
      <c r="C679" s="466"/>
      <c r="D679" s="466"/>
      <c r="E679" s="466"/>
      <c r="F679" s="466"/>
      <c r="G679" s="466"/>
      <c r="H679" s="466"/>
      <c r="I679" s="466"/>
      <c r="J679" s="466"/>
      <c r="K679" s="466"/>
      <c r="L679" s="466"/>
      <c r="M679" s="466"/>
      <c r="N679" s="466"/>
      <c r="O679" s="466"/>
      <c r="P679" s="466"/>
      <c r="Q679" s="466"/>
      <c r="R679" s="466"/>
      <c r="S679" s="466"/>
      <c r="T679" s="466"/>
      <c r="U679" s="466"/>
      <c r="V679" s="466"/>
      <c r="W679" s="466"/>
      <c r="X679" s="466"/>
      <c r="Y679" s="466"/>
      <c r="Z679" s="466"/>
    </row>
    <row r="680" spans="1:26" ht="16.5" customHeight="1">
      <c r="A680" s="476"/>
      <c r="B680" s="466"/>
      <c r="C680" s="466"/>
      <c r="D680" s="466"/>
      <c r="E680" s="466"/>
      <c r="F680" s="466"/>
      <c r="G680" s="466"/>
      <c r="H680" s="466"/>
      <c r="I680" s="466"/>
      <c r="J680" s="466"/>
      <c r="K680" s="466"/>
      <c r="L680" s="466"/>
      <c r="M680" s="466"/>
      <c r="N680" s="466"/>
      <c r="O680" s="466"/>
      <c r="P680" s="466"/>
      <c r="Q680" s="466"/>
      <c r="R680" s="466"/>
      <c r="S680" s="466"/>
      <c r="T680" s="466"/>
      <c r="U680" s="466"/>
      <c r="V680" s="466"/>
      <c r="W680" s="466"/>
      <c r="X680" s="466"/>
      <c r="Y680" s="466"/>
      <c r="Z680" s="466"/>
    </row>
    <row r="681" spans="1:26" ht="16.5" customHeight="1">
      <c r="A681" s="476"/>
      <c r="B681" s="466"/>
      <c r="C681" s="466"/>
      <c r="D681" s="466"/>
      <c r="E681" s="466"/>
      <c r="F681" s="466"/>
      <c r="G681" s="466"/>
      <c r="H681" s="466"/>
      <c r="I681" s="466"/>
      <c r="J681" s="466"/>
      <c r="K681" s="466"/>
      <c r="L681" s="466"/>
      <c r="M681" s="466"/>
      <c r="N681" s="466"/>
      <c r="O681" s="466"/>
      <c r="P681" s="466"/>
      <c r="Q681" s="466"/>
      <c r="R681" s="466"/>
      <c r="S681" s="466"/>
      <c r="T681" s="466"/>
      <c r="U681" s="466"/>
      <c r="V681" s="466"/>
      <c r="W681" s="466"/>
      <c r="X681" s="466"/>
      <c r="Y681" s="466"/>
      <c r="Z681" s="466"/>
    </row>
    <row r="682" spans="1:26" ht="16.5" customHeight="1">
      <c r="A682" s="476"/>
      <c r="B682" s="466"/>
      <c r="C682" s="466"/>
      <c r="D682" s="466"/>
      <c r="E682" s="466"/>
      <c r="F682" s="466"/>
      <c r="G682" s="466"/>
      <c r="H682" s="466"/>
      <c r="I682" s="466"/>
      <c r="J682" s="466"/>
      <c r="K682" s="466"/>
      <c r="L682" s="466"/>
      <c r="M682" s="466"/>
      <c r="N682" s="466"/>
      <c r="O682" s="466"/>
      <c r="P682" s="466"/>
      <c r="Q682" s="466"/>
      <c r="R682" s="466"/>
      <c r="S682" s="466"/>
      <c r="T682" s="466"/>
      <c r="U682" s="466"/>
      <c r="V682" s="466"/>
      <c r="W682" s="466"/>
      <c r="X682" s="466"/>
      <c r="Y682" s="466"/>
      <c r="Z682" s="466"/>
    </row>
    <row r="683" spans="1:26" ht="16.5" customHeight="1">
      <c r="A683" s="476"/>
      <c r="B683" s="466"/>
      <c r="C683" s="466"/>
      <c r="D683" s="466"/>
      <c r="E683" s="466"/>
      <c r="F683" s="466"/>
      <c r="G683" s="466"/>
      <c r="H683" s="466"/>
      <c r="I683" s="466"/>
      <c r="J683" s="466"/>
      <c r="K683" s="466"/>
      <c r="L683" s="466"/>
      <c r="M683" s="466"/>
      <c r="N683" s="466"/>
      <c r="O683" s="466"/>
      <c r="P683" s="466"/>
      <c r="Q683" s="466"/>
      <c r="R683" s="466"/>
      <c r="S683" s="466"/>
      <c r="T683" s="466"/>
      <c r="U683" s="466"/>
      <c r="V683" s="466"/>
      <c r="W683" s="466"/>
      <c r="X683" s="466"/>
      <c r="Y683" s="466"/>
      <c r="Z683" s="466"/>
    </row>
    <row r="684" spans="1:26" ht="16.5" customHeight="1">
      <c r="A684" s="476"/>
      <c r="B684" s="466"/>
      <c r="C684" s="466"/>
      <c r="D684" s="466"/>
      <c r="E684" s="466"/>
      <c r="F684" s="466"/>
      <c r="G684" s="466"/>
      <c r="H684" s="466"/>
      <c r="I684" s="466"/>
      <c r="J684" s="466"/>
      <c r="K684" s="466"/>
      <c r="L684" s="466"/>
      <c r="M684" s="466"/>
      <c r="N684" s="466"/>
      <c r="O684" s="466"/>
      <c r="P684" s="466"/>
      <c r="Q684" s="466"/>
      <c r="R684" s="466"/>
      <c r="S684" s="466"/>
      <c r="T684" s="466"/>
      <c r="U684" s="466"/>
      <c r="V684" s="466"/>
      <c r="W684" s="466"/>
      <c r="X684" s="466"/>
      <c r="Y684" s="466"/>
      <c r="Z684" s="466"/>
    </row>
    <row r="685" spans="1:26" ht="16.5" customHeight="1">
      <c r="A685" s="476"/>
      <c r="B685" s="466"/>
      <c r="C685" s="466"/>
      <c r="D685" s="466"/>
      <c r="E685" s="466"/>
      <c r="F685" s="466"/>
      <c r="G685" s="466"/>
      <c r="H685" s="466"/>
      <c r="I685" s="466"/>
      <c r="J685" s="466"/>
      <c r="K685" s="466"/>
      <c r="L685" s="466"/>
      <c r="M685" s="466"/>
      <c r="N685" s="466"/>
      <c r="O685" s="466"/>
      <c r="P685" s="466"/>
      <c r="Q685" s="466"/>
      <c r="R685" s="466"/>
      <c r="S685" s="466"/>
      <c r="T685" s="466"/>
      <c r="U685" s="466"/>
      <c r="V685" s="466"/>
      <c r="W685" s="466"/>
      <c r="X685" s="466"/>
      <c r="Y685" s="466"/>
      <c r="Z685" s="466"/>
    </row>
    <row r="686" spans="1:26" ht="16.5" customHeight="1">
      <c r="A686" s="476"/>
      <c r="B686" s="466"/>
      <c r="C686" s="466"/>
      <c r="D686" s="466"/>
      <c r="E686" s="466"/>
      <c r="F686" s="466"/>
      <c r="G686" s="466"/>
      <c r="H686" s="466"/>
      <c r="I686" s="466"/>
      <c r="J686" s="466"/>
      <c r="K686" s="466"/>
      <c r="L686" s="466"/>
      <c r="M686" s="466"/>
      <c r="N686" s="466"/>
      <c r="O686" s="466"/>
      <c r="P686" s="466"/>
      <c r="Q686" s="466"/>
      <c r="R686" s="466"/>
      <c r="S686" s="466"/>
      <c r="T686" s="466"/>
      <c r="U686" s="466"/>
      <c r="V686" s="466"/>
      <c r="W686" s="466"/>
      <c r="X686" s="466"/>
      <c r="Y686" s="466"/>
      <c r="Z686" s="466"/>
    </row>
    <row r="687" spans="1:26" ht="16.5" customHeight="1">
      <c r="A687" s="476"/>
      <c r="B687" s="466"/>
      <c r="C687" s="466"/>
      <c r="D687" s="466"/>
      <c r="E687" s="466"/>
      <c r="F687" s="466"/>
      <c r="G687" s="466"/>
      <c r="H687" s="466"/>
      <c r="I687" s="466"/>
      <c r="J687" s="466"/>
      <c r="K687" s="466"/>
      <c r="L687" s="466"/>
      <c r="M687" s="466"/>
      <c r="N687" s="466"/>
      <c r="O687" s="466"/>
      <c r="P687" s="466"/>
      <c r="Q687" s="466"/>
      <c r="R687" s="466"/>
      <c r="S687" s="466"/>
      <c r="T687" s="466"/>
      <c r="U687" s="466"/>
      <c r="V687" s="466"/>
      <c r="W687" s="466"/>
      <c r="X687" s="466"/>
      <c r="Y687" s="466"/>
      <c r="Z687" s="466"/>
    </row>
    <row r="688" spans="1:26" ht="16.5" customHeight="1">
      <c r="A688" s="476"/>
      <c r="B688" s="466"/>
      <c r="C688" s="466"/>
      <c r="D688" s="466"/>
      <c r="E688" s="466"/>
      <c r="F688" s="466"/>
      <c r="G688" s="466"/>
      <c r="H688" s="466"/>
      <c r="I688" s="466"/>
      <c r="J688" s="466"/>
      <c r="K688" s="466"/>
      <c r="L688" s="466"/>
      <c r="M688" s="466"/>
      <c r="N688" s="466"/>
      <c r="O688" s="466"/>
      <c r="P688" s="466"/>
      <c r="Q688" s="466"/>
      <c r="R688" s="466"/>
      <c r="S688" s="466"/>
      <c r="T688" s="466"/>
      <c r="U688" s="466"/>
      <c r="V688" s="466"/>
      <c r="W688" s="466"/>
      <c r="X688" s="466"/>
      <c r="Y688" s="466"/>
      <c r="Z688" s="466"/>
    </row>
    <row r="689" spans="1:26" ht="16.5" customHeight="1">
      <c r="A689" s="476"/>
      <c r="B689" s="466"/>
      <c r="C689" s="466"/>
      <c r="D689" s="466"/>
      <c r="E689" s="466"/>
      <c r="F689" s="466"/>
      <c r="G689" s="466"/>
      <c r="H689" s="466"/>
      <c r="I689" s="466"/>
      <c r="J689" s="466"/>
      <c r="K689" s="466"/>
      <c r="L689" s="466"/>
      <c r="M689" s="466"/>
      <c r="N689" s="466"/>
      <c r="O689" s="466"/>
      <c r="P689" s="466"/>
      <c r="Q689" s="466"/>
      <c r="R689" s="466"/>
      <c r="S689" s="466"/>
      <c r="T689" s="466"/>
      <c r="U689" s="466"/>
      <c r="V689" s="466"/>
      <c r="W689" s="466"/>
      <c r="X689" s="466"/>
      <c r="Y689" s="466"/>
      <c r="Z689" s="466"/>
    </row>
    <row r="690" spans="1:26" ht="16.5" customHeight="1">
      <c r="A690" s="476"/>
      <c r="B690" s="466"/>
      <c r="C690" s="466"/>
      <c r="D690" s="466"/>
      <c r="E690" s="466"/>
      <c r="F690" s="466"/>
      <c r="G690" s="466"/>
      <c r="H690" s="466"/>
      <c r="I690" s="466"/>
      <c r="J690" s="466"/>
      <c r="K690" s="466"/>
      <c r="L690" s="466"/>
      <c r="M690" s="466"/>
      <c r="N690" s="466"/>
      <c r="O690" s="466"/>
      <c r="P690" s="466"/>
      <c r="Q690" s="466"/>
      <c r="R690" s="466"/>
      <c r="S690" s="466"/>
      <c r="T690" s="466"/>
      <c r="U690" s="466"/>
      <c r="V690" s="466"/>
      <c r="W690" s="466"/>
      <c r="X690" s="466"/>
      <c r="Y690" s="466"/>
      <c r="Z690" s="466"/>
    </row>
    <row r="691" spans="1:26" ht="16.5" customHeight="1">
      <c r="A691" s="476"/>
      <c r="B691" s="466"/>
      <c r="C691" s="466"/>
      <c r="D691" s="466"/>
      <c r="E691" s="466"/>
      <c r="F691" s="466"/>
      <c r="G691" s="466"/>
      <c r="H691" s="466"/>
      <c r="I691" s="466"/>
      <c r="J691" s="466"/>
      <c r="K691" s="466"/>
      <c r="L691" s="466"/>
      <c r="M691" s="466"/>
      <c r="N691" s="466"/>
      <c r="O691" s="466"/>
      <c r="P691" s="466"/>
      <c r="Q691" s="466"/>
      <c r="R691" s="466"/>
      <c r="S691" s="466"/>
      <c r="T691" s="466"/>
      <c r="U691" s="466"/>
      <c r="V691" s="466"/>
      <c r="W691" s="466"/>
      <c r="X691" s="466"/>
      <c r="Y691" s="466"/>
      <c r="Z691" s="466"/>
    </row>
    <row r="692" spans="1:26" ht="16.5" customHeight="1">
      <c r="A692" s="476"/>
      <c r="B692" s="466"/>
      <c r="C692" s="466"/>
      <c r="D692" s="466"/>
      <c r="E692" s="466"/>
      <c r="F692" s="466"/>
      <c r="G692" s="466"/>
      <c r="H692" s="466"/>
      <c r="I692" s="466"/>
      <c r="J692" s="466"/>
      <c r="K692" s="466"/>
      <c r="L692" s="466"/>
      <c r="M692" s="466"/>
      <c r="N692" s="466"/>
      <c r="O692" s="466"/>
      <c r="P692" s="466"/>
      <c r="Q692" s="466"/>
      <c r="R692" s="466"/>
      <c r="S692" s="466"/>
      <c r="T692" s="466"/>
      <c r="U692" s="466"/>
      <c r="V692" s="466"/>
      <c r="W692" s="466"/>
      <c r="X692" s="466"/>
      <c r="Y692" s="466"/>
      <c r="Z692" s="466"/>
    </row>
    <row r="693" spans="1:26" ht="16.5" customHeight="1">
      <c r="A693" s="476"/>
      <c r="B693" s="466"/>
      <c r="C693" s="466"/>
      <c r="D693" s="466"/>
      <c r="E693" s="466"/>
      <c r="F693" s="466"/>
      <c r="G693" s="466"/>
      <c r="H693" s="466"/>
      <c r="I693" s="466"/>
      <c r="J693" s="466"/>
      <c r="K693" s="466"/>
      <c r="L693" s="466"/>
      <c r="M693" s="466"/>
      <c r="N693" s="466"/>
      <c r="O693" s="466"/>
      <c r="P693" s="466"/>
      <c r="Q693" s="466"/>
      <c r="R693" s="466"/>
      <c r="S693" s="466"/>
      <c r="T693" s="466"/>
      <c r="U693" s="466"/>
      <c r="V693" s="466"/>
      <c r="W693" s="466"/>
      <c r="X693" s="466"/>
      <c r="Y693" s="466"/>
      <c r="Z693" s="466"/>
    </row>
    <row r="694" spans="1:26" ht="16.5" customHeight="1">
      <c r="A694" s="476"/>
      <c r="B694" s="466"/>
      <c r="C694" s="466"/>
      <c r="D694" s="466"/>
      <c r="E694" s="466"/>
      <c r="F694" s="466"/>
      <c r="G694" s="466"/>
      <c r="H694" s="466"/>
      <c r="I694" s="466"/>
      <c r="J694" s="466"/>
      <c r="K694" s="466"/>
      <c r="L694" s="466"/>
      <c r="M694" s="466"/>
      <c r="N694" s="466"/>
      <c r="O694" s="466"/>
      <c r="P694" s="466"/>
      <c r="Q694" s="466"/>
      <c r="R694" s="466"/>
      <c r="S694" s="466"/>
      <c r="T694" s="466"/>
      <c r="U694" s="466"/>
      <c r="V694" s="466"/>
      <c r="W694" s="466"/>
      <c r="X694" s="466"/>
      <c r="Y694" s="466"/>
      <c r="Z694" s="466"/>
    </row>
    <row r="695" spans="1:26" ht="16.5" customHeight="1">
      <c r="A695" s="476"/>
      <c r="B695" s="466"/>
      <c r="C695" s="466"/>
      <c r="D695" s="466"/>
      <c r="E695" s="466"/>
      <c r="F695" s="466"/>
      <c r="G695" s="466"/>
      <c r="H695" s="466"/>
      <c r="I695" s="466"/>
      <c r="J695" s="466"/>
      <c r="K695" s="466"/>
      <c r="L695" s="466"/>
      <c r="M695" s="466"/>
      <c r="N695" s="466"/>
      <c r="O695" s="466"/>
      <c r="P695" s="466"/>
      <c r="Q695" s="466"/>
      <c r="R695" s="466"/>
      <c r="S695" s="466"/>
      <c r="T695" s="466"/>
      <c r="U695" s="466"/>
      <c r="V695" s="466"/>
      <c r="W695" s="466"/>
      <c r="X695" s="466"/>
      <c r="Y695" s="466"/>
      <c r="Z695" s="466"/>
    </row>
    <row r="696" spans="1:26" ht="16.5" customHeight="1">
      <c r="A696" s="476"/>
      <c r="B696" s="466"/>
      <c r="C696" s="466"/>
      <c r="D696" s="466"/>
      <c r="E696" s="466"/>
      <c r="F696" s="466"/>
      <c r="G696" s="466"/>
      <c r="H696" s="466"/>
      <c r="I696" s="466"/>
      <c r="J696" s="466"/>
      <c r="K696" s="466"/>
      <c r="L696" s="466"/>
      <c r="M696" s="466"/>
      <c r="N696" s="466"/>
      <c r="O696" s="466"/>
      <c r="P696" s="466"/>
      <c r="Q696" s="466"/>
      <c r="R696" s="466"/>
      <c r="S696" s="466"/>
      <c r="T696" s="466"/>
      <c r="U696" s="466"/>
      <c r="V696" s="466"/>
      <c r="W696" s="466"/>
      <c r="X696" s="466"/>
      <c r="Y696" s="466"/>
      <c r="Z696" s="466"/>
    </row>
    <row r="697" spans="1:26" ht="16.5" customHeight="1">
      <c r="A697" s="476"/>
      <c r="B697" s="466"/>
      <c r="C697" s="466"/>
      <c r="D697" s="466"/>
      <c r="E697" s="466"/>
      <c r="F697" s="466"/>
      <c r="G697" s="466"/>
      <c r="H697" s="466"/>
      <c r="I697" s="466"/>
      <c r="J697" s="466"/>
      <c r="K697" s="466"/>
      <c r="L697" s="466"/>
      <c r="M697" s="466"/>
      <c r="N697" s="466"/>
      <c r="O697" s="466"/>
      <c r="P697" s="466"/>
      <c r="Q697" s="466"/>
      <c r="R697" s="466"/>
      <c r="S697" s="466"/>
      <c r="T697" s="466"/>
      <c r="U697" s="466"/>
      <c r="V697" s="466"/>
      <c r="W697" s="466"/>
      <c r="X697" s="466"/>
      <c r="Y697" s="466"/>
      <c r="Z697" s="466"/>
    </row>
    <row r="698" spans="1:26" ht="16.5" customHeight="1">
      <c r="A698" s="476"/>
      <c r="B698" s="466"/>
      <c r="C698" s="466"/>
      <c r="D698" s="466"/>
      <c r="E698" s="466"/>
      <c r="F698" s="466"/>
      <c r="G698" s="466"/>
      <c r="H698" s="466"/>
      <c r="I698" s="466"/>
      <c r="J698" s="466"/>
      <c r="K698" s="466"/>
      <c r="L698" s="466"/>
      <c r="M698" s="466"/>
      <c r="N698" s="466"/>
      <c r="O698" s="466"/>
      <c r="P698" s="466"/>
      <c r="Q698" s="466"/>
      <c r="R698" s="466"/>
      <c r="S698" s="466"/>
      <c r="T698" s="466"/>
      <c r="U698" s="466"/>
      <c r="V698" s="466"/>
      <c r="W698" s="466"/>
      <c r="X698" s="466"/>
      <c r="Y698" s="466"/>
      <c r="Z698" s="466"/>
    </row>
    <row r="699" spans="1:26" ht="16.5" customHeight="1">
      <c r="A699" s="476"/>
      <c r="B699" s="466"/>
      <c r="C699" s="466"/>
      <c r="D699" s="466"/>
      <c r="E699" s="466"/>
      <c r="F699" s="466"/>
      <c r="G699" s="466"/>
      <c r="H699" s="466"/>
      <c r="I699" s="466"/>
      <c r="J699" s="466"/>
      <c r="K699" s="466"/>
      <c r="L699" s="466"/>
      <c r="M699" s="466"/>
      <c r="N699" s="466"/>
      <c r="O699" s="466"/>
      <c r="P699" s="466"/>
      <c r="Q699" s="466"/>
      <c r="R699" s="466"/>
      <c r="S699" s="466"/>
      <c r="T699" s="466"/>
      <c r="U699" s="466"/>
      <c r="V699" s="466"/>
      <c r="W699" s="466"/>
      <c r="X699" s="466"/>
      <c r="Y699" s="466"/>
      <c r="Z699" s="466"/>
    </row>
    <row r="700" spans="1:26" ht="16.5" customHeight="1">
      <c r="A700" s="476"/>
      <c r="B700" s="466"/>
      <c r="C700" s="466"/>
      <c r="D700" s="466"/>
      <c r="E700" s="466"/>
      <c r="F700" s="466"/>
      <c r="G700" s="466"/>
      <c r="H700" s="466"/>
      <c r="I700" s="466"/>
      <c r="J700" s="466"/>
      <c r="K700" s="466"/>
      <c r="L700" s="466"/>
      <c r="M700" s="466"/>
      <c r="N700" s="466"/>
      <c r="O700" s="466"/>
      <c r="P700" s="466"/>
      <c r="Q700" s="466"/>
      <c r="R700" s="466"/>
      <c r="S700" s="466"/>
      <c r="T700" s="466"/>
      <c r="U700" s="466"/>
      <c r="V700" s="466"/>
      <c r="W700" s="466"/>
      <c r="X700" s="466"/>
      <c r="Y700" s="466"/>
      <c r="Z700" s="466"/>
    </row>
    <row r="701" spans="1:26" ht="16.5" customHeight="1">
      <c r="A701" s="476"/>
      <c r="B701" s="466"/>
      <c r="C701" s="466"/>
      <c r="D701" s="466"/>
      <c r="E701" s="466"/>
      <c r="F701" s="466"/>
      <c r="G701" s="466"/>
      <c r="H701" s="466"/>
      <c r="I701" s="466"/>
      <c r="J701" s="466"/>
      <c r="K701" s="466"/>
      <c r="L701" s="466"/>
      <c r="M701" s="466"/>
      <c r="N701" s="466"/>
      <c r="O701" s="466"/>
      <c r="P701" s="466"/>
      <c r="Q701" s="466"/>
      <c r="R701" s="466"/>
      <c r="S701" s="466"/>
      <c r="T701" s="466"/>
      <c r="U701" s="466"/>
      <c r="V701" s="466"/>
      <c r="W701" s="466"/>
      <c r="X701" s="466"/>
      <c r="Y701" s="466"/>
      <c r="Z701" s="466"/>
    </row>
    <row r="702" spans="1:26" ht="16.5" customHeight="1">
      <c r="A702" s="476"/>
      <c r="B702" s="466"/>
      <c r="C702" s="466"/>
      <c r="D702" s="466"/>
      <c r="E702" s="466"/>
      <c r="F702" s="466"/>
      <c r="G702" s="466"/>
      <c r="H702" s="466"/>
      <c r="I702" s="466"/>
      <c r="J702" s="466"/>
      <c r="K702" s="466"/>
      <c r="L702" s="466"/>
      <c r="M702" s="466"/>
      <c r="N702" s="466"/>
      <c r="O702" s="466"/>
      <c r="P702" s="466"/>
      <c r="Q702" s="466"/>
      <c r="R702" s="466"/>
      <c r="S702" s="466"/>
      <c r="T702" s="466"/>
      <c r="U702" s="466"/>
      <c r="V702" s="466"/>
      <c r="W702" s="466"/>
      <c r="X702" s="466"/>
      <c r="Y702" s="466"/>
      <c r="Z702" s="466"/>
    </row>
    <row r="703" spans="1:26" ht="16.5" customHeight="1">
      <c r="A703" s="476"/>
      <c r="B703" s="466"/>
      <c r="C703" s="466"/>
      <c r="D703" s="466"/>
      <c r="E703" s="466"/>
      <c r="F703" s="466"/>
      <c r="G703" s="466"/>
      <c r="H703" s="466"/>
      <c r="I703" s="466"/>
      <c r="J703" s="466"/>
      <c r="K703" s="466"/>
      <c r="L703" s="466"/>
      <c r="M703" s="466"/>
      <c r="N703" s="466"/>
      <c r="O703" s="466"/>
      <c r="P703" s="466"/>
      <c r="Q703" s="466"/>
      <c r="R703" s="466"/>
      <c r="S703" s="466"/>
      <c r="T703" s="466"/>
      <c r="U703" s="466"/>
      <c r="V703" s="466"/>
      <c r="W703" s="466"/>
      <c r="X703" s="466"/>
      <c r="Y703" s="466"/>
      <c r="Z703" s="466"/>
    </row>
    <row r="704" spans="1:26" ht="16.5" customHeight="1">
      <c r="A704" s="476"/>
      <c r="B704" s="466"/>
      <c r="C704" s="466"/>
      <c r="D704" s="466"/>
      <c r="E704" s="466"/>
      <c r="F704" s="466"/>
      <c r="G704" s="466"/>
      <c r="H704" s="466"/>
      <c r="I704" s="466"/>
      <c r="J704" s="466"/>
      <c r="K704" s="466"/>
      <c r="L704" s="466"/>
      <c r="M704" s="466"/>
      <c r="N704" s="466"/>
      <c r="O704" s="466"/>
      <c r="P704" s="466"/>
      <c r="Q704" s="466"/>
      <c r="R704" s="466"/>
      <c r="S704" s="466"/>
      <c r="T704" s="466"/>
      <c r="U704" s="466"/>
      <c r="V704" s="466"/>
      <c r="W704" s="466"/>
      <c r="X704" s="466"/>
      <c r="Y704" s="466"/>
      <c r="Z704" s="466"/>
    </row>
    <row r="705" spans="1:26" ht="16.5" customHeight="1">
      <c r="A705" s="476"/>
      <c r="B705" s="466"/>
      <c r="C705" s="466"/>
      <c r="D705" s="466"/>
      <c r="E705" s="466"/>
      <c r="F705" s="466"/>
      <c r="G705" s="466"/>
      <c r="H705" s="466"/>
      <c r="I705" s="466"/>
      <c r="J705" s="466"/>
      <c r="K705" s="466"/>
      <c r="L705" s="466"/>
      <c r="M705" s="466"/>
      <c r="N705" s="466"/>
      <c r="O705" s="466"/>
      <c r="P705" s="466"/>
      <c r="Q705" s="466"/>
      <c r="R705" s="466"/>
      <c r="S705" s="466"/>
      <c r="T705" s="466"/>
      <c r="U705" s="466"/>
      <c r="V705" s="466"/>
      <c r="W705" s="466"/>
      <c r="X705" s="466"/>
      <c r="Y705" s="466"/>
      <c r="Z705" s="466"/>
    </row>
    <row r="706" spans="1:26" ht="16.5" customHeight="1">
      <c r="A706" s="476"/>
      <c r="B706" s="466"/>
      <c r="C706" s="466"/>
      <c r="D706" s="466"/>
      <c r="E706" s="466"/>
      <c r="F706" s="466"/>
      <c r="G706" s="466"/>
      <c r="H706" s="466"/>
      <c r="I706" s="466"/>
      <c r="J706" s="466"/>
      <c r="K706" s="466"/>
      <c r="L706" s="466"/>
      <c r="M706" s="466"/>
      <c r="N706" s="466"/>
      <c r="O706" s="466"/>
      <c r="P706" s="466"/>
      <c r="Q706" s="466"/>
      <c r="R706" s="466"/>
      <c r="S706" s="466"/>
      <c r="T706" s="466"/>
      <c r="U706" s="466"/>
      <c r="V706" s="466"/>
      <c r="W706" s="466"/>
      <c r="X706" s="466"/>
      <c r="Y706" s="466"/>
      <c r="Z706" s="466"/>
    </row>
    <row r="707" spans="1:26" ht="16.5" customHeight="1">
      <c r="A707" s="476"/>
      <c r="B707" s="466"/>
      <c r="C707" s="466"/>
      <c r="D707" s="466"/>
      <c r="E707" s="466"/>
      <c r="F707" s="466"/>
      <c r="G707" s="466"/>
      <c r="H707" s="466"/>
      <c r="I707" s="466"/>
      <c r="J707" s="466"/>
      <c r="K707" s="466"/>
      <c r="L707" s="466"/>
      <c r="M707" s="466"/>
      <c r="N707" s="466"/>
      <c r="O707" s="466"/>
      <c r="P707" s="466"/>
      <c r="Q707" s="466"/>
      <c r="R707" s="466"/>
      <c r="S707" s="466"/>
      <c r="T707" s="466"/>
      <c r="U707" s="466"/>
      <c r="V707" s="466"/>
      <c r="W707" s="466"/>
      <c r="X707" s="466"/>
      <c r="Y707" s="466"/>
      <c r="Z707" s="466"/>
    </row>
    <row r="708" spans="1:26" ht="16.5" customHeight="1">
      <c r="A708" s="476"/>
      <c r="B708" s="466"/>
      <c r="C708" s="466"/>
      <c r="D708" s="466"/>
      <c r="E708" s="466"/>
      <c r="F708" s="466"/>
      <c r="G708" s="466"/>
      <c r="H708" s="466"/>
      <c r="I708" s="466"/>
      <c r="J708" s="466"/>
      <c r="K708" s="466"/>
      <c r="L708" s="466"/>
      <c r="M708" s="466"/>
      <c r="N708" s="466"/>
      <c r="O708" s="466"/>
      <c r="P708" s="466"/>
      <c r="Q708" s="466"/>
      <c r="R708" s="466"/>
      <c r="S708" s="466"/>
      <c r="T708" s="466"/>
      <c r="U708" s="466"/>
      <c r="V708" s="466"/>
      <c r="W708" s="466"/>
      <c r="X708" s="466"/>
      <c r="Y708" s="466"/>
      <c r="Z708" s="466"/>
    </row>
    <row r="709" spans="1:26" ht="16.5" customHeight="1">
      <c r="A709" s="476"/>
      <c r="B709" s="466"/>
      <c r="C709" s="466"/>
      <c r="D709" s="466"/>
      <c r="E709" s="466"/>
      <c r="F709" s="466"/>
      <c r="G709" s="466"/>
      <c r="H709" s="466"/>
      <c r="I709" s="466"/>
      <c r="J709" s="466"/>
      <c r="K709" s="466"/>
      <c r="L709" s="466"/>
      <c r="M709" s="466"/>
      <c r="N709" s="466"/>
      <c r="O709" s="466"/>
      <c r="P709" s="466"/>
      <c r="Q709" s="466"/>
      <c r="R709" s="466"/>
      <c r="S709" s="466"/>
      <c r="T709" s="466"/>
      <c r="U709" s="466"/>
      <c r="V709" s="466"/>
      <c r="W709" s="466"/>
      <c r="X709" s="466"/>
      <c r="Y709" s="466"/>
      <c r="Z709" s="466"/>
    </row>
    <row r="710" spans="1:26" ht="16.5" customHeight="1">
      <c r="A710" s="476"/>
      <c r="B710" s="466"/>
      <c r="C710" s="466"/>
      <c r="D710" s="466"/>
      <c r="E710" s="466"/>
      <c r="F710" s="466"/>
      <c r="G710" s="466"/>
      <c r="H710" s="466"/>
      <c r="I710" s="466"/>
      <c r="J710" s="466"/>
      <c r="K710" s="466"/>
      <c r="L710" s="466"/>
      <c r="M710" s="466"/>
      <c r="N710" s="466"/>
      <c r="O710" s="466"/>
      <c r="P710" s="466"/>
      <c r="Q710" s="466"/>
      <c r="R710" s="466"/>
      <c r="S710" s="466"/>
      <c r="T710" s="466"/>
      <c r="U710" s="466"/>
      <c r="V710" s="466"/>
      <c r="W710" s="466"/>
      <c r="X710" s="466"/>
      <c r="Y710" s="466"/>
      <c r="Z710" s="466"/>
    </row>
    <row r="711" spans="1:26" ht="16.5" customHeight="1">
      <c r="A711" s="476"/>
      <c r="B711" s="466"/>
      <c r="C711" s="466"/>
      <c r="D711" s="466"/>
      <c r="E711" s="466"/>
      <c r="F711" s="466"/>
      <c r="G711" s="466"/>
      <c r="H711" s="466"/>
      <c r="I711" s="466"/>
      <c r="J711" s="466"/>
      <c r="K711" s="466"/>
      <c r="L711" s="466"/>
      <c r="M711" s="466"/>
      <c r="N711" s="466"/>
      <c r="O711" s="466"/>
      <c r="P711" s="466"/>
      <c r="Q711" s="466"/>
      <c r="R711" s="466"/>
      <c r="S711" s="466"/>
      <c r="T711" s="466"/>
      <c r="U711" s="466"/>
      <c r="V711" s="466"/>
      <c r="W711" s="466"/>
      <c r="X711" s="466"/>
      <c r="Y711" s="466"/>
      <c r="Z711" s="466"/>
    </row>
    <row r="712" spans="1:26" ht="16.5" customHeight="1">
      <c r="A712" s="476"/>
      <c r="B712" s="466"/>
      <c r="C712" s="466"/>
      <c r="D712" s="466"/>
      <c r="E712" s="466"/>
      <c r="F712" s="466"/>
      <c r="G712" s="466"/>
      <c r="H712" s="466"/>
      <c r="I712" s="466"/>
      <c r="J712" s="466"/>
      <c r="K712" s="466"/>
      <c r="L712" s="466"/>
      <c r="M712" s="466"/>
      <c r="N712" s="466"/>
      <c r="O712" s="466"/>
      <c r="P712" s="466"/>
      <c r="Q712" s="466"/>
      <c r="R712" s="466"/>
      <c r="S712" s="466"/>
      <c r="T712" s="466"/>
      <c r="U712" s="466"/>
      <c r="V712" s="466"/>
      <c r="W712" s="466"/>
      <c r="X712" s="466"/>
      <c r="Y712" s="466"/>
      <c r="Z712" s="466"/>
    </row>
    <row r="713" spans="1:26" ht="16.5" customHeight="1">
      <c r="A713" s="476"/>
      <c r="B713" s="466"/>
      <c r="C713" s="466"/>
      <c r="D713" s="466"/>
      <c r="E713" s="466"/>
      <c r="F713" s="466"/>
      <c r="G713" s="466"/>
      <c r="H713" s="466"/>
      <c r="I713" s="466"/>
      <c r="J713" s="466"/>
      <c r="K713" s="466"/>
      <c r="L713" s="466"/>
      <c r="M713" s="466"/>
      <c r="N713" s="466"/>
      <c r="O713" s="466"/>
      <c r="P713" s="466"/>
      <c r="Q713" s="466"/>
      <c r="R713" s="466"/>
      <c r="S713" s="466"/>
      <c r="T713" s="466"/>
      <c r="U713" s="466"/>
      <c r="V713" s="466"/>
      <c r="W713" s="466"/>
      <c r="X713" s="466"/>
      <c r="Y713" s="466"/>
      <c r="Z713" s="466"/>
    </row>
    <row r="714" spans="1:26" ht="16.5" customHeight="1">
      <c r="A714" s="476"/>
      <c r="B714" s="466"/>
      <c r="C714" s="466"/>
      <c r="D714" s="466"/>
      <c r="E714" s="466"/>
      <c r="F714" s="466"/>
      <c r="G714" s="466"/>
      <c r="H714" s="466"/>
      <c r="I714" s="466"/>
      <c r="J714" s="466"/>
      <c r="K714" s="466"/>
      <c r="L714" s="466"/>
      <c r="M714" s="466"/>
      <c r="N714" s="466"/>
      <c r="O714" s="466"/>
      <c r="P714" s="466"/>
      <c r="Q714" s="466"/>
      <c r="R714" s="466"/>
      <c r="S714" s="466"/>
      <c r="T714" s="466"/>
      <c r="U714" s="466"/>
      <c r="V714" s="466"/>
      <c r="W714" s="466"/>
      <c r="X714" s="466"/>
      <c r="Y714" s="466"/>
      <c r="Z714" s="466"/>
    </row>
    <row r="715" spans="1:26" ht="16.5" customHeight="1">
      <c r="A715" s="476"/>
      <c r="B715" s="466"/>
      <c r="C715" s="466"/>
      <c r="D715" s="466"/>
      <c r="E715" s="466"/>
      <c r="F715" s="466"/>
      <c r="G715" s="466"/>
      <c r="H715" s="466"/>
      <c r="I715" s="466"/>
      <c r="J715" s="466"/>
      <c r="K715" s="466"/>
      <c r="L715" s="466"/>
      <c r="M715" s="466"/>
      <c r="N715" s="466"/>
      <c r="O715" s="466"/>
      <c r="P715" s="466"/>
      <c r="Q715" s="466"/>
      <c r="R715" s="466"/>
      <c r="S715" s="466"/>
      <c r="T715" s="466"/>
      <c r="U715" s="466"/>
      <c r="V715" s="466"/>
      <c r="W715" s="466"/>
      <c r="X715" s="466"/>
      <c r="Y715" s="466"/>
      <c r="Z715" s="466"/>
    </row>
    <row r="716" spans="1:26" ht="16.5" customHeight="1">
      <c r="A716" s="476"/>
      <c r="B716" s="466"/>
      <c r="C716" s="466"/>
      <c r="D716" s="466"/>
      <c r="E716" s="466"/>
      <c r="F716" s="466"/>
      <c r="G716" s="466"/>
      <c r="H716" s="466"/>
      <c r="I716" s="466"/>
      <c r="J716" s="466"/>
      <c r="K716" s="466"/>
      <c r="L716" s="466"/>
      <c r="M716" s="466"/>
      <c r="N716" s="466"/>
      <c r="O716" s="466"/>
      <c r="P716" s="466"/>
      <c r="Q716" s="466"/>
      <c r="R716" s="466"/>
      <c r="S716" s="466"/>
      <c r="T716" s="466"/>
      <c r="U716" s="466"/>
      <c r="V716" s="466"/>
      <c r="W716" s="466"/>
      <c r="X716" s="466"/>
      <c r="Y716" s="466"/>
      <c r="Z716" s="466"/>
    </row>
    <row r="717" spans="1:26" ht="16.5" customHeight="1">
      <c r="A717" s="476"/>
      <c r="B717" s="466"/>
      <c r="C717" s="466"/>
      <c r="D717" s="466"/>
      <c r="E717" s="466"/>
      <c r="F717" s="466"/>
      <c r="G717" s="466"/>
      <c r="H717" s="466"/>
      <c r="I717" s="466"/>
      <c r="J717" s="466"/>
      <c r="K717" s="466"/>
      <c r="L717" s="466"/>
      <c r="M717" s="466"/>
      <c r="N717" s="466"/>
      <c r="O717" s="466"/>
      <c r="P717" s="466"/>
      <c r="Q717" s="466"/>
      <c r="R717" s="466"/>
      <c r="S717" s="466"/>
      <c r="T717" s="466"/>
      <c r="U717" s="466"/>
      <c r="V717" s="466"/>
      <c r="W717" s="466"/>
      <c r="X717" s="466"/>
      <c r="Y717" s="466"/>
      <c r="Z717" s="466"/>
    </row>
    <row r="718" spans="1:26" ht="16.5" customHeight="1">
      <c r="A718" s="476"/>
      <c r="B718" s="466"/>
      <c r="C718" s="466"/>
      <c r="D718" s="466"/>
      <c r="E718" s="466"/>
      <c r="F718" s="466"/>
      <c r="G718" s="466"/>
      <c r="H718" s="466"/>
      <c r="I718" s="466"/>
      <c r="J718" s="466"/>
      <c r="K718" s="466"/>
      <c r="L718" s="466"/>
      <c r="M718" s="466"/>
      <c r="N718" s="466"/>
      <c r="O718" s="466"/>
      <c r="P718" s="466"/>
      <c r="Q718" s="466"/>
      <c r="R718" s="466"/>
      <c r="S718" s="466"/>
      <c r="T718" s="466"/>
      <c r="U718" s="466"/>
      <c r="V718" s="466"/>
      <c r="W718" s="466"/>
      <c r="X718" s="466"/>
      <c r="Y718" s="466"/>
      <c r="Z718" s="466"/>
    </row>
    <row r="719" spans="1:26" ht="16.5" customHeight="1">
      <c r="A719" s="476"/>
      <c r="B719" s="466"/>
      <c r="C719" s="466"/>
      <c r="D719" s="466"/>
      <c r="E719" s="466"/>
      <c r="F719" s="466"/>
      <c r="G719" s="466"/>
      <c r="H719" s="466"/>
      <c r="I719" s="466"/>
      <c r="J719" s="466"/>
      <c r="K719" s="466"/>
      <c r="L719" s="466"/>
      <c r="M719" s="466"/>
      <c r="N719" s="466"/>
      <c r="O719" s="466"/>
      <c r="P719" s="466"/>
      <c r="Q719" s="466"/>
      <c r="R719" s="466"/>
      <c r="S719" s="466"/>
      <c r="T719" s="466"/>
      <c r="U719" s="466"/>
      <c r="V719" s="466"/>
      <c r="W719" s="466"/>
      <c r="X719" s="466"/>
      <c r="Y719" s="466"/>
      <c r="Z719" s="466"/>
    </row>
    <row r="720" spans="1:26" ht="16.5" customHeight="1">
      <c r="A720" s="476"/>
      <c r="B720" s="466"/>
      <c r="C720" s="466"/>
      <c r="D720" s="466"/>
      <c r="E720" s="466"/>
      <c r="F720" s="466"/>
      <c r="G720" s="466"/>
      <c r="H720" s="466"/>
      <c r="I720" s="466"/>
      <c r="J720" s="466"/>
      <c r="K720" s="466"/>
      <c r="L720" s="466"/>
      <c r="M720" s="466"/>
      <c r="N720" s="466"/>
      <c r="O720" s="466"/>
      <c r="P720" s="466"/>
      <c r="Q720" s="466"/>
      <c r="R720" s="466"/>
      <c r="S720" s="466"/>
      <c r="T720" s="466"/>
      <c r="U720" s="466"/>
      <c r="V720" s="466"/>
      <c r="W720" s="466"/>
      <c r="X720" s="466"/>
      <c r="Y720" s="466"/>
      <c r="Z720" s="466"/>
    </row>
    <row r="721" spans="1:26" ht="16.5" customHeight="1">
      <c r="A721" s="476"/>
      <c r="B721" s="466"/>
      <c r="C721" s="466"/>
      <c r="D721" s="466"/>
      <c r="E721" s="466"/>
      <c r="F721" s="466"/>
      <c r="G721" s="466"/>
      <c r="H721" s="466"/>
      <c r="I721" s="466"/>
      <c r="J721" s="466"/>
      <c r="K721" s="466"/>
      <c r="L721" s="466"/>
      <c r="M721" s="466"/>
      <c r="N721" s="466"/>
      <c r="O721" s="466"/>
      <c r="P721" s="466"/>
      <c r="Q721" s="466"/>
      <c r="R721" s="466"/>
      <c r="S721" s="466"/>
      <c r="T721" s="466"/>
      <c r="U721" s="466"/>
      <c r="V721" s="466"/>
      <c r="W721" s="466"/>
      <c r="X721" s="466"/>
      <c r="Y721" s="466"/>
      <c r="Z721" s="466"/>
    </row>
    <row r="722" spans="1:26" ht="16.5" customHeight="1">
      <c r="A722" s="476"/>
      <c r="B722" s="466"/>
      <c r="C722" s="466"/>
      <c r="D722" s="466"/>
      <c r="E722" s="466"/>
      <c r="F722" s="466"/>
      <c r="G722" s="466"/>
      <c r="H722" s="466"/>
      <c r="I722" s="466"/>
      <c r="J722" s="466"/>
      <c r="K722" s="466"/>
      <c r="L722" s="466"/>
      <c r="M722" s="466"/>
      <c r="N722" s="466"/>
      <c r="O722" s="466"/>
      <c r="P722" s="466"/>
      <c r="Q722" s="466"/>
      <c r="R722" s="466"/>
      <c r="S722" s="466"/>
      <c r="T722" s="466"/>
      <c r="U722" s="466"/>
      <c r="V722" s="466"/>
      <c r="W722" s="466"/>
      <c r="X722" s="466"/>
      <c r="Y722" s="466"/>
      <c r="Z722" s="466"/>
    </row>
    <row r="723" spans="1:26" ht="16.5" customHeight="1">
      <c r="A723" s="476"/>
      <c r="B723" s="466"/>
      <c r="C723" s="466"/>
      <c r="D723" s="466"/>
      <c r="E723" s="466"/>
      <c r="F723" s="466"/>
      <c r="G723" s="466"/>
      <c r="H723" s="466"/>
      <c r="I723" s="466"/>
      <c r="J723" s="466"/>
      <c r="K723" s="466"/>
      <c r="L723" s="466"/>
      <c r="M723" s="466"/>
      <c r="N723" s="466"/>
      <c r="O723" s="466"/>
      <c r="P723" s="466"/>
      <c r="Q723" s="466"/>
      <c r="R723" s="466"/>
      <c r="S723" s="466"/>
      <c r="T723" s="466"/>
      <c r="U723" s="466"/>
      <c r="V723" s="466"/>
      <c r="W723" s="466"/>
      <c r="X723" s="466"/>
      <c r="Y723" s="466"/>
      <c r="Z723" s="466"/>
    </row>
    <row r="724" spans="1:26" ht="16.5" customHeight="1">
      <c r="A724" s="476"/>
      <c r="B724" s="466"/>
      <c r="C724" s="466"/>
      <c r="D724" s="466"/>
      <c r="E724" s="466"/>
      <c r="F724" s="466"/>
      <c r="G724" s="466"/>
      <c r="H724" s="466"/>
      <c r="I724" s="466"/>
      <c r="J724" s="466"/>
      <c r="K724" s="466"/>
      <c r="L724" s="466"/>
      <c r="M724" s="466"/>
      <c r="N724" s="466"/>
      <c r="O724" s="466"/>
      <c r="P724" s="466"/>
      <c r="Q724" s="466"/>
      <c r="R724" s="466"/>
      <c r="S724" s="466"/>
      <c r="T724" s="466"/>
      <c r="U724" s="466"/>
      <c r="V724" s="466"/>
      <c r="W724" s="466"/>
      <c r="X724" s="466"/>
      <c r="Y724" s="466"/>
      <c r="Z724" s="466"/>
    </row>
    <row r="725" spans="1:26" ht="16.5" customHeight="1">
      <c r="A725" s="476"/>
      <c r="B725" s="466"/>
      <c r="C725" s="466"/>
      <c r="D725" s="466"/>
      <c r="E725" s="466"/>
      <c r="F725" s="466"/>
      <c r="G725" s="466"/>
      <c r="H725" s="466"/>
      <c r="I725" s="466"/>
      <c r="J725" s="466"/>
      <c r="K725" s="466"/>
      <c r="L725" s="466"/>
      <c r="M725" s="466"/>
      <c r="N725" s="466"/>
      <c r="O725" s="466"/>
      <c r="P725" s="466"/>
      <c r="Q725" s="466"/>
      <c r="R725" s="466"/>
      <c r="S725" s="466"/>
      <c r="T725" s="466"/>
      <c r="U725" s="466"/>
      <c r="V725" s="466"/>
      <c r="W725" s="466"/>
      <c r="X725" s="466"/>
      <c r="Y725" s="466"/>
      <c r="Z725" s="466"/>
    </row>
    <row r="726" spans="1:26" ht="16.5" customHeight="1">
      <c r="A726" s="476"/>
      <c r="B726" s="466"/>
      <c r="C726" s="466"/>
      <c r="D726" s="466"/>
      <c r="E726" s="466"/>
      <c r="F726" s="466"/>
      <c r="G726" s="466"/>
      <c r="H726" s="466"/>
      <c r="I726" s="466"/>
      <c r="J726" s="466"/>
      <c r="K726" s="466"/>
      <c r="L726" s="466"/>
      <c r="M726" s="466"/>
      <c r="N726" s="466"/>
      <c r="O726" s="466"/>
      <c r="P726" s="466"/>
      <c r="Q726" s="466"/>
      <c r="R726" s="466"/>
      <c r="S726" s="466"/>
      <c r="T726" s="466"/>
      <c r="U726" s="466"/>
      <c r="V726" s="466"/>
      <c r="W726" s="466"/>
      <c r="X726" s="466"/>
      <c r="Y726" s="466"/>
      <c r="Z726" s="466"/>
    </row>
    <row r="727" spans="1:26" ht="16.5" customHeight="1">
      <c r="A727" s="476"/>
      <c r="B727" s="466"/>
      <c r="C727" s="466"/>
      <c r="D727" s="466"/>
      <c r="E727" s="466"/>
      <c r="F727" s="466"/>
      <c r="G727" s="466"/>
      <c r="H727" s="466"/>
      <c r="I727" s="466"/>
      <c r="J727" s="466"/>
      <c r="K727" s="466"/>
      <c r="L727" s="466"/>
      <c r="M727" s="466"/>
      <c r="N727" s="466"/>
      <c r="O727" s="466"/>
      <c r="P727" s="466"/>
      <c r="Q727" s="466"/>
      <c r="R727" s="466"/>
      <c r="S727" s="466"/>
      <c r="T727" s="466"/>
      <c r="U727" s="466"/>
      <c r="V727" s="466"/>
      <c r="W727" s="466"/>
      <c r="X727" s="466"/>
      <c r="Y727" s="466"/>
      <c r="Z727" s="466"/>
    </row>
    <row r="728" spans="1:26" ht="16.5" customHeight="1">
      <c r="A728" s="476"/>
      <c r="B728" s="466"/>
      <c r="C728" s="466"/>
      <c r="D728" s="466"/>
      <c r="E728" s="466"/>
      <c r="F728" s="466"/>
      <c r="G728" s="466"/>
      <c r="H728" s="466"/>
      <c r="I728" s="466"/>
      <c r="J728" s="466"/>
      <c r="K728" s="466"/>
      <c r="L728" s="466"/>
      <c r="M728" s="466"/>
      <c r="N728" s="466"/>
      <c r="O728" s="466"/>
      <c r="P728" s="466"/>
      <c r="Q728" s="466"/>
      <c r="R728" s="466"/>
      <c r="S728" s="466"/>
      <c r="T728" s="466"/>
      <c r="U728" s="466"/>
      <c r="V728" s="466"/>
      <c r="W728" s="466"/>
      <c r="X728" s="466"/>
      <c r="Y728" s="466"/>
      <c r="Z728" s="466"/>
    </row>
    <row r="729" spans="1:26" ht="16.5" customHeight="1">
      <c r="A729" s="476"/>
      <c r="B729" s="466"/>
      <c r="C729" s="466"/>
      <c r="D729" s="466"/>
      <c r="E729" s="466"/>
      <c r="F729" s="466"/>
      <c r="G729" s="466"/>
      <c r="H729" s="466"/>
      <c r="I729" s="466"/>
      <c r="J729" s="466"/>
      <c r="K729" s="466"/>
      <c r="L729" s="466"/>
      <c r="M729" s="466"/>
      <c r="N729" s="466"/>
      <c r="O729" s="466"/>
      <c r="P729" s="466"/>
      <c r="Q729" s="466"/>
      <c r="R729" s="466"/>
      <c r="S729" s="466"/>
      <c r="T729" s="466"/>
      <c r="U729" s="466"/>
      <c r="V729" s="466"/>
      <c r="W729" s="466"/>
      <c r="X729" s="466"/>
      <c r="Y729" s="466"/>
      <c r="Z729" s="466"/>
    </row>
    <row r="730" spans="1:26" ht="16.5" customHeight="1">
      <c r="A730" s="476"/>
      <c r="B730" s="466"/>
      <c r="C730" s="466"/>
      <c r="D730" s="466"/>
      <c r="E730" s="466"/>
      <c r="F730" s="466"/>
      <c r="G730" s="466"/>
      <c r="H730" s="466"/>
      <c r="I730" s="466"/>
      <c r="J730" s="466"/>
      <c r="K730" s="466"/>
      <c r="L730" s="466"/>
      <c r="M730" s="466"/>
      <c r="N730" s="466"/>
      <c r="O730" s="466"/>
      <c r="P730" s="466"/>
      <c r="Q730" s="466"/>
      <c r="R730" s="466"/>
      <c r="S730" s="466"/>
      <c r="T730" s="466"/>
      <c r="U730" s="466"/>
      <c r="V730" s="466"/>
      <c r="W730" s="466"/>
      <c r="X730" s="466"/>
      <c r="Y730" s="466"/>
      <c r="Z730" s="466"/>
    </row>
    <row r="731" spans="1:26" ht="16.5" customHeight="1">
      <c r="A731" s="476"/>
      <c r="B731" s="466"/>
      <c r="C731" s="466"/>
      <c r="D731" s="466"/>
      <c r="E731" s="466"/>
      <c r="F731" s="466"/>
      <c r="G731" s="466"/>
      <c r="H731" s="466"/>
      <c r="I731" s="466"/>
      <c r="J731" s="466"/>
      <c r="K731" s="466"/>
      <c r="L731" s="466"/>
      <c r="M731" s="466"/>
      <c r="N731" s="466"/>
      <c r="O731" s="466"/>
      <c r="P731" s="466"/>
      <c r="Q731" s="466"/>
      <c r="R731" s="466"/>
      <c r="S731" s="466"/>
      <c r="T731" s="466"/>
      <c r="U731" s="466"/>
      <c r="V731" s="466"/>
      <c r="W731" s="466"/>
      <c r="X731" s="466"/>
      <c r="Y731" s="466"/>
      <c r="Z731" s="466"/>
    </row>
    <row r="732" spans="1:26" ht="16.5" customHeight="1">
      <c r="A732" s="476"/>
      <c r="B732" s="466"/>
      <c r="C732" s="466"/>
      <c r="D732" s="466"/>
      <c r="E732" s="466"/>
      <c r="F732" s="466"/>
      <c r="G732" s="466"/>
      <c r="H732" s="466"/>
      <c r="I732" s="466"/>
      <c r="J732" s="466"/>
      <c r="K732" s="466"/>
      <c r="L732" s="466"/>
      <c r="M732" s="466"/>
      <c r="N732" s="466"/>
      <c r="O732" s="466"/>
      <c r="P732" s="466"/>
      <c r="Q732" s="466"/>
      <c r="R732" s="466"/>
      <c r="S732" s="466"/>
      <c r="T732" s="466"/>
      <c r="U732" s="466"/>
      <c r="V732" s="466"/>
      <c r="W732" s="466"/>
      <c r="X732" s="466"/>
      <c r="Y732" s="466"/>
      <c r="Z732" s="466"/>
    </row>
    <row r="733" spans="1:26" ht="16.5" customHeight="1">
      <c r="A733" s="476"/>
      <c r="B733" s="466"/>
      <c r="C733" s="466"/>
      <c r="D733" s="466"/>
      <c r="E733" s="466"/>
      <c r="F733" s="466"/>
      <c r="G733" s="466"/>
      <c r="H733" s="466"/>
      <c r="I733" s="466"/>
      <c r="J733" s="466"/>
      <c r="K733" s="466"/>
      <c r="L733" s="466"/>
      <c r="M733" s="466"/>
      <c r="N733" s="466"/>
      <c r="O733" s="466"/>
      <c r="P733" s="466"/>
      <c r="Q733" s="466"/>
      <c r="R733" s="466"/>
      <c r="S733" s="466"/>
      <c r="T733" s="466"/>
      <c r="U733" s="466"/>
      <c r="V733" s="466"/>
      <c r="W733" s="466"/>
      <c r="X733" s="466"/>
      <c r="Y733" s="466"/>
      <c r="Z733" s="466"/>
    </row>
    <row r="734" spans="1:26" ht="16.5" customHeight="1">
      <c r="A734" s="476"/>
      <c r="B734" s="466"/>
      <c r="C734" s="466"/>
      <c r="D734" s="466"/>
      <c r="E734" s="466"/>
      <c r="F734" s="466"/>
      <c r="G734" s="466"/>
      <c r="H734" s="466"/>
      <c r="I734" s="466"/>
      <c r="J734" s="466"/>
      <c r="K734" s="466"/>
      <c r="L734" s="466"/>
      <c r="M734" s="466"/>
      <c r="N734" s="466"/>
      <c r="O734" s="466"/>
      <c r="P734" s="466"/>
      <c r="Q734" s="466"/>
      <c r="R734" s="466"/>
      <c r="S734" s="466"/>
      <c r="T734" s="466"/>
      <c r="U734" s="466"/>
      <c r="V734" s="466"/>
      <c r="W734" s="466"/>
      <c r="X734" s="466"/>
      <c r="Y734" s="466"/>
      <c r="Z734" s="466"/>
    </row>
    <row r="735" spans="1:26" ht="16.5" customHeight="1">
      <c r="A735" s="476"/>
      <c r="B735" s="466"/>
      <c r="C735" s="466"/>
      <c r="D735" s="466"/>
      <c r="E735" s="466"/>
      <c r="F735" s="466"/>
      <c r="G735" s="466"/>
      <c r="H735" s="466"/>
      <c r="I735" s="466"/>
      <c r="J735" s="466"/>
      <c r="K735" s="466"/>
      <c r="L735" s="466"/>
      <c r="M735" s="466"/>
      <c r="N735" s="466"/>
      <c r="O735" s="466"/>
      <c r="P735" s="466"/>
      <c r="Q735" s="466"/>
      <c r="R735" s="466"/>
      <c r="S735" s="466"/>
      <c r="T735" s="466"/>
      <c r="U735" s="466"/>
      <c r="V735" s="466"/>
      <c r="W735" s="466"/>
      <c r="X735" s="466"/>
      <c r="Y735" s="466"/>
      <c r="Z735" s="466"/>
    </row>
    <row r="736" spans="1:26" ht="16.5" customHeight="1">
      <c r="A736" s="476"/>
      <c r="B736" s="466"/>
      <c r="C736" s="466"/>
      <c r="D736" s="466"/>
      <c r="E736" s="466"/>
      <c r="F736" s="466"/>
      <c r="G736" s="466"/>
      <c r="H736" s="466"/>
      <c r="I736" s="466"/>
      <c r="J736" s="466"/>
      <c r="K736" s="466"/>
      <c r="L736" s="466"/>
      <c r="M736" s="466"/>
      <c r="N736" s="466"/>
      <c r="O736" s="466"/>
      <c r="P736" s="466"/>
      <c r="Q736" s="466"/>
      <c r="R736" s="466"/>
      <c r="S736" s="466"/>
      <c r="T736" s="466"/>
      <c r="U736" s="466"/>
      <c r="V736" s="466"/>
      <c r="W736" s="466"/>
      <c r="X736" s="466"/>
      <c r="Y736" s="466"/>
      <c r="Z736" s="466"/>
    </row>
    <row r="737" spans="1:26" ht="16.5" customHeight="1">
      <c r="A737" s="476"/>
      <c r="B737" s="466"/>
      <c r="C737" s="466"/>
      <c r="D737" s="466"/>
      <c r="E737" s="466"/>
      <c r="F737" s="466"/>
      <c r="G737" s="466"/>
      <c r="H737" s="466"/>
      <c r="I737" s="466"/>
      <c r="J737" s="466"/>
      <c r="K737" s="466"/>
      <c r="L737" s="466"/>
      <c r="M737" s="466"/>
      <c r="N737" s="466"/>
      <c r="O737" s="466"/>
      <c r="P737" s="466"/>
      <c r="Q737" s="466"/>
      <c r="R737" s="466"/>
      <c r="S737" s="466"/>
      <c r="T737" s="466"/>
      <c r="U737" s="466"/>
      <c r="V737" s="466"/>
      <c r="W737" s="466"/>
      <c r="X737" s="466"/>
      <c r="Y737" s="466"/>
      <c r="Z737" s="466"/>
    </row>
    <row r="738" spans="1:26" ht="16.5" customHeight="1">
      <c r="A738" s="476"/>
      <c r="B738" s="466"/>
      <c r="C738" s="466"/>
      <c r="D738" s="466"/>
      <c r="E738" s="466"/>
      <c r="F738" s="466"/>
      <c r="G738" s="466"/>
      <c r="H738" s="466"/>
      <c r="I738" s="466"/>
      <c r="J738" s="466"/>
      <c r="K738" s="466"/>
      <c r="L738" s="466"/>
      <c r="M738" s="466"/>
      <c r="N738" s="466"/>
      <c r="O738" s="466"/>
      <c r="P738" s="466"/>
      <c r="Q738" s="466"/>
      <c r="R738" s="466"/>
      <c r="S738" s="466"/>
      <c r="T738" s="466"/>
      <c r="U738" s="466"/>
      <c r="V738" s="466"/>
      <c r="W738" s="466"/>
      <c r="X738" s="466"/>
      <c r="Y738" s="466"/>
      <c r="Z738" s="466"/>
    </row>
    <row r="739" spans="1:26" ht="16.5" customHeight="1">
      <c r="A739" s="476"/>
      <c r="B739" s="466"/>
      <c r="C739" s="466"/>
      <c r="D739" s="466"/>
      <c r="E739" s="466"/>
      <c r="F739" s="466"/>
      <c r="G739" s="466"/>
      <c r="H739" s="466"/>
      <c r="I739" s="466"/>
      <c r="J739" s="466"/>
      <c r="K739" s="466"/>
      <c r="L739" s="466"/>
      <c r="M739" s="466"/>
      <c r="N739" s="466"/>
      <c r="O739" s="466"/>
      <c r="P739" s="466"/>
      <c r="Q739" s="466"/>
      <c r="R739" s="466"/>
      <c r="S739" s="466"/>
      <c r="T739" s="466"/>
      <c r="U739" s="466"/>
      <c r="V739" s="466"/>
      <c r="W739" s="466"/>
      <c r="X739" s="466"/>
      <c r="Y739" s="466"/>
      <c r="Z739" s="466"/>
    </row>
    <row r="740" spans="1:26" ht="16.5" customHeight="1">
      <c r="A740" s="476"/>
      <c r="B740" s="466"/>
      <c r="C740" s="466"/>
      <c r="D740" s="466"/>
      <c r="E740" s="466"/>
      <c r="F740" s="466"/>
      <c r="G740" s="466"/>
      <c r="H740" s="466"/>
      <c r="I740" s="466"/>
      <c r="J740" s="466"/>
      <c r="K740" s="466"/>
      <c r="L740" s="466"/>
      <c r="M740" s="466"/>
      <c r="N740" s="466"/>
      <c r="O740" s="466"/>
      <c r="P740" s="466"/>
      <c r="Q740" s="466"/>
      <c r="R740" s="466"/>
      <c r="S740" s="466"/>
      <c r="T740" s="466"/>
      <c r="U740" s="466"/>
      <c r="V740" s="466"/>
      <c r="W740" s="466"/>
      <c r="X740" s="466"/>
      <c r="Y740" s="466"/>
      <c r="Z740" s="466"/>
    </row>
    <row r="741" spans="1:26" ht="16.5" customHeight="1">
      <c r="A741" s="476"/>
      <c r="B741" s="466"/>
      <c r="C741" s="466"/>
      <c r="D741" s="466"/>
      <c r="E741" s="466"/>
      <c r="F741" s="466"/>
      <c r="G741" s="466"/>
      <c r="H741" s="466"/>
      <c r="I741" s="466"/>
      <c r="J741" s="466"/>
      <c r="K741" s="466"/>
      <c r="L741" s="466"/>
      <c r="M741" s="466"/>
      <c r="N741" s="466"/>
      <c r="O741" s="466"/>
      <c r="P741" s="466"/>
      <c r="Q741" s="466"/>
      <c r="R741" s="466"/>
      <c r="S741" s="466"/>
      <c r="T741" s="466"/>
      <c r="U741" s="466"/>
      <c r="V741" s="466"/>
      <c r="W741" s="466"/>
      <c r="X741" s="466"/>
      <c r="Y741" s="466"/>
      <c r="Z741" s="466"/>
    </row>
    <row r="742" spans="1:26" ht="16.5" customHeight="1">
      <c r="A742" s="476"/>
      <c r="B742" s="466"/>
      <c r="C742" s="466"/>
      <c r="D742" s="466"/>
      <c r="E742" s="466"/>
      <c r="F742" s="466"/>
      <c r="G742" s="466"/>
      <c r="H742" s="466"/>
      <c r="I742" s="466"/>
      <c r="J742" s="466"/>
      <c r="K742" s="466"/>
      <c r="L742" s="466"/>
      <c r="M742" s="466"/>
      <c r="N742" s="466"/>
      <c r="O742" s="466"/>
      <c r="P742" s="466"/>
      <c r="Q742" s="466"/>
      <c r="R742" s="466"/>
      <c r="S742" s="466"/>
      <c r="T742" s="466"/>
      <c r="U742" s="466"/>
      <c r="V742" s="466"/>
      <c r="W742" s="466"/>
      <c r="X742" s="466"/>
      <c r="Y742" s="466"/>
      <c r="Z742" s="466"/>
    </row>
    <row r="743" spans="1:26" ht="16.5" customHeight="1">
      <c r="A743" s="476"/>
      <c r="B743" s="466"/>
      <c r="C743" s="466"/>
      <c r="D743" s="466"/>
      <c r="E743" s="466"/>
      <c r="F743" s="466"/>
      <c r="G743" s="466"/>
      <c r="H743" s="466"/>
      <c r="I743" s="466"/>
      <c r="J743" s="466"/>
      <c r="K743" s="466"/>
      <c r="L743" s="466"/>
      <c r="M743" s="466"/>
      <c r="N743" s="466"/>
      <c r="O743" s="466"/>
      <c r="P743" s="466"/>
      <c r="Q743" s="466"/>
      <c r="R743" s="466"/>
      <c r="S743" s="466"/>
      <c r="T743" s="466"/>
      <c r="U743" s="466"/>
      <c r="V743" s="466"/>
      <c r="W743" s="466"/>
      <c r="X743" s="466"/>
      <c r="Y743" s="466"/>
      <c r="Z743" s="466"/>
    </row>
    <row r="744" spans="1:26" ht="16.5" customHeight="1">
      <c r="A744" s="476"/>
      <c r="B744" s="466"/>
      <c r="C744" s="466"/>
      <c r="D744" s="466"/>
      <c r="E744" s="466"/>
      <c r="F744" s="466"/>
      <c r="G744" s="466"/>
      <c r="H744" s="466"/>
      <c r="I744" s="466"/>
      <c r="J744" s="466"/>
      <c r="K744" s="466"/>
      <c r="L744" s="466"/>
      <c r="M744" s="466"/>
      <c r="N744" s="466"/>
      <c r="O744" s="466"/>
      <c r="P744" s="466"/>
      <c r="Q744" s="466"/>
      <c r="R744" s="466"/>
      <c r="S744" s="466"/>
      <c r="T744" s="466"/>
      <c r="U744" s="466"/>
      <c r="V744" s="466"/>
      <c r="W744" s="466"/>
      <c r="X744" s="466"/>
      <c r="Y744" s="466"/>
      <c r="Z744" s="466"/>
    </row>
    <row r="745" spans="1:26" ht="16.5" customHeight="1">
      <c r="A745" s="476"/>
      <c r="B745" s="466"/>
      <c r="C745" s="466"/>
      <c r="D745" s="466"/>
      <c r="E745" s="466"/>
      <c r="F745" s="466"/>
      <c r="G745" s="466"/>
      <c r="H745" s="466"/>
      <c r="I745" s="466"/>
      <c r="J745" s="466"/>
      <c r="K745" s="466"/>
      <c r="L745" s="466"/>
      <c r="M745" s="466"/>
      <c r="N745" s="466"/>
      <c r="O745" s="466"/>
      <c r="P745" s="466"/>
      <c r="Q745" s="466"/>
      <c r="R745" s="466"/>
      <c r="S745" s="466"/>
      <c r="T745" s="466"/>
      <c r="U745" s="466"/>
      <c r="V745" s="466"/>
      <c r="W745" s="466"/>
      <c r="X745" s="466"/>
      <c r="Y745" s="466"/>
      <c r="Z745" s="466"/>
    </row>
    <row r="746" spans="1:26" ht="16.5" customHeight="1">
      <c r="A746" s="476"/>
      <c r="B746" s="466"/>
      <c r="C746" s="466"/>
      <c r="D746" s="466"/>
      <c r="E746" s="466"/>
      <c r="F746" s="466"/>
      <c r="G746" s="466"/>
      <c r="H746" s="466"/>
      <c r="I746" s="466"/>
      <c r="J746" s="466"/>
      <c r="K746" s="466"/>
      <c r="L746" s="466"/>
      <c r="M746" s="466"/>
      <c r="N746" s="466"/>
      <c r="O746" s="466"/>
      <c r="P746" s="466"/>
      <c r="Q746" s="466"/>
      <c r="R746" s="466"/>
      <c r="S746" s="466"/>
      <c r="T746" s="466"/>
      <c r="U746" s="466"/>
      <c r="V746" s="466"/>
      <c r="W746" s="466"/>
      <c r="X746" s="466"/>
      <c r="Y746" s="466"/>
      <c r="Z746" s="466"/>
    </row>
    <row r="747" spans="1:26" ht="16.5" customHeight="1">
      <c r="A747" s="476"/>
      <c r="B747" s="466"/>
      <c r="C747" s="466"/>
      <c r="D747" s="466"/>
      <c r="E747" s="466"/>
      <c r="F747" s="466"/>
      <c r="G747" s="466"/>
      <c r="H747" s="466"/>
      <c r="I747" s="466"/>
      <c r="J747" s="466"/>
      <c r="K747" s="466"/>
      <c r="L747" s="466"/>
      <c r="M747" s="466"/>
      <c r="N747" s="466"/>
      <c r="O747" s="466"/>
      <c r="P747" s="466"/>
      <c r="Q747" s="466"/>
      <c r="R747" s="466"/>
      <c r="S747" s="466"/>
      <c r="T747" s="466"/>
      <c r="U747" s="466"/>
      <c r="V747" s="466"/>
      <c r="W747" s="466"/>
      <c r="X747" s="466"/>
      <c r="Y747" s="466"/>
      <c r="Z747" s="466"/>
    </row>
    <row r="748" spans="1:26" ht="16.5" customHeight="1">
      <c r="A748" s="476"/>
      <c r="B748" s="466"/>
      <c r="C748" s="466"/>
      <c r="D748" s="466"/>
      <c r="E748" s="466"/>
      <c r="F748" s="466"/>
      <c r="G748" s="466"/>
      <c r="H748" s="466"/>
      <c r="I748" s="466"/>
      <c r="J748" s="466"/>
      <c r="K748" s="466"/>
      <c r="L748" s="466"/>
      <c r="M748" s="466"/>
      <c r="N748" s="466"/>
      <c r="O748" s="466"/>
      <c r="P748" s="466"/>
      <c r="Q748" s="466"/>
      <c r="R748" s="466"/>
      <c r="S748" s="466"/>
      <c r="T748" s="466"/>
      <c r="U748" s="466"/>
      <c r="V748" s="466"/>
      <c r="W748" s="466"/>
      <c r="X748" s="466"/>
      <c r="Y748" s="466"/>
      <c r="Z748" s="466"/>
    </row>
    <row r="749" spans="1:26" ht="16.5" customHeight="1">
      <c r="A749" s="476"/>
      <c r="B749" s="466"/>
      <c r="C749" s="466"/>
      <c r="D749" s="466"/>
      <c r="E749" s="466"/>
      <c r="F749" s="466"/>
      <c r="G749" s="466"/>
      <c r="H749" s="466"/>
      <c r="I749" s="466"/>
      <c r="J749" s="466"/>
      <c r="K749" s="466"/>
      <c r="L749" s="466"/>
      <c r="M749" s="466"/>
      <c r="N749" s="466"/>
      <c r="O749" s="466"/>
      <c r="P749" s="466"/>
      <c r="Q749" s="466"/>
      <c r="R749" s="466"/>
      <c r="S749" s="466"/>
      <c r="T749" s="466"/>
      <c r="U749" s="466"/>
      <c r="V749" s="466"/>
      <c r="W749" s="466"/>
      <c r="X749" s="466"/>
      <c r="Y749" s="466"/>
      <c r="Z749" s="466"/>
    </row>
    <row r="750" spans="1:26" ht="16.5" customHeight="1">
      <c r="A750" s="476"/>
      <c r="B750" s="466"/>
      <c r="C750" s="466"/>
      <c r="D750" s="466"/>
      <c r="E750" s="466"/>
      <c r="F750" s="466"/>
      <c r="G750" s="466"/>
      <c r="H750" s="466"/>
      <c r="I750" s="466"/>
      <c r="J750" s="466"/>
      <c r="K750" s="466"/>
      <c r="L750" s="466"/>
      <c r="M750" s="466"/>
      <c r="N750" s="466"/>
      <c r="O750" s="466"/>
      <c r="P750" s="466"/>
      <c r="Q750" s="466"/>
      <c r="R750" s="466"/>
      <c r="S750" s="466"/>
      <c r="T750" s="466"/>
      <c r="U750" s="466"/>
      <c r="V750" s="466"/>
      <c r="W750" s="466"/>
      <c r="X750" s="466"/>
      <c r="Y750" s="466"/>
      <c r="Z750" s="466"/>
    </row>
    <row r="751" spans="1:26" ht="16.5" customHeight="1">
      <c r="A751" s="476"/>
      <c r="B751" s="466"/>
      <c r="C751" s="466"/>
      <c r="D751" s="466"/>
      <c r="E751" s="466"/>
      <c r="F751" s="466"/>
      <c r="G751" s="466"/>
      <c r="H751" s="466"/>
      <c r="I751" s="466"/>
      <c r="J751" s="466"/>
      <c r="K751" s="466"/>
      <c r="L751" s="466"/>
      <c r="M751" s="466"/>
      <c r="N751" s="466"/>
      <c r="O751" s="466"/>
      <c r="P751" s="466"/>
      <c r="Q751" s="466"/>
      <c r="R751" s="466"/>
      <c r="S751" s="466"/>
      <c r="T751" s="466"/>
      <c r="U751" s="466"/>
      <c r="V751" s="466"/>
      <c r="W751" s="466"/>
      <c r="X751" s="466"/>
      <c r="Y751" s="466"/>
      <c r="Z751" s="466"/>
    </row>
    <row r="752" spans="1:26" ht="16.5" customHeight="1">
      <c r="A752" s="476"/>
      <c r="B752" s="466"/>
      <c r="C752" s="466"/>
      <c r="D752" s="466"/>
      <c r="E752" s="466"/>
      <c r="F752" s="466"/>
      <c r="G752" s="466"/>
      <c r="H752" s="466"/>
      <c r="I752" s="466"/>
      <c r="J752" s="466"/>
      <c r="K752" s="466"/>
      <c r="L752" s="466"/>
      <c r="M752" s="466"/>
      <c r="N752" s="466"/>
      <c r="O752" s="466"/>
      <c r="P752" s="466"/>
      <c r="Q752" s="466"/>
      <c r="R752" s="466"/>
      <c r="S752" s="466"/>
      <c r="T752" s="466"/>
      <c r="U752" s="466"/>
      <c r="V752" s="466"/>
      <c r="W752" s="466"/>
      <c r="X752" s="466"/>
      <c r="Y752" s="466"/>
      <c r="Z752" s="466"/>
    </row>
    <row r="753" spans="1:26" ht="16.5" customHeight="1">
      <c r="A753" s="476"/>
      <c r="B753" s="466"/>
      <c r="C753" s="466"/>
      <c r="D753" s="466"/>
      <c r="E753" s="466"/>
      <c r="F753" s="466"/>
      <c r="G753" s="466"/>
      <c r="H753" s="466"/>
      <c r="I753" s="466"/>
      <c r="J753" s="466"/>
      <c r="K753" s="466"/>
      <c r="L753" s="466"/>
      <c r="M753" s="466"/>
      <c r="N753" s="466"/>
      <c r="O753" s="466"/>
      <c r="P753" s="466"/>
      <c r="Q753" s="466"/>
      <c r="R753" s="466"/>
      <c r="S753" s="466"/>
      <c r="T753" s="466"/>
      <c r="U753" s="466"/>
      <c r="V753" s="466"/>
      <c r="W753" s="466"/>
      <c r="X753" s="466"/>
      <c r="Y753" s="466"/>
      <c r="Z753" s="466"/>
    </row>
    <row r="754" spans="1:26" ht="16.5" customHeight="1">
      <c r="A754" s="476"/>
      <c r="B754" s="466"/>
      <c r="C754" s="466"/>
      <c r="D754" s="466"/>
      <c r="E754" s="466"/>
      <c r="F754" s="466"/>
      <c r="G754" s="466"/>
      <c r="H754" s="466"/>
      <c r="I754" s="466"/>
      <c r="J754" s="466"/>
      <c r="K754" s="466"/>
      <c r="L754" s="466"/>
      <c r="M754" s="466"/>
      <c r="N754" s="466"/>
      <c r="O754" s="466"/>
      <c r="P754" s="466"/>
      <c r="Q754" s="466"/>
      <c r="R754" s="466"/>
      <c r="S754" s="466"/>
      <c r="T754" s="466"/>
      <c r="U754" s="466"/>
      <c r="V754" s="466"/>
      <c r="W754" s="466"/>
      <c r="X754" s="466"/>
      <c r="Y754" s="466"/>
      <c r="Z754" s="466"/>
    </row>
    <row r="755" spans="1:26" ht="16.5" customHeight="1">
      <c r="A755" s="476"/>
      <c r="B755" s="466"/>
      <c r="C755" s="466"/>
      <c r="D755" s="466"/>
      <c r="E755" s="466"/>
      <c r="F755" s="466"/>
      <c r="G755" s="466"/>
      <c r="H755" s="466"/>
      <c r="I755" s="466"/>
      <c r="J755" s="466"/>
      <c r="K755" s="466"/>
      <c r="L755" s="466"/>
      <c r="M755" s="466"/>
      <c r="N755" s="466"/>
      <c r="O755" s="466"/>
      <c r="P755" s="466"/>
      <c r="Q755" s="466"/>
      <c r="R755" s="466"/>
      <c r="S755" s="466"/>
      <c r="T755" s="466"/>
      <c r="U755" s="466"/>
      <c r="V755" s="466"/>
      <c r="W755" s="466"/>
      <c r="X755" s="466"/>
      <c r="Y755" s="466"/>
      <c r="Z755" s="466"/>
    </row>
    <row r="756" spans="1:26" ht="16.5" customHeight="1">
      <c r="A756" s="476"/>
      <c r="B756" s="466"/>
      <c r="C756" s="466"/>
      <c r="D756" s="466"/>
      <c r="E756" s="466"/>
      <c r="F756" s="466"/>
      <c r="G756" s="466"/>
      <c r="H756" s="466"/>
      <c r="I756" s="466"/>
      <c r="J756" s="466"/>
      <c r="K756" s="466"/>
      <c r="L756" s="466"/>
      <c r="M756" s="466"/>
      <c r="N756" s="466"/>
      <c r="O756" s="466"/>
      <c r="P756" s="466"/>
      <c r="Q756" s="466"/>
      <c r="R756" s="466"/>
      <c r="S756" s="466"/>
      <c r="T756" s="466"/>
      <c r="U756" s="466"/>
      <c r="V756" s="466"/>
      <c r="W756" s="466"/>
      <c r="X756" s="466"/>
      <c r="Y756" s="466"/>
      <c r="Z756" s="466"/>
    </row>
    <row r="757" spans="1:26" ht="16.5" customHeight="1">
      <c r="A757" s="476"/>
      <c r="B757" s="466"/>
      <c r="C757" s="466"/>
      <c r="D757" s="466"/>
      <c r="E757" s="466"/>
      <c r="F757" s="466"/>
      <c r="G757" s="466"/>
      <c r="H757" s="466"/>
      <c r="I757" s="466"/>
      <c r="J757" s="466"/>
      <c r="K757" s="466"/>
      <c r="L757" s="466"/>
      <c r="M757" s="466"/>
      <c r="N757" s="466"/>
      <c r="O757" s="466"/>
      <c r="P757" s="466"/>
      <c r="Q757" s="466"/>
      <c r="R757" s="466"/>
      <c r="S757" s="466"/>
      <c r="T757" s="466"/>
      <c r="U757" s="466"/>
      <c r="V757" s="466"/>
      <c r="W757" s="466"/>
      <c r="X757" s="466"/>
      <c r="Y757" s="466"/>
      <c r="Z757" s="466"/>
    </row>
    <row r="758" spans="1:26" ht="16.5" customHeight="1">
      <c r="A758" s="476"/>
      <c r="B758" s="466"/>
      <c r="C758" s="466"/>
      <c r="D758" s="466"/>
      <c r="E758" s="466"/>
      <c r="F758" s="466"/>
      <c r="G758" s="466"/>
      <c r="H758" s="466"/>
      <c r="I758" s="466"/>
      <c r="J758" s="466"/>
      <c r="K758" s="466"/>
      <c r="L758" s="466"/>
      <c r="M758" s="466"/>
      <c r="N758" s="466"/>
      <c r="O758" s="466"/>
      <c r="P758" s="466"/>
      <c r="Q758" s="466"/>
      <c r="R758" s="466"/>
      <c r="S758" s="466"/>
      <c r="T758" s="466"/>
      <c r="U758" s="466"/>
      <c r="V758" s="466"/>
      <c r="W758" s="466"/>
      <c r="X758" s="466"/>
      <c r="Y758" s="466"/>
      <c r="Z758" s="466"/>
    </row>
    <row r="759" spans="1:26" ht="16.5" customHeight="1">
      <c r="A759" s="476"/>
      <c r="B759" s="466"/>
      <c r="C759" s="466"/>
      <c r="D759" s="466"/>
      <c r="E759" s="466"/>
      <c r="F759" s="466"/>
      <c r="G759" s="466"/>
      <c r="H759" s="466"/>
      <c r="I759" s="466"/>
      <c r="J759" s="466"/>
      <c r="K759" s="466"/>
      <c r="L759" s="466"/>
      <c r="M759" s="466"/>
      <c r="N759" s="466"/>
      <c r="O759" s="466"/>
      <c r="P759" s="466"/>
      <c r="Q759" s="466"/>
      <c r="R759" s="466"/>
      <c r="S759" s="466"/>
      <c r="T759" s="466"/>
      <c r="U759" s="466"/>
      <c r="V759" s="466"/>
      <c r="W759" s="466"/>
      <c r="X759" s="466"/>
      <c r="Y759" s="466"/>
      <c r="Z759" s="466"/>
    </row>
    <row r="760" spans="1:26" ht="16.5" customHeight="1">
      <c r="A760" s="476"/>
      <c r="B760" s="466"/>
      <c r="C760" s="466"/>
      <c r="D760" s="466"/>
      <c r="E760" s="466"/>
      <c r="F760" s="466"/>
      <c r="G760" s="466"/>
      <c r="H760" s="466"/>
      <c r="I760" s="466"/>
      <c r="J760" s="466"/>
      <c r="K760" s="466"/>
      <c r="L760" s="466"/>
      <c r="M760" s="466"/>
      <c r="N760" s="466"/>
      <c r="O760" s="466"/>
      <c r="P760" s="466"/>
      <c r="Q760" s="466"/>
      <c r="R760" s="466"/>
      <c r="S760" s="466"/>
      <c r="T760" s="466"/>
      <c r="U760" s="466"/>
      <c r="V760" s="466"/>
      <c r="W760" s="466"/>
      <c r="X760" s="466"/>
      <c r="Y760" s="466"/>
      <c r="Z760" s="466"/>
    </row>
    <row r="761" spans="1:26" ht="16.5" customHeight="1">
      <c r="A761" s="476"/>
      <c r="B761" s="466"/>
      <c r="C761" s="466"/>
      <c r="D761" s="466"/>
      <c r="E761" s="466"/>
      <c r="F761" s="466"/>
      <c r="G761" s="466"/>
      <c r="H761" s="466"/>
      <c r="I761" s="466"/>
      <c r="J761" s="466"/>
      <c r="K761" s="466"/>
      <c r="L761" s="466"/>
      <c r="M761" s="466"/>
      <c r="N761" s="466"/>
      <c r="O761" s="466"/>
      <c r="P761" s="466"/>
      <c r="Q761" s="466"/>
      <c r="R761" s="466"/>
      <c r="S761" s="466"/>
      <c r="T761" s="466"/>
      <c r="U761" s="466"/>
      <c r="V761" s="466"/>
      <c r="W761" s="466"/>
      <c r="X761" s="466"/>
      <c r="Y761" s="466"/>
      <c r="Z761" s="466"/>
    </row>
    <row r="762" spans="1:26" ht="16.5" customHeight="1">
      <c r="A762" s="476"/>
      <c r="B762" s="466"/>
      <c r="C762" s="466"/>
      <c r="D762" s="466"/>
      <c r="E762" s="466"/>
      <c r="F762" s="466"/>
      <c r="G762" s="466"/>
      <c r="H762" s="466"/>
      <c r="I762" s="466"/>
      <c r="J762" s="466"/>
      <c r="K762" s="466"/>
      <c r="L762" s="466"/>
      <c r="M762" s="466"/>
      <c r="N762" s="466"/>
      <c r="O762" s="466"/>
      <c r="P762" s="466"/>
      <c r="Q762" s="466"/>
      <c r="R762" s="466"/>
      <c r="S762" s="466"/>
      <c r="T762" s="466"/>
      <c r="U762" s="466"/>
      <c r="V762" s="466"/>
      <c r="W762" s="466"/>
      <c r="X762" s="466"/>
      <c r="Y762" s="466"/>
      <c r="Z762" s="466"/>
    </row>
    <row r="763" spans="1:26" ht="16.5" customHeight="1">
      <c r="A763" s="476"/>
      <c r="B763" s="466"/>
      <c r="C763" s="466"/>
      <c r="D763" s="466"/>
      <c r="E763" s="466"/>
      <c r="F763" s="466"/>
      <c r="G763" s="466"/>
      <c r="H763" s="466"/>
      <c r="I763" s="466"/>
      <c r="J763" s="466"/>
      <c r="K763" s="466"/>
      <c r="L763" s="466"/>
      <c r="M763" s="466"/>
      <c r="N763" s="466"/>
      <c r="O763" s="466"/>
      <c r="P763" s="466"/>
      <c r="Q763" s="466"/>
      <c r="R763" s="466"/>
      <c r="S763" s="466"/>
      <c r="T763" s="466"/>
      <c r="U763" s="466"/>
      <c r="V763" s="466"/>
      <c r="W763" s="466"/>
      <c r="X763" s="466"/>
      <c r="Y763" s="466"/>
      <c r="Z763" s="466"/>
    </row>
    <row r="764" spans="1:26" ht="16.5" customHeight="1">
      <c r="A764" s="476"/>
      <c r="B764" s="466"/>
      <c r="C764" s="466"/>
      <c r="D764" s="466"/>
      <c r="E764" s="466"/>
      <c r="F764" s="466"/>
      <c r="G764" s="466"/>
      <c r="H764" s="466"/>
      <c r="I764" s="466"/>
      <c r="J764" s="466"/>
      <c r="K764" s="466"/>
      <c r="L764" s="466"/>
      <c r="M764" s="466"/>
      <c r="N764" s="466"/>
      <c r="O764" s="466"/>
      <c r="P764" s="466"/>
      <c r="Q764" s="466"/>
      <c r="R764" s="466"/>
      <c r="S764" s="466"/>
      <c r="T764" s="466"/>
      <c r="U764" s="466"/>
      <c r="V764" s="466"/>
      <c r="W764" s="466"/>
      <c r="X764" s="466"/>
      <c r="Y764" s="466"/>
      <c r="Z764" s="466"/>
    </row>
    <row r="765" spans="1:26" ht="16.5" customHeight="1">
      <c r="A765" s="476"/>
      <c r="B765" s="466"/>
      <c r="C765" s="466"/>
      <c r="D765" s="466"/>
      <c r="E765" s="466"/>
      <c r="F765" s="466"/>
      <c r="G765" s="466"/>
      <c r="H765" s="466"/>
      <c r="I765" s="466"/>
      <c r="J765" s="466"/>
      <c r="K765" s="466"/>
      <c r="L765" s="466"/>
      <c r="M765" s="466"/>
      <c r="N765" s="466"/>
      <c r="O765" s="466"/>
      <c r="P765" s="466"/>
      <c r="Q765" s="466"/>
      <c r="R765" s="466"/>
      <c r="S765" s="466"/>
      <c r="T765" s="466"/>
      <c r="U765" s="466"/>
      <c r="V765" s="466"/>
      <c r="W765" s="466"/>
      <c r="X765" s="466"/>
      <c r="Y765" s="466"/>
      <c r="Z765" s="466"/>
    </row>
    <row r="766" spans="1:26" ht="16.5" customHeight="1">
      <c r="A766" s="476"/>
      <c r="B766" s="466"/>
      <c r="C766" s="466"/>
      <c r="D766" s="466"/>
      <c r="E766" s="466"/>
      <c r="F766" s="466"/>
      <c r="G766" s="466"/>
      <c r="H766" s="466"/>
      <c r="I766" s="466"/>
      <c r="J766" s="466"/>
      <c r="K766" s="466"/>
      <c r="L766" s="466"/>
      <c r="M766" s="466"/>
      <c r="N766" s="466"/>
      <c r="O766" s="466"/>
      <c r="P766" s="466"/>
      <c r="Q766" s="466"/>
      <c r="R766" s="466"/>
      <c r="S766" s="466"/>
      <c r="T766" s="466"/>
      <c r="U766" s="466"/>
      <c r="V766" s="466"/>
      <c r="W766" s="466"/>
      <c r="X766" s="466"/>
      <c r="Y766" s="466"/>
      <c r="Z766" s="466"/>
    </row>
    <row r="767" spans="1:26" ht="16.5" customHeight="1">
      <c r="A767" s="476"/>
      <c r="B767" s="466"/>
      <c r="C767" s="466"/>
      <c r="D767" s="466"/>
      <c r="E767" s="466"/>
      <c r="F767" s="466"/>
      <c r="G767" s="466"/>
      <c r="H767" s="466"/>
      <c r="I767" s="466"/>
      <c r="J767" s="466"/>
      <c r="K767" s="466"/>
      <c r="L767" s="466"/>
      <c r="M767" s="466"/>
      <c r="N767" s="466"/>
      <c r="O767" s="466"/>
      <c r="P767" s="466"/>
      <c r="Q767" s="466"/>
      <c r="R767" s="466"/>
      <c r="S767" s="466"/>
      <c r="T767" s="466"/>
      <c r="U767" s="466"/>
      <c r="V767" s="466"/>
      <c r="W767" s="466"/>
      <c r="X767" s="466"/>
      <c r="Y767" s="466"/>
      <c r="Z767" s="466"/>
    </row>
    <row r="768" spans="1:26" ht="16.5" customHeight="1">
      <c r="A768" s="476"/>
      <c r="B768" s="466"/>
      <c r="C768" s="466"/>
      <c r="D768" s="466"/>
      <c r="E768" s="466"/>
      <c r="F768" s="466"/>
      <c r="G768" s="466"/>
      <c r="H768" s="466"/>
      <c r="I768" s="466"/>
      <c r="J768" s="466"/>
      <c r="K768" s="466"/>
      <c r="L768" s="466"/>
      <c r="M768" s="466"/>
      <c r="N768" s="466"/>
      <c r="O768" s="466"/>
      <c r="P768" s="466"/>
      <c r="Q768" s="466"/>
      <c r="R768" s="466"/>
      <c r="S768" s="466"/>
      <c r="T768" s="466"/>
      <c r="U768" s="466"/>
      <c r="V768" s="466"/>
      <c r="W768" s="466"/>
      <c r="X768" s="466"/>
      <c r="Y768" s="466"/>
      <c r="Z768" s="466"/>
    </row>
    <row r="769" spans="1:26" ht="16.5" customHeight="1">
      <c r="A769" s="476"/>
      <c r="B769" s="466"/>
      <c r="C769" s="466"/>
      <c r="D769" s="466"/>
      <c r="E769" s="466"/>
      <c r="F769" s="466"/>
      <c r="G769" s="466"/>
      <c r="H769" s="466"/>
      <c r="I769" s="466"/>
      <c r="J769" s="466"/>
      <c r="K769" s="466"/>
      <c r="L769" s="466"/>
      <c r="M769" s="466"/>
      <c r="N769" s="466"/>
      <c r="O769" s="466"/>
      <c r="P769" s="466"/>
      <c r="Q769" s="466"/>
      <c r="R769" s="466"/>
      <c r="S769" s="466"/>
      <c r="T769" s="466"/>
      <c r="U769" s="466"/>
      <c r="V769" s="466"/>
      <c r="W769" s="466"/>
      <c r="X769" s="466"/>
      <c r="Y769" s="466"/>
      <c r="Z769" s="466"/>
    </row>
    <row r="770" spans="1:26" ht="16.5" customHeight="1">
      <c r="A770" s="476"/>
      <c r="B770" s="466"/>
      <c r="C770" s="466"/>
      <c r="D770" s="466"/>
      <c r="E770" s="466"/>
      <c r="F770" s="466"/>
      <c r="G770" s="466"/>
      <c r="H770" s="466"/>
      <c r="I770" s="466"/>
      <c r="J770" s="466"/>
      <c r="K770" s="466"/>
      <c r="L770" s="466"/>
      <c r="M770" s="466"/>
      <c r="N770" s="466"/>
      <c r="O770" s="466"/>
      <c r="P770" s="466"/>
      <c r="Q770" s="466"/>
      <c r="R770" s="466"/>
      <c r="S770" s="466"/>
      <c r="T770" s="466"/>
      <c r="U770" s="466"/>
      <c r="V770" s="466"/>
      <c r="W770" s="466"/>
      <c r="X770" s="466"/>
      <c r="Y770" s="466"/>
      <c r="Z770" s="466"/>
    </row>
    <row r="771" spans="1:26" ht="16.5" customHeight="1">
      <c r="A771" s="476"/>
      <c r="B771" s="466"/>
      <c r="C771" s="466"/>
      <c r="D771" s="466"/>
      <c r="E771" s="466"/>
      <c r="F771" s="466"/>
      <c r="G771" s="466"/>
      <c r="H771" s="466"/>
      <c r="I771" s="466"/>
      <c r="J771" s="466"/>
      <c r="K771" s="466"/>
      <c r="L771" s="466"/>
      <c r="M771" s="466"/>
      <c r="N771" s="466"/>
      <c r="O771" s="466"/>
      <c r="P771" s="466"/>
      <c r="Q771" s="466"/>
      <c r="R771" s="466"/>
      <c r="S771" s="466"/>
      <c r="T771" s="466"/>
      <c r="U771" s="466"/>
      <c r="V771" s="466"/>
      <c r="W771" s="466"/>
      <c r="X771" s="466"/>
      <c r="Y771" s="466"/>
      <c r="Z771" s="466"/>
    </row>
    <row r="772" spans="1:26" ht="16.5" customHeight="1">
      <c r="A772" s="476"/>
      <c r="B772" s="466"/>
      <c r="C772" s="466"/>
      <c r="D772" s="466"/>
      <c r="E772" s="466"/>
      <c r="F772" s="466"/>
      <c r="G772" s="466"/>
      <c r="H772" s="466"/>
      <c r="I772" s="466"/>
      <c r="J772" s="466"/>
      <c r="K772" s="466"/>
      <c r="L772" s="466"/>
      <c r="M772" s="466"/>
      <c r="N772" s="466"/>
      <c r="O772" s="466"/>
      <c r="P772" s="466"/>
      <c r="Q772" s="466"/>
      <c r="R772" s="466"/>
      <c r="S772" s="466"/>
      <c r="T772" s="466"/>
      <c r="U772" s="466"/>
      <c r="V772" s="466"/>
      <c r="W772" s="466"/>
      <c r="X772" s="466"/>
      <c r="Y772" s="466"/>
      <c r="Z772" s="466"/>
    </row>
    <row r="773" spans="1:26" ht="16.5" customHeight="1">
      <c r="A773" s="476"/>
      <c r="B773" s="466"/>
      <c r="C773" s="466"/>
      <c r="D773" s="466"/>
      <c r="E773" s="466"/>
      <c r="F773" s="466"/>
      <c r="G773" s="466"/>
      <c r="H773" s="466"/>
      <c r="I773" s="466"/>
      <c r="J773" s="466"/>
      <c r="K773" s="466"/>
      <c r="L773" s="466"/>
      <c r="M773" s="466"/>
      <c r="N773" s="466"/>
      <c r="O773" s="466"/>
      <c r="P773" s="466"/>
      <c r="Q773" s="466"/>
      <c r="R773" s="466"/>
      <c r="S773" s="466"/>
      <c r="T773" s="466"/>
      <c r="U773" s="466"/>
      <c r="V773" s="466"/>
      <c r="W773" s="466"/>
      <c r="X773" s="466"/>
      <c r="Y773" s="466"/>
      <c r="Z773" s="466"/>
    </row>
    <row r="774" spans="1:26" ht="16.5" customHeight="1">
      <c r="A774" s="476"/>
      <c r="B774" s="466"/>
      <c r="C774" s="466"/>
      <c r="D774" s="466"/>
      <c r="E774" s="466"/>
      <c r="F774" s="466"/>
      <c r="G774" s="466"/>
      <c r="H774" s="466"/>
      <c r="I774" s="466"/>
      <c r="J774" s="466"/>
      <c r="K774" s="466"/>
      <c r="L774" s="466"/>
      <c r="M774" s="466"/>
      <c r="N774" s="466"/>
      <c r="O774" s="466"/>
      <c r="P774" s="466"/>
      <c r="Q774" s="466"/>
      <c r="R774" s="466"/>
      <c r="S774" s="466"/>
      <c r="T774" s="466"/>
      <c r="U774" s="466"/>
      <c r="V774" s="466"/>
      <c r="W774" s="466"/>
      <c r="X774" s="466"/>
      <c r="Y774" s="466"/>
      <c r="Z774" s="466"/>
    </row>
    <row r="775" spans="1:26" ht="16.5" customHeight="1">
      <c r="A775" s="476"/>
      <c r="B775" s="466"/>
      <c r="C775" s="466"/>
      <c r="D775" s="466"/>
      <c r="E775" s="466"/>
      <c r="F775" s="466"/>
      <c r="G775" s="466"/>
      <c r="H775" s="466"/>
      <c r="I775" s="466"/>
      <c r="J775" s="466"/>
      <c r="K775" s="466"/>
      <c r="L775" s="466"/>
      <c r="M775" s="466"/>
      <c r="N775" s="466"/>
      <c r="O775" s="466"/>
      <c r="P775" s="466"/>
      <c r="Q775" s="466"/>
      <c r="R775" s="466"/>
      <c r="S775" s="466"/>
      <c r="T775" s="466"/>
      <c r="U775" s="466"/>
      <c r="V775" s="466"/>
      <c r="W775" s="466"/>
      <c r="X775" s="466"/>
      <c r="Y775" s="466"/>
      <c r="Z775" s="466"/>
    </row>
    <row r="776" spans="1:26" ht="16.5" customHeight="1">
      <c r="A776" s="476"/>
      <c r="B776" s="466"/>
      <c r="C776" s="466"/>
      <c r="D776" s="466"/>
      <c r="E776" s="466"/>
      <c r="F776" s="466"/>
      <c r="G776" s="466"/>
      <c r="H776" s="466"/>
      <c r="I776" s="466"/>
      <c r="J776" s="466"/>
      <c r="K776" s="466"/>
      <c r="L776" s="466"/>
      <c r="M776" s="466"/>
      <c r="N776" s="466"/>
      <c r="O776" s="466"/>
      <c r="P776" s="466"/>
      <c r="Q776" s="466"/>
      <c r="R776" s="466"/>
      <c r="S776" s="466"/>
      <c r="T776" s="466"/>
      <c r="U776" s="466"/>
      <c r="V776" s="466"/>
      <c r="W776" s="466"/>
      <c r="X776" s="466"/>
      <c r="Y776" s="466"/>
      <c r="Z776" s="466"/>
    </row>
    <row r="777" spans="1:26" ht="16.5" customHeight="1">
      <c r="A777" s="476"/>
      <c r="B777" s="466"/>
      <c r="C777" s="466"/>
      <c r="D777" s="466"/>
      <c r="E777" s="466"/>
      <c r="F777" s="466"/>
      <c r="G777" s="466"/>
      <c r="H777" s="466"/>
      <c r="I777" s="466"/>
      <c r="J777" s="466"/>
      <c r="K777" s="466"/>
      <c r="L777" s="466"/>
      <c r="M777" s="466"/>
      <c r="N777" s="466"/>
      <c r="O777" s="466"/>
      <c r="P777" s="466"/>
      <c r="Q777" s="466"/>
      <c r="R777" s="466"/>
      <c r="S777" s="466"/>
      <c r="T777" s="466"/>
      <c r="U777" s="466"/>
      <c r="V777" s="466"/>
      <c r="W777" s="466"/>
      <c r="X777" s="466"/>
      <c r="Y777" s="466"/>
      <c r="Z777" s="466"/>
    </row>
    <row r="778" spans="1:26" ht="16.5" customHeight="1">
      <c r="A778" s="476"/>
      <c r="B778" s="466"/>
      <c r="C778" s="466"/>
      <c r="D778" s="466"/>
      <c r="E778" s="466"/>
      <c r="F778" s="466"/>
      <c r="G778" s="466"/>
      <c r="H778" s="466"/>
      <c r="I778" s="466"/>
      <c r="J778" s="466"/>
      <c r="K778" s="466"/>
      <c r="L778" s="466"/>
      <c r="M778" s="466"/>
      <c r="N778" s="466"/>
      <c r="O778" s="466"/>
      <c r="P778" s="466"/>
      <c r="Q778" s="466"/>
      <c r="R778" s="466"/>
      <c r="S778" s="466"/>
      <c r="T778" s="466"/>
      <c r="U778" s="466"/>
      <c r="V778" s="466"/>
      <c r="W778" s="466"/>
      <c r="X778" s="466"/>
      <c r="Y778" s="466"/>
      <c r="Z778" s="466"/>
    </row>
    <row r="779" spans="1:26" ht="16.5" customHeight="1">
      <c r="A779" s="476"/>
      <c r="B779" s="466"/>
      <c r="C779" s="466"/>
      <c r="D779" s="466"/>
      <c r="E779" s="466"/>
      <c r="F779" s="466"/>
      <c r="G779" s="466"/>
      <c r="H779" s="466"/>
      <c r="I779" s="466"/>
      <c r="J779" s="466"/>
      <c r="K779" s="466"/>
      <c r="L779" s="466"/>
      <c r="M779" s="466"/>
      <c r="N779" s="466"/>
      <c r="O779" s="466"/>
      <c r="P779" s="466"/>
      <c r="Q779" s="466"/>
      <c r="R779" s="466"/>
      <c r="S779" s="466"/>
      <c r="T779" s="466"/>
      <c r="U779" s="466"/>
      <c r="V779" s="466"/>
      <c r="W779" s="466"/>
      <c r="X779" s="466"/>
      <c r="Y779" s="466"/>
      <c r="Z779" s="466"/>
    </row>
    <row r="780" spans="1:26" ht="16.5" customHeight="1">
      <c r="A780" s="476"/>
      <c r="B780" s="466"/>
      <c r="C780" s="466"/>
      <c r="D780" s="466"/>
      <c r="E780" s="466"/>
      <c r="F780" s="466"/>
      <c r="G780" s="466"/>
      <c r="H780" s="466"/>
      <c r="I780" s="466"/>
      <c r="J780" s="466"/>
      <c r="K780" s="466"/>
      <c r="L780" s="466"/>
      <c r="M780" s="466"/>
      <c r="N780" s="466"/>
      <c r="O780" s="466"/>
      <c r="P780" s="466"/>
      <c r="Q780" s="466"/>
      <c r="R780" s="466"/>
      <c r="S780" s="466"/>
      <c r="T780" s="466"/>
      <c r="U780" s="466"/>
      <c r="V780" s="466"/>
      <c r="W780" s="466"/>
      <c r="X780" s="466"/>
      <c r="Y780" s="466"/>
      <c r="Z780" s="466"/>
    </row>
    <row r="781" spans="1:26" ht="16.5" customHeight="1">
      <c r="A781" s="476"/>
      <c r="B781" s="466"/>
      <c r="C781" s="466"/>
      <c r="D781" s="466"/>
      <c r="E781" s="466"/>
      <c r="F781" s="466"/>
      <c r="G781" s="466"/>
      <c r="H781" s="466"/>
      <c r="I781" s="466"/>
      <c r="J781" s="466"/>
      <c r="K781" s="466"/>
      <c r="L781" s="466"/>
      <c r="M781" s="466"/>
      <c r="N781" s="466"/>
      <c r="O781" s="466"/>
      <c r="P781" s="466"/>
      <c r="Q781" s="466"/>
      <c r="R781" s="466"/>
      <c r="S781" s="466"/>
      <c r="T781" s="466"/>
      <c r="U781" s="466"/>
      <c r="V781" s="466"/>
      <c r="W781" s="466"/>
      <c r="X781" s="466"/>
      <c r="Y781" s="466"/>
      <c r="Z781" s="466"/>
    </row>
    <row r="782" spans="1:26" ht="16.5" customHeight="1">
      <c r="A782" s="476"/>
      <c r="B782" s="466"/>
      <c r="C782" s="466"/>
      <c r="D782" s="466"/>
      <c r="E782" s="466"/>
      <c r="F782" s="466"/>
      <c r="G782" s="466"/>
      <c r="H782" s="466"/>
      <c r="I782" s="466"/>
      <c r="J782" s="466"/>
      <c r="K782" s="466"/>
      <c r="L782" s="466"/>
      <c r="M782" s="466"/>
      <c r="N782" s="466"/>
      <c r="O782" s="466"/>
      <c r="P782" s="466"/>
      <c r="Q782" s="466"/>
      <c r="R782" s="466"/>
      <c r="S782" s="466"/>
      <c r="T782" s="466"/>
      <c r="U782" s="466"/>
      <c r="V782" s="466"/>
      <c r="W782" s="466"/>
      <c r="X782" s="466"/>
      <c r="Y782" s="466"/>
      <c r="Z782" s="466"/>
    </row>
    <row r="783" spans="1:26" ht="16.5" customHeight="1">
      <c r="A783" s="476"/>
      <c r="B783" s="466"/>
      <c r="C783" s="466"/>
      <c r="D783" s="466"/>
      <c r="E783" s="466"/>
      <c r="F783" s="466"/>
      <c r="G783" s="466"/>
      <c r="H783" s="466"/>
      <c r="I783" s="466"/>
      <c r="J783" s="466"/>
      <c r="K783" s="466"/>
      <c r="L783" s="466"/>
      <c r="M783" s="466"/>
      <c r="N783" s="466"/>
      <c r="O783" s="466"/>
      <c r="P783" s="466"/>
      <c r="Q783" s="466"/>
      <c r="R783" s="466"/>
      <c r="S783" s="466"/>
      <c r="T783" s="466"/>
      <c r="U783" s="466"/>
      <c r="V783" s="466"/>
      <c r="W783" s="466"/>
      <c r="X783" s="466"/>
      <c r="Y783" s="466"/>
      <c r="Z783" s="466"/>
    </row>
    <row r="784" spans="1:26" ht="16.5" customHeight="1">
      <c r="A784" s="476"/>
      <c r="B784" s="466"/>
      <c r="C784" s="466"/>
      <c r="D784" s="466"/>
      <c r="E784" s="466"/>
      <c r="F784" s="466"/>
      <c r="G784" s="466"/>
      <c r="H784" s="466"/>
      <c r="I784" s="466"/>
      <c r="J784" s="466"/>
      <c r="K784" s="466"/>
      <c r="L784" s="466"/>
      <c r="M784" s="466"/>
      <c r="N784" s="466"/>
      <c r="O784" s="466"/>
      <c r="P784" s="466"/>
      <c r="Q784" s="466"/>
      <c r="R784" s="466"/>
      <c r="S784" s="466"/>
      <c r="T784" s="466"/>
      <c r="U784" s="466"/>
      <c r="V784" s="466"/>
      <c r="W784" s="466"/>
      <c r="X784" s="466"/>
      <c r="Y784" s="466"/>
      <c r="Z784" s="466"/>
    </row>
    <row r="785" spans="1:26" ht="16.5" customHeight="1">
      <c r="A785" s="476"/>
      <c r="B785" s="466"/>
      <c r="C785" s="466"/>
      <c r="D785" s="466"/>
      <c r="E785" s="466"/>
      <c r="F785" s="466"/>
      <c r="G785" s="466"/>
      <c r="H785" s="466"/>
      <c r="I785" s="466"/>
      <c r="J785" s="466"/>
      <c r="K785" s="466"/>
      <c r="L785" s="466"/>
      <c r="M785" s="466"/>
      <c r="N785" s="466"/>
      <c r="O785" s="466"/>
      <c r="P785" s="466"/>
      <c r="Q785" s="466"/>
      <c r="R785" s="466"/>
      <c r="S785" s="466"/>
      <c r="T785" s="466"/>
      <c r="U785" s="466"/>
      <c r="V785" s="466"/>
      <c r="W785" s="466"/>
      <c r="X785" s="466"/>
      <c r="Y785" s="466"/>
      <c r="Z785" s="466"/>
    </row>
    <row r="786" spans="1:26" ht="16.5" customHeight="1">
      <c r="A786" s="476"/>
      <c r="B786" s="466"/>
      <c r="C786" s="466"/>
      <c r="D786" s="466"/>
      <c r="E786" s="466"/>
      <c r="F786" s="466"/>
      <c r="G786" s="466"/>
      <c r="H786" s="466"/>
      <c r="I786" s="466"/>
      <c r="J786" s="466"/>
      <c r="K786" s="466"/>
      <c r="L786" s="466"/>
      <c r="M786" s="466"/>
      <c r="N786" s="466"/>
      <c r="O786" s="466"/>
      <c r="P786" s="466"/>
      <c r="Q786" s="466"/>
      <c r="R786" s="466"/>
      <c r="S786" s="466"/>
      <c r="T786" s="466"/>
      <c r="U786" s="466"/>
      <c r="V786" s="466"/>
      <c r="W786" s="466"/>
      <c r="X786" s="466"/>
      <c r="Y786" s="466"/>
      <c r="Z786" s="466"/>
    </row>
    <row r="787" spans="1:26" ht="16.5" customHeight="1">
      <c r="A787" s="476"/>
      <c r="B787" s="466"/>
      <c r="C787" s="466"/>
      <c r="D787" s="466"/>
      <c r="E787" s="466"/>
      <c r="F787" s="466"/>
      <c r="G787" s="466"/>
      <c r="H787" s="466"/>
      <c r="I787" s="466"/>
      <c r="J787" s="466"/>
      <c r="K787" s="466"/>
      <c r="L787" s="466"/>
      <c r="M787" s="466"/>
      <c r="N787" s="466"/>
      <c r="O787" s="466"/>
      <c r="P787" s="466"/>
      <c r="Q787" s="466"/>
      <c r="R787" s="466"/>
      <c r="S787" s="466"/>
      <c r="T787" s="466"/>
      <c r="U787" s="466"/>
      <c r="V787" s="466"/>
      <c r="W787" s="466"/>
      <c r="X787" s="466"/>
      <c r="Y787" s="466"/>
      <c r="Z787" s="466"/>
    </row>
    <row r="788" spans="1:26" ht="16.5" customHeight="1">
      <c r="A788" s="476"/>
      <c r="B788" s="466"/>
      <c r="C788" s="466"/>
      <c r="D788" s="466"/>
      <c r="E788" s="466"/>
      <c r="F788" s="466"/>
      <c r="G788" s="466"/>
      <c r="H788" s="466"/>
      <c r="I788" s="466"/>
      <c r="J788" s="466"/>
      <c r="K788" s="466"/>
      <c r="L788" s="466"/>
      <c r="M788" s="466"/>
      <c r="N788" s="466"/>
      <c r="O788" s="466"/>
      <c r="P788" s="466"/>
      <c r="Q788" s="466"/>
      <c r="R788" s="466"/>
      <c r="S788" s="466"/>
      <c r="T788" s="466"/>
      <c r="U788" s="466"/>
      <c r="V788" s="466"/>
      <c r="W788" s="466"/>
      <c r="X788" s="466"/>
      <c r="Y788" s="466"/>
      <c r="Z788" s="466"/>
    </row>
    <row r="789" spans="1:26" ht="16.5" customHeight="1">
      <c r="A789" s="476"/>
      <c r="B789" s="466"/>
      <c r="C789" s="466"/>
      <c r="D789" s="466"/>
      <c r="E789" s="466"/>
      <c r="F789" s="466"/>
      <c r="G789" s="466"/>
      <c r="H789" s="466"/>
      <c r="I789" s="466"/>
      <c r="J789" s="466"/>
      <c r="K789" s="466"/>
      <c r="L789" s="466"/>
      <c r="M789" s="466"/>
      <c r="N789" s="466"/>
      <c r="O789" s="466"/>
      <c r="P789" s="466"/>
      <c r="Q789" s="466"/>
      <c r="R789" s="466"/>
      <c r="S789" s="466"/>
      <c r="T789" s="466"/>
      <c r="U789" s="466"/>
      <c r="V789" s="466"/>
      <c r="W789" s="466"/>
      <c r="X789" s="466"/>
      <c r="Y789" s="466"/>
      <c r="Z789" s="466"/>
    </row>
    <row r="790" spans="1:26" ht="16.5" customHeight="1">
      <c r="A790" s="476"/>
      <c r="B790" s="466"/>
      <c r="C790" s="466"/>
      <c r="D790" s="466"/>
      <c r="E790" s="466"/>
      <c r="F790" s="466"/>
      <c r="G790" s="466"/>
      <c r="H790" s="466"/>
      <c r="I790" s="466"/>
      <c r="J790" s="466"/>
      <c r="K790" s="466"/>
      <c r="L790" s="466"/>
      <c r="M790" s="466"/>
      <c r="N790" s="466"/>
      <c r="O790" s="466"/>
      <c r="P790" s="466"/>
      <c r="Q790" s="466"/>
      <c r="R790" s="466"/>
      <c r="S790" s="466"/>
      <c r="T790" s="466"/>
      <c r="U790" s="466"/>
      <c r="V790" s="466"/>
      <c r="W790" s="466"/>
      <c r="X790" s="466"/>
      <c r="Y790" s="466"/>
      <c r="Z790" s="466"/>
    </row>
    <row r="791" spans="1:26" ht="16.5" customHeight="1">
      <c r="A791" s="476"/>
      <c r="B791" s="466"/>
      <c r="C791" s="466"/>
      <c r="D791" s="466"/>
      <c r="E791" s="466"/>
      <c r="F791" s="466"/>
      <c r="G791" s="466"/>
      <c r="H791" s="466"/>
      <c r="I791" s="466"/>
      <c r="J791" s="466"/>
      <c r="K791" s="466"/>
      <c r="L791" s="466"/>
      <c r="M791" s="466"/>
      <c r="N791" s="466"/>
      <c r="O791" s="466"/>
      <c r="P791" s="466"/>
      <c r="Q791" s="466"/>
      <c r="R791" s="466"/>
      <c r="S791" s="466"/>
      <c r="T791" s="466"/>
      <c r="U791" s="466"/>
      <c r="V791" s="466"/>
      <c r="W791" s="466"/>
      <c r="X791" s="466"/>
      <c r="Y791" s="466"/>
      <c r="Z791" s="466"/>
    </row>
    <row r="792" spans="1:26" ht="16.5" customHeight="1">
      <c r="A792" s="476"/>
      <c r="B792" s="466"/>
      <c r="C792" s="466"/>
      <c r="D792" s="466"/>
      <c r="E792" s="466"/>
      <c r="F792" s="466"/>
      <c r="G792" s="466"/>
      <c r="H792" s="466"/>
      <c r="I792" s="466"/>
      <c r="J792" s="466"/>
      <c r="K792" s="466"/>
      <c r="L792" s="466"/>
      <c r="M792" s="466"/>
      <c r="N792" s="466"/>
      <c r="O792" s="466"/>
      <c r="P792" s="466"/>
      <c r="Q792" s="466"/>
      <c r="R792" s="466"/>
      <c r="S792" s="466"/>
      <c r="T792" s="466"/>
      <c r="U792" s="466"/>
      <c r="V792" s="466"/>
      <c r="W792" s="466"/>
      <c r="X792" s="466"/>
      <c r="Y792" s="466"/>
      <c r="Z792" s="466"/>
    </row>
    <row r="793" spans="1:26" ht="16.5" customHeight="1">
      <c r="A793" s="476"/>
      <c r="B793" s="466"/>
      <c r="C793" s="466"/>
      <c r="D793" s="466"/>
      <c r="E793" s="466"/>
      <c r="F793" s="466"/>
      <c r="G793" s="466"/>
      <c r="H793" s="466"/>
      <c r="I793" s="466"/>
      <c r="J793" s="466"/>
      <c r="K793" s="466"/>
      <c r="L793" s="466"/>
      <c r="M793" s="466"/>
      <c r="N793" s="466"/>
      <c r="O793" s="466"/>
      <c r="P793" s="466"/>
      <c r="Q793" s="466"/>
      <c r="R793" s="466"/>
      <c r="S793" s="466"/>
      <c r="T793" s="466"/>
      <c r="U793" s="466"/>
      <c r="V793" s="466"/>
      <c r="W793" s="466"/>
      <c r="X793" s="466"/>
      <c r="Y793" s="466"/>
      <c r="Z793" s="466"/>
    </row>
    <row r="794" spans="1:26" ht="16.5" customHeight="1">
      <c r="A794" s="476"/>
      <c r="B794" s="466"/>
      <c r="C794" s="466"/>
      <c r="D794" s="466"/>
      <c r="E794" s="466"/>
      <c r="F794" s="466"/>
      <c r="G794" s="466"/>
      <c r="H794" s="466"/>
      <c r="I794" s="466"/>
      <c r="J794" s="466"/>
      <c r="K794" s="466"/>
      <c r="L794" s="466"/>
      <c r="M794" s="466"/>
      <c r="N794" s="466"/>
      <c r="O794" s="466"/>
      <c r="P794" s="466"/>
      <c r="Q794" s="466"/>
      <c r="R794" s="466"/>
      <c r="S794" s="466"/>
      <c r="T794" s="466"/>
      <c r="U794" s="466"/>
      <c r="V794" s="466"/>
      <c r="W794" s="466"/>
      <c r="X794" s="466"/>
      <c r="Y794" s="466"/>
      <c r="Z794" s="466"/>
    </row>
    <row r="795" spans="1:26" ht="16.5" customHeight="1">
      <c r="A795" s="476"/>
      <c r="B795" s="466"/>
      <c r="C795" s="466"/>
      <c r="D795" s="466"/>
      <c r="E795" s="466"/>
      <c r="F795" s="466"/>
      <c r="G795" s="466"/>
      <c r="H795" s="466"/>
      <c r="I795" s="466"/>
      <c r="J795" s="466"/>
      <c r="K795" s="466"/>
      <c r="L795" s="466"/>
      <c r="M795" s="466"/>
      <c r="N795" s="466"/>
      <c r="O795" s="466"/>
      <c r="P795" s="466"/>
      <c r="Q795" s="466"/>
      <c r="R795" s="466"/>
      <c r="S795" s="466"/>
      <c r="T795" s="466"/>
      <c r="U795" s="466"/>
      <c r="V795" s="466"/>
      <c r="W795" s="466"/>
      <c r="X795" s="466"/>
      <c r="Y795" s="466"/>
      <c r="Z795" s="466"/>
    </row>
    <row r="796" spans="1:26" ht="16.5" customHeight="1">
      <c r="A796" s="476"/>
      <c r="B796" s="466"/>
      <c r="C796" s="466"/>
      <c r="D796" s="466"/>
      <c r="E796" s="466"/>
      <c r="F796" s="466"/>
      <c r="G796" s="466"/>
      <c r="H796" s="466"/>
      <c r="I796" s="466"/>
      <c r="J796" s="466"/>
      <c r="K796" s="466"/>
      <c r="L796" s="466"/>
      <c r="M796" s="466"/>
      <c r="N796" s="466"/>
      <c r="O796" s="466"/>
      <c r="P796" s="466"/>
      <c r="Q796" s="466"/>
      <c r="R796" s="466"/>
      <c r="S796" s="466"/>
      <c r="T796" s="466"/>
      <c r="U796" s="466"/>
      <c r="V796" s="466"/>
      <c r="W796" s="466"/>
      <c r="X796" s="466"/>
      <c r="Y796" s="466"/>
      <c r="Z796" s="466"/>
    </row>
    <row r="797" spans="1:26" ht="16.5" customHeight="1">
      <c r="A797" s="476"/>
      <c r="B797" s="466"/>
      <c r="C797" s="466"/>
      <c r="D797" s="466"/>
      <c r="E797" s="466"/>
      <c r="F797" s="466"/>
      <c r="G797" s="466"/>
      <c r="H797" s="466"/>
      <c r="I797" s="466"/>
      <c r="J797" s="466"/>
      <c r="K797" s="466"/>
      <c r="L797" s="466"/>
      <c r="M797" s="466"/>
      <c r="N797" s="466"/>
      <c r="O797" s="466"/>
      <c r="P797" s="466"/>
      <c r="Q797" s="466"/>
      <c r="R797" s="466"/>
      <c r="S797" s="466"/>
      <c r="T797" s="466"/>
      <c r="U797" s="466"/>
      <c r="V797" s="466"/>
      <c r="W797" s="466"/>
      <c r="X797" s="466"/>
      <c r="Y797" s="466"/>
      <c r="Z797" s="466"/>
    </row>
    <row r="798" spans="1:26" ht="16.5" customHeight="1">
      <c r="A798" s="476"/>
      <c r="B798" s="466"/>
      <c r="C798" s="466"/>
      <c r="D798" s="466"/>
      <c r="E798" s="466"/>
      <c r="F798" s="466"/>
      <c r="G798" s="466"/>
      <c r="H798" s="466"/>
      <c r="I798" s="466"/>
      <c r="J798" s="466"/>
      <c r="K798" s="466"/>
      <c r="L798" s="466"/>
      <c r="M798" s="466"/>
      <c r="N798" s="466"/>
      <c r="O798" s="466"/>
      <c r="P798" s="466"/>
      <c r="Q798" s="466"/>
      <c r="R798" s="466"/>
      <c r="S798" s="466"/>
      <c r="T798" s="466"/>
      <c r="U798" s="466"/>
      <c r="V798" s="466"/>
      <c r="W798" s="466"/>
      <c r="X798" s="466"/>
      <c r="Y798" s="466"/>
      <c r="Z798" s="466"/>
    </row>
    <row r="799" spans="1:26" ht="16.5" customHeight="1">
      <c r="A799" s="476"/>
      <c r="B799" s="466"/>
      <c r="C799" s="466"/>
      <c r="D799" s="466"/>
      <c r="E799" s="466"/>
      <c r="F799" s="466"/>
      <c r="G799" s="466"/>
      <c r="H799" s="466"/>
      <c r="I799" s="466"/>
      <c r="J799" s="466"/>
      <c r="K799" s="466"/>
      <c r="L799" s="466"/>
      <c r="M799" s="466"/>
      <c r="N799" s="466"/>
      <c r="O799" s="466"/>
      <c r="P799" s="466"/>
      <c r="Q799" s="466"/>
      <c r="R799" s="466"/>
      <c r="S799" s="466"/>
      <c r="T799" s="466"/>
      <c r="U799" s="466"/>
      <c r="V799" s="466"/>
      <c r="W799" s="466"/>
      <c r="X799" s="466"/>
      <c r="Y799" s="466"/>
      <c r="Z799" s="466"/>
    </row>
    <row r="800" spans="1:26" ht="16.5" customHeight="1">
      <c r="A800" s="476"/>
      <c r="B800" s="466"/>
      <c r="C800" s="466"/>
      <c r="D800" s="466"/>
      <c r="E800" s="466"/>
      <c r="F800" s="466"/>
      <c r="G800" s="466"/>
      <c r="H800" s="466"/>
      <c r="I800" s="466"/>
      <c r="J800" s="466"/>
      <c r="K800" s="466"/>
      <c r="L800" s="466"/>
      <c r="M800" s="466"/>
      <c r="N800" s="466"/>
      <c r="O800" s="466"/>
      <c r="P800" s="466"/>
      <c r="Q800" s="466"/>
      <c r="R800" s="466"/>
      <c r="S800" s="466"/>
      <c r="T800" s="466"/>
      <c r="U800" s="466"/>
      <c r="V800" s="466"/>
      <c r="W800" s="466"/>
      <c r="X800" s="466"/>
      <c r="Y800" s="466"/>
      <c r="Z800" s="466"/>
    </row>
    <row r="801" spans="1:26" ht="16.5" customHeight="1">
      <c r="A801" s="476"/>
      <c r="B801" s="466"/>
      <c r="C801" s="466"/>
      <c r="D801" s="466"/>
      <c r="E801" s="466"/>
      <c r="F801" s="466"/>
      <c r="G801" s="466"/>
      <c r="H801" s="466"/>
      <c r="I801" s="466"/>
      <c r="J801" s="466"/>
      <c r="K801" s="466"/>
      <c r="L801" s="466"/>
      <c r="M801" s="466"/>
      <c r="N801" s="466"/>
      <c r="O801" s="466"/>
      <c r="P801" s="466"/>
      <c r="Q801" s="466"/>
      <c r="R801" s="466"/>
      <c r="S801" s="466"/>
      <c r="T801" s="466"/>
      <c r="U801" s="466"/>
      <c r="V801" s="466"/>
      <c r="W801" s="466"/>
      <c r="X801" s="466"/>
      <c r="Y801" s="466"/>
      <c r="Z801" s="466"/>
    </row>
    <row r="802" spans="1:26" ht="16.5" customHeight="1">
      <c r="A802" s="476"/>
      <c r="B802" s="466"/>
      <c r="C802" s="466"/>
      <c r="D802" s="466"/>
      <c r="E802" s="466"/>
      <c r="F802" s="466"/>
      <c r="G802" s="466"/>
      <c r="H802" s="466"/>
      <c r="I802" s="466"/>
      <c r="J802" s="466"/>
      <c r="K802" s="466"/>
      <c r="L802" s="466"/>
      <c r="M802" s="466"/>
      <c r="N802" s="466"/>
      <c r="O802" s="466"/>
      <c r="P802" s="466"/>
      <c r="Q802" s="466"/>
      <c r="R802" s="466"/>
      <c r="S802" s="466"/>
      <c r="T802" s="466"/>
      <c r="U802" s="466"/>
      <c r="V802" s="466"/>
      <c r="W802" s="466"/>
      <c r="X802" s="466"/>
      <c r="Y802" s="466"/>
      <c r="Z802" s="466"/>
    </row>
    <row r="803" spans="1:26" ht="16.5" customHeight="1">
      <c r="A803" s="476"/>
      <c r="B803" s="466"/>
      <c r="C803" s="466"/>
      <c r="D803" s="466"/>
      <c r="E803" s="466"/>
      <c r="F803" s="466"/>
      <c r="G803" s="466"/>
      <c r="H803" s="466"/>
      <c r="I803" s="466"/>
      <c r="J803" s="466"/>
      <c r="K803" s="466"/>
      <c r="L803" s="466"/>
      <c r="M803" s="466"/>
      <c r="N803" s="466"/>
      <c r="O803" s="466"/>
      <c r="P803" s="466"/>
      <c r="Q803" s="466"/>
      <c r="R803" s="466"/>
      <c r="S803" s="466"/>
      <c r="T803" s="466"/>
      <c r="U803" s="466"/>
      <c r="V803" s="466"/>
      <c r="W803" s="466"/>
      <c r="X803" s="466"/>
      <c r="Y803" s="466"/>
      <c r="Z803" s="466"/>
    </row>
    <row r="804" spans="1:26" ht="16.5" customHeight="1">
      <c r="A804" s="476"/>
      <c r="B804" s="466"/>
      <c r="C804" s="466"/>
      <c r="D804" s="466"/>
      <c r="E804" s="466"/>
      <c r="F804" s="466"/>
      <c r="G804" s="466"/>
      <c r="H804" s="466"/>
      <c r="I804" s="466"/>
      <c r="J804" s="466"/>
      <c r="K804" s="466"/>
      <c r="L804" s="466"/>
      <c r="M804" s="466"/>
      <c r="N804" s="466"/>
      <c r="O804" s="466"/>
      <c r="P804" s="466"/>
      <c r="Q804" s="466"/>
      <c r="R804" s="466"/>
      <c r="S804" s="466"/>
      <c r="T804" s="466"/>
      <c r="U804" s="466"/>
      <c r="V804" s="466"/>
      <c r="W804" s="466"/>
      <c r="X804" s="466"/>
      <c r="Y804" s="466"/>
      <c r="Z804" s="466"/>
    </row>
    <row r="805" spans="1:26" ht="16.5" customHeight="1">
      <c r="A805" s="476"/>
      <c r="B805" s="466"/>
      <c r="C805" s="466"/>
      <c r="D805" s="466"/>
      <c r="E805" s="466"/>
      <c r="F805" s="466"/>
      <c r="G805" s="466"/>
      <c r="H805" s="466"/>
      <c r="I805" s="466"/>
      <c r="J805" s="466"/>
      <c r="K805" s="466"/>
      <c r="L805" s="466"/>
      <c r="M805" s="466"/>
      <c r="N805" s="466"/>
      <c r="O805" s="466"/>
      <c r="P805" s="466"/>
      <c r="Q805" s="466"/>
      <c r="R805" s="466"/>
      <c r="S805" s="466"/>
      <c r="T805" s="466"/>
      <c r="U805" s="466"/>
      <c r="V805" s="466"/>
      <c r="W805" s="466"/>
      <c r="X805" s="466"/>
      <c r="Y805" s="466"/>
      <c r="Z805" s="466"/>
    </row>
    <row r="806" spans="1:26" ht="16.5" customHeight="1">
      <c r="A806" s="476"/>
      <c r="B806" s="466"/>
      <c r="C806" s="466"/>
      <c r="D806" s="466"/>
      <c r="E806" s="466"/>
      <c r="F806" s="466"/>
      <c r="G806" s="466"/>
      <c r="H806" s="466"/>
      <c r="I806" s="466"/>
      <c r="J806" s="466"/>
      <c r="K806" s="466"/>
      <c r="L806" s="466"/>
      <c r="M806" s="466"/>
      <c r="N806" s="466"/>
      <c r="O806" s="466"/>
      <c r="P806" s="466"/>
      <c r="Q806" s="466"/>
      <c r="R806" s="466"/>
      <c r="S806" s="466"/>
      <c r="T806" s="466"/>
      <c r="U806" s="466"/>
      <c r="V806" s="466"/>
      <c r="W806" s="466"/>
      <c r="X806" s="466"/>
      <c r="Y806" s="466"/>
      <c r="Z806" s="466"/>
    </row>
    <row r="807" spans="1:26" ht="16.5" customHeight="1">
      <c r="A807" s="476"/>
      <c r="B807" s="466"/>
      <c r="C807" s="466"/>
      <c r="D807" s="466"/>
      <c r="E807" s="466"/>
      <c r="F807" s="466"/>
      <c r="G807" s="466"/>
      <c r="H807" s="466"/>
      <c r="I807" s="466"/>
      <c r="J807" s="466"/>
      <c r="K807" s="466"/>
      <c r="L807" s="466"/>
      <c r="M807" s="466"/>
      <c r="N807" s="466"/>
      <c r="O807" s="466"/>
      <c r="P807" s="466"/>
      <c r="Q807" s="466"/>
      <c r="R807" s="466"/>
      <c r="S807" s="466"/>
      <c r="T807" s="466"/>
      <c r="U807" s="466"/>
      <c r="V807" s="466"/>
      <c r="W807" s="466"/>
      <c r="X807" s="466"/>
      <c r="Y807" s="466"/>
      <c r="Z807" s="466"/>
    </row>
    <row r="808" spans="1:26" ht="16.5" customHeight="1">
      <c r="A808" s="476"/>
      <c r="B808" s="466"/>
      <c r="C808" s="466"/>
      <c r="D808" s="466"/>
      <c r="E808" s="466"/>
      <c r="F808" s="466"/>
      <c r="G808" s="466"/>
      <c r="H808" s="466"/>
      <c r="I808" s="466"/>
      <c r="J808" s="466"/>
      <c r="K808" s="466"/>
      <c r="L808" s="466"/>
      <c r="M808" s="466"/>
      <c r="N808" s="466"/>
      <c r="O808" s="466"/>
      <c r="P808" s="466"/>
      <c r="Q808" s="466"/>
      <c r="R808" s="466"/>
      <c r="S808" s="466"/>
      <c r="T808" s="466"/>
      <c r="U808" s="466"/>
      <c r="V808" s="466"/>
      <c r="W808" s="466"/>
      <c r="X808" s="466"/>
      <c r="Y808" s="466"/>
      <c r="Z808" s="466"/>
    </row>
    <row r="809" spans="1:26" ht="16.5" customHeight="1">
      <c r="A809" s="476"/>
      <c r="B809" s="466"/>
      <c r="C809" s="466"/>
      <c r="D809" s="466"/>
      <c r="E809" s="466"/>
      <c r="F809" s="466"/>
      <c r="G809" s="466"/>
      <c r="H809" s="466"/>
      <c r="I809" s="466"/>
      <c r="J809" s="466"/>
      <c r="K809" s="466"/>
      <c r="L809" s="466"/>
      <c r="M809" s="466"/>
      <c r="N809" s="466"/>
      <c r="O809" s="466"/>
      <c r="P809" s="466"/>
      <c r="Q809" s="466"/>
      <c r="R809" s="466"/>
      <c r="S809" s="466"/>
      <c r="T809" s="466"/>
      <c r="U809" s="466"/>
      <c r="V809" s="466"/>
      <c r="W809" s="466"/>
      <c r="X809" s="466"/>
      <c r="Y809" s="466"/>
      <c r="Z809" s="466"/>
    </row>
    <row r="810" spans="1:26" ht="16.5" customHeight="1">
      <c r="A810" s="476"/>
      <c r="B810" s="466"/>
      <c r="C810" s="466"/>
      <c r="D810" s="466"/>
      <c r="E810" s="466"/>
      <c r="F810" s="466"/>
      <c r="G810" s="466"/>
      <c r="H810" s="466"/>
      <c r="I810" s="466"/>
      <c r="J810" s="466"/>
      <c r="K810" s="466"/>
      <c r="L810" s="466"/>
      <c r="M810" s="466"/>
      <c r="N810" s="466"/>
      <c r="O810" s="466"/>
      <c r="P810" s="466"/>
      <c r="Q810" s="466"/>
      <c r="R810" s="466"/>
      <c r="S810" s="466"/>
      <c r="T810" s="466"/>
      <c r="U810" s="466"/>
      <c r="V810" s="466"/>
      <c r="W810" s="466"/>
      <c r="X810" s="466"/>
      <c r="Y810" s="466"/>
      <c r="Z810" s="466"/>
    </row>
    <row r="811" spans="1:26" ht="16.5" customHeight="1">
      <c r="A811" s="476"/>
      <c r="B811" s="466"/>
      <c r="C811" s="466"/>
      <c r="D811" s="466"/>
      <c r="E811" s="466"/>
      <c r="F811" s="466"/>
      <c r="G811" s="466"/>
      <c r="H811" s="466"/>
      <c r="I811" s="466"/>
      <c r="J811" s="466"/>
      <c r="K811" s="466"/>
      <c r="L811" s="466"/>
      <c r="M811" s="466"/>
      <c r="N811" s="466"/>
      <c r="O811" s="466"/>
      <c r="P811" s="466"/>
      <c r="Q811" s="466"/>
      <c r="R811" s="466"/>
      <c r="S811" s="466"/>
      <c r="T811" s="466"/>
      <c r="U811" s="466"/>
      <c r="V811" s="466"/>
      <c r="W811" s="466"/>
      <c r="X811" s="466"/>
      <c r="Y811" s="466"/>
      <c r="Z811" s="466"/>
    </row>
    <row r="812" spans="1:26" ht="16.5" customHeight="1">
      <c r="A812" s="476"/>
      <c r="B812" s="466"/>
      <c r="C812" s="466"/>
      <c r="D812" s="466"/>
      <c r="E812" s="466"/>
      <c r="F812" s="466"/>
      <c r="G812" s="466"/>
      <c r="H812" s="466"/>
      <c r="I812" s="466"/>
      <c r="J812" s="466"/>
      <c r="K812" s="466"/>
      <c r="L812" s="466"/>
      <c r="M812" s="466"/>
      <c r="N812" s="466"/>
      <c r="O812" s="466"/>
      <c r="P812" s="466"/>
      <c r="Q812" s="466"/>
      <c r="R812" s="466"/>
      <c r="S812" s="466"/>
      <c r="T812" s="466"/>
      <c r="U812" s="466"/>
      <c r="V812" s="466"/>
      <c r="W812" s="466"/>
      <c r="X812" s="466"/>
      <c r="Y812" s="466"/>
      <c r="Z812" s="466"/>
    </row>
    <row r="813" spans="1:26" ht="16.5" customHeight="1">
      <c r="A813" s="476"/>
      <c r="B813" s="466"/>
      <c r="C813" s="466"/>
      <c r="D813" s="466"/>
      <c r="E813" s="466"/>
      <c r="F813" s="466"/>
      <c r="G813" s="466"/>
      <c r="H813" s="466"/>
      <c r="I813" s="466"/>
      <c r="J813" s="466"/>
      <c r="K813" s="466"/>
      <c r="L813" s="466"/>
      <c r="M813" s="466"/>
      <c r="N813" s="466"/>
      <c r="O813" s="466"/>
      <c r="P813" s="466"/>
      <c r="Q813" s="466"/>
      <c r="R813" s="466"/>
      <c r="S813" s="466"/>
      <c r="T813" s="466"/>
      <c r="U813" s="466"/>
      <c r="V813" s="466"/>
      <c r="W813" s="466"/>
      <c r="X813" s="466"/>
      <c r="Y813" s="466"/>
      <c r="Z813" s="466"/>
    </row>
    <row r="814" spans="1:26" ht="16.5" customHeight="1">
      <c r="A814" s="476"/>
      <c r="B814" s="466"/>
      <c r="C814" s="466"/>
      <c r="D814" s="466"/>
      <c r="E814" s="466"/>
      <c r="F814" s="466"/>
      <c r="G814" s="466"/>
      <c r="H814" s="466"/>
      <c r="I814" s="466"/>
      <c r="J814" s="466"/>
      <c r="K814" s="466"/>
      <c r="L814" s="466"/>
      <c r="M814" s="466"/>
      <c r="N814" s="466"/>
      <c r="O814" s="466"/>
      <c r="P814" s="466"/>
      <c r="Q814" s="466"/>
      <c r="R814" s="466"/>
      <c r="S814" s="466"/>
      <c r="T814" s="466"/>
      <c r="U814" s="466"/>
      <c r="V814" s="466"/>
      <c r="W814" s="466"/>
      <c r="X814" s="466"/>
      <c r="Y814" s="466"/>
      <c r="Z814" s="466"/>
    </row>
    <row r="815" spans="1:26" ht="16.5" customHeight="1">
      <c r="A815" s="476"/>
      <c r="B815" s="466"/>
      <c r="C815" s="466"/>
      <c r="D815" s="466"/>
      <c r="E815" s="466"/>
      <c r="F815" s="466"/>
      <c r="G815" s="466"/>
      <c r="H815" s="466"/>
      <c r="I815" s="466"/>
      <c r="J815" s="466"/>
      <c r="K815" s="466"/>
      <c r="L815" s="466"/>
      <c r="M815" s="466"/>
      <c r="N815" s="466"/>
      <c r="O815" s="466"/>
      <c r="P815" s="466"/>
      <c r="Q815" s="466"/>
      <c r="R815" s="466"/>
      <c r="S815" s="466"/>
      <c r="T815" s="466"/>
      <c r="U815" s="466"/>
      <c r="V815" s="466"/>
      <c r="W815" s="466"/>
      <c r="X815" s="466"/>
      <c r="Y815" s="466"/>
      <c r="Z815" s="466"/>
    </row>
    <row r="816" spans="1:26" ht="16.5" customHeight="1">
      <c r="A816" s="476"/>
      <c r="B816" s="466"/>
      <c r="C816" s="466"/>
      <c r="D816" s="466"/>
      <c r="E816" s="466"/>
      <c r="F816" s="466"/>
      <c r="G816" s="466"/>
      <c r="H816" s="466"/>
      <c r="I816" s="466"/>
      <c r="J816" s="466"/>
      <c r="K816" s="466"/>
      <c r="L816" s="466"/>
      <c r="M816" s="466"/>
      <c r="N816" s="466"/>
      <c r="O816" s="466"/>
      <c r="P816" s="466"/>
      <c r="Q816" s="466"/>
      <c r="R816" s="466"/>
      <c r="S816" s="466"/>
      <c r="T816" s="466"/>
      <c r="U816" s="466"/>
      <c r="V816" s="466"/>
      <c r="W816" s="466"/>
      <c r="X816" s="466"/>
      <c r="Y816" s="466"/>
      <c r="Z816" s="466"/>
    </row>
    <row r="817" spans="1:26" ht="16.5" customHeight="1">
      <c r="A817" s="476"/>
      <c r="B817" s="466"/>
      <c r="C817" s="466"/>
      <c r="D817" s="466"/>
      <c r="E817" s="466"/>
      <c r="F817" s="466"/>
      <c r="G817" s="466"/>
      <c r="H817" s="466"/>
      <c r="I817" s="466"/>
      <c r="J817" s="466"/>
      <c r="K817" s="466"/>
      <c r="L817" s="466"/>
      <c r="M817" s="466"/>
      <c r="N817" s="466"/>
      <c r="O817" s="466"/>
      <c r="P817" s="466"/>
      <c r="Q817" s="466"/>
      <c r="R817" s="466"/>
      <c r="S817" s="466"/>
      <c r="T817" s="466"/>
      <c r="U817" s="466"/>
      <c r="V817" s="466"/>
      <c r="W817" s="466"/>
      <c r="X817" s="466"/>
      <c r="Y817" s="466"/>
      <c r="Z817" s="466"/>
    </row>
    <row r="818" spans="1:26" ht="16.5" customHeight="1">
      <c r="A818" s="476"/>
      <c r="B818" s="466"/>
      <c r="C818" s="466"/>
      <c r="D818" s="466"/>
      <c r="E818" s="466"/>
      <c r="F818" s="466"/>
      <c r="G818" s="466"/>
      <c r="H818" s="466"/>
      <c r="I818" s="466"/>
      <c r="J818" s="466"/>
      <c r="K818" s="466"/>
      <c r="L818" s="466"/>
      <c r="M818" s="466"/>
      <c r="N818" s="466"/>
      <c r="O818" s="466"/>
      <c r="P818" s="466"/>
      <c r="Q818" s="466"/>
      <c r="R818" s="466"/>
      <c r="S818" s="466"/>
      <c r="T818" s="466"/>
      <c r="U818" s="466"/>
      <c r="V818" s="466"/>
      <c r="W818" s="466"/>
      <c r="X818" s="466"/>
      <c r="Y818" s="466"/>
      <c r="Z818" s="466"/>
    </row>
    <row r="819" spans="1:26" ht="16.5" customHeight="1">
      <c r="A819" s="476"/>
      <c r="B819" s="466"/>
      <c r="C819" s="466"/>
      <c r="D819" s="466"/>
      <c r="E819" s="466"/>
      <c r="F819" s="466"/>
      <c r="G819" s="466"/>
      <c r="H819" s="466"/>
      <c r="I819" s="466"/>
      <c r="J819" s="466"/>
      <c r="K819" s="466"/>
      <c r="L819" s="466"/>
      <c r="M819" s="466"/>
      <c r="N819" s="466"/>
      <c r="O819" s="466"/>
      <c r="P819" s="466"/>
      <c r="Q819" s="466"/>
      <c r="R819" s="466"/>
      <c r="S819" s="466"/>
      <c r="T819" s="466"/>
      <c r="U819" s="466"/>
      <c r="V819" s="466"/>
      <c r="W819" s="466"/>
      <c r="X819" s="466"/>
      <c r="Y819" s="466"/>
      <c r="Z819" s="466"/>
    </row>
    <row r="820" spans="1:26" ht="16.5" customHeight="1">
      <c r="A820" s="476"/>
      <c r="B820" s="466"/>
      <c r="C820" s="466"/>
      <c r="D820" s="466"/>
      <c r="E820" s="466"/>
      <c r="F820" s="466"/>
      <c r="G820" s="466"/>
      <c r="H820" s="466"/>
      <c r="I820" s="466"/>
      <c r="J820" s="466"/>
      <c r="K820" s="466"/>
      <c r="L820" s="466"/>
      <c r="M820" s="466"/>
      <c r="N820" s="466"/>
      <c r="O820" s="466"/>
      <c r="P820" s="466"/>
      <c r="Q820" s="466"/>
      <c r="R820" s="466"/>
      <c r="S820" s="466"/>
      <c r="T820" s="466"/>
      <c r="U820" s="466"/>
      <c r="V820" s="466"/>
      <c r="W820" s="466"/>
      <c r="X820" s="466"/>
      <c r="Y820" s="466"/>
      <c r="Z820" s="466"/>
    </row>
    <row r="821" spans="1:26" ht="16.5" customHeight="1">
      <c r="A821" s="476"/>
      <c r="B821" s="466"/>
      <c r="C821" s="466"/>
      <c r="D821" s="466"/>
      <c r="E821" s="466"/>
      <c r="F821" s="466"/>
      <c r="G821" s="466"/>
      <c r="H821" s="466"/>
      <c r="I821" s="466"/>
      <c r="J821" s="466"/>
      <c r="K821" s="466"/>
      <c r="L821" s="466"/>
      <c r="M821" s="466"/>
      <c r="N821" s="466"/>
      <c r="O821" s="466"/>
      <c r="P821" s="466"/>
      <c r="Q821" s="466"/>
      <c r="R821" s="466"/>
      <c r="S821" s="466"/>
      <c r="T821" s="466"/>
      <c r="U821" s="466"/>
      <c r="V821" s="466"/>
      <c r="W821" s="466"/>
      <c r="X821" s="466"/>
      <c r="Y821" s="466"/>
      <c r="Z821" s="466"/>
    </row>
    <row r="822" spans="1:26" ht="16.5" customHeight="1">
      <c r="A822" s="476"/>
      <c r="B822" s="466"/>
      <c r="C822" s="466"/>
      <c r="D822" s="466"/>
      <c r="E822" s="466"/>
      <c r="F822" s="466"/>
      <c r="G822" s="466"/>
      <c r="H822" s="466"/>
      <c r="I822" s="466"/>
      <c r="J822" s="466"/>
      <c r="K822" s="466"/>
      <c r="L822" s="466"/>
      <c r="M822" s="466"/>
      <c r="N822" s="466"/>
      <c r="O822" s="466"/>
      <c r="P822" s="466"/>
      <c r="Q822" s="466"/>
      <c r="R822" s="466"/>
      <c r="S822" s="466"/>
      <c r="T822" s="466"/>
      <c r="U822" s="466"/>
      <c r="V822" s="466"/>
      <c r="W822" s="466"/>
      <c r="X822" s="466"/>
      <c r="Y822" s="466"/>
      <c r="Z822" s="466"/>
    </row>
    <row r="823" spans="1:26" ht="16.5" customHeight="1">
      <c r="A823" s="476"/>
      <c r="B823" s="466"/>
      <c r="C823" s="466"/>
      <c r="D823" s="466"/>
      <c r="E823" s="466"/>
      <c r="F823" s="466"/>
      <c r="G823" s="466"/>
      <c r="H823" s="466"/>
      <c r="I823" s="466"/>
      <c r="J823" s="466"/>
      <c r="K823" s="466"/>
      <c r="L823" s="466"/>
      <c r="M823" s="466"/>
      <c r="N823" s="466"/>
      <c r="O823" s="466"/>
      <c r="P823" s="466"/>
      <c r="Q823" s="466"/>
      <c r="R823" s="466"/>
      <c r="S823" s="466"/>
      <c r="T823" s="466"/>
      <c r="U823" s="466"/>
      <c r="V823" s="466"/>
      <c r="W823" s="466"/>
      <c r="X823" s="466"/>
      <c r="Y823" s="466"/>
      <c r="Z823" s="466"/>
    </row>
    <row r="824" spans="1:26" ht="16.5" customHeight="1">
      <c r="A824" s="476"/>
      <c r="B824" s="466"/>
      <c r="C824" s="466"/>
      <c r="D824" s="466"/>
      <c r="E824" s="466"/>
      <c r="F824" s="466"/>
      <c r="G824" s="466"/>
      <c r="H824" s="466"/>
      <c r="I824" s="466"/>
      <c r="J824" s="466"/>
      <c r="K824" s="466"/>
      <c r="L824" s="466"/>
      <c r="M824" s="466"/>
      <c r="N824" s="466"/>
      <c r="O824" s="466"/>
      <c r="P824" s="466"/>
      <c r="Q824" s="466"/>
      <c r="R824" s="466"/>
      <c r="S824" s="466"/>
      <c r="T824" s="466"/>
      <c r="U824" s="466"/>
      <c r="V824" s="466"/>
      <c r="W824" s="466"/>
      <c r="X824" s="466"/>
      <c r="Y824" s="466"/>
      <c r="Z824" s="466"/>
    </row>
    <row r="825" spans="1:26" ht="16.5" customHeight="1">
      <c r="A825" s="476"/>
      <c r="B825" s="466"/>
      <c r="C825" s="466"/>
      <c r="D825" s="466"/>
      <c r="E825" s="466"/>
      <c r="F825" s="466"/>
      <c r="G825" s="466"/>
      <c r="H825" s="466"/>
      <c r="I825" s="466"/>
      <c r="J825" s="466"/>
      <c r="K825" s="466"/>
      <c r="L825" s="466"/>
      <c r="M825" s="466"/>
      <c r="N825" s="466"/>
      <c r="O825" s="466"/>
      <c r="P825" s="466"/>
      <c r="Q825" s="466"/>
      <c r="R825" s="466"/>
      <c r="S825" s="466"/>
      <c r="T825" s="466"/>
      <c r="U825" s="466"/>
      <c r="V825" s="466"/>
      <c r="W825" s="466"/>
      <c r="X825" s="466"/>
      <c r="Y825" s="466"/>
      <c r="Z825" s="466"/>
    </row>
    <row r="826" spans="1:26" ht="16.5" customHeight="1">
      <c r="A826" s="476"/>
      <c r="B826" s="466"/>
      <c r="C826" s="466"/>
      <c r="D826" s="466"/>
      <c r="E826" s="466"/>
      <c r="F826" s="466"/>
      <c r="G826" s="466"/>
      <c r="H826" s="466"/>
      <c r="I826" s="466"/>
      <c r="J826" s="466"/>
      <c r="K826" s="466"/>
      <c r="L826" s="466"/>
      <c r="M826" s="466"/>
      <c r="N826" s="466"/>
      <c r="O826" s="466"/>
      <c r="P826" s="466"/>
      <c r="Q826" s="466"/>
      <c r="R826" s="466"/>
      <c r="S826" s="466"/>
      <c r="T826" s="466"/>
      <c r="U826" s="466"/>
      <c r="V826" s="466"/>
      <c r="W826" s="466"/>
      <c r="X826" s="466"/>
      <c r="Y826" s="466"/>
      <c r="Z826" s="466"/>
    </row>
    <row r="827" spans="1:26" ht="16.5" customHeight="1">
      <c r="A827" s="476"/>
      <c r="B827" s="466"/>
      <c r="C827" s="466"/>
      <c r="D827" s="466"/>
      <c r="E827" s="466"/>
      <c r="F827" s="466"/>
      <c r="G827" s="466"/>
      <c r="H827" s="466"/>
      <c r="I827" s="466"/>
      <c r="J827" s="466"/>
      <c r="K827" s="466"/>
      <c r="L827" s="466"/>
      <c r="M827" s="466"/>
      <c r="N827" s="466"/>
      <c r="O827" s="466"/>
      <c r="P827" s="466"/>
      <c r="Q827" s="466"/>
      <c r="R827" s="466"/>
      <c r="S827" s="466"/>
      <c r="T827" s="466"/>
      <c r="U827" s="466"/>
      <c r="V827" s="466"/>
      <c r="W827" s="466"/>
      <c r="X827" s="466"/>
      <c r="Y827" s="466"/>
      <c r="Z827" s="466"/>
    </row>
    <row r="828" spans="1:26" ht="16.5" customHeight="1">
      <c r="A828" s="476"/>
      <c r="B828" s="466"/>
      <c r="C828" s="466"/>
      <c r="D828" s="466"/>
      <c r="E828" s="466"/>
      <c r="F828" s="466"/>
      <c r="G828" s="466"/>
      <c r="H828" s="466"/>
      <c r="I828" s="466"/>
      <c r="J828" s="466"/>
      <c r="K828" s="466"/>
      <c r="L828" s="466"/>
      <c r="M828" s="466"/>
      <c r="N828" s="466"/>
      <c r="O828" s="466"/>
      <c r="P828" s="466"/>
      <c r="Q828" s="466"/>
      <c r="R828" s="466"/>
      <c r="S828" s="466"/>
      <c r="T828" s="466"/>
      <c r="U828" s="466"/>
      <c r="V828" s="466"/>
      <c r="W828" s="466"/>
      <c r="X828" s="466"/>
      <c r="Y828" s="466"/>
      <c r="Z828" s="466"/>
    </row>
    <row r="829" spans="1:26" ht="16.5" customHeight="1">
      <c r="A829" s="476"/>
      <c r="B829" s="466"/>
      <c r="C829" s="466"/>
      <c r="D829" s="466"/>
      <c r="E829" s="466"/>
      <c r="F829" s="466"/>
      <c r="G829" s="466"/>
      <c r="H829" s="466"/>
      <c r="I829" s="466"/>
      <c r="J829" s="466"/>
      <c r="K829" s="466"/>
      <c r="L829" s="466"/>
      <c r="M829" s="466"/>
      <c r="N829" s="466"/>
      <c r="O829" s="466"/>
      <c r="P829" s="466"/>
      <c r="Q829" s="466"/>
      <c r="R829" s="466"/>
      <c r="S829" s="466"/>
      <c r="T829" s="466"/>
      <c r="U829" s="466"/>
      <c r="V829" s="466"/>
      <c r="W829" s="466"/>
      <c r="X829" s="466"/>
      <c r="Y829" s="466"/>
      <c r="Z829" s="466"/>
    </row>
    <row r="830" spans="1:26" ht="16.5" customHeight="1">
      <c r="A830" s="476"/>
      <c r="B830" s="466"/>
      <c r="C830" s="466"/>
      <c r="D830" s="466"/>
      <c r="E830" s="466"/>
      <c r="F830" s="466"/>
      <c r="G830" s="466"/>
      <c r="H830" s="466"/>
      <c r="I830" s="466"/>
      <c r="J830" s="466"/>
      <c r="K830" s="466"/>
      <c r="L830" s="466"/>
      <c r="M830" s="466"/>
      <c r="N830" s="466"/>
      <c r="O830" s="466"/>
      <c r="P830" s="466"/>
      <c r="Q830" s="466"/>
      <c r="R830" s="466"/>
      <c r="S830" s="466"/>
      <c r="T830" s="466"/>
      <c r="U830" s="466"/>
      <c r="V830" s="466"/>
      <c r="W830" s="466"/>
      <c r="X830" s="466"/>
      <c r="Y830" s="466"/>
      <c r="Z830" s="466"/>
    </row>
    <row r="831" spans="1:26" ht="16.5" customHeight="1">
      <c r="A831" s="476"/>
      <c r="B831" s="466"/>
      <c r="C831" s="466"/>
      <c r="D831" s="466"/>
      <c r="E831" s="466"/>
      <c r="F831" s="466"/>
      <c r="G831" s="466"/>
      <c r="H831" s="466"/>
      <c r="I831" s="466"/>
      <c r="J831" s="466"/>
      <c r="K831" s="466"/>
      <c r="L831" s="466"/>
      <c r="M831" s="466"/>
      <c r="N831" s="466"/>
      <c r="O831" s="466"/>
      <c r="P831" s="466"/>
      <c r="Q831" s="466"/>
      <c r="R831" s="466"/>
      <c r="S831" s="466"/>
      <c r="T831" s="466"/>
      <c r="U831" s="466"/>
      <c r="V831" s="466"/>
      <c r="W831" s="466"/>
      <c r="X831" s="466"/>
      <c r="Y831" s="466"/>
      <c r="Z831" s="466"/>
    </row>
    <row r="832" spans="1:26" ht="16.5" customHeight="1">
      <c r="A832" s="476"/>
      <c r="B832" s="466"/>
      <c r="C832" s="466"/>
      <c r="D832" s="466"/>
      <c r="E832" s="466"/>
      <c r="F832" s="466"/>
      <c r="G832" s="466"/>
      <c r="H832" s="466"/>
      <c r="I832" s="466"/>
      <c r="J832" s="466"/>
      <c r="K832" s="466"/>
      <c r="L832" s="466"/>
      <c r="M832" s="466"/>
      <c r="N832" s="466"/>
      <c r="O832" s="466"/>
      <c r="P832" s="466"/>
      <c r="Q832" s="466"/>
      <c r="R832" s="466"/>
      <c r="S832" s="466"/>
      <c r="T832" s="466"/>
      <c r="U832" s="466"/>
      <c r="V832" s="466"/>
      <c r="W832" s="466"/>
      <c r="X832" s="466"/>
      <c r="Y832" s="466"/>
      <c r="Z832" s="466"/>
    </row>
    <row r="833" spans="1:26" ht="16.5" customHeight="1">
      <c r="A833" s="476"/>
      <c r="B833" s="466"/>
      <c r="C833" s="466"/>
      <c r="D833" s="466"/>
      <c r="E833" s="466"/>
      <c r="F833" s="466"/>
      <c r="G833" s="466"/>
      <c r="H833" s="466"/>
      <c r="I833" s="466"/>
      <c r="J833" s="466"/>
      <c r="K833" s="466"/>
      <c r="L833" s="466"/>
      <c r="M833" s="466"/>
      <c r="N833" s="466"/>
      <c r="O833" s="466"/>
      <c r="P833" s="466"/>
      <c r="Q833" s="466"/>
      <c r="R833" s="466"/>
      <c r="S833" s="466"/>
      <c r="T833" s="466"/>
      <c r="U833" s="466"/>
      <c r="V833" s="466"/>
      <c r="W833" s="466"/>
      <c r="X833" s="466"/>
      <c r="Y833" s="466"/>
      <c r="Z833" s="466"/>
    </row>
    <row r="834" spans="1:26" ht="16.5" customHeight="1">
      <c r="A834" s="476"/>
      <c r="B834" s="466"/>
      <c r="C834" s="466"/>
      <c r="D834" s="466"/>
      <c r="E834" s="466"/>
      <c r="F834" s="466"/>
      <c r="G834" s="466"/>
      <c r="H834" s="466"/>
      <c r="I834" s="466"/>
      <c r="J834" s="466"/>
      <c r="K834" s="466"/>
      <c r="L834" s="466"/>
      <c r="M834" s="466"/>
      <c r="N834" s="466"/>
      <c r="O834" s="466"/>
      <c r="P834" s="466"/>
      <c r="Q834" s="466"/>
      <c r="R834" s="466"/>
      <c r="S834" s="466"/>
      <c r="T834" s="466"/>
      <c r="U834" s="466"/>
      <c r="V834" s="466"/>
      <c r="W834" s="466"/>
      <c r="X834" s="466"/>
      <c r="Y834" s="466"/>
      <c r="Z834" s="466"/>
    </row>
    <row r="835" spans="1:26" ht="16.5" customHeight="1">
      <c r="A835" s="476"/>
      <c r="B835" s="466"/>
      <c r="C835" s="466"/>
      <c r="D835" s="466"/>
      <c r="E835" s="466"/>
      <c r="F835" s="466"/>
      <c r="G835" s="466"/>
      <c r="H835" s="466"/>
      <c r="I835" s="466"/>
      <c r="J835" s="466"/>
      <c r="K835" s="466"/>
      <c r="L835" s="466"/>
      <c r="M835" s="466"/>
      <c r="N835" s="466"/>
      <c r="O835" s="466"/>
      <c r="P835" s="466"/>
      <c r="Q835" s="466"/>
      <c r="R835" s="466"/>
      <c r="S835" s="466"/>
      <c r="T835" s="466"/>
      <c r="U835" s="466"/>
      <c r="V835" s="466"/>
      <c r="W835" s="466"/>
      <c r="X835" s="466"/>
      <c r="Y835" s="466"/>
      <c r="Z835" s="466"/>
    </row>
    <row r="836" spans="1:26" ht="16.5" customHeight="1">
      <c r="A836" s="476"/>
      <c r="B836" s="466"/>
      <c r="C836" s="466"/>
      <c r="D836" s="466"/>
      <c r="E836" s="466"/>
      <c r="F836" s="466"/>
      <c r="G836" s="466"/>
      <c r="H836" s="466"/>
      <c r="I836" s="466"/>
      <c r="J836" s="466"/>
      <c r="K836" s="466"/>
      <c r="L836" s="466"/>
      <c r="M836" s="466"/>
      <c r="N836" s="466"/>
      <c r="O836" s="466"/>
      <c r="P836" s="466"/>
      <c r="Q836" s="466"/>
      <c r="R836" s="466"/>
      <c r="S836" s="466"/>
      <c r="T836" s="466"/>
      <c r="U836" s="466"/>
      <c r="V836" s="466"/>
      <c r="W836" s="466"/>
      <c r="X836" s="466"/>
      <c r="Y836" s="466"/>
      <c r="Z836" s="466"/>
    </row>
    <row r="837" spans="1:26" ht="16.5" customHeight="1">
      <c r="A837" s="476"/>
      <c r="B837" s="466"/>
      <c r="C837" s="466"/>
      <c r="D837" s="466"/>
      <c r="E837" s="466"/>
      <c r="F837" s="466"/>
      <c r="G837" s="466"/>
      <c r="H837" s="466"/>
      <c r="I837" s="466"/>
      <c r="J837" s="466"/>
      <c r="K837" s="466"/>
      <c r="L837" s="466"/>
      <c r="M837" s="466"/>
      <c r="N837" s="466"/>
      <c r="O837" s="466"/>
      <c r="P837" s="466"/>
      <c r="Q837" s="466"/>
      <c r="R837" s="466"/>
      <c r="S837" s="466"/>
      <c r="T837" s="466"/>
      <c r="U837" s="466"/>
      <c r="V837" s="466"/>
      <c r="W837" s="466"/>
      <c r="X837" s="466"/>
      <c r="Y837" s="466"/>
      <c r="Z837" s="466"/>
    </row>
    <row r="838" spans="1:26" ht="16.5" customHeight="1">
      <c r="A838" s="476"/>
      <c r="B838" s="466"/>
      <c r="C838" s="466"/>
      <c r="D838" s="466"/>
      <c r="E838" s="466"/>
      <c r="F838" s="466"/>
      <c r="G838" s="466"/>
      <c r="H838" s="466"/>
      <c r="I838" s="466"/>
      <c r="J838" s="466"/>
      <c r="K838" s="466"/>
      <c r="L838" s="466"/>
      <c r="M838" s="466"/>
      <c r="N838" s="466"/>
      <c r="O838" s="466"/>
      <c r="P838" s="466"/>
      <c r="Q838" s="466"/>
      <c r="R838" s="466"/>
      <c r="S838" s="466"/>
      <c r="T838" s="466"/>
      <c r="U838" s="466"/>
      <c r="V838" s="466"/>
      <c r="W838" s="466"/>
      <c r="X838" s="466"/>
      <c r="Y838" s="466"/>
      <c r="Z838" s="466"/>
    </row>
    <row r="839" spans="1:26" ht="16.5" customHeight="1">
      <c r="A839" s="476"/>
      <c r="B839" s="466"/>
      <c r="C839" s="466"/>
      <c r="D839" s="466"/>
      <c r="E839" s="466"/>
      <c r="F839" s="466"/>
      <c r="G839" s="466"/>
      <c r="H839" s="466"/>
      <c r="I839" s="466"/>
      <c r="J839" s="466"/>
      <c r="K839" s="466"/>
      <c r="L839" s="466"/>
      <c r="M839" s="466"/>
      <c r="N839" s="466"/>
      <c r="O839" s="466"/>
      <c r="P839" s="466"/>
      <c r="Q839" s="466"/>
      <c r="R839" s="466"/>
      <c r="S839" s="466"/>
      <c r="T839" s="466"/>
      <c r="U839" s="466"/>
      <c r="V839" s="466"/>
      <c r="W839" s="466"/>
      <c r="X839" s="466"/>
      <c r="Y839" s="466"/>
      <c r="Z839" s="466"/>
    </row>
    <row r="840" spans="1:26" ht="16.5" customHeight="1">
      <c r="A840" s="476"/>
      <c r="B840" s="466"/>
      <c r="C840" s="466"/>
      <c r="D840" s="466"/>
      <c r="E840" s="466"/>
      <c r="F840" s="466"/>
      <c r="G840" s="466"/>
      <c r="H840" s="466"/>
      <c r="I840" s="466"/>
      <c r="J840" s="466"/>
      <c r="K840" s="466"/>
      <c r="L840" s="466"/>
      <c r="M840" s="466"/>
      <c r="N840" s="466"/>
      <c r="O840" s="466"/>
      <c r="P840" s="466"/>
      <c r="Q840" s="466"/>
      <c r="R840" s="466"/>
      <c r="S840" s="466"/>
      <c r="T840" s="466"/>
      <c r="U840" s="466"/>
      <c r="V840" s="466"/>
      <c r="W840" s="466"/>
      <c r="X840" s="466"/>
      <c r="Y840" s="466"/>
      <c r="Z840" s="466"/>
    </row>
    <row r="841" spans="1:26" ht="16.5" customHeight="1">
      <c r="A841" s="476"/>
      <c r="B841" s="466"/>
      <c r="C841" s="466"/>
      <c r="D841" s="466"/>
      <c r="E841" s="466"/>
      <c r="F841" s="466"/>
      <c r="G841" s="466"/>
      <c r="H841" s="466"/>
      <c r="I841" s="466"/>
      <c r="J841" s="466"/>
      <c r="K841" s="466"/>
      <c r="L841" s="466"/>
      <c r="M841" s="466"/>
      <c r="N841" s="466"/>
      <c r="O841" s="466"/>
      <c r="P841" s="466"/>
      <c r="Q841" s="466"/>
      <c r="R841" s="466"/>
      <c r="S841" s="466"/>
      <c r="T841" s="466"/>
      <c r="U841" s="466"/>
      <c r="V841" s="466"/>
      <c r="W841" s="466"/>
      <c r="X841" s="466"/>
      <c r="Y841" s="466"/>
      <c r="Z841" s="466"/>
    </row>
    <row r="842" spans="1:26" ht="16.5" customHeight="1">
      <c r="A842" s="476"/>
      <c r="B842" s="466"/>
      <c r="C842" s="466"/>
      <c r="D842" s="466"/>
      <c r="E842" s="466"/>
      <c r="F842" s="466"/>
      <c r="G842" s="466"/>
      <c r="H842" s="466"/>
      <c r="I842" s="466"/>
      <c r="J842" s="466"/>
      <c r="K842" s="466"/>
      <c r="L842" s="466"/>
      <c r="M842" s="466"/>
      <c r="N842" s="466"/>
      <c r="O842" s="466"/>
      <c r="P842" s="466"/>
      <c r="Q842" s="466"/>
      <c r="R842" s="466"/>
      <c r="S842" s="466"/>
      <c r="T842" s="466"/>
      <c r="U842" s="466"/>
      <c r="V842" s="466"/>
      <c r="W842" s="466"/>
      <c r="X842" s="466"/>
      <c r="Y842" s="466"/>
      <c r="Z842" s="466"/>
    </row>
    <row r="843" spans="1:26" ht="16.5" customHeight="1">
      <c r="A843" s="476"/>
      <c r="B843" s="466"/>
      <c r="C843" s="466"/>
      <c r="D843" s="466"/>
      <c r="E843" s="466"/>
      <c r="F843" s="466"/>
      <c r="G843" s="466"/>
      <c r="H843" s="466"/>
      <c r="I843" s="466"/>
      <c r="J843" s="466"/>
      <c r="K843" s="466"/>
      <c r="L843" s="466"/>
      <c r="M843" s="466"/>
      <c r="N843" s="466"/>
      <c r="O843" s="466"/>
      <c r="P843" s="466"/>
      <c r="Q843" s="466"/>
      <c r="R843" s="466"/>
      <c r="S843" s="466"/>
      <c r="T843" s="466"/>
      <c r="U843" s="466"/>
      <c r="V843" s="466"/>
      <c r="W843" s="466"/>
      <c r="X843" s="466"/>
      <c r="Y843" s="466"/>
      <c r="Z843" s="466"/>
    </row>
    <row r="844" spans="1:26" ht="16.5" customHeight="1">
      <c r="A844" s="476"/>
      <c r="B844" s="466"/>
      <c r="C844" s="466"/>
      <c r="D844" s="466"/>
      <c r="E844" s="466"/>
      <c r="F844" s="466"/>
      <c r="G844" s="466"/>
      <c r="H844" s="466"/>
      <c r="I844" s="466"/>
      <c r="J844" s="466"/>
      <c r="K844" s="466"/>
      <c r="L844" s="466"/>
      <c r="M844" s="466"/>
      <c r="N844" s="466"/>
      <c r="O844" s="466"/>
      <c r="P844" s="466"/>
      <c r="Q844" s="466"/>
      <c r="R844" s="466"/>
      <c r="S844" s="466"/>
      <c r="T844" s="466"/>
      <c r="U844" s="466"/>
      <c r="V844" s="466"/>
      <c r="W844" s="466"/>
      <c r="X844" s="466"/>
      <c r="Y844" s="466"/>
      <c r="Z844" s="466"/>
    </row>
    <row r="845" spans="1:26" ht="16.5" customHeight="1">
      <c r="A845" s="476"/>
      <c r="B845" s="466"/>
      <c r="C845" s="466"/>
      <c r="D845" s="466"/>
      <c r="E845" s="466"/>
      <c r="F845" s="466"/>
      <c r="G845" s="466"/>
      <c r="H845" s="466"/>
      <c r="I845" s="466"/>
      <c r="J845" s="466"/>
      <c r="K845" s="466"/>
      <c r="L845" s="466"/>
      <c r="M845" s="466"/>
      <c r="N845" s="466"/>
      <c r="O845" s="466"/>
      <c r="P845" s="466"/>
      <c r="Q845" s="466"/>
      <c r="R845" s="466"/>
      <c r="S845" s="466"/>
      <c r="T845" s="466"/>
      <c r="U845" s="466"/>
      <c r="V845" s="466"/>
      <c r="W845" s="466"/>
      <c r="X845" s="466"/>
      <c r="Y845" s="466"/>
      <c r="Z845" s="466"/>
    </row>
    <row r="846" spans="1:26" ht="16.5" customHeight="1">
      <c r="A846" s="476"/>
      <c r="B846" s="466"/>
      <c r="C846" s="466"/>
      <c r="D846" s="466"/>
      <c r="E846" s="466"/>
      <c r="F846" s="466"/>
      <c r="G846" s="466"/>
      <c r="H846" s="466"/>
      <c r="I846" s="466"/>
      <c r="J846" s="466"/>
      <c r="K846" s="466"/>
      <c r="L846" s="466"/>
      <c r="M846" s="466"/>
      <c r="N846" s="466"/>
      <c r="O846" s="466"/>
      <c r="P846" s="466"/>
      <c r="Q846" s="466"/>
      <c r="R846" s="466"/>
      <c r="S846" s="466"/>
      <c r="T846" s="466"/>
      <c r="U846" s="466"/>
      <c r="V846" s="466"/>
      <c r="W846" s="466"/>
      <c r="X846" s="466"/>
      <c r="Y846" s="466"/>
      <c r="Z846" s="466"/>
    </row>
    <row r="847" spans="1:26" ht="16.5" customHeight="1">
      <c r="A847" s="476"/>
      <c r="B847" s="466"/>
      <c r="C847" s="466"/>
      <c r="D847" s="466"/>
      <c r="E847" s="466"/>
      <c r="F847" s="466"/>
      <c r="G847" s="466"/>
      <c r="H847" s="466"/>
      <c r="I847" s="466"/>
      <c r="J847" s="466"/>
      <c r="K847" s="466"/>
      <c r="L847" s="466"/>
      <c r="M847" s="466"/>
      <c r="N847" s="466"/>
      <c r="O847" s="466"/>
      <c r="P847" s="466"/>
      <c r="Q847" s="466"/>
      <c r="R847" s="466"/>
      <c r="S847" s="466"/>
      <c r="T847" s="466"/>
      <c r="U847" s="466"/>
      <c r="V847" s="466"/>
      <c r="W847" s="466"/>
      <c r="X847" s="466"/>
      <c r="Y847" s="466"/>
      <c r="Z847" s="466"/>
    </row>
    <row r="848" spans="1:26" ht="16.5" customHeight="1">
      <c r="A848" s="476"/>
      <c r="B848" s="466"/>
      <c r="C848" s="466"/>
      <c r="D848" s="466"/>
      <c r="E848" s="466"/>
      <c r="F848" s="466"/>
      <c r="G848" s="466"/>
      <c r="H848" s="466"/>
      <c r="I848" s="466"/>
      <c r="J848" s="466"/>
      <c r="K848" s="466"/>
      <c r="L848" s="466"/>
      <c r="M848" s="466"/>
      <c r="N848" s="466"/>
      <c r="O848" s="466"/>
      <c r="P848" s="466"/>
      <c r="Q848" s="466"/>
      <c r="R848" s="466"/>
      <c r="S848" s="466"/>
      <c r="T848" s="466"/>
      <c r="U848" s="466"/>
      <c r="V848" s="466"/>
      <c r="W848" s="466"/>
      <c r="X848" s="466"/>
      <c r="Y848" s="466"/>
      <c r="Z848" s="466"/>
    </row>
    <row r="849" spans="1:26" ht="16.5" customHeight="1">
      <c r="A849" s="476"/>
      <c r="B849" s="466"/>
      <c r="C849" s="466"/>
      <c r="D849" s="466"/>
      <c r="E849" s="466"/>
      <c r="F849" s="466"/>
      <c r="G849" s="466"/>
      <c r="H849" s="466"/>
      <c r="I849" s="466"/>
      <c r="J849" s="466"/>
      <c r="K849" s="466"/>
      <c r="L849" s="466"/>
      <c r="M849" s="466"/>
      <c r="N849" s="466"/>
      <c r="O849" s="466"/>
      <c r="P849" s="466"/>
      <c r="Q849" s="466"/>
      <c r="R849" s="466"/>
      <c r="S849" s="466"/>
      <c r="T849" s="466"/>
      <c r="U849" s="466"/>
      <c r="V849" s="466"/>
      <c r="W849" s="466"/>
      <c r="X849" s="466"/>
      <c r="Y849" s="466"/>
      <c r="Z849" s="466"/>
    </row>
    <row r="850" spans="1:26" ht="16.5" customHeight="1">
      <c r="A850" s="476"/>
      <c r="B850" s="466"/>
      <c r="C850" s="466"/>
      <c r="D850" s="466"/>
      <c r="E850" s="466"/>
      <c r="F850" s="466"/>
      <c r="G850" s="466"/>
      <c r="H850" s="466"/>
      <c r="I850" s="466"/>
      <c r="J850" s="466"/>
      <c r="K850" s="466"/>
      <c r="L850" s="466"/>
      <c r="M850" s="466"/>
      <c r="N850" s="466"/>
      <c r="O850" s="466"/>
      <c r="P850" s="466"/>
      <c r="Q850" s="466"/>
      <c r="R850" s="466"/>
      <c r="S850" s="466"/>
      <c r="T850" s="466"/>
      <c r="U850" s="466"/>
      <c r="V850" s="466"/>
      <c r="W850" s="466"/>
      <c r="X850" s="466"/>
      <c r="Y850" s="466"/>
      <c r="Z850" s="466"/>
    </row>
    <row r="851" spans="1:26" ht="16.5" customHeight="1">
      <c r="A851" s="476"/>
      <c r="B851" s="466"/>
      <c r="C851" s="466"/>
      <c r="D851" s="466"/>
      <c r="E851" s="466"/>
      <c r="F851" s="466"/>
      <c r="G851" s="466"/>
      <c r="H851" s="466"/>
      <c r="I851" s="466"/>
      <c r="J851" s="466"/>
      <c r="K851" s="466"/>
      <c r="L851" s="466"/>
      <c r="M851" s="466"/>
      <c r="N851" s="466"/>
      <c r="O851" s="466"/>
      <c r="P851" s="466"/>
      <c r="Q851" s="466"/>
      <c r="R851" s="466"/>
      <c r="S851" s="466"/>
      <c r="T851" s="466"/>
      <c r="U851" s="466"/>
      <c r="V851" s="466"/>
      <c r="W851" s="466"/>
      <c r="X851" s="466"/>
      <c r="Y851" s="466"/>
      <c r="Z851" s="466"/>
    </row>
    <row r="852" spans="1:26" ht="16.5" customHeight="1">
      <c r="A852" s="476"/>
      <c r="B852" s="466"/>
      <c r="C852" s="466"/>
      <c r="D852" s="466"/>
      <c r="E852" s="466"/>
      <c r="F852" s="466"/>
      <c r="G852" s="466"/>
      <c r="H852" s="466"/>
      <c r="I852" s="466"/>
      <c r="J852" s="466"/>
      <c r="K852" s="466"/>
      <c r="L852" s="466"/>
      <c r="M852" s="466"/>
      <c r="N852" s="466"/>
      <c r="O852" s="466"/>
      <c r="P852" s="466"/>
      <c r="Q852" s="466"/>
      <c r="R852" s="466"/>
      <c r="S852" s="466"/>
      <c r="T852" s="466"/>
      <c r="U852" s="466"/>
      <c r="V852" s="466"/>
      <c r="W852" s="466"/>
      <c r="X852" s="466"/>
      <c r="Y852" s="466"/>
      <c r="Z852" s="466"/>
    </row>
    <row r="853" spans="1:26" ht="16.5" customHeight="1">
      <c r="A853" s="476"/>
      <c r="B853" s="466"/>
      <c r="C853" s="466"/>
      <c r="D853" s="466"/>
      <c r="E853" s="466"/>
      <c r="F853" s="466"/>
      <c r="G853" s="466"/>
      <c r="H853" s="466"/>
      <c r="I853" s="466"/>
      <c r="J853" s="466"/>
      <c r="K853" s="466"/>
      <c r="L853" s="466"/>
      <c r="M853" s="466"/>
      <c r="N853" s="466"/>
      <c r="O853" s="466"/>
      <c r="P853" s="466"/>
      <c r="Q853" s="466"/>
      <c r="R853" s="466"/>
      <c r="S853" s="466"/>
      <c r="T853" s="466"/>
      <c r="U853" s="466"/>
      <c r="V853" s="466"/>
      <c r="W853" s="466"/>
      <c r="X853" s="466"/>
      <c r="Y853" s="466"/>
      <c r="Z853" s="466"/>
    </row>
    <row r="854" spans="1:26" ht="16.5" customHeight="1">
      <c r="A854" s="476"/>
      <c r="B854" s="466"/>
      <c r="C854" s="466"/>
      <c r="D854" s="466"/>
      <c r="E854" s="466"/>
      <c r="F854" s="466"/>
      <c r="G854" s="466"/>
      <c r="H854" s="466"/>
      <c r="I854" s="466"/>
      <c r="J854" s="466"/>
      <c r="K854" s="466"/>
      <c r="L854" s="466"/>
      <c r="M854" s="466"/>
      <c r="N854" s="466"/>
      <c r="O854" s="466"/>
      <c r="P854" s="466"/>
      <c r="Q854" s="466"/>
      <c r="R854" s="466"/>
      <c r="S854" s="466"/>
      <c r="T854" s="466"/>
      <c r="U854" s="466"/>
      <c r="V854" s="466"/>
      <c r="W854" s="466"/>
      <c r="X854" s="466"/>
      <c r="Y854" s="466"/>
      <c r="Z854" s="466"/>
    </row>
    <row r="855" spans="1:26" ht="16.5" customHeight="1">
      <c r="A855" s="476"/>
      <c r="B855" s="466"/>
      <c r="C855" s="466"/>
      <c r="D855" s="466"/>
      <c r="E855" s="466"/>
      <c r="F855" s="466"/>
      <c r="G855" s="466"/>
      <c r="H855" s="466"/>
      <c r="I855" s="466"/>
      <c r="J855" s="466"/>
      <c r="K855" s="466"/>
      <c r="L855" s="466"/>
      <c r="M855" s="466"/>
      <c r="N855" s="466"/>
      <c r="O855" s="466"/>
      <c r="P855" s="466"/>
      <c r="Q855" s="466"/>
      <c r="R855" s="466"/>
      <c r="S855" s="466"/>
      <c r="T855" s="466"/>
      <c r="U855" s="466"/>
      <c r="V855" s="466"/>
      <c r="W855" s="466"/>
      <c r="X855" s="466"/>
      <c r="Y855" s="466"/>
      <c r="Z855" s="466"/>
    </row>
    <row r="856" spans="1:26" ht="16.5" customHeight="1">
      <c r="A856" s="476"/>
      <c r="B856" s="466"/>
      <c r="C856" s="466"/>
      <c r="D856" s="466"/>
      <c r="E856" s="466"/>
      <c r="F856" s="466"/>
      <c r="G856" s="466"/>
      <c r="H856" s="466"/>
      <c r="I856" s="466"/>
      <c r="J856" s="466"/>
      <c r="K856" s="466"/>
      <c r="L856" s="466"/>
      <c r="M856" s="466"/>
      <c r="N856" s="466"/>
      <c r="O856" s="466"/>
      <c r="P856" s="466"/>
      <c r="Q856" s="466"/>
      <c r="R856" s="466"/>
      <c r="S856" s="466"/>
      <c r="T856" s="466"/>
      <c r="U856" s="466"/>
      <c r="V856" s="466"/>
      <c r="W856" s="466"/>
      <c r="X856" s="466"/>
      <c r="Y856" s="466"/>
      <c r="Z856" s="466"/>
    </row>
    <row r="857" spans="1:26" ht="16.5" customHeight="1">
      <c r="A857" s="476"/>
      <c r="B857" s="466"/>
      <c r="C857" s="466"/>
      <c r="D857" s="466"/>
      <c r="E857" s="466"/>
      <c r="F857" s="466"/>
      <c r="G857" s="466"/>
      <c r="H857" s="466"/>
      <c r="I857" s="466"/>
      <c r="J857" s="466"/>
      <c r="K857" s="466"/>
      <c r="L857" s="466"/>
      <c r="M857" s="466"/>
      <c r="N857" s="466"/>
      <c r="O857" s="466"/>
      <c r="P857" s="466"/>
      <c r="Q857" s="466"/>
      <c r="R857" s="466"/>
      <c r="S857" s="466"/>
      <c r="T857" s="466"/>
      <c r="U857" s="466"/>
      <c r="V857" s="466"/>
      <c r="W857" s="466"/>
      <c r="X857" s="466"/>
      <c r="Y857" s="466"/>
      <c r="Z857" s="466"/>
    </row>
    <row r="858" spans="1:26" ht="16.5" customHeight="1">
      <c r="A858" s="476"/>
      <c r="B858" s="466"/>
      <c r="C858" s="466"/>
      <c r="D858" s="466"/>
      <c r="E858" s="466"/>
      <c r="F858" s="466"/>
      <c r="G858" s="466"/>
      <c r="H858" s="466"/>
      <c r="I858" s="466"/>
      <c r="J858" s="466"/>
      <c r="K858" s="466"/>
      <c r="L858" s="466"/>
      <c r="M858" s="466"/>
      <c r="N858" s="466"/>
      <c r="O858" s="466"/>
      <c r="P858" s="466"/>
      <c r="Q858" s="466"/>
      <c r="R858" s="466"/>
      <c r="S858" s="466"/>
      <c r="T858" s="466"/>
      <c r="U858" s="466"/>
      <c r="V858" s="466"/>
      <c r="W858" s="466"/>
      <c r="X858" s="466"/>
      <c r="Y858" s="466"/>
      <c r="Z858" s="466"/>
    </row>
    <row r="859" spans="1:26" ht="16.5" customHeight="1">
      <c r="A859" s="476"/>
      <c r="B859" s="466"/>
      <c r="C859" s="466"/>
      <c r="D859" s="466"/>
      <c r="E859" s="466"/>
      <c r="F859" s="466"/>
      <c r="G859" s="466"/>
      <c r="H859" s="466"/>
      <c r="I859" s="466"/>
      <c r="J859" s="466"/>
      <c r="K859" s="466"/>
      <c r="L859" s="466"/>
      <c r="M859" s="466"/>
      <c r="N859" s="466"/>
      <c r="O859" s="466"/>
      <c r="P859" s="466"/>
      <c r="Q859" s="466"/>
      <c r="R859" s="466"/>
      <c r="S859" s="466"/>
      <c r="T859" s="466"/>
      <c r="U859" s="466"/>
      <c r="V859" s="466"/>
      <c r="W859" s="466"/>
      <c r="X859" s="466"/>
      <c r="Y859" s="466"/>
      <c r="Z859" s="466"/>
    </row>
    <row r="860" spans="1:26" ht="16.5" customHeight="1">
      <c r="A860" s="476"/>
      <c r="B860" s="466"/>
      <c r="C860" s="466"/>
      <c r="D860" s="466"/>
      <c r="E860" s="466"/>
      <c r="F860" s="466"/>
      <c r="G860" s="466"/>
      <c r="H860" s="466"/>
      <c r="I860" s="466"/>
      <c r="J860" s="466"/>
      <c r="K860" s="466"/>
      <c r="L860" s="466"/>
      <c r="M860" s="466"/>
      <c r="N860" s="466"/>
      <c r="O860" s="466"/>
      <c r="P860" s="466"/>
      <c r="Q860" s="466"/>
      <c r="R860" s="466"/>
      <c r="S860" s="466"/>
      <c r="T860" s="466"/>
      <c r="U860" s="466"/>
      <c r="V860" s="466"/>
      <c r="W860" s="466"/>
      <c r="X860" s="466"/>
      <c r="Y860" s="466"/>
      <c r="Z860" s="466"/>
    </row>
    <row r="861" spans="1:26" ht="16.5" customHeight="1">
      <c r="A861" s="476"/>
      <c r="B861" s="466"/>
      <c r="C861" s="466"/>
      <c r="D861" s="466"/>
      <c r="E861" s="466"/>
      <c r="F861" s="466"/>
      <c r="G861" s="466"/>
      <c r="H861" s="466"/>
      <c r="I861" s="466"/>
      <c r="J861" s="466"/>
      <c r="K861" s="466"/>
      <c r="L861" s="466"/>
      <c r="M861" s="466"/>
      <c r="N861" s="466"/>
      <c r="O861" s="466"/>
      <c r="P861" s="466"/>
      <c r="Q861" s="466"/>
      <c r="R861" s="466"/>
      <c r="S861" s="466"/>
      <c r="T861" s="466"/>
      <c r="U861" s="466"/>
      <c r="V861" s="466"/>
      <c r="W861" s="466"/>
      <c r="X861" s="466"/>
      <c r="Y861" s="466"/>
      <c r="Z861" s="466"/>
    </row>
    <row r="862" spans="1:26" ht="16.5" customHeight="1">
      <c r="A862" s="476"/>
      <c r="B862" s="466"/>
      <c r="C862" s="466"/>
      <c r="D862" s="466"/>
      <c r="E862" s="466"/>
      <c r="F862" s="466"/>
      <c r="G862" s="466"/>
      <c r="H862" s="466"/>
      <c r="I862" s="466"/>
      <c r="J862" s="466"/>
      <c r="K862" s="466"/>
      <c r="L862" s="466"/>
      <c r="M862" s="466"/>
      <c r="N862" s="466"/>
      <c r="O862" s="466"/>
      <c r="P862" s="466"/>
      <c r="Q862" s="466"/>
      <c r="R862" s="466"/>
      <c r="S862" s="466"/>
      <c r="T862" s="466"/>
      <c r="U862" s="466"/>
      <c r="V862" s="466"/>
      <c r="W862" s="466"/>
      <c r="X862" s="466"/>
      <c r="Y862" s="466"/>
      <c r="Z862" s="466"/>
    </row>
    <row r="863" spans="1:26" ht="16.5" customHeight="1">
      <c r="A863" s="476"/>
      <c r="B863" s="466"/>
      <c r="C863" s="466"/>
      <c r="D863" s="466"/>
      <c r="E863" s="466"/>
      <c r="F863" s="466"/>
      <c r="G863" s="466"/>
      <c r="H863" s="466"/>
      <c r="I863" s="466"/>
      <c r="J863" s="466"/>
      <c r="K863" s="466"/>
      <c r="L863" s="466"/>
      <c r="M863" s="466"/>
      <c r="N863" s="466"/>
      <c r="O863" s="466"/>
      <c r="P863" s="466"/>
      <c r="Q863" s="466"/>
      <c r="R863" s="466"/>
      <c r="S863" s="466"/>
      <c r="T863" s="466"/>
      <c r="U863" s="466"/>
      <c r="V863" s="466"/>
      <c r="W863" s="466"/>
      <c r="X863" s="466"/>
      <c r="Y863" s="466"/>
      <c r="Z863" s="466"/>
    </row>
    <row r="864" spans="1:26" ht="16.5" customHeight="1">
      <c r="A864" s="476"/>
      <c r="B864" s="466"/>
      <c r="C864" s="466"/>
      <c r="D864" s="466"/>
      <c r="E864" s="466"/>
      <c r="F864" s="466"/>
      <c r="G864" s="466"/>
      <c r="H864" s="466"/>
      <c r="I864" s="466"/>
      <c r="J864" s="466"/>
      <c r="K864" s="466"/>
      <c r="L864" s="466"/>
      <c r="M864" s="466"/>
      <c r="N864" s="466"/>
      <c r="O864" s="466"/>
      <c r="P864" s="466"/>
      <c r="Q864" s="466"/>
      <c r="R864" s="466"/>
      <c r="S864" s="466"/>
      <c r="T864" s="466"/>
      <c r="U864" s="466"/>
      <c r="V864" s="466"/>
      <c r="W864" s="466"/>
      <c r="X864" s="466"/>
      <c r="Y864" s="466"/>
      <c r="Z864" s="466"/>
    </row>
    <row r="865" spans="1:26" ht="16.5" customHeight="1">
      <c r="A865" s="476"/>
      <c r="B865" s="466"/>
      <c r="C865" s="466"/>
      <c r="D865" s="466"/>
      <c r="E865" s="466"/>
      <c r="F865" s="466"/>
      <c r="G865" s="466"/>
      <c r="H865" s="466"/>
      <c r="I865" s="466"/>
      <c r="J865" s="466"/>
      <c r="K865" s="466"/>
      <c r="L865" s="466"/>
      <c r="M865" s="466"/>
      <c r="N865" s="466"/>
      <c r="O865" s="466"/>
      <c r="P865" s="466"/>
      <c r="Q865" s="466"/>
      <c r="R865" s="466"/>
      <c r="S865" s="466"/>
      <c r="T865" s="466"/>
      <c r="U865" s="466"/>
      <c r="V865" s="466"/>
      <c r="W865" s="466"/>
      <c r="X865" s="466"/>
      <c r="Y865" s="466"/>
      <c r="Z865" s="466"/>
    </row>
    <row r="866" spans="1:26" ht="16.5" customHeight="1">
      <c r="A866" s="476"/>
      <c r="B866" s="466"/>
      <c r="C866" s="466"/>
      <c r="D866" s="466"/>
      <c r="E866" s="466"/>
      <c r="F866" s="466"/>
      <c r="G866" s="466"/>
      <c r="H866" s="466"/>
      <c r="I866" s="466"/>
      <c r="J866" s="466"/>
      <c r="K866" s="466"/>
      <c r="L866" s="466"/>
      <c r="M866" s="466"/>
      <c r="N866" s="466"/>
      <c r="O866" s="466"/>
      <c r="P866" s="466"/>
      <c r="Q866" s="466"/>
      <c r="R866" s="466"/>
      <c r="S866" s="466"/>
      <c r="T866" s="466"/>
      <c r="U866" s="466"/>
      <c r="V866" s="466"/>
      <c r="W866" s="466"/>
      <c r="X866" s="466"/>
      <c r="Y866" s="466"/>
      <c r="Z866" s="466"/>
    </row>
    <row r="867" spans="1:26" ht="16.5" customHeight="1">
      <c r="A867" s="476"/>
      <c r="B867" s="466"/>
      <c r="C867" s="466"/>
      <c r="D867" s="466"/>
      <c r="E867" s="466"/>
      <c r="F867" s="466"/>
      <c r="G867" s="466"/>
      <c r="H867" s="466"/>
      <c r="I867" s="466"/>
      <c r="J867" s="466"/>
      <c r="K867" s="466"/>
      <c r="L867" s="466"/>
      <c r="M867" s="466"/>
      <c r="N867" s="466"/>
      <c r="O867" s="466"/>
      <c r="P867" s="466"/>
      <c r="Q867" s="466"/>
      <c r="R867" s="466"/>
      <c r="S867" s="466"/>
      <c r="T867" s="466"/>
      <c r="U867" s="466"/>
      <c r="V867" s="466"/>
      <c r="W867" s="466"/>
      <c r="X867" s="466"/>
      <c r="Y867" s="466"/>
      <c r="Z867" s="466"/>
    </row>
    <row r="868" spans="1:26" ht="16.5" customHeight="1">
      <c r="A868" s="476"/>
      <c r="B868" s="466"/>
      <c r="C868" s="466"/>
      <c r="D868" s="466"/>
      <c r="E868" s="466"/>
      <c r="F868" s="466"/>
      <c r="G868" s="466"/>
      <c r="H868" s="466"/>
      <c r="I868" s="466"/>
      <c r="J868" s="466"/>
      <c r="K868" s="466"/>
      <c r="L868" s="466"/>
      <c r="M868" s="466"/>
      <c r="N868" s="466"/>
      <c r="O868" s="466"/>
      <c r="P868" s="466"/>
      <c r="Q868" s="466"/>
      <c r="R868" s="466"/>
      <c r="S868" s="466"/>
      <c r="T868" s="466"/>
      <c r="U868" s="466"/>
      <c r="V868" s="466"/>
      <c r="W868" s="466"/>
      <c r="X868" s="466"/>
      <c r="Y868" s="466"/>
      <c r="Z868" s="466"/>
    </row>
    <row r="869" spans="1:26" ht="16.5" customHeight="1">
      <c r="A869" s="476"/>
      <c r="B869" s="466"/>
      <c r="C869" s="466"/>
      <c r="D869" s="466"/>
      <c r="E869" s="466"/>
      <c r="F869" s="466"/>
      <c r="G869" s="466"/>
      <c r="H869" s="466"/>
      <c r="I869" s="466"/>
      <c r="J869" s="466"/>
      <c r="K869" s="466"/>
      <c r="L869" s="466"/>
      <c r="M869" s="466"/>
      <c r="N869" s="466"/>
      <c r="O869" s="466"/>
      <c r="P869" s="466"/>
      <c r="Q869" s="466"/>
      <c r="R869" s="466"/>
      <c r="S869" s="466"/>
      <c r="T869" s="466"/>
      <c r="U869" s="466"/>
      <c r="V869" s="466"/>
      <c r="W869" s="466"/>
      <c r="X869" s="466"/>
      <c r="Y869" s="466"/>
      <c r="Z869" s="466"/>
    </row>
    <row r="870" spans="1:26" ht="16.5" customHeight="1">
      <c r="A870" s="476"/>
      <c r="B870" s="466"/>
      <c r="C870" s="466"/>
      <c r="D870" s="466"/>
      <c r="E870" s="466"/>
      <c r="F870" s="466"/>
      <c r="G870" s="466"/>
      <c r="H870" s="466"/>
      <c r="I870" s="466"/>
      <c r="J870" s="466"/>
      <c r="K870" s="466"/>
      <c r="L870" s="466"/>
      <c r="M870" s="466"/>
      <c r="N870" s="466"/>
      <c r="O870" s="466"/>
      <c r="P870" s="466"/>
      <c r="Q870" s="466"/>
      <c r="R870" s="466"/>
      <c r="S870" s="466"/>
      <c r="T870" s="466"/>
      <c r="U870" s="466"/>
      <c r="V870" s="466"/>
      <c r="W870" s="466"/>
      <c r="X870" s="466"/>
      <c r="Y870" s="466"/>
      <c r="Z870" s="466"/>
    </row>
    <row r="871" spans="1:26" ht="16.5" customHeight="1">
      <c r="A871" s="476"/>
      <c r="B871" s="466"/>
      <c r="C871" s="466"/>
      <c r="D871" s="466"/>
      <c r="E871" s="466"/>
      <c r="F871" s="466"/>
      <c r="G871" s="466"/>
      <c r="H871" s="466"/>
      <c r="I871" s="466"/>
      <c r="J871" s="466"/>
      <c r="K871" s="466"/>
      <c r="L871" s="466"/>
      <c r="M871" s="466"/>
      <c r="N871" s="466"/>
      <c r="O871" s="466"/>
      <c r="P871" s="466"/>
      <c r="Q871" s="466"/>
      <c r="R871" s="466"/>
      <c r="S871" s="466"/>
      <c r="T871" s="466"/>
      <c r="U871" s="466"/>
      <c r="V871" s="466"/>
      <c r="W871" s="466"/>
      <c r="X871" s="466"/>
      <c r="Y871" s="466"/>
      <c r="Z871" s="466"/>
    </row>
    <row r="872" spans="1:26" ht="16.5" customHeight="1">
      <c r="A872" s="476"/>
      <c r="B872" s="466"/>
      <c r="C872" s="466"/>
      <c r="D872" s="466"/>
      <c r="E872" s="466"/>
      <c r="F872" s="466"/>
      <c r="G872" s="466"/>
      <c r="H872" s="466"/>
      <c r="I872" s="466"/>
      <c r="J872" s="466"/>
      <c r="K872" s="466"/>
      <c r="L872" s="466"/>
      <c r="M872" s="466"/>
      <c r="N872" s="466"/>
      <c r="O872" s="466"/>
      <c r="P872" s="466"/>
      <c r="Q872" s="466"/>
      <c r="R872" s="466"/>
      <c r="S872" s="466"/>
      <c r="T872" s="466"/>
      <c r="U872" s="466"/>
      <c r="V872" s="466"/>
      <c r="W872" s="466"/>
      <c r="X872" s="466"/>
      <c r="Y872" s="466"/>
      <c r="Z872" s="466"/>
    </row>
    <row r="873" spans="1:26" ht="16.5" customHeight="1">
      <c r="A873" s="476"/>
      <c r="B873" s="466"/>
      <c r="C873" s="466"/>
      <c r="D873" s="466"/>
      <c r="E873" s="466"/>
      <c r="F873" s="466"/>
      <c r="G873" s="466"/>
      <c r="H873" s="466"/>
      <c r="I873" s="466"/>
      <c r="J873" s="466"/>
      <c r="K873" s="466"/>
      <c r="L873" s="466"/>
      <c r="M873" s="466"/>
      <c r="N873" s="466"/>
      <c r="O873" s="466"/>
      <c r="P873" s="466"/>
      <c r="Q873" s="466"/>
      <c r="R873" s="466"/>
      <c r="S873" s="466"/>
      <c r="T873" s="466"/>
      <c r="U873" s="466"/>
      <c r="V873" s="466"/>
      <c r="W873" s="466"/>
      <c r="X873" s="466"/>
      <c r="Y873" s="466"/>
      <c r="Z873" s="466"/>
    </row>
    <row r="874" spans="1:26" ht="16.5" customHeight="1">
      <c r="A874" s="476"/>
      <c r="B874" s="466"/>
      <c r="C874" s="466"/>
      <c r="D874" s="466"/>
      <c r="E874" s="466"/>
      <c r="F874" s="466"/>
      <c r="G874" s="466"/>
      <c r="H874" s="466"/>
      <c r="I874" s="466"/>
      <c r="J874" s="466"/>
      <c r="K874" s="466"/>
      <c r="L874" s="466"/>
      <c r="M874" s="466"/>
      <c r="N874" s="466"/>
      <c r="O874" s="466"/>
      <c r="P874" s="466"/>
      <c r="Q874" s="466"/>
      <c r="R874" s="466"/>
      <c r="S874" s="466"/>
      <c r="T874" s="466"/>
      <c r="U874" s="466"/>
      <c r="V874" s="466"/>
      <c r="W874" s="466"/>
      <c r="X874" s="466"/>
      <c r="Y874" s="466"/>
      <c r="Z874" s="466"/>
    </row>
    <row r="875" spans="1:26" ht="16.5" customHeight="1">
      <c r="A875" s="476"/>
      <c r="B875" s="466"/>
      <c r="C875" s="466"/>
      <c r="D875" s="466"/>
      <c r="E875" s="466"/>
      <c r="F875" s="466"/>
      <c r="G875" s="466"/>
      <c r="H875" s="466"/>
      <c r="I875" s="466"/>
      <c r="J875" s="466"/>
      <c r="K875" s="466"/>
      <c r="L875" s="466"/>
      <c r="M875" s="466"/>
      <c r="N875" s="466"/>
      <c r="O875" s="466"/>
      <c r="P875" s="466"/>
      <c r="Q875" s="466"/>
      <c r="R875" s="466"/>
      <c r="S875" s="466"/>
      <c r="T875" s="466"/>
      <c r="U875" s="466"/>
      <c r="V875" s="466"/>
      <c r="W875" s="466"/>
      <c r="X875" s="466"/>
      <c r="Y875" s="466"/>
      <c r="Z875" s="466"/>
    </row>
    <row r="876" spans="1:26" ht="16.5" customHeight="1">
      <c r="A876" s="476"/>
      <c r="B876" s="466"/>
      <c r="C876" s="466"/>
      <c r="D876" s="466"/>
      <c r="E876" s="466"/>
      <c r="F876" s="466"/>
      <c r="G876" s="466"/>
      <c r="H876" s="466"/>
      <c r="I876" s="466"/>
      <c r="J876" s="466"/>
      <c r="K876" s="466"/>
      <c r="L876" s="466"/>
      <c r="M876" s="466"/>
      <c r="N876" s="466"/>
      <c r="O876" s="466"/>
      <c r="P876" s="466"/>
      <c r="Q876" s="466"/>
      <c r="R876" s="466"/>
      <c r="S876" s="466"/>
      <c r="T876" s="466"/>
      <c r="U876" s="466"/>
      <c r="V876" s="466"/>
      <c r="W876" s="466"/>
      <c r="X876" s="466"/>
      <c r="Y876" s="466"/>
      <c r="Z876" s="466"/>
    </row>
    <row r="877" spans="1:26" ht="16.5" customHeight="1">
      <c r="A877" s="476"/>
      <c r="B877" s="466"/>
      <c r="C877" s="466"/>
      <c r="D877" s="466"/>
      <c r="E877" s="466"/>
      <c r="F877" s="466"/>
      <c r="G877" s="466"/>
      <c r="H877" s="466"/>
      <c r="I877" s="466"/>
      <c r="J877" s="466"/>
      <c r="K877" s="466"/>
      <c r="L877" s="466"/>
      <c r="M877" s="466"/>
      <c r="N877" s="466"/>
      <c r="O877" s="466"/>
      <c r="P877" s="466"/>
      <c r="Q877" s="466"/>
      <c r="R877" s="466"/>
      <c r="S877" s="466"/>
      <c r="T877" s="466"/>
      <c r="U877" s="466"/>
      <c r="V877" s="466"/>
      <c r="W877" s="466"/>
      <c r="X877" s="466"/>
      <c r="Y877" s="466"/>
      <c r="Z877" s="466"/>
    </row>
    <row r="878" spans="1:26" ht="16.5" customHeight="1">
      <c r="A878" s="476"/>
      <c r="B878" s="466"/>
      <c r="C878" s="466"/>
      <c r="D878" s="466"/>
      <c r="E878" s="466"/>
      <c r="F878" s="466"/>
      <c r="G878" s="466"/>
      <c r="H878" s="466"/>
      <c r="I878" s="466"/>
      <c r="J878" s="466"/>
      <c r="K878" s="466"/>
      <c r="L878" s="466"/>
      <c r="M878" s="466"/>
      <c r="N878" s="466"/>
      <c r="O878" s="466"/>
      <c r="P878" s="466"/>
      <c r="Q878" s="466"/>
      <c r="R878" s="466"/>
      <c r="S878" s="466"/>
      <c r="T878" s="466"/>
      <c r="U878" s="466"/>
      <c r="V878" s="466"/>
      <c r="W878" s="466"/>
      <c r="X878" s="466"/>
      <c r="Y878" s="466"/>
      <c r="Z878" s="466"/>
    </row>
    <row r="879" spans="1:26" ht="16.5" customHeight="1">
      <c r="A879" s="476"/>
      <c r="B879" s="466"/>
      <c r="C879" s="466"/>
      <c r="D879" s="466"/>
      <c r="E879" s="466"/>
      <c r="F879" s="466"/>
      <c r="G879" s="466"/>
      <c r="H879" s="466"/>
      <c r="I879" s="466"/>
      <c r="J879" s="466"/>
      <c r="K879" s="466"/>
      <c r="L879" s="466"/>
      <c r="M879" s="466"/>
      <c r="N879" s="466"/>
      <c r="O879" s="466"/>
      <c r="P879" s="466"/>
      <c r="Q879" s="466"/>
      <c r="R879" s="466"/>
      <c r="S879" s="466"/>
      <c r="T879" s="466"/>
      <c r="U879" s="466"/>
      <c r="V879" s="466"/>
      <c r="W879" s="466"/>
      <c r="X879" s="466"/>
      <c r="Y879" s="466"/>
      <c r="Z879" s="466"/>
    </row>
    <row r="880" spans="1:26" ht="16.5" customHeight="1">
      <c r="A880" s="476"/>
      <c r="B880" s="466"/>
      <c r="C880" s="466"/>
      <c r="D880" s="466"/>
      <c r="E880" s="466"/>
      <c r="F880" s="466"/>
      <c r="G880" s="466"/>
      <c r="H880" s="466"/>
      <c r="I880" s="466"/>
      <c r="J880" s="466"/>
      <c r="K880" s="466"/>
      <c r="L880" s="466"/>
      <c r="M880" s="466"/>
      <c r="N880" s="466"/>
      <c r="O880" s="466"/>
      <c r="P880" s="466"/>
      <c r="Q880" s="466"/>
      <c r="R880" s="466"/>
      <c r="S880" s="466"/>
      <c r="T880" s="466"/>
      <c r="U880" s="466"/>
      <c r="V880" s="466"/>
      <c r="W880" s="466"/>
      <c r="X880" s="466"/>
      <c r="Y880" s="466"/>
      <c r="Z880" s="466"/>
    </row>
    <row r="881" spans="1:26" ht="16.5" customHeight="1">
      <c r="A881" s="476"/>
      <c r="B881" s="466"/>
      <c r="C881" s="466"/>
      <c r="D881" s="466"/>
      <c r="E881" s="466"/>
      <c r="F881" s="466"/>
      <c r="G881" s="466"/>
      <c r="H881" s="466"/>
      <c r="I881" s="466"/>
      <c r="J881" s="466"/>
      <c r="K881" s="466"/>
      <c r="L881" s="466"/>
      <c r="M881" s="466"/>
      <c r="N881" s="466"/>
      <c r="O881" s="466"/>
      <c r="P881" s="466"/>
      <c r="Q881" s="466"/>
      <c r="R881" s="466"/>
      <c r="S881" s="466"/>
      <c r="T881" s="466"/>
      <c r="U881" s="466"/>
      <c r="V881" s="466"/>
      <c r="W881" s="466"/>
      <c r="X881" s="466"/>
      <c r="Y881" s="466"/>
      <c r="Z881" s="466"/>
    </row>
    <row r="882" spans="1:26" ht="16.5" customHeight="1">
      <c r="A882" s="476"/>
      <c r="B882" s="466"/>
      <c r="C882" s="466"/>
      <c r="D882" s="466"/>
      <c r="E882" s="466"/>
      <c r="F882" s="466"/>
      <c r="G882" s="466"/>
      <c r="H882" s="466"/>
      <c r="I882" s="466"/>
      <c r="J882" s="466"/>
      <c r="K882" s="466"/>
      <c r="L882" s="466"/>
      <c r="M882" s="466"/>
      <c r="N882" s="466"/>
      <c r="O882" s="466"/>
      <c r="P882" s="466"/>
      <c r="Q882" s="466"/>
      <c r="R882" s="466"/>
      <c r="S882" s="466"/>
      <c r="T882" s="466"/>
      <c r="U882" s="466"/>
      <c r="V882" s="466"/>
      <c r="W882" s="466"/>
      <c r="X882" s="466"/>
      <c r="Y882" s="466"/>
      <c r="Z882" s="466"/>
    </row>
    <row r="883" spans="1:26" ht="16.5" customHeight="1">
      <c r="A883" s="476"/>
      <c r="B883" s="466"/>
      <c r="C883" s="466"/>
      <c r="D883" s="466"/>
      <c r="E883" s="466"/>
      <c r="F883" s="466"/>
      <c r="G883" s="466"/>
      <c r="H883" s="466"/>
      <c r="I883" s="466"/>
      <c r="J883" s="466"/>
      <c r="K883" s="466"/>
      <c r="L883" s="466"/>
      <c r="M883" s="466"/>
      <c r="N883" s="466"/>
      <c r="O883" s="466"/>
      <c r="P883" s="466"/>
      <c r="Q883" s="466"/>
      <c r="R883" s="466"/>
      <c r="S883" s="466"/>
      <c r="T883" s="466"/>
      <c r="U883" s="466"/>
      <c r="V883" s="466"/>
      <c r="W883" s="466"/>
      <c r="X883" s="466"/>
      <c r="Y883" s="466"/>
      <c r="Z883" s="466"/>
    </row>
    <row r="884" spans="1:26" ht="16.5" customHeight="1">
      <c r="A884" s="476"/>
      <c r="B884" s="466"/>
      <c r="C884" s="466"/>
      <c r="D884" s="466"/>
      <c r="E884" s="466"/>
      <c r="F884" s="466"/>
      <c r="G884" s="466"/>
      <c r="H884" s="466"/>
      <c r="I884" s="466"/>
      <c r="J884" s="466"/>
      <c r="K884" s="466"/>
      <c r="L884" s="466"/>
      <c r="M884" s="466"/>
      <c r="N884" s="466"/>
      <c r="O884" s="466"/>
      <c r="P884" s="466"/>
      <c r="Q884" s="466"/>
      <c r="R884" s="466"/>
      <c r="S884" s="466"/>
      <c r="T884" s="466"/>
      <c r="U884" s="466"/>
      <c r="V884" s="466"/>
      <c r="W884" s="466"/>
      <c r="X884" s="466"/>
      <c r="Y884" s="466"/>
      <c r="Z884" s="466"/>
    </row>
    <row r="885" spans="1:26" ht="16.5" customHeight="1">
      <c r="A885" s="476"/>
      <c r="B885" s="466"/>
      <c r="C885" s="466"/>
      <c r="D885" s="466"/>
      <c r="E885" s="466"/>
      <c r="F885" s="466"/>
      <c r="G885" s="466"/>
      <c r="H885" s="466"/>
      <c r="I885" s="466"/>
      <c r="J885" s="466"/>
      <c r="K885" s="466"/>
      <c r="L885" s="466"/>
      <c r="M885" s="466"/>
      <c r="N885" s="466"/>
      <c r="O885" s="466"/>
      <c r="P885" s="466"/>
      <c r="Q885" s="466"/>
      <c r="R885" s="466"/>
      <c r="S885" s="466"/>
      <c r="T885" s="466"/>
      <c r="U885" s="466"/>
      <c r="V885" s="466"/>
      <c r="W885" s="466"/>
      <c r="X885" s="466"/>
      <c r="Y885" s="466"/>
      <c r="Z885" s="466"/>
    </row>
    <row r="886" spans="1:26" ht="16.5" customHeight="1">
      <c r="A886" s="476"/>
      <c r="B886" s="466"/>
      <c r="C886" s="466"/>
      <c r="D886" s="466"/>
      <c r="E886" s="466"/>
      <c r="F886" s="466"/>
      <c r="G886" s="466"/>
      <c r="H886" s="466"/>
      <c r="I886" s="466"/>
      <c r="J886" s="466"/>
      <c r="K886" s="466"/>
      <c r="L886" s="466"/>
      <c r="M886" s="466"/>
      <c r="N886" s="466"/>
      <c r="O886" s="466"/>
      <c r="P886" s="466"/>
      <c r="Q886" s="466"/>
      <c r="R886" s="466"/>
      <c r="S886" s="466"/>
      <c r="T886" s="466"/>
      <c r="U886" s="466"/>
      <c r="V886" s="466"/>
      <c r="W886" s="466"/>
      <c r="X886" s="466"/>
      <c r="Y886" s="466"/>
      <c r="Z886" s="466"/>
    </row>
    <row r="887" spans="1:26" ht="16.5" customHeight="1">
      <c r="A887" s="476"/>
      <c r="B887" s="466"/>
      <c r="C887" s="466"/>
      <c r="D887" s="466"/>
      <c r="E887" s="466"/>
      <c r="F887" s="466"/>
      <c r="G887" s="466"/>
      <c r="H887" s="466"/>
      <c r="I887" s="466"/>
      <c r="J887" s="466"/>
      <c r="K887" s="466"/>
      <c r="L887" s="466"/>
      <c r="M887" s="466"/>
      <c r="N887" s="466"/>
      <c r="O887" s="466"/>
      <c r="P887" s="466"/>
      <c r="Q887" s="466"/>
      <c r="R887" s="466"/>
      <c r="S887" s="466"/>
      <c r="T887" s="466"/>
      <c r="U887" s="466"/>
      <c r="V887" s="466"/>
      <c r="W887" s="466"/>
      <c r="X887" s="466"/>
      <c r="Y887" s="466"/>
      <c r="Z887" s="466"/>
    </row>
    <row r="888" spans="1:26" ht="16.5" customHeight="1">
      <c r="A888" s="476"/>
      <c r="B888" s="466"/>
      <c r="C888" s="466"/>
      <c r="D888" s="466"/>
      <c r="E888" s="466"/>
      <c r="F888" s="466"/>
      <c r="G888" s="466"/>
      <c r="H888" s="466"/>
      <c r="I888" s="466"/>
      <c r="J888" s="466"/>
      <c r="K888" s="466"/>
      <c r="L888" s="466"/>
      <c r="M888" s="466"/>
      <c r="N888" s="466"/>
      <c r="O888" s="466"/>
      <c r="P888" s="466"/>
      <c r="Q888" s="466"/>
      <c r="R888" s="466"/>
      <c r="S888" s="466"/>
      <c r="T888" s="466"/>
      <c r="U888" s="466"/>
      <c r="V888" s="466"/>
      <c r="W888" s="466"/>
      <c r="X888" s="466"/>
      <c r="Y888" s="466"/>
      <c r="Z888" s="466"/>
    </row>
    <row r="889" spans="1:26" ht="16.5" customHeight="1">
      <c r="A889" s="476"/>
      <c r="B889" s="466"/>
      <c r="C889" s="466"/>
      <c r="D889" s="466"/>
      <c r="E889" s="466"/>
      <c r="F889" s="466"/>
      <c r="G889" s="466"/>
      <c r="H889" s="466"/>
      <c r="I889" s="466"/>
      <c r="J889" s="466"/>
      <c r="K889" s="466"/>
      <c r="L889" s="466"/>
      <c r="M889" s="466"/>
      <c r="N889" s="466"/>
      <c r="O889" s="466"/>
      <c r="P889" s="466"/>
      <c r="Q889" s="466"/>
      <c r="R889" s="466"/>
      <c r="S889" s="466"/>
      <c r="T889" s="466"/>
      <c r="U889" s="466"/>
      <c r="V889" s="466"/>
      <c r="W889" s="466"/>
      <c r="X889" s="466"/>
      <c r="Y889" s="466"/>
      <c r="Z889" s="466"/>
    </row>
    <row r="890" spans="1:26" ht="16.5" customHeight="1">
      <c r="A890" s="476"/>
      <c r="B890" s="466"/>
      <c r="C890" s="466"/>
      <c r="D890" s="466"/>
      <c r="E890" s="466"/>
      <c r="F890" s="466"/>
      <c r="G890" s="466"/>
      <c r="H890" s="466"/>
      <c r="I890" s="466"/>
      <c r="J890" s="466"/>
      <c r="K890" s="466"/>
      <c r="L890" s="466"/>
      <c r="M890" s="466"/>
      <c r="N890" s="466"/>
      <c r="O890" s="466"/>
      <c r="P890" s="466"/>
      <c r="Q890" s="466"/>
      <c r="R890" s="466"/>
      <c r="S890" s="466"/>
      <c r="T890" s="466"/>
      <c r="U890" s="466"/>
      <c r="V890" s="466"/>
      <c r="W890" s="466"/>
      <c r="X890" s="466"/>
      <c r="Y890" s="466"/>
      <c r="Z890" s="466"/>
    </row>
    <row r="891" spans="1:26" ht="16.5" customHeight="1">
      <c r="A891" s="476"/>
      <c r="B891" s="466"/>
      <c r="C891" s="466"/>
      <c r="D891" s="466"/>
      <c r="E891" s="466"/>
      <c r="F891" s="466"/>
      <c r="G891" s="466"/>
      <c r="H891" s="466"/>
      <c r="I891" s="466"/>
      <c r="J891" s="466"/>
      <c r="K891" s="466"/>
      <c r="L891" s="466"/>
      <c r="M891" s="466"/>
      <c r="N891" s="466"/>
      <c r="O891" s="466"/>
      <c r="P891" s="466"/>
      <c r="Q891" s="466"/>
      <c r="R891" s="466"/>
      <c r="S891" s="466"/>
      <c r="T891" s="466"/>
      <c r="U891" s="466"/>
      <c r="V891" s="466"/>
      <c r="W891" s="466"/>
      <c r="X891" s="466"/>
      <c r="Y891" s="466"/>
      <c r="Z891" s="466"/>
    </row>
    <row r="892" spans="1:26" ht="16.5" customHeight="1">
      <c r="A892" s="476"/>
      <c r="B892" s="466"/>
      <c r="C892" s="466"/>
      <c r="D892" s="466"/>
      <c r="E892" s="466"/>
      <c r="F892" s="466"/>
      <c r="G892" s="466"/>
      <c r="H892" s="466"/>
      <c r="I892" s="466"/>
      <c r="J892" s="466"/>
      <c r="K892" s="466"/>
      <c r="L892" s="466"/>
      <c r="M892" s="466"/>
      <c r="N892" s="466"/>
      <c r="O892" s="466"/>
      <c r="P892" s="466"/>
      <c r="Q892" s="466"/>
      <c r="R892" s="466"/>
      <c r="S892" s="466"/>
      <c r="T892" s="466"/>
      <c r="U892" s="466"/>
      <c r="V892" s="466"/>
      <c r="W892" s="466"/>
      <c r="X892" s="466"/>
      <c r="Y892" s="466"/>
      <c r="Z892" s="466"/>
    </row>
    <row r="893" spans="1:26" ht="16.5" customHeight="1">
      <c r="A893" s="476"/>
      <c r="B893" s="466"/>
      <c r="C893" s="466"/>
      <c r="D893" s="466"/>
      <c r="E893" s="466"/>
      <c r="F893" s="466"/>
      <c r="G893" s="466"/>
      <c r="H893" s="466"/>
      <c r="I893" s="466"/>
      <c r="J893" s="466"/>
      <c r="K893" s="466"/>
      <c r="L893" s="466"/>
      <c r="M893" s="466"/>
      <c r="N893" s="466"/>
      <c r="O893" s="466"/>
      <c r="P893" s="466"/>
      <c r="Q893" s="466"/>
      <c r="R893" s="466"/>
      <c r="S893" s="466"/>
      <c r="T893" s="466"/>
      <c r="U893" s="466"/>
      <c r="V893" s="466"/>
      <c r="W893" s="466"/>
      <c r="X893" s="466"/>
      <c r="Y893" s="466"/>
      <c r="Z893" s="466"/>
    </row>
    <row r="894" spans="1:26" ht="16.5" customHeight="1">
      <c r="A894" s="476"/>
      <c r="B894" s="466"/>
      <c r="C894" s="466"/>
      <c r="D894" s="466"/>
      <c r="E894" s="466"/>
      <c r="F894" s="466"/>
      <c r="G894" s="466"/>
      <c r="H894" s="466"/>
      <c r="I894" s="466"/>
      <c r="J894" s="466"/>
      <c r="K894" s="466"/>
      <c r="L894" s="466"/>
      <c r="M894" s="466"/>
      <c r="N894" s="466"/>
      <c r="O894" s="466"/>
      <c r="P894" s="466"/>
      <c r="Q894" s="466"/>
      <c r="R894" s="466"/>
      <c r="S894" s="466"/>
      <c r="T894" s="466"/>
      <c r="U894" s="466"/>
      <c r="V894" s="466"/>
      <c r="W894" s="466"/>
      <c r="X894" s="466"/>
      <c r="Y894" s="466"/>
      <c r="Z894" s="466"/>
    </row>
    <row r="895" spans="1:26" ht="16.5" customHeight="1">
      <c r="A895" s="476"/>
      <c r="B895" s="466"/>
      <c r="C895" s="466"/>
      <c r="D895" s="466"/>
      <c r="E895" s="466"/>
      <c r="F895" s="466"/>
      <c r="G895" s="466"/>
      <c r="H895" s="466"/>
      <c r="I895" s="466"/>
      <c r="J895" s="466"/>
      <c r="K895" s="466"/>
      <c r="L895" s="466"/>
      <c r="M895" s="466"/>
      <c r="N895" s="466"/>
      <c r="O895" s="466"/>
      <c r="P895" s="466"/>
      <c r="Q895" s="466"/>
      <c r="R895" s="466"/>
      <c r="S895" s="466"/>
      <c r="T895" s="466"/>
      <c r="U895" s="466"/>
      <c r="V895" s="466"/>
      <c r="W895" s="466"/>
      <c r="X895" s="466"/>
      <c r="Y895" s="466"/>
      <c r="Z895" s="466"/>
    </row>
    <row r="896" spans="1:26" ht="16.5" customHeight="1">
      <c r="A896" s="476"/>
      <c r="B896" s="466"/>
      <c r="C896" s="466"/>
      <c r="D896" s="466"/>
      <c r="E896" s="466"/>
      <c r="F896" s="466"/>
      <c r="G896" s="466"/>
      <c r="H896" s="466"/>
      <c r="I896" s="466"/>
      <c r="J896" s="466"/>
      <c r="K896" s="466"/>
      <c r="L896" s="466"/>
      <c r="M896" s="466"/>
      <c r="N896" s="466"/>
      <c r="O896" s="466"/>
      <c r="P896" s="466"/>
      <c r="Q896" s="466"/>
      <c r="R896" s="466"/>
      <c r="S896" s="466"/>
      <c r="T896" s="466"/>
      <c r="U896" s="466"/>
      <c r="V896" s="466"/>
      <c r="W896" s="466"/>
      <c r="X896" s="466"/>
      <c r="Y896" s="466"/>
      <c r="Z896" s="466"/>
    </row>
    <row r="897" spans="1:26" ht="16.5" customHeight="1">
      <c r="A897" s="476"/>
      <c r="B897" s="466"/>
      <c r="C897" s="466"/>
      <c r="D897" s="466"/>
      <c r="E897" s="466"/>
      <c r="F897" s="466"/>
      <c r="G897" s="466"/>
      <c r="H897" s="466"/>
      <c r="I897" s="466"/>
      <c r="J897" s="466"/>
      <c r="K897" s="466"/>
      <c r="L897" s="466"/>
      <c r="M897" s="466"/>
      <c r="N897" s="466"/>
      <c r="O897" s="466"/>
      <c r="P897" s="466"/>
      <c r="Q897" s="466"/>
      <c r="R897" s="466"/>
      <c r="S897" s="466"/>
      <c r="T897" s="466"/>
      <c r="U897" s="466"/>
      <c r="V897" s="466"/>
      <c r="W897" s="466"/>
      <c r="X897" s="466"/>
      <c r="Y897" s="466"/>
      <c r="Z897" s="466"/>
    </row>
    <row r="898" spans="1:26" ht="16.5" customHeight="1">
      <c r="A898" s="476"/>
      <c r="B898" s="466"/>
      <c r="C898" s="466"/>
      <c r="D898" s="466"/>
      <c r="E898" s="466"/>
      <c r="F898" s="466"/>
      <c r="G898" s="466"/>
      <c r="H898" s="466"/>
      <c r="I898" s="466"/>
      <c r="J898" s="466"/>
      <c r="K898" s="466"/>
      <c r="L898" s="466"/>
      <c r="M898" s="466"/>
      <c r="N898" s="466"/>
      <c r="O898" s="466"/>
      <c r="P898" s="466"/>
      <c r="Q898" s="466"/>
      <c r="R898" s="466"/>
      <c r="S898" s="466"/>
      <c r="T898" s="466"/>
      <c r="U898" s="466"/>
      <c r="V898" s="466"/>
      <c r="W898" s="466"/>
      <c r="X898" s="466"/>
      <c r="Y898" s="466"/>
      <c r="Z898" s="466"/>
    </row>
    <row r="899" spans="1:26" ht="16.5" customHeight="1">
      <c r="A899" s="476"/>
      <c r="B899" s="466"/>
      <c r="C899" s="466"/>
      <c r="D899" s="466"/>
      <c r="E899" s="466"/>
      <c r="F899" s="466"/>
      <c r="G899" s="466"/>
      <c r="H899" s="466"/>
      <c r="I899" s="466"/>
      <c r="J899" s="466"/>
      <c r="K899" s="466"/>
      <c r="L899" s="466"/>
      <c r="M899" s="466"/>
      <c r="N899" s="466"/>
      <c r="O899" s="466"/>
      <c r="P899" s="466"/>
      <c r="Q899" s="466"/>
      <c r="R899" s="466"/>
      <c r="S899" s="466"/>
      <c r="T899" s="466"/>
      <c r="U899" s="466"/>
      <c r="V899" s="466"/>
      <c r="W899" s="466"/>
      <c r="X899" s="466"/>
      <c r="Y899" s="466"/>
      <c r="Z899" s="466"/>
    </row>
    <row r="900" spans="1:26" ht="16.5" customHeight="1">
      <c r="A900" s="476"/>
      <c r="B900" s="466"/>
      <c r="C900" s="466"/>
      <c r="D900" s="466"/>
      <c r="E900" s="466"/>
      <c r="F900" s="466"/>
      <c r="G900" s="466"/>
      <c r="H900" s="466"/>
      <c r="I900" s="466"/>
      <c r="J900" s="466"/>
      <c r="K900" s="466"/>
      <c r="L900" s="466"/>
      <c r="M900" s="466"/>
      <c r="N900" s="466"/>
      <c r="O900" s="466"/>
      <c r="P900" s="466"/>
      <c r="Q900" s="466"/>
      <c r="R900" s="466"/>
      <c r="S900" s="466"/>
      <c r="T900" s="466"/>
      <c r="U900" s="466"/>
      <c r="V900" s="466"/>
      <c r="W900" s="466"/>
      <c r="X900" s="466"/>
      <c r="Y900" s="466"/>
      <c r="Z900" s="466"/>
    </row>
    <row r="901" spans="1:26" ht="16.5" customHeight="1">
      <c r="A901" s="476"/>
      <c r="B901" s="466"/>
      <c r="C901" s="466"/>
      <c r="D901" s="466"/>
      <c r="E901" s="466"/>
      <c r="F901" s="466"/>
      <c r="G901" s="466"/>
      <c r="H901" s="466"/>
      <c r="I901" s="466"/>
      <c r="J901" s="466"/>
      <c r="K901" s="466"/>
      <c r="L901" s="466"/>
      <c r="M901" s="466"/>
      <c r="N901" s="466"/>
      <c r="O901" s="466"/>
      <c r="P901" s="466"/>
      <c r="Q901" s="466"/>
      <c r="R901" s="466"/>
      <c r="S901" s="466"/>
      <c r="T901" s="466"/>
      <c r="U901" s="466"/>
      <c r="V901" s="466"/>
      <c r="W901" s="466"/>
      <c r="X901" s="466"/>
      <c r="Y901" s="466"/>
      <c r="Z901" s="466"/>
    </row>
    <row r="902" spans="1:26" ht="16.5" customHeight="1">
      <c r="A902" s="476"/>
      <c r="B902" s="466"/>
      <c r="C902" s="466"/>
      <c r="D902" s="466"/>
      <c r="E902" s="466"/>
      <c r="F902" s="466"/>
      <c r="G902" s="466"/>
      <c r="H902" s="466"/>
      <c r="I902" s="466"/>
      <c r="J902" s="466"/>
      <c r="K902" s="466"/>
      <c r="L902" s="466"/>
      <c r="M902" s="466"/>
      <c r="N902" s="466"/>
      <c r="O902" s="466"/>
      <c r="P902" s="466"/>
      <c r="Q902" s="466"/>
      <c r="R902" s="466"/>
      <c r="S902" s="466"/>
      <c r="T902" s="466"/>
      <c r="U902" s="466"/>
      <c r="V902" s="466"/>
      <c r="W902" s="466"/>
      <c r="X902" s="466"/>
      <c r="Y902" s="466"/>
      <c r="Z902" s="466"/>
    </row>
    <row r="903" spans="1:26" ht="16.5" customHeight="1">
      <c r="A903" s="476"/>
      <c r="B903" s="466"/>
      <c r="C903" s="466"/>
      <c r="D903" s="466"/>
      <c r="E903" s="466"/>
      <c r="F903" s="466"/>
      <c r="G903" s="466"/>
      <c r="H903" s="466"/>
      <c r="I903" s="466"/>
      <c r="J903" s="466"/>
      <c r="K903" s="466"/>
      <c r="L903" s="466"/>
      <c r="M903" s="466"/>
      <c r="N903" s="466"/>
      <c r="O903" s="466"/>
      <c r="P903" s="466"/>
      <c r="Q903" s="466"/>
      <c r="R903" s="466"/>
      <c r="S903" s="466"/>
      <c r="T903" s="466"/>
      <c r="U903" s="466"/>
      <c r="V903" s="466"/>
      <c r="W903" s="466"/>
      <c r="X903" s="466"/>
      <c r="Y903" s="466"/>
      <c r="Z903" s="466"/>
    </row>
    <row r="904" spans="1:26" ht="16.5" customHeight="1">
      <c r="A904" s="476"/>
      <c r="B904" s="466"/>
      <c r="C904" s="466"/>
      <c r="D904" s="466"/>
      <c r="E904" s="466"/>
      <c r="F904" s="466"/>
      <c r="G904" s="466"/>
      <c r="H904" s="466"/>
      <c r="I904" s="466"/>
      <c r="J904" s="466"/>
      <c r="K904" s="466"/>
      <c r="L904" s="466"/>
      <c r="M904" s="466"/>
      <c r="N904" s="466"/>
      <c r="O904" s="466"/>
      <c r="P904" s="466"/>
      <c r="Q904" s="466"/>
      <c r="R904" s="466"/>
      <c r="S904" s="466"/>
      <c r="T904" s="466"/>
      <c r="U904" s="466"/>
      <c r="V904" s="466"/>
      <c r="W904" s="466"/>
      <c r="X904" s="466"/>
      <c r="Y904" s="466"/>
      <c r="Z904" s="466"/>
    </row>
    <row r="905" spans="1:26" ht="16.5" customHeight="1">
      <c r="A905" s="476"/>
      <c r="B905" s="466"/>
      <c r="C905" s="466"/>
      <c r="D905" s="466"/>
      <c r="E905" s="466"/>
      <c r="F905" s="466"/>
      <c r="G905" s="466"/>
      <c r="H905" s="466"/>
      <c r="I905" s="466"/>
      <c r="J905" s="466"/>
      <c r="K905" s="466"/>
      <c r="L905" s="466"/>
      <c r="M905" s="466"/>
      <c r="N905" s="466"/>
      <c r="O905" s="466"/>
      <c r="P905" s="466"/>
      <c r="Q905" s="466"/>
      <c r="R905" s="466"/>
      <c r="S905" s="466"/>
      <c r="T905" s="466"/>
      <c r="U905" s="466"/>
      <c r="V905" s="466"/>
      <c r="W905" s="466"/>
      <c r="X905" s="466"/>
      <c r="Y905" s="466"/>
      <c r="Z905" s="466"/>
    </row>
    <row r="906" spans="1:26" ht="16.5" customHeight="1">
      <c r="A906" s="476"/>
      <c r="B906" s="466"/>
      <c r="C906" s="466"/>
      <c r="D906" s="466"/>
      <c r="E906" s="466"/>
      <c r="F906" s="466"/>
      <c r="G906" s="466"/>
      <c r="H906" s="466"/>
      <c r="I906" s="466"/>
      <c r="J906" s="466"/>
      <c r="K906" s="466"/>
      <c r="L906" s="466"/>
      <c r="M906" s="466"/>
      <c r="N906" s="466"/>
      <c r="O906" s="466"/>
      <c r="P906" s="466"/>
      <c r="Q906" s="466"/>
      <c r="R906" s="466"/>
      <c r="S906" s="466"/>
      <c r="T906" s="466"/>
      <c r="U906" s="466"/>
      <c r="V906" s="466"/>
      <c r="W906" s="466"/>
      <c r="X906" s="466"/>
      <c r="Y906" s="466"/>
      <c r="Z906" s="466"/>
    </row>
    <row r="907" spans="1:26" ht="16.5" customHeight="1">
      <c r="A907" s="476"/>
      <c r="B907" s="466"/>
      <c r="C907" s="466"/>
      <c r="D907" s="466"/>
      <c r="E907" s="466"/>
      <c r="F907" s="466"/>
      <c r="G907" s="466"/>
      <c r="H907" s="466"/>
      <c r="I907" s="466"/>
      <c r="J907" s="466"/>
      <c r="K907" s="466"/>
      <c r="L907" s="466"/>
      <c r="M907" s="466"/>
      <c r="N907" s="466"/>
      <c r="O907" s="466"/>
      <c r="P907" s="466"/>
      <c r="Q907" s="466"/>
      <c r="R907" s="466"/>
      <c r="S907" s="466"/>
      <c r="T907" s="466"/>
      <c r="U907" s="466"/>
      <c r="V907" s="466"/>
      <c r="W907" s="466"/>
      <c r="X907" s="466"/>
      <c r="Y907" s="466"/>
      <c r="Z907" s="466"/>
    </row>
    <row r="908" spans="1:26" ht="16.5" customHeight="1">
      <c r="A908" s="476"/>
      <c r="B908" s="466"/>
      <c r="C908" s="466"/>
      <c r="D908" s="466"/>
      <c r="E908" s="466"/>
      <c r="F908" s="466"/>
      <c r="G908" s="466"/>
      <c r="H908" s="466"/>
      <c r="I908" s="466"/>
      <c r="J908" s="466"/>
      <c r="K908" s="466"/>
      <c r="L908" s="466"/>
      <c r="M908" s="466"/>
      <c r="N908" s="466"/>
      <c r="O908" s="466"/>
      <c r="P908" s="466"/>
      <c r="Q908" s="466"/>
      <c r="R908" s="466"/>
      <c r="S908" s="466"/>
      <c r="T908" s="466"/>
      <c r="U908" s="466"/>
      <c r="V908" s="466"/>
      <c r="W908" s="466"/>
      <c r="X908" s="466"/>
      <c r="Y908" s="466"/>
      <c r="Z908" s="466"/>
    </row>
    <row r="909" spans="1:26" ht="16.5" customHeight="1">
      <c r="A909" s="476"/>
      <c r="B909" s="466"/>
      <c r="C909" s="466"/>
      <c r="D909" s="466"/>
      <c r="E909" s="466"/>
      <c r="F909" s="466"/>
      <c r="G909" s="466"/>
      <c r="H909" s="466"/>
      <c r="I909" s="466"/>
      <c r="J909" s="466"/>
      <c r="K909" s="466"/>
      <c r="L909" s="466"/>
      <c r="M909" s="466"/>
      <c r="N909" s="466"/>
      <c r="O909" s="466"/>
      <c r="P909" s="466"/>
      <c r="Q909" s="466"/>
      <c r="R909" s="466"/>
      <c r="S909" s="466"/>
      <c r="T909" s="466"/>
      <c r="U909" s="466"/>
      <c r="V909" s="466"/>
      <c r="W909" s="466"/>
      <c r="X909" s="466"/>
      <c r="Y909" s="466"/>
      <c r="Z909" s="466"/>
    </row>
    <row r="910" spans="1:26" ht="16.5" customHeight="1">
      <c r="A910" s="476"/>
      <c r="B910" s="466"/>
      <c r="C910" s="466"/>
      <c r="D910" s="466"/>
      <c r="E910" s="466"/>
      <c r="F910" s="466"/>
      <c r="G910" s="466"/>
      <c r="H910" s="466"/>
      <c r="I910" s="466"/>
      <c r="J910" s="466"/>
      <c r="K910" s="466"/>
      <c r="L910" s="466"/>
      <c r="M910" s="466"/>
      <c r="N910" s="466"/>
      <c r="O910" s="466"/>
      <c r="P910" s="466"/>
      <c r="Q910" s="466"/>
      <c r="R910" s="466"/>
      <c r="S910" s="466"/>
      <c r="T910" s="466"/>
      <c r="U910" s="466"/>
      <c r="V910" s="466"/>
      <c r="W910" s="466"/>
      <c r="X910" s="466"/>
      <c r="Y910" s="466"/>
      <c r="Z910" s="466"/>
    </row>
    <row r="911" spans="1:26" ht="16.5" customHeight="1">
      <c r="A911" s="476"/>
      <c r="B911" s="466"/>
      <c r="C911" s="466"/>
      <c r="D911" s="466"/>
      <c r="E911" s="466"/>
      <c r="F911" s="466"/>
      <c r="G911" s="466"/>
      <c r="H911" s="466"/>
      <c r="I911" s="466"/>
      <c r="J911" s="466"/>
      <c r="K911" s="466"/>
      <c r="L911" s="466"/>
      <c r="M911" s="466"/>
      <c r="N911" s="466"/>
      <c r="O911" s="466"/>
      <c r="P911" s="466"/>
      <c r="Q911" s="466"/>
      <c r="R911" s="466"/>
      <c r="S911" s="466"/>
      <c r="T911" s="466"/>
      <c r="U911" s="466"/>
      <c r="V911" s="466"/>
      <c r="W911" s="466"/>
      <c r="X911" s="466"/>
      <c r="Y911" s="466"/>
      <c r="Z911" s="466"/>
    </row>
    <row r="912" spans="1:26" ht="16.5" customHeight="1">
      <c r="A912" s="476"/>
      <c r="B912" s="466"/>
      <c r="C912" s="466"/>
      <c r="D912" s="466"/>
      <c r="E912" s="466"/>
      <c r="F912" s="466"/>
      <c r="G912" s="466"/>
      <c r="H912" s="466"/>
      <c r="I912" s="466"/>
      <c r="J912" s="466"/>
      <c r="K912" s="466"/>
      <c r="L912" s="466"/>
      <c r="M912" s="466"/>
      <c r="N912" s="466"/>
      <c r="O912" s="466"/>
      <c r="P912" s="466"/>
      <c r="Q912" s="466"/>
      <c r="R912" s="466"/>
      <c r="S912" s="466"/>
      <c r="T912" s="466"/>
      <c r="U912" s="466"/>
      <c r="V912" s="466"/>
      <c r="W912" s="466"/>
      <c r="X912" s="466"/>
      <c r="Y912" s="466"/>
      <c r="Z912" s="466"/>
    </row>
    <row r="913" spans="1:26" ht="16.5" customHeight="1">
      <c r="A913" s="476"/>
      <c r="B913" s="466"/>
      <c r="C913" s="466"/>
      <c r="D913" s="466"/>
      <c r="E913" s="466"/>
      <c r="F913" s="466"/>
      <c r="G913" s="466"/>
      <c r="H913" s="466"/>
      <c r="I913" s="466"/>
      <c r="J913" s="466"/>
      <c r="K913" s="466"/>
      <c r="L913" s="466"/>
      <c r="M913" s="466"/>
      <c r="N913" s="466"/>
      <c r="O913" s="466"/>
      <c r="P913" s="466"/>
      <c r="Q913" s="466"/>
      <c r="R913" s="466"/>
      <c r="S913" s="466"/>
      <c r="T913" s="466"/>
      <c r="U913" s="466"/>
      <c r="V913" s="466"/>
      <c r="W913" s="466"/>
      <c r="X913" s="466"/>
      <c r="Y913" s="466"/>
      <c r="Z913" s="466"/>
    </row>
    <row r="914" spans="1:26" ht="16.5" customHeight="1">
      <c r="A914" s="476"/>
      <c r="B914" s="466"/>
      <c r="C914" s="466"/>
      <c r="D914" s="466"/>
      <c r="E914" s="466"/>
      <c r="F914" s="466"/>
      <c r="G914" s="466"/>
      <c r="H914" s="466"/>
      <c r="I914" s="466"/>
      <c r="J914" s="466"/>
      <c r="K914" s="466"/>
      <c r="L914" s="466"/>
      <c r="M914" s="466"/>
      <c r="N914" s="466"/>
      <c r="O914" s="466"/>
      <c r="P914" s="466"/>
      <c r="Q914" s="466"/>
      <c r="R914" s="466"/>
      <c r="S914" s="466"/>
      <c r="T914" s="466"/>
      <c r="U914" s="466"/>
      <c r="V914" s="466"/>
      <c r="W914" s="466"/>
      <c r="X914" s="466"/>
      <c r="Y914" s="466"/>
      <c r="Z914" s="466"/>
    </row>
    <row r="915" spans="1:26" ht="16.5" customHeight="1">
      <c r="A915" s="476"/>
      <c r="B915" s="466"/>
      <c r="C915" s="466"/>
      <c r="D915" s="466"/>
      <c r="E915" s="466"/>
      <c r="F915" s="466"/>
      <c r="G915" s="466"/>
      <c r="H915" s="466"/>
      <c r="I915" s="466"/>
      <c r="J915" s="466"/>
      <c r="K915" s="466"/>
      <c r="L915" s="466"/>
      <c r="M915" s="466"/>
      <c r="N915" s="466"/>
      <c r="O915" s="466"/>
      <c r="P915" s="466"/>
      <c r="Q915" s="466"/>
      <c r="R915" s="466"/>
      <c r="S915" s="466"/>
      <c r="T915" s="466"/>
      <c r="U915" s="466"/>
      <c r="V915" s="466"/>
      <c r="W915" s="466"/>
      <c r="X915" s="466"/>
      <c r="Y915" s="466"/>
      <c r="Z915" s="466"/>
    </row>
    <row r="916" spans="1:26" ht="16.5" customHeight="1">
      <c r="A916" s="476"/>
      <c r="B916" s="466"/>
      <c r="C916" s="466"/>
      <c r="D916" s="466"/>
      <c r="E916" s="466"/>
      <c r="F916" s="466"/>
      <c r="G916" s="466"/>
      <c r="H916" s="466"/>
      <c r="I916" s="466"/>
      <c r="J916" s="466"/>
      <c r="K916" s="466"/>
      <c r="L916" s="466"/>
      <c r="M916" s="466"/>
      <c r="N916" s="466"/>
      <c r="O916" s="466"/>
      <c r="P916" s="466"/>
      <c r="Q916" s="466"/>
      <c r="R916" s="466"/>
      <c r="S916" s="466"/>
      <c r="T916" s="466"/>
      <c r="U916" s="466"/>
      <c r="V916" s="466"/>
      <c r="W916" s="466"/>
      <c r="X916" s="466"/>
      <c r="Y916" s="466"/>
      <c r="Z916" s="466"/>
    </row>
    <row r="917" spans="1:26" ht="16.5" customHeight="1">
      <c r="A917" s="476"/>
      <c r="B917" s="466"/>
      <c r="C917" s="466"/>
      <c r="D917" s="466"/>
      <c r="E917" s="466"/>
      <c r="F917" s="466"/>
      <c r="G917" s="466"/>
      <c r="H917" s="466"/>
      <c r="I917" s="466"/>
      <c r="J917" s="466"/>
      <c r="K917" s="466"/>
      <c r="L917" s="466"/>
      <c r="M917" s="466"/>
      <c r="N917" s="466"/>
      <c r="O917" s="466"/>
      <c r="P917" s="466"/>
      <c r="Q917" s="466"/>
      <c r="R917" s="466"/>
      <c r="S917" s="466"/>
      <c r="T917" s="466"/>
      <c r="U917" s="466"/>
      <c r="V917" s="466"/>
      <c r="W917" s="466"/>
      <c r="X917" s="466"/>
      <c r="Y917" s="466"/>
      <c r="Z917" s="466"/>
    </row>
    <row r="918" spans="1:26" ht="16.5" customHeight="1">
      <c r="A918" s="476"/>
      <c r="B918" s="466"/>
      <c r="C918" s="466"/>
      <c r="D918" s="466"/>
      <c r="E918" s="466"/>
      <c r="F918" s="466"/>
      <c r="G918" s="466"/>
      <c r="H918" s="466"/>
      <c r="I918" s="466"/>
      <c r="J918" s="466"/>
      <c r="K918" s="466"/>
      <c r="L918" s="466"/>
      <c r="M918" s="466"/>
      <c r="N918" s="466"/>
      <c r="O918" s="466"/>
      <c r="P918" s="466"/>
      <c r="Q918" s="466"/>
      <c r="R918" s="466"/>
      <c r="S918" s="466"/>
      <c r="T918" s="466"/>
      <c r="U918" s="466"/>
      <c r="V918" s="466"/>
      <c r="W918" s="466"/>
      <c r="X918" s="466"/>
      <c r="Y918" s="466"/>
      <c r="Z918" s="466"/>
    </row>
    <row r="919" spans="1:26" ht="16.5" customHeight="1">
      <c r="A919" s="476"/>
      <c r="B919" s="466"/>
      <c r="C919" s="466"/>
      <c r="D919" s="466"/>
      <c r="E919" s="466"/>
      <c r="F919" s="466"/>
      <c r="G919" s="466"/>
      <c r="H919" s="466"/>
      <c r="I919" s="466"/>
      <c r="J919" s="466"/>
      <c r="K919" s="466"/>
      <c r="L919" s="466"/>
      <c r="M919" s="466"/>
      <c r="N919" s="466"/>
      <c r="O919" s="466"/>
      <c r="P919" s="466"/>
      <c r="Q919" s="466"/>
      <c r="R919" s="466"/>
      <c r="S919" s="466"/>
      <c r="T919" s="466"/>
      <c r="U919" s="466"/>
      <c r="V919" s="466"/>
      <c r="W919" s="466"/>
      <c r="X919" s="466"/>
      <c r="Y919" s="466"/>
      <c r="Z919" s="466"/>
    </row>
    <row r="920" spans="1:26" ht="16.5" customHeight="1">
      <c r="A920" s="476"/>
      <c r="B920" s="466"/>
      <c r="C920" s="466"/>
      <c r="D920" s="466"/>
      <c r="E920" s="466"/>
      <c r="F920" s="466"/>
      <c r="G920" s="466"/>
      <c r="H920" s="466"/>
      <c r="I920" s="466"/>
      <c r="J920" s="466"/>
      <c r="K920" s="466"/>
      <c r="L920" s="466"/>
      <c r="M920" s="466"/>
      <c r="N920" s="466"/>
      <c r="O920" s="466"/>
      <c r="P920" s="466"/>
      <c r="Q920" s="466"/>
      <c r="R920" s="466"/>
      <c r="S920" s="466"/>
      <c r="T920" s="466"/>
      <c r="U920" s="466"/>
      <c r="V920" s="466"/>
      <c r="W920" s="466"/>
      <c r="X920" s="466"/>
      <c r="Y920" s="466"/>
      <c r="Z920" s="466"/>
    </row>
    <row r="921" spans="1:26" ht="16.5" customHeight="1">
      <c r="A921" s="476"/>
      <c r="B921" s="466"/>
      <c r="C921" s="466"/>
      <c r="D921" s="466"/>
      <c r="E921" s="466"/>
      <c r="F921" s="466"/>
      <c r="G921" s="466"/>
      <c r="H921" s="466"/>
      <c r="I921" s="466"/>
      <c r="J921" s="466"/>
      <c r="K921" s="466"/>
      <c r="L921" s="466"/>
      <c r="M921" s="466"/>
      <c r="N921" s="466"/>
      <c r="O921" s="466"/>
      <c r="P921" s="466"/>
      <c r="Q921" s="466"/>
      <c r="R921" s="466"/>
      <c r="S921" s="466"/>
      <c r="T921" s="466"/>
      <c r="U921" s="466"/>
      <c r="V921" s="466"/>
      <c r="W921" s="466"/>
      <c r="X921" s="466"/>
      <c r="Y921" s="466"/>
      <c r="Z921" s="466"/>
    </row>
    <row r="922" spans="1:26" ht="16.5" customHeight="1">
      <c r="A922" s="476"/>
      <c r="B922" s="466"/>
      <c r="C922" s="466"/>
      <c r="D922" s="466"/>
      <c r="E922" s="466"/>
      <c r="F922" s="466"/>
      <c r="G922" s="466"/>
      <c r="H922" s="466"/>
      <c r="I922" s="466"/>
      <c r="J922" s="466"/>
      <c r="K922" s="466"/>
      <c r="L922" s="466"/>
      <c r="M922" s="466"/>
      <c r="N922" s="466"/>
      <c r="O922" s="466"/>
      <c r="P922" s="466"/>
      <c r="Q922" s="466"/>
      <c r="R922" s="466"/>
      <c r="S922" s="466"/>
      <c r="T922" s="466"/>
      <c r="U922" s="466"/>
      <c r="V922" s="466"/>
      <c r="W922" s="466"/>
      <c r="X922" s="466"/>
      <c r="Y922" s="466"/>
      <c r="Z922" s="466"/>
    </row>
    <row r="923" spans="1:26" ht="16.5" customHeight="1">
      <c r="A923" s="476"/>
      <c r="B923" s="466"/>
      <c r="C923" s="466"/>
      <c r="D923" s="466"/>
      <c r="E923" s="466"/>
      <c r="F923" s="466"/>
      <c r="G923" s="466"/>
      <c r="H923" s="466"/>
      <c r="I923" s="466"/>
      <c r="J923" s="466"/>
      <c r="K923" s="466"/>
      <c r="L923" s="466"/>
      <c r="M923" s="466"/>
      <c r="N923" s="466"/>
      <c r="O923" s="466"/>
      <c r="P923" s="466"/>
      <c r="Q923" s="466"/>
      <c r="R923" s="466"/>
      <c r="S923" s="466"/>
      <c r="T923" s="466"/>
      <c r="U923" s="466"/>
      <c r="V923" s="466"/>
      <c r="W923" s="466"/>
      <c r="X923" s="466"/>
      <c r="Y923" s="466"/>
      <c r="Z923" s="466"/>
    </row>
    <row r="924" spans="1:26" ht="16.5" customHeight="1">
      <c r="A924" s="476"/>
      <c r="B924" s="466"/>
      <c r="C924" s="466"/>
      <c r="D924" s="466"/>
      <c r="E924" s="466"/>
      <c r="F924" s="466"/>
      <c r="G924" s="466"/>
      <c r="H924" s="466"/>
      <c r="I924" s="466"/>
      <c r="J924" s="466"/>
      <c r="K924" s="466"/>
      <c r="L924" s="466"/>
      <c r="M924" s="466"/>
      <c r="N924" s="466"/>
      <c r="O924" s="466"/>
      <c r="P924" s="466"/>
      <c r="Q924" s="466"/>
      <c r="R924" s="466"/>
      <c r="S924" s="466"/>
      <c r="T924" s="466"/>
      <c r="U924" s="466"/>
      <c r="V924" s="466"/>
      <c r="W924" s="466"/>
      <c r="X924" s="466"/>
      <c r="Y924" s="466"/>
      <c r="Z924" s="466"/>
    </row>
    <row r="925" spans="1:26" ht="16.5" customHeight="1">
      <c r="A925" s="476"/>
      <c r="B925" s="466"/>
      <c r="C925" s="466"/>
      <c r="D925" s="466"/>
      <c r="E925" s="466"/>
      <c r="F925" s="466"/>
      <c r="G925" s="466"/>
      <c r="H925" s="466"/>
      <c r="I925" s="466"/>
      <c r="J925" s="466"/>
      <c r="K925" s="466"/>
      <c r="L925" s="466"/>
      <c r="M925" s="466"/>
      <c r="N925" s="466"/>
      <c r="O925" s="466"/>
      <c r="P925" s="466"/>
      <c r="Q925" s="466"/>
      <c r="R925" s="466"/>
      <c r="S925" s="466"/>
      <c r="T925" s="466"/>
      <c r="U925" s="466"/>
      <c r="V925" s="466"/>
      <c r="W925" s="466"/>
      <c r="X925" s="466"/>
      <c r="Y925" s="466"/>
      <c r="Z925" s="466"/>
    </row>
    <row r="926" spans="1:26" ht="16.5" customHeight="1">
      <c r="A926" s="476"/>
      <c r="B926" s="466"/>
      <c r="C926" s="466"/>
      <c r="D926" s="466"/>
      <c r="E926" s="466"/>
      <c r="F926" s="466"/>
      <c r="G926" s="466"/>
      <c r="H926" s="466"/>
      <c r="I926" s="466"/>
      <c r="J926" s="466"/>
      <c r="K926" s="466"/>
      <c r="L926" s="466"/>
      <c r="M926" s="466"/>
      <c r="N926" s="466"/>
      <c r="O926" s="466"/>
      <c r="P926" s="466"/>
      <c r="Q926" s="466"/>
      <c r="R926" s="466"/>
      <c r="S926" s="466"/>
      <c r="T926" s="466"/>
      <c r="U926" s="466"/>
      <c r="V926" s="466"/>
      <c r="W926" s="466"/>
      <c r="X926" s="466"/>
      <c r="Y926" s="466"/>
      <c r="Z926" s="466"/>
    </row>
    <row r="927" spans="1:26" ht="16.5" customHeight="1">
      <c r="A927" s="476"/>
      <c r="B927" s="466"/>
      <c r="C927" s="466"/>
      <c r="D927" s="466"/>
      <c r="E927" s="466"/>
      <c r="F927" s="466"/>
      <c r="G927" s="466"/>
      <c r="H927" s="466"/>
      <c r="I927" s="466"/>
      <c r="J927" s="466"/>
      <c r="K927" s="466"/>
      <c r="L927" s="466"/>
      <c r="M927" s="466"/>
      <c r="N927" s="466"/>
      <c r="O927" s="466"/>
      <c r="P927" s="466"/>
      <c r="Q927" s="466"/>
      <c r="R927" s="466"/>
      <c r="S927" s="466"/>
      <c r="T927" s="466"/>
      <c r="U927" s="466"/>
      <c r="V927" s="466"/>
      <c r="W927" s="466"/>
      <c r="X927" s="466"/>
      <c r="Y927" s="466"/>
      <c r="Z927" s="466"/>
    </row>
    <row r="928" spans="1:26" ht="16.5" customHeight="1">
      <c r="A928" s="476"/>
      <c r="B928" s="466"/>
      <c r="C928" s="466"/>
      <c r="D928" s="466"/>
      <c r="E928" s="466"/>
      <c r="F928" s="466"/>
      <c r="G928" s="466"/>
      <c r="H928" s="466"/>
      <c r="I928" s="466"/>
      <c r="J928" s="466"/>
      <c r="K928" s="466"/>
      <c r="L928" s="466"/>
      <c r="M928" s="466"/>
      <c r="N928" s="466"/>
      <c r="O928" s="466"/>
      <c r="P928" s="466"/>
      <c r="Q928" s="466"/>
      <c r="R928" s="466"/>
      <c r="S928" s="466"/>
      <c r="T928" s="466"/>
      <c r="U928" s="466"/>
      <c r="V928" s="466"/>
      <c r="W928" s="466"/>
      <c r="X928" s="466"/>
      <c r="Y928" s="466"/>
      <c r="Z928" s="466"/>
    </row>
    <row r="929" spans="1:26" ht="16.5" customHeight="1">
      <c r="A929" s="476"/>
      <c r="B929" s="466"/>
      <c r="C929" s="466"/>
      <c r="D929" s="466"/>
      <c r="E929" s="466"/>
      <c r="F929" s="466"/>
      <c r="G929" s="466"/>
      <c r="H929" s="466"/>
      <c r="I929" s="466"/>
      <c r="J929" s="466"/>
      <c r="K929" s="466"/>
      <c r="L929" s="466"/>
      <c r="M929" s="466"/>
      <c r="N929" s="466"/>
      <c r="O929" s="466"/>
      <c r="P929" s="466"/>
      <c r="Q929" s="466"/>
      <c r="R929" s="466"/>
      <c r="S929" s="466"/>
      <c r="T929" s="466"/>
      <c r="U929" s="466"/>
      <c r="V929" s="466"/>
      <c r="W929" s="466"/>
      <c r="X929" s="466"/>
      <c r="Y929" s="466"/>
      <c r="Z929" s="466"/>
    </row>
    <row r="930" spans="1:26" ht="16.5" customHeight="1">
      <c r="A930" s="476"/>
      <c r="B930" s="466"/>
      <c r="C930" s="466"/>
      <c r="D930" s="466"/>
      <c r="E930" s="466"/>
      <c r="F930" s="466"/>
      <c r="G930" s="466"/>
      <c r="H930" s="466"/>
      <c r="I930" s="466"/>
      <c r="J930" s="466"/>
      <c r="K930" s="466"/>
      <c r="L930" s="466"/>
      <c r="M930" s="466"/>
      <c r="N930" s="466"/>
      <c r="O930" s="466"/>
      <c r="P930" s="466"/>
      <c r="Q930" s="466"/>
      <c r="R930" s="466"/>
      <c r="S930" s="466"/>
      <c r="T930" s="466"/>
      <c r="U930" s="466"/>
      <c r="V930" s="466"/>
      <c r="W930" s="466"/>
      <c r="X930" s="466"/>
      <c r="Y930" s="466"/>
      <c r="Z930" s="466"/>
    </row>
    <row r="931" spans="1:26" ht="16.5" customHeight="1">
      <c r="A931" s="476"/>
      <c r="B931" s="466"/>
      <c r="C931" s="466"/>
      <c r="D931" s="466"/>
      <c r="E931" s="466"/>
      <c r="F931" s="466"/>
      <c r="G931" s="466"/>
      <c r="H931" s="466"/>
      <c r="I931" s="466"/>
      <c r="J931" s="466"/>
      <c r="K931" s="466"/>
      <c r="L931" s="466"/>
      <c r="M931" s="466"/>
      <c r="N931" s="466"/>
      <c r="O931" s="466"/>
      <c r="P931" s="466"/>
      <c r="Q931" s="466"/>
      <c r="R931" s="466"/>
      <c r="S931" s="466"/>
      <c r="T931" s="466"/>
      <c r="U931" s="466"/>
      <c r="V931" s="466"/>
      <c r="W931" s="466"/>
      <c r="X931" s="466"/>
      <c r="Y931" s="466"/>
      <c r="Z931" s="466"/>
    </row>
    <row r="932" spans="1:26" ht="16.5" customHeight="1">
      <c r="A932" s="476"/>
      <c r="B932" s="466"/>
      <c r="C932" s="466"/>
      <c r="D932" s="466"/>
      <c r="E932" s="466"/>
      <c r="F932" s="466"/>
      <c r="G932" s="466"/>
      <c r="H932" s="466"/>
      <c r="I932" s="466"/>
      <c r="J932" s="466"/>
      <c r="K932" s="466"/>
      <c r="L932" s="466"/>
      <c r="M932" s="466"/>
      <c r="N932" s="466"/>
      <c r="O932" s="466"/>
      <c r="P932" s="466"/>
      <c r="Q932" s="466"/>
      <c r="R932" s="466"/>
      <c r="S932" s="466"/>
      <c r="T932" s="466"/>
      <c r="U932" s="466"/>
      <c r="V932" s="466"/>
      <c r="W932" s="466"/>
      <c r="X932" s="466"/>
      <c r="Y932" s="466"/>
      <c r="Z932" s="466"/>
    </row>
    <row r="933" spans="1:26" ht="16.5" customHeight="1">
      <c r="A933" s="476"/>
      <c r="B933" s="466"/>
      <c r="C933" s="466"/>
      <c r="D933" s="466"/>
      <c r="E933" s="466"/>
      <c r="F933" s="466"/>
      <c r="G933" s="466"/>
      <c r="H933" s="466"/>
      <c r="I933" s="466"/>
      <c r="J933" s="466"/>
      <c r="K933" s="466"/>
      <c r="L933" s="466"/>
      <c r="M933" s="466"/>
      <c r="N933" s="466"/>
      <c r="O933" s="466"/>
      <c r="P933" s="466"/>
      <c r="Q933" s="466"/>
      <c r="R933" s="466"/>
      <c r="S933" s="466"/>
      <c r="T933" s="466"/>
      <c r="U933" s="466"/>
      <c r="V933" s="466"/>
      <c r="W933" s="466"/>
      <c r="X933" s="466"/>
      <c r="Y933" s="466"/>
      <c r="Z933" s="466"/>
    </row>
    <row r="934" spans="1:26" ht="16.5" customHeight="1">
      <c r="A934" s="476"/>
      <c r="B934" s="466"/>
      <c r="C934" s="466"/>
      <c r="D934" s="466"/>
      <c r="E934" s="466"/>
      <c r="F934" s="466"/>
      <c r="G934" s="466"/>
      <c r="H934" s="466"/>
      <c r="I934" s="466"/>
      <c r="J934" s="466"/>
      <c r="K934" s="466"/>
      <c r="L934" s="466"/>
      <c r="M934" s="466"/>
      <c r="N934" s="466"/>
      <c r="O934" s="466"/>
      <c r="P934" s="466"/>
      <c r="Q934" s="466"/>
      <c r="R934" s="466"/>
      <c r="S934" s="466"/>
      <c r="T934" s="466"/>
      <c r="U934" s="466"/>
      <c r="V934" s="466"/>
      <c r="W934" s="466"/>
      <c r="X934" s="466"/>
      <c r="Y934" s="466"/>
      <c r="Z934" s="466"/>
    </row>
    <row r="935" spans="1:26" ht="16.5" customHeight="1">
      <c r="A935" s="476"/>
      <c r="B935" s="466"/>
      <c r="C935" s="466"/>
      <c r="D935" s="466"/>
      <c r="E935" s="466"/>
      <c r="F935" s="466"/>
      <c r="G935" s="466"/>
      <c r="H935" s="466"/>
      <c r="I935" s="466"/>
      <c r="J935" s="466"/>
      <c r="K935" s="466"/>
      <c r="L935" s="466"/>
      <c r="M935" s="466"/>
      <c r="N935" s="466"/>
      <c r="O935" s="466"/>
      <c r="P935" s="466"/>
      <c r="Q935" s="466"/>
      <c r="R935" s="466"/>
      <c r="S935" s="466"/>
      <c r="T935" s="466"/>
      <c r="U935" s="466"/>
      <c r="V935" s="466"/>
      <c r="W935" s="466"/>
      <c r="X935" s="466"/>
      <c r="Y935" s="466"/>
      <c r="Z935" s="466"/>
    </row>
    <row r="936" spans="1:26" ht="16.5" customHeight="1">
      <c r="A936" s="476"/>
      <c r="B936" s="466"/>
      <c r="C936" s="466"/>
      <c r="D936" s="466"/>
      <c r="E936" s="466"/>
      <c r="F936" s="466"/>
      <c r="G936" s="466"/>
      <c r="H936" s="466"/>
      <c r="I936" s="466"/>
      <c r="J936" s="466"/>
      <c r="K936" s="466"/>
      <c r="L936" s="466"/>
      <c r="M936" s="466"/>
      <c r="N936" s="466"/>
      <c r="O936" s="466"/>
      <c r="P936" s="466"/>
      <c r="Q936" s="466"/>
      <c r="R936" s="466"/>
      <c r="S936" s="466"/>
      <c r="T936" s="466"/>
      <c r="U936" s="466"/>
      <c r="V936" s="466"/>
      <c r="W936" s="466"/>
      <c r="X936" s="466"/>
      <c r="Y936" s="466"/>
      <c r="Z936" s="466"/>
    </row>
    <row r="937" spans="1:26" ht="16.5" customHeight="1">
      <c r="A937" s="476"/>
      <c r="B937" s="466"/>
      <c r="C937" s="466"/>
      <c r="D937" s="466"/>
      <c r="E937" s="466"/>
      <c r="F937" s="466"/>
      <c r="G937" s="466"/>
      <c r="H937" s="466"/>
      <c r="I937" s="466"/>
      <c r="J937" s="466"/>
      <c r="K937" s="466"/>
      <c r="L937" s="466"/>
      <c r="M937" s="466"/>
      <c r="N937" s="466"/>
      <c r="O937" s="466"/>
      <c r="P937" s="466"/>
      <c r="Q937" s="466"/>
      <c r="R937" s="466"/>
      <c r="S937" s="466"/>
      <c r="T937" s="466"/>
      <c r="U937" s="466"/>
      <c r="V937" s="466"/>
      <c r="W937" s="466"/>
      <c r="X937" s="466"/>
      <c r="Y937" s="466"/>
      <c r="Z937" s="466"/>
    </row>
    <row r="938" spans="1:26" ht="16.5" customHeight="1">
      <c r="A938" s="476"/>
      <c r="B938" s="466"/>
      <c r="C938" s="466"/>
      <c r="D938" s="466"/>
      <c r="E938" s="466"/>
      <c r="F938" s="466"/>
      <c r="G938" s="466"/>
      <c r="H938" s="466"/>
      <c r="I938" s="466"/>
      <c r="J938" s="466"/>
      <c r="K938" s="466"/>
      <c r="L938" s="466"/>
      <c r="M938" s="466"/>
      <c r="N938" s="466"/>
      <c r="O938" s="466"/>
      <c r="P938" s="466"/>
      <c r="Q938" s="466"/>
      <c r="R938" s="466"/>
      <c r="S938" s="466"/>
      <c r="T938" s="466"/>
      <c r="U938" s="466"/>
      <c r="V938" s="466"/>
      <c r="W938" s="466"/>
      <c r="X938" s="466"/>
      <c r="Y938" s="466"/>
      <c r="Z938" s="466"/>
    </row>
    <row r="939" spans="1:26" ht="16.5" customHeight="1">
      <c r="A939" s="476"/>
      <c r="B939" s="466"/>
      <c r="C939" s="466"/>
      <c r="D939" s="466"/>
      <c r="E939" s="466"/>
      <c r="F939" s="466"/>
      <c r="G939" s="466"/>
      <c r="H939" s="466"/>
      <c r="I939" s="466"/>
      <c r="J939" s="466"/>
      <c r="K939" s="466"/>
      <c r="L939" s="466"/>
      <c r="M939" s="466"/>
      <c r="N939" s="466"/>
      <c r="O939" s="466"/>
      <c r="P939" s="466"/>
      <c r="Q939" s="466"/>
      <c r="R939" s="466"/>
      <c r="S939" s="466"/>
      <c r="T939" s="466"/>
      <c r="U939" s="466"/>
      <c r="V939" s="466"/>
      <c r="W939" s="466"/>
      <c r="X939" s="466"/>
      <c r="Y939" s="466"/>
      <c r="Z939" s="466"/>
    </row>
    <row r="940" spans="1:26" ht="16.5" customHeight="1">
      <c r="A940" s="476"/>
      <c r="B940" s="466"/>
      <c r="C940" s="466"/>
      <c r="D940" s="466"/>
      <c r="E940" s="466"/>
      <c r="F940" s="466"/>
      <c r="G940" s="466"/>
      <c r="H940" s="466"/>
      <c r="I940" s="466"/>
      <c r="J940" s="466"/>
      <c r="K940" s="466"/>
      <c r="L940" s="466"/>
      <c r="M940" s="466"/>
      <c r="N940" s="466"/>
      <c r="O940" s="466"/>
      <c r="P940" s="466"/>
      <c r="Q940" s="466"/>
      <c r="R940" s="466"/>
      <c r="S940" s="466"/>
      <c r="T940" s="466"/>
      <c r="U940" s="466"/>
      <c r="V940" s="466"/>
      <c r="W940" s="466"/>
      <c r="X940" s="466"/>
      <c r="Y940" s="466"/>
      <c r="Z940" s="466"/>
    </row>
    <row r="941" spans="1:26" ht="16.5" customHeight="1">
      <c r="A941" s="476"/>
      <c r="B941" s="466"/>
      <c r="C941" s="466"/>
      <c r="D941" s="466"/>
      <c r="E941" s="466"/>
      <c r="F941" s="466"/>
      <c r="G941" s="466"/>
      <c r="H941" s="466"/>
      <c r="I941" s="466"/>
      <c r="J941" s="466"/>
      <c r="K941" s="466"/>
      <c r="L941" s="466"/>
      <c r="M941" s="466"/>
      <c r="N941" s="466"/>
      <c r="O941" s="466"/>
      <c r="P941" s="466"/>
      <c r="Q941" s="466"/>
      <c r="R941" s="466"/>
      <c r="S941" s="466"/>
      <c r="T941" s="466"/>
      <c r="U941" s="466"/>
      <c r="V941" s="466"/>
      <c r="W941" s="466"/>
      <c r="X941" s="466"/>
      <c r="Y941" s="466"/>
      <c r="Z941" s="466"/>
    </row>
    <row r="942" spans="1:26" ht="16.5" customHeight="1">
      <c r="A942" s="476"/>
      <c r="B942" s="466"/>
      <c r="C942" s="466"/>
      <c r="D942" s="466"/>
      <c r="E942" s="466"/>
      <c r="F942" s="466"/>
      <c r="G942" s="466"/>
      <c r="H942" s="466"/>
      <c r="I942" s="466"/>
      <c r="J942" s="466"/>
      <c r="K942" s="466"/>
      <c r="L942" s="466"/>
      <c r="M942" s="466"/>
      <c r="N942" s="466"/>
      <c r="O942" s="466"/>
      <c r="P942" s="466"/>
      <c r="Q942" s="466"/>
      <c r="R942" s="466"/>
      <c r="S942" s="466"/>
      <c r="T942" s="466"/>
      <c r="U942" s="466"/>
      <c r="V942" s="466"/>
      <c r="W942" s="466"/>
      <c r="X942" s="466"/>
      <c r="Y942" s="466"/>
      <c r="Z942" s="466"/>
    </row>
    <row r="943" spans="1:26" ht="16.5" customHeight="1">
      <c r="A943" s="476"/>
      <c r="B943" s="466"/>
      <c r="C943" s="466"/>
      <c r="D943" s="466"/>
      <c r="E943" s="466"/>
      <c r="F943" s="466"/>
      <c r="G943" s="466"/>
      <c r="H943" s="466"/>
      <c r="I943" s="466"/>
      <c r="J943" s="466"/>
      <c r="K943" s="466"/>
      <c r="L943" s="466"/>
      <c r="M943" s="466"/>
      <c r="N943" s="466"/>
      <c r="O943" s="466"/>
      <c r="P943" s="466"/>
      <c r="Q943" s="466"/>
      <c r="R943" s="466"/>
      <c r="S943" s="466"/>
      <c r="T943" s="466"/>
      <c r="U943" s="466"/>
      <c r="V943" s="466"/>
      <c r="W943" s="466"/>
      <c r="X943" s="466"/>
      <c r="Y943" s="466"/>
      <c r="Z943" s="466"/>
    </row>
    <row r="944" spans="1:26" ht="16.5" customHeight="1">
      <c r="A944" s="476"/>
      <c r="B944" s="466"/>
      <c r="C944" s="466"/>
      <c r="D944" s="466"/>
      <c r="E944" s="466"/>
      <c r="F944" s="466"/>
      <c r="G944" s="466"/>
      <c r="H944" s="466"/>
      <c r="I944" s="466"/>
      <c r="J944" s="466"/>
      <c r="K944" s="466"/>
      <c r="L944" s="466"/>
      <c r="M944" s="466"/>
      <c r="N944" s="466"/>
      <c r="O944" s="466"/>
      <c r="P944" s="466"/>
      <c r="Q944" s="466"/>
      <c r="R944" s="466"/>
      <c r="S944" s="466"/>
      <c r="T944" s="466"/>
      <c r="U944" s="466"/>
      <c r="V944" s="466"/>
      <c r="W944" s="466"/>
      <c r="X944" s="466"/>
      <c r="Y944" s="466"/>
      <c r="Z944" s="466"/>
    </row>
    <row r="945" spans="1:26" ht="16.5" customHeight="1">
      <c r="A945" s="476"/>
      <c r="B945" s="466"/>
      <c r="C945" s="466"/>
      <c r="D945" s="466"/>
      <c r="E945" s="466"/>
      <c r="F945" s="466"/>
      <c r="G945" s="466"/>
      <c r="H945" s="466"/>
      <c r="I945" s="466"/>
      <c r="J945" s="466"/>
      <c r="K945" s="466"/>
      <c r="L945" s="466"/>
      <c r="M945" s="466"/>
      <c r="N945" s="466"/>
      <c r="O945" s="466"/>
      <c r="P945" s="466"/>
      <c r="Q945" s="466"/>
      <c r="R945" s="466"/>
      <c r="S945" s="466"/>
      <c r="T945" s="466"/>
      <c r="U945" s="466"/>
      <c r="V945" s="466"/>
      <c r="W945" s="466"/>
      <c r="X945" s="466"/>
      <c r="Y945" s="466"/>
      <c r="Z945" s="466"/>
    </row>
    <row r="946" spans="1:26" ht="16.5" customHeight="1">
      <c r="A946" s="476"/>
      <c r="B946" s="466"/>
      <c r="C946" s="466"/>
      <c r="D946" s="466"/>
      <c r="E946" s="466"/>
      <c r="F946" s="466"/>
      <c r="G946" s="466"/>
      <c r="H946" s="466"/>
      <c r="I946" s="466"/>
      <c r="J946" s="466"/>
      <c r="K946" s="466"/>
      <c r="L946" s="466"/>
      <c r="M946" s="466"/>
      <c r="N946" s="466"/>
      <c r="O946" s="466"/>
      <c r="P946" s="466"/>
      <c r="Q946" s="466"/>
      <c r="R946" s="466"/>
      <c r="S946" s="466"/>
      <c r="T946" s="466"/>
      <c r="U946" s="466"/>
      <c r="V946" s="466"/>
      <c r="W946" s="466"/>
      <c r="X946" s="466"/>
      <c r="Y946" s="466"/>
      <c r="Z946" s="466"/>
    </row>
    <row r="947" spans="1:26" ht="16.5" customHeight="1">
      <c r="A947" s="476"/>
      <c r="B947" s="466"/>
      <c r="C947" s="466"/>
      <c r="D947" s="466"/>
      <c r="E947" s="466"/>
      <c r="F947" s="466"/>
      <c r="G947" s="466"/>
      <c r="H947" s="466"/>
      <c r="I947" s="466"/>
      <c r="J947" s="466"/>
      <c r="K947" s="466"/>
      <c r="L947" s="466"/>
      <c r="M947" s="466"/>
      <c r="N947" s="466"/>
      <c r="O947" s="466"/>
      <c r="P947" s="466"/>
      <c r="Q947" s="466"/>
      <c r="R947" s="466"/>
      <c r="S947" s="466"/>
      <c r="T947" s="466"/>
      <c r="U947" s="466"/>
      <c r="V947" s="466"/>
      <c r="W947" s="466"/>
      <c r="X947" s="466"/>
      <c r="Y947" s="466"/>
      <c r="Z947" s="466"/>
    </row>
    <row r="948" spans="1:26" ht="16.5" customHeight="1">
      <c r="A948" s="476"/>
      <c r="B948" s="466"/>
      <c r="C948" s="466"/>
      <c r="D948" s="466"/>
      <c r="E948" s="466"/>
      <c r="F948" s="466"/>
      <c r="G948" s="466"/>
      <c r="H948" s="466"/>
      <c r="I948" s="466"/>
      <c r="J948" s="466"/>
      <c r="K948" s="466"/>
      <c r="L948" s="466"/>
      <c r="M948" s="466"/>
      <c r="N948" s="466"/>
      <c r="O948" s="466"/>
      <c r="P948" s="466"/>
      <c r="Q948" s="466"/>
      <c r="R948" s="466"/>
      <c r="S948" s="466"/>
      <c r="T948" s="466"/>
      <c r="U948" s="466"/>
      <c r="V948" s="466"/>
      <c r="W948" s="466"/>
      <c r="X948" s="466"/>
      <c r="Y948" s="466"/>
      <c r="Z948" s="466"/>
    </row>
    <row r="949" spans="1:26" ht="16.5" customHeight="1">
      <c r="A949" s="476"/>
      <c r="B949" s="466"/>
      <c r="C949" s="466"/>
      <c r="D949" s="466"/>
      <c r="E949" s="466"/>
      <c r="F949" s="466"/>
      <c r="G949" s="466"/>
      <c r="H949" s="466"/>
      <c r="I949" s="466"/>
      <c r="J949" s="466"/>
      <c r="K949" s="466"/>
      <c r="L949" s="466"/>
      <c r="M949" s="466"/>
      <c r="N949" s="466"/>
      <c r="O949" s="466"/>
      <c r="P949" s="466"/>
      <c r="Q949" s="466"/>
      <c r="R949" s="466"/>
      <c r="S949" s="466"/>
      <c r="T949" s="466"/>
      <c r="U949" s="466"/>
      <c r="V949" s="466"/>
      <c r="W949" s="466"/>
      <c r="X949" s="466"/>
      <c r="Y949" s="466"/>
      <c r="Z949" s="466"/>
    </row>
    <row r="950" spans="1:26" ht="16.5" customHeight="1">
      <c r="A950" s="476"/>
      <c r="B950" s="466"/>
      <c r="C950" s="466"/>
      <c r="D950" s="466"/>
      <c r="E950" s="466"/>
      <c r="F950" s="466"/>
      <c r="G950" s="466"/>
      <c r="H950" s="466"/>
      <c r="I950" s="466"/>
      <c r="J950" s="466"/>
      <c r="K950" s="466"/>
      <c r="L950" s="466"/>
      <c r="M950" s="466"/>
      <c r="N950" s="466"/>
      <c r="O950" s="466"/>
      <c r="P950" s="466"/>
      <c r="Q950" s="466"/>
      <c r="R950" s="466"/>
      <c r="S950" s="466"/>
      <c r="T950" s="466"/>
      <c r="U950" s="466"/>
      <c r="V950" s="466"/>
      <c r="W950" s="466"/>
      <c r="X950" s="466"/>
      <c r="Y950" s="466"/>
      <c r="Z950" s="466"/>
    </row>
    <row r="951" spans="1:26" ht="16.5" customHeight="1">
      <c r="A951" s="476"/>
      <c r="B951" s="466"/>
      <c r="C951" s="466"/>
      <c r="D951" s="466"/>
      <c r="E951" s="466"/>
      <c r="F951" s="466"/>
      <c r="G951" s="466"/>
      <c r="H951" s="466"/>
      <c r="I951" s="466"/>
      <c r="J951" s="466"/>
      <c r="K951" s="466"/>
      <c r="L951" s="466"/>
      <c r="M951" s="466"/>
      <c r="N951" s="466"/>
      <c r="O951" s="466"/>
      <c r="P951" s="466"/>
      <c r="Q951" s="466"/>
      <c r="R951" s="466"/>
      <c r="S951" s="466"/>
      <c r="T951" s="466"/>
      <c r="U951" s="466"/>
      <c r="V951" s="466"/>
      <c r="W951" s="466"/>
      <c r="X951" s="466"/>
      <c r="Y951" s="466"/>
      <c r="Z951" s="466"/>
    </row>
    <row r="952" spans="1:26" ht="16.5" customHeight="1">
      <c r="A952" s="476"/>
      <c r="B952" s="466"/>
      <c r="C952" s="466"/>
      <c r="D952" s="466"/>
      <c r="E952" s="466"/>
      <c r="F952" s="466"/>
      <c r="G952" s="466"/>
      <c r="H952" s="466"/>
      <c r="I952" s="466"/>
      <c r="J952" s="466"/>
      <c r="K952" s="466"/>
      <c r="L952" s="466"/>
      <c r="M952" s="466"/>
      <c r="N952" s="466"/>
      <c r="O952" s="466"/>
      <c r="P952" s="466"/>
      <c r="Q952" s="466"/>
      <c r="R952" s="466"/>
      <c r="S952" s="466"/>
      <c r="T952" s="466"/>
      <c r="U952" s="466"/>
      <c r="V952" s="466"/>
      <c r="W952" s="466"/>
      <c r="X952" s="466"/>
      <c r="Y952" s="466"/>
      <c r="Z952" s="466"/>
    </row>
    <row r="953" spans="1:26" ht="16.5" customHeight="1">
      <c r="A953" s="476"/>
      <c r="B953" s="466"/>
      <c r="C953" s="466"/>
      <c r="D953" s="466"/>
      <c r="E953" s="466"/>
      <c r="F953" s="466"/>
      <c r="G953" s="466"/>
      <c r="H953" s="466"/>
      <c r="I953" s="466"/>
      <c r="J953" s="466"/>
      <c r="K953" s="466"/>
      <c r="L953" s="466"/>
      <c r="M953" s="466"/>
      <c r="N953" s="466"/>
      <c r="O953" s="466"/>
      <c r="P953" s="466"/>
      <c r="Q953" s="466"/>
      <c r="R953" s="466"/>
      <c r="S953" s="466"/>
      <c r="T953" s="466"/>
      <c r="U953" s="466"/>
      <c r="V953" s="466"/>
      <c r="W953" s="466"/>
      <c r="X953" s="466"/>
      <c r="Y953" s="466"/>
      <c r="Z953" s="466"/>
    </row>
    <row r="954" spans="1:26" ht="16.5" customHeight="1">
      <c r="A954" s="476"/>
      <c r="B954" s="466"/>
      <c r="C954" s="466"/>
      <c r="D954" s="466"/>
      <c r="E954" s="466"/>
      <c r="F954" s="466"/>
      <c r="G954" s="466"/>
      <c r="H954" s="466"/>
      <c r="I954" s="466"/>
      <c r="J954" s="466"/>
      <c r="K954" s="466"/>
      <c r="L954" s="466"/>
      <c r="M954" s="466"/>
      <c r="N954" s="466"/>
      <c r="O954" s="466"/>
      <c r="P954" s="466"/>
      <c r="Q954" s="466"/>
      <c r="R954" s="466"/>
      <c r="S954" s="466"/>
      <c r="T954" s="466"/>
      <c r="U954" s="466"/>
      <c r="V954" s="466"/>
      <c r="W954" s="466"/>
      <c r="X954" s="466"/>
      <c r="Y954" s="466"/>
      <c r="Z954" s="466"/>
    </row>
    <row r="955" spans="1:26" ht="16.5" customHeight="1">
      <c r="A955" s="476"/>
      <c r="B955" s="466"/>
      <c r="C955" s="466"/>
      <c r="D955" s="466"/>
      <c r="E955" s="466"/>
      <c r="F955" s="466"/>
      <c r="G955" s="466"/>
      <c r="H955" s="466"/>
      <c r="I955" s="466"/>
      <c r="J955" s="466"/>
      <c r="K955" s="466"/>
      <c r="L955" s="466"/>
      <c r="M955" s="466"/>
      <c r="N955" s="466"/>
      <c r="O955" s="466"/>
      <c r="P955" s="466"/>
      <c r="Q955" s="466"/>
      <c r="R955" s="466"/>
      <c r="S955" s="466"/>
      <c r="T955" s="466"/>
      <c r="U955" s="466"/>
      <c r="V955" s="466"/>
      <c r="W955" s="466"/>
      <c r="X955" s="466"/>
      <c r="Y955" s="466"/>
      <c r="Z955" s="466"/>
    </row>
    <row r="956" spans="1:26" ht="16.5" customHeight="1">
      <c r="A956" s="476"/>
      <c r="B956" s="466"/>
      <c r="C956" s="466"/>
      <c r="D956" s="466"/>
      <c r="E956" s="466"/>
      <c r="F956" s="466"/>
      <c r="G956" s="466"/>
      <c r="H956" s="466"/>
      <c r="I956" s="466"/>
      <c r="J956" s="466"/>
      <c r="K956" s="466"/>
      <c r="L956" s="466"/>
      <c r="M956" s="466"/>
      <c r="N956" s="466"/>
      <c r="O956" s="466"/>
      <c r="P956" s="466"/>
      <c r="Q956" s="466"/>
      <c r="R956" s="466"/>
      <c r="S956" s="466"/>
      <c r="T956" s="466"/>
      <c r="U956" s="466"/>
      <c r="V956" s="466"/>
      <c r="W956" s="466"/>
      <c r="X956" s="466"/>
      <c r="Y956" s="466"/>
      <c r="Z956" s="466"/>
    </row>
    <row r="957" spans="1:26" ht="16.5" customHeight="1">
      <c r="A957" s="476"/>
      <c r="B957" s="466"/>
      <c r="C957" s="466"/>
      <c r="D957" s="466"/>
      <c r="E957" s="466"/>
      <c r="F957" s="466"/>
      <c r="G957" s="466"/>
      <c r="H957" s="466"/>
      <c r="I957" s="466"/>
      <c r="J957" s="466"/>
      <c r="K957" s="466"/>
      <c r="L957" s="466"/>
      <c r="M957" s="466"/>
      <c r="N957" s="466"/>
      <c r="O957" s="466"/>
      <c r="P957" s="466"/>
      <c r="Q957" s="466"/>
      <c r="R957" s="466"/>
      <c r="S957" s="466"/>
      <c r="T957" s="466"/>
      <c r="U957" s="466"/>
      <c r="V957" s="466"/>
      <c r="W957" s="466"/>
      <c r="X957" s="466"/>
      <c r="Y957" s="466"/>
      <c r="Z957" s="466"/>
    </row>
    <row r="958" spans="1:26" ht="16.5" customHeight="1">
      <c r="A958" s="476"/>
      <c r="B958" s="466"/>
      <c r="C958" s="466"/>
      <c r="D958" s="466"/>
      <c r="E958" s="466"/>
      <c r="F958" s="466"/>
      <c r="G958" s="466"/>
      <c r="H958" s="466"/>
      <c r="I958" s="466"/>
      <c r="J958" s="466"/>
      <c r="K958" s="466"/>
      <c r="L958" s="466"/>
      <c r="M958" s="466"/>
      <c r="N958" s="466"/>
      <c r="O958" s="466"/>
      <c r="P958" s="466"/>
      <c r="Q958" s="466"/>
      <c r="R958" s="466"/>
      <c r="S958" s="466"/>
      <c r="T958" s="466"/>
      <c r="U958" s="466"/>
      <c r="V958" s="466"/>
      <c r="W958" s="466"/>
      <c r="X958" s="466"/>
      <c r="Y958" s="466"/>
      <c r="Z958" s="466"/>
    </row>
    <row r="959" spans="1:26" ht="16.5" customHeight="1">
      <c r="A959" s="476"/>
      <c r="B959" s="466"/>
      <c r="C959" s="466"/>
      <c r="D959" s="466"/>
      <c r="E959" s="466"/>
      <c r="F959" s="466"/>
      <c r="G959" s="466"/>
      <c r="H959" s="466"/>
      <c r="I959" s="466"/>
      <c r="J959" s="466"/>
      <c r="K959" s="466"/>
      <c r="L959" s="466"/>
      <c r="M959" s="466"/>
      <c r="N959" s="466"/>
      <c r="O959" s="466"/>
      <c r="P959" s="466"/>
      <c r="Q959" s="466"/>
      <c r="R959" s="466"/>
      <c r="S959" s="466"/>
      <c r="T959" s="466"/>
      <c r="U959" s="466"/>
      <c r="V959" s="466"/>
      <c r="W959" s="466"/>
      <c r="X959" s="466"/>
      <c r="Y959" s="466"/>
      <c r="Z959" s="466"/>
    </row>
    <row r="960" spans="1:26" ht="16.5" customHeight="1">
      <c r="A960" s="476"/>
      <c r="B960" s="466"/>
      <c r="C960" s="466"/>
      <c r="D960" s="466"/>
      <c r="E960" s="466"/>
      <c r="F960" s="466"/>
      <c r="G960" s="466"/>
      <c r="H960" s="466"/>
      <c r="I960" s="466"/>
      <c r="J960" s="466"/>
      <c r="K960" s="466"/>
      <c r="L960" s="466"/>
      <c r="M960" s="466"/>
      <c r="N960" s="466"/>
      <c r="O960" s="466"/>
      <c r="P960" s="466"/>
      <c r="Q960" s="466"/>
      <c r="R960" s="466"/>
      <c r="S960" s="466"/>
      <c r="T960" s="466"/>
      <c r="U960" s="466"/>
      <c r="V960" s="466"/>
      <c r="W960" s="466"/>
      <c r="X960" s="466"/>
      <c r="Y960" s="466"/>
      <c r="Z960" s="466"/>
    </row>
    <row r="961" spans="1:26" ht="16.5" customHeight="1">
      <c r="A961" s="476"/>
      <c r="B961" s="466"/>
      <c r="C961" s="466"/>
      <c r="D961" s="466"/>
      <c r="E961" s="466"/>
      <c r="F961" s="466"/>
      <c r="G961" s="466"/>
      <c r="H961" s="466"/>
      <c r="I961" s="466"/>
      <c r="J961" s="466"/>
      <c r="K961" s="466"/>
      <c r="L961" s="466"/>
      <c r="M961" s="466"/>
      <c r="N961" s="466"/>
      <c r="O961" s="466"/>
      <c r="P961" s="466"/>
      <c r="Q961" s="466"/>
      <c r="R961" s="466"/>
      <c r="S961" s="466"/>
      <c r="T961" s="466"/>
      <c r="U961" s="466"/>
      <c r="V961" s="466"/>
      <c r="W961" s="466"/>
      <c r="X961" s="466"/>
      <c r="Y961" s="466"/>
      <c r="Z961" s="466"/>
    </row>
    <row r="962" spans="1:26" ht="16.5" customHeight="1">
      <c r="A962" s="476"/>
      <c r="B962" s="466"/>
      <c r="C962" s="466"/>
      <c r="D962" s="466"/>
      <c r="E962" s="466"/>
      <c r="F962" s="466"/>
      <c r="G962" s="466"/>
      <c r="H962" s="466"/>
      <c r="I962" s="466"/>
      <c r="J962" s="466"/>
      <c r="K962" s="466"/>
      <c r="L962" s="466"/>
      <c r="M962" s="466"/>
      <c r="N962" s="466"/>
      <c r="O962" s="466"/>
      <c r="P962" s="466"/>
      <c r="Q962" s="466"/>
      <c r="R962" s="466"/>
      <c r="S962" s="466"/>
      <c r="T962" s="466"/>
      <c r="U962" s="466"/>
      <c r="V962" s="466"/>
      <c r="W962" s="466"/>
      <c r="X962" s="466"/>
      <c r="Y962" s="466"/>
      <c r="Z962" s="466"/>
    </row>
    <row r="963" spans="1:26" ht="16.5" customHeight="1">
      <c r="A963" s="476"/>
      <c r="B963" s="466"/>
      <c r="C963" s="466"/>
      <c r="D963" s="466"/>
      <c r="E963" s="466"/>
      <c r="F963" s="466"/>
      <c r="G963" s="466"/>
      <c r="H963" s="466"/>
      <c r="I963" s="466"/>
      <c r="J963" s="466"/>
      <c r="K963" s="466"/>
      <c r="L963" s="466"/>
      <c r="M963" s="466"/>
      <c r="N963" s="466"/>
      <c r="O963" s="466"/>
      <c r="P963" s="466"/>
      <c r="Q963" s="466"/>
      <c r="R963" s="466"/>
      <c r="S963" s="466"/>
      <c r="T963" s="466"/>
      <c r="U963" s="466"/>
      <c r="V963" s="466"/>
      <c r="W963" s="466"/>
      <c r="X963" s="466"/>
      <c r="Y963" s="466"/>
      <c r="Z963" s="466"/>
    </row>
    <row r="964" spans="1:26" ht="16.5" customHeight="1">
      <c r="A964" s="476"/>
      <c r="B964" s="466"/>
      <c r="C964" s="466"/>
      <c r="D964" s="466"/>
      <c r="E964" s="466"/>
      <c r="F964" s="466"/>
      <c r="G964" s="466"/>
      <c r="H964" s="466"/>
      <c r="I964" s="466"/>
      <c r="J964" s="466"/>
      <c r="K964" s="466"/>
      <c r="L964" s="466"/>
      <c r="M964" s="466"/>
      <c r="N964" s="466"/>
      <c r="O964" s="466"/>
      <c r="P964" s="466"/>
      <c r="Q964" s="466"/>
      <c r="R964" s="466"/>
      <c r="S964" s="466"/>
      <c r="T964" s="466"/>
      <c r="U964" s="466"/>
      <c r="V964" s="466"/>
      <c r="W964" s="466"/>
      <c r="X964" s="466"/>
      <c r="Y964" s="466"/>
      <c r="Z964" s="466"/>
    </row>
    <row r="965" spans="1:26" ht="16.5" customHeight="1">
      <c r="A965" s="476"/>
      <c r="B965" s="466"/>
      <c r="C965" s="466"/>
      <c r="D965" s="466"/>
      <c r="E965" s="466"/>
      <c r="F965" s="466"/>
      <c r="G965" s="466"/>
      <c r="H965" s="466"/>
      <c r="I965" s="466"/>
      <c r="J965" s="466"/>
      <c r="K965" s="466"/>
      <c r="L965" s="466"/>
      <c r="M965" s="466"/>
      <c r="N965" s="466"/>
      <c r="O965" s="466"/>
      <c r="P965" s="466"/>
      <c r="Q965" s="466"/>
      <c r="R965" s="466"/>
      <c r="S965" s="466"/>
      <c r="T965" s="466"/>
      <c r="U965" s="466"/>
      <c r="V965" s="466"/>
      <c r="W965" s="466"/>
      <c r="X965" s="466"/>
      <c r="Y965" s="466"/>
      <c r="Z965" s="466"/>
    </row>
    <row r="966" spans="1:26" ht="16.5" customHeight="1">
      <c r="A966" s="476"/>
      <c r="B966" s="466"/>
      <c r="C966" s="466"/>
      <c r="D966" s="466"/>
      <c r="E966" s="466"/>
      <c r="F966" s="466"/>
      <c r="G966" s="466"/>
      <c r="H966" s="466"/>
      <c r="I966" s="466"/>
      <c r="J966" s="466"/>
      <c r="K966" s="466"/>
      <c r="L966" s="466"/>
      <c r="M966" s="466"/>
      <c r="N966" s="466"/>
      <c r="O966" s="466"/>
      <c r="P966" s="466"/>
      <c r="Q966" s="466"/>
      <c r="R966" s="466"/>
      <c r="S966" s="466"/>
      <c r="T966" s="466"/>
      <c r="U966" s="466"/>
      <c r="V966" s="466"/>
      <c r="W966" s="466"/>
      <c r="X966" s="466"/>
      <c r="Y966" s="466"/>
      <c r="Z966" s="466"/>
    </row>
    <row r="967" spans="1:26" ht="16.5" customHeight="1">
      <c r="A967" s="476"/>
      <c r="B967" s="466"/>
      <c r="C967" s="466"/>
      <c r="D967" s="466"/>
      <c r="E967" s="466"/>
      <c r="F967" s="466"/>
      <c r="G967" s="466"/>
      <c r="H967" s="466"/>
      <c r="I967" s="466"/>
      <c r="J967" s="466"/>
      <c r="K967" s="466"/>
      <c r="L967" s="466"/>
      <c r="M967" s="466"/>
      <c r="N967" s="466"/>
      <c r="O967" s="466"/>
      <c r="P967" s="466"/>
      <c r="Q967" s="466"/>
      <c r="R967" s="466"/>
      <c r="S967" s="466"/>
      <c r="T967" s="466"/>
      <c r="U967" s="466"/>
      <c r="V967" s="466"/>
      <c r="W967" s="466"/>
      <c r="X967" s="466"/>
      <c r="Y967" s="466"/>
      <c r="Z967" s="466"/>
    </row>
    <row r="968" spans="1:26" ht="16.5" customHeight="1">
      <c r="A968" s="476"/>
      <c r="B968" s="466"/>
      <c r="C968" s="466"/>
      <c r="D968" s="466"/>
      <c r="E968" s="466"/>
      <c r="F968" s="466"/>
      <c r="G968" s="466"/>
      <c r="H968" s="466"/>
      <c r="I968" s="466"/>
      <c r="J968" s="466"/>
      <c r="K968" s="466"/>
      <c r="L968" s="466"/>
      <c r="M968" s="466"/>
      <c r="N968" s="466"/>
      <c r="O968" s="466"/>
      <c r="P968" s="466"/>
      <c r="Q968" s="466"/>
      <c r="R968" s="466"/>
      <c r="S968" s="466"/>
      <c r="T968" s="466"/>
      <c r="U968" s="466"/>
      <c r="V968" s="466"/>
      <c r="W968" s="466"/>
      <c r="X968" s="466"/>
      <c r="Y968" s="466"/>
      <c r="Z968" s="466"/>
    </row>
    <row r="969" spans="1:26" ht="16.5" customHeight="1">
      <c r="A969" s="476"/>
      <c r="B969" s="466"/>
      <c r="C969" s="466"/>
      <c r="D969" s="466"/>
      <c r="E969" s="466"/>
      <c r="F969" s="466"/>
      <c r="G969" s="466"/>
      <c r="H969" s="466"/>
      <c r="I969" s="466"/>
      <c r="J969" s="466"/>
      <c r="K969" s="466"/>
      <c r="L969" s="466"/>
      <c r="M969" s="466"/>
      <c r="N969" s="466"/>
      <c r="O969" s="466"/>
      <c r="P969" s="466"/>
      <c r="Q969" s="466"/>
      <c r="R969" s="466"/>
      <c r="S969" s="466"/>
      <c r="T969" s="466"/>
      <c r="U969" s="466"/>
      <c r="V969" s="466"/>
      <c r="W969" s="466"/>
      <c r="X969" s="466"/>
      <c r="Y969" s="466"/>
      <c r="Z969" s="466"/>
    </row>
    <row r="970" spans="1:26" ht="16.5" customHeight="1">
      <c r="A970" s="476"/>
      <c r="B970" s="466"/>
      <c r="C970" s="466"/>
      <c r="D970" s="466"/>
      <c r="E970" s="466"/>
      <c r="F970" s="466"/>
      <c r="G970" s="466"/>
      <c r="H970" s="466"/>
      <c r="I970" s="466"/>
      <c r="J970" s="466"/>
      <c r="K970" s="466"/>
      <c r="L970" s="466"/>
      <c r="M970" s="466"/>
      <c r="N970" s="466"/>
      <c r="O970" s="466"/>
      <c r="P970" s="466"/>
      <c r="Q970" s="466"/>
      <c r="R970" s="466"/>
      <c r="S970" s="466"/>
      <c r="T970" s="466"/>
      <c r="U970" s="466"/>
      <c r="V970" s="466"/>
      <c r="W970" s="466"/>
      <c r="X970" s="466"/>
      <c r="Y970" s="466"/>
      <c r="Z970" s="466"/>
    </row>
    <row r="971" spans="1:26" ht="16.5" customHeight="1">
      <c r="A971" s="476"/>
      <c r="B971" s="466"/>
      <c r="C971" s="466"/>
      <c r="D971" s="466"/>
      <c r="E971" s="466"/>
      <c r="F971" s="466"/>
      <c r="G971" s="466"/>
      <c r="H971" s="466"/>
      <c r="I971" s="466"/>
      <c r="J971" s="466"/>
      <c r="K971" s="466"/>
      <c r="L971" s="466"/>
      <c r="M971" s="466"/>
      <c r="N971" s="466"/>
      <c r="O971" s="466"/>
      <c r="P971" s="466"/>
      <c r="Q971" s="466"/>
      <c r="R971" s="466"/>
      <c r="S971" s="466"/>
      <c r="T971" s="466"/>
      <c r="U971" s="466"/>
      <c r="V971" s="466"/>
      <c r="W971" s="466"/>
      <c r="X971" s="466"/>
      <c r="Y971" s="466"/>
      <c r="Z971" s="466"/>
    </row>
    <row r="972" spans="1:26" ht="16.5" customHeight="1">
      <c r="A972" s="476"/>
      <c r="B972" s="466"/>
      <c r="C972" s="466"/>
      <c r="D972" s="466"/>
      <c r="E972" s="466"/>
      <c r="F972" s="466"/>
      <c r="G972" s="466"/>
      <c r="H972" s="466"/>
      <c r="I972" s="466"/>
      <c r="J972" s="466"/>
      <c r="K972" s="466"/>
      <c r="L972" s="466"/>
      <c r="M972" s="466"/>
      <c r="N972" s="466"/>
      <c r="O972" s="466"/>
      <c r="P972" s="466"/>
      <c r="Q972" s="466"/>
      <c r="R972" s="466"/>
      <c r="S972" s="466"/>
      <c r="T972" s="466"/>
      <c r="U972" s="466"/>
      <c r="V972" s="466"/>
      <c r="W972" s="466"/>
      <c r="X972" s="466"/>
      <c r="Y972" s="466"/>
      <c r="Z972" s="466"/>
    </row>
    <row r="973" spans="1:26" ht="16.5" customHeight="1">
      <c r="A973" s="476"/>
      <c r="B973" s="466"/>
      <c r="C973" s="466"/>
      <c r="D973" s="466"/>
      <c r="E973" s="466"/>
      <c r="F973" s="466"/>
      <c r="G973" s="466"/>
      <c r="H973" s="466"/>
      <c r="I973" s="466"/>
      <c r="J973" s="466"/>
      <c r="K973" s="466"/>
      <c r="L973" s="466"/>
      <c r="M973" s="466"/>
      <c r="N973" s="466"/>
      <c r="O973" s="466"/>
      <c r="P973" s="466"/>
      <c r="Q973" s="466"/>
      <c r="R973" s="466"/>
      <c r="S973" s="466"/>
      <c r="T973" s="466"/>
      <c r="U973" s="466"/>
      <c r="V973" s="466"/>
      <c r="W973" s="466"/>
      <c r="X973" s="466"/>
      <c r="Y973" s="466"/>
      <c r="Z973" s="466"/>
    </row>
    <row r="974" spans="1:26" ht="16.5" customHeight="1">
      <c r="A974" s="476"/>
      <c r="B974" s="466"/>
      <c r="C974" s="466"/>
      <c r="D974" s="466"/>
      <c r="E974" s="466"/>
      <c r="F974" s="466"/>
      <c r="G974" s="466"/>
      <c r="H974" s="466"/>
      <c r="I974" s="466"/>
      <c r="J974" s="466"/>
      <c r="K974" s="466"/>
      <c r="L974" s="466"/>
      <c r="M974" s="466"/>
      <c r="N974" s="466"/>
      <c r="O974" s="466"/>
      <c r="P974" s="466"/>
      <c r="Q974" s="466"/>
      <c r="R974" s="466"/>
      <c r="S974" s="466"/>
      <c r="T974" s="466"/>
      <c r="U974" s="466"/>
      <c r="V974" s="466"/>
      <c r="W974" s="466"/>
      <c r="X974" s="466"/>
      <c r="Y974" s="466"/>
      <c r="Z974" s="466"/>
    </row>
    <row r="975" spans="1:26" ht="16.5" customHeight="1">
      <c r="A975" s="476"/>
      <c r="B975" s="466"/>
      <c r="C975" s="466"/>
      <c r="D975" s="466"/>
      <c r="E975" s="466"/>
      <c r="F975" s="466"/>
      <c r="G975" s="466"/>
      <c r="H975" s="466"/>
      <c r="I975" s="466"/>
      <c r="J975" s="466"/>
      <c r="K975" s="466"/>
      <c r="L975" s="466"/>
      <c r="M975" s="466"/>
      <c r="N975" s="466"/>
      <c r="O975" s="466"/>
      <c r="P975" s="466"/>
      <c r="Q975" s="466"/>
      <c r="R975" s="466"/>
      <c r="S975" s="466"/>
      <c r="T975" s="466"/>
      <c r="U975" s="466"/>
      <c r="V975" s="466"/>
      <c r="W975" s="466"/>
      <c r="X975" s="466"/>
      <c r="Y975" s="466"/>
      <c r="Z975" s="466"/>
    </row>
    <row r="976" spans="1:26" ht="16.5" customHeight="1">
      <c r="A976" s="476"/>
      <c r="B976" s="466"/>
      <c r="C976" s="466"/>
      <c r="D976" s="466"/>
      <c r="E976" s="466"/>
      <c r="F976" s="466"/>
      <c r="G976" s="466"/>
      <c r="H976" s="466"/>
      <c r="I976" s="466"/>
      <c r="J976" s="466"/>
      <c r="K976" s="466"/>
      <c r="L976" s="466"/>
      <c r="M976" s="466"/>
      <c r="N976" s="466"/>
      <c r="O976" s="466"/>
      <c r="P976" s="466"/>
      <c r="Q976" s="466"/>
      <c r="R976" s="466"/>
      <c r="S976" s="466"/>
      <c r="T976" s="466"/>
      <c r="U976" s="466"/>
      <c r="V976" s="466"/>
      <c r="W976" s="466"/>
      <c r="X976" s="466"/>
      <c r="Y976" s="466"/>
      <c r="Z976" s="466"/>
    </row>
    <row r="977" spans="1:26" ht="16.5" customHeight="1">
      <c r="A977" s="476"/>
      <c r="B977" s="466"/>
      <c r="C977" s="466"/>
      <c r="D977" s="466"/>
      <c r="E977" s="466"/>
      <c r="F977" s="466"/>
      <c r="G977" s="466"/>
      <c r="H977" s="466"/>
      <c r="I977" s="466"/>
      <c r="J977" s="466"/>
      <c r="K977" s="466"/>
      <c r="L977" s="466"/>
      <c r="M977" s="466"/>
      <c r="N977" s="466"/>
      <c r="O977" s="466"/>
      <c r="P977" s="466"/>
      <c r="Q977" s="466"/>
      <c r="R977" s="466"/>
      <c r="S977" s="466"/>
      <c r="T977" s="466"/>
      <c r="U977" s="466"/>
      <c r="V977" s="466"/>
      <c r="W977" s="466"/>
      <c r="X977" s="466"/>
      <c r="Y977" s="466"/>
      <c r="Z977" s="466"/>
    </row>
    <row r="978" spans="1:26" ht="16.5" customHeight="1">
      <c r="A978" s="476"/>
      <c r="B978" s="466"/>
      <c r="C978" s="466"/>
      <c r="D978" s="466"/>
      <c r="E978" s="466"/>
      <c r="F978" s="466"/>
      <c r="G978" s="466"/>
      <c r="H978" s="466"/>
      <c r="I978" s="466"/>
      <c r="J978" s="466"/>
      <c r="K978" s="466"/>
      <c r="L978" s="466"/>
      <c r="M978" s="466"/>
      <c r="N978" s="466"/>
      <c r="O978" s="466"/>
      <c r="P978" s="466"/>
      <c r="Q978" s="466"/>
      <c r="R978" s="466"/>
      <c r="S978" s="466"/>
      <c r="T978" s="466"/>
      <c r="U978" s="466"/>
      <c r="V978" s="466"/>
      <c r="W978" s="466"/>
      <c r="X978" s="466"/>
      <c r="Y978" s="466"/>
      <c r="Z978" s="466"/>
    </row>
    <row r="979" spans="1:26" ht="16.5" customHeight="1">
      <c r="A979" s="476"/>
      <c r="B979" s="466"/>
      <c r="C979" s="466"/>
      <c r="D979" s="466"/>
      <c r="E979" s="466"/>
      <c r="F979" s="466"/>
      <c r="G979" s="466"/>
      <c r="H979" s="466"/>
      <c r="I979" s="466"/>
      <c r="J979" s="466"/>
      <c r="K979" s="466"/>
      <c r="L979" s="466"/>
      <c r="M979" s="466"/>
      <c r="N979" s="466"/>
      <c r="O979" s="466"/>
      <c r="P979" s="466"/>
      <c r="Q979" s="466"/>
      <c r="R979" s="466"/>
      <c r="S979" s="466"/>
      <c r="T979" s="466"/>
      <c r="U979" s="466"/>
      <c r="V979" s="466"/>
      <c r="W979" s="466"/>
      <c r="X979" s="466"/>
      <c r="Y979" s="466"/>
      <c r="Z979" s="466"/>
    </row>
    <row r="980" spans="1:26" ht="16.5" customHeight="1">
      <c r="A980" s="476"/>
      <c r="B980" s="466"/>
      <c r="C980" s="466"/>
      <c r="D980" s="466"/>
      <c r="E980" s="466"/>
      <c r="F980" s="466"/>
      <c r="G980" s="466"/>
      <c r="H980" s="466"/>
      <c r="I980" s="466"/>
      <c r="J980" s="466"/>
      <c r="K980" s="466"/>
      <c r="L980" s="466"/>
      <c r="M980" s="466"/>
      <c r="N980" s="466"/>
      <c r="O980" s="466"/>
      <c r="P980" s="466"/>
      <c r="Q980" s="466"/>
      <c r="R980" s="466"/>
      <c r="S980" s="466"/>
      <c r="T980" s="466"/>
      <c r="U980" s="466"/>
      <c r="V980" s="466"/>
      <c r="W980" s="466"/>
      <c r="X980" s="466"/>
      <c r="Y980" s="466"/>
      <c r="Z980" s="466"/>
    </row>
    <row r="981" spans="1:26" ht="16.5" customHeight="1">
      <c r="A981" s="476"/>
      <c r="B981" s="466"/>
      <c r="C981" s="466"/>
      <c r="D981" s="466"/>
      <c r="E981" s="466"/>
      <c r="F981" s="466"/>
      <c r="G981" s="466"/>
      <c r="H981" s="466"/>
      <c r="I981" s="466"/>
      <c r="J981" s="466"/>
      <c r="K981" s="466"/>
      <c r="L981" s="466"/>
      <c r="M981" s="466"/>
      <c r="N981" s="466"/>
      <c r="O981" s="466"/>
      <c r="P981" s="466"/>
      <c r="Q981" s="466"/>
      <c r="R981" s="466"/>
      <c r="S981" s="466"/>
      <c r="T981" s="466"/>
      <c r="U981" s="466"/>
      <c r="V981" s="466"/>
      <c r="W981" s="466"/>
      <c r="X981" s="466"/>
      <c r="Y981" s="466"/>
      <c r="Z981" s="466"/>
    </row>
    <row r="982" spans="1:26" ht="16.5" customHeight="1">
      <c r="A982" s="476"/>
      <c r="B982" s="466"/>
      <c r="C982" s="466"/>
      <c r="D982" s="466"/>
      <c r="E982" s="466"/>
      <c r="F982" s="466"/>
      <c r="G982" s="466"/>
      <c r="H982" s="466"/>
      <c r="I982" s="466"/>
      <c r="J982" s="466"/>
      <c r="K982" s="466"/>
      <c r="L982" s="466"/>
      <c r="M982" s="466"/>
      <c r="N982" s="466"/>
      <c r="O982" s="466"/>
      <c r="P982" s="466"/>
      <c r="Q982" s="466"/>
      <c r="R982" s="466"/>
      <c r="S982" s="466"/>
      <c r="T982" s="466"/>
      <c r="U982" s="466"/>
      <c r="V982" s="466"/>
      <c r="W982" s="466"/>
      <c r="X982" s="466"/>
      <c r="Y982" s="466"/>
      <c r="Z982" s="466"/>
    </row>
    <row r="983" spans="1:26" ht="16.5" customHeight="1">
      <c r="A983" s="476"/>
      <c r="B983" s="466"/>
      <c r="C983" s="466"/>
      <c r="D983" s="466"/>
      <c r="E983" s="466"/>
      <c r="F983" s="466"/>
      <c r="G983" s="466"/>
      <c r="H983" s="466"/>
      <c r="I983" s="466"/>
      <c r="J983" s="466"/>
      <c r="K983" s="466"/>
      <c r="L983" s="466"/>
      <c r="M983" s="466"/>
      <c r="N983" s="466"/>
      <c r="O983" s="466"/>
      <c r="P983" s="466"/>
      <c r="Q983" s="466"/>
      <c r="R983" s="466"/>
      <c r="S983" s="466"/>
      <c r="T983" s="466"/>
      <c r="U983" s="466"/>
      <c r="V983" s="466"/>
      <c r="W983" s="466"/>
      <c r="X983" s="466"/>
      <c r="Y983" s="466"/>
      <c r="Z983" s="466"/>
    </row>
    <row r="984" spans="1:26" ht="16.5" customHeight="1">
      <c r="A984" s="476"/>
      <c r="B984" s="466"/>
      <c r="C984" s="466"/>
      <c r="D984" s="466"/>
      <c r="E984" s="466"/>
      <c r="F984" s="466"/>
      <c r="G984" s="466"/>
      <c r="H984" s="466"/>
      <c r="I984" s="466"/>
      <c r="J984" s="466"/>
      <c r="K984" s="466"/>
      <c r="L984" s="466"/>
      <c r="M984" s="466"/>
      <c r="N984" s="466"/>
      <c r="O984" s="466"/>
      <c r="P984" s="466"/>
      <c r="Q984" s="466"/>
      <c r="R984" s="466"/>
      <c r="S984" s="466"/>
      <c r="T984" s="466"/>
      <c r="U984" s="466"/>
      <c r="V984" s="466"/>
      <c r="W984" s="466"/>
      <c r="X984" s="466"/>
      <c r="Y984" s="466"/>
      <c r="Z984" s="466"/>
    </row>
    <row r="985" spans="1:26" ht="16.5" customHeight="1">
      <c r="A985" s="476"/>
      <c r="B985" s="466"/>
      <c r="C985" s="466"/>
      <c r="D985" s="466"/>
      <c r="E985" s="466"/>
      <c r="F985" s="466"/>
      <c r="G985" s="466"/>
      <c r="H985" s="466"/>
      <c r="I985" s="466"/>
      <c r="J985" s="466"/>
      <c r="K985" s="466"/>
      <c r="L985" s="466"/>
      <c r="M985" s="466"/>
      <c r="N985" s="466"/>
      <c r="O985" s="466"/>
      <c r="P985" s="466"/>
      <c r="Q985" s="466"/>
      <c r="R985" s="466"/>
      <c r="S985" s="466"/>
      <c r="T985" s="466"/>
      <c r="U985" s="466"/>
      <c r="V985" s="466"/>
      <c r="W985" s="466"/>
      <c r="X985" s="466"/>
      <c r="Y985" s="466"/>
      <c r="Z985" s="466"/>
    </row>
    <row r="986" spans="1:26" ht="16.5" customHeight="1">
      <c r="A986" s="476"/>
      <c r="B986" s="466"/>
      <c r="C986" s="466"/>
      <c r="D986" s="466"/>
      <c r="E986" s="466"/>
      <c r="F986" s="466"/>
      <c r="G986" s="466"/>
      <c r="H986" s="466"/>
      <c r="I986" s="466"/>
      <c r="J986" s="466"/>
      <c r="K986" s="466"/>
      <c r="L986" s="466"/>
      <c r="M986" s="466"/>
      <c r="N986" s="466"/>
      <c r="O986" s="466"/>
      <c r="P986" s="466"/>
      <c r="Q986" s="466"/>
      <c r="R986" s="466"/>
      <c r="S986" s="466"/>
      <c r="T986" s="466"/>
      <c r="U986" s="466"/>
      <c r="V986" s="466"/>
      <c r="W986" s="466"/>
      <c r="X986" s="466"/>
      <c r="Y986" s="466"/>
      <c r="Z986" s="466"/>
    </row>
    <row r="987" spans="1:26" ht="16.5" customHeight="1">
      <c r="A987" s="476"/>
      <c r="B987" s="466"/>
      <c r="C987" s="466"/>
      <c r="D987" s="466"/>
      <c r="E987" s="466"/>
      <c r="F987" s="466"/>
      <c r="G987" s="466"/>
      <c r="H987" s="466"/>
      <c r="I987" s="466"/>
      <c r="J987" s="466"/>
      <c r="K987" s="466"/>
      <c r="L987" s="466"/>
      <c r="M987" s="466"/>
      <c r="N987" s="466"/>
      <c r="O987" s="466"/>
      <c r="P987" s="466"/>
      <c r="Q987" s="466"/>
      <c r="R987" s="466"/>
      <c r="S987" s="466"/>
      <c r="T987" s="466"/>
      <c r="U987" s="466"/>
      <c r="V987" s="466"/>
      <c r="W987" s="466"/>
      <c r="X987" s="466"/>
      <c r="Y987" s="466"/>
      <c r="Z987" s="466"/>
    </row>
    <row r="988" spans="1:26" ht="16.5" customHeight="1">
      <c r="A988" s="476"/>
      <c r="B988" s="466"/>
      <c r="C988" s="466"/>
      <c r="D988" s="466"/>
      <c r="E988" s="466"/>
      <c r="F988" s="466"/>
      <c r="G988" s="466"/>
      <c r="H988" s="466"/>
      <c r="I988" s="466"/>
      <c r="J988" s="466"/>
      <c r="K988" s="466"/>
      <c r="L988" s="466"/>
      <c r="M988" s="466"/>
      <c r="N988" s="466"/>
      <c r="O988" s="466"/>
      <c r="P988" s="466"/>
      <c r="Q988" s="466"/>
      <c r="R988" s="466"/>
      <c r="S988" s="466"/>
      <c r="T988" s="466"/>
      <c r="U988" s="466"/>
      <c r="V988" s="466"/>
      <c r="W988" s="466"/>
      <c r="X988" s="466"/>
      <c r="Y988" s="466"/>
      <c r="Z988" s="466"/>
    </row>
    <row r="989" spans="1:26" ht="16.5" customHeight="1">
      <c r="A989" s="476"/>
      <c r="B989" s="466"/>
      <c r="C989" s="466"/>
      <c r="D989" s="466"/>
      <c r="E989" s="466"/>
      <c r="F989" s="466"/>
      <c r="G989" s="466"/>
      <c r="H989" s="466"/>
      <c r="I989" s="466"/>
      <c r="J989" s="466"/>
      <c r="K989" s="466"/>
      <c r="L989" s="466"/>
      <c r="M989" s="466"/>
      <c r="N989" s="466"/>
      <c r="O989" s="466"/>
      <c r="P989" s="466"/>
      <c r="Q989" s="466"/>
      <c r="R989" s="466"/>
      <c r="S989" s="466"/>
      <c r="T989" s="466"/>
      <c r="U989" s="466"/>
      <c r="V989" s="466"/>
      <c r="W989" s="466"/>
      <c r="X989" s="466"/>
      <c r="Y989" s="466"/>
      <c r="Z989" s="466"/>
    </row>
    <row r="990" spans="1:26" ht="16.5" customHeight="1">
      <c r="A990" s="476"/>
      <c r="B990" s="466"/>
      <c r="C990" s="466"/>
      <c r="D990" s="466"/>
      <c r="E990" s="466"/>
      <c r="F990" s="466"/>
      <c r="G990" s="466"/>
      <c r="H990" s="466"/>
      <c r="I990" s="466"/>
      <c r="J990" s="466"/>
      <c r="K990" s="466"/>
      <c r="L990" s="466"/>
      <c r="M990" s="466"/>
      <c r="N990" s="466"/>
      <c r="O990" s="466"/>
      <c r="P990" s="466"/>
      <c r="Q990" s="466"/>
      <c r="R990" s="466"/>
      <c r="S990" s="466"/>
      <c r="T990" s="466"/>
      <c r="U990" s="466"/>
      <c r="V990" s="466"/>
      <c r="W990" s="466"/>
      <c r="X990" s="466"/>
      <c r="Y990" s="466"/>
      <c r="Z990" s="466"/>
    </row>
    <row r="991" spans="1:26" ht="16.5" customHeight="1">
      <c r="A991" s="476"/>
      <c r="B991" s="466"/>
      <c r="C991" s="466"/>
      <c r="D991" s="466"/>
      <c r="E991" s="466"/>
      <c r="F991" s="466"/>
      <c r="G991" s="466"/>
      <c r="H991" s="466"/>
      <c r="I991" s="466"/>
      <c r="J991" s="466"/>
      <c r="K991" s="466"/>
      <c r="L991" s="466"/>
      <c r="M991" s="466"/>
      <c r="N991" s="466"/>
      <c r="O991" s="466"/>
      <c r="P991" s="466"/>
      <c r="Q991" s="466"/>
      <c r="R991" s="466"/>
      <c r="S991" s="466"/>
      <c r="T991" s="466"/>
      <c r="U991" s="466"/>
      <c r="V991" s="466"/>
      <c r="W991" s="466"/>
      <c r="X991" s="466"/>
      <c r="Y991" s="466"/>
      <c r="Z991" s="466"/>
    </row>
    <row r="992" spans="1:26" ht="16.5" customHeight="1">
      <c r="A992" s="476"/>
      <c r="B992" s="466"/>
      <c r="C992" s="466"/>
      <c r="D992" s="466"/>
      <c r="E992" s="466"/>
      <c r="F992" s="466"/>
      <c r="G992" s="466"/>
      <c r="H992" s="466"/>
      <c r="I992" s="466"/>
      <c r="J992" s="466"/>
      <c r="K992" s="466"/>
      <c r="L992" s="466"/>
      <c r="M992" s="466"/>
      <c r="N992" s="466"/>
      <c r="O992" s="466"/>
      <c r="P992" s="466"/>
      <c r="Q992" s="466"/>
      <c r="R992" s="466"/>
      <c r="S992" s="466"/>
      <c r="T992" s="466"/>
      <c r="U992" s="466"/>
      <c r="V992" s="466"/>
      <c r="W992" s="466"/>
      <c r="X992" s="466"/>
      <c r="Y992" s="466"/>
      <c r="Z992" s="466"/>
    </row>
    <row r="993" spans="1:26" ht="16.5" customHeight="1">
      <c r="A993" s="476"/>
      <c r="B993" s="466"/>
      <c r="C993" s="466"/>
      <c r="D993" s="466"/>
      <c r="E993" s="466"/>
      <c r="F993" s="466"/>
      <c r="G993" s="466"/>
      <c r="H993" s="466"/>
      <c r="I993" s="466"/>
      <c r="J993" s="466"/>
      <c r="K993" s="466"/>
      <c r="L993" s="466"/>
      <c r="M993" s="466"/>
      <c r="N993" s="466"/>
      <c r="O993" s="466"/>
      <c r="P993" s="466"/>
      <c r="Q993" s="466"/>
      <c r="R993" s="466"/>
      <c r="S993" s="466"/>
      <c r="T993" s="466"/>
      <c r="U993" s="466"/>
      <c r="V993" s="466"/>
      <c r="W993" s="466"/>
      <c r="X993" s="466"/>
      <c r="Y993" s="466"/>
      <c r="Z993" s="466"/>
    </row>
    <row r="994" spans="1:26" ht="16.5" customHeight="1">
      <c r="A994" s="476"/>
      <c r="B994" s="466"/>
      <c r="C994" s="466"/>
      <c r="D994" s="466"/>
      <c r="E994" s="466"/>
      <c r="F994" s="466"/>
      <c r="G994" s="466"/>
      <c r="H994" s="466"/>
      <c r="I994" s="466"/>
      <c r="J994" s="466"/>
      <c r="K994" s="466"/>
      <c r="L994" s="466"/>
      <c r="M994" s="466"/>
      <c r="N994" s="466"/>
      <c r="O994" s="466"/>
      <c r="P994" s="466"/>
      <c r="Q994" s="466"/>
      <c r="R994" s="466"/>
      <c r="S994" s="466"/>
      <c r="T994" s="466"/>
      <c r="U994" s="466"/>
      <c r="V994" s="466"/>
      <c r="W994" s="466"/>
      <c r="X994" s="466"/>
      <c r="Y994" s="466"/>
      <c r="Z994" s="466"/>
    </row>
    <row r="995" spans="1:26" ht="16.5" customHeight="1">
      <c r="A995" s="476"/>
      <c r="B995" s="466"/>
      <c r="C995" s="466"/>
      <c r="D995" s="466"/>
      <c r="E995" s="466"/>
      <c r="F995" s="466"/>
      <c r="G995" s="466"/>
      <c r="H995" s="466"/>
      <c r="I995" s="466"/>
      <c r="J995" s="466"/>
      <c r="K995" s="466"/>
      <c r="L995" s="466"/>
      <c r="M995" s="466"/>
      <c r="N995" s="466"/>
      <c r="O995" s="466"/>
      <c r="P995" s="466"/>
      <c r="Q995" s="466"/>
      <c r="R995" s="466"/>
      <c r="S995" s="466"/>
      <c r="T995" s="466"/>
      <c r="U995" s="466"/>
      <c r="V995" s="466"/>
      <c r="W995" s="466"/>
      <c r="X995" s="466"/>
      <c r="Y995" s="466"/>
      <c r="Z995" s="466"/>
    </row>
    <row r="996" spans="1:26" ht="16.5" customHeight="1">
      <c r="A996" s="476"/>
      <c r="B996" s="466"/>
      <c r="C996" s="466"/>
      <c r="D996" s="466"/>
      <c r="E996" s="466"/>
      <c r="F996" s="466"/>
      <c r="G996" s="466"/>
      <c r="H996" s="466"/>
      <c r="I996" s="466"/>
      <c r="J996" s="466"/>
      <c r="K996" s="466"/>
      <c r="L996" s="466"/>
      <c r="M996" s="466"/>
      <c r="N996" s="466"/>
      <c r="O996" s="466"/>
      <c r="P996" s="466"/>
      <c r="Q996" s="466"/>
      <c r="R996" s="466"/>
      <c r="S996" s="466"/>
      <c r="T996" s="466"/>
      <c r="U996" s="466"/>
      <c r="V996" s="466"/>
      <c r="W996" s="466"/>
      <c r="X996" s="466"/>
      <c r="Y996" s="466"/>
      <c r="Z996" s="466"/>
    </row>
    <row r="997" spans="1:26" ht="16.5" customHeight="1">
      <c r="A997" s="476"/>
      <c r="B997" s="466"/>
      <c r="C997" s="466"/>
      <c r="D997" s="466"/>
      <c r="E997" s="466"/>
      <c r="F997" s="466"/>
      <c r="G997" s="466"/>
      <c r="H997" s="466"/>
      <c r="I997" s="466"/>
      <c r="J997" s="466"/>
      <c r="K997" s="466"/>
      <c r="L997" s="466"/>
      <c r="M997" s="466"/>
      <c r="N997" s="466"/>
      <c r="O997" s="466"/>
      <c r="P997" s="466"/>
      <c r="Q997" s="466"/>
      <c r="R997" s="466"/>
      <c r="S997" s="466"/>
      <c r="T997" s="466"/>
      <c r="U997" s="466"/>
      <c r="V997" s="466"/>
      <c r="W997" s="466"/>
      <c r="X997" s="466"/>
      <c r="Y997" s="466"/>
      <c r="Z997" s="466"/>
    </row>
    <row r="998" spans="1:26" ht="16.5" customHeight="1">
      <c r="A998" s="476"/>
      <c r="B998" s="466"/>
      <c r="C998" s="466"/>
      <c r="D998" s="466"/>
      <c r="E998" s="466"/>
      <c r="F998" s="466"/>
      <c r="G998" s="466"/>
      <c r="H998" s="466"/>
      <c r="I998" s="466"/>
      <c r="J998" s="466"/>
      <c r="K998" s="466"/>
      <c r="L998" s="466"/>
      <c r="M998" s="466"/>
      <c r="N998" s="466"/>
      <c r="O998" s="466"/>
      <c r="P998" s="466"/>
      <c r="Q998" s="466"/>
      <c r="R998" s="466"/>
      <c r="S998" s="466"/>
      <c r="T998" s="466"/>
      <c r="U998" s="466"/>
      <c r="V998" s="466"/>
      <c r="W998" s="466"/>
      <c r="X998" s="466"/>
      <c r="Y998" s="466"/>
      <c r="Z998" s="466"/>
    </row>
    <row r="999" spans="1:26" ht="16.5" customHeight="1">
      <c r="A999" s="476"/>
      <c r="B999" s="466"/>
      <c r="C999" s="466"/>
      <c r="D999" s="466"/>
      <c r="E999" s="466"/>
      <c r="F999" s="466"/>
      <c r="G999" s="466"/>
      <c r="H999" s="466"/>
      <c r="I999" s="466"/>
      <c r="J999" s="466"/>
      <c r="K999" s="466"/>
      <c r="L999" s="466"/>
      <c r="M999" s="466"/>
      <c r="N999" s="466"/>
      <c r="O999" s="466"/>
      <c r="P999" s="466"/>
      <c r="Q999" s="466"/>
      <c r="R999" s="466"/>
      <c r="S999" s="466"/>
      <c r="T999" s="466"/>
      <c r="U999" s="466"/>
      <c r="V999" s="466"/>
      <c r="W999" s="466"/>
      <c r="X999" s="466"/>
      <c r="Y999" s="466"/>
      <c r="Z999" s="466"/>
    </row>
    <row r="1000" spans="1:26" ht="16.5" customHeight="1">
      <c r="A1000" s="476"/>
      <c r="B1000" s="466"/>
      <c r="C1000" s="466"/>
      <c r="D1000" s="466"/>
      <c r="E1000" s="466"/>
      <c r="F1000" s="466"/>
      <c r="G1000" s="466"/>
      <c r="H1000" s="466"/>
      <c r="I1000" s="466"/>
      <c r="J1000" s="466"/>
      <c r="K1000" s="466"/>
      <c r="L1000" s="466"/>
      <c r="M1000" s="466"/>
      <c r="N1000" s="466"/>
      <c r="O1000" s="466"/>
      <c r="P1000" s="466"/>
      <c r="Q1000" s="466"/>
      <c r="R1000" s="466"/>
      <c r="S1000" s="466"/>
      <c r="T1000" s="466"/>
      <c r="U1000" s="466"/>
      <c r="V1000" s="466"/>
      <c r="W1000" s="466"/>
      <c r="X1000" s="466"/>
      <c r="Y1000" s="466"/>
      <c r="Z1000" s="466"/>
    </row>
  </sheetData>
  <mergeCells count="3">
    <mergeCell ref="A1:D1"/>
    <mergeCell ref="A2:A14"/>
    <mergeCell ref="A15:A19"/>
  </mergeCells>
  <phoneticPr fontId="3"/>
  <pageMargins left="0.7" right="0.7" top="0.75" bottom="0.75" header="0.3" footer="0.3"/>
  <pageSetup paperSize="9" scale="110" fitToWidth="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E16412"/>
  <sheetViews>
    <sheetView topLeftCell="A31" zoomScale="80" zoomScaleNormal="80" workbookViewId="0">
      <selection activeCell="E14" sqref="E14"/>
    </sheetView>
  </sheetViews>
  <sheetFormatPr defaultColWidth="9" defaultRowHeight="16.5"/>
  <cols>
    <col min="1" max="1" width="17" style="419" customWidth="1"/>
    <col min="2" max="2" width="23" style="422" customWidth="1"/>
    <col min="3" max="3" width="125.36328125" style="423" customWidth="1"/>
    <col min="4" max="4" width="40.90625" style="423" customWidth="1"/>
    <col min="5" max="5" width="38.26953125" style="417" customWidth="1"/>
    <col min="6" max="16384" width="9" style="369"/>
  </cols>
  <sheetData>
    <row r="1" spans="1:5" s="366" customFormat="1" ht="62.15" customHeight="1" thickBot="1">
      <c r="A1" s="362" t="s">
        <v>1011</v>
      </c>
      <c r="B1" s="363" t="s">
        <v>1012</v>
      </c>
      <c r="C1" s="364" t="s">
        <v>1013</v>
      </c>
      <c r="D1" s="364" t="s">
        <v>930</v>
      </c>
      <c r="E1" s="365" t="s">
        <v>931</v>
      </c>
    </row>
    <row r="2" spans="1:5" ht="35.5">
      <c r="A2" s="2673" t="s">
        <v>1014</v>
      </c>
      <c r="B2" s="367" t="s">
        <v>1015</v>
      </c>
      <c r="C2" s="367" t="s">
        <v>1016</v>
      </c>
      <c r="D2" s="424" t="str">
        <f>T(記入シート2!Q119)</f>
        <v/>
      </c>
      <c r="E2" s="368" t="s">
        <v>1017</v>
      </c>
    </row>
    <row r="3" spans="1:5" ht="35.5">
      <c r="A3" s="2674"/>
      <c r="B3" s="370" t="s">
        <v>1018</v>
      </c>
      <c r="C3" s="370" t="s">
        <v>1019</v>
      </c>
      <c r="D3" s="425" t="str">
        <f>T(記入シート1!AB67)</f>
        <v/>
      </c>
      <c r="E3" s="371" t="s">
        <v>1082</v>
      </c>
    </row>
    <row r="4" spans="1:5" ht="35.5">
      <c r="A4" s="2674"/>
      <c r="B4" s="370" t="s">
        <v>1020</v>
      </c>
      <c r="C4" s="370" t="s">
        <v>1021</v>
      </c>
      <c r="D4" s="425" t="str">
        <f>記入シート1!AB64&amp;"（ブランド名を除く）"</f>
        <v>（ブランド名を除く）</v>
      </c>
      <c r="E4" s="371" t="s">
        <v>1022</v>
      </c>
    </row>
    <row r="5" spans="1:5" ht="37">
      <c r="A5" s="2674"/>
      <c r="B5" s="372" t="s">
        <v>1599</v>
      </c>
      <c r="C5" s="372" t="s">
        <v>1023</v>
      </c>
      <c r="D5" s="425" t="str">
        <f>T(記入シート1!I67)</f>
        <v/>
      </c>
      <c r="E5" s="373" t="s">
        <v>1024</v>
      </c>
    </row>
    <row r="6" spans="1:5" ht="37">
      <c r="A6" s="2674"/>
      <c r="B6" s="372" t="s">
        <v>1025</v>
      </c>
      <c r="C6" s="372" t="s">
        <v>1026</v>
      </c>
      <c r="D6" s="425" t="str">
        <f>記入シート1!I61&amp;"（ブランド名を除く）"</f>
        <v>（ブランド名を除く）</v>
      </c>
      <c r="E6" s="373" t="s">
        <v>1027</v>
      </c>
    </row>
    <row r="7" spans="1:5" ht="33">
      <c r="A7" s="2674"/>
      <c r="B7" s="370" t="s">
        <v>1028</v>
      </c>
      <c r="C7" s="370" t="s">
        <v>1029</v>
      </c>
      <c r="D7" s="425" t="str">
        <f>T(記入シート1!I75)</f>
        <v>未使用</v>
      </c>
      <c r="E7" s="371" t="s">
        <v>1030</v>
      </c>
    </row>
    <row r="8" spans="1:5" ht="33">
      <c r="A8" s="2674"/>
      <c r="B8" s="372" t="s">
        <v>1031</v>
      </c>
      <c r="C8" s="372" t="s">
        <v>1032</v>
      </c>
      <c r="D8" s="425" t="str">
        <f>T(記入シート1!I72)</f>
        <v>00：選択して下さい</v>
      </c>
      <c r="E8" s="373" t="s">
        <v>1033</v>
      </c>
    </row>
    <row r="9" spans="1:5" ht="33">
      <c r="A9" s="2674"/>
      <c r="B9" s="372" t="s">
        <v>1034</v>
      </c>
      <c r="C9" s="372" t="s">
        <v>1035</v>
      </c>
      <c r="D9" s="488" t="str">
        <f>ASC(記入シート1!I77)</f>
        <v/>
      </c>
      <c r="E9" s="373" t="s">
        <v>1036</v>
      </c>
    </row>
    <row r="10" spans="1:5" ht="33">
      <c r="A10" s="2674"/>
      <c r="B10" s="370" t="s">
        <v>1037</v>
      </c>
      <c r="C10" s="370" t="s">
        <v>1084</v>
      </c>
      <c r="D10" s="425" t="str">
        <f>ASC(記入シート2!AD121)</f>
        <v/>
      </c>
      <c r="E10" s="371">
        <v>139.7711908</v>
      </c>
    </row>
    <row r="11" spans="1:5" ht="33">
      <c r="A11" s="2674"/>
      <c r="B11" s="370" t="s">
        <v>1038</v>
      </c>
      <c r="C11" s="370" t="s">
        <v>1200</v>
      </c>
      <c r="D11" s="425" t="str">
        <f>ASC(記入シート2!T121)</f>
        <v/>
      </c>
      <c r="E11" s="371">
        <v>35.708115599999999</v>
      </c>
    </row>
    <row r="12" spans="1:5" ht="33">
      <c r="A12" s="2674"/>
      <c r="B12" s="370" t="s">
        <v>1039</v>
      </c>
      <c r="C12" s="370" t="s">
        <v>1086</v>
      </c>
      <c r="D12" s="425" t="str">
        <f>記入シート2!AV120</f>
        <v>NG</v>
      </c>
      <c r="E12" s="593" t="s">
        <v>1548</v>
      </c>
    </row>
    <row r="13" spans="1:5" ht="35.5">
      <c r="A13" s="2674"/>
      <c r="B13" s="372" t="s">
        <v>1096</v>
      </c>
      <c r="C13" s="372" t="s">
        <v>1040</v>
      </c>
      <c r="D13" s="425" t="str">
        <f>T(記入シート2!Q120)</f>
        <v/>
      </c>
      <c r="E13" s="373" t="s">
        <v>1041</v>
      </c>
    </row>
    <row r="14" spans="1:5" ht="33">
      <c r="A14" s="2674"/>
      <c r="B14" s="372" t="s">
        <v>1042</v>
      </c>
      <c r="C14" s="372" t="s">
        <v>1043</v>
      </c>
      <c r="D14" s="425" t="str">
        <f>記入シート1!I80&amp;記入シート1!K80&amp;記入シート1!L80&amp;記入シート1!N80&amp;記入シート1!O80&amp;記入シート1!Q80&amp;記入シート1!R80</f>
        <v>：～：</v>
      </c>
      <c r="E14" s="373" t="s">
        <v>1044</v>
      </c>
    </row>
    <row r="15" spans="1:5" ht="55" thickBot="1">
      <c r="A15" s="2675"/>
      <c r="B15" s="374" t="s">
        <v>1045</v>
      </c>
      <c r="C15" s="375" t="s">
        <v>1046</v>
      </c>
      <c r="D15" s="634" t="s">
        <v>1085</v>
      </c>
      <c r="E15" s="376" t="s">
        <v>1047</v>
      </c>
    </row>
    <row r="16" spans="1:5" s="381" customFormat="1" ht="23" thickBot="1">
      <c r="A16" s="377"/>
      <c r="B16" s="378"/>
      <c r="C16" s="379"/>
      <c r="D16" s="426"/>
      <c r="E16" s="380"/>
    </row>
    <row r="17" spans="1:5" ht="35.5">
      <c r="A17" s="2676" t="s">
        <v>1048</v>
      </c>
      <c r="B17" s="382" t="s">
        <v>1049</v>
      </c>
      <c r="C17" s="383" t="s">
        <v>1050</v>
      </c>
      <c r="D17" s="427" t="str">
        <f>T(記入シート1!AB67)</f>
        <v/>
      </c>
      <c r="E17" s="384" t="s">
        <v>1051</v>
      </c>
    </row>
    <row r="18" spans="1:5" ht="33">
      <c r="A18" s="2677"/>
      <c r="B18" s="385" t="s">
        <v>1653</v>
      </c>
      <c r="C18" s="386" t="s">
        <v>1654</v>
      </c>
      <c r="D18" s="635" t="s">
        <v>1089</v>
      </c>
      <c r="E18" s="387" t="s">
        <v>1052</v>
      </c>
    </row>
    <row r="19" spans="1:5" ht="34.5">
      <c r="A19" s="2677"/>
      <c r="B19" s="388" t="s">
        <v>1564</v>
      </c>
      <c r="C19" s="389" t="s">
        <v>1053</v>
      </c>
      <c r="D19" s="502" t="str">
        <f>記入シート2!AV122</f>
        <v>NG</v>
      </c>
      <c r="E19" s="390" t="s">
        <v>1054</v>
      </c>
    </row>
    <row r="20" spans="1:5" ht="34">
      <c r="A20" s="2677"/>
      <c r="B20" s="388" t="s">
        <v>1097</v>
      </c>
      <c r="C20" s="389" t="s">
        <v>1055</v>
      </c>
      <c r="D20" s="636" t="str">
        <f>ASC(記入シート1!I43)</f>
        <v/>
      </c>
      <c r="E20" s="390">
        <v>287</v>
      </c>
    </row>
    <row r="21" spans="1:5" ht="33">
      <c r="A21" s="2677"/>
      <c r="B21" s="391" t="s">
        <v>1567</v>
      </c>
      <c r="C21" s="392" t="s">
        <v>1565</v>
      </c>
      <c r="D21" s="501" t="str">
        <f>記入シート2!AW122</f>
        <v>NG</v>
      </c>
      <c r="E21" s="393">
        <v>0.08</v>
      </c>
    </row>
    <row r="22" spans="1:5" ht="33">
      <c r="A22" s="2677"/>
      <c r="B22" s="391" t="s">
        <v>1087</v>
      </c>
      <c r="C22" s="392" t="s">
        <v>1088</v>
      </c>
      <c r="D22" s="428" t="str">
        <f>T(記入シート2!Q123)</f>
        <v/>
      </c>
      <c r="E22" s="394" t="s">
        <v>1056</v>
      </c>
    </row>
    <row r="23" spans="1:5" ht="34.5">
      <c r="A23" s="2677"/>
      <c r="B23" s="391" t="s">
        <v>1570</v>
      </c>
      <c r="C23" s="392" t="s">
        <v>1057</v>
      </c>
      <c r="D23" s="637" t="str">
        <f>T(記入シート2!Q124)</f>
        <v/>
      </c>
      <c r="E23" s="394" t="s">
        <v>1573</v>
      </c>
    </row>
    <row r="24" spans="1:5" ht="34.5" thickBot="1">
      <c r="A24" s="2678"/>
      <c r="B24" s="395" t="s">
        <v>1655</v>
      </c>
      <c r="C24" s="396" t="s">
        <v>1058</v>
      </c>
      <c r="D24" s="638" t="s">
        <v>1089</v>
      </c>
      <c r="E24" s="397" t="s">
        <v>1659</v>
      </c>
    </row>
    <row r="25" spans="1:5" ht="22" thickBot="1">
      <c r="A25" s="398"/>
      <c r="B25" s="399"/>
      <c r="C25" s="400"/>
      <c r="D25" s="429"/>
      <c r="E25" s="401"/>
    </row>
    <row r="26" spans="1:5" ht="33">
      <c r="A26" s="2679" t="s">
        <v>1059</v>
      </c>
      <c r="B26" s="402" t="s">
        <v>1656</v>
      </c>
      <c r="C26" s="403" t="s">
        <v>1657</v>
      </c>
      <c r="D26" s="639" t="s">
        <v>1090</v>
      </c>
      <c r="E26" s="404" t="s">
        <v>1658</v>
      </c>
    </row>
    <row r="27" spans="1:5" ht="151.5">
      <c r="A27" s="2680"/>
      <c r="B27" s="405" t="s">
        <v>1095</v>
      </c>
      <c r="C27" s="389" t="s">
        <v>1060</v>
      </c>
      <c r="D27" s="430" t="str">
        <f>T(記入シート2!Q125)</f>
        <v/>
      </c>
      <c r="E27" s="371" t="s">
        <v>1575</v>
      </c>
    </row>
    <row r="28" spans="1:5" ht="51.65" customHeight="1">
      <c r="A28" s="2680"/>
      <c r="B28" s="406" t="s">
        <v>1061</v>
      </c>
      <c r="C28" s="407" t="s">
        <v>1062</v>
      </c>
      <c r="D28" s="431"/>
      <c r="E28" s="408"/>
    </row>
    <row r="29" spans="1:5" ht="41.25" customHeight="1">
      <c r="A29" s="2680"/>
      <c r="B29" s="388" t="s">
        <v>1063</v>
      </c>
      <c r="C29" s="389" t="s">
        <v>1578</v>
      </c>
      <c r="D29" s="430"/>
      <c r="E29" s="371"/>
    </row>
    <row r="30" spans="1:5" ht="152.5">
      <c r="A30" s="2680"/>
      <c r="B30" s="388" t="s">
        <v>1094</v>
      </c>
      <c r="C30" s="389" t="s">
        <v>1064</v>
      </c>
      <c r="D30" s="504" t="str">
        <f>記入シート2!AV126&amp;IF(記入シート2!Z126="","","（"&amp;記入シート2!Z126&amp;"）")</f>
        <v>NG</v>
      </c>
      <c r="E30" s="371" t="s">
        <v>1065</v>
      </c>
    </row>
    <row r="31" spans="1:5" ht="55.9" customHeight="1">
      <c r="A31" s="2680"/>
      <c r="B31" s="388" t="s">
        <v>1093</v>
      </c>
      <c r="C31" s="409" t="s">
        <v>1066</v>
      </c>
      <c r="D31" s="503" t="str">
        <f>記入シート2!AV127</f>
        <v>NG</v>
      </c>
      <c r="E31" s="371" t="s">
        <v>1586</v>
      </c>
    </row>
    <row r="32" spans="1:5" ht="34">
      <c r="A32" s="2680"/>
      <c r="B32" s="410" t="s">
        <v>1067</v>
      </c>
      <c r="C32" s="411" t="s">
        <v>1068</v>
      </c>
      <c r="D32" s="430"/>
      <c r="E32" s="412"/>
    </row>
    <row r="33" spans="1:5" ht="33">
      <c r="A33" s="2680"/>
      <c r="B33" s="388" t="s">
        <v>1069</v>
      </c>
      <c r="C33" s="389" t="s">
        <v>1070</v>
      </c>
      <c r="D33" s="430" t="str">
        <f>TEXT(記入シート2!T128,"yyyymmdd")&amp;"～"&amp;TEXT(記入シート2!AD128,"yyyymmdd")</f>
        <v>19000100～19000100</v>
      </c>
      <c r="E33" s="371" t="s">
        <v>1071</v>
      </c>
    </row>
    <row r="34" spans="1:5" ht="84.5">
      <c r="A34" s="2680"/>
      <c r="B34" s="388" t="s">
        <v>1072</v>
      </c>
      <c r="C34" s="389" t="s">
        <v>1073</v>
      </c>
      <c r="D34" s="430" t="str">
        <f>記入シート2!AV129&amp;IF(記入シート2!AW129=1,"（"&amp;TEXT(記入シート2!T130,"yyyymmdd")&amp;"～"&amp;TEXT(記入シート2!AD130,"yyyymmdd")&amp;"）","")</f>
        <v>NG</v>
      </c>
      <c r="E34" s="371" t="s">
        <v>1074</v>
      </c>
    </row>
    <row r="35" spans="1:5" ht="49.5">
      <c r="A35" s="2680"/>
      <c r="B35" s="391" t="s">
        <v>1075</v>
      </c>
      <c r="C35" s="392" t="s">
        <v>1076</v>
      </c>
      <c r="D35" s="430"/>
      <c r="E35" s="373"/>
    </row>
    <row r="36" spans="1:5" ht="84.5">
      <c r="A36" s="2680"/>
      <c r="B36" s="388" t="s">
        <v>1077</v>
      </c>
      <c r="C36" s="389" t="s">
        <v>1078</v>
      </c>
      <c r="D36" s="430" t="str">
        <f>T(記入シート2!Q131)</f>
        <v/>
      </c>
      <c r="E36" s="371" t="s">
        <v>1595</v>
      </c>
    </row>
    <row r="37" spans="1:5" ht="66.5" thickBot="1">
      <c r="A37" s="2681"/>
      <c r="B37" s="413" t="s">
        <v>1079</v>
      </c>
      <c r="C37" s="414" t="s">
        <v>1080</v>
      </c>
      <c r="D37" s="432" t="str">
        <f>T(記入シート2!Q133)</f>
        <v/>
      </c>
      <c r="E37" s="415" t="s">
        <v>1081</v>
      </c>
    </row>
    <row r="38" spans="1:5">
      <c r="A38" s="416"/>
      <c r="B38" s="417"/>
      <c r="C38" s="418"/>
      <c r="D38" s="418"/>
    </row>
    <row r="39" spans="1:5">
      <c r="B39" s="417"/>
      <c r="C39" s="420"/>
      <c r="D39" s="420"/>
    </row>
    <row r="40" spans="1:5">
      <c r="B40" s="417"/>
      <c r="C40" s="420"/>
      <c r="D40" s="420"/>
    </row>
    <row r="41" spans="1:5">
      <c r="B41" s="421"/>
      <c r="C41" s="418"/>
      <c r="D41" s="418"/>
    </row>
    <row r="42" spans="1:5">
      <c r="B42" s="417"/>
      <c r="C42" s="418"/>
      <c r="D42" s="418"/>
    </row>
    <row r="43" spans="1:5">
      <c r="B43" s="417"/>
      <c r="C43" s="418"/>
      <c r="D43" s="418"/>
    </row>
    <row r="44" spans="1:5">
      <c r="B44" s="417"/>
      <c r="C44" s="418"/>
      <c r="D44" s="418"/>
    </row>
    <row r="45" spans="1:5">
      <c r="B45" s="417"/>
      <c r="C45" s="418"/>
      <c r="D45" s="418"/>
    </row>
    <row r="46" spans="1:5">
      <c r="B46" s="417"/>
      <c r="C46" s="418"/>
      <c r="D46" s="418"/>
    </row>
    <row r="47" spans="1:5">
      <c r="B47" s="417"/>
      <c r="C47" s="418"/>
      <c r="D47" s="418"/>
    </row>
    <row r="48" spans="1:5">
      <c r="B48" s="417"/>
      <c r="C48" s="418"/>
      <c r="D48" s="418"/>
    </row>
    <row r="49" spans="2:4">
      <c r="B49" s="417"/>
      <c r="C49" s="418"/>
      <c r="D49" s="418"/>
    </row>
    <row r="50" spans="2:4">
      <c r="B50" s="417"/>
      <c r="C50" s="418"/>
      <c r="D50" s="418"/>
    </row>
    <row r="51" spans="2:4">
      <c r="B51" s="417"/>
      <c r="C51" s="418"/>
      <c r="D51" s="418"/>
    </row>
    <row r="52" spans="2:4">
      <c r="B52" s="417"/>
      <c r="C52" s="418"/>
      <c r="D52" s="418"/>
    </row>
    <row r="53" spans="2:4">
      <c r="B53" s="417"/>
      <c r="C53" s="418"/>
      <c r="D53" s="418"/>
    </row>
    <row r="54" spans="2:4">
      <c r="B54" s="417"/>
      <c r="C54" s="418"/>
      <c r="D54" s="418"/>
    </row>
    <row r="55" spans="2:4">
      <c r="B55" s="417"/>
      <c r="C55" s="418"/>
      <c r="D55" s="418"/>
    </row>
    <row r="56" spans="2:4">
      <c r="B56" s="417"/>
      <c r="C56" s="418"/>
      <c r="D56" s="418"/>
    </row>
    <row r="57" spans="2:4">
      <c r="B57" s="417"/>
      <c r="C57" s="418"/>
      <c r="D57" s="418"/>
    </row>
    <row r="58" spans="2:4">
      <c r="B58" s="417"/>
      <c r="C58" s="418"/>
      <c r="D58" s="418"/>
    </row>
    <row r="59" spans="2:4">
      <c r="B59" s="417"/>
      <c r="C59" s="418"/>
      <c r="D59" s="418"/>
    </row>
    <row r="60" spans="2:4">
      <c r="B60" s="417"/>
      <c r="C60" s="418"/>
      <c r="D60" s="418"/>
    </row>
    <row r="61" spans="2:4">
      <c r="B61" s="417"/>
      <c r="C61" s="418"/>
      <c r="D61" s="418"/>
    </row>
    <row r="62" spans="2:4">
      <c r="B62" s="417"/>
      <c r="C62" s="418"/>
      <c r="D62" s="418"/>
    </row>
    <row r="63" spans="2:4">
      <c r="B63" s="417"/>
      <c r="C63" s="418"/>
      <c r="D63" s="418"/>
    </row>
    <row r="64" spans="2:4">
      <c r="B64" s="417"/>
      <c r="C64" s="418"/>
      <c r="D64" s="418"/>
    </row>
    <row r="65" spans="2:4">
      <c r="B65" s="417"/>
      <c r="C65" s="418"/>
      <c r="D65" s="418"/>
    </row>
    <row r="66" spans="2:4">
      <c r="B66" s="417"/>
      <c r="C66" s="418"/>
      <c r="D66" s="418"/>
    </row>
    <row r="67" spans="2:4">
      <c r="B67" s="417"/>
      <c r="C67" s="418"/>
      <c r="D67" s="418"/>
    </row>
    <row r="68" spans="2:4">
      <c r="B68" s="417"/>
      <c r="C68" s="418"/>
      <c r="D68" s="418"/>
    </row>
    <row r="69" spans="2:4">
      <c r="B69" s="417"/>
      <c r="C69" s="418"/>
      <c r="D69" s="418"/>
    </row>
    <row r="70" spans="2:4">
      <c r="B70" s="417"/>
      <c r="C70" s="418"/>
      <c r="D70" s="418"/>
    </row>
    <row r="71" spans="2:4">
      <c r="B71" s="417"/>
      <c r="C71" s="418"/>
      <c r="D71" s="418"/>
    </row>
    <row r="72" spans="2:4">
      <c r="B72" s="417"/>
      <c r="C72" s="418"/>
      <c r="D72" s="418"/>
    </row>
    <row r="73" spans="2:4">
      <c r="B73" s="417"/>
      <c r="C73" s="418"/>
      <c r="D73" s="418"/>
    </row>
    <row r="74" spans="2:4">
      <c r="B74" s="417"/>
      <c r="C74" s="418"/>
      <c r="D74" s="418"/>
    </row>
    <row r="75" spans="2:4">
      <c r="B75" s="417"/>
      <c r="C75" s="418"/>
      <c r="D75" s="418"/>
    </row>
    <row r="76" spans="2:4">
      <c r="B76" s="417"/>
      <c r="C76" s="418"/>
      <c r="D76" s="418"/>
    </row>
    <row r="77" spans="2:4">
      <c r="B77" s="417"/>
      <c r="C77" s="418"/>
      <c r="D77" s="418"/>
    </row>
    <row r="78" spans="2:4">
      <c r="B78" s="417"/>
      <c r="C78" s="418"/>
      <c r="D78" s="418"/>
    </row>
    <row r="79" spans="2:4">
      <c r="B79" s="417"/>
      <c r="C79" s="418"/>
      <c r="D79" s="418"/>
    </row>
    <row r="80" spans="2:4">
      <c r="B80" s="417"/>
      <c r="C80" s="418"/>
      <c r="D80" s="418"/>
    </row>
    <row r="81" spans="2:4">
      <c r="B81" s="417"/>
      <c r="C81" s="418"/>
      <c r="D81" s="418"/>
    </row>
    <row r="82" spans="2:4">
      <c r="B82" s="417"/>
      <c r="C82" s="418"/>
      <c r="D82" s="418"/>
    </row>
    <row r="83" spans="2:4">
      <c r="B83" s="417"/>
      <c r="C83" s="418"/>
      <c r="D83" s="418"/>
    </row>
    <row r="84" spans="2:4">
      <c r="B84" s="417"/>
      <c r="C84" s="418"/>
      <c r="D84" s="418"/>
    </row>
    <row r="85" spans="2:4">
      <c r="B85" s="417"/>
      <c r="C85" s="418"/>
      <c r="D85" s="418"/>
    </row>
    <row r="86" spans="2:4">
      <c r="B86" s="417"/>
      <c r="C86" s="418"/>
      <c r="D86" s="418"/>
    </row>
    <row r="87" spans="2:4">
      <c r="B87" s="417"/>
      <c r="C87" s="418"/>
      <c r="D87" s="418"/>
    </row>
    <row r="88" spans="2:4">
      <c r="B88" s="417"/>
      <c r="C88" s="418"/>
      <c r="D88" s="418"/>
    </row>
    <row r="89" spans="2:4">
      <c r="B89" s="417"/>
      <c r="C89" s="418"/>
      <c r="D89" s="418"/>
    </row>
    <row r="90" spans="2:4">
      <c r="B90" s="417"/>
      <c r="C90" s="418"/>
      <c r="D90" s="418"/>
    </row>
    <row r="91" spans="2:4">
      <c r="B91" s="417"/>
      <c r="C91" s="418"/>
      <c r="D91" s="418"/>
    </row>
    <row r="92" spans="2:4">
      <c r="B92" s="417"/>
      <c r="C92" s="418"/>
      <c r="D92" s="418"/>
    </row>
    <row r="93" spans="2:4">
      <c r="B93" s="417"/>
      <c r="C93" s="418"/>
      <c r="D93" s="418"/>
    </row>
    <row r="94" spans="2:4">
      <c r="B94" s="417"/>
      <c r="C94" s="418"/>
      <c r="D94" s="418"/>
    </row>
    <row r="95" spans="2:4">
      <c r="B95" s="417"/>
      <c r="C95" s="418"/>
      <c r="D95" s="418"/>
    </row>
    <row r="96" spans="2:4">
      <c r="B96" s="417"/>
      <c r="C96" s="418"/>
      <c r="D96" s="418"/>
    </row>
    <row r="97" spans="2:4">
      <c r="B97" s="417"/>
      <c r="C97" s="418"/>
      <c r="D97" s="418"/>
    </row>
    <row r="98" spans="2:4">
      <c r="B98" s="417"/>
      <c r="C98" s="418"/>
      <c r="D98" s="418"/>
    </row>
    <row r="99" spans="2:4">
      <c r="B99" s="417"/>
      <c r="C99" s="418"/>
      <c r="D99" s="418"/>
    </row>
    <row r="100" spans="2:4">
      <c r="B100" s="417"/>
      <c r="C100" s="418"/>
      <c r="D100" s="418"/>
    </row>
    <row r="101" spans="2:4">
      <c r="B101" s="417"/>
      <c r="C101" s="418"/>
      <c r="D101" s="418"/>
    </row>
    <row r="102" spans="2:4">
      <c r="B102" s="417"/>
      <c r="C102" s="418"/>
      <c r="D102" s="418"/>
    </row>
    <row r="103" spans="2:4">
      <c r="B103" s="417"/>
      <c r="C103" s="418"/>
      <c r="D103" s="418"/>
    </row>
    <row r="104" spans="2:4">
      <c r="B104" s="417"/>
      <c r="C104" s="418"/>
      <c r="D104" s="418"/>
    </row>
    <row r="105" spans="2:4">
      <c r="B105" s="417"/>
      <c r="C105" s="418"/>
      <c r="D105" s="418"/>
    </row>
    <row r="106" spans="2:4">
      <c r="B106" s="417"/>
      <c r="C106" s="418"/>
      <c r="D106" s="418"/>
    </row>
    <row r="107" spans="2:4">
      <c r="B107" s="417"/>
      <c r="C107" s="418"/>
      <c r="D107" s="418"/>
    </row>
    <row r="108" spans="2:4">
      <c r="B108" s="417"/>
      <c r="C108" s="418"/>
      <c r="D108" s="418"/>
    </row>
    <row r="109" spans="2:4">
      <c r="B109" s="417"/>
      <c r="C109" s="418"/>
      <c r="D109" s="418"/>
    </row>
    <row r="110" spans="2:4">
      <c r="B110" s="417"/>
      <c r="C110" s="418"/>
      <c r="D110" s="418"/>
    </row>
    <row r="111" spans="2:4">
      <c r="B111" s="417"/>
      <c r="C111" s="418"/>
      <c r="D111" s="418"/>
    </row>
    <row r="112" spans="2:4">
      <c r="B112" s="417"/>
      <c r="C112" s="418"/>
      <c r="D112" s="418"/>
    </row>
    <row r="113" spans="2:4">
      <c r="B113" s="417"/>
      <c r="C113" s="418"/>
      <c r="D113" s="418"/>
    </row>
    <row r="114" spans="2:4">
      <c r="B114" s="417"/>
      <c r="C114" s="418"/>
      <c r="D114" s="418"/>
    </row>
    <row r="115" spans="2:4">
      <c r="B115" s="417"/>
      <c r="C115" s="418"/>
      <c r="D115" s="418"/>
    </row>
    <row r="116" spans="2:4">
      <c r="B116" s="417"/>
      <c r="C116" s="418"/>
      <c r="D116" s="418"/>
    </row>
    <row r="117" spans="2:4">
      <c r="B117" s="417"/>
      <c r="C117" s="418"/>
      <c r="D117" s="418"/>
    </row>
    <row r="118" spans="2:4">
      <c r="B118" s="417"/>
      <c r="C118" s="418"/>
      <c r="D118" s="418"/>
    </row>
    <row r="119" spans="2:4">
      <c r="B119" s="417"/>
      <c r="C119" s="418"/>
      <c r="D119" s="418"/>
    </row>
    <row r="120" spans="2:4">
      <c r="B120" s="417"/>
      <c r="C120" s="418"/>
      <c r="D120" s="418"/>
    </row>
    <row r="121" spans="2:4">
      <c r="B121" s="417"/>
      <c r="C121" s="418"/>
      <c r="D121" s="418"/>
    </row>
    <row r="122" spans="2:4">
      <c r="B122" s="417"/>
      <c r="C122" s="418"/>
      <c r="D122" s="418"/>
    </row>
    <row r="123" spans="2:4">
      <c r="B123" s="417"/>
      <c r="C123" s="418"/>
      <c r="D123" s="418"/>
    </row>
    <row r="124" spans="2:4">
      <c r="B124" s="417"/>
      <c r="C124" s="418"/>
      <c r="D124" s="418"/>
    </row>
    <row r="125" spans="2:4">
      <c r="B125" s="417"/>
      <c r="C125" s="418"/>
      <c r="D125" s="418"/>
    </row>
    <row r="126" spans="2:4">
      <c r="B126" s="417"/>
      <c r="C126" s="418"/>
      <c r="D126" s="418"/>
    </row>
    <row r="127" spans="2:4">
      <c r="B127" s="417"/>
      <c r="C127" s="418"/>
      <c r="D127" s="418"/>
    </row>
    <row r="128" spans="2:4">
      <c r="B128" s="417"/>
      <c r="C128" s="418"/>
      <c r="D128" s="418"/>
    </row>
    <row r="129" spans="2:4">
      <c r="B129" s="417"/>
      <c r="C129" s="418"/>
      <c r="D129" s="418"/>
    </row>
    <row r="130" spans="2:4">
      <c r="B130" s="417"/>
      <c r="C130" s="418"/>
      <c r="D130" s="418"/>
    </row>
    <row r="131" spans="2:4">
      <c r="B131" s="417"/>
      <c r="C131" s="418"/>
      <c r="D131" s="418"/>
    </row>
    <row r="132" spans="2:4">
      <c r="B132" s="417"/>
      <c r="C132" s="418"/>
      <c r="D132" s="418"/>
    </row>
    <row r="133" spans="2:4">
      <c r="B133" s="417"/>
      <c r="C133" s="418"/>
      <c r="D133" s="418"/>
    </row>
    <row r="134" spans="2:4">
      <c r="B134" s="417"/>
      <c r="C134" s="418"/>
      <c r="D134" s="418"/>
    </row>
    <row r="135" spans="2:4">
      <c r="B135" s="417"/>
      <c r="C135" s="418"/>
      <c r="D135" s="418"/>
    </row>
    <row r="136" spans="2:4">
      <c r="B136" s="417"/>
      <c r="C136" s="418"/>
      <c r="D136" s="418"/>
    </row>
    <row r="137" spans="2:4">
      <c r="B137" s="417"/>
      <c r="C137" s="418"/>
      <c r="D137" s="418"/>
    </row>
    <row r="138" spans="2:4">
      <c r="B138" s="417"/>
      <c r="C138" s="418"/>
      <c r="D138" s="418"/>
    </row>
    <row r="139" spans="2:4">
      <c r="B139" s="417"/>
      <c r="C139" s="418"/>
      <c r="D139" s="418"/>
    </row>
    <row r="140" spans="2:4">
      <c r="B140" s="417"/>
      <c r="C140" s="418"/>
      <c r="D140" s="418"/>
    </row>
    <row r="141" spans="2:4">
      <c r="B141" s="417"/>
      <c r="C141" s="418"/>
      <c r="D141" s="418"/>
    </row>
    <row r="142" spans="2:4">
      <c r="B142" s="417"/>
      <c r="C142" s="418"/>
      <c r="D142" s="418"/>
    </row>
    <row r="143" spans="2:4">
      <c r="B143" s="417"/>
      <c r="C143" s="418"/>
      <c r="D143" s="418"/>
    </row>
    <row r="144" spans="2:4">
      <c r="B144" s="417"/>
      <c r="C144" s="418"/>
      <c r="D144" s="418"/>
    </row>
    <row r="145" spans="2:4">
      <c r="B145" s="417"/>
      <c r="C145" s="418"/>
      <c r="D145" s="418"/>
    </row>
    <row r="146" spans="2:4">
      <c r="B146" s="417"/>
      <c r="C146" s="418"/>
      <c r="D146" s="418"/>
    </row>
    <row r="147" spans="2:4">
      <c r="B147" s="417"/>
      <c r="C147" s="418"/>
      <c r="D147" s="418"/>
    </row>
    <row r="148" spans="2:4">
      <c r="B148" s="417"/>
      <c r="C148" s="418"/>
      <c r="D148" s="418"/>
    </row>
    <row r="149" spans="2:4">
      <c r="B149" s="417"/>
      <c r="C149" s="418"/>
      <c r="D149" s="418"/>
    </row>
    <row r="150" spans="2:4">
      <c r="B150" s="417"/>
      <c r="C150" s="418"/>
      <c r="D150" s="418"/>
    </row>
    <row r="151" spans="2:4">
      <c r="B151" s="417"/>
      <c r="C151" s="418"/>
      <c r="D151" s="418"/>
    </row>
    <row r="152" spans="2:4">
      <c r="B152" s="417"/>
      <c r="C152" s="418"/>
      <c r="D152" s="418"/>
    </row>
    <row r="153" spans="2:4">
      <c r="B153" s="417"/>
      <c r="C153" s="418"/>
      <c r="D153" s="418"/>
    </row>
    <row r="154" spans="2:4">
      <c r="B154" s="417"/>
      <c r="C154" s="418"/>
      <c r="D154" s="418"/>
    </row>
    <row r="155" spans="2:4">
      <c r="B155" s="417"/>
      <c r="C155" s="418"/>
      <c r="D155" s="418"/>
    </row>
    <row r="156" spans="2:4">
      <c r="B156" s="417"/>
      <c r="C156" s="418"/>
      <c r="D156" s="418"/>
    </row>
    <row r="157" spans="2:4">
      <c r="B157" s="417"/>
      <c r="C157" s="418"/>
      <c r="D157" s="418"/>
    </row>
    <row r="158" spans="2:4">
      <c r="B158" s="417"/>
      <c r="C158" s="418"/>
      <c r="D158" s="418"/>
    </row>
    <row r="159" spans="2:4">
      <c r="B159" s="417"/>
      <c r="C159" s="418"/>
      <c r="D159" s="418"/>
    </row>
    <row r="160" spans="2:4">
      <c r="B160" s="417"/>
      <c r="C160" s="418"/>
      <c r="D160" s="418"/>
    </row>
    <row r="161" spans="2:4">
      <c r="B161" s="417"/>
      <c r="C161" s="418"/>
      <c r="D161" s="418"/>
    </row>
    <row r="162" spans="2:4">
      <c r="B162" s="417"/>
      <c r="C162" s="418"/>
      <c r="D162" s="418"/>
    </row>
    <row r="163" spans="2:4">
      <c r="B163" s="417"/>
      <c r="C163" s="418"/>
      <c r="D163" s="418"/>
    </row>
    <row r="164" spans="2:4">
      <c r="B164" s="417"/>
      <c r="C164" s="418"/>
      <c r="D164" s="418"/>
    </row>
    <row r="165" spans="2:4">
      <c r="B165" s="417"/>
      <c r="C165" s="418"/>
      <c r="D165" s="418"/>
    </row>
    <row r="166" spans="2:4">
      <c r="B166" s="417"/>
      <c r="C166" s="418"/>
      <c r="D166" s="418"/>
    </row>
    <row r="167" spans="2:4">
      <c r="B167" s="417"/>
      <c r="C167" s="418"/>
      <c r="D167" s="418"/>
    </row>
    <row r="168" spans="2:4">
      <c r="B168" s="417"/>
      <c r="C168" s="418"/>
      <c r="D168" s="418"/>
    </row>
    <row r="169" spans="2:4">
      <c r="B169" s="417"/>
      <c r="C169" s="418"/>
      <c r="D169" s="418"/>
    </row>
    <row r="170" spans="2:4">
      <c r="B170" s="417"/>
      <c r="C170" s="418"/>
      <c r="D170" s="418"/>
    </row>
    <row r="171" spans="2:4">
      <c r="B171" s="417"/>
      <c r="C171" s="418"/>
      <c r="D171" s="418"/>
    </row>
    <row r="172" spans="2:4">
      <c r="B172" s="417"/>
      <c r="C172" s="418"/>
      <c r="D172" s="418"/>
    </row>
    <row r="173" spans="2:4">
      <c r="B173" s="417"/>
      <c r="C173" s="418"/>
      <c r="D173" s="418"/>
    </row>
    <row r="174" spans="2:4">
      <c r="B174" s="417"/>
      <c r="C174" s="418"/>
      <c r="D174" s="418"/>
    </row>
    <row r="175" spans="2:4">
      <c r="B175" s="417"/>
      <c r="C175" s="418"/>
      <c r="D175" s="418"/>
    </row>
    <row r="176" spans="2:4">
      <c r="B176" s="417"/>
      <c r="C176" s="418"/>
      <c r="D176" s="418"/>
    </row>
    <row r="177" spans="2:4">
      <c r="B177" s="417"/>
      <c r="C177" s="418"/>
      <c r="D177" s="418"/>
    </row>
    <row r="178" spans="2:4">
      <c r="B178" s="417"/>
      <c r="C178" s="418"/>
      <c r="D178" s="418"/>
    </row>
    <row r="179" spans="2:4">
      <c r="B179" s="417"/>
      <c r="C179" s="418"/>
      <c r="D179" s="418"/>
    </row>
    <row r="180" spans="2:4">
      <c r="B180" s="417"/>
      <c r="C180" s="418"/>
      <c r="D180" s="418"/>
    </row>
    <row r="181" spans="2:4">
      <c r="B181" s="417"/>
      <c r="C181" s="418"/>
      <c r="D181" s="418"/>
    </row>
    <row r="182" spans="2:4">
      <c r="B182" s="417"/>
      <c r="C182" s="418"/>
      <c r="D182" s="418"/>
    </row>
    <row r="183" spans="2:4">
      <c r="B183" s="417"/>
      <c r="C183" s="418"/>
      <c r="D183" s="418"/>
    </row>
    <row r="184" spans="2:4">
      <c r="B184" s="417"/>
      <c r="C184" s="418"/>
      <c r="D184" s="418"/>
    </row>
    <row r="185" spans="2:4">
      <c r="B185" s="417"/>
      <c r="C185" s="418"/>
      <c r="D185" s="418"/>
    </row>
    <row r="186" spans="2:4">
      <c r="B186" s="417"/>
      <c r="C186" s="418"/>
      <c r="D186" s="418"/>
    </row>
    <row r="187" spans="2:4">
      <c r="B187" s="417"/>
      <c r="C187" s="418"/>
      <c r="D187" s="418"/>
    </row>
    <row r="188" spans="2:4">
      <c r="B188" s="417"/>
      <c r="C188" s="418"/>
      <c r="D188" s="418"/>
    </row>
    <row r="189" spans="2:4">
      <c r="B189" s="417"/>
      <c r="C189" s="418"/>
      <c r="D189" s="418"/>
    </row>
    <row r="190" spans="2:4">
      <c r="B190" s="417"/>
      <c r="C190" s="418"/>
      <c r="D190" s="418"/>
    </row>
    <row r="191" spans="2:4">
      <c r="B191" s="417"/>
      <c r="C191" s="418"/>
      <c r="D191" s="418"/>
    </row>
    <row r="192" spans="2:4">
      <c r="B192" s="417"/>
      <c r="C192" s="418"/>
      <c r="D192" s="418"/>
    </row>
    <row r="193" spans="2:4">
      <c r="B193" s="417"/>
      <c r="C193" s="418"/>
      <c r="D193" s="418"/>
    </row>
    <row r="194" spans="2:4">
      <c r="B194" s="417"/>
      <c r="C194" s="418"/>
      <c r="D194" s="418"/>
    </row>
    <row r="195" spans="2:4">
      <c r="B195" s="417"/>
      <c r="C195" s="418"/>
      <c r="D195" s="418"/>
    </row>
    <row r="196" spans="2:4">
      <c r="B196" s="417"/>
      <c r="C196" s="418"/>
      <c r="D196" s="418"/>
    </row>
    <row r="197" spans="2:4">
      <c r="B197" s="417"/>
      <c r="C197" s="418"/>
      <c r="D197" s="418"/>
    </row>
    <row r="198" spans="2:4">
      <c r="B198" s="417"/>
      <c r="C198" s="418"/>
      <c r="D198" s="418"/>
    </row>
    <row r="199" spans="2:4">
      <c r="B199" s="417"/>
      <c r="C199" s="418"/>
      <c r="D199" s="418"/>
    </row>
    <row r="200" spans="2:4">
      <c r="B200" s="417"/>
      <c r="C200" s="418"/>
      <c r="D200" s="418"/>
    </row>
    <row r="201" spans="2:4">
      <c r="B201" s="417"/>
      <c r="C201" s="418"/>
      <c r="D201" s="418"/>
    </row>
    <row r="202" spans="2:4">
      <c r="B202" s="417"/>
      <c r="C202" s="418"/>
      <c r="D202" s="418"/>
    </row>
    <row r="203" spans="2:4">
      <c r="B203" s="417"/>
      <c r="C203" s="418"/>
      <c r="D203" s="418"/>
    </row>
    <row r="204" spans="2:4">
      <c r="B204" s="417"/>
      <c r="C204" s="418"/>
      <c r="D204" s="418"/>
    </row>
    <row r="205" spans="2:4">
      <c r="B205" s="417"/>
      <c r="C205" s="418"/>
      <c r="D205" s="418"/>
    </row>
    <row r="206" spans="2:4">
      <c r="B206" s="417"/>
      <c r="C206" s="418"/>
      <c r="D206" s="418"/>
    </row>
    <row r="207" spans="2:4">
      <c r="B207" s="417"/>
      <c r="C207" s="418"/>
      <c r="D207" s="418"/>
    </row>
    <row r="208" spans="2:4">
      <c r="B208" s="417"/>
      <c r="C208" s="418"/>
      <c r="D208" s="418"/>
    </row>
    <row r="209" spans="2:4">
      <c r="B209" s="417"/>
      <c r="C209" s="418"/>
      <c r="D209" s="418"/>
    </row>
    <row r="210" spans="2:4">
      <c r="B210" s="417"/>
      <c r="C210" s="418"/>
      <c r="D210" s="418"/>
    </row>
    <row r="211" spans="2:4">
      <c r="B211" s="417"/>
      <c r="C211" s="418"/>
      <c r="D211" s="418"/>
    </row>
    <row r="212" spans="2:4">
      <c r="B212" s="417"/>
      <c r="C212" s="418"/>
      <c r="D212" s="418"/>
    </row>
    <row r="213" spans="2:4">
      <c r="B213" s="417"/>
      <c r="C213" s="418"/>
      <c r="D213" s="418"/>
    </row>
    <row r="214" spans="2:4">
      <c r="B214" s="417"/>
      <c r="C214" s="418"/>
      <c r="D214" s="418"/>
    </row>
    <row r="215" spans="2:4">
      <c r="B215" s="417"/>
      <c r="C215" s="418"/>
      <c r="D215" s="418"/>
    </row>
    <row r="216" spans="2:4">
      <c r="B216" s="417"/>
      <c r="C216" s="418"/>
      <c r="D216" s="418"/>
    </row>
    <row r="217" spans="2:4">
      <c r="B217" s="417"/>
      <c r="C217" s="418"/>
      <c r="D217" s="418"/>
    </row>
    <row r="218" spans="2:4">
      <c r="B218" s="417"/>
      <c r="C218" s="418"/>
      <c r="D218" s="418"/>
    </row>
    <row r="219" spans="2:4">
      <c r="B219" s="417"/>
      <c r="C219" s="418"/>
      <c r="D219" s="418"/>
    </row>
    <row r="220" spans="2:4">
      <c r="B220" s="417"/>
      <c r="C220" s="418"/>
      <c r="D220" s="418"/>
    </row>
    <row r="221" spans="2:4">
      <c r="B221" s="417"/>
      <c r="C221" s="418"/>
      <c r="D221" s="418"/>
    </row>
    <row r="222" spans="2:4">
      <c r="B222" s="417"/>
      <c r="C222" s="418"/>
      <c r="D222" s="418"/>
    </row>
    <row r="223" spans="2:4">
      <c r="B223" s="417"/>
      <c r="C223" s="418"/>
      <c r="D223" s="418"/>
    </row>
    <row r="224" spans="2:4">
      <c r="B224" s="417"/>
      <c r="C224" s="418"/>
      <c r="D224" s="418"/>
    </row>
    <row r="225" spans="2:4">
      <c r="B225" s="417"/>
      <c r="C225" s="418"/>
      <c r="D225" s="418"/>
    </row>
    <row r="226" spans="2:4">
      <c r="B226" s="417"/>
      <c r="C226" s="418"/>
      <c r="D226" s="418"/>
    </row>
    <row r="227" spans="2:4">
      <c r="B227" s="417"/>
      <c r="C227" s="418"/>
      <c r="D227" s="418"/>
    </row>
    <row r="228" spans="2:4">
      <c r="B228" s="417"/>
      <c r="C228" s="418"/>
      <c r="D228" s="418"/>
    </row>
    <row r="229" spans="2:4">
      <c r="B229" s="417"/>
      <c r="C229" s="418"/>
      <c r="D229" s="418"/>
    </row>
    <row r="230" spans="2:4">
      <c r="B230" s="417"/>
      <c r="C230" s="418"/>
      <c r="D230" s="418"/>
    </row>
    <row r="231" spans="2:4">
      <c r="B231" s="417"/>
      <c r="C231" s="418"/>
      <c r="D231" s="418"/>
    </row>
    <row r="232" spans="2:4">
      <c r="B232" s="417"/>
      <c r="C232" s="418"/>
      <c r="D232" s="418"/>
    </row>
    <row r="233" spans="2:4">
      <c r="B233" s="417"/>
      <c r="C233" s="418"/>
      <c r="D233" s="418"/>
    </row>
    <row r="234" spans="2:4">
      <c r="B234" s="417"/>
      <c r="C234" s="418"/>
      <c r="D234" s="418"/>
    </row>
    <row r="235" spans="2:4">
      <c r="B235" s="417"/>
      <c r="C235" s="418"/>
      <c r="D235" s="418"/>
    </row>
    <row r="236" spans="2:4">
      <c r="B236" s="417"/>
      <c r="C236" s="418"/>
      <c r="D236" s="418"/>
    </row>
    <row r="237" spans="2:4">
      <c r="B237" s="417"/>
      <c r="C237" s="418"/>
      <c r="D237" s="418"/>
    </row>
    <row r="238" spans="2:4">
      <c r="B238" s="417"/>
      <c r="C238" s="418"/>
      <c r="D238" s="418"/>
    </row>
    <row r="239" spans="2:4">
      <c r="B239" s="417"/>
      <c r="C239" s="418"/>
      <c r="D239" s="418"/>
    </row>
    <row r="240" spans="2:4">
      <c r="B240" s="417"/>
      <c r="C240" s="418"/>
      <c r="D240" s="418"/>
    </row>
    <row r="241" spans="2:4">
      <c r="B241" s="417"/>
      <c r="C241" s="418"/>
      <c r="D241" s="418"/>
    </row>
    <row r="242" spans="2:4">
      <c r="B242" s="417"/>
      <c r="C242" s="418"/>
      <c r="D242" s="418"/>
    </row>
    <row r="243" spans="2:4">
      <c r="B243" s="417"/>
      <c r="C243" s="418"/>
      <c r="D243" s="418"/>
    </row>
    <row r="244" spans="2:4">
      <c r="B244" s="417"/>
      <c r="C244" s="418"/>
      <c r="D244" s="418"/>
    </row>
    <row r="245" spans="2:4">
      <c r="B245" s="417"/>
      <c r="C245" s="418"/>
      <c r="D245" s="418"/>
    </row>
    <row r="246" spans="2:4">
      <c r="B246" s="417"/>
      <c r="C246" s="418"/>
      <c r="D246" s="418"/>
    </row>
    <row r="247" spans="2:4">
      <c r="B247" s="417"/>
      <c r="C247" s="418"/>
      <c r="D247" s="418"/>
    </row>
    <row r="248" spans="2:4">
      <c r="B248" s="417"/>
      <c r="C248" s="418"/>
      <c r="D248" s="418"/>
    </row>
    <row r="249" spans="2:4">
      <c r="B249" s="417"/>
      <c r="C249" s="418"/>
      <c r="D249" s="418"/>
    </row>
    <row r="250" spans="2:4">
      <c r="B250" s="417"/>
      <c r="C250" s="418"/>
      <c r="D250" s="418"/>
    </row>
    <row r="251" spans="2:4">
      <c r="B251" s="417"/>
      <c r="C251" s="418"/>
      <c r="D251" s="418"/>
    </row>
    <row r="252" spans="2:4">
      <c r="B252" s="417"/>
      <c r="C252" s="418"/>
      <c r="D252" s="418"/>
    </row>
    <row r="253" spans="2:4">
      <c r="B253" s="417"/>
      <c r="C253" s="418"/>
      <c r="D253" s="418"/>
    </row>
    <row r="254" spans="2:4">
      <c r="B254" s="417"/>
      <c r="C254" s="418"/>
      <c r="D254" s="418"/>
    </row>
    <row r="255" spans="2:4">
      <c r="B255" s="417"/>
      <c r="C255" s="418"/>
      <c r="D255" s="418"/>
    </row>
    <row r="256" spans="2:4">
      <c r="B256" s="417"/>
      <c r="C256" s="418"/>
      <c r="D256" s="418"/>
    </row>
    <row r="257" spans="2:4">
      <c r="B257" s="417"/>
      <c r="C257" s="418"/>
      <c r="D257" s="418"/>
    </row>
    <row r="258" spans="2:4">
      <c r="B258" s="417"/>
      <c r="C258" s="418"/>
      <c r="D258" s="418"/>
    </row>
    <row r="259" spans="2:4">
      <c r="B259" s="417"/>
      <c r="C259" s="418"/>
      <c r="D259" s="418"/>
    </row>
    <row r="260" spans="2:4">
      <c r="B260" s="417"/>
      <c r="C260" s="418"/>
      <c r="D260" s="418"/>
    </row>
    <row r="261" spans="2:4">
      <c r="B261" s="417"/>
      <c r="C261" s="418"/>
      <c r="D261" s="418"/>
    </row>
    <row r="262" spans="2:4">
      <c r="B262" s="417"/>
      <c r="C262" s="418"/>
      <c r="D262" s="418"/>
    </row>
    <row r="263" spans="2:4">
      <c r="B263" s="417"/>
      <c r="C263" s="418"/>
      <c r="D263" s="418"/>
    </row>
    <row r="264" spans="2:4">
      <c r="B264" s="417"/>
      <c r="C264" s="418"/>
      <c r="D264" s="418"/>
    </row>
    <row r="265" spans="2:4">
      <c r="B265" s="417"/>
      <c r="C265" s="418"/>
      <c r="D265" s="418"/>
    </row>
    <row r="266" spans="2:4">
      <c r="B266" s="417"/>
      <c r="C266" s="418"/>
      <c r="D266" s="418"/>
    </row>
    <row r="267" spans="2:4">
      <c r="B267" s="417"/>
      <c r="C267" s="418"/>
      <c r="D267" s="418"/>
    </row>
    <row r="268" spans="2:4">
      <c r="B268" s="417"/>
      <c r="C268" s="418"/>
      <c r="D268" s="418"/>
    </row>
    <row r="269" spans="2:4">
      <c r="B269" s="417"/>
      <c r="C269" s="418"/>
      <c r="D269" s="418"/>
    </row>
    <row r="270" spans="2:4">
      <c r="B270" s="417"/>
      <c r="C270" s="418"/>
      <c r="D270" s="418"/>
    </row>
    <row r="271" spans="2:4">
      <c r="B271" s="417"/>
      <c r="C271" s="418"/>
      <c r="D271" s="418"/>
    </row>
    <row r="272" spans="2:4">
      <c r="B272" s="417"/>
      <c r="C272" s="418"/>
      <c r="D272" s="418"/>
    </row>
    <row r="273" spans="2:4">
      <c r="B273" s="417"/>
      <c r="C273" s="418"/>
      <c r="D273" s="418"/>
    </row>
    <row r="274" spans="2:4">
      <c r="B274" s="417"/>
      <c r="C274" s="418"/>
      <c r="D274" s="418"/>
    </row>
    <row r="275" spans="2:4">
      <c r="B275" s="417"/>
      <c r="C275" s="418"/>
      <c r="D275" s="418"/>
    </row>
    <row r="276" spans="2:4">
      <c r="B276" s="417"/>
      <c r="C276" s="418"/>
      <c r="D276" s="418"/>
    </row>
    <row r="277" spans="2:4">
      <c r="B277" s="417"/>
      <c r="C277" s="418"/>
      <c r="D277" s="418"/>
    </row>
    <row r="278" spans="2:4">
      <c r="B278" s="417"/>
      <c r="C278" s="418"/>
      <c r="D278" s="418"/>
    </row>
    <row r="279" spans="2:4">
      <c r="B279" s="417"/>
      <c r="C279" s="418"/>
      <c r="D279" s="418"/>
    </row>
    <row r="280" spans="2:4">
      <c r="B280" s="417"/>
      <c r="C280" s="418"/>
      <c r="D280" s="418"/>
    </row>
    <row r="281" spans="2:4">
      <c r="B281" s="417"/>
      <c r="C281" s="418"/>
      <c r="D281" s="418"/>
    </row>
    <row r="282" spans="2:4">
      <c r="B282" s="417"/>
      <c r="C282" s="418"/>
      <c r="D282" s="418"/>
    </row>
    <row r="283" spans="2:4">
      <c r="B283" s="417"/>
      <c r="C283" s="418"/>
      <c r="D283" s="418"/>
    </row>
    <row r="284" spans="2:4">
      <c r="B284" s="417"/>
      <c r="C284" s="418"/>
      <c r="D284" s="418"/>
    </row>
    <row r="285" spans="2:4">
      <c r="B285" s="417"/>
      <c r="C285" s="418"/>
      <c r="D285" s="418"/>
    </row>
    <row r="286" spans="2:4">
      <c r="B286" s="417"/>
      <c r="C286" s="418"/>
      <c r="D286" s="418"/>
    </row>
    <row r="287" spans="2:4">
      <c r="B287" s="417"/>
      <c r="C287" s="418"/>
      <c r="D287" s="418"/>
    </row>
    <row r="288" spans="2:4">
      <c r="B288" s="417"/>
      <c r="C288" s="418"/>
      <c r="D288" s="418"/>
    </row>
    <row r="289" spans="2:4">
      <c r="B289" s="417"/>
      <c r="C289" s="418"/>
      <c r="D289" s="418"/>
    </row>
    <row r="290" spans="2:4">
      <c r="B290" s="417"/>
      <c r="C290" s="418"/>
      <c r="D290" s="418"/>
    </row>
    <row r="291" spans="2:4">
      <c r="B291" s="417"/>
      <c r="C291" s="418"/>
      <c r="D291" s="418"/>
    </row>
    <row r="292" spans="2:4">
      <c r="B292" s="417"/>
      <c r="C292" s="418"/>
      <c r="D292" s="418"/>
    </row>
    <row r="293" spans="2:4">
      <c r="B293" s="417"/>
      <c r="C293" s="418"/>
      <c r="D293" s="418"/>
    </row>
    <row r="294" spans="2:4">
      <c r="B294" s="417"/>
      <c r="C294" s="418"/>
      <c r="D294" s="418"/>
    </row>
    <row r="295" spans="2:4">
      <c r="B295" s="417"/>
      <c r="C295" s="418"/>
      <c r="D295" s="418"/>
    </row>
    <row r="296" spans="2:4">
      <c r="B296" s="417"/>
      <c r="C296" s="418"/>
      <c r="D296" s="418"/>
    </row>
    <row r="297" spans="2:4">
      <c r="B297" s="417"/>
      <c r="C297" s="418"/>
      <c r="D297" s="418"/>
    </row>
    <row r="298" spans="2:4">
      <c r="B298" s="417"/>
      <c r="C298" s="418"/>
      <c r="D298" s="418"/>
    </row>
    <row r="299" spans="2:4">
      <c r="B299" s="417"/>
      <c r="C299" s="418"/>
      <c r="D299" s="418"/>
    </row>
    <row r="300" spans="2:4">
      <c r="B300" s="417"/>
      <c r="C300" s="418"/>
      <c r="D300" s="418"/>
    </row>
    <row r="301" spans="2:4">
      <c r="B301" s="417"/>
      <c r="C301" s="418"/>
      <c r="D301" s="418"/>
    </row>
    <row r="302" spans="2:4">
      <c r="B302" s="417"/>
      <c r="C302" s="418"/>
      <c r="D302" s="418"/>
    </row>
    <row r="303" spans="2:4">
      <c r="B303" s="417"/>
      <c r="C303" s="418"/>
      <c r="D303" s="418"/>
    </row>
    <row r="304" spans="2:4">
      <c r="B304" s="417"/>
      <c r="C304" s="418"/>
      <c r="D304" s="418"/>
    </row>
    <row r="305" spans="2:4">
      <c r="B305" s="417"/>
      <c r="C305" s="418"/>
      <c r="D305" s="418"/>
    </row>
    <row r="306" spans="2:4">
      <c r="B306" s="417"/>
      <c r="C306" s="418"/>
      <c r="D306" s="418"/>
    </row>
    <row r="307" spans="2:4">
      <c r="B307" s="417"/>
      <c r="C307" s="418"/>
      <c r="D307" s="418"/>
    </row>
    <row r="308" spans="2:4">
      <c r="B308" s="417"/>
      <c r="C308" s="418"/>
      <c r="D308" s="418"/>
    </row>
    <row r="309" spans="2:4">
      <c r="B309" s="417"/>
      <c r="C309" s="418"/>
      <c r="D309" s="418"/>
    </row>
    <row r="310" spans="2:4">
      <c r="B310" s="417"/>
      <c r="C310" s="418"/>
      <c r="D310" s="418"/>
    </row>
    <row r="311" spans="2:4">
      <c r="B311" s="417"/>
      <c r="C311" s="418"/>
      <c r="D311" s="418"/>
    </row>
    <row r="312" spans="2:4">
      <c r="B312" s="417"/>
      <c r="C312" s="418"/>
      <c r="D312" s="418"/>
    </row>
    <row r="313" spans="2:4">
      <c r="B313" s="417"/>
      <c r="C313" s="418"/>
      <c r="D313" s="418"/>
    </row>
    <row r="314" spans="2:4">
      <c r="B314" s="417"/>
      <c r="C314" s="418"/>
      <c r="D314" s="418"/>
    </row>
    <row r="315" spans="2:4">
      <c r="B315" s="417"/>
      <c r="C315" s="418"/>
      <c r="D315" s="418"/>
    </row>
    <row r="316" spans="2:4">
      <c r="B316" s="417"/>
      <c r="C316" s="418"/>
      <c r="D316" s="418"/>
    </row>
    <row r="317" spans="2:4">
      <c r="B317" s="417"/>
      <c r="C317" s="418"/>
      <c r="D317" s="418"/>
    </row>
    <row r="318" spans="2:4">
      <c r="B318" s="417"/>
      <c r="C318" s="418"/>
      <c r="D318" s="418"/>
    </row>
    <row r="319" spans="2:4">
      <c r="B319" s="417"/>
      <c r="C319" s="418"/>
      <c r="D319" s="418"/>
    </row>
    <row r="320" spans="2:4">
      <c r="B320" s="417"/>
      <c r="C320" s="418"/>
      <c r="D320" s="418"/>
    </row>
    <row r="321" spans="2:4">
      <c r="B321" s="417"/>
      <c r="C321" s="418"/>
      <c r="D321" s="418"/>
    </row>
    <row r="322" spans="2:4">
      <c r="B322" s="417"/>
      <c r="C322" s="418"/>
      <c r="D322" s="418"/>
    </row>
    <row r="323" spans="2:4">
      <c r="B323" s="417"/>
      <c r="C323" s="418"/>
      <c r="D323" s="418"/>
    </row>
    <row r="324" spans="2:4">
      <c r="B324" s="417"/>
      <c r="C324" s="418"/>
      <c r="D324" s="418"/>
    </row>
    <row r="325" spans="2:4">
      <c r="B325" s="417"/>
      <c r="C325" s="418"/>
      <c r="D325" s="418"/>
    </row>
    <row r="326" spans="2:4">
      <c r="B326" s="417"/>
      <c r="C326" s="418"/>
      <c r="D326" s="418"/>
    </row>
    <row r="327" spans="2:4">
      <c r="B327" s="417"/>
      <c r="C327" s="418"/>
      <c r="D327" s="418"/>
    </row>
    <row r="328" spans="2:4">
      <c r="B328" s="417"/>
      <c r="C328" s="418"/>
      <c r="D328" s="418"/>
    </row>
    <row r="329" spans="2:4">
      <c r="B329" s="417"/>
      <c r="C329" s="418"/>
      <c r="D329" s="418"/>
    </row>
    <row r="330" spans="2:4">
      <c r="B330" s="417"/>
      <c r="C330" s="418"/>
      <c r="D330" s="418"/>
    </row>
    <row r="331" spans="2:4">
      <c r="B331" s="417"/>
      <c r="C331" s="418"/>
      <c r="D331" s="418"/>
    </row>
    <row r="332" spans="2:4">
      <c r="B332" s="417"/>
      <c r="C332" s="418"/>
      <c r="D332" s="418"/>
    </row>
    <row r="333" spans="2:4">
      <c r="B333" s="417"/>
      <c r="C333" s="418"/>
      <c r="D333" s="418"/>
    </row>
    <row r="334" spans="2:4">
      <c r="B334" s="417"/>
      <c r="C334" s="418"/>
      <c r="D334" s="418"/>
    </row>
    <row r="335" spans="2:4">
      <c r="B335" s="417"/>
      <c r="C335" s="418"/>
      <c r="D335" s="418"/>
    </row>
    <row r="336" spans="2:4">
      <c r="B336" s="417"/>
      <c r="C336" s="418"/>
      <c r="D336" s="418"/>
    </row>
    <row r="337" spans="2:4">
      <c r="B337" s="417"/>
      <c r="C337" s="418"/>
      <c r="D337" s="418"/>
    </row>
    <row r="338" spans="2:4">
      <c r="B338" s="417"/>
      <c r="C338" s="418"/>
      <c r="D338" s="418"/>
    </row>
    <row r="339" spans="2:4">
      <c r="B339" s="417"/>
      <c r="C339" s="418"/>
      <c r="D339" s="418"/>
    </row>
    <row r="340" spans="2:4">
      <c r="B340" s="417"/>
      <c r="C340" s="418"/>
      <c r="D340" s="418"/>
    </row>
    <row r="341" spans="2:4">
      <c r="B341" s="417"/>
      <c r="C341" s="418"/>
      <c r="D341" s="418"/>
    </row>
    <row r="342" spans="2:4">
      <c r="B342" s="417"/>
      <c r="C342" s="418"/>
      <c r="D342" s="418"/>
    </row>
    <row r="343" spans="2:4">
      <c r="B343" s="417"/>
      <c r="C343" s="418"/>
      <c r="D343" s="418"/>
    </row>
    <row r="344" spans="2:4">
      <c r="B344" s="417"/>
      <c r="C344" s="418"/>
      <c r="D344" s="418"/>
    </row>
    <row r="345" spans="2:4">
      <c r="B345" s="417"/>
      <c r="C345" s="418"/>
      <c r="D345" s="418"/>
    </row>
    <row r="346" spans="2:4">
      <c r="B346" s="417"/>
      <c r="C346" s="418"/>
      <c r="D346" s="418"/>
    </row>
    <row r="347" spans="2:4">
      <c r="B347" s="417"/>
      <c r="C347" s="418"/>
      <c r="D347" s="418"/>
    </row>
    <row r="348" spans="2:4">
      <c r="B348" s="417"/>
      <c r="C348" s="418"/>
      <c r="D348" s="418"/>
    </row>
    <row r="349" spans="2:4">
      <c r="B349" s="417"/>
      <c r="C349" s="418"/>
      <c r="D349" s="418"/>
    </row>
    <row r="350" spans="2:4">
      <c r="B350" s="417"/>
      <c r="C350" s="418"/>
      <c r="D350" s="418"/>
    </row>
    <row r="351" spans="2:4">
      <c r="B351" s="417"/>
      <c r="C351" s="418"/>
      <c r="D351" s="418"/>
    </row>
    <row r="352" spans="2:4">
      <c r="B352" s="417"/>
      <c r="C352" s="418"/>
      <c r="D352" s="418"/>
    </row>
    <row r="353" spans="2:4">
      <c r="B353" s="417"/>
      <c r="C353" s="418"/>
      <c r="D353" s="418"/>
    </row>
    <row r="354" spans="2:4">
      <c r="B354" s="417"/>
      <c r="C354" s="418"/>
      <c r="D354" s="418"/>
    </row>
    <row r="355" spans="2:4">
      <c r="B355" s="417"/>
      <c r="C355" s="418"/>
      <c r="D355" s="418"/>
    </row>
    <row r="356" spans="2:4">
      <c r="B356" s="417"/>
      <c r="C356" s="418"/>
      <c r="D356" s="418"/>
    </row>
    <row r="357" spans="2:4">
      <c r="B357" s="417"/>
      <c r="C357" s="418"/>
      <c r="D357" s="418"/>
    </row>
    <row r="358" spans="2:4">
      <c r="B358" s="417"/>
      <c r="C358" s="418"/>
      <c r="D358" s="418"/>
    </row>
    <row r="359" spans="2:4">
      <c r="B359" s="417"/>
      <c r="C359" s="418"/>
      <c r="D359" s="418"/>
    </row>
    <row r="360" spans="2:4">
      <c r="B360" s="417"/>
      <c r="C360" s="418"/>
      <c r="D360" s="418"/>
    </row>
    <row r="361" spans="2:4">
      <c r="B361" s="417"/>
      <c r="C361" s="418"/>
      <c r="D361" s="418"/>
    </row>
    <row r="362" spans="2:4">
      <c r="B362" s="417"/>
      <c r="C362" s="418"/>
      <c r="D362" s="418"/>
    </row>
    <row r="363" spans="2:4">
      <c r="B363" s="417"/>
      <c r="C363" s="418"/>
      <c r="D363" s="418"/>
    </row>
    <row r="364" spans="2:4">
      <c r="B364" s="417"/>
      <c r="C364" s="418"/>
      <c r="D364" s="418"/>
    </row>
    <row r="365" spans="2:4">
      <c r="B365" s="417"/>
      <c r="C365" s="418"/>
      <c r="D365" s="418"/>
    </row>
    <row r="366" spans="2:4">
      <c r="B366" s="417"/>
      <c r="C366" s="418"/>
      <c r="D366" s="418"/>
    </row>
    <row r="367" spans="2:4">
      <c r="B367" s="417"/>
      <c r="C367" s="418"/>
      <c r="D367" s="418"/>
    </row>
    <row r="368" spans="2:4">
      <c r="B368" s="417"/>
      <c r="C368" s="418"/>
      <c r="D368" s="418"/>
    </row>
    <row r="369" spans="2:4">
      <c r="B369" s="417"/>
      <c r="C369" s="418"/>
      <c r="D369" s="418"/>
    </row>
    <row r="370" spans="2:4">
      <c r="B370" s="417"/>
      <c r="C370" s="418"/>
      <c r="D370" s="418"/>
    </row>
    <row r="371" spans="2:4">
      <c r="B371" s="417"/>
      <c r="C371" s="418"/>
      <c r="D371" s="418"/>
    </row>
    <row r="372" spans="2:4">
      <c r="B372" s="417"/>
      <c r="C372" s="418"/>
      <c r="D372" s="418"/>
    </row>
    <row r="373" spans="2:4">
      <c r="B373" s="417"/>
      <c r="C373" s="418"/>
      <c r="D373" s="418"/>
    </row>
    <row r="374" spans="2:4">
      <c r="B374" s="417"/>
      <c r="C374" s="418"/>
      <c r="D374" s="418"/>
    </row>
    <row r="375" spans="2:4">
      <c r="B375" s="417"/>
      <c r="C375" s="418"/>
      <c r="D375" s="418"/>
    </row>
    <row r="376" spans="2:4">
      <c r="B376" s="417"/>
      <c r="C376" s="418"/>
      <c r="D376" s="418"/>
    </row>
    <row r="377" spans="2:4">
      <c r="B377" s="417"/>
      <c r="C377" s="418"/>
      <c r="D377" s="418"/>
    </row>
    <row r="378" spans="2:4">
      <c r="B378" s="417"/>
      <c r="C378" s="418"/>
      <c r="D378" s="418"/>
    </row>
    <row r="379" spans="2:4">
      <c r="B379" s="417"/>
      <c r="C379" s="418"/>
      <c r="D379" s="418"/>
    </row>
    <row r="380" spans="2:4">
      <c r="B380" s="417"/>
      <c r="C380" s="418"/>
      <c r="D380" s="418"/>
    </row>
    <row r="381" spans="2:4">
      <c r="B381" s="417"/>
      <c r="C381" s="418"/>
      <c r="D381" s="418"/>
    </row>
    <row r="382" spans="2:4">
      <c r="B382" s="417"/>
      <c r="C382" s="418"/>
      <c r="D382" s="418"/>
    </row>
    <row r="383" spans="2:4">
      <c r="B383" s="417"/>
      <c r="C383" s="418"/>
      <c r="D383" s="418"/>
    </row>
    <row r="384" spans="2:4">
      <c r="B384" s="417"/>
      <c r="C384" s="418"/>
      <c r="D384" s="418"/>
    </row>
    <row r="385" spans="2:4">
      <c r="B385" s="417"/>
      <c r="C385" s="418"/>
      <c r="D385" s="418"/>
    </row>
    <row r="386" spans="2:4">
      <c r="B386" s="417"/>
      <c r="C386" s="418"/>
      <c r="D386" s="418"/>
    </row>
    <row r="387" spans="2:4">
      <c r="B387" s="417"/>
      <c r="C387" s="418"/>
      <c r="D387" s="418"/>
    </row>
    <row r="388" spans="2:4">
      <c r="B388" s="417"/>
      <c r="C388" s="418"/>
      <c r="D388" s="418"/>
    </row>
    <row r="389" spans="2:4">
      <c r="B389" s="417"/>
      <c r="C389" s="418"/>
      <c r="D389" s="418"/>
    </row>
    <row r="390" spans="2:4">
      <c r="B390" s="417"/>
      <c r="C390" s="418"/>
      <c r="D390" s="418"/>
    </row>
    <row r="391" spans="2:4">
      <c r="B391" s="417"/>
      <c r="C391" s="418"/>
      <c r="D391" s="418"/>
    </row>
    <row r="392" spans="2:4">
      <c r="B392" s="417"/>
      <c r="C392" s="418"/>
      <c r="D392" s="418"/>
    </row>
    <row r="393" spans="2:4">
      <c r="B393" s="417"/>
      <c r="C393" s="418"/>
      <c r="D393" s="418"/>
    </row>
    <row r="394" spans="2:4">
      <c r="B394" s="417"/>
      <c r="C394" s="418"/>
      <c r="D394" s="418"/>
    </row>
    <row r="395" spans="2:4">
      <c r="B395" s="417"/>
      <c r="C395" s="418"/>
      <c r="D395" s="418"/>
    </row>
    <row r="396" spans="2:4">
      <c r="B396" s="417"/>
      <c r="C396" s="418"/>
      <c r="D396" s="418"/>
    </row>
    <row r="397" spans="2:4">
      <c r="B397" s="417"/>
      <c r="C397" s="418"/>
      <c r="D397" s="418"/>
    </row>
    <row r="398" spans="2:4">
      <c r="B398" s="417"/>
      <c r="C398" s="418"/>
      <c r="D398" s="418"/>
    </row>
    <row r="399" spans="2:4">
      <c r="B399" s="417"/>
      <c r="C399" s="418"/>
      <c r="D399" s="418"/>
    </row>
    <row r="400" spans="2:4">
      <c r="B400" s="417"/>
      <c r="C400" s="418"/>
      <c r="D400" s="418"/>
    </row>
    <row r="401" spans="2:4">
      <c r="B401" s="417"/>
      <c r="C401" s="418"/>
      <c r="D401" s="418"/>
    </row>
    <row r="402" spans="2:4">
      <c r="B402" s="417"/>
      <c r="C402" s="418"/>
      <c r="D402" s="418"/>
    </row>
    <row r="403" spans="2:4">
      <c r="B403" s="417"/>
      <c r="C403" s="418"/>
      <c r="D403" s="418"/>
    </row>
    <row r="404" spans="2:4">
      <c r="B404" s="417"/>
      <c r="C404" s="418"/>
      <c r="D404" s="418"/>
    </row>
    <row r="405" spans="2:4">
      <c r="B405" s="417"/>
      <c r="C405" s="418"/>
      <c r="D405" s="418"/>
    </row>
    <row r="406" spans="2:4">
      <c r="B406" s="417"/>
      <c r="C406" s="418"/>
      <c r="D406" s="418"/>
    </row>
    <row r="407" spans="2:4">
      <c r="B407" s="417"/>
      <c r="C407" s="418"/>
      <c r="D407" s="418"/>
    </row>
    <row r="408" spans="2:4">
      <c r="B408" s="417"/>
      <c r="C408" s="418"/>
      <c r="D408" s="418"/>
    </row>
    <row r="409" spans="2:4">
      <c r="B409" s="417"/>
      <c r="C409" s="418"/>
      <c r="D409" s="418"/>
    </row>
    <row r="410" spans="2:4">
      <c r="B410" s="417"/>
      <c r="C410" s="418"/>
      <c r="D410" s="418"/>
    </row>
    <row r="411" spans="2:4">
      <c r="B411" s="417"/>
      <c r="C411" s="418"/>
      <c r="D411" s="418"/>
    </row>
    <row r="412" spans="2:4">
      <c r="B412" s="417"/>
      <c r="C412" s="418"/>
      <c r="D412" s="418"/>
    </row>
    <row r="413" spans="2:4">
      <c r="B413" s="417"/>
      <c r="C413" s="418"/>
      <c r="D413" s="418"/>
    </row>
    <row r="414" spans="2:4">
      <c r="B414" s="417"/>
      <c r="C414" s="418"/>
      <c r="D414" s="418"/>
    </row>
    <row r="415" spans="2:4">
      <c r="B415" s="417"/>
      <c r="C415" s="418"/>
      <c r="D415" s="418"/>
    </row>
    <row r="416" spans="2:4">
      <c r="B416" s="417"/>
      <c r="C416" s="418"/>
      <c r="D416" s="418"/>
    </row>
    <row r="417" spans="2:4">
      <c r="B417" s="417"/>
      <c r="C417" s="418"/>
      <c r="D417" s="418"/>
    </row>
    <row r="418" spans="2:4">
      <c r="B418" s="417"/>
      <c r="C418" s="418"/>
      <c r="D418" s="418"/>
    </row>
    <row r="419" spans="2:4">
      <c r="B419" s="417"/>
      <c r="C419" s="418"/>
      <c r="D419" s="418"/>
    </row>
    <row r="420" spans="2:4">
      <c r="B420" s="417"/>
      <c r="C420" s="418"/>
      <c r="D420" s="418"/>
    </row>
    <row r="421" spans="2:4">
      <c r="B421" s="417"/>
      <c r="C421" s="418"/>
      <c r="D421" s="418"/>
    </row>
    <row r="422" spans="2:4">
      <c r="B422" s="417"/>
      <c r="C422" s="418"/>
      <c r="D422" s="418"/>
    </row>
    <row r="423" spans="2:4">
      <c r="B423" s="417"/>
      <c r="C423" s="418"/>
      <c r="D423" s="418"/>
    </row>
    <row r="424" spans="2:4">
      <c r="B424" s="417"/>
      <c r="C424" s="418"/>
      <c r="D424" s="418"/>
    </row>
    <row r="425" spans="2:4">
      <c r="B425" s="417"/>
      <c r="C425" s="418"/>
      <c r="D425" s="418"/>
    </row>
    <row r="426" spans="2:4">
      <c r="B426" s="417"/>
      <c r="C426" s="418"/>
      <c r="D426" s="418"/>
    </row>
    <row r="427" spans="2:4">
      <c r="B427" s="417"/>
      <c r="C427" s="418"/>
      <c r="D427" s="418"/>
    </row>
    <row r="428" spans="2:4">
      <c r="B428" s="417"/>
      <c r="C428" s="418"/>
      <c r="D428" s="418"/>
    </row>
    <row r="429" spans="2:4">
      <c r="B429" s="417"/>
      <c r="C429" s="418"/>
      <c r="D429" s="418"/>
    </row>
    <row r="430" spans="2:4">
      <c r="B430" s="417"/>
      <c r="C430" s="418"/>
      <c r="D430" s="418"/>
    </row>
    <row r="431" spans="2:4">
      <c r="B431" s="417"/>
      <c r="C431" s="418"/>
      <c r="D431" s="418"/>
    </row>
    <row r="432" spans="2:4">
      <c r="B432" s="417"/>
      <c r="C432" s="418"/>
      <c r="D432" s="418"/>
    </row>
    <row r="433" spans="2:4">
      <c r="B433" s="417"/>
      <c r="C433" s="418"/>
      <c r="D433" s="418"/>
    </row>
    <row r="434" spans="2:4">
      <c r="B434" s="417"/>
      <c r="C434" s="418"/>
      <c r="D434" s="418"/>
    </row>
    <row r="435" spans="2:4">
      <c r="B435" s="417"/>
      <c r="C435" s="418"/>
      <c r="D435" s="418"/>
    </row>
    <row r="436" spans="2:4">
      <c r="B436" s="417"/>
      <c r="C436" s="418"/>
      <c r="D436" s="418"/>
    </row>
    <row r="437" spans="2:4">
      <c r="B437" s="417"/>
      <c r="C437" s="418"/>
      <c r="D437" s="418"/>
    </row>
    <row r="438" spans="2:4">
      <c r="B438" s="417"/>
      <c r="C438" s="418"/>
      <c r="D438" s="418"/>
    </row>
    <row r="439" spans="2:4">
      <c r="B439" s="417"/>
      <c r="C439" s="418"/>
      <c r="D439" s="418"/>
    </row>
    <row r="440" spans="2:4">
      <c r="B440" s="417"/>
      <c r="C440" s="418"/>
      <c r="D440" s="418"/>
    </row>
    <row r="441" spans="2:4">
      <c r="B441" s="417"/>
      <c r="C441" s="418"/>
      <c r="D441" s="418"/>
    </row>
    <row r="442" spans="2:4">
      <c r="B442" s="417"/>
      <c r="C442" s="418"/>
      <c r="D442" s="418"/>
    </row>
    <row r="443" spans="2:4">
      <c r="B443" s="417"/>
      <c r="C443" s="418"/>
      <c r="D443" s="418"/>
    </row>
    <row r="444" spans="2:4">
      <c r="B444" s="417"/>
      <c r="C444" s="418"/>
      <c r="D444" s="418"/>
    </row>
    <row r="445" spans="2:4">
      <c r="B445" s="417"/>
      <c r="C445" s="418"/>
      <c r="D445" s="418"/>
    </row>
    <row r="446" spans="2:4">
      <c r="B446" s="417"/>
      <c r="C446" s="418"/>
      <c r="D446" s="418"/>
    </row>
    <row r="447" spans="2:4">
      <c r="B447" s="417"/>
      <c r="C447" s="418"/>
      <c r="D447" s="418"/>
    </row>
    <row r="448" spans="2:4">
      <c r="B448" s="417"/>
      <c r="C448" s="418"/>
      <c r="D448" s="418"/>
    </row>
    <row r="449" spans="2:4">
      <c r="B449" s="417"/>
      <c r="C449" s="418"/>
      <c r="D449" s="418"/>
    </row>
    <row r="450" spans="2:4">
      <c r="B450" s="417"/>
      <c r="C450" s="418"/>
      <c r="D450" s="418"/>
    </row>
    <row r="451" spans="2:4">
      <c r="B451" s="417"/>
      <c r="C451" s="418"/>
      <c r="D451" s="418"/>
    </row>
    <row r="452" spans="2:4">
      <c r="B452" s="417"/>
      <c r="C452" s="418"/>
      <c r="D452" s="418"/>
    </row>
    <row r="453" spans="2:4">
      <c r="B453" s="417"/>
      <c r="C453" s="418"/>
      <c r="D453" s="418"/>
    </row>
    <row r="454" spans="2:4">
      <c r="B454" s="417"/>
      <c r="C454" s="418"/>
      <c r="D454" s="418"/>
    </row>
    <row r="455" spans="2:4">
      <c r="B455" s="417"/>
      <c r="C455" s="418"/>
      <c r="D455" s="418"/>
    </row>
    <row r="456" spans="2:4">
      <c r="B456" s="417"/>
      <c r="C456" s="418"/>
      <c r="D456" s="418"/>
    </row>
    <row r="457" spans="2:4">
      <c r="B457" s="417"/>
      <c r="C457" s="418"/>
      <c r="D457" s="418"/>
    </row>
    <row r="458" spans="2:4">
      <c r="B458" s="417"/>
      <c r="C458" s="418"/>
      <c r="D458" s="418"/>
    </row>
    <row r="459" spans="2:4">
      <c r="B459" s="417"/>
      <c r="C459" s="418"/>
      <c r="D459" s="418"/>
    </row>
    <row r="460" spans="2:4">
      <c r="B460" s="417"/>
      <c r="C460" s="418"/>
      <c r="D460" s="418"/>
    </row>
    <row r="461" spans="2:4">
      <c r="B461" s="417"/>
      <c r="C461" s="418"/>
      <c r="D461" s="418"/>
    </row>
    <row r="462" spans="2:4">
      <c r="B462" s="417"/>
      <c r="C462" s="418"/>
      <c r="D462" s="418"/>
    </row>
    <row r="463" spans="2:4">
      <c r="B463" s="417"/>
      <c r="C463" s="418"/>
      <c r="D463" s="418"/>
    </row>
    <row r="464" spans="2:4">
      <c r="B464" s="417"/>
      <c r="C464" s="418"/>
      <c r="D464" s="418"/>
    </row>
    <row r="465" spans="2:4">
      <c r="B465" s="417"/>
      <c r="C465" s="418"/>
      <c r="D465" s="418"/>
    </row>
    <row r="466" spans="2:4">
      <c r="B466" s="417"/>
      <c r="C466" s="418"/>
      <c r="D466" s="418"/>
    </row>
    <row r="467" spans="2:4">
      <c r="B467" s="417"/>
      <c r="C467" s="418"/>
      <c r="D467" s="418"/>
    </row>
    <row r="468" spans="2:4">
      <c r="B468" s="417"/>
      <c r="C468" s="418"/>
      <c r="D468" s="418"/>
    </row>
    <row r="469" spans="2:4">
      <c r="B469" s="417"/>
      <c r="C469" s="418"/>
      <c r="D469" s="418"/>
    </row>
    <row r="470" spans="2:4">
      <c r="B470" s="417"/>
      <c r="C470" s="418"/>
      <c r="D470" s="418"/>
    </row>
    <row r="471" spans="2:4">
      <c r="B471" s="417"/>
      <c r="C471" s="418"/>
      <c r="D471" s="418"/>
    </row>
    <row r="472" spans="2:4">
      <c r="B472" s="417"/>
      <c r="C472" s="418"/>
      <c r="D472" s="418"/>
    </row>
    <row r="473" spans="2:4">
      <c r="B473" s="417"/>
      <c r="C473" s="418"/>
      <c r="D473" s="418"/>
    </row>
    <row r="474" spans="2:4">
      <c r="B474" s="417"/>
      <c r="C474" s="418"/>
      <c r="D474" s="418"/>
    </row>
    <row r="475" spans="2:4">
      <c r="B475" s="417"/>
      <c r="C475" s="418"/>
      <c r="D475" s="418"/>
    </row>
    <row r="476" spans="2:4">
      <c r="B476" s="417"/>
      <c r="C476" s="418"/>
      <c r="D476" s="418"/>
    </row>
    <row r="477" spans="2:4">
      <c r="B477" s="417"/>
      <c r="C477" s="418"/>
      <c r="D477" s="418"/>
    </row>
    <row r="478" spans="2:4">
      <c r="B478" s="417"/>
      <c r="C478" s="418"/>
      <c r="D478" s="418"/>
    </row>
    <row r="479" spans="2:4">
      <c r="B479" s="417"/>
      <c r="C479" s="418"/>
      <c r="D479" s="418"/>
    </row>
    <row r="480" spans="2:4">
      <c r="B480" s="417"/>
      <c r="C480" s="418"/>
      <c r="D480" s="418"/>
    </row>
    <row r="481" spans="2:4">
      <c r="B481" s="417"/>
      <c r="C481" s="418"/>
      <c r="D481" s="418"/>
    </row>
    <row r="482" spans="2:4">
      <c r="B482" s="417"/>
      <c r="C482" s="418"/>
      <c r="D482" s="418"/>
    </row>
    <row r="483" spans="2:4">
      <c r="B483" s="417"/>
      <c r="C483" s="418"/>
      <c r="D483" s="418"/>
    </row>
    <row r="484" spans="2:4">
      <c r="B484" s="417"/>
      <c r="C484" s="418"/>
      <c r="D484" s="418"/>
    </row>
    <row r="485" spans="2:4">
      <c r="B485" s="417"/>
      <c r="C485" s="418"/>
      <c r="D485" s="418"/>
    </row>
    <row r="486" spans="2:4">
      <c r="B486" s="417"/>
      <c r="C486" s="418"/>
      <c r="D486" s="418"/>
    </row>
    <row r="487" spans="2:4">
      <c r="B487" s="417"/>
      <c r="C487" s="418"/>
      <c r="D487" s="418"/>
    </row>
    <row r="488" spans="2:4">
      <c r="B488" s="417"/>
      <c r="C488" s="418"/>
      <c r="D488" s="418"/>
    </row>
    <row r="489" spans="2:4">
      <c r="B489" s="417"/>
      <c r="C489" s="418"/>
      <c r="D489" s="418"/>
    </row>
    <row r="490" spans="2:4">
      <c r="B490" s="417"/>
      <c r="C490" s="418"/>
      <c r="D490" s="418"/>
    </row>
    <row r="491" spans="2:4">
      <c r="B491" s="417"/>
      <c r="C491" s="418"/>
      <c r="D491" s="418"/>
    </row>
    <row r="492" spans="2:4">
      <c r="B492" s="417"/>
      <c r="C492" s="418"/>
      <c r="D492" s="418"/>
    </row>
    <row r="493" spans="2:4">
      <c r="B493" s="417"/>
      <c r="C493" s="418"/>
      <c r="D493" s="418"/>
    </row>
    <row r="494" spans="2:4">
      <c r="B494" s="417"/>
      <c r="C494" s="418"/>
      <c r="D494" s="418"/>
    </row>
    <row r="495" spans="2:4">
      <c r="B495" s="417"/>
      <c r="C495" s="418"/>
      <c r="D495" s="418"/>
    </row>
    <row r="496" spans="2:4">
      <c r="B496" s="417"/>
      <c r="C496" s="418"/>
      <c r="D496" s="418"/>
    </row>
    <row r="497" spans="2:4">
      <c r="B497" s="417"/>
      <c r="C497" s="418"/>
      <c r="D497" s="418"/>
    </row>
    <row r="498" spans="2:4">
      <c r="B498" s="417"/>
      <c r="C498" s="418"/>
      <c r="D498" s="418"/>
    </row>
    <row r="499" spans="2:4">
      <c r="B499" s="417"/>
      <c r="C499" s="418"/>
      <c r="D499" s="418"/>
    </row>
    <row r="500" spans="2:4">
      <c r="B500" s="417"/>
      <c r="C500" s="418"/>
      <c r="D500" s="418"/>
    </row>
    <row r="501" spans="2:4">
      <c r="B501" s="417"/>
      <c r="C501" s="418"/>
      <c r="D501" s="418"/>
    </row>
    <row r="502" spans="2:4">
      <c r="B502" s="417"/>
      <c r="C502" s="418"/>
      <c r="D502" s="418"/>
    </row>
    <row r="503" spans="2:4">
      <c r="B503" s="417"/>
      <c r="C503" s="418"/>
      <c r="D503" s="418"/>
    </row>
    <row r="504" spans="2:4">
      <c r="B504" s="417"/>
      <c r="C504" s="418"/>
      <c r="D504" s="418"/>
    </row>
    <row r="505" spans="2:4">
      <c r="B505" s="417"/>
      <c r="C505" s="418"/>
      <c r="D505" s="418"/>
    </row>
    <row r="506" spans="2:4">
      <c r="B506" s="417"/>
      <c r="C506" s="418"/>
      <c r="D506" s="418"/>
    </row>
    <row r="507" spans="2:4">
      <c r="B507" s="417"/>
      <c r="C507" s="418"/>
      <c r="D507" s="418"/>
    </row>
    <row r="508" spans="2:4">
      <c r="B508" s="417"/>
      <c r="C508" s="418"/>
      <c r="D508" s="418"/>
    </row>
    <row r="509" spans="2:4">
      <c r="B509" s="417"/>
      <c r="C509" s="418"/>
      <c r="D509" s="418"/>
    </row>
    <row r="510" spans="2:4">
      <c r="B510" s="417"/>
      <c r="C510" s="418"/>
      <c r="D510" s="418"/>
    </row>
    <row r="511" spans="2:4">
      <c r="B511" s="417"/>
      <c r="C511" s="418"/>
      <c r="D511" s="418"/>
    </row>
    <row r="512" spans="2:4">
      <c r="B512" s="417"/>
      <c r="C512" s="418"/>
      <c r="D512" s="418"/>
    </row>
    <row r="513" spans="2:4">
      <c r="B513" s="417"/>
      <c r="C513" s="418"/>
      <c r="D513" s="418"/>
    </row>
    <row r="514" spans="2:4">
      <c r="B514" s="417"/>
      <c r="C514" s="418"/>
      <c r="D514" s="418"/>
    </row>
    <row r="515" spans="2:4">
      <c r="B515" s="417"/>
      <c r="C515" s="418"/>
      <c r="D515" s="418"/>
    </row>
    <row r="516" spans="2:4">
      <c r="B516" s="417"/>
      <c r="C516" s="418"/>
      <c r="D516" s="418"/>
    </row>
    <row r="517" spans="2:4">
      <c r="B517" s="417"/>
      <c r="C517" s="418"/>
      <c r="D517" s="418"/>
    </row>
    <row r="518" spans="2:4">
      <c r="B518" s="417"/>
      <c r="C518" s="418"/>
      <c r="D518" s="418"/>
    </row>
    <row r="519" spans="2:4">
      <c r="B519" s="417"/>
      <c r="C519" s="418"/>
      <c r="D519" s="418"/>
    </row>
    <row r="520" spans="2:4">
      <c r="B520" s="417"/>
      <c r="C520" s="418"/>
      <c r="D520" s="418"/>
    </row>
    <row r="521" spans="2:4">
      <c r="B521" s="417"/>
      <c r="C521" s="418"/>
      <c r="D521" s="418"/>
    </row>
    <row r="522" spans="2:4">
      <c r="B522" s="417"/>
      <c r="C522" s="418"/>
      <c r="D522" s="418"/>
    </row>
    <row r="523" spans="2:4">
      <c r="B523" s="417"/>
      <c r="C523" s="418"/>
      <c r="D523" s="418"/>
    </row>
    <row r="524" spans="2:4">
      <c r="B524" s="417"/>
      <c r="C524" s="418"/>
      <c r="D524" s="418"/>
    </row>
    <row r="525" spans="2:4">
      <c r="B525" s="417"/>
      <c r="C525" s="418"/>
      <c r="D525" s="418"/>
    </row>
    <row r="526" spans="2:4">
      <c r="B526" s="417"/>
      <c r="C526" s="418"/>
      <c r="D526" s="418"/>
    </row>
    <row r="527" spans="2:4">
      <c r="B527" s="417"/>
      <c r="C527" s="418"/>
      <c r="D527" s="418"/>
    </row>
    <row r="528" spans="2:4">
      <c r="B528" s="417"/>
      <c r="C528" s="418"/>
      <c r="D528" s="418"/>
    </row>
    <row r="529" spans="2:4">
      <c r="B529" s="417"/>
      <c r="C529" s="418"/>
      <c r="D529" s="418"/>
    </row>
    <row r="530" spans="2:4">
      <c r="B530" s="417"/>
      <c r="C530" s="418"/>
      <c r="D530" s="418"/>
    </row>
    <row r="531" spans="2:4">
      <c r="B531" s="417"/>
      <c r="C531" s="418"/>
      <c r="D531" s="418"/>
    </row>
    <row r="532" spans="2:4">
      <c r="B532" s="417"/>
      <c r="C532" s="418"/>
      <c r="D532" s="418"/>
    </row>
    <row r="533" spans="2:4">
      <c r="B533" s="417"/>
      <c r="C533" s="418"/>
      <c r="D533" s="418"/>
    </row>
    <row r="534" spans="2:4">
      <c r="B534" s="417"/>
      <c r="C534" s="418"/>
      <c r="D534" s="418"/>
    </row>
    <row r="535" spans="2:4">
      <c r="B535" s="417"/>
      <c r="C535" s="418"/>
      <c r="D535" s="418"/>
    </row>
    <row r="536" spans="2:4">
      <c r="B536" s="417"/>
      <c r="C536" s="418"/>
      <c r="D536" s="418"/>
    </row>
    <row r="537" spans="2:4">
      <c r="B537" s="417"/>
      <c r="C537" s="418"/>
      <c r="D537" s="418"/>
    </row>
    <row r="538" spans="2:4">
      <c r="B538" s="417"/>
      <c r="C538" s="418"/>
      <c r="D538" s="418"/>
    </row>
    <row r="539" spans="2:4">
      <c r="B539" s="417"/>
      <c r="C539" s="418"/>
      <c r="D539" s="418"/>
    </row>
    <row r="540" spans="2:4">
      <c r="B540" s="417"/>
      <c r="C540" s="418"/>
      <c r="D540" s="418"/>
    </row>
    <row r="541" spans="2:4">
      <c r="B541" s="417"/>
      <c r="C541" s="418"/>
      <c r="D541" s="418"/>
    </row>
    <row r="542" spans="2:4">
      <c r="B542" s="417"/>
      <c r="C542" s="418"/>
      <c r="D542" s="418"/>
    </row>
    <row r="543" spans="2:4">
      <c r="B543" s="417"/>
      <c r="C543" s="418"/>
      <c r="D543" s="418"/>
    </row>
    <row r="544" spans="2:4">
      <c r="B544" s="417"/>
      <c r="C544" s="418"/>
      <c r="D544" s="418"/>
    </row>
    <row r="545" spans="2:4">
      <c r="B545" s="417"/>
      <c r="C545" s="418"/>
      <c r="D545" s="418"/>
    </row>
    <row r="546" spans="2:4">
      <c r="B546" s="417"/>
      <c r="C546" s="418"/>
      <c r="D546" s="418"/>
    </row>
    <row r="547" spans="2:4">
      <c r="B547" s="417"/>
      <c r="C547" s="418"/>
      <c r="D547" s="418"/>
    </row>
    <row r="548" spans="2:4">
      <c r="B548" s="417"/>
      <c r="C548" s="418"/>
      <c r="D548" s="418"/>
    </row>
    <row r="549" spans="2:4">
      <c r="B549" s="417"/>
      <c r="C549" s="418"/>
      <c r="D549" s="418"/>
    </row>
    <row r="550" spans="2:4">
      <c r="B550" s="417"/>
      <c r="C550" s="418"/>
      <c r="D550" s="418"/>
    </row>
    <row r="551" spans="2:4">
      <c r="B551" s="417"/>
      <c r="C551" s="418"/>
      <c r="D551" s="418"/>
    </row>
    <row r="552" spans="2:4">
      <c r="B552" s="417"/>
      <c r="C552" s="418"/>
      <c r="D552" s="418"/>
    </row>
    <row r="553" spans="2:4">
      <c r="B553" s="417"/>
      <c r="C553" s="418"/>
      <c r="D553" s="418"/>
    </row>
    <row r="554" spans="2:4">
      <c r="B554" s="417"/>
      <c r="C554" s="418"/>
      <c r="D554" s="418"/>
    </row>
    <row r="555" spans="2:4">
      <c r="B555" s="417"/>
      <c r="C555" s="418"/>
      <c r="D555" s="418"/>
    </row>
    <row r="556" spans="2:4">
      <c r="B556" s="417"/>
      <c r="C556" s="418"/>
      <c r="D556" s="418"/>
    </row>
    <row r="557" spans="2:4">
      <c r="B557" s="417"/>
      <c r="C557" s="418"/>
      <c r="D557" s="418"/>
    </row>
    <row r="558" spans="2:4">
      <c r="B558" s="417"/>
      <c r="C558" s="418"/>
      <c r="D558" s="418"/>
    </row>
    <row r="559" spans="2:4">
      <c r="B559" s="417"/>
      <c r="C559" s="418"/>
      <c r="D559" s="418"/>
    </row>
    <row r="560" spans="2:4">
      <c r="B560" s="417"/>
      <c r="C560" s="418"/>
      <c r="D560" s="418"/>
    </row>
    <row r="561" spans="2:4">
      <c r="B561" s="417"/>
      <c r="C561" s="418"/>
      <c r="D561" s="418"/>
    </row>
    <row r="562" spans="2:4">
      <c r="B562" s="417"/>
      <c r="C562" s="418"/>
      <c r="D562" s="418"/>
    </row>
    <row r="563" spans="2:4">
      <c r="B563" s="417"/>
      <c r="C563" s="418"/>
      <c r="D563" s="418"/>
    </row>
    <row r="564" spans="2:4">
      <c r="B564" s="417"/>
      <c r="C564" s="418"/>
      <c r="D564" s="418"/>
    </row>
    <row r="565" spans="2:4">
      <c r="B565" s="417"/>
      <c r="C565" s="418"/>
      <c r="D565" s="418"/>
    </row>
    <row r="566" spans="2:4">
      <c r="B566" s="417"/>
      <c r="C566" s="418"/>
      <c r="D566" s="418"/>
    </row>
    <row r="567" spans="2:4">
      <c r="B567" s="417"/>
      <c r="C567" s="418"/>
      <c r="D567" s="418"/>
    </row>
    <row r="568" spans="2:4">
      <c r="B568" s="417"/>
      <c r="C568" s="418"/>
      <c r="D568" s="418"/>
    </row>
    <row r="569" spans="2:4">
      <c r="B569" s="417"/>
      <c r="C569" s="418"/>
      <c r="D569" s="418"/>
    </row>
    <row r="570" spans="2:4">
      <c r="B570" s="417"/>
      <c r="C570" s="418"/>
      <c r="D570" s="418"/>
    </row>
    <row r="571" spans="2:4">
      <c r="B571" s="417"/>
      <c r="C571" s="418"/>
      <c r="D571" s="418"/>
    </row>
    <row r="572" spans="2:4">
      <c r="B572" s="417"/>
      <c r="C572" s="418"/>
      <c r="D572" s="418"/>
    </row>
    <row r="573" spans="2:4">
      <c r="B573" s="417"/>
      <c r="C573" s="418"/>
      <c r="D573" s="418"/>
    </row>
    <row r="574" spans="2:4">
      <c r="B574" s="417"/>
      <c r="C574" s="418"/>
      <c r="D574" s="418"/>
    </row>
    <row r="575" spans="2:4">
      <c r="B575" s="417"/>
      <c r="C575" s="418"/>
      <c r="D575" s="418"/>
    </row>
    <row r="576" spans="2:4">
      <c r="B576" s="417"/>
      <c r="C576" s="418"/>
      <c r="D576" s="418"/>
    </row>
    <row r="577" spans="2:4">
      <c r="B577" s="417"/>
      <c r="C577" s="418"/>
      <c r="D577" s="418"/>
    </row>
    <row r="578" spans="2:4">
      <c r="B578" s="417"/>
      <c r="C578" s="418"/>
      <c r="D578" s="418"/>
    </row>
    <row r="579" spans="2:4">
      <c r="B579" s="417"/>
      <c r="C579" s="418"/>
      <c r="D579" s="418"/>
    </row>
    <row r="580" spans="2:4">
      <c r="B580" s="417"/>
      <c r="C580" s="418"/>
      <c r="D580" s="418"/>
    </row>
    <row r="581" spans="2:4">
      <c r="B581" s="417"/>
      <c r="C581" s="418"/>
      <c r="D581" s="418"/>
    </row>
    <row r="582" spans="2:4">
      <c r="B582" s="417"/>
      <c r="C582" s="418"/>
      <c r="D582" s="418"/>
    </row>
    <row r="583" spans="2:4">
      <c r="B583" s="417"/>
      <c r="C583" s="418"/>
      <c r="D583" s="418"/>
    </row>
    <row r="584" spans="2:4">
      <c r="B584" s="417"/>
      <c r="C584" s="418"/>
      <c r="D584" s="418"/>
    </row>
    <row r="585" spans="2:4">
      <c r="B585" s="417"/>
      <c r="C585" s="418"/>
      <c r="D585" s="418"/>
    </row>
    <row r="586" spans="2:4">
      <c r="B586" s="417"/>
      <c r="C586" s="418"/>
      <c r="D586" s="418"/>
    </row>
    <row r="587" spans="2:4">
      <c r="B587" s="417"/>
      <c r="C587" s="418"/>
      <c r="D587" s="418"/>
    </row>
    <row r="588" spans="2:4">
      <c r="B588" s="417"/>
      <c r="C588" s="418"/>
      <c r="D588" s="418"/>
    </row>
    <row r="589" spans="2:4">
      <c r="B589" s="417"/>
      <c r="C589" s="418"/>
      <c r="D589" s="418"/>
    </row>
    <row r="590" spans="2:4">
      <c r="B590" s="417"/>
      <c r="C590" s="418"/>
      <c r="D590" s="418"/>
    </row>
    <row r="591" spans="2:4">
      <c r="B591" s="417"/>
      <c r="C591" s="418"/>
      <c r="D591" s="418"/>
    </row>
    <row r="592" spans="2:4">
      <c r="B592" s="417"/>
      <c r="C592" s="418"/>
      <c r="D592" s="418"/>
    </row>
    <row r="593" spans="2:4">
      <c r="B593" s="417"/>
      <c r="C593" s="418"/>
      <c r="D593" s="418"/>
    </row>
    <row r="594" spans="2:4">
      <c r="B594" s="417"/>
      <c r="C594" s="418"/>
      <c r="D594" s="418"/>
    </row>
    <row r="595" spans="2:4">
      <c r="B595" s="417"/>
      <c r="C595" s="418"/>
      <c r="D595" s="418"/>
    </row>
    <row r="596" spans="2:4">
      <c r="B596" s="417"/>
      <c r="C596" s="418"/>
      <c r="D596" s="418"/>
    </row>
    <row r="597" spans="2:4">
      <c r="B597" s="417"/>
      <c r="C597" s="418"/>
      <c r="D597" s="418"/>
    </row>
    <row r="598" spans="2:4">
      <c r="B598" s="417"/>
      <c r="C598" s="418"/>
      <c r="D598" s="418"/>
    </row>
    <row r="599" spans="2:4">
      <c r="B599" s="417"/>
      <c r="C599" s="418"/>
      <c r="D599" s="418"/>
    </row>
    <row r="600" spans="2:4">
      <c r="B600" s="417"/>
      <c r="C600" s="418"/>
      <c r="D600" s="418"/>
    </row>
    <row r="601" spans="2:4">
      <c r="B601" s="417"/>
      <c r="C601" s="418"/>
      <c r="D601" s="418"/>
    </row>
    <row r="602" spans="2:4">
      <c r="B602" s="417"/>
      <c r="C602" s="418"/>
      <c r="D602" s="418"/>
    </row>
    <row r="603" spans="2:4">
      <c r="B603" s="417"/>
      <c r="C603" s="418"/>
      <c r="D603" s="418"/>
    </row>
    <row r="604" spans="2:4">
      <c r="B604" s="417"/>
      <c r="C604" s="418"/>
      <c r="D604" s="418"/>
    </row>
    <row r="605" spans="2:4">
      <c r="B605" s="417"/>
      <c r="C605" s="418"/>
      <c r="D605" s="418"/>
    </row>
    <row r="606" spans="2:4">
      <c r="B606" s="417"/>
      <c r="C606" s="418"/>
      <c r="D606" s="418"/>
    </row>
    <row r="607" spans="2:4">
      <c r="B607" s="417"/>
      <c r="C607" s="418"/>
      <c r="D607" s="418"/>
    </row>
    <row r="608" spans="2:4">
      <c r="B608" s="417"/>
      <c r="C608" s="418"/>
      <c r="D608" s="418"/>
    </row>
    <row r="609" spans="2:4">
      <c r="B609" s="417"/>
      <c r="C609" s="418"/>
      <c r="D609" s="418"/>
    </row>
    <row r="610" spans="2:4">
      <c r="B610" s="417"/>
      <c r="C610" s="418"/>
      <c r="D610" s="418"/>
    </row>
    <row r="611" spans="2:4">
      <c r="B611" s="417"/>
      <c r="C611" s="418"/>
      <c r="D611" s="418"/>
    </row>
    <row r="612" spans="2:4">
      <c r="B612" s="417"/>
      <c r="C612" s="418"/>
      <c r="D612" s="418"/>
    </row>
    <row r="613" spans="2:4">
      <c r="B613" s="417"/>
      <c r="C613" s="418"/>
      <c r="D613" s="418"/>
    </row>
    <row r="614" spans="2:4">
      <c r="B614" s="417"/>
      <c r="C614" s="418"/>
      <c r="D614" s="418"/>
    </row>
    <row r="615" spans="2:4">
      <c r="B615" s="417"/>
      <c r="C615" s="418"/>
      <c r="D615" s="418"/>
    </row>
    <row r="616" spans="2:4">
      <c r="B616" s="417"/>
      <c r="C616" s="418"/>
      <c r="D616" s="418"/>
    </row>
    <row r="617" spans="2:4">
      <c r="B617" s="417"/>
      <c r="C617" s="418"/>
      <c r="D617" s="418"/>
    </row>
    <row r="618" spans="2:4">
      <c r="B618" s="417"/>
      <c r="C618" s="418"/>
      <c r="D618" s="418"/>
    </row>
    <row r="619" spans="2:4">
      <c r="B619" s="417"/>
      <c r="C619" s="418"/>
      <c r="D619" s="418"/>
    </row>
    <row r="620" spans="2:4">
      <c r="B620" s="417"/>
      <c r="C620" s="418"/>
      <c r="D620" s="418"/>
    </row>
    <row r="621" spans="2:4">
      <c r="B621" s="417"/>
      <c r="C621" s="418"/>
      <c r="D621" s="418"/>
    </row>
    <row r="622" spans="2:4">
      <c r="B622" s="417"/>
      <c r="C622" s="418"/>
      <c r="D622" s="418"/>
    </row>
    <row r="623" spans="2:4">
      <c r="B623" s="417"/>
      <c r="C623" s="418"/>
      <c r="D623" s="418"/>
    </row>
    <row r="624" spans="2:4">
      <c r="B624" s="417"/>
      <c r="C624" s="418"/>
      <c r="D624" s="418"/>
    </row>
    <row r="625" spans="2:4">
      <c r="B625" s="417"/>
      <c r="C625" s="418"/>
      <c r="D625" s="418"/>
    </row>
    <row r="626" spans="2:4">
      <c r="B626" s="417"/>
      <c r="C626" s="418"/>
      <c r="D626" s="418"/>
    </row>
    <row r="627" spans="2:4">
      <c r="B627" s="417"/>
      <c r="C627" s="418"/>
      <c r="D627" s="418"/>
    </row>
    <row r="628" spans="2:4">
      <c r="B628" s="417"/>
      <c r="C628" s="418"/>
      <c r="D628" s="418"/>
    </row>
    <row r="629" spans="2:4">
      <c r="B629" s="417"/>
      <c r="C629" s="418"/>
      <c r="D629" s="418"/>
    </row>
    <row r="630" spans="2:4">
      <c r="B630" s="417"/>
      <c r="C630" s="418"/>
      <c r="D630" s="418"/>
    </row>
    <row r="631" spans="2:4">
      <c r="B631" s="417"/>
      <c r="C631" s="418"/>
      <c r="D631" s="418"/>
    </row>
    <row r="632" spans="2:4">
      <c r="B632" s="417"/>
      <c r="C632" s="418"/>
      <c r="D632" s="418"/>
    </row>
    <row r="633" spans="2:4">
      <c r="B633" s="417"/>
      <c r="C633" s="418"/>
      <c r="D633" s="418"/>
    </row>
    <row r="634" spans="2:4">
      <c r="B634" s="417"/>
      <c r="C634" s="418"/>
      <c r="D634" s="418"/>
    </row>
    <row r="635" spans="2:4">
      <c r="B635" s="417"/>
      <c r="C635" s="418"/>
      <c r="D635" s="418"/>
    </row>
    <row r="636" spans="2:4">
      <c r="B636" s="417"/>
      <c r="C636" s="418"/>
      <c r="D636" s="418"/>
    </row>
    <row r="637" spans="2:4">
      <c r="B637" s="417"/>
      <c r="C637" s="418"/>
      <c r="D637" s="418"/>
    </row>
    <row r="638" spans="2:4">
      <c r="B638" s="417"/>
      <c r="C638" s="418"/>
      <c r="D638" s="418"/>
    </row>
    <row r="639" spans="2:4">
      <c r="B639" s="417"/>
      <c r="C639" s="418"/>
      <c r="D639" s="418"/>
    </row>
    <row r="640" spans="2:4">
      <c r="B640" s="417"/>
      <c r="C640" s="418"/>
      <c r="D640" s="418"/>
    </row>
    <row r="641" spans="2:4">
      <c r="B641" s="417"/>
      <c r="C641" s="418"/>
      <c r="D641" s="418"/>
    </row>
    <row r="642" spans="2:4">
      <c r="B642" s="417"/>
      <c r="C642" s="418"/>
      <c r="D642" s="418"/>
    </row>
    <row r="643" spans="2:4">
      <c r="B643" s="417"/>
      <c r="C643" s="418"/>
      <c r="D643" s="418"/>
    </row>
    <row r="644" spans="2:4">
      <c r="B644" s="417"/>
      <c r="C644" s="418"/>
      <c r="D644" s="418"/>
    </row>
    <row r="645" spans="2:4">
      <c r="B645" s="417"/>
      <c r="C645" s="418"/>
      <c r="D645" s="418"/>
    </row>
    <row r="646" spans="2:4">
      <c r="B646" s="417"/>
      <c r="C646" s="418"/>
      <c r="D646" s="418"/>
    </row>
    <row r="647" spans="2:4">
      <c r="B647" s="417"/>
      <c r="C647" s="418"/>
      <c r="D647" s="418"/>
    </row>
    <row r="648" spans="2:4">
      <c r="B648" s="417"/>
      <c r="C648" s="418"/>
      <c r="D648" s="418"/>
    </row>
    <row r="649" spans="2:4">
      <c r="B649" s="417"/>
      <c r="C649" s="418"/>
      <c r="D649" s="418"/>
    </row>
    <row r="650" spans="2:4">
      <c r="B650" s="417"/>
      <c r="C650" s="418"/>
      <c r="D650" s="418"/>
    </row>
    <row r="651" spans="2:4">
      <c r="B651" s="417"/>
      <c r="C651" s="418"/>
      <c r="D651" s="418"/>
    </row>
    <row r="652" spans="2:4">
      <c r="B652" s="417"/>
      <c r="C652" s="418"/>
      <c r="D652" s="418"/>
    </row>
    <row r="653" spans="2:4">
      <c r="B653" s="417"/>
      <c r="C653" s="418"/>
      <c r="D653" s="418"/>
    </row>
    <row r="654" spans="2:4">
      <c r="B654" s="417"/>
      <c r="C654" s="418"/>
      <c r="D654" s="418"/>
    </row>
    <row r="655" spans="2:4">
      <c r="B655" s="417"/>
      <c r="C655" s="418"/>
      <c r="D655" s="418"/>
    </row>
    <row r="656" spans="2:4">
      <c r="B656" s="417"/>
      <c r="C656" s="418"/>
      <c r="D656" s="418"/>
    </row>
    <row r="657" spans="2:4">
      <c r="B657" s="417"/>
      <c r="C657" s="418"/>
      <c r="D657" s="418"/>
    </row>
    <row r="658" spans="2:4">
      <c r="B658" s="417"/>
      <c r="C658" s="418"/>
      <c r="D658" s="418"/>
    </row>
    <row r="659" spans="2:4">
      <c r="B659" s="417"/>
      <c r="C659" s="418"/>
      <c r="D659" s="418"/>
    </row>
    <row r="660" spans="2:4">
      <c r="B660" s="417"/>
      <c r="C660" s="418"/>
      <c r="D660" s="418"/>
    </row>
    <row r="661" spans="2:4">
      <c r="B661" s="417"/>
      <c r="C661" s="418"/>
      <c r="D661" s="418"/>
    </row>
    <row r="662" spans="2:4">
      <c r="B662" s="417"/>
      <c r="C662" s="418"/>
      <c r="D662" s="418"/>
    </row>
    <row r="663" spans="2:4">
      <c r="B663" s="417"/>
      <c r="C663" s="418"/>
      <c r="D663" s="418"/>
    </row>
    <row r="664" spans="2:4">
      <c r="B664" s="417"/>
      <c r="C664" s="418"/>
      <c r="D664" s="418"/>
    </row>
    <row r="665" spans="2:4">
      <c r="B665" s="417"/>
      <c r="C665" s="418"/>
      <c r="D665" s="418"/>
    </row>
    <row r="666" spans="2:4">
      <c r="B666" s="417"/>
      <c r="C666" s="418"/>
      <c r="D666" s="418"/>
    </row>
    <row r="667" spans="2:4">
      <c r="B667" s="417"/>
      <c r="C667" s="418"/>
      <c r="D667" s="418"/>
    </row>
    <row r="668" spans="2:4">
      <c r="B668" s="417"/>
      <c r="C668" s="418"/>
      <c r="D668" s="418"/>
    </row>
    <row r="669" spans="2:4">
      <c r="B669" s="417"/>
      <c r="C669" s="418"/>
      <c r="D669" s="418"/>
    </row>
    <row r="670" spans="2:4">
      <c r="B670" s="417"/>
      <c r="C670" s="418"/>
      <c r="D670" s="418"/>
    </row>
    <row r="671" spans="2:4">
      <c r="B671" s="417"/>
      <c r="C671" s="418"/>
      <c r="D671" s="418"/>
    </row>
    <row r="672" spans="2:4">
      <c r="B672" s="417"/>
      <c r="C672" s="418"/>
      <c r="D672" s="418"/>
    </row>
    <row r="673" spans="2:4">
      <c r="B673" s="417"/>
      <c r="C673" s="418"/>
      <c r="D673" s="418"/>
    </row>
    <row r="674" spans="2:4">
      <c r="B674" s="417"/>
      <c r="C674" s="418"/>
      <c r="D674" s="418"/>
    </row>
    <row r="675" spans="2:4">
      <c r="B675" s="417"/>
      <c r="C675" s="418"/>
      <c r="D675" s="418"/>
    </row>
    <row r="676" spans="2:4">
      <c r="B676" s="417"/>
      <c r="C676" s="418"/>
      <c r="D676" s="418"/>
    </row>
    <row r="677" spans="2:4">
      <c r="B677" s="417"/>
      <c r="C677" s="418"/>
      <c r="D677" s="418"/>
    </row>
    <row r="678" spans="2:4">
      <c r="B678" s="417"/>
      <c r="C678" s="418"/>
      <c r="D678" s="418"/>
    </row>
    <row r="679" spans="2:4">
      <c r="B679" s="417"/>
      <c r="C679" s="418"/>
      <c r="D679" s="418"/>
    </row>
    <row r="680" spans="2:4">
      <c r="B680" s="417"/>
      <c r="C680" s="418"/>
      <c r="D680" s="418"/>
    </row>
    <row r="681" spans="2:4">
      <c r="B681" s="417"/>
      <c r="C681" s="418"/>
      <c r="D681" s="418"/>
    </row>
    <row r="682" spans="2:4">
      <c r="B682" s="417"/>
      <c r="C682" s="418"/>
      <c r="D682" s="418"/>
    </row>
    <row r="683" spans="2:4">
      <c r="B683" s="417"/>
      <c r="C683" s="418"/>
      <c r="D683" s="418"/>
    </row>
    <row r="684" spans="2:4">
      <c r="B684" s="417"/>
      <c r="C684" s="418"/>
      <c r="D684" s="418"/>
    </row>
    <row r="685" spans="2:4">
      <c r="B685" s="417"/>
      <c r="C685" s="418"/>
      <c r="D685" s="418"/>
    </row>
    <row r="686" spans="2:4">
      <c r="B686" s="417"/>
      <c r="C686" s="418"/>
      <c r="D686" s="418"/>
    </row>
    <row r="687" spans="2:4">
      <c r="B687" s="417"/>
      <c r="C687" s="418"/>
      <c r="D687" s="418"/>
    </row>
    <row r="688" spans="2:4">
      <c r="B688" s="417"/>
      <c r="C688" s="418"/>
      <c r="D688" s="418"/>
    </row>
    <row r="689" spans="2:4">
      <c r="B689" s="417"/>
      <c r="C689" s="418"/>
      <c r="D689" s="418"/>
    </row>
    <row r="690" spans="2:4">
      <c r="B690" s="417"/>
      <c r="C690" s="418"/>
      <c r="D690" s="418"/>
    </row>
    <row r="691" spans="2:4">
      <c r="B691" s="417"/>
      <c r="C691" s="418"/>
      <c r="D691" s="418"/>
    </row>
    <row r="692" spans="2:4">
      <c r="B692" s="417"/>
      <c r="C692" s="418"/>
      <c r="D692" s="418"/>
    </row>
    <row r="693" spans="2:4">
      <c r="B693" s="417"/>
      <c r="C693" s="418"/>
      <c r="D693" s="418"/>
    </row>
    <row r="694" spans="2:4">
      <c r="B694" s="417"/>
      <c r="C694" s="418"/>
      <c r="D694" s="418"/>
    </row>
    <row r="695" spans="2:4">
      <c r="B695" s="417"/>
      <c r="C695" s="418"/>
      <c r="D695" s="418"/>
    </row>
    <row r="696" spans="2:4">
      <c r="B696" s="417"/>
      <c r="C696" s="418"/>
      <c r="D696" s="418"/>
    </row>
    <row r="697" spans="2:4">
      <c r="B697" s="417"/>
      <c r="C697" s="418"/>
      <c r="D697" s="418"/>
    </row>
    <row r="698" spans="2:4">
      <c r="B698" s="417"/>
      <c r="C698" s="418"/>
      <c r="D698" s="418"/>
    </row>
    <row r="699" spans="2:4">
      <c r="B699" s="417"/>
      <c r="C699" s="418"/>
      <c r="D699" s="418"/>
    </row>
    <row r="700" spans="2:4">
      <c r="B700" s="417"/>
      <c r="C700" s="418"/>
      <c r="D700" s="418"/>
    </row>
    <row r="701" spans="2:4">
      <c r="B701" s="417"/>
      <c r="C701" s="418"/>
      <c r="D701" s="418"/>
    </row>
    <row r="702" spans="2:4">
      <c r="B702" s="417"/>
      <c r="C702" s="418"/>
      <c r="D702" s="418"/>
    </row>
    <row r="703" spans="2:4">
      <c r="B703" s="417"/>
      <c r="C703" s="418"/>
      <c r="D703" s="418"/>
    </row>
    <row r="704" spans="2:4">
      <c r="B704" s="417"/>
      <c r="C704" s="418"/>
      <c r="D704" s="418"/>
    </row>
    <row r="705" spans="2:4">
      <c r="B705" s="417"/>
      <c r="C705" s="418"/>
      <c r="D705" s="418"/>
    </row>
    <row r="706" spans="2:4">
      <c r="B706" s="417"/>
      <c r="C706" s="418"/>
      <c r="D706" s="418"/>
    </row>
    <row r="707" spans="2:4">
      <c r="B707" s="417"/>
      <c r="C707" s="418"/>
      <c r="D707" s="418"/>
    </row>
    <row r="708" spans="2:4">
      <c r="B708" s="417"/>
      <c r="C708" s="418"/>
      <c r="D708" s="418"/>
    </row>
    <row r="709" spans="2:4">
      <c r="B709" s="417"/>
      <c r="C709" s="418"/>
      <c r="D709" s="418"/>
    </row>
    <row r="710" spans="2:4">
      <c r="B710" s="417"/>
      <c r="C710" s="418"/>
      <c r="D710" s="418"/>
    </row>
    <row r="711" spans="2:4">
      <c r="B711" s="417"/>
      <c r="C711" s="418"/>
      <c r="D711" s="418"/>
    </row>
    <row r="712" spans="2:4">
      <c r="B712" s="417"/>
      <c r="C712" s="418"/>
      <c r="D712" s="418"/>
    </row>
    <row r="713" spans="2:4">
      <c r="B713" s="417"/>
      <c r="C713" s="418"/>
      <c r="D713" s="418"/>
    </row>
    <row r="714" spans="2:4">
      <c r="B714" s="417"/>
      <c r="C714" s="418"/>
      <c r="D714" s="418"/>
    </row>
    <row r="715" spans="2:4">
      <c r="B715" s="417"/>
      <c r="C715" s="418"/>
      <c r="D715" s="418"/>
    </row>
    <row r="716" spans="2:4">
      <c r="B716" s="417"/>
      <c r="C716" s="418"/>
      <c r="D716" s="418"/>
    </row>
    <row r="717" spans="2:4">
      <c r="B717" s="417"/>
      <c r="C717" s="418"/>
      <c r="D717" s="418"/>
    </row>
    <row r="718" spans="2:4">
      <c r="B718" s="417"/>
      <c r="C718" s="418"/>
      <c r="D718" s="418"/>
    </row>
    <row r="719" spans="2:4">
      <c r="B719" s="417"/>
      <c r="C719" s="418"/>
      <c r="D719" s="418"/>
    </row>
    <row r="720" spans="2:4">
      <c r="B720" s="417"/>
      <c r="C720" s="418"/>
      <c r="D720" s="418"/>
    </row>
    <row r="721" spans="2:4">
      <c r="B721" s="417"/>
      <c r="C721" s="418"/>
      <c r="D721" s="418"/>
    </row>
    <row r="722" spans="2:4">
      <c r="B722" s="417"/>
      <c r="C722" s="418"/>
      <c r="D722" s="418"/>
    </row>
    <row r="723" spans="2:4">
      <c r="B723" s="417"/>
      <c r="C723" s="418"/>
      <c r="D723" s="418"/>
    </row>
    <row r="724" spans="2:4">
      <c r="B724" s="417"/>
      <c r="C724" s="418"/>
      <c r="D724" s="418"/>
    </row>
    <row r="725" spans="2:4">
      <c r="B725" s="417"/>
      <c r="C725" s="418"/>
      <c r="D725" s="418"/>
    </row>
    <row r="726" spans="2:4">
      <c r="B726" s="417"/>
      <c r="C726" s="418"/>
      <c r="D726" s="418"/>
    </row>
    <row r="727" spans="2:4">
      <c r="B727" s="417"/>
      <c r="C727" s="418"/>
      <c r="D727" s="418"/>
    </row>
    <row r="728" spans="2:4">
      <c r="B728" s="417"/>
      <c r="C728" s="418"/>
      <c r="D728" s="418"/>
    </row>
    <row r="729" spans="2:4">
      <c r="B729" s="417"/>
      <c r="C729" s="418"/>
      <c r="D729" s="418"/>
    </row>
    <row r="730" spans="2:4">
      <c r="B730" s="417"/>
      <c r="C730" s="418"/>
      <c r="D730" s="418"/>
    </row>
    <row r="731" spans="2:4">
      <c r="B731" s="417"/>
      <c r="C731" s="418"/>
      <c r="D731" s="418"/>
    </row>
    <row r="732" spans="2:4">
      <c r="B732" s="417"/>
      <c r="C732" s="418"/>
      <c r="D732" s="418"/>
    </row>
    <row r="733" spans="2:4">
      <c r="B733" s="417"/>
      <c r="C733" s="418"/>
      <c r="D733" s="418"/>
    </row>
    <row r="734" spans="2:4">
      <c r="B734" s="417"/>
      <c r="C734" s="418"/>
      <c r="D734" s="418"/>
    </row>
    <row r="735" spans="2:4">
      <c r="B735" s="417"/>
      <c r="C735" s="418"/>
      <c r="D735" s="418"/>
    </row>
    <row r="736" spans="2:4">
      <c r="B736" s="417"/>
      <c r="C736" s="418"/>
      <c r="D736" s="418"/>
    </row>
    <row r="737" spans="2:4">
      <c r="B737" s="417"/>
      <c r="C737" s="418"/>
      <c r="D737" s="418"/>
    </row>
    <row r="738" spans="2:4">
      <c r="B738" s="417"/>
      <c r="C738" s="418"/>
      <c r="D738" s="418"/>
    </row>
    <row r="739" spans="2:4">
      <c r="B739" s="417"/>
      <c r="C739" s="418"/>
      <c r="D739" s="418"/>
    </row>
    <row r="740" spans="2:4">
      <c r="B740" s="417"/>
      <c r="C740" s="418"/>
      <c r="D740" s="418"/>
    </row>
    <row r="741" spans="2:4">
      <c r="B741" s="417"/>
      <c r="C741" s="418"/>
      <c r="D741" s="418"/>
    </row>
    <row r="742" spans="2:4">
      <c r="B742" s="417"/>
      <c r="C742" s="418"/>
      <c r="D742" s="418"/>
    </row>
    <row r="743" spans="2:4">
      <c r="B743" s="417"/>
      <c r="C743" s="418"/>
      <c r="D743" s="418"/>
    </row>
    <row r="744" spans="2:4">
      <c r="B744" s="417"/>
      <c r="C744" s="418"/>
      <c r="D744" s="418"/>
    </row>
    <row r="745" spans="2:4">
      <c r="B745" s="417"/>
      <c r="C745" s="418"/>
      <c r="D745" s="418"/>
    </row>
    <row r="746" spans="2:4">
      <c r="B746" s="417"/>
      <c r="C746" s="418"/>
      <c r="D746" s="418"/>
    </row>
    <row r="747" spans="2:4">
      <c r="B747" s="417"/>
      <c r="C747" s="418"/>
      <c r="D747" s="418"/>
    </row>
    <row r="748" spans="2:4">
      <c r="B748" s="417"/>
      <c r="C748" s="418"/>
      <c r="D748" s="418"/>
    </row>
    <row r="749" spans="2:4">
      <c r="B749" s="417"/>
      <c r="C749" s="418"/>
      <c r="D749" s="418"/>
    </row>
    <row r="750" spans="2:4">
      <c r="B750" s="417"/>
      <c r="C750" s="418"/>
      <c r="D750" s="418"/>
    </row>
    <row r="751" spans="2:4">
      <c r="B751" s="417"/>
      <c r="C751" s="418"/>
      <c r="D751" s="418"/>
    </row>
    <row r="752" spans="2:4">
      <c r="B752" s="417"/>
      <c r="C752" s="418"/>
      <c r="D752" s="418"/>
    </row>
    <row r="753" spans="2:4">
      <c r="B753" s="417"/>
      <c r="C753" s="418"/>
      <c r="D753" s="418"/>
    </row>
    <row r="754" spans="2:4">
      <c r="B754" s="417"/>
      <c r="C754" s="418"/>
      <c r="D754" s="418"/>
    </row>
    <row r="755" spans="2:4">
      <c r="B755" s="417"/>
      <c r="C755" s="418"/>
      <c r="D755" s="418"/>
    </row>
    <row r="756" spans="2:4">
      <c r="B756" s="417"/>
      <c r="C756" s="418"/>
      <c r="D756" s="418"/>
    </row>
    <row r="757" spans="2:4">
      <c r="B757" s="417"/>
      <c r="C757" s="418"/>
      <c r="D757" s="418"/>
    </row>
    <row r="758" spans="2:4">
      <c r="B758" s="417"/>
      <c r="C758" s="418"/>
      <c r="D758" s="418"/>
    </row>
    <row r="759" spans="2:4">
      <c r="B759" s="417"/>
      <c r="C759" s="418"/>
      <c r="D759" s="418"/>
    </row>
    <row r="760" spans="2:4">
      <c r="B760" s="417"/>
      <c r="C760" s="418"/>
      <c r="D760" s="418"/>
    </row>
    <row r="761" spans="2:4">
      <c r="B761" s="417"/>
      <c r="C761" s="418"/>
      <c r="D761" s="418"/>
    </row>
    <row r="762" spans="2:4">
      <c r="B762" s="417"/>
      <c r="C762" s="418"/>
      <c r="D762" s="418"/>
    </row>
    <row r="763" spans="2:4">
      <c r="B763" s="417"/>
      <c r="C763" s="418"/>
      <c r="D763" s="418"/>
    </row>
    <row r="764" spans="2:4">
      <c r="B764" s="417"/>
      <c r="C764" s="418"/>
      <c r="D764" s="418"/>
    </row>
    <row r="765" spans="2:4">
      <c r="B765" s="417"/>
      <c r="C765" s="418"/>
      <c r="D765" s="418"/>
    </row>
    <row r="766" spans="2:4">
      <c r="B766" s="417"/>
      <c r="C766" s="418"/>
      <c r="D766" s="418"/>
    </row>
    <row r="767" spans="2:4">
      <c r="B767" s="417"/>
      <c r="C767" s="418"/>
      <c r="D767" s="418"/>
    </row>
    <row r="768" spans="2:4">
      <c r="B768" s="417"/>
      <c r="C768" s="418"/>
      <c r="D768" s="418"/>
    </row>
    <row r="769" spans="2:4">
      <c r="B769" s="417"/>
      <c r="C769" s="418"/>
      <c r="D769" s="418"/>
    </row>
    <row r="770" spans="2:4">
      <c r="B770" s="417"/>
      <c r="C770" s="418"/>
      <c r="D770" s="418"/>
    </row>
    <row r="771" spans="2:4">
      <c r="B771" s="417"/>
      <c r="C771" s="418"/>
      <c r="D771" s="418"/>
    </row>
    <row r="772" spans="2:4">
      <c r="B772" s="417"/>
      <c r="C772" s="418"/>
      <c r="D772" s="418"/>
    </row>
    <row r="773" spans="2:4">
      <c r="B773" s="417"/>
      <c r="C773" s="418"/>
      <c r="D773" s="418"/>
    </row>
    <row r="774" spans="2:4">
      <c r="B774" s="417"/>
      <c r="C774" s="418"/>
      <c r="D774" s="418"/>
    </row>
    <row r="775" spans="2:4">
      <c r="B775" s="417"/>
      <c r="C775" s="418"/>
      <c r="D775" s="418"/>
    </row>
    <row r="776" spans="2:4">
      <c r="B776" s="417"/>
      <c r="C776" s="418"/>
      <c r="D776" s="418"/>
    </row>
    <row r="777" spans="2:4">
      <c r="B777" s="417"/>
      <c r="C777" s="418"/>
      <c r="D777" s="418"/>
    </row>
    <row r="778" spans="2:4">
      <c r="B778" s="417"/>
      <c r="C778" s="418"/>
      <c r="D778" s="418"/>
    </row>
    <row r="779" spans="2:4">
      <c r="B779" s="417"/>
      <c r="C779" s="418"/>
      <c r="D779" s="418"/>
    </row>
    <row r="780" spans="2:4">
      <c r="B780" s="417"/>
      <c r="C780" s="418"/>
      <c r="D780" s="418"/>
    </row>
    <row r="781" spans="2:4">
      <c r="B781" s="417"/>
      <c r="C781" s="418"/>
      <c r="D781" s="418"/>
    </row>
    <row r="782" spans="2:4">
      <c r="B782" s="417"/>
      <c r="C782" s="418"/>
      <c r="D782" s="418"/>
    </row>
    <row r="783" spans="2:4">
      <c r="B783" s="417"/>
      <c r="C783" s="418"/>
      <c r="D783" s="418"/>
    </row>
    <row r="784" spans="2:4">
      <c r="B784" s="417"/>
      <c r="C784" s="418"/>
      <c r="D784" s="418"/>
    </row>
    <row r="785" spans="2:4">
      <c r="B785" s="417"/>
      <c r="C785" s="418"/>
      <c r="D785" s="418"/>
    </row>
    <row r="786" spans="2:4">
      <c r="B786" s="417"/>
      <c r="C786" s="418"/>
      <c r="D786" s="418"/>
    </row>
    <row r="787" spans="2:4">
      <c r="B787" s="417"/>
      <c r="C787" s="418"/>
      <c r="D787" s="418"/>
    </row>
    <row r="788" spans="2:4">
      <c r="B788" s="417"/>
      <c r="C788" s="418"/>
      <c r="D788" s="418"/>
    </row>
    <row r="789" spans="2:4">
      <c r="B789" s="417"/>
      <c r="C789" s="418"/>
      <c r="D789" s="418"/>
    </row>
    <row r="790" spans="2:4">
      <c r="B790" s="417"/>
      <c r="C790" s="418"/>
      <c r="D790" s="418"/>
    </row>
    <row r="791" spans="2:4">
      <c r="B791" s="417"/>
      <c r="C791" s="418"/>
      <c r="D791" s="418"/>
    </row>
    <row r="792" spans="2:4">
      <c r="B792" s="417"/>
      <c r="C792" s="418"/>
      <c r="D792" s="418"/>
    </row>
    <row r="793" spans="2:4">
      <c r="B793" s="417"/>
      <c r="C793" s="418"/>
      <c r="D793" s="418"/>
    </row>
    <row r="794" spans="2:4">
      <c r="B794" s="417"/>
      <c r="C794" s="418"/>
      <c r="D794" s="418"/>
    </row>
    <row r="795" spans="2:4">
      <c r="B795" s="417"/>
      <c r="C795" s="418"/>
      <c r="D795" s="418"/>
    </row>
    <row r="796" spans="2:4">
      <c r="B796" s="417"/>
      <c r="C796" s="418"/>
      <c r="D796" s="418"/>
    </row>
    <row r="797" spans="2:4">
      <c r="B797" s="417"/>
      <c r="C797" s="418"/>
      <c r="D797" s="418"/>
    </row>
    <row r="798" spans="2:4">
      <c r="B798" s="417"/>
      <c r="C798" s="418"/>
      <c r="D798" s="418"/>
    </row>
    <row r="799" spans="2:4">
      <c r="B799" s="417"/>
      <c r="C799" s="418"/>
      <c r="D799" s="418"/>
    </row>
    <row r="800" spans="2:4">
      <c r="B800" s="417"/>
      <c r="C800" s="418"/>
      <c r="D800" s="418"/>
    </row>
    <row r="801" spans="2:4">
      <c r="B801" s="417"/>
      <c r="C801" s="418"/>
      <c r="D801" s="418"/>
    </row>
    <row r="802" spans="2:4">
      <c r="B802" s="417"/>
      <c r="C802" s="418"/>
      <c r="D802" s="418"/>
    </row>
    <row r="803" spans="2:4">
      <c r="B803" s="417"/>
      <c r="C803" s="418"/>
      <c r="D803" s="418"/>
    </row>
    <row r="804" spans="2:4">
      <c r="B804" s="417"/>
      <c r="C804" s="418"/>
      <c r="D804" s="418"/>
    </row>
    <row r="805" spans="2:4">
      <c r="B805" s="417"/>
      <c r="C805" s="418"/>
      <c r="D805" s="418"/>
    </row>
    <row r="806" spans="2:4">
      <c r="B806" s="417"/>
      <c r="C806" s="418"/>
      <c r="D806" s="418"/>
    </row>
    <row r="807" spans="2:4">
      <c r="B807" s="417"/>
      <c r="C807" s="418"/>
      <c r="D807" s="418"/>
    </row>
    <row r="808" spans="2:4">
      <c r="B808" s="417"/>
      <c r="C808" s="418"/>
      <c r="D808" s="418"/>
    </row>
    <row r="809" spans="2:4">
      <c r="B809" s="417"/>
      <c r="C809" s="418"/>
      <c r="D809" s="418"/>
    </row>
    <row r="810" spans="2:4">
      <c r="B810" s="417"/>
      <c r="C810" s="418"/>
      <c r="D810" s="418"/>
    </row>
    <row r="811" spans="2:4">
      <c r="B811" s="417"/>
      <c r="C811" s="418"/>
      <c r="D811" s="418"/>
    </row>
    <row r="812" spans="2:4">
      <c r="B812" s="417"/>
      <c r="C812" s="418"/>
      <c r="D812" s="418"/>
    </row>
    <row r="813" spans="2:4">
      <c r="B813" s="417"/>
      <c r="C813" s="418"/>
      <c r="D813" s="418"/>
    </row>
    <row r="814" spans="2:4">
      <c r="B814" s="417"/>
      <c r="C814" s="418"/>
      <c r="D814" s="418"/>
    </row>
    <row r="815" spans="2:4">
      <c r="B815" s="417"/>
      <c r="C815" s="418"/>
      <c r="D815" s="418"/>
    </row>
    <row r="816" spans="2:4">
      <c r="B816" s="417"/>
      <c r="C816" s="418"/>
      <c r="D816" s="418"/>
    </row>
    <row r="817" spans="2:4">
      <c r="B817" s="417"/>
      <c r="C817" s="418"/>
      <c r="D817" s="418"/>
    </row>
    <row r="818" spans="2:4">
      <c r="B818" s="417"/>
      <c r="C818" s="418"/>
      <c r="D818" s="418"/>
    </row>
    <row r="819" spans="2:4">
      <c r="B819" s="417"/>
      <c r="C819" s="418"/>
      <c r="D819" s="418"/>
    </row>
    <row r="820" spans="2:4">
      <c r="B820" s="417"/>
      <c r="C820" s="418"/>
      <c r="D820" s="418"/>
    </row>
    <row r="821" spans="2:4">
      <c r="B821" s="417"/>
      <c r="C821" s="418"/>
      <c r="D821" s="418"/>
    </row>
    <row r="822" spans="2:4">
      <c r="B822" s="417"/>
      <c r="C822" s="418"/>
      <c r="D822" s="418"/>
    </row>
    <row r="823" spans="2:4">
      <c r="B823" s="417"/>
      <c r="C823" s="418"/>
      <c r="D823" s="418"/>
    </row>
    <row r="824" spans="2:4">
      <c r="B824" s="417"/>
      <c r="C824" s="418"/>
      <c r="D824" s="418"/>
    </row>
    <row r="825" spans="2:4">
      <c r="B825" s="417"/>
      <c r="C825" s="418"/>
      <c r="D825" s="418"/>
    </row>
    <row r="826" spans="2:4">
      <c r="B826" s="417"/>
      <c r="C826" s="418"/>
      <c r="D826" s="418"/>
    </row>
    <row r="827" spans="2:4">
      <c r="B827" s="417"/>
      <c r="C827" s="418"/>
      <c r="D827" s="418"/>
    </row>
    <row r="828" spans="2:4">
      <c r="B828" s="417"/>
      <c r="C828" s="418"/>
      <c r="D828" s="418"/>
    </row>
    <row r="829" spans="2:4">
      <c r="B829" s="417"/>
      <c r="C829" s="418"/>
      <c r="D829" s="418"/>
    </row>
    <row r="830" spans="2:4">
      <c r="B830" s="417"/>
      <c r="C830" s="418"/>
      <c r="D830" s="418"/>
    </row>
    <row r="831" spans="2:4">
      <c r="B831" s="417"/>
      <c r="C831" s="418"/>
      <c r="D831" s="418"/>
    </row>
    <row r="832" spans="2:4">
      <c r="B832" s="417"/>
      <c r="C832" s="418"/>
      <c r="D832" s="418"/>
    </row>
    <row r="833" spans="2:4">
      <c r="B833" s="417"/>
      <c r="C833" s="418"/>
      <c r="D833" s="418"/>
    </row>
    <row r="834" spans="2:4">
      <c r="B834" s="417"/>
      <c r="C834" s="418"/>
      <c r="D834" s="418"/>
    </row>
    <row r="835" spans="2:4">
      <c r="B835" s="417"/>
      <c r="C835" s="418"/>
      <c r="D835" s="418"/>
    </row>
    <row r="836" spans="2:4">
      <c r="B836" s="417"/>
      <c r="C836" s="418"/>
      <c r="D836" s="418"/>
    </row>
    <row r="837" spans="2:4">
      <c r="B837" s="417"/>
      <c r="C837" s="418"/>
      <c r="D837" s="418"/>
    </row>
    <row r="838" spans="2:4">
      <c r="B838" s="417"/>
      <c r="C838" s="418"/>
      <c r="D838" s="418"/>
    </row>
    <row r="839" spans="2:4">
      <c r="B839" s="417"/>
      <c r="C839" s="418"/>
      <c r="D839" s="418"/>
    </row>
    <row r="840" spans="2:4">
      <c r="B840" s="417"/>
      <c r="C840" s="418"/>
      <c r="D840" s="418"/>
    </row>
    <row r="841" spans="2:4">
      <c r="B841" s="417"/>
      <c r="C841" s="418"/>
      <c r="D841" s="418"/>
    </row>
    <row r="842" spans="2:4">
      <c r="B842" s="417"/>
      <c r="C842" s="418"/>
      <c r="D842" s="418"/>
    </row>
    <row r="843" spans="2:4">
      <c r="B843" s="417"/>
      <c r="C843" s="418"/>
      <c r="D843" s="418"/>
    </row>
    <row r="844" spans="2:4">
      <c r="B844" s="417"/>
      <c r="C844" s="418"/>
      <c r="D844" s="418"/>
    </row>
    <row r="845" spans="2:4">
      <c r="B845" s="417"/>
      <c r="C845" s="418"/>
      <c r="D845" s="418"/>
    </row>
    <row r="846" spans="2:4">
      <c r="B846" s="417"/>
      <c r="C846" s="418"/>
      <c r="D846" s="418"/>
    </row>
    <row r="847" spans="2:4">
      <c r="B847" s="417"/>
      <c r="C847" s="418"/>
      <c r="D847" s="418"/>
    </row>
    <row r="848" spans="2:4">
      <c r="B848" s="417"/>
      <c r="C848" s="418"/>
      <c r="D848" s="418"/>
    </row>
    <row r="849" spans="2:4">
      <c r="B849" s="417"/>
      <c r="C849" s="418"/>
      <c r="D849" s="418"/>
    </row>
    <row r="850" spans="2:4">
      <c r="B850" s="417"/>
      <c r="C850" s="418"/>
      <c r="D850" s="418"/>
    </row>
    <row r="851" spans="2:4">
      <c r="B851" s="417"/>
      <c r="C851" s="418"/>
      <c r="D851" s="418"/>
    </row>
    <row r="852" spans="2:4">
      <c r="B852" s="417"/>
      <c r="C852" s="418"/>
      <c r="D852" s="418"/>
    </row>
    <row r="853" spans="2:4">
      <c r="B853" s="417"/>
      <c r="C853" s="418"/>
      <c r="D853" s="418"/>
    </row>
    <row r="854" spans="2:4">
      <c r="B854" s="417"/>
      <c r="C854" s="418"/>
      <c r="D854" s="418"/>
    </row>
    <row r="855" spans="2:4">
      <c r="B855" s="417"/>
      <c r="C855" s="418"/>
      <c r="D855" s="418"/>
    </row>
    <row r="856" spans="2:4">
      <c r="B856" s="417"/>
      <c r="C856" s="418"/>
      <c r="D856" s="418"/>
    </row>
    <row r="857" spans="2:4">
      <c r="B857" s="417"/>
      <c r="C857" s="418"/>
      <c r="D857" s="418"/>
    </row>
    <row r="858" spans="2:4">
      <c r="B858" s="417"/>
      <c r="C858" s="418"/>
      <c r="D858" s="418"/>
    </row>
    <row r="859" spans="2:4">
      <c r="B859" s="417"/>
      <c r="C859" s="418"/>
      <c r="D859" s="418"/>
    </row>
    <row r="860" spans="2:4">
      <c r="B860" s="417"/>
      <c r="C860" s="418"/>
      <c r="D860" s="418"/>
    </row>
    <row r="861" spans="2:4">
      <c r="B861" s="417"/>
      <c r="C861" s="418"/>
      <c r="D861" s="418"/>
    </row>
    <row r="862" spans="2:4">
      <c r="B862" s="417"/>
      <c r="C862" s="418"/>
      <c r="D862" s="418"/>
    </row>
    <row r="863" spans="2:4">
      <c r="B863" s="417"/>
      <c r="C863" s="418"/>
      <c r="D863" s="418"/>
    </row>
    <row r="864" spans="2:4">
      <c r="B864" s="417"/>
      <c r="C864" s="418"/>
      <c r="D864" s="418"/>
    </row>
    <row r="865" spans="2:4">
      <c r="B865" s="417"/>
      <c r="C865" s="418"/>
      <c r="D865" s="418"/>
    </row>
    <row r="866" spans="2:4">
      <c r="B866" s="417"/>
      <c r="C866" s="418"/>
      <c r="D866" s="418"/>
    </row>
    <row r="867" spans="2:4">
      <c r="B867" s="417"/>
      <c r="C867" s="418"/>
      <c r="D867" s="418"/>
    </row>
    <row r="868" spans="2:4">
      <c r="B868" s="417"/>
      <c r="C868" s="418"/>
      <c r="D868" s="418"/>
    </row>
    <row r="869" spans="2:4">
      <c r="B869" s="417"/>
      <c r="C869" s="418"/>
      <c r="D869" s="418"/>
    </row>
    <row r="870" spans="2:4">
      <c r="B870" s="417"/>
      <c r="C870" s="418"/>
      <c r="D870" s="418"/>
    </row>
    <row r="871" spans="2:4">
      <c r="B871" s="417"/>
      <c r="C871" s="418"/>
      <c r="D871" s="418"/>
    </row>
    <row r="872" spans="2:4">
      <c r="B872" s="417"/>
      <c r="C872" s="418"/>
      <c r="D872" s="418"/>
    </row>
    <row r="873" spans="2:4">
      <c r="B873" s="417"/>
      <c r="C873" s="418"/>
      <c r="D873" s="418"/>
    </row>
    <row r="874" spans="2:4">
      <c r="B874" s="417"/>
      <c r="C874" s="418"/>
      <c r="D874" s="418"/>
    </row>
    <row r="875" spans="2:4">
      <c r="B875" s="417"/>
      <c r="C875" s="418"/>
      <c r="D875" s="418"/>
    </row>
    <row r="876" spans="2:4">
      <c r="B876" s="417"/>
      <c r="C876" s="418"/>
      <c r="D876" s="418"/>
    </row>
    <row r="877" spans="2:4">
      <c r="B877" s="417"/>
      <c r="C877" s="418"/>
      <c r="D877" s="418"/>
    </row>
    <row r="878" spans="2:4">
      <c r="B878" s="417"/>
      <c r="C878" s="418"/>
      <c r="D878" s="418"/>
    </row>
    <row r="879" spans="2:4">
      <c r="B879" s="417"/>
      <c r="C879" s="418"/>
      <c r="D879" s="418"/>
    </row>
    <row r="880" spans="2:4">
      <c r="B880" s="417"/>
      <c r="C880" s="418"/>
      <c r="D880" s="418"/>
    </row>
    <row r="881" spans="2:4">
      <c r="B881" s="417"/>
      <c r="C881" s="418"/>
      <c r="D881" s="418"/>
    </row>
    <row r="882" spans="2:4">
      <c r="B882" s="417"/>
      <c r="C882" s="418"/>
      <c r="D882" s="418"/>
    </row>
    <row r="883" spans="2:4">
      <c r="B883" s="417"/>
      <c r="C883" s="418"/>
      <c r="D883" s="418"/>
    </row>
    <row r="884" spans="2:4">
      <c r="B884" s="417"/>
      <c r="C884" s="418"/>
      <c r="D884" s="418"/>
    </row>
    <row r="885" spans="2:4">
      <c r="B885" s="417"/>
      <c r="C885" s="418"/>
      <c r="D885" s="418"/>
    </row>
    <row r="886" spans="2:4">
      <c r="B886" s="417"/>
      <c r="C886" s="418"/>
      <c r="D886" s="418"/>
    </row>
    <row r="887" spans="2:4">
      <c r="B887" s="417"/>
      <c r="C887" s="418"/>
      <c r="D887" s="418"/>
    </row>
    <row r="888" spans="2:4">
      <c r="B888" s="417"/>
      <c r="C888" s="418"/>
      <c r="D888" s="418"/>
    </row>
    <row r="889" spans="2:4">
      <c r="B889" s="417"/>
      <c r="C889" s="418"/>
      <c r="D889" s="418"/>
    </row>
    <row r="890" spans="2:4">
      <c r="B890" s="417"/>
      <c r="C890" s="418"/>
      <c r="D890" s="418"/>
    </row>
    <row r="891" spans="2:4">
      <c r="B891" s="417"/>
      <c r="C891" s="418"/>
      <c r="D891" s="418"/>
    </row>
    <row r="892" spans="2:4">
      <c r="B892" s="417"/>
      <c r="C892" s="418"/>
      <c r="D892" s="418"/>
    </row>
    <row r="893" spans="2:4">
      <c r="B893" s="417"/>
      <c r="C893" s="418"/>
      <c r="D893" s="418"/>
    </row>
    <row r="894" spans="2:4">
      <c r="B894" s="417"/>
      <c r="C894" s="418"/>
      <c r="D894" s="418"/>
    </row>
    <row r="895" spans="2:4">
      <c r="B895" s="417"/>
      <c r="C895" s="418"/>
      <c r="D895" s="418"/>
    </row>
    <row r="896" spans="2:4">
      <c r="B896" s="417"/>
      <c r="C896" s="418"/>
      <c r="D896" s="418"/>
    </row>
    <row r="897" spans="2:4">
      <c r="B897" s="417"/>
      <c r="C897" s="418"/>
      <c r="D897" s="418"/>
    </row>
    <row r="898" spans="2:4">
      <c r="B898" s="417"/>
      <c r="C898" s="418"/>
      <c r="D898" s="418"/>
    </row>
    <row r="899" spans="2:4">
      <c r="B899" s="417"/>
      <c r="C899" s="418"/>
      <c r="D899" s="418"/>
    </row>
    <row r="900" spans="2:4">
      <c r="B900" s="417"/>
      <c r="C900" s="418"/>
      <c r="D900" s="418"/>
    </row>
    <row r="901" spans="2:4">
      <c r="B901" s="417"/>
      <c r="C901" s="418"/>
      <c r="D901" s="418"/>
    </row>
    <row r="902" spans="2:4">
      <c r="B902" s="417"/>
      <c r="C902" s="418"/>
      <c r="D902" s="418"/>
    </row>
    <row r="903" spans="2:4">
      <c r="B903" s="417"/>
      <c r="C903" s="418"/>
      <c r="D903" s="418"/>
    </row>
    <row r="904" spans="2:4">
      <c r="B904" s="417"/>
      <c r="C904" s="418"/>
      <c r="D904" s="418"/>
    </row>
    <row r="905" spans="2:4">
      <c r="B905" s="417"/>
      <c r="C905" s="418"/>
      <c r="D905" s="418"/>
    </row>
    <row r="906" spans="2:4">
      <c r="B906" s="417"/>
      <c r="C906" s="418"/>
      <c r="D906" s="418"/>
    </row>
    <row r="907" spans="2:4">
      <c r="B907" s="417"/>
      <c r="C907" s="418"/>
      <c r="D907" s="418"/>
    </row>
    <row r="908" spans="2:4">
      <c r="B908" s="417"/>
      <c r="C908" s="418"/>
      <c r="D908" s="418"/>
    </row>
    <row r="909" spans="2:4">
      <c r="B909" s="417"/>
      <c r="C909" s="418"/>
      <c r="D909" s="418"/>
    </row>
    <row r="910" spans="2:4">
      <c r="B910" s="417"/>
      <c r="C910" s="418"/>
      <c r="D910" s="418"/>
    </row>
    <row r="911" spans="2:4">
      <c r="B911" s="417"/>
      <c r="C911" s="418"/>
      <c r="D911" s="418"/>
    </row>
    <row r="912" spans="2:4">
      <c r="B912" s="417"/>
      <c r="C912" s="418"/>
      <c r="D912" s="418"/>
    </row>
    <row r="913" spans="2:4">
      <c r="B913" s="417"/>
      <c r="C913" s="418"/>
      <c r="D913" s="418"/>
    </row>
    <row r="914" spans="2:4">
      <c r="B914" s="417"/>
      <c r="C914" s="418"/>
      <c r="D914" s="418"/>
    </row>
    <row r="915" spans="2:4">
      <c r="B915" s="417"/>
      <c r="C915" s="418"/>
      <c r="D915" s="418"/>
    </row>
    <row r="916" spans="2:4">
      <c r="B916" s="417"/>
      <c r="C916" s="418"/>
      <c r="D916" s="418"/>
    </row>
    <row r="917" spans="2:4">
      <c r="B917" s="417"/>
      <c r="C917" s="418"/>
      <c r="D917" s="418"/>
    </row>
    <row r="918" spans="2:4">
      <c r="B918" s="417"/>
      <c r="C918" s="418"/>
      <c r="D918" s="418"/>
    </row>
    <row r="919" spans="2:4">
      <c r="B919" s="417"/>
      <c r="C919" s="418"/>
      <c r="D919" s="418"/>
    </row>
    <row r="920" spans="2:4">
      <c r="B920" s="417"/>
      <c r="C920" s="418"/>
      <c r="D920" s="418"/>
    </row>
    <row r="921" spans="2:4">
      <c r="B921" s="417"/>
      <c r="C921" s="418"/>
      <c r="D921" s="418"/>
    </row>
    <row r="922" spans="2:4">
      <c r="B922" s="417"/>
      <c r="C922" s="418"/>
      <c r="D922" s="418"/>
    </row>
    <row r="923" spans="2:4">
      <c r="B923" s="417"/>
      <c r="C923" s="418"/>
      <c r="D923" s="418"/>
    </row>
    <row r="924" spans="2:4">
      <c r="B924" s="417"/>
      <c r="C924" s="418"/>
      <c r="D924" s="418"/>
    </row>
    <row r="925" spans="2:4">
      <c r="B925" s="417"/>
      <c r="C925" s="418"/>
      <c r="D925" s="418"/>
    </row>
    <row r="926" spans="2:4">
      <c r="B926" s="417"/>
      <c r="C926" s="418"/>
      <c r="D926" s="418"/>
    </row>
    <row r="927" spans="2:4">
      <c r="B927" s="417"/>
      <c r="C927" s="418"/>
      <c r="D927" s="418"/>
    </row>
    <row r="928" spans="2:4">
      <c r="B928" s="417"/>
      <c r="C928" s="418"/>
      <c r="D928" s="418"/>
    </row>
    <row r="929" spans="2:4">
      <c r="B929" s="417"/>
      <c r="C929" s="418"/>
      <c r="D929" s="418"/>
    </row>
    <row r="930" spans="2:4">
      <c r="B930" s="417"/>
      <c r="C930" s="418"/>
      <c r="D930" s="418"/>
    </row>
    <row r="931" spans="2:4">
      <c r="B931" s="417"/>
      <c r="C931" s="418"/>
      <c r="D931" s="418"/>
    </row>
    <row r="932" spans="2:4">
      <c r="B932" s="417"/>
      <c r="C932" s="418"/>
      <c r="D932" s="418"/>
    </row>
    <row r="933" spans="2:4">
      <c r="B933" s="417"/>
      <c r="C933" s="418"/>
      <c r="D933" s="418"/>
    </row>
    <row r="934" spans="2:4">
      <c r="B934" s="417"/>
      <c r="C934" s="418"/>
      <c r="D934" s="418"/>
    </row>
    <row r="935" spans="2:4">
      <c r="B935" s="417"/>
      <c r="C935" s="418"/>
      <c r="D935" s="418"/>
    </row>
    <row r="936" spans="2:4">
      <c r="B936" s="417"/>
      <c r="C936" s="418"/>
      <c r="D936" s="418"/>
    </row>
    <row r="937" spans="2:4">
      <c r="B937" s="417"/>
      <c r="C937" s="418"/>
      <c r="D937" s="418"/>
    </row>
    <row r="938" spans="2:4">
      <c r="B938" s="417"/>
      <c r="C938" s="418"/>
      <c r="D938" s="418"/>
    </row>
    <row r="939" spans="2:4">
      <c r="B939" s="417"/>
      <c r="C939" s="418"/>
      <c r="D939" s="418"/>
    </row>
    <row r="940" spans="2:4">
      <c r="B940" s="417"/>
      <c r="C940" s="418"/>
      <c r="D940" s="418"/>
    </row>
    <row r="941" spans="2:4">
      <c r="B941" s="417"/>
      <c r="C941" s="418"/>
      <c r="D941" s="418"/>
    </row>
    <row r="942" spans="2:4">
      <c r="B942" s="417"/>
      <c r="C942" s="418"/>
      <c r="D942" s="418"/>
    </row>
    <row r="943" spans="2:4">
      <c r="B943" s="417"/>
      <c r="C943" s="418"/>
      <c r="D943" s="418"/>
    </row>
    <row r="944" spans="2:4">
      <c r="B944" s="417"/>
      <c r="C944" s="418"/>
      <c r="D944" s="418"/>
    </row>
    <row r="945" spans="2:4">
      <c r="B945" s="417"/>
      <c r="C945" s="418"/>
      <c r="D945" s="418"/>
    </row>
    <row r="946" spans="2:4">
      <c r="B946" s="417"/>
      <c r="C946" s="418"/>
      <c r="D946" s="418"/>
    </row>
    <row r="947" spans="2:4">
      <c r="B947" s="417"/>
      <c r="C947" s="418"/>
      <c r="D947" s="418"/>
    </row>
    <row r="948" spans="2:4">
      <c r="B948" s="417"/>
      <c r="C948" s="418"/>
      <c r="D948" s="418"/>
    </row>
    <row r="949" spans="2:4">
      <c r="B949" s="417"/>
      <c r="C949" s="418"/>
      <c r="D949" s="418"/>
    </row>
    <row r="950" spans="2:4">
      <c r="B950" s="417"/>
      <c r="C950" s="418"/>
      <c r="D950" s="418"/>
    </row>
    <row r="951" spans="2:4">
      <c r="B951" s="417"/>
      <c r="C951" s="418"/>
      <c r="D951" s="418"/>
    </row>
    <row r="952" spans="2:4">
      <c r="B952" s="417"/>
      <c r="C952" s="418"/>
      <c r="D952" s="418"/>
    </row>
    <row r="953" spans="2:4">
      <c r="B953" s="417"/>
      <c r="C953" s="418"/>
      <c r="D953" s="418"/>
    </row>
    <row r="954" spans="2:4">
      <c r="B954" s="417"/>
      <c r="C954" s="418"/>
      <c r="D954" s="418"/>
    </row>
    <row r="955" spans="2:4">
      <c r="B955" s="417"/>
      <c r="C955" s="418"/>
      <c r="D955" s="418"/>
    </row>
    <row r="956" spans="2:4">
      <c r="B956" s="417"/>
      <c r="C956" s="418"/>
      <c r="D956" s="418"/>
    </row>
    <row r="957" spans="2:4">
      <c r="B957" s="417"/>
      <c r="C957" s="418"/>
      <c r="D957" s="418"/>
    </row>
    <row r="958" spans="2:4">
      <c r="B958" s="417"/>
      <c r="C958" s="418"/>
      <c r="D958" s="418"/>
    </row>
    <row r="959" spans="2:4">
      <c r="B959" s="417"/>
      <c r="C959" s="418"/>
      <c r="D959" s="418"/>
    </row>
    <row r="960" spans="2:4">
      <c r="B960" s="417"/>
      <c r="C960" s="418"/>
      <c r="D960" s="418"/>
    </row>
    <row r="961" spans="2:4">
      <c r="B961" s="417"/>
      <c r="C961" s="418"/>
      <c r="D961" s="418"/>
    </row>
    <row r="962" spans="2:4">
      <c r="B962" s="417"/>
      <c r="C962" s="418"/>
      <c r="D962" s="418"/>
    </row>
    <row r="963" spans="2:4">
      <c r="B963" s="417"/>
      <c r="C963" s="418"/>
      <c r="D963" s="418"/>
    </row>
    <row r="964" spans="2:4">
      <c r="B964" s="417"/>
      <c r="C964" s="418"/>
      <c r="D964" s="418"/>
    </row>
    <row r="965" spans="2:4">
      <c r="B965" s="417"/>
      <c r="C965" s="418"/>
      <c r="D965" s="418"/>
    </row>
    <row r="966" spans="2:4">
      <c r="B966" s="417"/>
      <c r="C966" s="418"/>
      <c r="D966" s="418"/>
    </row>
    <row r="967" spans="2:4">
      <c r="B967" s="417"/>
      <c r="C967" s="418"/>
      <c r="D967" s="418"/>
    </row>
    <row r="968" spans="2:4">
      <c r="B968" s="417"/>
      <c r="C968" s="418"/>
      <c r="D968" s="418"/>
    </row>
    <row r="969" spans="2:4">
      <c r="B969" s="417"/>
      <c r="C969" s="418"/>
      <c r="D969" s="418"/>
    </row>
    <row r="970" spans="2:4">
      <c r="B970" s="417"/>
      <c r="C970" s="418"/>
      <c r="D970" s="418"/>
    </row>
    <row r="971" spans="2:4">
      <c r="B971" s="417"/>
      <c r="C971" s="418"/>
      <c r="D971" s="418"/>
    </row>
    <row r="972" spans="2:4">
      <c r="B972" s="417"/>
      <c r="C972" s="418"/>
      <c r="D972" s="418"/>
    </row>
    <row r="973" spans="2:4">
      <c r="B973" s="417"/>
      <c r="C973" s="418"/>
      <c r="D973" s="418"/>
    </row>
    <row r="974" spans="2:4">
      <c r="B974" s="417"/>
      <c r="C974" s="418"/>
      <c r="D974" s="418"/>
    </row>
    <row r="975" spans="2:4">
      <c r="B975" s="417"/>
      <c r="C975" s="418"/>
      <c r="D975" s="418"/>
    </row>
    <row r="976" spans="2:4">
      <c r="B976" s="417"/>
      <c r="C976" s="418"/>
      <c r="D976" s="418"/>
    </row>
    <row r="977" spans="2:4">
      <c r="B977" s="417"/>
      <c r="C977" s="418"/>
      <c r="D977" s="418"/>
    </row>
    <row r="978" spans="2:4">
      <c r="B978" s="417"/>
      <c r="C978" s="418"/>
      <c r="D978" s="418"/>
    </row>
    <row r="979" spans="2:4">
      <c r="B979" s="417"/>
      <c r="C979" s="418"/>
      <c r="D979" s="418"/>
    </row>
    <row r="980" spans="2:4">
      <c r="B980" s="417"/>
      <c r="C980" s="418"/>
      <c r="D980" s="418"/>
    </row>
    <row r="981" spans="2:4">
      <c r="B981" s="417"/>
      <c r="C981" s="418"/>
      <c r="D981" s="418"/>
    </row>
    <row r="982" spans="2:4">
      <c r="B982" s="417"/>
      <c r="C982" s="418"/>
      <c r="D982" s="418"/>
    </row>
    <row r="983" spans="2:4">
      <c r="B983" s="417"/>
      <c r="C983" s="418"/>
      <c r="D983" s="418"/>
    </row>
    <row r="984" spans="2:4">
      <c r="B984" s="417"/>
      <c r="C984" s="418"/>
      <c r="D984" s="418"/>
    </row>
    <row r="985" spans="2:4">
      <c r="B985" s="417"/>
      <c r="C985" s="418"/>
      <c r="D985" s="418"/>
    </row>
    <row r="986" spans="2:4">
      <c r="B986" s="417"/>
      <c r="C986" s="418"/>
      <c r="D986" s="418"/>
    </row>
    <row r="987" spans="2:4">
      <c r="B987" s="417"/>
      <c r="C987" s="418"/>
      <c r="D987" s="418"/>
    </row>
    <row r="988" spans="2:4">
      <c r="B988" s="417"/>
      <c r="C988" s="418"/>
      <c r="D988" s="418"/>
    </row>
    <row r="989" spans="2:4">
      <c r="B989" s="417"/>
      <c r="C989" s="418"/>
      <c r="D989" s="418"/>
    </row>
    <row r="990" spans="2:4">
      <c r="B990" s="417"/>
      <c r="C990" s="418"/>
      <c r="D990" s="418"/>
    </row>
    <row r="991" spans="2:4">
      <c r="B991" s="417"/>
      <c r="C991" s="418"/>
      <c r="D991" s="418"/>
    </row>
    <row r="992" spans="2:4">
      <c r="B992" s="417"/>
      <c r="C992" s="418"/>
      <c r="D992" s="418"/>
    </row>
    <row r="993" spans="2:4">
      <c r="B993" s="417"/>
      <c r="C993" s="418"/>
      <c r="D993" s="418"/>
    </row>
    <row r="994" spans="2:4">
      <c r="B994" s="417"/>
      <c r="C994" s="418"/>
      <c r="D994" s="418"/>
    </row>
    <row r="995" spans="2:4">
      <c r="B995" s="417"/>
      <c r="C995" s="418"/>
      <c r="D995" s="418"/>
    </row>
    <row r="996" spans="2:4">
      <c r="B996" s="417"/>
      <c r="C996" s="418"/>
      <c r="D996" s="418"/>
    </row>
    <row r="997" spans="2:4">
      <c r="B997" s="417"/>
      <c r="C997" s="418"/>
      <c r="D997" s="418"/>
    </row>
    <row r="998" spans="2:4">
      <c r="B998" s="417"/>
      <c r="C998" s="418"/>
      <c r="D998" s="418"/>
    </row>
    <row r="999" spans="2:4">
      <c r="B999" s="417"/>
      <c r="C999" s="418"/>
      <c r="D999" s="418"/>
    </row>
    <row r="1000" spans="2:4">
      <c r="B1000" s="417"/>
      <c r="C1000" s="418"/>
      <c r="D1000" s="418"/>
    </row>
    <row r="1001" spans="2:4">
      <c r="B1001" s="417"/>
      <c r="C1001" s="418"/>
      <c r="D1001" s="418"/>
    </row>
    <row r="1002" spans="2:4">
      <c r="B1002" s="417"/>
      <c r="C1002" s="418"/>
      <c r="D1002" s="418"/>
    </row>
    <row r="1003" spans="2:4">
      <c r="B1003" s="417"/>
      <c r="C1003" s="418"/>
      <c r="D1003" s="418"/>
    </row>
    <row r="1004" spans="2:4">
      <c r="B1004" s="417"/>
      <c r="C1004" s="418"/>
      <c r="D1004" s="418"/>
    </row>
    <row r="1005" spans="2:4">
      <c r="B1005" s="417"/>
      <c r="C1005" s="418"/>
      <c r="D1005" s="418"/>
    </row>
    <row r="1006" spans="2:4">
      <c r="B1006" s="417"/>
      <c r="C1006" s="418"/>
      <c r="D1006" s="418"/>
    </row>
    <row r="1007" spans="2:4">
      <c r="B1007" s="417"/>
      <c r="C1007" s="418"/>
      <c r="D1007" s="418"/>
    </row>
    <row r="1008" spans="2:4">
      <c r="B1008" s="417"/>
      <c r="C1008" s="418"/>
      <c r="D1008" s="418"/>
    </row>
    <row r="1009" spans="2:4">
      <c r="B1009" s="417"/>
      <c r="C1009" s="418"/>
      <c r="D1009" s="418"/>
    </row>
    <row r="1010" spans="2:4">
      <c r="B1010" s="417"/>
      <c r="C1010" s="418"/>
      <c r="D1010" s="418"/>
    </row>
    <row r="1011" spans="2:4">
      <c r="B1011" s="417"/>
      <c r="C1011" s="418"/>
      <c r="D1011" s="418"/>
    </row>
    <row r="1012" spans="2:4">
      <c r="B1012" s="417"/>
      <c r="C1012" s="418"/>
      <c r="D1012" s="418"/>
    </row>
    <row r="1013" spans="2:4">
      <c r="B1013" s="417"/>
      <c r="C1013" s="418"/>
      <c r="D1013" s="418"/>
    </row>
    <row r="1014" spans="2:4">
      <c r="B1014" s="417"/>
      <c r="C1014" s="418"/>
      <c r="D1014" s="418"/>
    </row>
    <row r="1015" spans="2:4">
      <c r="B1015" s="417"/>
      <c r="C1015" s="418"/>
      <c r="D1015" s="418"/>
    </row>
    <row r="1016" spans="2:4">
      <c r="B1016" s="417"/>
      <c r="C1016" s="418"/>
      <c r="D1016" s="418"/>
    </row>
    <row r="1017" spans="2:4">
      <c r="B1017" s="417"/>
      <c r="C1017" s="418"/>
      <c r="D1017" s="418"/>
    </row>
    <row r="1018" spans="2:4">
      <c r="B1018" s="417"/>
      <c r="C1018" s="418"/>
      <c r="D1018" s="418"/>
    </row>
    <row r="1019" spans="2:4">
      <c r="B1019" s="417"/>
      <c r="C1019" s="418"/>
      <c r="D1019" s="418"/>
    </row>
    <row r="1020" spans="2:4">
      <c r="B1020" s="417"/>
      <c r="C1020" s="418"/>
      <c r="D1020" s="418"/>
    </row>
    <row r="1021" spans="2:4">
      <c r="B1021" s="417"/>
      <c r="C1021" s="418"/>
      <c r="D1021" s="418"/>
    </row>
    <row r="1022" spans="2:4">
      <c r="B1022" s="417"/>
      <c r="C1022" s="418"/>
      <c r="D1022" s="418"/>
    </row>
    <row r="1023" spans="2:4">
      <c r="B1023" s="417"/>
      <c r="C1023" s="418"/>
      <c r="D1023" s="418"/>
    </row>
    <row r="1024" spans="2:4">
      <c r="B1024" s="417"/>
      <c r="C1024" s="418"/>
      <c r="D1024" s="418"/>
    </row>
    <row r="1025" spans="2:4">
      <c r="B1025" s="417"/>
      <c r="C1025" s="418"/>
      <c r="D1025" s="418"/>
    </row>
    <row r="1026" spans="2:4">
      <c r="B1026" s="417"/>
      <c r="C1026" s="418"/>
      <c r="D1026" s="418"/>
    </row>
    <row r="1027" spans="2:4">
      <c r="B1027" s="417"/>
      <c r="C1027" s="418"/>
      <c r="D1027" s="418"/>
    </row>
    <row r="1028" spans="2:4">
      <c r="B1028" s="417"/>
      <c r="C1028" s="418"/>
      <c r="D1028" s="418"/>
    </row>
    <row r="1029" spans="2:4">
      <c r="B1029" s="417"/>
      <c r="C1029" s="418"/>
      <c r="D1029" s="418"/>
    </row>
    <row r="1030" spans="2:4">
      <c r="B1030" s="417"/>
      <c r="C1030" s="418"/>
      <c r="D1030" s="418"/>
    </row>
    <row r="1031" spans="2:4">
      <c r="B1031" s="417"/>
      <c r="C1031" s="418"/>
      <c r="D1031" s="418"/>
    </row>
    <row r="1032" spans="2:4">
      <c r="B1032" s="417"/>
      <c r="C1032" s="418"/>
      <c r="D1032" s="418"/>
    </row>
    <row r="1033" spans="2:4">
      <c r="B1033" s="417"/>
      <c r="C1033" s="418"/>
      <c r="D1033" s="418"/>
    </row>
    <row r="1034" spans="2:4">
      <c r="B1034" s="417"/>
      <c r="C1034" s="418"/>
      <c r="D1034" s="418"/>
    </row>
    <row r="1035" spans="2:4">
      <c r="B1035" s="417"/>
      <c r="C1035" s="418"/>
      <c r="D1035" s="418"/>
    </row>
    <row r="1036" spans="2:4">
      <c r="B1036" s="417"/>
      <c r="C1036" s="418"/>
      <c r="D1036" s="418"/>
    </row>
    <row r="1037" spans="2:4">
      <c r="B1037" s="417"/>
      <c r="C1037" s="418"/>
      <c r="D1037" s="418"/>
    </row>
    <row r="1038" spans="2:4">
      <c r="B1038" s="417"/>
      <c r="C1038" s="418"/>
      <c r="D1038" s="418"/>
    </row>
    <row r="1039" spans="2:4">
      <c r="B1039" s="417"/>
      <c r="C1039" s="418"/>
      <c r="D1039" s="418"/>
    </row>
    <row r="1040" spans="2:4">
      <c r="B1040" s="417"/>
      <c r="C1040" s="418"/>
      <c r="D1040" s="418"/>
    </row>
    <row r="1041" spans="2:4">
      <c r="B1041" s="417"/>
      <c r="C1041" s="418"/>
      <c r="D1041" s="418"/>
    </row>
    <row r="1042" spans="2:4">
      <c r="B1042" s="417"/>
      <c r="C1042" s="418"/>
      <c r="D1042" s="418"/>
    </row>
    <row r="1043" spans="2:4">
      <c r="B1043" s="417"/>
      <c r="C1043" s="418"/>
      <c r="D1043" s="418"/>
    </row>
    <row r="1044" spans="2:4">
      <c r="B1044" s="417"/>
      <c r="C1044" s="418"/>
      <c r="D1044" s="418"/>
    </row>
    <row r="1045" spans="2:4">
      <c r="B1045" s="417"/>
      <c r="C1045" s="418"/>
      <c r="D1045" s="418"/>
    </row>
    <row r="1046" spans="2:4">
      <c r="B1046" s="417"/>
      <c r="C1046" s="418"/>
      <c r="D1046" s="418"/>
    </row>
    <row r="1047" spans="2:4">
      <c r="B1047" s="417"/>
      <c r="C1047" s="418"/>
      <c r="D1047" s="418"/>
    </row>
    <row r="1048" spans="2:4">
      <c r="B1048" s="417"/>
      <c r="C1048" s="418"/>
      <c r="D1048" s="418"/>
    </row>
    <row r="1049" spans="2:4">
      <c r="B1049" s="417"/>
      <c r="C1049" s="418"/>
      <c r="D1049" s="418"/>
    </row>
    <row r="1050" spans="2:4">
      <c r="B1050" s="417"/>
      <c r="C1050" s="418"/>
      <c r="D1050" s="418"/>
    </row>
    <row r="1051" spans="2:4">
      <c r="B1051" s="417"/>
      <c r="C1051" s="418"/>
      <c r="D1051" s="418"/>
    </row>
    <row r="1052" spans="2:4">
      <c r="B1052" s="417"/>
      <c r="C1052" s="418"/>
      <c r="D1052" s="418"/>
    </row>
    <row r="1053" spans="2:4">
      <c r="B1053" s="417"/>
      <c r="C1053" s="418"/>
      <c r="D1053" s="418"/>
    </row>
    <row r="1054" spans="2:4">
      <c r="B1054" s="417"/>
      <c r="C1054" s="418"/>
      <c r="D1054" s="418"/>
    </row>
    <row r="1055" spans="2:4">
      <c r="B1055" s="417"/>
      <c r="C1055" s="418"/>
      <c r="D1055" s="418"/>
    </row>
    <row r="1056" spans="2:4">
      <c r="B1056" s="417"/>
      <c r="C1056" s="418"/>
      <c r="D1056" s="418"/>
    </row>
    <row r="1057" spans="2:4">
      <c r="B1057" s="417"/>
      <c r="C1057" s="418"/>
      <c r="D1057" s="418"/>
    </row>
    <row r="1058" spans="2:4">
      <c r="B1058" s="417"/>
      <c r="C1058" s="418"/>
      <c r="D1058" s="418"/>
    </row>
    <row r="1059" spans="2:4">
      <c r="B1059" s="417"/>
      <c r="C1059" s="418"/>
      <c r="D1059" s="418"/>
    </row>
    <row r="1060" spans="2:4">
      <c r="B1060" s="417"/>
      <c r="C1060" s="418"/>
      <c r="D1060" s="418"/>
    </row>
    <row r="1061" spans="2:4">
      <c r="B1061" s="417"/>
      <c r="C1061" s="418"/>
      <c r="D1061" s="418"/>
    </row>
    <row r="1062" spans="2:4">
      <c r="B1062" s="417"/>
      <c r="C1062" s="418"/>
      <c r="D1062" s="418"/>
    </row>
    <row r="1063" spans="2:4">
      <c r="B1063" s="417"/>
      <c r="C1063" s="418"/>
      <c r="D1063" s="418"/>
    </row>
    <row r="1064" spans="2:4">
      <c r="B1064" s="417"/>
      <c r="C1064" s="418"/>
      <c r="D1064" s="418"/>
    </row>
    <row r="1065" spans="2:4">
      <c r="B1065" s="417"/>
      <c r="C1065" s="418"/>
      <c r="D1065" s="418"/>
    </row>
    <row r="1066" spans="2:4">
      <c r="B1066" s="417"/>
      <c r="C1066" s="418"/>
      <c r="D1066" s="418"/>
    </row>
    <row r="1067" spans="2:4">
      <c r="B1067" s="417"/>
      <c r="C1067" s="418"/>
      <c r="D1067" s="418"/>
    </row>
    <row r="1068" spans="2:4">
      <c r="B1068" s="417"/>
      <c r="C1068" s="418"/>
      <c r="D1068" s="418"/>
    </row>
    <row r="1069" spans="2:4">
      <c r="B1069" s="417"/>
      <c r="C1069" s="418"/>
      <c r="D1069" s="418"/>
    </row>
    <row r="1070" spans="2:4">
      <c r="B1070" s="417"/>
      <c r="C1070" s="418"/>
      <c r="D1070" s="418"/>
    </row>
    <row r="1071" spans="2:4">
      <c r="B1071" s="417"/>
      <c r="C1071" s="418"/>
      <c r="D1071" s="418"/>
    </row>
    <row r="1072" spans="2:4">
      <c r="B1072" s="417"/>
      <c r="C1072" s="418"/>
      <c r="D1072" s="418"/>
    </row>
    <row r="1073" spans="2:4">
      <c r="B1073" s="417"/>
      <c r="C1073" s="418"/>
      <c r="D1073" s="418"/>
    </row>
    <row r="1074" spans="2:4">
      <c r="B1074" s="417"/>
      <c r="C1074" s="418"/>
      <c r="D1074" s="418"/>
    </row>
    <row r="1075" spans="2:4">
      <c r="B1075" s="417"/>
      <c r="C1075" s="418"/>
      <c r="D1075" s="418"/>
    </row>
    <row r="1076" spans="2:4">
      <c r="B1076" s="417"/>
      <c r="C1076" s="418"/>
      <c r="D1076" s="418"/>
    </row>
    <row r="1077" spans="2:4">
      <c r="B1077" s="417"/>
      <c r="C1077" s="418"/>
      <c r="D1077" s="418"/>
    </row>
    <row r="1078" spans="2:4">
      <c r="B1078" s="417"/>
      <c r="C1078" s="418"/>
      <c r="D1078" s="418"/>
    </row>
    <row r="1079" spans="2:4">
      <c r="B1079" s="417"/>
      <c r="C1079" s="418"/>
      <c r="D1079" s="418"/>
    </row>
    <row r="1080" spans="2:4">
      <c r="B1080" s="417"/>
      <c r="C1080" s="418"/>
      <c r="D1080" s="418"/>
    </row>
    <row r="1081" spans="2:4">
      <c r="B1081" s="417"/>
      <c r="C1081" s="418"/>
      <c r="D1081" s="418"/>
    </row>
    <row r="1082" spans="2:4">
      <c r="B1082" s="417"/>
      <c r="C1082" s="418"/>
      <c r="D1082" s="418"/>
    </row>
    <row r="1083" spans="2:4">
      <c r="B1083" s="417"/>
      <c r="C1083" s="418"/>
      <c r="D1083" s="418"/>
    </row>
    <row r="1084" spans="2:4">
      <c r="B1084" s="417"/>
      <c r="C1084" s="418"/>
      <c r="D1084" s="418"/>
    </row>
    <row r="1085" spans="2:4">
      <c r="B1085" s="417"/>
      <c r="C1085" s="418"/>
      <c r="D1085" s="418"/>
    </row>
    <row r="1086" spans="2:4">
      <c r="B1086" s="417"/>
      <c r="C1086" s="418"/>
      <c r="D1086" s="418"/>
    </row>
    <row r="1087" spans="2:4">
      <c r="B1087" s="417"/>
      <c r="C1087" s="418"/>
      <c r="D1087" s="418"/>
    </row>
    <row r="1088" spans="2:4">
      <c r="B1088" s="417"/>
      <c r="C1088" s="418"/>
      <c r="D1088" s="418"/>
    </row>
    <row r="1089" spans="2:4">
      <c r="B1089" s="417"/>
      <c r="C1089" s="418"/>
      <c r="D1089" s="418"/>
    </row>
    <row r="1090" spans="2:4">
      <c r="B1090" s="417"/>
      <c r="C1090" s="418"/>
      <c r="D1090" s="418"/>
    </row>
    <row r="1091" spans="2:4">
      <c r="B1091" s="417"/>
      <c r="C1091" s="418"/>
      <c r="D1091" s="418"/>
    </row>
    <row r="1092" spans="2:4">
      <c r="B1092" s="417"/>
      <c r="C1092" s="418"/>
      <c r="D1092" s="418"/>
    </row>
    <row r="1093" spans="2:4">
      <c r="B1093" s="417"/>
      <c r="C1093" s="418"/>
      <c r="D1093" s="418"/>
    </row>
    <row r="1094" spans="2:4">
      <c r="B1094" s="417"/>
      <c r="C1094" s="418"/>
      <c r="D1094" s="418"/>
    </row>
    <row r="1095" spans="2:4">
      <c r="B1095" s="417"/>
      <c r="C1095" s="418"/>
      <c r="D1095" s="418"/>
    </row>
    <row r="1096" spans="2:4">
      <c r="B1096" s="417"/>
      <c r="C1096" s="418"/>
      <c r="D1096" s="418"/>
    </row>
    <row r="1097" spans="2:4">
      <c r="B1097" s="417"/>
      <c r="C1097" s="418"/>
      <c r="D1097" s="418"/>
    </row>
    <row r="1098" spans="2:4">
      <c r="B1098" s="417"/>
      <c r="C1098" s="418"/>
      <c r="D1098" s="418"/>
    </row>
    <row r="1099" spans="2:4">
      <c r="B1099" s="417"/>
      <c r="C1099" s="418"/>
      <c r="D1099" s="418"/>
    </row>
    <row r="1100" spans="2:4">
      <c r="B1100" s="417"/>
      <c r="C1100" s="418"/>
      <c r="D1100" s="418"/>
    </row>
    <row r="1101" spans="2:4">
      <c r="B1101" s="417"/>
      <c r="C1101" s="418"/>
      <c r="D1101" s="418"/>
    </row>
    <row r="1102" spans="2:4">
      <c r="B1102" s="417"/>
      <c r="C1102" s="418"/>
      <c r="D1102" s="418"/>
    </row>
    <row r="1103" spans="2:4">
      <c r="B1103" s="417"/>
      <c r="C1103" s="418"/>
      <c r="D1103" s="418"/>
    </row>
    <row r="1104" spans="2:4">
      <c r="B1104" s="417"/>
      <c r="C1104" s="418"/>
      <c r="D1104" s="418"/>
    </row>
    <row r="1105" spans="2:4">
      <c r="B1105" s="417"/>
      <c r="C1105" s="418"/>
      <c r="D1105" s="418"/>
    </row>
    <row r="1106" spans="2:4">
      <c r="B1106" s="417"/>
      <c r="C1106" s="418"/>
      <c r="D1106" s="418"/>
    </row>
    <row r="1107" spans="2:4">
      <c r="B1107" s="417"/>
      <c r="C1107" s="418"/>
      <c r="D1107" s="418"/>
    </row>
    <row r="1108" spans="2:4">
      <c r="B1108" s="417"/>
      <c r="C1108" s="418"/>
      <c r="D1108" s="418"/>
    </row>
    <row r="1109" spans="2:4">
      <c r="B1109" s="417"/>
      <c r="C1109" s="418"/>
      <c r="D1109" s="418"/>
    </row>
    <row r="1110" spans="2:4">
      <c r="B1110" s="417"/>
      <c r="C1110" s="418"/>
      <c r="D1110" s="418"/>
    </row>
    <row r="1111" spans="2:4">
      <c r="B1111" s="417"/>
      <c r="C1111" s="418"/>
      <c r="D1111" s="418"/>
    </row>
    <row r="1112" spans="2:4">
      <c r="B1112" s="417"/>
      <c r="C1112" s="418"/>
      <c r="D1112" s="418"/>
    </row>
    <row r="1113" spans="2:4">
      <c r="B1113" s="417"/>
      <c r="C1113" s="418"/>
      <c r="D1113" s="418"/>
    </row>
    <row r="1114" spans="2:4">
      <c r="B1114" s="417"/>
      <c r="C1114" s="418"/>
      <c r="D1114" s="418"/>
    </row>
    <row r="1115" spans="2:4">
      <c r="B1115" s="417"/>
      <c r="C1115" s="418"/>
      <c r="D1115" s="418"/>
    </row>
    <row r="1116" spans="2:4">
      <c r="B1116" s="417"/>
      <c r="C1116" s="418"/>
      <c r="D1116" s="418"/>
    </row>
    <row r="1117" spans="2:4">
      <c r="B1117" s="417"/>
      <c r="C1117" s="418"/>
      <c r="D1117" s="418"/>
    </row>
    <row r="1118" spans="2:4">
      <c r="B1118" s="417"/>
      <c r="C1118" s="418"/>
      <c r="D1118" s="418"/>
    </row>
    <row r="1119" spans="2:4">
      <c r="B1119" s="417"/>
      <c r="C1119" s="418"/>
      <c r="D1119" s="418"/>
    </row>
    <row r="1120" spans="2:4">
      <c r="B1120" s="417"/>
      <c r="C1120" s="418"/>
      <c r="D1120" s="418"/>
    </row>
    <row r="1121" spans="2:4">
      <c r="B1121" s="417"/>
      <c r="C1121" s="418"/>
      <c r="D1121" s="418"/>
    </row>
    <row r="1122" spans="2:4">
      <c r="B1122" s="417"/>
      <c r="C1122" s="418"/>
      <c r="D1122" s="418"/>
    </row>
    <row r="1123" spans="2:4">
      <c r="B1123" s="417"/>
      <c r="C1123" s="418"/>
      <c r="D1123" s="418"/>
    </row>
    <row r="1124" spans="2:4">
      <c r="B1124" s="417"/>
      <c r="C1124" s="418"/>
      <c r="D1124" s="418"/>
    </row>
    <row r="1125" spans="2:4">
      <c r="B1125" s="417"/>
      <c r="C1125" s="418"/>
      <c r="D1125" s="418"/>
    </row>
    <row r="1126" spans="2:4">
      <c r="B1126" s="417"/>
      <c r="C1126" s="418"/>
      <c r="D1126" s="418"/>
    </row>
    <row r="1127" spans="2:4">
      <c r="B1127" s="417"/>
      <c r="C1127" s="418"/>
      <c r="D1127" s="418"/>
    </row>
    <row r="1128" spans="2:4">
      <c r="B1128" s="417"/>
      <c r="C1128" s="418"/>
      <c r="D1128" s="418"/>
    </row>
    <row r="1129" spans="2:4">
      <c r="B1129" s="417"/>
      <c r="C1129" s="418"/>
      <c r="D1129" s="418"/>
    </row>
    <row r="1130" spans="2:4">
      <c r="B1130" s="417"/>
      <c r="C1130" s="418"/>
      <c r="D1130" s="418"/>
    </row>
    <row r="1131" spans="2:4">
      <c r="B1131" s="417"/>
      <c r="C1131" s="418"/>
      <c r="D1131" s="418"/>
    </row>
    <row r="1132" spans="2:4">
      <c r="B1132" s="417"/>
      <c r="C1132" s="418"/>
      <c r="D1132" s="418"/>
    </row>
    <row r="1133" spans="2:4">
      <c r="B1133" s="417"/>
      <c r="C1133" s="418"/>
      <c r="D1133" s="418"/>
    </row>
    <row r="1134" spans="2:4">
      <c r="B1134" s="417"/>
      <c r="C1134" s="418"/>
      <c r="D1134" s="418"/>
    </row>
    <row r="1135" spans="2:4">
      <c r="B1135" s="417"/>
      <c r="C1135" s="418"/>
      <c r="D1135" s="418"/>
    </row>
    <row r="1136" spans="2:4">
      <c r="B1136" s="417"/>
      <c r="C1136" s="418"/>
      <c r="D1136" s="418"/>
    </row>
    <row r="1137" spans="2:4">
      <c r="B1137" s="417"/>
      <c r="C1137" s="418"/>
      <c r="D1137" s="418"/>
    </row>
    <row r="1138" spans="2:4">
      <c r="B1138" s="417"/>
      <c r="C1138" s="418"/>
      <c r="D1138" s="418"/>
    </row>
    <row r="1139" spans="2:4">
      <c r="B1139" s="417"/>
      <c r="C1139" s="418"/>
      <c r="D1139" s="418"/>
    </row>
    <row r="1140" spans="2:4">
      <c r="B1140" s="417"/>
      <c r="C1140" s="418"/>
      <c r="D1140" s="418"/>
    </row>
    <row r="1141" spans="2:4">
      <c r="B1141" s="417"/>
      <c r="C1141" s="418"/>
      <c r="D1141" s="418"/>
    </row>
    <row r="1142" spans="2:4">
      <c r="B1142" s="417"/>
      <c r="C1142" s="418"/>
      <c r="D1142" s="418"/>
    </row>
    <row r="1143" spans="2:4">
      <c r="B1143" s="417"/>
      <c r="C1143" s="418"/>
      <c r="D1143" s="418"/>
    </row>
    <row r="1144" spans="2:4">
      <c r="B1144" s="417"/>
      <c r="C1144" s="418"/>
      <c r="D1144" s="418"/>
    </row>
    <row r="1145" spans="2:4">
      <c r="B1145" s="417"/>
      <c r="C1145" s="418"/>
      <c r="D1145" s="418"/>
    </row>
    <row r="1146" spans="2:4">
      <c r="B1146" s="417"/>
      <c r="C1146" s="418"/>
      <c r="D1146" s="418"/>
    </row>
    <row r="1147" spans="2:4">
      <c r="B1147" s="417"/>
      <c r="C1147" s="418"/>
      <c r="D1147" s="418"/>
    </row>
    <row r="1148" spans="2:4">
      <c r="B1148" s="417"/>
      <c r="C1148" s="418"/>
      <c r="D1148" s="418"/>
    </row>
    <row r="1149" spans="2:4">
      <c r="B1149" s="417"/>
      <c r="C1149" s="418"/>
      <c r="D1149" s="418"/>
    </row>
    <row r="1150" spans="2:4">
      <c r="B1150" s="417"/>
      <c r="C1150" s="418"/>
      <c r="D1150" s="418"/>
    </row>
    <row r="1151" spans="2:4">
      <c r="B1151" s="417"/>
      <c r="C1151" s="418"/>
      <c r="D1151" s="418"/>
    </row>
    <row r="1152" spans="2:4">
      <c r="B1152" s="417"/>
      <c r="C1152" s="418"/>
      <c r="D1152" s="418"/>
    </row>
    <row r="1153" spans="2:4">
      <c r="B1153" s="417"/>
      <c r="C1153" s="418"/>
      <c r="D1153" s="418"/>
    </row>
    <row r="1154" spans="2:4">
      <c r="B1154" s="417"/>
      <c r="C1154" s="418"/>
      <c r="D1154" s="418"/>
    </row>
    <row r="1155" spans="2:4">
      <c r="B1155" s="417"/>
      <c r="C1155" s="418"/>
      <c r="D1155" s="418"/>
    </row>
    <row r="1156" spans="2:4">
      <c r="B1156" s="417"/>
      <c r="C1156" s="418"/>
      <c r="D1156" s="418"/>
    </row>
    <row r="1157" spans="2:4">
      <c r="B1157" s="417"/>
      <c r="C1157" s="418"/>
      <c r="D1157" s="418"/>
    </row>
    <row r="1158" spans="2:4">
      <c r="B1158" s="417"/>
      <c r="C1158" s="418"/>
      <c r="D1158" s="418"/>
    </row>
    <row r="1159" spans="2:4">
      <c r="B1159" s="417"/>
      <c r="C1159" s="418"/>
      <c r="D1159" s="418"/>
    </row>
    <row r="1160" spans="2:4">
      <c r="B1160" s="417"/>
      <c r="C1160" s="418"/>
      <c r="D1160" s="418"/>
    </row>
    <row r="1161" spans="2:4">
      <c r="B1161" s="417"/>
      <c r="C1161" s="418"/>
      <c r="D1161" s="418"/>
    </row>
    <row r="1162" spans="2:4">
      <c r="B1162" s="417"/>
      <c r="C1162" s="418"/>
      <c r="D1162" s="418"/>
    </row>
    <row r="1163" spans="2:4">
      <c r="B1163" s="417"/>
      <c r="C1163" s="418"/>
      <c r="D1163" s="418"/>
    </row>
    <row r="1164" spans="2:4">
      <c r="B1164" s="417"/>
      <c r="C1164" s="418"/>
      <c r="D1164" s="418"/>
    </row>
    <row r="1165" spans="2:4">
      <c r="B1165" s="417"/>
      <c r="C1165" s="418"/>
      <c r="D1165" s="418"/>
    </row>
    <row r="1166" spans="2:4">
      <c r="B1166" s="417"/>
      <c r="C1166" s="418"/>
      <c r="D1166" s="418"/>
    </row>
    <row r="1167" spans="2:4">
      <c r="B1167" s="417"/>
      <c r="C1167" s="418"/>
      <c r="D1167" s="418"/>
    </row>
    <row r="1168" spans="2:4">
      <c r="B1168" s="417"/>
      <c r="C1168" s="418"/>
      <c r="D1168" s="418"/>
    </row>
    <row r="1169" spans="2:4">
      <c r="B1169" s="417"/>
      <c r="C1169" s="418"/>
      <c r="D1169" s="418"/>
    </row>
    <row r="1170" spans="2:4">
      <c r="B1170" s="417"/>
      <c r="C1170" s="418"/>
      <c r="D1170" s="418"/>
    </row>
    <row r="1171" spans="2:4">
      <c r="B1171" s="417"/>
      <c r="C1171" s="418"/>
      <c r="D1171" s="418"/>
    </row>
    <row r="1172" spans="2:4">
      <c r="B1172" s="417"/>
      <c r="C1172" s="418"/>
      <c r="D1172" s="418"/>
    </row>
    <row r="1173" spans="2:4">
      <c r="B1173" s="417"/>
      <c r="C1173" s="418"/>
      <c r="D1173" s="418"/>
    </row>
    <row r="1174" spans="2:4">
      <c r="B1174" s="417"/>
      <c r="C1174" s="418"/>
      <c r="D1174" s="418"/>
    </row>
    <row r="1175" spans="2:4">
      <c r="B1175" s="417"/>
      <c r="C1175" s="418"/>
      <c r="D1175" s="418"/>
    </row>
    <row r="1176" spans="2:4">
      <c r="B1176" s="417"/>
      <c r="C1176" s="418"/>
      <c r="D1176" s="418"/>
    </row>
    <row r="1177" spans="2:4">
      <c r="B1177" s="417"/>
      <c r="C1177" s="418"/>
      <c r="D1177" s="418"/>
    </row>
    <row r="1178" spans="2:4">
      <c r="B1178" s="417"/>
      <c r="C1178" s="418"/>
      <c r="D1178" s="418"/>
    </row>
    <row r="1179" spans="2:4">
      <c r="B1179" s="417"/>
      <c r="C1179" s="418"/>
      <c r="D1179" s="418"/>
    </row>
    <row r="1180" spans="2:4">
      <c r="B1180" s="417"/>
      <c r="C1180" s="418"/>
      <c r="D1180" s="418"/>
    </row>
    <row r="1181" spans="2:4">
      <c r="B1181" s="417"/>
      <c r="C1181" s="418"/>
      <c r="D1181" s="418"/>
    </row>
    <row r="1182" spans="2:4">
      <c r="B1182" s="417"/>
      <c r="C1182" s="418"/>
      <c r="D1182" s="418"/>
    </row>
    <row r="1183" spans="2:4">
      <c r="B1183" s="417"/>
      <c r="C1183" s="418"/>
      <c r="D1183" s="418"/>
    </row>
    <row r="1184" spans="2:4">
      <c r="B1184" s="417"/>
      <c r="C1184" s="418"/>
      <c r="D1184" s="418"/>
    </row>
    <row r="1185" spans="2:4">
      <c r="B1185" s="417"/>
      <c r="C1185" s="418"/>
      <c r="D1185" s="418"/>
    </row>
    <row r="1186" spans="2:4">
      <c r="B1186" s="417"/>
      <c r="C1186" s="418"/>
      <c r="D1186" s="418"/>
    </row>
    <row r="1187" spans="2:4">
      <c r="B1187" s="417"/>
      <c r="C1187" s="418"/>
      <c r="D1187" s="418"/>
    </row>
    <row r="1188" spans="2:4">
      <c r="B1188" s="417"/>
      <c r="C1188" s="418"/>
      <c r="D1188" s="418"/>
    </row>
    <row r="1189" spans="2:4">
      <c r="B1189" s="417"/>
      <c r="C1189" s="418"/>
      <c r="D1189" s="418"/>
    </row>
    <row r="1190" spans="2:4">
      <c r="B1190" s="417"/>
      <c r="C1190" s="418"/>
      <c r="D1190" s="418"/>
    </row>
    <row r="1191" spans="2:4">
      <c r="B1191" s="417"/>
      <c r="C1191" s="418"/>
      <c r="D1191" s="418"/>
    </row>
    <row r="1192" spans="2:4">
      <c r="B1192" s="417"/>
      <c r="C1192" s="418"/>
      <c r="D1192" s="418"/>
    </row>
    <row r="1193" spans="2:4">
      <c r="B1193" s="417"/>
      <c r="C1193" s="418"/>
      <c r="D1193" s="418"/>
    </row>
    <row r="1194" spans="2:4">
      <c r="B1194" s="417"/>
      <c r="C1194" s="418"/>
      <c r="D1194" s="418"/>
    </row>
    <row r="1195" spans="2:4">
      <c r="B1195" s="417"/>
      <c r="C1195" s="418"/>
      <c r="D1195" s="418"/>
    </row>
    <row r="1196" spans="2:4">
      <c r="B1196" s="417"/>
      <c r="C1196" s="418"/>
      <c r="D1196" s="418"/>
    </row>
    <row r="1197" spans="2:4">
      <c r="B1197" s="417"/>
      <c r="C1197" s="418"/>
      <c r="D1197" s="418"/>
    </row>
    <row r="1198" spans="2:4">
      <c r="B1198" s="417"/>
      <c r="C1198" s="418"/>
      <c r="D1198" s="418"/>
    </row>
    <row r="1199" spans="2:4">
      <c r="B1199" s="417"/>
      <c r="C1199" s="418"/>
      <c r="D1199" s="418"/>
    </row>
    <row r="1200" spans="2:4">
      <c r="B1200" s="417"/>
      <c r="C1200" s="418"/>
      <c r="D1200" s="418"/>
    </row>
    <row r="1201" spans="2:4">
      <c r="B1201" s="417"/>
      <c r="C1201" s="418"/>
      <c r="D1201" s="418"/>
    </row>
    <row r="1202" spans="2:4">
      <c r="B1202" s="417"/>
      <c r="C1202" s="418"/>
      <c r="D1202" s="418"/>
    </row>
    <row r="1203" spans="2:4">
      <c r="B1203" s="417"/>
      <c r="C1203" s="418"/>
      <c r="D1203" s="418"/>
    </row>
    <row r="1204" spans="2:4">
      <c r="B1204" s="417"/>
      <c r="C1204" s="418"/>
      <c r="D1204" s="418"/>
    </row>
    <row r="1205" spans="2:4">
      <c r="B1205" s="417"/>
      <c r="C1205" s="418"/>
      <c r="D1205" s="418"/>
    </row>
    <row r="1206" spans="2:4">
      <c r="B1206" s="417"/>
      <c r="C1206" s="418"/>
      <c r="D1206" s="418"/>
    </row>
    <row r="1207" spans="2:4">
      <c r="B1207" s="417"/>
      <c r="C1207" s="418"/>
      <c r="D1207" s="418"/>
    </row>
    <row r="1208" spans="2:4">
      <c r="B1208" s="417"/>
      <c r="C1208" s="418"/>
      <c r="D1208" s="418"/>
    </row>
    <row r="1209" spans="2:4">
      <c r="B1209" s="417"/>
      <c r="C1209" s="418"/>
      <c r="D1209" s="418"/>
    </row>
    <row r="1210" spans="2:4">
      <c r="B1210" s="417"/>
      <c r="C1210" s="418"/>
      <c r="D1210" s="418"/>
    </row>
    <row r="1211" spans="2:4">
      <c r="B1211" s="417"/>
      <c r="C1211" s="418"/>
      <c r="D1211" s="418"/>
    </row>
    <row r="1212" spans="2:4">
      <c r="B1212" s="417"/>
      <c r="C1212" s="418"/>
      <c r="D1212" s="418"/>
    </row>
    <row r="1213" spans="2:4">
      <c r="B1213" s="417"/>
      <c r="C1213" s="418"/>
      <c r="D1213" s="418"/>
    </row>
    <row r="1214" spans="2:4">
      <c r="B1214" s="417"/>
      <c r="C1214" s="418"/>
      <c r="D1214" s="418"/>
    </row>
    <row r="1215" spans="2:4">
      <c r="B1215" s="417"/>
      <c r="C1215" s="418"/>
      <c r="D1215" s="418"/>
    </row>
    <row r="1216" spans="2:4">
      <c r="B1216" s="417"/>
      <c r="C1216" s="418"/>
      <c r="D1216" s="418"/>
    </row>
    <row r="1217" spans="2:4">
      <c r="B1217" s="417"/>
      <c r="C1217" s="418"/>
      <c r="D1217" s="418"/>
    </row>
    <row r="1218" spans="2:4">
      <c r="B1218" s="417"/>
      <c r="C1218" s="418"/>
      <c r="D1218" s="418"/>
    </row>
    <row r="1219" spans="2:4">
      <c r="B1219" s="417"/>
      <c r="C1219" s="418"/>
      <c r="D1219" s="418"/>
    </row>
    <row r="1220" spans="2:4">
      <c r="B1220" s="417"/>
      <c r="C1220" s="418"/>
      <c r="D1220" s="418"/>
    </row>
    <row r="1221" spans="2:4">
      <c r="B1221" s="417"/>
      <c r="C1221" s="418"/>
      <c r="D1221" s="418"/>
    </row>
    <row r="1222" spans="2:4">
      <c r="B1222" s="417"/>
      <c r="C1222" s="418"/>
      <c r="D1222" s="418"/>
    </row>
    <row r="1223" spans="2:4">
      <c r="B1223" s="417"/>
      <c r="C1223" s="418"/>
      <c r="D1223" s="418"/>
    </row>
    <row r="1224" spans="2:4">
      <c r="B1224" s="417"/>
      <c r="C1224" s="418"/>
      <c r="D1224" s="418"/>
    </row>
    <row r="1225" spans="2:4">
      <c r="B1225" s="417"/>
      <c r="C1225" s="418"/>
      <c r="D1225" s="418"/>
    </row>
    <row r="1226" spans="2:4">
      <c r="B1226" s="417"/>
      <c r="C1226" s="418"/>
      <c r="D1226" s="418"/>
    </row>
    <row r="1227" spans="2:4">
      <c r="B1227" s="417"/>
      <c r="C1227" s="418"/>
      <c r="D1227" s="418"/>
    </row>
    <row r="1228" spans="2:4">
      <c r="B1228" s="417"/>
      <c r="C1228" s="418"/>
      <c r="D1228" s="418"/>
    </row>
    <row r="1229" spans="2:4">
      <c r="B1229" s="417"/>
      <c r="C1229" s="418"/>
      <c r="D1229" s="418"/>
    </row>
    <row r="1230" spans="2:4">
      <c r="B1230" s="417"/>
      <c r="C1230" s="418"/>
      <c r="D1230" s="418"/>
    </row>
    <row r="1231" spans="2:4">
      <c r="B1231" s="417"/>
      <c r="C1231" s="418"/>
      <c r="D1231" s="418"/>
    </row>
    <row r="1232" spans="2:4">
      <c r="B1232" s="417"/>
      <c r="C1232" s="418"/>
      <c r="D1232" s="418"/>
    </row>
    <row r="1233" spans="2:4">
      <c r="B1233" s="417"/>
      <c r="C1233" s="418"/>
      <c r="D1233" s="418"/>
    </row>
    <row r="1234" spans="2:4">
      <c r="B1234" s="417"/>
      <c r="C1234" s="418"/>
      <c r="D1234" s="418"/>
    </row>
    <row r="1235" spans="2:4">
      <c r="B1235" s="417"/>
      <c r="C1235" s="418"/>
      <c r="D1235" s="418"/>
    </row>
    <row r="1236" spans="2:4">
      <c r="B1236" s="417"/>
      <c r="C1236" s="418"/>
      <c r="D1236" s="418"/>
    </row>
    <row r="1237" spans="2:4">
      <c r="B1237" s="417"/>
      <c r="C1237" s="418"/>
      <c r="D1237" s="418"/>
    </row>
    <row r="1238" spans="2:4">
      <c r="B1238" s="417"/>
      <c r="C1238" s="418"/>
      <c r="D1238" s="418"/>
    </row>
    <row r="1239" spans="2:4">
      <c r="B1239" s="417"/>
      <c r="C1239" s="418"/>
      <c r="D1239" s="418"/>
    </row>
    <row r="1240" spans="2:4">
      <c r="B1240" s="417"/>
      <c r="C1240" s="418"/>
      <c r="D1240" s="418"/>
    </row>
    <row r="1241" spans="2:4">
      <c r="B1241" s="417"/>
      <c r="C1241" s="418"/>
      <c r="D1241" s="418"/>
    </row>
    <row r="1242" spans="2:4">
      <c r="B1242" s="417"/>
      <c r="C1242" s="418"/>
      <c r="D1242" s="418"/>
    </row>
    <row r="1243" spans="2:4">
      <c r="B1243" s="417"/>
      <c r="C1243" s="418"/>
      <c r="D1243" s="418"/>
    </row>
    <row r="1244" spans="2:4">
      <c r="B1244" s="417"/>
      <c r="C1244" s="418"/>
      <c r="D1244" s="418"/>
    </row>
    <row r="1245" spans="2:4">
      <c r="B1245" s="417"/>
      <c r="C1245" s="418"/>
      <c r="D1245" s="418"/>
    </row>
    <row r="1246" spans="2:4">
      <c r="B1246" s="417"/>
      <c r="C1246" s="418"/>
      <c r="D1246" s="418"/>
    </row>
    <row r="1247" spans="2:4">
      <c r="B1247" s="417"/>
      <c r="C1247" s="418"/>
      <c r="D1247" s="418"/>
    </row>
    <row r="1248" spans="2:4">
      <c r="B1248" s="417"/>
      <c r="C1248" s="418"/>
      <c r="D1248" s="418"/>
    </row>
    <row r="1249" spans="2:4">
      <c r="B1249" s="417"/>
      <c r="C1249" s="418"/>
      <c r="D1249" s="418"/>
    </row>
    <row r="1250" spans="2:4">
      <c r="B1250" s="417"/>
      <c r="C1250" s="418"/>
      <c r="D1250" s="418"/>
    </row>
    <row r="1251" spans="2:4">
      <c r="B1251" s="417"/>
      <c r="C1251" s="418"/>
      <c r="D1251" s="418"/>
    </row>
    <row r="1252" spans="2:4">
      <c r="B1252" s="417"/>
      <c r="C1252" s="418"/>
      <c r="D1252" s="418"/>
    </row>
    <row r="1253" spans="2:4">
      <c r="B1253" s="417"/>
      <c r="C1253" s="418"/>
      <c r="D1253" s="418"/>
    </row>
    <row r="1254" spans="2:4">
      <c r="B1254" s="417"/>
      <c r="C1254" s="418"/>
      <c r="D1254" s="418"/>
    </row>
    <row r="1255" spans="2:4">
      <c r="B1255" s="417"/>
      <c r="C1255" s="418"/>
      <c r="D1255" s="418"/>
    </row>
    <row r="1256" spans="2:4">
      <c r="B1256" s="417"/>
      <c r="C1256" s="418"/>
      <c r="D1256" s="418"/>
    </row>
    <row r="1257" spans="2:4">
      <c r="B1257" s="417"/>
      <c r="C1257" s="418"/>
      <c r="D1257" s="418"/>
    </row>
    <row r="1258" spans="2:4">
      <c r="B1258" s="417"/>
      <c r="C1258" s="418"/>
      <c r="D1258" s="418"/>
    </row>
    <row r="1259" spans="2:4">
      <c r="B1259" s="417"/>
      <c r="C1259" s="418"/>
      <c r="D1259" s="418"/>
    </row>
    <row r="1260" spans="2:4">
      <c r="B1260" s="417"/>
      <c r="C1260" s="418"/>
      <c r="D1260" s="418"/>
    </row>
    <row r="1261" spans="2:4">
      <c r="B1261" s="417"/>
      <c r="C1261" s="418"/>
      <c r="D1261" s="418"/>
    </row>
    <row r="1262" spans="2:4">
      <c r="B1262" s="417"/>
      <c r="C1262" s="418"/>
      <c r="D1262" s="418"/>
    </row>
    <row r="1263" spans="2:4">
      <c r="B1263" s="417"/>
      <c r="C1263" s="418"/>
      <c r="D1263" s="418"/>
    </row>
    <row r="1264" spans="2:4">
      <c r="B1264" s="417"/>
      <c r="C1264" s="418"/>
      <c r="D1264" s="418"/>
    </row>
    <row r="1265" spans="2:4">
      <c r="B1265" s="417"/>
      <c r="C1265" s="418"/>
      <c r="D1265" s="418"/>
    </row>
    <row r="1266" spans="2:4">
      <c r="B1266" s="417"/>
      <c r="C1266" s="418"/>
      <c r="D1266" s="418"/>
    </row>
    <row r="1267" spans="2:4">
      <c r="B1267" s="417"/>
      <c r="C1267" s="418"/>
      <c r="D1267" s="418"/>
    </row>
    <row r="1268" spans="2:4">
      <c r="B1268" s="417"/>
      <c r="C1268" s="418"/>
      <c r="D1268" s="418"/>
    </row>
    <row r="1269" spans="2:4">
      <c r="B1269" s="417"/>
      <c r="C1269" s="418"/>
      <c r="D1269" s="418"/>
    </row>
    <row r="1270" spans="2:4">
      <c r="B1270" s="417"/>
      <c r="C1270" s="418"/>
      <c r="D1270" s="418"/>
    </row>
    <row r="1271" spans="2:4">
      <c r="B1271" s="417"/>
      <c r="C1271" s="418"/>
      <c r="D1271" s="418"/>
    </row>
    <row r="1272" spans="2:4">
      <c r="B1272" s="417"/>
      <c r="C1272" s="418"/>
      <c r="D1272" s="418"/>
    </row>
    <row r="1273" spans="2:4">
      <c r="B1273" s="417"/>
      <c r="C1273" s="418"/>
      <c r="D1273" s="418"/>
    </row>
    <row r="1274" spans="2:4">
      <c r="B1274" s="417"/>
      <c r="C1274" s="418"/>
      <c r="D1274" s="418"/>
    </row>
    <row r="1275" spans="2:4">
      <c r="B1275" s="417"/>
      <c r="C1275" s="418"/>
      <c r="D1275" s="418"/>
    </row>
    <row r="1276" spans="2:4">
      <c r="B1276" s="417"/>
      <c r="C1276" s="418"/>
      <c r="D1276" s="418"/>
    </row>
    <row r="1277" spans="2:4">
      <c r="B1277" s="417"/>
      <c r="C1277" s="418"/>
      <c r="D1277" s="418"/>
    </row>
    <row r="1278" spans="2:4">
      <c r="B1278" s="417"/>
      <c r="C1278" s="418"/>
      <c r="D1278" s="418"/>
    </row>
    <row r="1279" spans="2:4">
      <c r="B1279" s="417"/>
      <c r="C1279" s="418"/>
      <c r="D1279" s="418"/>
    </row>
    <row r="1280" spans="2:4">
      <c r="B1280" s="417"/>
      <c r="C1280" s="418"/>
      <c r="D1280" s="418"/>
    </row>
    <row r="1281" spans="2:4">
      <c r="B1281" s="417"/>
      <c r="C1281" s="418"/>
      <c r="D1281" s="418"/>
    </row>
    <row r="1282" spans="2:4">
      <c r="B1282" s="417"/>
      <c r="C1282" s="418"/>
      <c r="D1282" s="418"/>
    </row>
    <row r="1283" spans="2:4">
      <c r="B1283" s="417"/>
      <c r="C1283" s="418"/>
      <c r="D1283" s="418"/>
    </row>
    <row r="1284" spans="2:4">
      <c r="B1284" s="417"/>
      <c r="C1284" s="418"/>
      <c r="D1284" s="418"/>
    </row>
    <row r="1285" spans="2:4">
      <c r="B1285" s="417"/>
      <c r="C1285" s="418"/>
      <c r="D1285" s="418"/>
    </row>
    <row r="1286" spans="2:4">
      <c r="B1286" s="417"/>
      <c r="C1286" s="418"/>
      <c r="D1286" s="418"/>
    </row>
    <row r="1287" spans="2:4">
      <c r="B1287" s="417"/>
      <c r="C1287" s="418"/>
      <c r="D1287" s="418"/>
    </row>
    <row r="1288" spans="2:4">
      <c r="B1288" s="417"/>
      <c r="C1288" s="418"/>
      <c r="D1288" s="418"/>
    </row>
    <row r="1289" spans="2:4">
      <c r="B1289" s="417"/>
      <c r="C1289" s="418"/>
      <c r="D1289" s="418"/>
    </row>
    <row r="1290" spans="2:4">
      <c r="B1290" s="417"/>
      <c r="C1290" s="418"/>
      <c r="D1290" s="418"/>
    </row>
    <row r="1291" spans="2:4">
      <c r="B1291" s="417"/>
      <c r="C1291" s="418"/>
      <c r="D1291" s="418"/>
    </row>
    <row r="1292" spans="2:4">
      <c r="B1292" s="417"/>
      <c r="C1292" s="418"/>
      <c r="D1292" s="418"/>
    </row>
    <row r="1293" spans="2:4">
      <c r="B1293" s="417"/>
      <c r="C1293" s="418"/>
      <c r="D1293" s="418"/>
    </row>
    <row r="1294" spans="2:4">
      <c r="B1294" s="417"/>
      <c r="C1294" s="418"/>
      <c r="D1294" s="418"/>
    </row>
    <row r="1295" spans="2:4">
      <c r="B1295" s="417"/>
      <c r="C1295" s="418"/>
      <c r="D1295" s="418"/>
    </row>
    <row r="1296" spans="2:4">
      <c r="B1296" s="417"/>
      <c r="C1296" s="418"/>
      <c r="D1296" s="418"/>
    </row>
    <row r="1297" spans="2:4">
      <c r="B1297" s="417"/>
      <c r="C1297" s="418"/>
      <c r="D1297" s="418"/>
    </row>
    <row r="1298" spans="2:4">
      <c r="B1298" s="417"/>
      <c r="C1298" s="418"/>
      <c r="D1298" s="418"/>
    </row>
    <row r="1299" spans="2:4">
      <c r="B1299" s="417"/>
      <c r="C1299" s="418"/>
      <c r="D1299" s="418"/>
    </row>
    <row r="1300" spans="2:4">
      <c r="B1300" s="417"/>
      <c r="C1300" s="418"/>
      <c r="D1300" s="418"/>
    </row>
    <row r="1301" spans="2:4">
      <c r="B1301" s="417"/>
      <c r="C1301" s="418"/>
      <c r="D1301" s="418"/>
    </row>
    <row r="1302" spans="2:4">
      <c r="B1302" s="417"/>
      <c r="C1302" s="418"/>
      <c r="D1302" s="418"/>
    </row>
    <row r="1303" spans="2:4">
      <c r="B1303" s="417"/>
      <c r="C1303" s="418"/>
      <c r="D1303" s="418"/>
    </row>
    <row r="1304" spans="2:4">
      <c r="B1304" s="417"/>
      <c r="C1304" s="418"/>
      <c r="D1304" s="418"/>
    </row>
    <row r="1305" spans="2:4">
      <c r="B1305" s="417"/>
      <c r="C1305" s="418"/>
      <c r="D1305" s="418"/>
    </row>
    <row r="1306" spans="2:4">
      <c r="B1306" s="417"/>
      <c r="C1306" s="418"/>
      <c r="D1306" s="418"/>
    </row>
    <row r="1307" spans="2:4">
      <c r="B1307" s="417"/>
      <c r="C1307" s="418"/>
      <c r="D1307" s="418"/>
    </row>
    <row r="1308" spans="2:4">
      <c r="B1308" s="417"/>
      <c r="C1308" s="418"/>
      <c r="D1308" s="418"/>
    </row>
    <row r="1309" spans="2:4">
      <c r="B1309" s="417"/>
      <c r="C1309" s="418"/>
      <c r="D1309" s="418"/>
    </row>
    <row r="1310" spans="2:4">
      <c r="B1310" s="417"/>
      <c r="C1310" s="418"/>
      <c r="D1310" s="418"/>
    </row>
    <row r="1311" spans="2:4">
      <c r="B1311" s="417"/>
      <c r="C1311" s="418"/>
      <c r="D1311" s="418"/>
    </row>
    <row r="1312" spans="2:4">
      <c r="B1312" s="417"/>
      <c r="C1312" s="418"/>
      <c r="D1312" s="418"/>
    </row>
    <row r="1313" spans="2:4">
      <c r="B1313" s="417"/>
      <c r="C1313" s="418"/>
      <c r="D1313" s="418"/>
    </row>
    <row r="1314" spans="2:4">
      <c r="B1314" s="417"/>
      <c r="C1314" s="418"/>
      <c r="D1314" s="418"/>
    </row>
    <row r="1315" spans="2:4">
      <c r="B1315" s="417"/>
      <c r="C1315" s="418"/>
      <c r="D1315" s="418"/>
    </row>
    <row r="1316" spans="2:4">
      <c r="B1316" s="417"/>
      <c r="C1316" s="418"/>
      <c r="D1316" s="418"/>
    </row>
    <row r="1317" spans="2:4">
      <c r="B1317" s="417"/>
      <c r="C1317" s="418"/>
      <c r="D1317" s="418"/>
    </row>
    <row r="1318" spans="2:4">
      <c r="B1318" s="417"/>
      <c r="C1318" s="418"/>
      <c r="D1318" s="418"/>
    </row>
    <row r="1319" spans="2:4">
      <c r="B1319" s="417"/>
      <c r="C1319" s="418"/>
      <c r="D1319" s="418"/>
    </row>
    <row r="1320" spans="2:4">
      <c r="B1320" s="417"/>
      <c r="C1320" s="418"/>
      <c r="D1320" s="418"/>
    </row>
    <row r="1321" spans="2:4">
      <c r="B1321" s="417"/>
      <c r="C1321" s="418"/>
      <c r="D1321" s="418"/>
    </row>
    <row r="1322" spans="2:4">
      <c r="B1322" s="417"/>
      <c r="C1322" s="418"/>
      <c r="D1322" s="418"/>
    </row>
    <row r="1323" spans="2:4">
      <c r="B1323" s="417"/>
      <c r="C1323" s="418"/>
      <c r="D1323" s="418"/>
    </row>
    <row r="1324" spans="2:4">
      <c r="B1324" s="417"/>
      <c r="C1324" s="418"/>
      <c r="D1324" s="418"/>
    </row>
    <row r="1325" spans="2:4">
      <c r="B1325" s="417"/>
      <c r="C1325" s="418"/>
      <c r="D1325" s="418"/>
    </row>
    <row r="1326" spans="2:4">
      <c r="B1326" s="417"/>
      <c r="C1326" s="418"/>
      <c r="D1326" s="418"/>
    </row>
    <row r="1327" spans="2:4">
      <c r="B1327" s="417"/>
      <c r="C1327" s="418"/>
      <c r="D1327" s="418"/>
    </row>
    <row r="1328" spans="2:4">
      <c r="B1328" s="417"/>
      <c r="C1328" s="418"/>
      <c r="D1328" s="418"/>
    </row>
    <row r="1329" spans="2:4">
      <c r="B1329" s="417"/>
      <c r="C1329" s="418"/>
      <c r="D1329" s="418"/>
    </row>
    <row r="1330" spans="2:4">
      <c r="B1330" s="417"/>
      <c r="C1330" s="418"/>
      <c r="D1330" s="418"/>
    </row>
    <row r="1331" spans="2:4">
      <c r="B1331" s="417"/>
      <c r="C1331" s="418"/>
      <c r="D1331" s="418"/>
    </row>
    <row r="1332" spans="2:4">
      <c r="B1332" s="417"/>
      <c r="C1332" s="418"/>
      <c r="D1332" s="418"/>
    </row>
    <row r="1333" spans="2:4">
      <c r="B1333" s="417"/>
      <c r="C1333" s="418"/>
      <c r="D1333" s="418"/>
    </row>
    <row r="1334" spans="2:4">
      <c r="B1334" s="417"/>
      <c r="C1334" s="418"/>
      <c r="D1334" s="418"/>
    </row>
    <row r="1335" spans="2:4">
      <c r="B1335" s="417"/>
      <c r="C1335" s="418"/>
      <c r="D1335" s="418"/>
    </row>
    <row r="1336" spans="2:4">
      <c r="B1336" s="417"/>
      <c r="C1336" s="418"/>
      <c r="D1336" s="418"/>
    </row>
    <row r="1337" spans="2:4">
      <c r="B1337" s="417"/>
      <c r="C1337" s="418"/>
      <c r="D1337" s="418"/>
    </row>
    <row r="1338" spans="2:4">
      <c r="B1338" s="417"/>
      <c r="C1338" s="418"/>
      <c r="D1338" s="418"/>
    </row>
    <row r="1339" spans="2:4">
      <c r="B1339" s="417"/>
      <c r="C1339" s="418"/>
      <c r="D1339" s="418"/>
    </row>
    <row r="1340" spans="2:4">
      <c r="B1340" s="417"/>
      <c r="C1340" s="418"/>
      <c r="D1340" s="418"/>
    </row>
    <row r="1341" spans="2:4">
      <c r="B1341" s="417"/>
      <c r="C1341" s="418"/>
      <c r="D1341" s="418"/>
    </row>
    <row r="1342" spans="2:4">
      <c r="B1342" s="417"/>
      <c r="C1342" s="418"/>
      <c r="D1342" s="418"/>
    </row>
    <row r="1343" spans="2:4">
      <c r="B1343" s="417"/>
      <c r="C1343" s="418"/>
      <c r="D1343" s="418"/>
    </row>
    <row r="1344" spans="2:4">
      <c r="B1344" s="417"/>
      <c r="C1344" s="418"/>
      <c r="D1344" s="418"/>
    </row>
    <row r="1345" spans="2:4">
      <c r="B1345" s="417"/>
      <c r="C1345" s="418"/>
      <c r="D1345" s="418"/>
    </row>
    <row r="1346" spans="2:4">
      <c r="B1346" s="417"/>
      <c r="C1346" s="418"/>
      <c r="D1346" s="418"/>
    </row>
    <row r="1347" spans="2:4">
      <c r="B1347" s="417"/>
      <c r="C1347" s="418"/>
      <c r="D1347" s="418"/>
    </row>
    <row r="1348" spans="2:4">
      <c r="B1348" s="417"/>
      <c r="C1348" s="418"/>
      <c r="D1348" s="418"/>
    </row>
    <row r="1349" spans="2:4">
      <c r="B1349" s="417"/>
      <c r="C1349" s="418"/>
      <c r="D1349" s="418"/>
    </row>
    <row r="1350" spans="2:4">
      <c r="B1350" s="417"/>
      <c r="C1350" s="418"/>
      <c r="D1350" s="418"/>
    </row>
    <row r="1351" spans="2:4">
      <c r="B1351" s="417"/>
      <c r="C1351" s="418"/>
      <c r="D1351" s="418"/>
    </row>
    <row r="1352" spans="2:4">
      <c r="B1352" s="417"/>
      <c r="C1352" s="418"/>
      <c r="D1352" s="418"/>
    </row>
    <row r="1353" spans="2:4">
      <c r="B1353" s="417"/>
      <c r="C1353" s="418"/>
      <c r="D1353" s="418"/>
    </row>
    <row r="1354" spans="2:4">
      <c r="B1354" s="417"/>
      <c r="C1354" s="418"/>
      <c r="D1354" s="418"/>
    </row>
    <row r="1355" spans="2:4">
      <c r="B1355" s="417"/>
      <c r="C1355" s="418"/>
      <c r="D1355" s="418"/>
    </row>
    <row r="1356" spans="2:4">
      <c r="B1356" s="417"/>
      <c r="C1356" s="418"/>
      <c r="D1356" s="418"/>
    </row>
    <row r="1357" spans="2:4">
      <c r="B1357" s="417"/>
      <c r="C1357" s="418"/>
      <c r="D1357" s="418"/>
    </row>
    <row r="1358" spans="2:4">
      <c r="B1358" s="417"/>
      <c r="C1358" s="418"/>
      <c r="D1358" s="418"/>
    </row>
    <row r="1359" spans="2:4">
      <c r="B1359" s="417"/>
      <c r="C1359" s="418"/>
      <c r="D1359" s="418"/>
    </row>
    <row r="1360" spans="2:4">
      <c r="B1360" s="417"/>
      <c r="C1360" s="418"/>
      <c r="D1360" s="418"/>
    </row>
    <row r="1361" spans="2:4">
      <c r="B1361" s="417"/>
      <c r="C1361" s="418"/>
      <c r="D1361" s="418"/>
    </row>
    <row r="1362" spans="2:4">
      <c r="B1362" s="417"/>
      <c r="C1362" s="418"/>
      <c r="D1362" s="418"/>
    </row>
    <row r="1363" spans="2:4">
      <c r="B1363" s="417"/>
      <c r="C1363" s="418"/>
      <c r="D1363" s="418"/>
    </row>
    <row r="1364" spans="2:4">
      <c r="B1364" s="417"/>
      <c r="C1364" s="418"/>
      <c r="D1364" s="418"/>
    </row>
    <row r="1365" spans="2:4">
      <c r="B1365" s="417"/>
      <c r="C1365" s="418"/>
      <c r="D1365" s="418"/>
    </row>
    <row r="1366" spans="2:4">
      <c r="B1366" s="417"/>
      <c r="C1366" s="418"/>
      <c r="D1366" s="418"/>
    </row>
    <row r="1367" spans="2:4">
      <c r="B1367" s="417"/>
      <c r="C1367" s="418"/>
      <c r="D1367" s="418"/>
    </row>
    <row r="1368" spans="2:4">
      <c r="B1368" s="417"/>
      <c r="C1368" s="418"/>
      <c r="D1368" s="418"/>
    </row>
    <row r="1369" spans="2:4">
      <c r="B1369" s="417"/>
      <c r="C1369" s="418"/>
      <c r="D1369" s="418"/>
    </row>
    <row r="1370" spans="2:4">
      <c r="B1370" s="417"/>
      <c r="C1370" s="418"/>
      <c r="D1370" s="418"/>
    </row>
    <row r="1371" spans="2:4">
      <c r="B1371" s="417"/>
      <c r="C1371" s="418"/>
      <c r="D1371" s="418"/>
    </row>
    <row r="1372" spans="2:4">
      <c r="B1372" s="417"/>
      <c r="C1372" s="418"/>
      <c r="D1372" s="418"/>
    </row>
    <row r="1373" spans="2:4">
      <c r="B1373" s="417"/>
      <c r="C1373" s="418"/>
      <c r="D1373" s="418"/>
    </row>
    <row r="1374" spans="2:4">
      <c r="B1374" s="417"/>
      <c r="C1374" s="418"/>
      <c r="D1374" s="418"/>
    </row>
    <row r="1375" spans="2:4">
      <c r="B1375" s="417"/>
      <c r="C1375" s="418"/>
      <c r="D1375" s="418"/>
    </row>
    <row r="1376" spans="2:4">
      <c r="B1376" s="417"/>
      <c r="C1376" s="418"/>
      <c r="D1376" s="418"/>
    </row>
    <row r="1377" spans="2:4">
      <c r="B1377" s="417"/>
      <c r="C1377" s="418"/>
      <c r="D1377" s="418"/>
    </row>
    <row r="1378" spans="2:4">
      <c r="B1378" s="417"/>
      <c r="C1378" s="418"/>
      <c r="D1378" s="418"/>
    </row>
    <row r="1379" spans="2:4">
      <c r="B1379" s="417"/>
      <c r="C1379" s="418"/>
      <c r="D1379" s="418"/>
    </row>
    <row r="1380" spans="2:4">
      <c r="B1380" s="417"/>
      <c r="C1380" s="418"/>
      <c r="D1380" s="418"/>
    </row>
    <row r="1381" spans="2:4">
      <c r="B1381" s="417"/>
      <c r="C1381" s="418"/>
      <c r="D1381" s="418"/>
    </row>
    <row r="1382" spans="2:4">
      <c r="B1382" s="417"/>
      <c r="C1382" s="418"/>
      <c r="D1382" s="418"/>
    </row>
    <row r="1383" spans="2:4">
      <c r="B1383" s="417"/>
      <c r="C1383" s="418"/>
      <c r="D1383" s="418"/>
    </row>
    <row r="1384" spans="2:4">
      <c r="B1384" s="417"/>
      <c r="C1384" s="418"/>
      <c r="D1384" s="418"/>
    </row>
    <row r="1385" spans="2:4">
      <c r="B1385" s="417"/>
      <c r="C1385" s="418"/>
      <c r="D1385" s="418"/>
    </row>
    <row r="1386" spans="2:4">
      <c r="B1386" s="417"/>
      <c r="C1386" s="418"/>
      <c r="D1386" s="418"/>
    </row>
    <row r="1387" spans="2:4">
      <c r="B1387" s="417"/>
      <c r="C1387" s="418"/>
      <c r="D1387" s="418"/>
    </row>
    <row r="1388" spans="2:4">
      <c r="B1388" s="417"/>
      <c r="C1388" s="418"/>
      <c r="D1388" s="418"/>
    </row>
    <row r="1389" spans="2:4">
      <c r="B1389" s="417"/>
      <c r="C1389" s="418"/>
      <c r="D1389" s="418"/>
    </row>
    <row r="1390" spans="2:4">
      <c r="B1390" s="417"/>
      <c r="C1390" s="418"/>
      <c r="D1390" s="418"/>
    </row>
    <row r="1391" spans="2:4">
      <c r="B1391" s="417"/>
      <c r="C1391" s="418"/>
      <c r="D1391" s="418"/>
    </row>
    <row r="1392" spans="2:4">
      <c r="B1392" s="417"/>
      <c r="C1392" s="418"/>
      <c r="D1392" s="418"/>
    </row>
    <row r="1393" spans="2:4">
      <c r="B1393" s="417"/>
      <c r="C1393" s="418"/>
      <c r="D1393" s="418"/>
    </row>
    <row r="1394" spans="2:4">
      <c r="B1394" s="417"/>
      <c r="C1394" s="418"/>
      <c r="D1394" s="418"/>
    </row>
    <row r="1395" spans="2:4">
      <c r="B1395" s="417"/>
      <c r="C1395" s="418"/>
      <c r="D1395" s="418"/>
    </row>
    <row r="1396" spans="2:4">
      <c r="B1396" s="417"/>
      <c r="C1396" s="418"/>
      <c r="D1396" s="418"/>
    </row>
    <row r="1397" spans="2:4">
      <c r="B1397" s="417"/>
      <c r="C1397" s="418"/>
      <c r="D1397" s="418"/>
    </row>
    <row r="1398" spans="2:4">
      <c r="B1398" s="417"/>
      <c r="C1398" s="418"/>
      <c r="D1398" s="418"/>
    </row>
    <row r="1399" spans="2:4">
      <c r="B1399" s="417"/>
      <c r="C1399" s="418"/>
      <c r="D1399" s="418"/>
    </row>
    <row r="1400" spans="2:4">
      <c r="B1400" s="417"/>
      <c r="C1400" s="418"/>
      <c r="D1400" s="418"/>
    </row>
    <row r="1401" spans="2:4">
      <c r="B1401" s="417"/>
      <c r="C1401" s="418"/>
      <c r="D1401" s="418"/>
    </row>
    <row r="1402" spans="2:4">
      <c r="B1402" s="417"/>
      <c r="C1402" s="418"/>
      <c r="D1402" s="418"/>
    </row>
    <row r="1403" spans="2:4">
      <c r="B1403" s="417"/>
      <c r="C1403" s="418"/>
      <c r="D1403" s="418"/>
    </row>
    <row r="1404" spans="2:4">
      <c r="B1404" s="417"/>
      <c r="C1404" s="418"/>
      <c r="D1404" s="418"/>
    </row>
    <row r="1405" spans="2:4">
      <c r="B1405" s="417"/>
      <c r="C1405" s="418"/>
      <c r="D1405" s="418"/>
    </row>
    <row r="1406" spans="2:4">
      <c r="B1406" s="417"/>
      <c r="C1406" s="418"/>
      <c r="D1406" s="418"/>
    </row>
    <row r="1407" spans="2:4">
      <c r="B1407" s="417"/>
      <c r="C1407" s="418"/>
      <c r="D1407" s="418"/>
    </row>
    <row r="1408" spans="2:4">
      <c r="B1408" s="417"/>
      <c r="C1408" s="418"/>
      <c r="D1408" s="418"/>
    </row>
    <row r="1409" spans="2:4">
      <c r="B1409" s="417"/>
      <c r="C1409" s="418"/>
      <c r="D1409" s="418"/>
    </row>
    <row r="1410" spans="2:4">
      <c r="B1410" s="417"/>
      <c r="C1410" s="418"/>
      <c r="D1410" s="418"/>
    </row>
    <row r="1411" spans="2:4">
      <c r="B1411" s="417"/>
      <c r="C1411" s="418"/>
      <c r="D1411" s="418"/>
    </row>
    <row r="1412" spans="2:4">
      <c r="B1412" s="417"/>
      <c r="C1412" s="418"/>
      <c r="D1412" s="418"/>
    </row>
    <row r="1413" spans="2:4">
      <c r="B1413" s="417"/>
      <c r="C1413" s="418"/>
      <c r="D1413" s="418"/>
    </row>
    <row r="1414" spans="2:4">
      <c r="B1414" s="417"/>
      <c r="C1414" s="418"/>
      <c r="D1414" s="418"/>
    </row>
    <row r="1415" spans="2:4">
      <c r="B1415" s="417"/>
      <c r="C1415" s="418"/>
      <c r="D1415" s="418"/>
    </row>
    <row r="1416" spans="2:4">
      <c r="B1416" s="417"/>
      <c r="C1416" s="418"/>
      <c r="D1416" s="418"/>
    </row>
    <row r="1417" spans="2:4">
      <c r="B1417" s="417"/>
      <c r="C1417" s="418"/>
      <c r="D1417" s="418"/>
    </row>
    <row r="1418" spans="2:4">
      <c r="B1418" s="417"/>
      <c r="C1418" s="418"/>
      <c r="D1418" s="418"/>
    </row>
    <row r="1419" spans="2:4">
      <c r="B1419" s="417"/>
      <c r="C1419" s="418"/>
      <c r="D1419" s="418"/>
    </row>
    <row r="1420" spans="2:4">
      <c r="B1420" s="417"/>
      <c r="C1420" s="418"/>
      <c r="D1420" s="418"/>
    </row>
    <row r="1421" spans="2:4">
      <c r="B1421" s="417"/>
      <c r="C1421" s="418"/>
      <c r="D1421" s="418"/>
    </row>
    <row r="1422" spans="2:4">
      <c r="B1422" s="417"/>
      <c r="C1422" s="418"/>
      <c r="D1422" s="418"/>
    </row>
    <row r="1423" spans="2:4">
      <c r="B1423" s="417"/>
      <c r="C1423" s="418"/>
      <c r="D1423" s="418"/>
    </row>
    <row r="1424" spans="2:4">
      <c r="B1424" s="417"/>
      <c r="C1424" s="418"/>
      <c r="D1424" s="418"/>
    </row>
    <row r="1425" spans="2:4">
      <c r="B1425" s="417"/>
      <c r="C1425" s="418"/>
      <c r="D1425" s="418"/>
    </row>
    <row r="1426" spans="2:4">
      <c r="B1426" s="417"/>
      <c r="C1426" s="418"/>
      <c r="D1426" s="418"/>
    </row>
    <row r="1427" spans="2:4">
      <c r="B1427" s="417"/>
      <c r="C1427" s="418"/>
      <c r="D1427" s="418"/>
    </row>
    <row r="1428" spans="2:4">
      <c r="B1428" s="417"/>
      <c r="C1428" s="418"/>
      <c r="D1428" s="418"/>
    </row>
    <row r="1429" spans="2:4">
      <c r="B1429" s="417"/>
      <c r="C1429" s="418"/>
      <c r="D1429" s="418"/>
    </row>
    <row r="1430" spans="2:4">
      <c r="B1430" s="417"/>
      <c r="C1430" s="418"/>
      <c r="D1430" s="418"/>
    </row>
    <row r="1431" spans="2:4">
      <c r="B1431" s="417"/>
      <c r="C1431" s="418"/>
      <c r="D1431" s="418"/>
    </row>
    <row r="1432" spans="2:4">
      <c r="B1432" s="417"/>
      <c r="C1432" s="418"/>
      <c r="D1432" s="418"/>
    </row>
    <row r="1433" spans="2:4">
      <c r="B1433" s="417"/>
      <c r="C1433" s="418"/>
      <c r="D1433" s="418"/>
    </row>
    <row r="1434" spans="2:4">
      <c r="B1434" s="417"/>
      <c r="C1434" s="418"/>
      <c r="D1434" s="418"/>
    </row>
    <row r="1435" spans="2:4">
      <c r="B1435" s="417"/>
      <c r="C1435" s="418"/>
      <c r="D1435" s="418"/>
    </row>
    <row r="1436" spans="2:4">
      <c r="B1436" s="417"/>
      <c r="C1436" s="418"/>
      <c r="D1436" s="418"/>
    </row>
    <row r="1437" spans="2:4">
      <c r="B1437" s="417"/>
      <c r="C1437" s="418"/>
      <c r="D1437" s="418"/>
    </row>
    <row r="1438" spans="2:4">
      <c r="B1438" s="417"/>
      <c r="C1438" s="418"/>
      <c r="D1438" s="418"/>
    </row>
    <row r="1439" spans="2:4">
      <c r="B1439" s="417"/>
      <c r="C1439" s="418"/>
      <c r="D1439" s="418"/>
    </row>
    <row r="1440" spans="2:4">
      <c r="B1440" s="417"/>
      <c r="C1440" s="418"/>
      <c r="D1440" s="418"/>
    </row>
    <row r="1441" spans="2:4">
      <c r="B1441" s="417"/>
      <c r="C1441" s="418"/>
      <c r="D1441" s="418"/>
    </row>
    <row r="1442" spans="2:4">
      <c r="B1442" s="417"/>
      <c r="C1442" s="418"/>
      <c r="D1442" s="418"/>
    </row>
    <row r="1443" spans="2:4">
      <c r="B1443" s="417"/>
      <c r="C1443" s="418"/>
      <c r="D1443" s="418"/>
    </row>
    <row r="1444" spans="2:4">
      <c r="B1444" s="417"/>
      <c r="C1444" s="418"/>
      <c r="D1444" s="418"/>
    </row>
    <row r="1445" spans="2:4">
      <c r="B1445" s="417"/>
      <c r="C1445" s="418"/>
      <c r="D1445" s="418"/>
    </row>
    <row r="1446" spans="2:4">
      <c r="B1446" s="417"/>
      <c r="C1446" s="418"/>
      <c r="D1446" s="418"/>
    </row>
    <row r="1447" spans="2:4">
      <c r="B1447" s="417"/>
      <c r="C1447" s="418"/>
      <c r="D1447" s="418"/>
    </row>
    <row r="1448" spans="2:4">
      <c r="B1448" s="417"/>
      <c r="C1448" s="418"/>
      <c r="D1448" s="418"/>
    </row>
    <row r="1449" spans="2:4">
      <c r="B1449" s="417"/>
      <c r="C1449" s="418"/>
      <c r="D1449" s="418"/>
    </row>
    <row r="1450" spans="2:4">
      <c r="B1450" s="417"/>
      <c r="C1450" s="418"/>
      <c r="D1450" s="418"/>
    </row>
    <row r="1451" spans="2:4">
      <c r="B1451" s="417"/>
      <c r="C1451" s="418"/>
      <c r="D1451" s="418"/>
    </row>
    <row r="1452" spans="2:4">
      <c r="B1452" s="417"/>
      <c r="C1452" s="418"/>
      <c r="D1452" s="418"/>
    </row>
    <row r="1453" spans="2:4">
      <c r="B1453" s="417"/>
      <c r="C1453" s="418"/>
      <c r="D1453" s="418"/>
    </row>
    <row r="1454" spans="2:4">
      <c r="B1454" s="417"/>
      <c r="C1454" s="418"/>
      <c r="D1454" s="418"/>
    </row>
    <row r="1455" spans="2:4">
      <c r="B1455" s="417"/>
      <c r="C1455" s="418"/>
      <c r="D1455" s="418"/>
    </row>
    <row r="1456" spans="2:4">
      <c r="B1456" s="417"/>
      <c r="C1456" s="418"/>
      <c r="D1456" s="418"/>
    </row>
    <row r="1457" spans="2:4">
      <c r="B1457" s="417"/>
      <c r="C1457" s="418"/>
      <c r="D1457" s="418"/>
    </row>
    <row r="1458" spans="2:4">
      <c r="B1458" s="417"/>
      <c r="C1458" s="418"/>
      <c r="D1458" s="418"/>
    </row>
    <row r="1459" spans="2:4">
      <c r="B1459" s="417"/>
      <c r="C1459" s="418"/>
      <c r="D1459" s="418"/>
    </row>
    <row r="1460" spans="2:4">
      <c r="B1460" s="417"/>
      <c r="C1460" s="418"/>
      <c r="D1460" s="418"/>
    </row>
    <row r="1461" spans="2:4">
      <c r="B1461" s="417"/>
      <c r="C1461" s="418"/>
      <c r="D1461" s="418"/>
    </row>
    <row r="1462" spans="2:4">
      <c r="B1462" s="417"/>
      <c r="C1462" s="418"/>
      <c r="D1462" s="418"/>
    </row>
    <row r="1463" spans="2:4">
      <c r="B1463" s="417"/>
      <c r="C1463" s="418"/>
      <c r="D1463" s="418"/>
    </row>
    <row r="1464" spans="2:4">
      <c r="B1464" s="417"/>
      <c r="C1464" s="418"/>
      <c r="D1464" s="418"/>
    </row>
    <row r="1465" spans="2:4">
      <c r="B1465" s="417"/>
      <c r="C1465" s="418"/>
      <c r="D1465" s="418"/>
    </row>
    <row r="1466" spans="2:4">
      <c r="B1466" s="417"/>
      <c r="C1466" s="418"/>
      <c r="D1466" s="418"/>
    </row>
    <row r="1467" spans="2:4">
      <c r="B1467" s="417"/>
      <c r="C1467" s="418"/>
      <c r="D1467" s="418"/>
    </row>
    <row r="1468" spans="2:4">
      <c r="B1468" s="417"/>
      <c r="C1468" s="418"/>
      <c r="D1468" s="418"/>
    </row>
    <row r="1469" spans="2:4">
      <c r="B1469" s="417"/>
      <c r="C1469" s="418"/>
      <c r="D1469" s="418"/>
    </row>
    <row r="1470" spans="2:4">
      <c r="B1470" s="417"/>
      <c r="C1470" s="418"/>
      <c r="D1470" s="418"/>
    </row>
    <row r="1471" spans="2:4">
      <c r="B1471" s="417"/>
      <c r="C1471" s="418"/>
      <c r="D1471" s="418"/>
    </row>
    <row r="1472" spans="2:4">
      <c r="B1472" s="417"/>
      <c r="C1472" s="418"/>
      <c r="D1472" s="418"/>
    </row>
    <row r="1473" spans="2:4">
      <c r="B1473" s="417"/>
      <c r="C1473" s="418"/>
      <c r="D1473" s="418"/>
    </row>
    <row r="1474" spans="2:4">
      <c r="B1474" s="417"/>
      <c r="C1474" s="418"/>
      <c r="D1474" s="418"/>
    </row>
    <row r="1475" spans="2:4">
      <c r="B1475" s="417"/>
      <c r="C1475" s="418"/>
      <c r="D1475" s="418"/>
    </row>
    <row r="1476" spans="2:4">
      <c r="B1476" s="417"/>
      <c r="C1476" s="418"/>
      <c r="D1476" s="418"/>
    </row>
    <row r="1477" spans="2:4">
      <c r="B1477" s="417"/>
      <c r="C1477" s="418"/>
      <c r="D1477" s="418"/>
    </row>
    <row r="1478" spans="2:4">
      <c r="B1478" s="417"/>
      <c r="C1478" s="418"/>
      <c r="D1478" s="418"/>
    </row>
    <row r="1479" spans="2:4">
      <c r="B1479" s="417"/>
      <c r="C1479" s="418"/>
      <c r="D1479" s="418"/>
    </row>
    <row r="1480" spans="2:4">
      <c r="B1480" s="417"/>
      <c r="C1480" s="418"/>
      <c r="D1480" s="418"/>
    </row>
    <row r="1481" spans="2:4">
      <c r="B1481" s="417"/>
      <c r="C1481" s="418"/>
      <c r="D1481" s="418"/>
    </row>
    <row r="1482" spans="2:4">
      <c r="B1482" s="417"/>
      <c r="C1482" s="418"/>
      <c r="D1482" s="418"/>
    </row>
    <row r="1483" spans="2:4">
      <c r="B1483" s="417"/>
      <c r="C1483" s="418"/>
      <c r="D1483" s="418"/>
    </row>
    <row r="1484" spans="2:4">
      <c r="B1484" s="417"/>
      <c r="C1484" s="418"/>
      <c r="D1484" s="418"/>
    </row>
    <row r="1485" spans="2:4">
      <c r="B1485" s="417"/>
      <c r="C1485" s="418"/>
      <c r="D1485" s="418"/>
    </row>
    <row r="1486" spans="2:4">
      <c r="B1486" s="417"/>
      <c r="C1486" s="418"/>
      <c r="D1486" s="418"/>
    </row>
    <row r="1487" spans="2:4">
      <c r="B1487" s="417"/>
      <c r="C1487" s="418"/>
      <c r="D1487" s="418"/>
    </row>
    <row r="1488" spans="2:4">
      <c r="B1488" s="417"/>
      <c r="C1488" s="418"/>
      <c r="D1488" s="418"/>
    </row>
    <row r="1489" spans="2:4">
      <c r="B1489" s="417"/>
      <c r="C1489" s="418"/>
      <c r="D1489" s="418"/>
    </row>
    <row r="1490" spans="2:4">
      <c r="B1490" s="417"/>
      <c r="C1490" s="418"/>
      <c r="D1490" s="418"/>
    </row>
    <row r="1491" spans="2:4">
      <c r="B1491" s="417"/>
      <c r="C1491" s="418"/>
      <c r="D1491" s="418"/>
    </row>
    <row r="1492" spans="2:4">
      <c r="B1492" s="417"/>
      <c r="C1492" s="418"/>
      <c r="D1492" s="418"/>
    </row>
    <row r="1493" spans="2:4">
      <c r="B1493" s="417"/>
      <c r="C1493" s="418"/>
      <c r="D1493" s="418"/>
    </row>
    <row r="1494" spans="2:4">
      <c r="B1494" s="417"/>
      <c r="C1494" s="418"/>
      <c r="D1494" s="418"/>
    </row>
    <row r="1495" spans="2:4">
      <c r="B1495" s="417"/>
      <c r="C1495" s="418"/>
      <c r="D1495" s="418"/>
    </row>
    <row r="1496" spans="2:4">
      <c r="B1496" s="417"/>
      <c r="C1496" s="418"/>
      <c r="D1496" s="418"/>
    </row>
    <row r="1497" spans="2:4">
      <c r="B1497" s="417"/>
      <c r="C1497" s="418"/>
      <c r="D1497" s="418"/>
    </row>
    <row r="1498" spans="2:4">
      <c r="B1498" s="417"/>
      <c r="C1498" s="418"/>
      <c r="D1498" s="418"/>
    </row>
    <row r="1499" spans="2:4">
      <c r="B1499" s="417"/>
      <c r="C1499" s="418"/>
      <c r="D1499" s="418"/>
    </row>
    <row r="1500" spans="2:4">
      <c r="B1500" s="417"/>
      <c r="C1500" s="418"/>
      <c r="D1500" s="418"/>
    </row>
    <row r="1501" spans="2:4">
      <c r="B1501" s="417"/>
      <c r="C1501" s="418"/>
      <c r="D1501" s="418"/>
    </row>
    <row r="1502" spans="2:4">
      <c r="B1502" s="417"/>
      <c r="C1502" s="418"/>
      <c r="D1502" s="418"/>
    </row>
    <row r="1503" spans="2:4">
      <c r="B1503" s="417"/>
      <c r="C1503" s="418"/>
      <c r="D1503" s="418"/>
    </row>
    <row r="1504" spans="2:4">
      <c r="B1504" s="417"/>
      <c r="C1504" s="418"/>
      <c r="D1504" s="418"/>
    </row>
    <row r="1505" spans="2:4">
      <c r="B1505" s="417"/>
      <c r="C1505" s="418"/>
      <c r="D1505" s="418"/>
    </row>
    <row r="1506" spans="2:4">
      <c r="B1506" s="417"/>
      <c r="C1506" s="418"/>
      <c r="D1506" s="418"/>
    </row>
    <row r="1507" spans="2:4">
      <c r="B1507" s="417"/>
      <c r="C1507" s="418"/>
      <c r="D1507" s="418"/>
    </row>
    <row r="1508" spans="2:4">
      <c r="B1508" s="417"/>
      <c r="C1508" s="418"/>
      <c r="D1508" s="418"/>
    </row>
    <row r="1509" spans="2:4">
      <c r="B1509" s="417"/>
      <c r="C1509" s="418"/>
      <c r="D1509" s="418"/>
    </row>
    <row r="1510" spans="2:4">
      <c r="B1510" s="417"/>
      <c r="C1510" s="418"/>
      <c r="D1510" s="418"/>
    </row>
    <row r="1511" spans="2:4">
      <c r="B1511" s="417"/>
      <c r="C1511" s="418"/>
      <c r="D1511" s="418"/>
    </row>
    <row r="1512" spans="2:4">
      <c r="B1512" s="417"/>
      <c r="C1512" s="418"/>
      <c r="D1512" s="418"/>
    </row>
    <row r="1513" spans="2:4">
      <c r="B1513" s="417"/>
      <c r="C1513" s="418"/>
      <c r="D1513" s="418"/>
    </row>
    <row r="1514" spans="2:4">
      <c r="B1514" s="417"/>
      <c r="C1514" s="418"/>
      <c r="D1514" s="418"/>
    </row>
    <row r="1515" spans="2:4">
      <c r="B1515" s="417"/>
      <c r="C1515" s="418"/>
      <c r="D1515" s="418"/>
    </row>
    <row r="1516" spans="2:4">
      <c r="B1516" s="417"/>
      <c r="C1516" s="418"/>
      <c r="D1516" s="418"/>
    </row>
    <row r="1517" spans="2:4">
      <c r="B1517" s="417"/>
      <c r="C1517" s="418"/>
      <c r="D1517" s="418"/>
    </row>
    <row r="1518" spans="2:4">
      <c r="B1518" s="417"/>
      <c r="C1518" s="418"/>
      <c r="D1518" s="418"/>
    </row>
    <row r="1519" spans="2:4">
      <c r="B1519" s="417"/>
      <c r="C1519" s="418"/>
      <c r="D1519" s="418"/>
    </row>
    <row r="1520" spans="2:4">
      <c r="B1520" s="417"/>
      <c r="C1520" s="418"/>
      <c r="D1520" s="418"/>
    </row>
    <row r="1521" spans="2:4">
      <c r="B1521" s="417"/>
      <c r="C1521" s="418"/>
      <c r="D1521" s="418"/>
    </row>
    <row r="1522" spans="2:4">
      <c r="B1522" s="417"/>
      <c r="C1522" s="418"/>
      <c r="D1522" s="418"/>
    </row>
    <row r="1523" spans="2:4">
      <c r="B1523" s="417"/>
      <c r="C1523" s="418"/>
      <c r="D1523" s="418"/>
    </row>
    <row r="1524" spans="2:4">
      <c r="B1524" s="417"/>
      <c r="C1524" s="418"/>
      <c r="D1524" s="418"/>
    </row>
    <row r="1525" spans="2:4">
      <c r="B1525" s="417"/>
      <c r="C1525" s="418"/>
      <c r="D1525" s="418"/>
    </row>
    <row r="1526" spans="2:4">
      <c r="B1526" s="417"/>
      <c r="C1526" s="418"/>
      <c r="D1526" s="418"/>
    </row>
    <row r="1527" spans="2:4">
      <c r="B1527" s="417"/>
      <c r="C1527" s="418"/>
      <c r="D1527" s="418"/>
    </row>
    <row r="1528" spans="2:4">
      <c r="B1528" s="417"/>
      <c r="C1528" s="418"/>
      <c r="D1528" s="418"/>
    </row>
    <row r="1529" spans="2:4">
      <c r="B1529" s="417"/>
      <c r="C1529" s="418"/>
      <c r="D1529" s="418"/>
    </row>
    <row r="1530" spans="2:4">
      <c r="B1530" s="417"/>
      <c r="C1530" s="418"/>
      <c r="D1530" s="418"/>
    </row>
    <row r="1531" spans="2:4">
      <c r="B1531" s="417"/>
      <c r="C1531" s="418"/>
      <c r="D1531" s="418"/>
    </row>
    <row r="1532" spans="2:4">
      <c r="B1532" s="417"/>
      <c r="C1532" s="418"/>
      <c r="D1532" s="418"/>
    </row>
    <row r="1533" spans="2:4">
      <c r="B1533" s="417"/>
      <c r="C1533" s="418"/>
      <c r="D1533" s="418"/>
    </row>
    <row r="1534" spans="2:4">
      <c r="B1534" s="417"/>
      <c r="C1534" s="418"/>
      <c r="D1534" s="418"/>
    </row>
    <row r="1535" spans="2:4">
      <c r="B1535" s="417"/>
      <c r="C1535" s="418"/>
      <c r="D1535" s="418"/>
    </row>
    <row r="1536" spans="2:4">
      <c r="B1536" s="417"/>
      <c r="C1536" s="418"/>
      <c r="D1536" s="418"/>
    </row>
    <row r="1537" spans="2:4">
      <c r="B1537" s="417"/>
      <c r="C1537" s="418"/>
      <c r="D1537" s="418"/>
    </row>
    <row r="1538" spans="2:4">
      <c r="B1538" s="417"/>
      <c r="C1538" s="418"/>
      <c r="D1538" s="418"/>
    </row>
    <row r="1539" spans="2:4">
      <c r="B1539" s="417"/>
      <c r="C1539" s="418"/>
      <c r="D1539" s="418"/>
    </row>
    <row r="1540" spans="2:4">
      <c r="B1540" s="417"/>
      <c r="C1540" s="418"/>
      <c r="D1540" s="418"/>
    </row>
    <row r="1541" spans="2:4">
      <c r="B1541" s="417"/>
      <c r="C1541" s="418"/>
      <c r="D1541" s="418"/>
    </row>
    <row r="1542" spans="2:4">
      <c r="B1542" s="417"/>
      <c r="C1542" s="418"/>
      <c r="D1542" s="418"/>
    </row>
    <row r="1543" spans="2:4">
      <c r="B1543" s="417"/>
      <c r="C1543" s="418"/>
      <c r="D1543" s="418"/>
    </row>
    <row r="1544" spans="2:4">
      <c r="B1544" s="417"/>
      <c r="C1544" s="418"/>
      <c r="D1544" s="418"/>
    </row>
    <row r="1545" spans="2:4">
      <c r="B1545" s="417"/>
      <c r="C1545" s="418"/>
      <c r="D1545" s="418"/>
    </row>
    <row r="1546" spans="2:4">
      <c r="B1546" s="417"/>
      <c r="C1546" s="418"/>
      <c r="D1546" s="418"/>
    </row>
    <row r="1547" spans="2:4">
      <c r="B1547" s="417"/>
      <c r="C1547" s="418"/>
      <c r="D1547" s="418"/>
    </row>
    <row r="1548" spans="2:4">
      <c r="B1548" s="417"/>
      <c r="C1548" s="418"/>
      <c r="D1548" s="418"/>
    </row>
    <row r="1549" spans="2:4">
      <c r="B1549" s="417"/>
      <c r="C1549" s="418"/>
      <c r="D1549" s="418"/>
    </row>
    <row r="1550" spans="2:4">
      <c r="B1550" s="417"/>
      <c r="C1550" s="418"/>
      <c r="D1550" s="418"/>
    </row>
    <row r="1551" spans="2:4">
      <c r="B1551" s="417"/>
      <c r="C1551" s="418"/>
      <c r="D1551" s="418"/>
    </row>
    <row r="1552" spans="2:4">
      <c r="B1552" s="417"/>
      <c r="C1552" s="418"/>
      <c r="D1552" s="418"/>
    </row>
    <row r="1553" spans="2:4">
      <c r="B1553" s="417"/>
      <c r="C1553" s="418"/>
      <c r="D1553" s="418"/>
    </row>
    <row r="1554" spans="2:4">
      <c r="B1554" s="417"/>
      <c r="C1554" s="418"/>
      <c r="D1554" s="418"/>
    </row>
    <row r="1555" spans="2:4">
      <c r="B1555" s="417"/>
      <c r="C1555" s="418"/>
      <c r="D1555" s="418"/>
    </row>
    <row r="1556" spans="2:4">
      <c r="B1556" s="417"/>
      <c r="C1556" s="418"/>
      <c r="D1556" s="418"/>
    </row>
    <row r="1557" spans="2:4">
      <c r="B1557" s="417"/>
      <c r="C1557" s="418"/>
      <c r="D1557" s="418"/>
    </row>
    <row r="1558" spans="2:4">
      <c r="B1558" s="417"/>
      <c r="C1558" s="418"/>
      <c r="D1558" s="418"/>
    </row>
    <row r="1559" spans="2:4">
      <c r="B1559" s="417"/>
      <c r="C1559" s="418"/>
      <c r="D1559" s="418"/>
    </row>
    <row r="1560" spans="2:4">
      <c r="B1560" s="417"/>
      <c r="C1560" s="418"/>
      <c r="D1560" s="418"/>
    </row>
    <row r="1561" spans="2:4">
      <c r="B1561" s="417"/>
      <c r="C1561" s="418"/>
      <c r="D1561" s="418"/>
    </row>
    <row r="1562" spans="2:4">
      <c r="B1562" s="417"/>
      <c r="C1562" s="418"/>
      <c r="D1562" s="418"/>
    </row>
    <row r="1563" spans="2:4">
      <c r="B1563" s="417"/>
      <c r="C1563" s="418"/>
      <c r="D1563" s="418"/>
    </row>
    <row r="1564" spans="2:4">
      <c r="B1564" s="417"/>
      <c r="C1564" s="418"/>
      <c r="D1564" s="418"/>
    </row>
    <row r="1565" spans="2:4">
      <c r="B1565" s="417"/>
      <c r="C1565" s="418"/>
      <c r="D1565" s="418"/>
    </row>
    <row r="1566" spans="2:4">
      <c r="B1566" s="417"/>
      <c r="C1566" s="418"/>
      <c r="D1566" s="418"/>
    </row>
    <row r="1567" spans="2:4">
      <c r="B1567" s="417"/>
      <c r="C1567" s="418"/>
      <c r="D1567" s="418"/>
    </row>
    <row r="1568" spans="2:4">
      <c r="B1568" s="417"/>
      <c r="C1568" s="418"/>
      <c r="D1568" s="418"/>
    </row>
    <row r="1569" spans="2:4">
      <c r="B1569" s="417"/>
      <c r="C1569" s="418"/>
      <c r="D1569" s="418"/>
    </row>
    <row r="1570" spans="2:4">
      <c r="B1570" s="417"/>
      <c r="C1570" s="418"/>
      <c r="D1570" s="418"/>
    </row>
    <row r="1571" spans="2:4">
      <c r="B1571" s="417"/>
      <c r="C1571" s="418"/>
      <c r="D1571" s="418"/>
    </row>
    <row r="1572" spans="2:4">
      <c r="B1572" s="417"/>
      <c r="C1572" s="418"/>
      <c r="D1572" s="418"/>
    </row>
    <row r="1573" spans="2:4">
      <c r="B1573" s="417"/>
      <c r="C1573" s="418"/>
      <c r="D1573" s="418"/>
    </row>
    <row r="1574" spans="2:4">
      <c r="B1574" s="417"/>
      <c r="C1574" s="418"/>
      <c r="D1574" s="418"/>
    </row>
    <row r="1575" spans="2:4">
      <c r="B1575" s="417"/>
      <c r="C1575" s="418"/>
      <c r="D1575" s="418"/>
    </row>
    <row r="1576" spans="2:4">
      <c r="B1576" s="417"/>
      <c r="C1576" s="418"/>
      <c r="D1576" s="418"/>
    </row>
    <row r="1577" spans="2:4">
      <c r="B1577" s="417"/>
      <c r="C1577" s="418"/>
      <c r="D1577" s="418"/>
    </row>
    <row r="1578" spans="2:4">
      <c r="B1578" s="417"/>
      <c r="C1578" s="418"/>
      <c r="D1578" s="418"/>
    </row>
    <row r="1579" spans="2:4">
      <c r="B1579" s="417"/>
      <c r="C1579" s="418"/>
      <c r="D1579" s="418"/>
    </row>
    <row r="1580" spans="2:4">
      <c r="B1580" s="417"/>
      <c r="C1580" s="418"/>
      <c r="D1580" s="418"/>
    </row>
    <row r="1581" spans="2:4">
      <c r="B1581" s="417"/>
      <c r="C1581" s="418"/>
      <c r="D1581" s="418"/>
    </row>
    <row r="1582" spans="2:4">
      <c r="B1582" s="417"/>
      <c r="C1582" s="418"/>
      <c r="D1582" s="418"/>
    </row>
    <row r="1583" spans="2:4">
      <c r="B1583" s="417"/>
      <c r="C1583" s="418"/>
      <c r="D1583" s="418"/>
    </row>
    <row r="1584" spans="2:4">
      <c r="B1584" s="417"/>
      <c r="C1584" s="418"/>
      <c r="D1584" s="418"/>
    </row>
    <row r="1585" spans="2:4">
      <c r="B1585" s="417"/>
      <c r="C1585" s="418"/>
      <c r="D1585" s="418"/>
    </row>
    <row r="1586" spans="2:4">
      <c r="B1586" s="417"/>
      <c r="C1586" s="418"/>
      <c r="D1586" s="418"/>
    </row>
    <row r="1587" spans="2:4">
      <c r="B1587" s="417"/>
      <c r="C1587" s="418"/>
      <c r="D1587" s="418"/>
    </row>
    <row r="1588" spans="2:4">
      <c r="B1588" s="417"/>
      <c r="C1588" s="418"/>
      <c r="D1588" s="418"/>
    </row>
    <row r="1589" spans="2:4">
      <c r="B1589" s="417"/>
      <c r="C1589" s="418"/>
      <c r="D1589" s="418"/>
    </row>
    <row r="1590" spans="2:4">
      <c r="B1590" s="417"/>
      <c r="C1590" s="418"/>
      <c r="D1590" s="418"/>
    </row>
    <row r="1591" spans="2:4">
      <c r="B1591" s="417"/>
      <c r="C1591" s="418"/>
      <c r="D1591" s="418"/>
    </row>
    <row r="1592" spans="2:4">
      <c r="B1592" s="417"/>
      <c r="C1592" s="418"/>
      <c r="D1592" s="418"/>
    </row>
    <row r="1593" spans="2:4">
      <c r="B1593" s="417"/>
      <c r="C1593" s="418"/>
      <c r="D1593" s="418"/>
    </row>
    <row r="1594" spans="2:4">
      <c r="B1594" s="417"/>
      <c r="C1594" s="418"/>
      <c r="D1594" s="418"/>
    </row>
    <row r="1595" spans="2:4">
      <c r="B1595" s="417"/>
      <c r="C1595" s="418"/>
      <c r="D1595" s="418"/>
    </row>
    <row r="1596" spans="2:4">
      <c r="B1596" s="417"/>
      <c r="C1596" s="418"/>
      <c r="D1596" s="418"/>
    </row>
    <row r="1597" spans="2:4">
      <c r="B1597" s="417"/>
      <c r="C1597" s="418"/>
      <c r="D1597" s="418"/>
    </row>
    <row r="1598" spans="2:4">
      <c r="B1598" s="417"/>
      <c r="C1598" s="418"/>
      <c r="D1598" s="418"/>
    </row>
    <row r="1599" spans="2:4">
      <c r="B1599" s="417"/>
      <c r="C1599" s="418"/>
      <c r="D1599" s="418"/>
    </row>
    <row r="1600" spans="2:4">
      <c r="B1600" s="417"/>
      <c r="C1600" s="418"/>
      <c r="D1600" s="418"/>
    </row>
    <row r="1601" spans="2:4">
      <c r="B1601" s="417"/>
      <c r="C1601" s="418"/>
      <c r="D1601" s="418"/>
    </row>
    <row r="1602" spans="2:4">
      <c r="B1602" s="417"/>
      <c r="C1602" s="418"/>
      <c r="D1602" s="418"/>
    </row>
    <row r="1603" spans="2:4">
      <c r="B1603" s="417"/>
      <c r="C1603" s="418"/>
      <c r="D1603" s="418"/>
    </row>
    <row r="1604" spans="2:4">
      <c r="B1604" s="417"/>
      <c r="C1604" s="418"/>
      <c r="D1604" s="418"/>
    </row>
    <row r="1605" spans="2:4">
      <c r="B1605" s="417"/>
      <c r="C1605" s="418"/>
      <c r="D1605" s="418"/>
    </row>
    <row r="1606" spans="2:4">
      <c r="B1606" s="417"/>
      <c r="C1606" s="418"/>
      <c r="D1606" s="418"/>
    </row>
    <row r="1607" spans="2:4">
      <c r="B1607" s="417"/>
      <c r="C1607" s="418"/>
      <c r="D1607" s="418"/>
    </row>
    <row r="1608" spans="2:4">
      <c r="B1608" s="417"/>
      <c r="C1608" s="418"/>
      <c r="D1608" s="418"/>
    </row>
    <row r="1609" spans="2:4">
      <c r="B1609" s="417"/>
      <c r="C1609" s="418"/>
      <c r="D1609" s="418"/>
    </row>
    <row r="1610" spans="2:4">
      <c r="B1610" s="417"/>
      <c r="C1610" s="418"/>
      <c r="D1610" s="418"/>
    </row>
    <row r="1611" spans="2:4">
      <c r="B1611" s="417"/>
      <c r="C1611" s="418"/>
      <c r="D1611" s="418"/>
    </row>
    <row r="1612" spans="2:4">
      <c r="B1612" s="417"/>
      <c r="C1612" s="418"/>
      <c r="D1612" s="418"/>
    </row>
    <row r="1613" spans="2:4">
      <c r="B1613" s="417"/>
      <c r="C1613" s="418"/>
      <c r="D1613" s="418"/>
    </row>
    <row r="1614" spans="2:4">
      <c r="B1614" s="417"/>
      <c r="C1614" s="418"/>
      <c r="D1614" s="418"/>
    </row>
    <row r="1615" spans="2:4">
      <c r="B1615" s="417"/>
      <c r="C1615" s="418"/>
      <c r="D1615" s="418"/>
    </row>
    <row r="1616" spans="2:4">
      <c r="B1616" s="417"/>
      <c r="C1616" s="418"/>
      <c r="D1616" s="418"/>
    </row>
    <row r="1617" spans="2:4">
      <c r="B1617" s="417"/>
      <c r="C1617" s="418"/>
      <c r="D1617" s="418"/>
    </row>
    <row r="1618" spans="2:4">
      <c r="B1618" s="417"/>
      <c r="C1618" s="418"/>
      <c r="D1618" s="418"/>
    </row>
    <row r="1619" spans="2:4">
      <c r="B1619" s="417"/>
      <c r="C1619" s="418"/>
      <c r="D1619" s="418"/>
    </row>
    <row r="1620" spans="2:4">
      <c r="B1620" s="417"/>
      <c r="C1620" s="418"/>
      <c r="D1620" s="418"/>
    </row>
    <row r="1621" spans="2:4">
      <c r="B1621" s="417"/>
      <c r="C1621" s="418"/>
      <c r="D1621" s="418"/>
    </row>
    <row r="1622" spans="2:4">
      <c r="B1622" s="417"/>
      <c r="C1622" s="418"/>
      <c r="D1622" s="418"/>
    </row>
    <row r="1623" spans="2:4">
      <c r="B1623" s="417"/>
      <c r="C1623" s="418"/>
      <c r="D1623" s="418"/>
    </row>
    <row r="1624" spans="2:4">
      <c r="B1624" s="417"/>
      <c r="C1624" s="418"/>
      <c r="D1624" s="418"/>
    </row>
    <row r="1625" spans="2:4">
      <c r="B1625" s="417"/>
      <c r="C1625" s="418"/>
      <c r="D1625" s="418"/>
    </row>
    <row r="1626" spans="2:4">
      <c r="B1626" s="417"/>
      <c r="C1626" s="418"/>
      <c r="D1626" s="418"/>
    </row>
    <row r="1627" spans="2:4">
      <c r="B1627" s="417"/>
      <c r="C1627" s="418"/>
      <c r="D1627" s="418"/>
    </row>
    <row r="1628" spans="2:4">
      <c r="B1628" s="417"/>
      <c r="C1628" s="418"/>
      <c r="D1628" s="418"/>
    </row>
    <row r="1629" spans="2:4">
      <c r="B1629" s="417"/>
      <c r="C1629" s="418"/>
      <c r="D1629" s="418"/>
    </row>
    <row r="1630" spans="2:4">
      <c r="B1630" s="417"/>
      <c r="C1630" s="418"/>
      <c r="D1630" s="418"/>
    </row>
    <row r="1631" spans="2:4">
      <c r="B1631" s="417"/>
      <c r="C1631" s="418"/>
      <c r="D1631" s="418"/>
    </row>
    <row r="1632" spans="2:4">
      <c r="B1632" s="417"/>
      <c r="C1632" s="418"/>
      <c r="D1632" s="418"/>
    </row>
    <row r="1633" spans="2:4">
      <c r="B1633" s="417"/>
      <c r="C1633" s="418"/>
      <c r="D1633" s="418"/>
    </row>
    <row r="1634" spans="2:4">
      <c r="B1634" s="417"/>
      <c r="C1634" s="418"/>
      <c r="D1634" s="418"/>
    </row>
    <row r="1635" spans="2:4">
      <c r="B1635" s="417"/>
      <c r="C1635" s="418"/>
      <c r="D1635" s="418"/>
    </row>
    <row r="1636" spans="2:4">
      <c r="B1636" s="417"/>
      <c r="C1636" s="418"/>
      <c r="D1636" s="418"/>
    </row>
    <row r="1637" spans="2:4">
      <c r="B1637" s="417"/>
      <c r="C1637" s="418"/>
      <c r="D1637" s="418"/>
    </row>
    <row r="1638" spans="2:4">
      <c r="B1638" s="417"/>
      <c r="C1638" s="418"/>
      <c r="D1638" s="418"/>
    </row>
    <row r="1639" spans="2:4">
      <c r="B1639" s="417"/>
      <c r="C1639" s="418"/>
      <c r="D1639" s="418"/>
    </row>
    <row r="1640" spans="2:4">
      <c r="B1640" s="417"/>
      <c r="C1640" s="418"/>
      <c r="D1640" s="418"/>
    </row>
    <row r="1641" spans="2:4">
      <c r="B1641" s="417"/>
      <c r="C1641" s="418"/>
      <c r="D1641" s="418"/>
    </row>
    <row r="1642" spans="2:4">
      <c r="B1642" s="417"/>
      <c r="C1642" s="418"/>
      <c r="D1642" s="418"/>
    </row>
    <row r="1643" spans="2:4">
      <c r="B1643" s="417"/>
      <c r="C1643" s="418"/>
      <c r="D1643" s="418"/>
    </row>
    <row r="1644" spans="2:4">
      <c r="B1644" s="417"/>
      <c r="C1644" s="418"/>
      <c r="D1644" s="418"/>
    </row>
    <row r="1645" spans="2:4">
      <c r="B1645" s="417"/>
      <c r="C1645" s="418"/>
      <c r="D1645" s="418"/>
    </row>
    <row r="1646" spans="2:4">
      <c r="B1646" s="417"/>
      <c r="C1646" s="418"/>
      <c r="D1646" s="418"/>
    </row>
    <row r="1647" spans="2:4">
      <c r="B1647" s="417"/>
      <c r="C1647" s="418"/>
      <c r="D1647" s="418"/>
    </row>
    <row r="1648" spans="2:4">
      <c r="B1648" s="417"/>
      <c r="C1648" s="418"/>
      <c r="D1648" s="418"/>
    </row>
    <row r="1649" spans="2:4">
      <c r="B1649" s="417"/>
      <c r="C1649" s="418"/>
      <c r="D1649" s="418"/>
    </row>
    <row r="1650" spans="2:4">
      <c r="B1650" s="417"/>
      <c r="C1650" s="418"/>
      <c r="D1650" s="418"/>
    </row>
    <row r="1651" spans="2:4">
      <c r="B1651" s="417"/>
      <c r="C1651" s="418"/>
      <c r="D1651" s="418"/>
    </row>
    <row r="1652" spans="2:4">
      <c r="B1652" s="417"/>
      <c r="C1652" s="418"/>
      <c r="D1652" s="418"/>
    </row>
    <row r="1653" spans="2:4">
      <c r="B1653" s="417"/>
      <c r="C1653" s="418"/>
      <c r="D1653" s="418"/>
    </row>
    <row r="1654" spans="2:4">
      <c r="B1654" s="417"/>
      <c r="C1654" s="418"/>
      <c r="D1654" s="418"/>
    </row>
    <row r="1655" spans="2:4">
      <c r="B1655" s="417"/>
      <c r="C1655" s="418"/>
      <c r="D1655" s="418"/>
    </row>
    <row r="1656" spans="2:4">
      <c r="B1656" s="417"/>
      <c r="C1656" s="418"/>
      <c r="D1656" s="418"/>
    </row>
    <row r="1657" spans="2:4">
      <c r="B1657" s="417"/>
      <c r="C1657" s="418"/>
      <c r="D1657" s="418"/>
    </row>
    <row r="1658" spans="2:4">
      <c r="B1658" s="417"/>
      <c r="C1658" s="418"/>
      <c r="D1658" s="418"/>
    </row>
    <row r="1659" spans="2:4">
      <c r="B1659" s="417"/>
      <c r="C1659" s="418"/>
      <c r="D1659" s="418"/>
    </row>
    <row r="1660" spans="2:4">
      <c r="B1660" s="417"/>
      <c r="C1660" s="418"/>
      <c r="D1660" s="418"/>
    </row>
    <row r="1661" spans="2:4">
      <c r="B1661" s="417"/>
      <c r="C1661" s="418"/>
      <c r="D1661" s="418"/>
    </row>
    <row r="1662" spans="2:4">
      <c r="B1662" s="417"/>
      <c r="C1662" s="418"/>
      <c r="D1662" s="418"/>
    </row>
    <row r="1663" spans="2:4">
      <c r="B1663" s="417"/>
      <c r="C1663" s="418"/>
      <c r="D1663" s="418"/>
    </row>
    <row r="1664" spans="2:4">
      <c r="B1664" s="417"/>
      <c r="C1664" s="418"/>
      <c r="D1664" s="418"/>
    </row>
    <row r="1665" spans="2:4">
      <c r="B1665" s="417"/>
      <c r="C1665" s="418"/>
      <c r="D1665" s="418"/>
    </row>
    <row r="1666" spans="2:4">
      <c r="B1666" s="417"/>
      <c r="C1666" s="418"/>
      <c r="D1666" s="418"/>
    </row>
    <row r="1667" spans="2:4">
      <c r="B1667" s="417"/>
      <c r="C1667" s="418"/>
      <c r="D1667" s="418"/>
    </row>
    <row r="1668" spans="2:4">
      <c r="B1668" s="417"/>
      <c r="C1668" s="418"/>
      <c r="D1668" s="418"/>
    </row>
    <row r="1669" spans="2:4">
      <c r="B1669" s="417"/>
      <c r="C1669" s="418"/>
      <c r="D1669" s="418"/>
    </row>
    <row r="1670" spans="2:4">
      <c r="B1670" s="417"/>
      <c r="C1670" s="418"/>
      <c r="D1670" s="418"/>
    </row>
    <row r="1671" spans="2:4">
      <c r="B1671" s="417"/>
      <c r="C1671" s="418"/>
      <c r="D1671" s="418"/>
    </row>
    <row r="1672" spans="2:4">
      <c r="B1672" s="417"/>
      <c r="C1672" s="418"/>
      <c r="D1672" s="418"/>
    </row>
    <row r="1673" spans="2:4">
      <c r="B1673" s="417"/>
      <c r="C1673" s="418"/>
      <c r="D1673" s="418"/>
    </row>
    <row r="1674" spans="2:4">
      <c r="B1674" s="417"/>
      <c r="C1674" s="418"/>
      <c r="D1674" s="418"/>
    </row>
    <row r="1675" spans="2:4">
      <c r="B1675" s="417"/>
      <c r="C1675" s="418"/>
      <c r="D1675" s="418"/>
    </row>
    <row r="1676" spans="2:4">
      <c r="B1676" s="417"/>
      <c r="C1676" s="418"/>
      <c r="D1676" s="418"/>
    </row>
    <row r="1677" spans="2:4">
      <c r="B1677" s="417"/>
      <c r="C1677" s="418"/>
      <c r="D1677" s="418"/>
    </row>
    <row r="1678" spans="2:4">
      <c r="B1678" s="417"/>
      <c r="C1678" s="418"/>
      <c r="D1678" s="418"/>
    </row>
    <row r="1679" spans="2:4">
      <c r="B1679" s="417"/>
      <c r="C1679" s="418"/>
      <c r="D1679" s="418"/>
    </row>
    <row r="1680" spans="2:4">
      <c r="B1680" s="417"/>
      <c r="C1680" s="418"/>
      <c r="D1680" s="418"/>
    </row>
    <row r="1681" spans="2:4">
      <c r="B1681" s="417"/>
      <c r="C1681" s="418"/>
      <c r="D1681" s="418"/>
    </row>
    <row r="1682" spans="2:4">
      <c r="B1682" s="417"/>
      <c r="C1682" s="418"/>
      <c r="D1682" s="418"/>
    </row>
    <row r="1683" spans="2:4">
      <c r="B1683" s="417"/>
      <c r="C1683" s="418"/>
      <c r="D1683" s="418"/>
    </row>
    <row r="1684" spans="2:4">
      <c r="B1684" s="417"/>
      <c r="C1684" s="418"/>
      <c r="D1684" s="418"/>
    </row>
    <row r="1685" spans="2:4">
      <c r="B1685" s="417"/>
      <c r="C1685" s="418"/>
      <c r="D1685" s="418"/>
    </row>
    <row r="1686" spans="2:4">
      <c r="B1686" s="417"/>
      <c r="C1686" s="418"/>
      <c r="D1686" s="418"/>
    </row>
    <row r="1687" spans="2:4">
      <c r="B1687" s="417"/>
      <c r="C1687" s="418"/>
      <c r="D1687" s="418"/>
    </row>
    <row r="1688" spans="2:4">
      <c r="B1688" s="417"/>
      <c r="C1688" s="418"/>
      <c r="D1688" s="418"/>
    </row>
    <row r="1689" spans="2:4">
      <c r="B1689" s="417"/>
      <c r="C1689" s="418"/>
      <c r="D1689" s="418"/>
    </row>
    <row r="1690" spans="2:4">
      <c r="B1690" s="417"/>
      <c r="C1690" s="418"/>
      <c r="D1690" s="418"/>
    </row>
    <row r="1691" spans="2:4">
      <c r="B1691" s="417"/>
      <c r="C1691" s="418"/>
      <c r="D1691" s="418"/>
    </row>
    <row r="1692" spans="2:4">
      <c r="B1692" s="417"/>
      <c r="C1692" s="418"/>
      <c r="D1692" s="418"/>
    </row>
    <row r="1693" spans="2:4">
      <c r="B1693" s="417"/>
      <c r="C1693" s="418"/>
      <c r="D1693" s="418"/>
    </row>
    <row r="1694" spans="2:4">
      <c r="B1694" s="417"/>
      <c r="C1694" s="418"/>
      <c r="D1694" s="418"/>
    </row>
    <row r="1695" spans="2:4">
      <c r="B1695" s="417"/>
      <c r="C1695" s="418"/>
      <c r="D1695" s="418"/>
    </row>
    <row r="1696" spans="2:4">
      <c r="B1696" s="417"/>
      <c r="C1696" s="418"/>
      <c r="D1696" s="418"/>
    </row>
    <row r="1697" spans="2:4">
      <c r="B1697" s="417"/>
      <c r="C1697" s="418"/>
      <c r="D1697" s="418"/>
    </row>
    <row r="1698" spans="2:4">
      <c r="B1698" s="417"/>
      <c r="C1698" s="418"/>
      <c r="D1698" s="418"/>
    </row>
    <row r="1699" spans="2:4">
      <c r="B1699" s="417"/>
      <c r="C1699" s="418"/>
      <c r="D1699" s="418"/>
    </row>
    <row r="1700" spans="2:4">
      <c r="B1700" s="417"/>
      <c r="C1700" s="418"/>
      <c r="D1700" s="418"/>
    </row>
    <row r="1701" spans="2:4">
      <c r="B1701" s="417"/>
      <c r="C1701" s="418"/>
      <c r="D1701" s="418"/>
    </row>
    <row r="1702" spans="2:4">
      <c r="B1702" s="417"/>
      <c r="C1702" s="418"/>
      <c r="D1702" s="418"/>
    </row>
    <row r="1703" spans="2:4">
      <c r="B1703" s="417"/>
      <c r="C1703" s="418"/>
      <c r="D1703" s="418"/>
    </row>
    <row r="1704" spans="2:4">
      <c r="B1704" s="417"/>
      <c r="C1704" s="418"/>
      <c r="D1704" s="418"/>
    </row>
    <row r="1705" spans="2:4">
      <c r="B1705" s="417"/>
      <c r="C1705" s="418"/>
      <c r="D1705" s="418"/>
    </row>
    <row r="1706" spans="2:4">
      <c r="B1706" s="417"/>
      <c r="C1706" s="418"/>
      <c r="D1706" s="418"/>
    </row>
    <row r="1707" spans="2:4">
      <c r="B1707" s="417"/>
      <c r="C1707" s="418"/>
      <c r="D1707" s="418"/>
    </row>
    <row r="1708" spans="2:4">
      <c r="B1708" s="417"/>
      <c r="C1708" s="418"/>
      <c r="D1708" s="418"/>
    </row>
    <row r="1709" spans="2:4">
      <c r="B1709" s="417"/>
      <c r="C1709" s="418"/>
      <c r="D1709" s="418"/>
    </row>
    <row r="1710" spans="2:4">
      <c r="B1710" s="417"/>
      <c r="C1710" s="418"/>
      <c r="D1710" s="418"/>
    </row>
    <row r="1711" spans="2:4">
      <c r="B1711" s="417"/>
      <c r="C1711" s="418"/>
      <c r="D1711" s="418"/>
    </row>
    <row r="1712" spans="2:4">
      <c r="B1712" s="417"/>
      <c r="C1712" s="418"/>
      <c r="D1712" s="418"/>
    </row>
    <row r="1713" spans="2:4">
      <c r="B1713" s="417"/>
      <c r="C1713" s="418"/>
      <c r="D1713" s="418"/>
    </row>
    <row r="1714" spans="2:4">
      <c r="B1714" s="417"/>
      <c r="C1714" s="418"/>
      <c r="D1714" s="418"/>
    </row>
    <row r="1715" spans="2:4">
      <c r="B1715" s="417"/>
      <c r="C1715" s="418"/>
      <c r="D1715" s="418"/>
    </row>
    <row r="1716" spans="2:4">
      <c r="B1716" s="417"/>
      <c r="C1716" s="418"/>
      <c r="D1716" s="418"/>
    </row>
    <row r="1717" spans="2:4">
      <c r="B1717" s="417"/>
      <c r="C1717" s="418"/>
      <c r="D1717" s="418"/>
    </row>
    <row r="1718" spans="2:4">
      <c r="B1718" s="417"/>
      <c r="C1718" s="418"/>
      <c r="D1718" s="418"/>
    </row>
    <row r="1719" spans="2:4">
      <c r="B1719" s="417"/>
      <c r="C1719" s="418"/>
      <c r="D1719" s="418"/>
    </row>
    <row r="1720" spans="2:4">
      <c r="B1720" s="417"/>
      <c r="C1720" s="418"/>
      <c r="D1720" s="418"/>
    </row>
    <row r="1721" spans="2:4">
      <c r="B1721" s="417"/>
      <c r="C1721" s="418"/>
      <c r="D1721" s="418"/>
    </row>
    <row r="1722" spans="2:4">
      <c r="B1722" s="417"/>
      <c r="C1722" s="418"/>
      <c r="D1722" s="418"/>
    </row>
    <row r="1723" spans="2:4">
      <c r="B1723" s="417"/>
      <c r="C1723" s="418"/>
      <c r="D1723" s="418"/>
    </row>
    <row r="1724" spans="2:4">
      <c r="B1724" s="417"/>
      <c r="C1724" s="418"/>
      <c r="D1724" s="418"/>
    </row>
    <row r="1725" spans="2:4">
      <c r="B1725" s="417"/>
      <c r="C1725" s="418"/>
      <c r="D1725" s="418"/>
    </row>
    <row r="1726" spans="2:4">
      <c r="B1726" s="417"/>
      <c r="C1726" s="418"/>
      <c r="D1726" s="418"/>
    </row>
    <row r="1727" spans="2:4">
      <c r="B1727" s="417"/>
      <c r="C1727" s="418"/>
      <c r="D1727" s="418"/>
    </row>
    <row r="1728" spans="2:4">
      <c r="B1728" s="417"/>
      <c r="C1728" s="418"/>
      <c r="D1728" s="418"/>
    </row>
    <row r="1729" spans="2:4">
      <c r="B1729" s="417"/>
      <c r="C1729" s="418"/>
      <c r="D1729" s="418"/>
    </row>
    <row r="1730" spans="2:4">
      <c r="B1730" s="417"/>
      <c r="C1730" s="418"/>
      <c r="D1730" s="418"/>
    </row>
    <row r="1731" spans="2:4">
      <c r="B1731" s="417"/>
      <c r="C1731" s="418"/>
      <c r="D1731" s="418"/>
    </row>
    <row r="1732" spans="2:4">
      <c r="B1732" s="417"/>
      <c r="C1732" s="418"/>
      <c r="D1732" s="418"/>
    </row>
    <row r="1733" spans="2:4">
      <c r="B1733" s="417"/>
      <c r="C1733" s="418"/>
      <c r="D1733" s="418"/>
    </row>
    <row r="1734" spans="2:4">
      <c r="B1734" s="417"/>
      <c r="C1734" s="418"/>
      <c r="D1734" s="418"/>
    </row>
    <row r="1735" spans="2:4">
      <c r="B1735" s="417"/>
      <c r="C1735" s="418"/>
      <c r="D1735" s="418"/>
    </row>
    <row r="1736" spans="2:4">
      <c r="B1736" s="417"/>
      <c r="C1736" s="418"/>
      <c r="D1736" s="418"/>
    </row>
    <row r="1737" spans="2:4">
      <c r="B1737" s="417"/>
      <c r="C1737" s="418"/>
      <c r="D1737" s="418"/>
    </row>
    <row r="1738" spans="2:4">
      <c r="B1738" s="417"/>
      <c r="C1738" s="418"/>
      <c r="D1738" s="418"/>
    </row>
    <row r="1739" spans="2:4">
      <c r="B1739" s="417"/>
      <c r="C1739" s="418"/>
      <c r="D1739" s="418"/>
    </row>
    <row r="1740" spans="2:4">
      <c r="B1740" s="417"/>
      <c r="C1740" s="418"/>
      <c r="D1740" s="418"/>
    </row>
    <row r="1741" spans="2:4">
      <c r="B1741" s="417"/>
      <c r="C1741" s="418"/>
      <c r="D1741" s="418"/>
    </row>
    <row r="1742" spans="2:4">
      <c r="B1742" s="417"/>
      <c r="C1742" s="418"/>
      <c r="D1742" s="418"/>
    </row>
    <row r="1743" spans="2:4">
      <c r="B1743" s="417"/>
      <c r="C1743" s="418"/>
      <c r="D1743" s="418"/>
    </row>
    <row r="1744" spans="2:4">
      <c r="B1744" s="417"/>
      <c r="C1744" s="418"/>
      <c r="D1744" s="418"/>
    </row>
    <row r="1745" spans="2:4">
      <c r="B1745" s="417"/>
      <c r="C1745" s="418"/>
      <c r="D1745" s="418"/>
    </row>
    <row r="1746" spans="2:4">
      <c r="B1746" s="417"/>
      <c r="C1746" s="418"/>
      <c r="D1746" s="418"/>
    </row>
    <row r="1747" spans="2:4">
      <c r="B1747" s="417"/>
      <c r="C1747" s="418"/>
      <c r="D1747" s="418"/>
    </row>
    <row r="1748" spans="2:4">
      <c r="B1748" s="417"/>
      <c r="C1748" s="418"/>
      <c r="D1748" s="418"/>
    </row>
    <row r="1749" spans="2:4">
      <c r="B1749" s="417"/>
      <c r="C1749" s="418"/>
      <c r="D1749" s="418"/>
    </row>
    <row r="1750" spans="2:4">
      <c r="B1750" s="417"/>
      <c r="C1750" s="418"/>
      <c r="D1750" s="418"/>
    </row>
    <row r="1751" spans="2:4">
      <c r="B1751" s="417"/>
      <c r="C1751" s="418"/>
      <c r="D1751" s="418"/>
    </row>
    <row r="1752" spans="2:4">
      <c r="B1752" s="417"/>
      <c r="C1752" s="418"/>
      <c r="D1752" s="418"/>
    </row>
    <row r="1753" spans="2:4">
      <c r="B1753" s="417"/>
      <c r="C1753" s="418"/>
      <c r="D1753" s="418"/>
    </row>
    <row r="1754" spans="2:4">
      <c r="B1754" s="417"/>
      <c r="C1754" s="418"/>
      <c r="D1754" s="418"/>
    </row>
    <row r="1755" spans="2:4">
      <c r="B1755" s="417"/>
      <c r="C1755" s="418"/>
      <c r="D1755" s="418"/>
    </row>
    <row r="1756" spans="2:4">
      <c r="B1756" s="417"/>
      <c r="C1756" s="418"/>
      <c r="D1756" s="418"/>
    </row>
    <row r="1757" spans="2:4">
      <c r="B1757" s="417"/>
      <c r="C1757" s="418"/>
      <c r="D1757" s="418"/>
    </row>
    <row r="1758" spans="2:4">
      <c r="B1758" s="417"/>
      <c r="C1758" s="418"/>
      <c r="D1758" s="418"/>
    </row>
    <row r="1759" spans="2:4">
      <c r="B1759" s="417"/>
      <c r="C1759" s="418"/>
      <c r="D1759" s="418"/>
    </row>
    <row r="1760" spans="2:4">
      <c r="B1760" s="417"/>
      <c r="C1760" s="418"/>
      <c r="D1760" s="418"/>
    </row>
    <row r="1761" spans="2:4">
      <c r="B1761" s="417"/>
      <c r="C1761" s="418"/>
      <c r="D1761" s="418"/>
    </row>
    <row r="1762" spans="2:4">
      <c r="B1762" s="417"/>
      <c r="C1762" s="418"/>
      <c r="D1762" s="418"/>
    </row>
    <row r="1763" spans="2:4">
      <c r="B1763" s="417"/>
      <c r="C1763" s="418"/>
      <c r="D1763" s="418"/>
    </row>
    <row r="1764" spans="2:4">
      <c r="B1764" s="417"/>
      <c r="C1764" s="418"/>
      <c r="D1764" s="418"/>
    </row>
    <row r="1765" spans="2:4">
      <c r="B1765" s="417"/>
      <c r="C1765" s="418"/>
      <c r="D1765" s="418"/>
    </row>
    <row r="1766" spans="2:4">
      <c r="B1766" s="417"/>
      <c r="C1766" s="418"/>
      <c r="D1766" s="418"/>
    </row>
    <row r="1767" spans="2:4">
      <c r="B1767" s="417"/>
      <c r="C1767" s="418"/>
      <c r="D1767" s="418"/>
    </row>
    <row r="1768" spans="2:4">
      <c r="B1768" s="417"/>
      <c r="C1768" s="418"/>
      <c r="D1768" s="418"/>
    </row>
    <row r="1769" spans="2:4">
      <c r="B1769" s="417"/>
      <c r="C1769" s="418"/>
      <c r="D1769" s="418"/>
    </row>
    <row r="1770" spans="2:4">
      <c r="B1770" s="417"/>
      <c r="C1770" s="418"/>
      <c r="D1770" s="418"/>
    </row>
    <row r="1771" spans="2:4">
      <c r="B1771" s="417"/>
      <c r="C1771" s="418"/>
      <c r="D1771" s="418"/>
    </row>
    <row r="1772" spans="2:4">
      <c r="B1772" s="417"/>
      <c r="C1772" s="418"/>
      <c r="D1772" s="418"/>
    </row>
    <row r="1773" spans="2:4">
      <c r="B1773" s="417"/>
      <c r="C1773" s="418"/>
      <c r="D1773" s="418"/>
    </row>
    <row r="1774" spans="2:4">
      <c r="B1774" s="417"/>
      <c r="C1774" s="418"/>
      <c r="D1774" s="418"/>
    </row>
    <row r="1775" spans="2:4">
      <c r="B1775" s="417"/>
      <c r="C1775" s="418"/>
      <c r="D1775" s="418"/>
    </row>
    <row r="1776" spans="2:4">
      <c r="B1776" s="417"/>
      <c r="C1776" s="418"/>
      <c r="D1776" s="418"/>
    </row>
    <row r="1777" spans="2:4">
      <c r="B1777" s="417"/>
      <c r="C1777" s="418"/>
      <c r="D1777" s="418"/>
    </row>
    <row r="1778" spans="2:4">
      <c r="B1778" s="417"/>
      <c r="C1778" s="418"/>
      <c r="D1778" s="418"/>
    </row>
    <row r="1779" spans="2:4">
      <c r="B1779" s="417"/>
      <c r="C1779" s="418"/>
      <c r="D1779" s="418"/>
    </row>
    <row r="1780" spans="2:4">
      <c r="B1780" s="417"/>
      <c r="C1780" s="418"/>
      <c r="D1780" s="418"/>
    </row>
    <row r="1781" spans="2:4">
      <c r="B1781" s="417"/>
      <c r="C1781" s="418"/>
      <c r="D1781" s="418"/>
    </row>
    <row r="1782" spans="2:4">
      <c r="B1782" s="417"/>
      <c r="C1782" s="418"/>
      <c r="D1782" s="418"/>
    </row>
    <row r="1783" spans="2:4">
      <c r="B1783" s="417"/>
      <c r="C1783" s="418"/>
      <c r="D1783" s="418"/>
    </row>
    <row r="1784" spans="2:4">
      <c r="B1784" s="417"/>
      <c r="C1784" s="418"/>
      <c r="D1784" s="418"/>
    </row>
    <row r="1785" spans="2:4">
      <c r="B1785" s="417"/>
      <c r="C1785" s="418"/>
      <c r="D1785" s="418"/>
    </row>
    <row r="1786" spans="2:4">
      <c r="B1786" s="417"/>
      <c r="C1786" s="418"/>
      <c r="D1786" s="418"/>
    </row>
    <row r="1787" spans="2:4">
      <c r="B1787" s="417"/>
      <c r="C1787" s="418"/>
      <c r="D1787" s="418"/>
    </row>
    <row r="1788" spans="2:4">
      <c r="B1788" s="417"/>
      <c r="C1788" s="418"/>
      <c r="D1788" s="418"/>
    </row>
    <row r="1789" spans="2:4">
      <c r="B1789" s="417"/>
      <c r="C1789" s="418"/>
      <c r="D1789" s="418"/>
    </row>
    <row r="1790" spans="2:4">
      <c r="B1790" s="417"/>
      <c r="C1790" s="418"/>
      <c r="D1790" s="418"/>
    </row>
    <row r="1791" spans="2:4">
      <c r="B1791" s="417"/>
      <c r="C1791" s="418"/>
      <c r="D1791" s="418"/>
    </row>
    <row r="1792" spans="2:4">
      <c r="B1792" s="417"/>
      <c r="C1792" s="418"/>
      <c r="D1792" s="418"/>
    </row>
    <row r="1793" spans="2:4">
      <c r="B1793" s="417"/>
      <c r="C1793" s="418"/>
      <c r="D1793" s="418"/>
    </row>
    <row r="1794" spans="2:4">
      <c r="B1794" s="417"/>
      <c r="C1794" s="418"/>
      <c r="D1794" s="418"/>
    </row>
    <row r="1795" spans="2:4">
      <c r="B1795" s="417"/>
      <c r="C1795" s="418"/>
      <c r="D1795" s="418"/>
    </row>
    <row r="1796" spans="2:4">
      <c r="B1796" s="417"/>
      <c r="C1796" s="418"/>
      <c r="D1796" s="418"/>
    </row>
    <row r="1797" spans="2:4">
      <c r="B1797" s="417"/>
      <c r="C1797" s="418"/>
      <c r="D1797" s="418"/>
    </row>
    <row r="1798" spans="2:4">
      <c r="B1798" s="417"/>
      <c r="C1798" s="418"/>
      <c r="D1798" s="418"/>
    </row>
    <row r="1799" spans="2:4">
      <c r="B1799" s="417"/>
      <c r="C1799" s="418"/>
      <c r="D1799" s="418"/>
    </row>
    <row r="1800" spans="2:4">
      <c r="B1800" s="417"/>
      <c r="C1800" s="418"/>
      <c r="D1800" s="418"/>
    </row>
    <row r="1801" spans="2:4">
      <c r="B1801" s="417"/>
      <c r="C1801" s="418"/>
      <c r="D1801" s="418"/>
    </row>
    <row r="1802" spans="2:4">
      <c r="B1802" s="417"/>
      <c r="C1802" s="418"/>
      <c r="D1802" s="418"/>
    </row>
    <row r="1803" spans="2:4">
      <c r="B1803" s="417"/>
      <c r="C1803" s="418"/>
      <c r="D1803" s="418"/>
    </row>
    <row r="1804" spans="2:4">
      <c r="B1804" s="417"/>
      <c r="C1804" s="418"/>
      <c r="D1804" s="418"/>
    </row>
    <row r="1805" spans="2:4">
      <c r="B1805" s="417"/>
      <c r="C1805" s="418"/>
      <c r="D1805" s="418"/>
    </row>
    <row r="1806" spans="2:4">
      <c r="B1806" s="417"/>
      <c r="C1806" s="418"/>
      <c r="D1806" s="418"/>
    </row>
    <row r="1807" spans="2:4">
      <c r="B1807" s="417"/>
      <c r="C1807" s="418"/>
      <c r="D1807" s="418"/>
    </row>
    <row r="1808" spans="2:4">
      <c r="B1808" s="417"/>
      <c r="C1808" s="418"/>
      <c r="D1808" s="418"/>
    </row>
    <row r="1809" spans="2:4">
      <c r="B1809" s="417"/>
      <c r="C1809" s="418"/>
      <c r="D1809" s="418"/>
    </row>
    <row r="1810" spans="2:4">
      <c r="B1810" s="417"/>
      <c r="C1810" s="418"/>
      <c r="D1810" s="418"/>
    </row>
    <row r="1811" spans="2:4">
      <c r="B1811" s="417"/>
      <c r="C1811" s="418"/>
      <c r="D1811" s="418"/>
    </row>
    <row r="1812" spans="2:4">
      <c r="B1812" s="417"/>
      <c r="C1812" s="418"/>
      <c r="D1812" s="418"/>
    </row>
    <row r="1813" spans="2:4">
      <c r="B1813" s="417"/>
      <c r="C1813" s="418"/>
      <c r="D1813" s="418"/>
    </row>
    <row r="1814" spans="2:4">
      <c r="B1814" s="417"/>
      <c r="C1814" s="418"/>
      <c r="D1814" s="418"/>
    </row>
    <row r="1815" spans="2:4">
      <c r="B1815" s="417"/>
      <c r="C1815" s="418"/>
      <c r="D1815" s="418"/>
    </row>
    <row r="1816" spans="2:4">
      <c r="B1816" s="417"/>
      <c r="C1816" s="418"/>
      <c r="D1816" s="418"/>
    </row>
    <row r="1817" spans="2:4">
      <c r="B1817" s="417"/>
      <c r="C1817" s="418"/>
      <c r="D1817" s="418"/>
    </row>
    <row r="1818" spans="2:4">
      <c r="B1818" s="417"/>
      <c r="C1818" s="418"/>
      <c r="D1818" s="418"/>
    </row>
    <row r="1819" spans="2:4">
      <c r="B1819" s="417"/>
      <c r="C1819" s="418"/>
      <c r="D1819" s="418"/>
    </row>
    <row r="1820" spans="2:4">
      <c r="B1820" s="417"/>
      <c r="C1820" s="418"/>
      <c r="D1820" s="418"/>
    </row>
    <row r="1821" spans="2:4">
      <c r="B1821" s="417"/>
      <c r="C1821" s="418"/>
      <c r="D1821" s="418"/>
    </row>
    <row r="1822" spans="2:4">
      <c r="B1822" s="417"/>
      <c r="C1822" s="418"/>
      <c r="D1822" s="418"/>
    </row>
    <row r="1823" spans="2:4">
      <c r="B1823" s="417"/>
      <c r="C1823" s="418"/>
      <c r="D1823" s="418"/>
    </row>
    <row r="1824" spans="2:4">
      <c r="B1824" s="417"/>
      <c r="C1824" s="418"/>
      <c r="D1824" s="418"/>
    </row>
    <row r="1825" spans="2:4">
      <c r="B1825" s="417"/>
      <c r="C1825" s="418"/>
      <c r="D1825" s="418"/>
    </row>
    <row r="1826" spans="2:4">
      <c r="B1826" s="417"/>
      <c r="C1826" s="418"/>
      <c r="D1826" s="418"/>
    </row>
    <row r="1827" spans="2:4">
      <c r="B1827" s="417"/>
      <c r="C1827" s="418"/>
      <c r="D1827" s="418"/>
    </row>
    <row r="1828" spans="2:4">
      <c r="B1828" s="417"/>
      <c r="C1828" s="418"/>
      <c r="D1828" s="418"/>
    </row>
    <row r="1829" spans="2:4">
      <c r="B1829" s="417"/>
      <c r="C1829" s="418"/>
      <c r="D1829" s="418"/>
    </row>
    <row r="1830" spans="2:4">
      <c r="B1830" s="417"/>
      <c r="C1830" s="418"/>
      <c r="D1830" s="418"/>
    </row>
    <row r="1831" spans="2:4">
      <c r="B1831" s="417"/>
      <c r="C1831" s="418"/>
      <c r="D1831" s="418"/>
    </row>
    <row r="1832" spans="2:4">
      <c r="B1832" s="417"/>
      <c r="C1832" s="418"/>
      <c r="D1832" s="418"/>
    </row>
    <row r="1833" spans="2:4">
      <c r="B1833" s="417"/>
      <c r="C1833" s="418"/>
      <c r="D1833" s="418"/>
    </row>
    <row r="1834" spans="2:4">
      <c r="B1834" s="417"/>
      <c r="C1834" s="418"/>
      <c r="D1834" s="418"/>
    </row>
    <row r="1835" spans="2:4">
      <c r="B1835" s="417"/>
      <c r="C1835" s="418"/>
      <c r="D1835" s="418"/>
    </row>
    <row r="1836" spans="2:4">
      <c r="B1836" s="417"/>
      <c r="C1836" s="418"/>
      <c r="D1836" s="418"/>
    </row>
    <row r="1837" spans="2:4">
      <c r="B1837" s="417"/>
      <c r="C1837" s="418"/>
      <c r="D1837" s="418"/>
    </row>
    <row r="1838" spans="2:4">
      <c r="B1838" s="417"/>
      <c r="C1838" s="418"/>
      <c r="D1838" s="418"/>
    </row>
    <row r="1839" spans="2:4">
      <c r="B1839" s="417"/>
      <c r="C1839" s="418"/>
      <c r="D1839" s="418"/>
    </row>
    <row r="1840" spans="2:4">
      <c r="B1840" s="417"/>
      <c r="C1840" s="418"/>
      <c r="D1840" s="418"/>
    </row>
    <row r="1841" spans="2:4">
      <c r="B1841" s="417"/>
      <c r="C1841" s="418"/>
      <c r="D1841" s="418"/>
    </row>
    <row r="1842" spans="2:4">
      <c r="B1842" s="417"/>
      <c r="C1842" s="418"/>
      <c r="D1842" s="418"/>
    </row>
    <row r="1843" spans="2:4">
      <c r="B1843" s="417"/>
      <c r="C1843" s="418"/>
      <c r="D1843" s="418"/>
    </row>
    <row r="1844" spans="2:4">
      <c r="B1844" s="417"/>
      <c r="C1844" s="418"/>
      <c r="D1844" s="418"/>
    </row>
    <row r="1845" spans="2:4">
      <c r="B1845" s="417"/>
      <c r="C1845" s="418"/>
      <c r="D1845" s="418"/>
    </row>
    <row r="1846" spans="2:4">
      <c r="B1846" s="417"/>
      <c r="C1846" s="418"/>
      <c r="D1846" s="418"/>
    </row>
    <row r="1847" spans="2:4">
      <c r="B1847" s="417"/>
      <c r="C1847" s="418"/>
      <c r="D1847" s="418"/>
    </row>
    <row r="1848" spans="2:4">
      <c r="B1848" s="417"/>
      <c r="C1848" s="418"/>
      <c r="D1848" s="418"/>
    </row>
    <row r="1849" spans="2:4">
      <c r="B1849" s="417"/>
      <c r="C1849" s="418"/>
      <c r="D1849" s="418"/>
    </row>
    <row r="1850" spans="2:4">
      <c r="B1850" s="417"/>
      <c r="C1850" s="418"/>
      <c r="D1850" s="418"/>
    </row>
    <row r="1851" spans="2:4">
      <c r="B1851" s="417"/>
      <c r="C1851" s="418"/>
      <c r="D1851" s="418"/>
    </row>
    <row r="1852" spans="2:4">
      <c r="B1852" s="417"/>
      <c r="C1852" s="418"/>
      <c r="D1852" s="418"/>
    </row>
    <row r="1853" spans="2:4">
      <c r="B1853" s="417"/>
      <c r="C1853" s="418"/>
      <c r="D1853" s="418"/>
    </row>
    <row r="1854" spans="2:4">
      <c r="B1854" s="417"/>
      <c r="C1854" s="418"/>
      <c r="D1854" s="418"/>
    </row>
    <row r="1855" spans="2:4">
      <c r="B1855" s="417"/>
      <c r="C1855" s="418"/>
      <c r="D1855" s="418"/>
    </row>
    <row r="1856" spans="2:4">
      <c r="B1856" s="417"/>
      <c r="C1856" s="418"/>
      <c r="D1856" s="418"/>
    </row>
    <row r="1857" spans="2:4">
      <c r="B1857" s="417"/>
      <c r="C1857" s="418"/>
      <c r="D1857" s="418"/>
    </row>
    <row r="1858" spans="2:4">
      <c r="B1858" s="417"/>
      <c r="C1858" s="418"/>
      <c r="D1858" s="418"/>
    </row>
    <row r="1859" spans="2:4">
      <c r="B1859" s="417"/>
      <c r="C1859" s="418"/>
      <c r="D1859" s="418"/>
    </row>
    <row r="1860" spans="2:4">
      <c r="B1860" s="417"/>
      <c r="C1860" s="418"/>
      <c r="D1860" s="418"/>
    </row>
    <row r="1861" spans="2:4">
      <c r="B1861" s="417"/>
      <c r="C1861" s="418"/>
      <c r="D1861" s="418"/>
    </row>
    <row r="1862" spans="2:4">
      <c r="B1862" s="417"/>
      <c r="C1862" s="418"/>
      <c r="D1862" s="418"/>
    </row>
    <row r="1863" spans="2:4">
      <c r="B1863" s="417"/>
      <c r="C1863" s="418"/>
      <c r="D1863" s="418"/>
    </row>
    <row r="1864" spans="2:4">
      <c r="B1864" s="417"/>
      <c r="C1864" s="418"/>
      <c r="D1864" s="418"/>
    </row>
    <row r="1865" spans="2:4">
      <c r="B1865" s="417"/>
      <c r="C1865" s="418"/>
      <c r="D1865" s="418"/>
    </row>
    <row r="1866" spans="2:4">
      <c r="B1866" s="417"/>
      <c r="C1866" s="418"/>
      <c r="D1866" s="418"/>
    </row>
    <row r="1867" spans="2:4">
      <c r="B1867" s="417"/>
      <c r="C1867" s="418"/>
      <c r="D1867" s="418"/>
    </row>
    <row r="1868" spans="2:4">
      <c r="B1868" s="417"/>
      <c r="C1868" s="418"/>
      <c r="D1868" s="418"/>
    </row>
    <row r="1869" spans="2:4">
      <c r="B1869" s="417"/>
      <c r="C1869" s="418"/>
      <c r="D1869" s="418"/>
    </row>
    <row r="1870" spans="2:4">
      <c r="B1870" s="417"/>
      <c r="C1870" s="418"/>
      <c r="D1870" s="418"/>
    </row>
    <row r="1871" spans="2:4">
      <c r="B1871" s="417"/>
      <c r="C1871" s="418"/>
      <c r="D1871" s="418"/>
    </row>
    <row r="1872" spans="2:4">
      <c r="B1872" s="417"/>
      <c r="C1872" s="418"/>
      <c r="D1872" s="418"/>
    </row>
    <row r="1873" spans="2:4">
      <c r="B1873" s="417"/>
      <c r="C1873" s="418"/>
      <c r="D1873" s="418"/>
    </row>
    <row r="1874" spans="2:4">
      <c r="B1874" s="417"/>
      <c r="C1874" s="418"/>
      <c r="D1874" s="418"/>
    </row>
    <row r="1875" spans="2:4">
      <c r="B1875" s="417"/>
      <c r="C1875" s="418"/>
      <c r="D1875" s="418"/>
    </row>
    <row r="1876" spans="2:4">
      <c r="B1876" s="417"/>
      <c r="C1876" s="418"/>
      <c r="D1876" s="418"/>
    </row>
    <row r="1877" spans="2:4">
      <c r="B1877" s="417"/>
      <c r="C1877" s="418"/>
      <c r="D1877" s="418"/>
    </row>
    <row r="1878" spans="2:4">
      <c r="B1878" s="417"/>
      <c r="C1878" s="418"/>
      <c r="D1878" s="418"/>
    </row>
    <row r="1879" spans="2:4">
      <c r="B1879" s="417"/>
      <c r="C1879" s="418"/>
      <c r="D1879" s="418"/>
    </row>
    <row r="1880" spans="2:4">
      <c r="B1880" s="417"/>
      <c r="C1880" s="418"/>
      <c r="D1880" s="418"/>
    </row>
    <row r="1881" spans="2:4">
      <c r="B1881" s="417"/>
      <c r="C1881" s="418"/>
      <c r="D1881" s="418"/>
    </row>
    <row r="1882" spans="2:4">
      <c r="B1882" s="417"/>
      <c r="C1882" s="418"/>
      <c r="D1882" s="418"/>
    </row>
    <row r="1883" spans="2:4">
      <c r="B1883" s="417"/>
      <c r="C1883" s="418"/>
      <c r="D1883" s="418"/>
    </row>
    <row r="1884" spans="2:4">
      <c r="B1884" s="417"/>
      <c r="C1884" s="418"/>
      <c r="D1884" s="418"/>
    </row>
    <row r="1885" spans="2:4">
      <c r="B1885" s="417"/>
      <c r="C1885" s="418"/>
      <c r="D1885" s="418"/>
    </row>
    <row r="1886" spans="2:4">
      <c r="B1886" s="417"/>
      <c r="C1886" s="418"/>
      <c r="D1886" s="418"/>
    </row>
    <row r="1887" spans="2:4">
      <c r="B1887" s="417"/>
      <c r="C1887" s="418"/>
      <c r="D1887" s="418"/>
    </row>
    <row r="1888" spans="2:4">
      <c r="B1888" s="417"/>
      <c r="C1888" s="418"/>
      <c r="D1888" s="418"/>
    </row>
    <row r="1889" spans="2:4">
      <c r="B1889" s="417"/>
      <c r="C1889" s="418"/>
      <c r="D1889" s="418"/>
    </row>
    <row r="1890" spans="2:4">
      <c r="B1890" s="417"/>
      <c r="C1890" s="418"/>
      <c r="D1890" s="418"/>
    </row>
    <row r="1891" spans="2:4">
      <c r="B1891" s="417"/>
      <c r="C1891" s="418"/>
      <c r="D1891" s="418"/>
    </row>
    <row r="1892" spans="2:4">
      <c r="B1892" s="417"/>
      <c r="C1892" s="418"/>
      <c r="D1892" s="418"/>
    </row>
    <row r="1893" spans="2:4">
      <c r="B1893" s="417"/>
      <c r="C1893" s="418"/>
      <c r="D1893" s="418"/>
    </row>
    <row r="1894" spans="2:4">
      <c r="B1894" s="417"/>
      <c r="C1894" s="418"/>
      <c r="D1894" s="418"/>
    </row>
    <row r="1895" spans="2:4">
      <c r="B1895" s="417"/>
      <c r="C1895" s="418"/>
      <c r="D1895" s="418"/>
    </row>
    <row r="1896" spans="2:4">
      <c r="B1896" s="417"/>
      <c r="C1896" s="418"/>
      <c r="D1896" s="418"/>
    </row>
    <row r="1897" spans="2:4">
      <c r="B1897" s="417"/>
      <c r="C1897" s="418"/>
      <c r="D1897" s="418"/>
    </row>
    <row r="1898" spans="2:4">
      <c r="B1898" s="417"/>
      <c r="C1898" s="418"/>
      <c r="D1898" s="418"/>
    </row>
    <row r="1899" spans="2:4">
      <c r="B1899" s="417"/>
      <c r="C1899" s="418"/>
      <c r="D1899" s="418"/>
    </row>
    <row r="1900" spans="2:4">
      <c r="B1900" s="417"/>
      <c r="C1900" s="418"/>
      <c r="D1900" s="418"/>
    </row>
    <row r="1901" spans="2:4">
      <c r="B1901" s="417"/>
      <c r="C1901" s="418"/>
      <c r="D1901" s="418"/>
    </row>
    <row r="1902" spans="2:4">
      <c r="B1902" s="417"/>
      <c r="C1902" s="418"/>
      <c r="D1902" s="418"/>
    </row>
    <row r="1903" spans="2:4">
      <c r="B1903" s="417"/>
      <c r="C1903" s="418"/>
      <c r="D1903" s="418"/>
    </row>
    <row r="1904" spans="2:4">
      <c r="B1904" s="417"/>
      <c r="C1904" s="418"/>
      <c r="D1904" s="418"/>
    </row>
    <row r="1905" spans="2:4">
      <c r="B1905" s="417"/>
      <c r="C1905" s="418"/>
      <c r="D1905" s="418"/>
    </row>
    <row r="1906" spans="2:4">
      <c r="B1906" s="417"/>
      <c r="C1906" s="418"/>
      <c r="D1906" s="418"/>
    </row>
    <row r="1907" spans="2:4">
      <c r="B1907" s="417"/>
      <c r="C1907" s="418"/>
      <c r="D1907" s="418"/>
    </row>
    <row r="1908" spans="2:4">
      <c r="B1908" s="417"/>
      <c r="C1908" s="418"/>
      <c r="D1908" s="418"/>
    </row>
    <row r="1909" spans="2:4">
      <c r="B1909" s="417"/>
      <c r="C1909" s="418"/>
      <c r="D1909" s="418"/>
    </row>
    <row r="1910" spans="2:4">
      <c r="B1910" s="417"/>
      <c r="C1910" s="418"/>
      <c r="D1910" s="418"/>
    </row>
    <row r="1911" spans="2:4">
      <c r="B1911" s="417"/>
      <c r="C1911" s="418"/>
      <c r="D1911" s="418"/>
    </row>
    <row r="1912" spans="2:4">
      <c r="B1912" s="417"/>
      <c r="C1912" s="418"/>
      <c r="D1912" s="418"/>
    </row>
    <row r="1913" spans="2:4">
      <c r="B1913" s="417"/>
      <c r="C1913" s="418"/>
      <c r="D1913" s="418"/>
    </row>
    <row r="1914" spans="2:4">
      <c r="B1914" s="417"/>
      <c r="C1914" s="418"/>
      <c r="D1914" s="418"/>
    </row>
    <row r="1915" spans="2:4">
      <c r="B1915" s="417"/>
      <c r="C1915" s="418"/>
      <c r="D1915" s="418"/>
    </row>
    <row r="1916" spans="2:4">
      <c r="B1916" s="417"/>
      <c r="C1916" s="418"/>
      <c r="D1916" s="418"/>
    </row>
    <row r="1917" spans="2:4">
      <c r="B1917" s="417"/>
      <c r="C1917" s="418"/>
      <c r="D1917" s="418"/>
    </row>
    <row r="1918" spans="2:4">
      <c r="B1918" s="417"/>
      <c r="C1918" s="418"/>
      <c r="D1918" s="418"/>
    </row>
    <row r="1919" spans="2:4">
      <c r="B1919" s="417"/>
      <c r="C1919" s="418"/>
      <c r="D1919" s="418"/>
    </row>
    <row r="1920" spans="2:4">
      <c r="B1920" s="417"/>
      <c r="C1920" s="418"/>
      <c r="D1920" s="418"/>
    </row>
    <row r="1921" spans="2:4">
      <c r="B1921" s="417"/>
      <c r="C1921" s="418"/>
      <c r="D1921" s="418"/>
    </row>
    <row r="1922" spans="2:4">
      <c r="B1922" s="417"/>
      <c r="C1922" s="418"/>
      <c r="D1922" s="418"/>
    </row>
    <row r="1923" spans="2:4">
      <c r="B1923" s="417"/>
      <c r="C1923" s="418"/>
      <c r="D1923" s="418"/>
    </row>
    <row r="1924" spans="2:4">
      <c r="B1924" s="417"/>
      <c r="C1924" s="418"/>
      <c r="D1924" s="418"/>
    </row>
    <row r="1925" spans="2:4">
      <c r="B1925" s="417"/>
      <c r="C1925" s="418"/>
      <c r="D1925" s="418"/>
    </row>
    <row r="1926" spans="2:4">
      <c r="B1926" s="417"/>
      <c r="C1926" s="418"/>
      <c r="D1926" s="418"/>
    </row>
    <row r="1927" spans="2:4">
      <c r="B1927" s="417"/>
      <c r="C1927" s="418"/>
      <c r="D1927" s="418"/>
    </row>
    <row r="1928" spans="2:4">
      <c r="B1928" s="417"/>
      <c r="C1928" s="418"/>
      <c r="D1928" s="418"/>
    </row>
    <row r="1929" spans="2:4">
      <c r="B1929" s="417"/>
      <c r="C1929" s="418"/>
      <c r="D1929" s="418"/>
    </row>
    <row r="1930" spans="2:4">
      <c r="B1930" s="417"/>
      <c r="C1930" s="418"/>
      <c r="D1930" s="418"/>
    </row>
    <row r="1931" spans="2:4">
      <c r="B1931" s="417"/>
      <c r="C1931" s="418"/>
      <c r="D1931" s="418"/>
    </row>
    <row r="1932" spans="2:4">
      <c r="B1932" s="417"/>
      <c r="C1932" s="418"/>
      <c r="D1932" s="418"/>
    </row>
    <row r="1933" spans="2:4">
      <c r="B1933" s="417"/>
      <c r="C1933" s="418"/>
      <c r="D1933" s="418"/>
    </row>
    <row r="1934" spans="2:4">
      <c r="B1934" s="417"/>
      <c r="C1934" s="418"/>
      <c r="D1934" s="418"/>
    </row>
    <row r="1935" spans="2:4">
      <c r="B1935" s="417"/>
      <c r="C1935" s="418"/>
      <c r="D1935" s="418"/>
    </row>
    <row r="1936" spans="2:4">
      <c r="B1936" s="417"/>
      <c r="C1936" s="418"/>
      <c r="D1936" s="418"/>
    </row>
    <row r="1937" spans="2:4">
      <c r="B1937" s="417"/>
      <c r="C1937" s="418"/>
      <c r="D1937" s="418"/>
    </row>
    <row r="1938" spans="2:4">
      <c r="B1938" s="417"/>
      <c r="C1938" s="418"/>
      <c r="D1938" s="418"/>
    </row>
    <row r="1939" spans="2:4">
      <c r="B1939" s="417"/>
      <c r="C1939" s="418"/>
      <c r="D1939" s="418"/>
    </row>
    <row r="1940" spans="2:4">
      <c r="B1940" s="417"/>
      <c r="C1940" s="418"/>
      <c r="D1940" s="418"/>
    </row>
    <row r="1941" spans="2:4">
      <c r="B1941" s="417"/>
      <c r="C1941" s="418"/>
      <c r="D1941" s="418"/>
    </row>
    <row r="1942" spans="2:4">
      <c r="B1942" s="417"/>
      <c r="C1942" s="418"/>
      <c r="D1942" s="418"/>
    </row>
    <row r="1943" spans="2:4">
      <c r="B1943" s="417"/>
      <c r="C1943" s="418"/>
      <c r="D1943" s="418"/>
    </row>
    <row r="1944" spans="2:4">
      <c r="B1944" s="417"/>
      <c r="C1944" s="418"/>
      <c r="D1944" s="418"/>
    </row>
    <row r="1945" spans="2:4">
      <c r="B1945" s="417"/>
      <c r="C1945" s="418"/>
      <c r="D1945" s="418"/>
    </row>
    <row r="1946" spans="2:4">
      <c r="B1946" s="417"/>
      <c r="C1946" s="418"/>
      <c r="D1946" s="418"/>
    </row>
    <row r="1947" spans="2:4">
      <c r="B1947" s="417"/>
      <c r="C1947" s="418"/>
      <c r="D1947" s="418"/>
    </row>
    <row r="1948" spans="2:4">
      <c r="B1948" s="417"/>
      <c r="C1948" s="418"/>
      <c r="D1948" s="418"/>
    </row>
    <row r="1949" spans="2:4">
      <c r="B1949" s="417"/>
      <c r="C1949" s="418"/>
      <c r="D1949" s="418"/>
    </row>
    <row r="1950" spans="2:4">
      <c r="B1950" s="417"/>
      <c r="C1950" s="418"/>
      <c r="D1950" s="418"/>
    </row>
    <row r="1951" spans="2:4">
      <c r="B1951" s="417"/>
      <c r="C1951" s="418"/>
      <c r="D1951" s="418"/>
    </row>
    <row r="1952" spans="2:4">
      <c r="B1952" s="417"/>
      <c r="C1952" s="418"/>
      <c r="D1952" s="418"/>
    </row>
    <row r="1953" spans="2:4">
      <c r="B1953" s="417"/>
      <c r="C1953" s="418"/>
      <c r="D1953" s="418"/>
    </row>
    <row r="1954" spans="2:4">
      <c r="B1954" s="417"/>
      <c r="C1954" s="418"/>
      <c r="D1954" s="418"/>
    </row>
    <row r="1955" spans="2:4">
      <c r="B1955" s="417"/>
      <c r="C1955" s="418"/>
      <c r="D1955" s="418"/>
    </row>
    <row r="1956" spans="2:4">
      <c r="B1956" s="417"/>
      <c r="C1956" s="418"/>
      <c r="D1956" s="418"/>
    </row>
    <row r="1957" spans="2:4">
      <c r="B1957" s="417"/>
      <c r="C1957" s="418"/>
      <c r="D1957" s="418"/>
    </row>
    <row r="1958" spans="2:4">
      <c r="B1958" s="417"/>
      <c r="C1958" s="418"/>
      <c r="D1958" s="418"/>
    </row>
    <row r="1959" spans="2:4">
      <c r="B1959" s="417"/>
      <c r="C1959" s="418"/>
      <c r="D1959" s="418"/>
    </row>
    <row r="1960" spans="2:4">
      <c r="B1960" s="417"/>
      <c r="C1960" s="418"/>
      <c r="D1960" s="418"/>
    </row>
    <row r="1961" spans="2:4">
      <c r="B1961" s="417"/>
      <c r="C1961" s="418"/>
      <c r="D1961" s="418"/>
    </row>
    <row r="1962" spans="2:4">
      <c r="B1962" s="417"/>
      <c r="C1962" s="418"/>
      <c r="D1962" s="418"/>
    </row>
    <row r="1963" spans="2:4">
      <c r="B1963" s="417"/>
      <c r="C1963" s="418"/>
      <c r="D1963" s="418"/>
    </row>
    <row r="1964" spans="2:4">
      <c r="B1964" s="417"/>
      <c r="C1964" s="418"/>
      <c r="D1964" s="418"/>
    </row>
    <row r="1965" spans="2:4">
      <c r="B1965" s="417"/>
      <c r="C1965" s="418"/>
      <c r="D1965" s="418"/>
    </row>
    <row r="1966" spans="2:4">
      <c r="B1966" s="417"/>
      <c r="C1966" s="418"/>
      <c r="D1966" s="418"/>
    </row>
    <row r="1967" spans="2:4">
      <c r="B1967" s="417"/>
      <c r="C1967" s="418"/>
      <c r="D1967" s="418"/>
    </row>
    <row r="1968" spans="2:4">
      <c r="B1968" s="417"/>
      <c r="C1968" s="418"/>
      <c r="D1968" s="418"/>
    </row>
    <row r="1969" spans="2:4">
      <c r="B1969" s="417"/>
      <c r="C1969" s="418"/>
      <c r="D1969" s="418"/>
    </row>
    <row r="1970" spans="2:4">
      <c r="B1970" s="417"/>
      <c r="C1970" s="418"/>
      <c r="D1970" s="418"/>
    </row>
    <row r="1971" spans="2:4">
      <c r="B1971" s="417"/>
      <c r="C1971" s="418"/>
      <c r="D1971" s="418"/>
    </row>
    <row r="1972" spans="2:4">
      <c r="B1972" s="417"/>
      <c r="C1972" s="418"/>
      <c r="D1972" s="418"/>
    </row>
    <row r="1973" spans="2:4">
      <c r="B1973" s="417"/>
      <c r="C1973" s="418"/>
      <c r="D1973" s="418"/>
    </row>
    <row r="1974" spans="2:4">
      <c r="B1974" s="417"/>
      <c r="C1974" s="418"/>
      <c r="D1974" s="418"/>
    </row>
    <row r="1975" spans="2:4">
      <c r="B1975" s="417"/>
      <c r="C1975" s="418"/>
      <c r="D1975" s="418"/>
    </row>
    <row r="1976" spans="2:4">
      <c r="B1976" s="417"/>
      <c r="C1976" s="418"/>
      <c r="D1976" s="418"/>
    </row>
    <row r="1977" spans="2:4">
      <c r="B1977" s="417"/>
      <c r="C1977" s="418"/>
      <c r="D1977" s="418"/>
    </row>
    <row r="1978" spans="2:4">
      <c r="B1978" s="417"/>
      <c r="C1978" s="418"/>
      <c r="D1978" s="418"/>
    </row>
    <row r="1979" spans="2:4">
      <c r="B1979" s="417"/>
      <c r="C1979" s="418"/>
      <c r="D1979" s="418"/>
    </row>
    <row r="1980" spans="2:4">
      <c r="B1980" s="417"/>
      <c r="C1980" s="418"/>
      <c r="D1980" s="418"/>
    </row>
    <row r="1981" spans="2:4">
      <c r="B1981" s="417"/>
      <c r="C1981" s="418"/>
      <c r="D1981" s="418"/>
    </row>
    <row r="1982" spans="2:4">
      <c r="B1982" s="417"/>
      <c r="C1982" s="418"/>
      <c r="D1982" s="418"/>
    </row>
    <row r="1983" spans="2:4">
      <c r="B1983" s="417"/>
      <c r="C1983" s="418"/>
      <c r="D1983" s="418"/>
    </row>
    <row r="1984" spans="2:4">
      <c r="B1984" s="417"/>
      <c r="C1984" s="418"/>
      <c r="D1984" s="418"/>
    </row>
    <row r="1985" spans="2:4">
      <c r="B1985" s="417"/>
      <c r="C1985" s="418"/>
      <c r="D1985" s="418"/>
    </row>
    <row r="1986" spans="2:4">
      <c r="B1986" s="417"/>
      <c r="C1986" s="418"/>
      <c r="D1986" s="418"/>
    </row>
    <row r="1987" spans="2:4">
      <c r="B1987" s="417"/>
      <c r="C1987" s="418"/>
      <c r="D1987" s="418"/>
    </row>
    <row r="1988" spans="2:4">
      <c r="B1988" s="417"/>
      <c r="C1988" s="418"/>
      <c r="D1988" s="418"/>
    </row>
    <row r="1989" spans="2:4">
      <c r="B1989" s="417"/>
      <c r="C1989" s="418"/>
      <c r="D1989" s="418"/>
    </row>
    <row r="1990" spans="2:4">
      <c r="B1990" s="417"/>
      <c r="C1990" s="418"/>
      <c r="D1990" s="418"/>
    </row>
    <row r="1991" spans="2:4">
      <c r="B1991" s="417"/>
      <c r="C1991" s="418"/>
      <c r="D1991" s="418"/>
    </row>
    <row r="1992" spans="2:4">
      <c r="B1992" s="417"/>
      <c r="C1992" s="418"/>
      <c r="D1992" s="418"/>
    </row>
    <row r="1993" spans="2:4">
      <c r="B1993" s="417"/>
      <c r="C1993" s="418"/>
      <c r="D1993" s="418"/>
    </row>
    <row r="1994" spans="2:4">
      <c r="B1994" s="417"/>
      <c r="C1994" s="418"/>
      <c r="D1994" s="418"/>
    </row>
    <row r="1995" spans="2:4">
      <c r="B1995" s="417"/>
      <c r="C1995" s="418"/>
      <c r="D1995" s="418"/>
    </row>
    <row r="1996" spans="2:4">
      <c r="B1996" s="417"/>
      <c r="C1996" s="418"/>
      <c r="D1996" s="418"/>
    </row>
    <row r="1997" spans="2:4">
      <c r="B1997" s="417"/>
      <c r="C1997" s="418"/>
      <c r="D1997" s="418"/>
    </row>
    <row r="1998" spans="2:4">
      <c r="B1998" s="417"/>
      <c r="C1998" s="418"/>
      <c r="D1998" s="418"/>
    </row>
    <row r="1999" spans="2:4">
      <c r="B1999" s="417"/>
      <c r="C1999" s="418"/>
      <c r="D1999" s="418"/>
    </row>
    <row r="2000" spans="2:4">
      <c r="B2000" s="417"/>
      <c r="C2000" s="418"/>
      <c r="D2000" s="418"/>
    </row>
    <row r="2001" spans="2:4">
      <c r="B2001" s="417"/>
      <c r="C2001" s="418"/>
      <c r="D2001" s="418"/>
    </row>
    <row r="2002" spans="2:4">
      <c r="B2002" s="417"/>
      <c r="C2002" s="418"/>
      <c r="D2002" s="418"/>
    </row>
    <row r="2003" spans="2:4">
      <c r="B2003" s="417"/>
      <c r="C2003" s="418"/>
      <c r="D2003" s="418"/>
    </row>
    <row r="2004" spans="2:4">
      <c r="B2004" s="417"/>
      <c r="C2004" s="418"/>
      <c r="D2004" s="418"/>
    </row>
    <row r="2005" spans="2:4">
      <c r="B2005" s="417"/>
      <c r="C2005" s="418"/>
      <c r="D2005" s="418"/>
    </row>
    <row r="2006" spans="2:4">
      <c r="B2006" s="417"/>
      <c r="C2006" s="418"/>
      <c r="D2006" s="418"/>
    </row>
    <row r="2007" spans="2:4">
      <c r="B2007" s="417"/>
      <c r="C2007" s="418"/>
      <c r="D2007" s="418"/>
    </row>
    <row r="2008" spans="2:4">
      <c r="B2008" s="417"/>
      <c r="C2008" s="418"/>
      <c r="D2008" s="418"/>
    </row>
    <row r="2009" spans="2:4">
      <c r="B2009" s="417"/>
      <c r="C2009" s="418"/>
      <c r="D2009" s="418"/>
    </row>
    <row r="2010" spans="2:4">
      <c r="B2010" s="417"/>
      <c r="C2010" s="418"/>
      <c r="D2010" s="418"/>
    </row>
    <row r="2011" spans="2:4">
      <c r="B2011" s="417"/>
      <c r="C2011" s="418"/>
      <c r="D2011" s="418"/>
    </row>
    <row r="2012" spans="2:4">
      <c r="B2012" s="417"/>
      <c r="C2012" s="418"/>
      <c r="D2012" s="418"/>
    </row>
    <row r="2013" spans="2:4">
      <c r="B2013" s="417"/>
      <c r="C2013" s="418"/>
      <c r="D2013" s="418"/>
    </row>
    <row r="2014" spans="2:4">
      <c r="B2014" s="417"/>
      <c r="C2014" s="418"/>
      <c r="D2014" s="418"/>
    </row>
    <row r="2015" spans="2:4">
      <c r="B2015" s="417"/>
      <c r="C2015" s="418"/>
      <c r="D2015" s="418"/>
    </row>
    <row r="2016" spans="2:4">
      <c r="B2016" s="417"/>
      <c r="C2016" s="418"/>
      <c r="D2016" s="418"/>
    </row>
    <row r="2017" spans="2:4">
      <c r="B2017" s="417"/>
      <c r="C2017" s="418"/>
      <c r="D2017" s="418"/>
    </row>
    <row r="2018" spans="2:4">
      <c r="B2018" s="417"/>
      <c r="C2018" s="418"/>
      <c r="D2018" s="418"/>
    </row>
    <row r="2019" spans="2:4">
      <c r="B2019" s="417"/>
      <c r="C2019" s="418"/>
      <c r="D2019" s="418"/>
    </row>
    <row r="2020" spans="2:4">
      <c r="B2020" s="417"/>
      <c r="C2020" s="418"/>
      <c r="D2020" s="418"/>
    </row>
    <row r="2021" spans="2:4">
      <c r="B2021" s="417"/>
      <c r="C2021" s="418"/>
      <c r="D2021" s="418"/>
    </row>
    <row r="2022" spans="2:4">
      <c r="B2022" s="417"/>
      <c r="C2022" s="418"/>
      <c r="D2022" s="418"/>
    </row>
    <row r="2023" spans="2:4">
      <c r="B2023" s="417"/>
      <c r="C2023" s="418"/>
      <c r="D2023" s="418"/>
    </row>
    <row r="2024" spans="2:4">
      <c r="B2024" s="417"/>
      <c r="C2024" s="418"/>
      <c r="D2024" s="418"/>
    </row>
    <row r="2025" spans="2:4">
      <c r="B2025" s="417"/>
      <c r="C2025" s="418"/>
      <c r="D2025" s="418"/>
    </row>
    <row r="2026" spans="2:4">
      <c r="B2026" s="417"/>
      <c r="C2026" s="418"/>
      <c r="D2026" s="418"/>
    </row>
    <row r="2027" spans="2:4">
      <c r="B2027" s="417"/>
      <c r="C2027" s="418"/>
      <c r="D2027" s="418"/>
    </row>
    <row r="2028" spans="2:4">
      <c r="B2028" s="417"/>
      <c r="C2028" s="418"/>
      <c r="D2028" s="418"/>
    </row>
    <row r="2029" spans="2:4">
      <c r="B2029" s="417"/>
      <c r="C2029" s="418"/>
      <c r="D2029" s="418"/>
    </row>
    <row r="2030" spans="2:4">
      <c r="B2030" s="417"/>
      <c r="C2030" s="418"/>
      <c r="D2030" s="418"/>
    </row>
    <row r="2031" spans="2:4">
      <c r="B2031" s="417"/>
      <c r="C2031" s="418"/>
      <c r="D2031" s="418"/>
    </row>
    <row r="2032" spans="2:4">
      <c r="B2032" s="417"/>
      <c r="C2032" s="418"/>
      <c r="D2032" s="418"/>
    </row>
    <row r="2033" spans="2:4">
      <c r="B2033" s="417"/>
      <c r="C2033" s="418"/>
      <c r="D2033" s="418"/>
    </row>
    <row r="2034" spans="2:4">
      <c r="B2034" s="417"/>
      <c r="C2034" s="418"/>
      <c r="D2034" s="418"/>
    </row>
    <row r="2035" spans="2:4">
      <c r="B2035" s="417"/>
      <c r="C2035" s="418"/>
      <c r="D2035" s="418"/>
    </row>
    <row r="2036" spans="2:4">
      <c r="B2036" s="417"/>
      <c r="C2036" s="418"/>
      <c r="D2036" s="418"/>
    </row>
    <row r="2037" spans="2:4">
      <c r="B2037" s="417"/>
      <c r="C2037" s="418"/>
      <c r="D2037" s="418"/>
    </row>
    <row r="2038" spans="2:4">
      <c r="B2038" s="417"/>
      <c r="C2038" s="418"/>
      <c r="D2038" s="418"/>
    </row>
    <row r="2039" spans="2:4">
      <c r="B2039" s="417"/>
      <c r="C2039" s="418"/>
      <c r="D2039" s="418"/>
    </row>
    <row r="2040" spans="2:4">
      <c r="B2040" s="417"/>
      <c r="C2040" s="418"/>
      <c r="D2040" s="418"/>
    </row>
    <row r="2041" spans="2:4">
      <c r="B2041" s="417"/>
      <c r="C2041" s="418"/>
      <c r="D2041" s="418"/>
    </row>
    <row r="2042" spans="2:4">
      <c r="B2042" s="417"/>
      <c r="C2042" s="418"/>
      <c r="D2042" s="418"/>
    </row>
    <row r="2043" spans="2:4">
      <c r="B2043" s="417"/>
      <c r="C2043" s="418"/>
      <c r="D2043" s="418"/>
    </row>
    <row r="2044" spans="2:4">
      <c r="B2044" s="417"/>
      <c r="C2044" s="418"/>
      <c r="D2044" s="418"/>
    </row>
    <row r="2045" spans="2:4">
      <c r="B2045" s="417"/>
      <c r="C2045" s="418"/>
      <c r="D2045" s="418"/>
    </row>
    <row r="2046" spans="2:4">
      <c r="B2046" s="417"/>
      <c r="C2046" s="418"/>
      <c r="D2046" s="418"/>
    </row>
    <row r="2047" spans="2:4">
      <c r="B2047" s="417"/>
      <c r="C2047" s="418"/>
      <c r="D2047" s="418"/>
    </row>
    <row r="2048" spans="2:4">
      <c r="B2048" s="417"/>
      <c r="C2048" s="418"/>
      <c r="D2048" s="418"/>
    </row>
    <row r="2049" spans="2:4">
      <c r="B2049" s="417"/>
      <c r="C2049" s="418"/>
      <c r="D2049" s="418"/>
    </row>
    <row r="2050" spans="2:4">
      <c r="B2050" s="417"/>
      <c r="C2050" s="418"/>
      <c r="D2050" s="418"/>
    </row>
    <row r="2051" spans="2:4">
      <c r="B2051" s="417"/>
      <c r="C2051" s="418"/>
      <c r="D2051" s="418"/>
    </row>
    <row r="2052" spans="2:4">
      <c r="B2052" s="417"/>
      <c r="C2052" s="418"/>
      <c r="D2052" s="418"/>
    </row>
    <row r="2053" spans="2:4">
      <c r="B2053" s="417"/>
      <c r="C2053" s="418"/>
      <c r="D2053" s="418"/>
    </row>
    <row r="2054" spans="2:4">
      <c r="B2054" s="417"/>
      <c r="C2054" s="418"/>
      <c r="D2054" s="418"/>
    </row>
    <row r="2055" spans="2:4">
      <c r="B2055" s="417"/>
      <c r="C2055" s="418"/>
      <c r="D2055" s="418"/>
    </row>
    <row r="2056" spans="2:4">
      <c r="B2056" s="417"/>
      <c r="C2056" s="418"/>
      <c r="D2056" s="418"/>
    </row>
    <row r="2057" spans="2:4">
      <c r="B2057" s="417"/>
      <c r="C2057" s="418"/>
      <c r="D2057" s="418"/>
    </row>
    <row r="2058" spans="2:4">
      <c r="B2058" s="417"/>
      <c r="C2058" s="418"/>
      <c r="D2058" s="418"/>
    </row>
    <row r="2059" spans="2:4">
      <c r="B2059" s="417"/>
      <c r="C2059" s="418"/>
      <c r="D2059" s="418"/>
    </row>
    <row r="2060" spans="2:4">
      <c r="B2060" s="417"/>
      <c r="C2060" s="418"/>
      <c r="D2060" s="418"/>
    </row>
    <row r="2061" spans="2:4">
      <c r="B2061" s="417"/>
      <c r="C2061" s="418"/>
      <c r="D2061" s="418"/>
    </row>
    <row r="2062" spans="2:4">
      <c r="B2062" s="417"/>
      <c r="C2062" s="418"/>
      <c r="D2062" s="418"/>
    </row>
    <row r="2063" spans="2:4">
      <c r="B2063" s="417"/>
      <c r="C2063" s="418"/>
      <c r="D2063" s="418"/>
    </row>
    <row r="2064" spans="2:4">
      <c r="B2064" s="417"/>
      <c r="C2064" s="418"/>
      <c r="D2064" s="418"/>
    </row>
    <row r="2065" spans="2:4">
      <c r="B2065" s="417"/>
      <c r="C2065" s="418"/>
      <c r="D2065" s="418"/>
    </row>
    <row r="2066" spans="2:4">
      <c r="B2066" s="417"/>
      <c r="C2066" s="418"/>
      <c r="D2066" s="418"/>
    </row>
    <row r="2067" spans="2:4">
      <c r="B2067" s="417"/>
      <c r="C2067" s="418"/>
      <c r="D2067" s="418"/>
    </row>
    <row r="2068" spans="2:4">
      <c r="B2068" s="417"/>
      <c r="C2068" s="418"/>
      <c r="D2068" s="418"/>
    </row>
    <row r="2069" spans="2:4">
      <c r="B2069" s="417"/>
      <c r="C2069" s="418"/>
      <c r="D2069" s="418"/>
    </row>
    <row r="2070" spans="2:4">
      <c r="B2070" s="417"/>
      <c r="C2070" s="418"/>
      <c r="D2070" s="418"/>
    </row>
    <row r="2071" spans="2:4">
      <c r="B2071" s="417"/>
      <c r="C2071" s="418"/>
      <c r="D2071" s="418"/>
    </row>
    <row r="2072" spans="2:4">
      <c r="B2072" s="417"/>
      <c r="C2072" s="418"/>
      <c r="D2072" s="418"/>
    </row>
    <row r="2073" spans="2:4">
      <c r="B2073" s="417"/>
      <c r="C2073" s="418"/>
      <c r="D2073" s="418"/>
    </row>
    <row r="2074" spans="2:4">
      <c r="B2074" s="417"/>
      <c r="C2074" s="418"/>
      <c r="D2074" s="418"/>
    </row>
    <row r="2075" spans="2:4">
      <c r="B2075" s="417"/>
      <c r="C2075" s="418"/>
      <c r="D2075" s="418"/>
    </row>
    <row r="2076" spans="2:4">
      <c r="B2076" s="417"/>
      <c r="C2076" s="418"/>
      <c r="D2076" s="418"/>
    </row>
    <row r="2077" spans="2:4">
      <c r="B2077" s="417"/>
      <c r="C2077" s="418"/>
      <c r="D2077" s="418"/>
    </row>
    <row r="2078" spans="2:4">
      <c r="B2078" s="417"/>
      <c r="C2078" s="418"/>
      <c r="D2078" s="418"/>
    </row>
    <row r="2079" spans="2:4">
      <c r="B2079" s="417"/>
      <c r="C2079" s="418"/>
      <c r="D2079" s="418"/>
    </row>
    <row r="2080" spans="2:4">
      <c r="B2080" s="417"/>
      <c r="C2080" s="418"/>
      <c r="D2080" s="418"/>
    </row>
    <row r="2081" spans="2:4">
      <c r="B2081" s="417"/>
      <c r="C2081" s="418"/>
      <c r="D2081" s="418"/>
    </row>
    <row r="2082" spans="2:4">
      <c r="B2082" s="417"/>
      <c r="C2082" s="418"/>
      <c r="D2082" s="418"/>
    </row>
    <row r="2083" spans="2:4">
      <c r="B2083" s="417"/>
      <c r="C2083" s="418"/>
      <c r="D2083" s="418"/>
    </row>
    <row r="2084" spans="2:4">
      <c r="B2084" s="417"/>
      <c r="C2084" s="418"/>
      <c r="D2084" s="418"/>
    </row>
    <row r="2085" spans="2:4">
      <c r="B2085" s="417"/>
      <c r="C2085" s="418"/>
      <c r="D2085" s="418"/>
    </row>
    <row r="2086" spans="2:4">
      <c r="B2086" s="417"/>
      <c r="C2086" s="418"/>
      <c r="D2086" s="418"/>
    </row>
    <row r="2087" spans="2:4">
      <c r="B2087" s="417"/>
      <c r="C2087" s="418"/>
      <c r="D2087" s="418"/>
    </row>
    <row r="2088" spans="2:4">
      <c r="B2088" s="417"/>
      <c r="C2088" s="418"/>
      <c r="D2088" s="418"/>
    </row>
    <row r="2089" spans="2:4">
      <c r="B2089" s="417"/>
      <c r="C2089" s="418"/>
      <c r="D2089" s="418"/>
    </row>
    <row r="2090" spans="2:4">
      <c r="B2090" s="417"/>
      <c r="C2090" s="418"/>
      <c r="D2090" s="418"/>
    </row>
    <row r="2091" spans="2:4">
      <c r="B2091" s="417"/>
      <c r="C2091" s="418"/>
      <c r="D2091" s="418"/>
    </row>
    <row r="2092" spans="2:4">
      <c r="B2092" s="417"/>
      <c r="C2092" s="418"/>
      <c r="D2092" s="418"/>
    </row>
    <row r="2093" spans="2:4">
      <c r="B2093" s="417"/>
      <c r="C2093" s="418"/>
      <c r="D2093" s="418"/>
    </row>
    <row r="2094" spans="2:4">
      <c r="B2094" s="417"/>
      <c r="C2094" s="418"/>
      <c r="D2094" s="418"/>
    </row>
    <row r="2095" spans="2:4">
      <c r="B2095" s="417"/>
      <c r="C2095" s="418"/>
      <c r="D2095" s="418"/>
    </row>
    <row r="2096" spans="2:4">
      <c r="B2096" s="417"/>
      <c r="C2096" s="418"/>
      <c r="D2096" s="418"/>
    </row>
    <row r="2097" spans="2:4">
      <c r="B2097" s="417"/>
      <c r="C2097" s="418"/>
      <c r="D2097" s="418"/>
    </row>
    <row r="2098" spans="2:4">
      <c r="B2098" s="417"/>
      <c r="C2098" s="418"/>
      <c r="D2098" s="418"/>
    </row>
    <row r="2099" spans="2:4">
      <c r="B2099" s="417"/>
      <c r="C2099" s="418"/>
      <c r="D2099" s="418"/>
    </row>
    <row r="2100" spans="2:4">
      <c r="B2100" s="417"/>
      <c r="C2100" s="418"/>
      <c r="D2100" s="418"/>
    </row>
    <row r="2101" spans="2:4">
      <c r="B2101" s="417"/>
      <c r="C2101" s="418"/>
      <c r="D2101" s="418"/>
    </row>
    <row r="2102" spans="2:4">
      <c r="B2102" s="417"/>
      <c r="C2102" s="418"/>
      <c r="D2102" s="418"/>
    </row>
    <row r="2103" spans="2:4">
      <c r="B2103" s="417"/>
      <c r="C2103" s="418"/>
      <c r="D2103" s="418"/>
    </row>
    <row r="2104" spans="2:4">
      <c r="B2104" s="417"/>
      <c r="C2104" s="418"/>
      <c r="D2104" s="418"/>
    </row>
    <row r="2105" spans="2:4">
      <c r="B2105" s="417"/>
      <c r="C2105" s="418"/>
      <c r="D2105" s="418"/>
    </row>
    <row r="2106" spans="2:4">
      <c r="B2106" s="417"/>
      <c r="C2106" s="418"/>
      <c r="D2106" s="418"/>
    </row>
    <row r="2107" spans="2:4">
      <c r="B2107" s="417"/>
      <c r="C2107" s="418"/>
      <c r="D2107" s="418"/>
    </row>
    <row r="2108" spans="2:4">
      <c r="B2108" s="417"/>
      <c r="C2108" s="418"/>
      <c r="D2108" s="418"/>
    </row>
    <row r="2109" spans="2:4">
      <c r="B2109" s="417"/>
      <c r="C2109" s="418"/>
      <c r="D2109" s="418"/>
    </row>
    <row r="2110" spans="2:4">
      <c r="B2110" s="417"/>
      <c r="C2110" s="418"/>
      <c r="D2110" s="418"/>
    </row>
    <row r="2111" spans="2:4">
      <c r="B2111" s="417"/>
      <c r="C2111" s="418"/>
      <c r="D2111" s="418"/>
    </row>
    <row r="2112" spans="2:4">
      <c r="B2112" s="417"/>
      <c r="C2112" s="418"/>
      <c r="D2112" s="418"/>
    </row>
    <row r="2113" spans="2:4">
      <c r="B2113" s="417"/>
      <c r="C2113" s="418"/>
      <c r="D2113" s="418"/>
    </row>
    <row r="2114" spans="2:4">
      <c r="B2114" s="417"/>
      <c r="C2114" s="418"/>
      <c r="D2114" s="418"/>
    </row>
    <row r="2115" spans="2:4">
      <c r="B2115" s="417"/>
      <c r="C2115" s="418"/>
      <c r="D2115" s="418"/>
    </row>
    <row r="2116" spans="2:4">
      <c r="B2116" s="417"/>
      <c r="C2116" s="418"/>
      <c r="D2116" s="418"/>
    </row>
    <row r="2117" spans="2:4">
      <c r="B2117" s="417"/>
      <c r="C2117" s="418"/>
      <c r="D2117" s="418"/>
    </row>
    <row r="2118" spans="2:4">
      <c r="B2118" s="417"/>
      <c r="C2118" s="418"/>
      <c r="D2118" s="418"/>
    </row>
    <row r="2119" spans="2:4">
      <c r="B2119" s="417"/>
      <c r="C2119" s="418"/>
      <c r="D2119" s="418"/>
    </row>
    <row r="2120" spans="2:4">
      <c r="B2120" s="417"/>
      <c r="C2120" s="418"/>
      <c r="D2120" s="418"/>
    </row>
    <row r="2121" spans="2:4">
      <c r="B2121" s="417"/>
      <c r="C2121" s="418"/>
      <c r="D2121" s="418"/>
    </row>
    <row r="2122" spans="2:4">
      <c r="B2122" s="417"/>
      <c r="C2122" s="418"/>
      <c r="D2122" s="418"/>
    </row>
    <row r="2123" spans="2:4">
      <c r="B2123" s="417"/>
      <c r="C2123" s="418"/>
      <c r="D2123" s="418"/>
    </row>
    <row r="2124" spans="2:4">
      <c r="B2124" s="417"/>
      <c r="C2124" s="418"/>
      <c r="D2124" s="418"/>
    </row>
    <row r="2125" spans="2:4">
      <c r="B2125" s="417"/>
      <c r="C2125" s="418"/>
      <c r="D2125" s="418"/>
    </row>
    <row r="2126" spans="2:4">
      <c r="B2126" s="417"/>
      <c r="C2126" s="418"/>
      <c r="D2126" s="418"/>
    </row>
    <row r="2127" spans="2:4">
      <c r="B2127" s="417"/>
      <c r="C2127" s="418"/>
      <c r="D2127" s="418"/>
    </row>
    <row r="2128" spans="2:4">
      <c r="B2128" s="417"/>
      <c r="C2128" s="418"/>
      <c r="D2128" s="418"/>
    </row>
    <row r="2129" spans="2:4">
      <c r="B2129" s="417"/>
      <c r="C2129" s="418"/>
      <c r="D2129" s="418"/>
    </row>
    <row r="2130" spans="2:4">
      <c r="B2130" s="417"/>
      <c r="C2130" s="418"/>
      <c r="D2130" s="418"/>
    </row>
    <row r="2131" spans="2:4">
      <c r="B2131" s="417"/>
      <c r="C2131" s="418"/>
      <c r="D2131" s="418"/>
    </row>
    <row r="2132" spans="2:4">
      <c r="B2132" s="417"/>
      <c r="C2132" s="418"/>
      <c r="D2132" s="418"/>
    </row>
    <row r="2133" spans="2:4">
      <c r="B2133" s="417"/>
      <c r="C2133" s="418"/>
      <c r="D2133" s="418"/>
    </row>
    <row r="2134" spans="2:4">
      <c r="B2134" s="417"/>
      <c r="C2134" s="418"/>
      <c r="D2134" s="418"/>
    </row>
    <row r="2135" spans="2:4">
      <c r="B2135" s="417"/>
      <c r="C2135" s="418"/>
      <c r="D2135" s="418"/>
    </row>
    <row r="2136" spans="2:4">
      <c r="B2136" s="417"/>
      <c r="C2136" s="418"/>
      <c r="D2136" s="418"/>
    </row>
    <row r="2137" spans="2:4">
      <c r="B2137" s="417"/>
      <c r="C2137" s="418"/>
      <c r="D2137" s="418"/>
    </row>
    <row r="2138" spans="2:4">
      <c r="B2138" s="417"/>
      <c r="C2138" s="418"/>
      <c r="D2138" s="418"/>
    </row>
    <row r="2139" spans="2:4">
      <c r="B2139" s="417"/>
      <c r="C2139" s="418"/>
      <c r="D2139" s="418"/>
    </row>
    <row r="2140" spans="2:4">
      <c r="B2140" s="417"/>
      <c r="C2140" s="418"/>
      <c r="D2140" s="418"/>
    </row>
    <row r="2141" spans="2:4">
      <c r="B2141" s="417"/>
      <c r="C2141" s="418"/>
      <c r="D2141" s="418"/>
    </row>
    <row r="2142" spans="2:4">
      <c r="B2142" s="417"/>
      <c r="C2142" s="418"/>
      <c r="D2142" s="418"/>
    </row>
    <row r="2143" spans="2:4">
      <c r="B2143" s="417"/>
      <c r="C2143" s="418"/>
      <c r="D2143" s="418"/>
    </row>
    <row r="2144" spans="2:4">
      <c r="B2144" s="417"/>
      <c r="C2144" s="418"/>
      <c r="D2144" s="418"/>
    </row>
    <row r="2145" spans="2:4">
      <c r="B2145" s="417"/>
      <c r="C2145" s="418"/>
      <c r="D2145" s="418"/>
    </row>
    <row r="2146" spans="2:4">
      <c r="B2146" s="417"/>
      <c r="C2146" s="418"/>
      <c r="D2146" s="418"/>
    </row>
    <row r="2147" spans="2:4">
      <c r="B2147" s="417"/>
      <c r="C2147" s="418"/>
      <c r="D2147" s="418"/>
    </row>
    <row r="2148" spans="2:4">
      <c r="B2148" s="417"/>
      <c r="C2148" s="418"/>
      <c r="D2148" s="418"/>
    </row>
    <row r="2149" spans="2:4">
      <c r="B2149" s="417"/>
      <c r="C2149" s="418"/>
      <c r="D2149" s="418"/>
    </row>
    <row r="2150" spans="2:4">
      <c r="B2150" s="417"/>
      <c r="C2150" s="418"/>
      <c r="D2150" s="418"/>
    </row>
    <row r="2151" spans="2:4">
      <c r="B2151" s="417"/>
      <c r="C2151" s="418"/>
      <c r="D2151" s="418"/>
    </row>
    <row r="2152" spans="2:4">
      <c r="B2152" s="417"/>
      <c r="C2152" s="418"/>
      <c r="D2152" s="418"/>
    </row>
    <row r="2153" spans="2:4">
      <c r="B2153" s="417"/>
      <c r="C2153" s="418"/>
      <c r="D2153" s="418"/>
    </row>
    <row r="2154" spans="2:4">
      <c r="B2154" s="417"/>
      <c r="C2154" s="418"/>
      <c r="D2154" s="418"/>
    </row>
    <row r="2155" spans="2:4">
      <c r="B2155" s="417"/>
      <c r="C2155" s="418"/>
      <c r="D2155" s="418"/>
    </row>
    <row r="2156" spans="2:4">
      <c r="B2156" s="417"/>
      <c r="C2156" s="418"/>
      <c r="D2156" s="418"/>
    </row>
    <row r="2157" spans="2:4">
      <c r="B2157" s="417"/>
      <c r="C2157" s="418"/>
      <c r="D2157" s="418"/>
    </row>
    <row r="2158" spans="2:4">
      <c r="B2158" s="417"/>
      <c r="C2158" s="418"/>
      <c r="D2158" s="418"/>
    </row>
    <row r="2159" spans="2:4">
      <c r="B2159" s="417"/>
      <c r="C2159" s="418"/>
      <c r="D2159" s="418"/>
    </row>
    <row r="2160" spans="2:4">
      <c r="B2160" s="417"/>
      <c r="C2160" s="418"/>
      <c r="D2160" s="418"/>
    </row>
    <row r="2161" spans="2:4">
      <c r="B2161" s="417"/>
      <c r="C2161" s="418"/>
      <c r="D2161" s="418"/>
    </row>
    <row r="2162" spans="2:4">
      <c r="B2162" s="417"/>
      <c r="C2162" s="418"/>
      <c r="D2162" s="418"/>
    </row>
    <row r="2163" spans="2:4">
      <c r="B2163" s="417"/>
      <c r="C2163" s="418"/>
      <c r="D2163" s="418"/>
    </row>
    <row r="2164" spans="2:4">
      <c r="B2164" s="417"/>
      <c r="C2164" s="418"/>
      <c r="D2164" s="418"/>
    </row>
    <row r="2165" spans="2:4">
      <c r="B2165" s="417"/>
      <c r="C2165" s="418"/>
      <c r="D2165" s="418"/>
    </row>
    <row r="2166" spans="2:4">
      <c r="B2166" s="417"/>
      <c r="C2166" s="418"/>
      <c r="D2166" s="418"/>
    </row>
    <row r="2167" spans="2:4">
      <c r="B2167" s="417"/>
      <c r="C2167" s="418"/>
      <c r="D2167" s="418"/>
    </row>
    <row r="2168" spans="2:4">
      <c r="B2168" s="417"/>
      <c r="C2168" s="418"/>
      <c r="D2168" s="418"/>
    </row>
    <row r="2169" spans="2:4">
      <c r="B2169" s="417"/>
      <c r="C2169" s="418"/>
      <c r="D2169" s="418"/>
    </row>
    <row r="2170" spans="2:4">
      <c r="B2170" s="417"/>
      <c r="C2170" s="418"/>
      <c r="D2170" s="418"/>
    </row>
    <row r="2171" spans="2:4">
      <c r="B2171" s="417"/>
      <c r="C2171" s="418"/>
      <c r="D2171" s="418"/>
    </row>
    <row r="2172" spans="2:4">
      <c r="B2172" s="417"/>
      <c r="C2172" s="418"/>
      <c r="D2172" s="418"/>
    </row>
    <row r="2173" spans="2:4">
      <c r="B2173" s="417"/>
      <c r="C2173" s="418"/>
      <c r="D2173" s="418"/>
    </row>
    <row r="2174" spans="2:4">
      <c r="B2174" s="417"/>
      <c r="C2174" s="418"/>
      <c r="D2174" s="418"/>
    </row>
    <row r="2175" spans="2:4">
      <c r="B2175" s="417"/>
      <c r="C2175" s="418"/>
      <c r="D2175" s="418"/>
    </row>
    <row r="2176" spans="2:4">
      <c r="B2176" s="417"/>
      <c r="C2176" s="418"/>
      <c r="D2176" s="418"/>
    </row>
    <row r="2177" spans="2:4">
      <c r="B2177" s="417"/>
      <c r="C2177" s="418"/>
      <c r="D2177" s="418"/>
    </row>
    <row r="2178" spans="2:4">
      <c r="B2178" s="417"/>
      <c r="C2178" s="418"/>
      <c r="D2178" s="418"/>
    </row>
    <row r="2179" spans="2:4">
      <c r="B2179" s="417"/>
      <c r="C2179" s="418"/>
      <c r="D2179" s="418"/>
    </row>
    <row r="2180" spans="2:4">
      <c r="B2180" s="417"/>
      <c r="C2180" s="418"/>
      <c r="D2180" s="418"/>
    </row>
    <row r="2181" spans="2:4">
      <c r="B2181" s="417"/>
      <c r="C2181" s="418"/>
      <c r="D2181" s="418"/>
    </row>
    <row r="2182" spans="2:4">
      <c r="B2182" s="417"/>
      <c r="C2182" s="418"/>
      <c r="D2182" s="418"/>
    </row>
    <row r="2183" spans="2:4">
      <c r="B2183" s="417"/>
      <c r="C2183" s="418"/>
      <c r="D2183" s="418"/>
    </row>
    <row r="2184" spans="2:4">
      <c r="B2184" s="417"/>
      <c r="C2184" s="418"/>
      <c r="D2184" s="418"/>
    </row>
    <row r="2185" spans="2:4">
      <c r="B2185" s="417"/>
      <c r="C2185" s="418"/>
      <c r="D2185" s="418"/>
    </row>
    <row r="2186" spans="2:4">
      <c r="B2186" s="417"/>
      <c r="C2186" s="418"/>
      <c r="D2186" s="418"/>
    </row>
    <row r="2187" spans="2:4">
      <c r="B2187" s="417"/>
      <c r="C2187" s="418"/>
      <c r="D2187" s="418"/>
    </row>
    <row r="2188" spans="2:4">
      <c r="B2188" s="417"/>
      <c r="C2188" s="418"/>
      <c r="D2188" s="418"/>
    </row>
    <row r="2189" spans="2:4">
      <c r="B2189" s="417"/>
      <c r="C2189" s="418"/>
      <c r="D2189" s="418"/>
    </row>
    <row r="2190" spans="2:4">
      <c r="B2190" s="417"/>
      <c r="C2190" s="418"/>
      <c r="D2190" s="418"/>
    </row>
    <row r="2191" spans="2:4">
      <c r="B2191" s="417"/>
      <c r="C2191" s="418"/>
      <c r="D2191" s="418"/>
    </row>
    <row r="2192" spans="2:4">
      <c r="B2192" s="417"/>
      <c r="C2192" s="418"/>
      <c r="D2192" s="418"/>
    </row>
    <row r="2193" spans="2:4">
      <c r="B2193" s="417"/>
      <c r="C2193" s="418"/>
      <c r="D2193" s="418"/>
    </row>
    <row r="2194" spans="2:4">
      <c r="B2194" s="417"/>
      <c r="C2194" s="418"/>
      <c r="D2194" s="418"/>
    </row>
    <row r="2195" spans="2:4">
      <c r="B2195" s="417"/>
      <c r="C2195" s="418"/>
      <c r="D2195" s="418"/>
    </row>
    <row r="2196" spans="2:4">
      <c r="B2196" s="417"/>
      <c r="C2196" s="418"/>
      <c r="D2196" s="418"/>
    </row>
    <row r="2197" spans="2:4">
      <c r="B2197" s="417"/>
      <c r="C2197" s="418"/>
      <c r="D2197" s="418"/>
    </row>
    <row r="2198" spans="2:4">
      <c r="B2198" s="417"/>
      <c r="C2198" s="418"/>
      <c r="D2198" s="418"/>
    </row>
    <row r="2199" spans="2:4">
      <c r="B2199" s="417"/>
      <c r="C2199" s="418"/>
      <c r="D2199" s="418"/>
    </row>
    <row r="2200" spans="2:4">
      <c r="B2200" s="417"/>
      <c r="C2200" s="418"/>
      <c r="D2200" s="418"/>
    </row>
    <row r="2201" spans="2:4">
      <c r="B2201" s="417"/>
      <c r="C2201" s="418"/>
      <c r="D2201" s="418"/>
    </row>
    <row r="2202" spans="2:4">
      <c r="B2202" s="417"/>
      <c r="C2202" s="418"/>
      <c r="D2202" s="418"/>
    </row>
    <row r="2203" spans="2:4">
      <c r="B2203" s="417"/>
      <c r="C2203" s="418"/>
      <c r="D2203" s="418"/>
    </row>
    <row r="2204" spans="2:4">
      <c r="B2204" s="417"/>
      <c r="C2204" s="418"/>
      <c r="D2204" s="418"/>
    </row>
    <row r="2205" spans="2:4">
      <c r="B2205" s="417"/>
      <c r="C2205" s="418"/>
      <c r="D2205" s="418"/>
    </row>
    <row r="2206" spans="2:4">
      <c r="B2206" s="417"/>
      <c r="C2206" s="418"/>
      <c r="D2206" s="418"/>
    </row>
    <row r="2207" spans="2:4">
      <c r="B2207" s="417"/>
      <c r="C2207" s="418"/>
      <c r="D2207" s="418"/>
    </row>
    <row r="2208" spans="2:4">
      <c r="B2208" s="417"/>
      <c r="C2208" s="418"/>
      <c r="D2208" s="418"/>
    </row>
    <row r="2209" spans="2:4">
      <c r="B2209" s="417"/>
      <c r="C2209" s="418"/>
      <c r="D2209" s="418"/>
    </row>
    <row r="2210" spans="2:4">
      <c r="B2210" s="417"/>
      <c r="C2210" s="418"/>
      <c r="D2210" s="418"/>
    </row>
    <row r="2211" spans="2:4">
      <c r="B2211" s="417"/>
      <c r="C2211" s="418"/>
      <c r="D2211" s="418"/>
    </row>
    <row r="2212" spans="2:4">
      <c r="B2212" s="417"/>
      <c r="C2212" s="418"/>
      <c r="D2212" s="418"/>
    </row>
    <row r="2213" spans="2:4">
      <c r="B2213" s="417"/>
      <c r="C2213" s="418"/>
      <c r="D2213" s="418"/>
    </row>
    <row r="2214" spans="2:4">
      <c r="B2214" s="417"/>
      <c r="C2214" s="418"/>
      <c r="D2214" s="418"/>
    </row>
    <row r="2215" spans="2:4">
      <c r="B2215" s="417"/>
      <c r="C2215" s="418"/>
      <c r="D2215" s="418"/>
    </row>
    <row r="2216" spans="2:4">
      <c r="B2216" s="417"/>
      <c r="C2216" s="418"/>
      <c r="D2216" s="418"/>
    </row>
    <row r="2217" spans="2:4">
      <c r="B2217" s="417"/>
      <c r="C2217" s="418"/>
      <c r="D2217" s="418"/>
    </row>
    <row r="2218" spans="2:4">
      <c r="B2218" s="417"/>
      <c r="C2218" s="418"/>
      <c r="D2218" s="418"/>
    </row>
    <row r="2219" spans="2:4">
      <c r="B2219" s="417"/>
      <c r="C2219" s="418"/>
      <c r="D2219" s="418"/>
    </row>
    <row r="2220" spans="2:4">
      <c r="B2220" s="417"/>
      <c r="C2220" s="418"/>
      <c r="D2220" s="418"/>
    </row>
    <row r="2221" spans="2:4">
      <c r="B2221" s="417"/>
      <c r="C2221" s="418"/>
      <c r="D2221" s="418"/>
    </row>
    <row r="2222" spans="2:4">
      <c r="B2222" s="417"/>
      <c r="C2222" s="418"/>
      <c r="D2222" s="418"/>
    </row>
    <row r="2223" spans="2:4">
      <c r="B2223" s="417"/>
      <c r="C2223" s="418"/>
      <c r="D2223" s="418"/>
    </row>
    <row r="2224" spans="2:4">
      <c r="B2224" s="417"/>
      <c r="C2224" s="418"/>
      <c r="D2224" s="418"/>
    </row>
    <row r="2225" spans="2:4">
      <c r="B2225" s="417"/>
      <c r="C2225" s="418"/>
      <c r="D2225" s="418"/>
    </row>
    <row r="2226" spans="2:4">
      <c r="B2226" s="417"/>
      <c r="C2226" s="418"/>
      <c r="D2226" s="418"/>
    </row>
    <row r="2227" spans="2:4">
      <c r="B2227" s="417"/>
      <c r="C2227" s="418"/>
      <c r="D2227" s="418"/>
    </row>
    <row r="2228" spans="2:4">
      <c r="B2228" s="417"/>
      <c r="C2228" s="418"/>
      <c r="D2228" s="418"/>
    </row>
    <row r="2229" spans="2:4">
      <c r="B2229" s="417"/>
      <c r="C2229" s="418"/>
      <c r="D2229" s="418"/>
    </row>
    <row r="2230" spans="2:4">
      <c r="B2230" s="417"/>
      <c r="C2230" s="418"/>
      <c r="D2230" s="418"/>
    </row>
    <row r="2231" spans="2:4">
      <c r="B2231" s="417"/>
      <c r="C2231" s="418"/>
      <c r="D2231" s="418"/>
    </row>
    <row r="2232" spans="2:4">
      <c r="B2232" s="417"/>
      <c r="C2232" s="418"/>
      <c r="D2232" s="418"/>
    </row>
    <row r="2233" spans="2:4">
      <c r="B2233" s="417"/>
      <c r="C2233" s="418"/>
      <c r="D2233" s="418"/>
    </row>
    <row r="2234" spans="2:4">
      <c r="B2234" s="417"/>
      <c r="C2234" s="418"/>
      <c r="D2234" s="418"/>
    </row>
    <row r="2235" spans="2:4">
      <c r="B2235" s="417"/>
      <c r="C2235" s="418"/>
      <c r="D2235" s="418"/>
    </row>
    <row r="2236" spans="2:4">
      <c r="B2236" s="417"/>
      <c r="C2236" s="418"/>
      <c r="D2236" s="418"/>
    </row>
    <row r="2237" spans="2:4">
      <c r="B2237" s="417"/>
      <c r="C2237" s="418"/>
      <c r="D2237" s="418"/>
    </row>
    <row r="2238" spans="2:4">
      <c r="B2238" s="417"/>
      <c r="C2238" s="418"/>
      <c r="D2238" s="418"/>
    </row>
    <row r="2239" spans="2:4">
      <c r="B2239" s="417"/>
      <c r="C2239" s="418"/>
      <c r="D2239" s="418"/>
    </row>
    <row r="2240" spans="2:4">
      <c r="B2240" s="417"/>
      <c r="C2240" s="418"/>
      <c r="D2240" s="418"/>
    </row>
    <row r="2241" spans="2:4">
      <c r="B2241" s="417"/>
      <c r="C2241" s="418"/>
      <c r="D2241" s="418"/>
    </row>
    <row r="2242" spans="2:4">
      <c r="B2242" s="417"/>
      <c r="C2242" s="418"/>
      <c r="D2242" s="418"/>
    </row>
    <row r="2243" spans="2:4">
      <c r="B2243" s="417"/>
      <c r="C2243" s="418"/>
      <c r="D2243" s="418"/>
    </row>
    <row r="2244" spans="2:4">
      <c r="B2244" s="417"/>
      <c r="C2244" s="418"/>
      <c r="D2244" s="418"/>
    </row>
    <row r="2245" spans="2:4">
      <c r="B2245" s="417"/>
      <c r="C2245" s="418"/>
      <c r="D2245" s="418"/>
    </row>
    <row r="2246" spans="2:4">
      <c r="B2246" s="417"/>
      <c r="C2246" s="418"/>
      <c r="D2246" s="418"/>
    </row>
    <row r="2247" spans="2:4">
      <c r="B2247" s="417"/>
      <c r="C2247" s="418"/>
      <c r="D2247" s="418"/>
    </row>
    <row r="2248" spans="2:4">
      <c r="B2248" s="417"/>
      <c r="C2248" s="418"/>
      <c r="D2248" s="418"/>
    </row>
    <row r="2249" spans="2:4">
      <c r="B2249" s="417"/>
      <c r="C2249" s="418"/>
      <c r="D2249" s="418"/>
    </row>
    <row r="2250" spans="2:4">
      <c r="B2250" s="417"/>
      <c r="C2250" s="418"/>
      <c r="D2250" s="418"/>
    </row>
    <row r="2251" spans="2:4">
      <c r="B2251" s="417"/>
      <c r="C2251" s="418"/>
      <c r="D2251" s="418"/>
    </row>
    <row r="2252" spans="2:4">
      <c r="B2252" s="417"/>
      <c r="C2252" s="418"/>
      <c r="D2252" s="418"/>
    </row>
    <row r="2253" spans="2:4">
      <c r="B2253" s="417"/>
      <c r="C2253" s="418"/>
      <c r="D2253" s="418"/>
    </row>
    <row r="2254" spans="2:4">
      <c r="B2254" s="417"/>
      <c r="C2254" s="418"/>
      <c r="D2254" s="418"/>
    </row>
    <row r="2255" spans="2:4">
      <c r="B2255" s="417"/>
      <c r="C2255" s="418"/>
      <c r="D2255" s="418"/>
    </row>
    <row r="2256" spans="2:4">
      <c r="B2256" s="417"/>
      <c r="C2256" s="418"/>
      <c r="D2256" s="418"/>
    </row>
    <row r="2257" spans="2:4">
      <c r="B2257" s="417"/>
      <c r="C2257" s="418"/>
      <c r="D2257" s="418"/>
    </row>
    <row r="2258" spans="2:4">
      <c r="B2258" s="417"/>
      <c r="C2258" s="418"/>
      <c r="D2258" s="418"/>
    </row>
    <row r="2259" spans="2:4">
      <c r="B2259" s="417"/>
      <c r="C2259" s="418"/>
      <c r="D2259" s="418"/>
    </row>
    <row r="2260" spans="2:4">
      <c r="B2260" s="417"/>
      <c r="C2260" s="418"/>
      <c r="D2260" s="418"/>
    </row>
    <row r="2261" spans="2:4">
      <c r="B2261" s="417"/>
      <c r="C2261" s="418"/>
      <c r="D2261" s="418"/>
    </row>
    <row r="2262" spans="2:4">
      <c r="B2262" s="417"/>
      <c r="C2262" s="418"/>
      <c r="D2262" s="418"/>
    </row>
    <row r="2263" spans="2:4">
      <c r="B2263" s="417"/>
      <c r="C2263" s="418"/>
      <c r="D2263" s="418"/>
    </row>
    <row r="2264" spans="2:4">
      <c r="B2264" s="417"/>
      <c r="C2264" s="418"/>
      <c r="D2264" s="418"/>
    </row>
    <row r="2265" spans="2:4">
      <c r="B2265" s="417"/>
      <c r="C2265" s="418"/>
      <c r="D2265" s="418"/>
    </row>
    <row r="2266" spans="2:4">
      <c r="B2266" s="417"/>
      <c r="C2266" s="418"/>
      <c r="D2266" s="418"/>
    </row>
    <row r="2267" spans="2:4">
      <c r="B2267" s="417"/>
      <c r="C2267" s="418"/>
      <c r="D2267" s="418"/>
    </row>
    <row r="2268" spans="2:4">
      <c r="B2268" s="417"/>
      <c r="C2268" s="418"/>
      <c r="D2268" s="418"/>
    </row>
    <row r="2269" spans="2:4">
      <c r="B2269" s="417"/>
      <c r="C2269" s="418"/>
      <c r="D2269" s="418"/>
    </row>
    <row r="2270" spans="2:4">
      <c r="B2270" s="417"/>
      <c r="C2270" s="418"/>
      <c r="D2270" s="418"/>
    </row>
    <row r="2271" spans="2:4">
      <c r="B2271" s="417"/>
      <c r="C2271" s="418"/>
      <c r="D2271" s="418"/>
    </row>
    <row r="2272" spans="2:4">
      <c r="B2272" s="417"/>
      <c r="C2272" s="418"/>
      <c r="D2272" s="418"/>
    </row>
    <row r="2273" spans="2:4">
      <c r="B2273" s="417"/>
      <c r="C2273" s="418"/>
      <c r="D2273" s="418"/>
    </row>
    <row r="2274" spans="2:4">
      <c r="B2274" s="417"/>
      <c r="C2274" s="418"/>
      <c r="D2274" s="418"/>
    </row>
    <row r="2275" spans="2:4">
      <c r="B2275" s="417"/>
      <c r="C2275" s="418"/>
      <c r="D2275" s="418"/>
    </row>
    <row r="2276" spans="2:4">
      <c r="B2276" s="417"/>
      <c r="C2276" s="418"/>
      <c r="D2276" s="418"/>
    </row>
    <row r="2277" spans="2:4">
      <c r="B2277" s="417"/>
      <c r="C2277" s="418"/>
      <c r="D2277" s="418"/>
    </row>
    <row r="2278" spans="2:4">
      <c r="B2278" s="417"/>
      <c r="C2278" s="418"/>
      <c r="D2278" s="418"/>
    </row>
    <row r="2279" spans="2:4">
      <c r="B2279" s="417"/>
      <c r="C2279" s="418"/>
      <c r="D2279" s="418"/>
    </row>
    <row r="2280" spans="2:4">
      <c r="B2280" s="417"/>
      <c r="C2280" s="418"/>
      <c r="D2280" s="418"/>
    </row>
    <row r="2281" spans="2:4">
      <c r="B2281" s="417"/>
      <c r="C2281" s="418"/>
      <c r="D2281" s="418"/>
    </row>
    <row r="2282" spans="2:4">
      <c r="B2282" s="417"/>
      <c r="C2282" s="418"/>
      <c r="D2282" s="418"/>
    </row>
    <row r="2283" spans="2:4">
      <c r="B2283" s="417"/>
      <c r="C2283" s="418"/>
      <c r="D2283" s="418"/>
    </row>
    <row r="2284" spans="2:4">
      <c r="B2284" s="417"/>
      <c r="C2284" s="418"/>
      <c r="D2284" s="418"/>
    </row>
    <row r="2285" spans="2:4">
      <c r="B2285" s="417"/>
      <c r="C2285" s="418"/>
      <c r="D2285" s="418"/>
    </row>
    <row r="2286" spans="2:4">
      <c r="B2286" s="417"/>
      <c r="C2286" s="418"/>
      <c r="D2286" s="418"/>
    </row>
    <row r="2287" spans="2:4">
      <c r="B2287" s="417"/>
      <c r="C2287" s="418"/>
      <c r="D2287" s="418"/>
    </row>
    <row r="2288" spans="2:4">
      <c r="B2288" s="417"/>
      <c r="C2288" s="418"/>
      <c r="D2288" s="418"/>
    </row>
    <row r="2289" spans="2:4">
      <c r="B2289" s="417"/>
      <c r="C2289" s="418"/>
      <c r="D2289" s="418"/>
    </row>
    <row r="2290" spans="2:4">
      <c r="B2290" s="417"/>
      <c r="C2290" s="418"/>
      <c r="D2290" s="418"/>
    </row>
    <row r="2291" spans="2:4">
      <c r="B2291" s="417"/>
      <c r="C2291" s="418"/>
      <c r="D2291" s="418"/>
    </row>
    <row r="2292" spans="2:4">
      <c r="B2292" s="417"/>
      <c r="C2292" s="418"/>
      <c r="D2292" s="418"/>
    </row>
    <row r="2293" spans="2:4">
      <c r="B2293" s="417"/>
      <c r="C2293" s="418"/>
      <c r="D2293" s="418"/>
    </row>
    <row r="2294" spans="2:4">
      <c r="B2294" s="417"/>
      <c r="C2294" s="418"/>
      <c r="D2294" s="418"/>
    </row>
    <row r="2295" spans="2:4">
      <c r="B2295" s="417"/>
      <c r="C2295" s="418"/>
      <c r="D2295" s="418"/>
    </row>
    <row r="2296" spans="2:4">
      <c r="B2296" s="417"/>
      <c r="C2296" s="418"/>
      <c r="D2296" s="418"/>
    </row>
    <row r="2297" spans="2:4">
      <c r="B2297" s="417"/>
      <c r="C2297" s="418"/>
      <c r="D2297" s="418"/>
    </row>
    <row r="2298" spans="2:4">
      <c r="B2298" s="417"/>
      <c r="C2298" s="418"/>
      <c r="D2298" s="418"/>
    </row>
    <row r="2299" spans="2:4">
      <c r="B2299" s="417"/>
      <c r="C2299" s="418"/>
      <c r="D2299" s="418"/>
    </row>
    <row r="2300" spans="2:4">
      <c r="B2300" s="417"/>
      <c r="C2300" s="418"/>
      <c r="D2300" s="418"/>
    </row>
    <row r="2301" spans="2:4">
      <c r="B2301" s="417"/>
      <c r="C2301" s="418"/>
      <c r="D2301" s="418"/>
    </row>
    <row r="2302" spans="2:4">
      <c r="B2302" s="417"/>
      <c r="C2302" s="418"/>
      <c r="D2302" s="418"/>
    </row>
    <row r="2303" spans="2:4">
      <c r="B2303" s="417"/>
      <c r="C2303" s="418"/>
      <c r="D2303" s="418"/>
    </row>
    <row r="2304" spans="2:4">
      <c r="B2304" s="417"/>
      <c r="C2304" s="418"/>
      <c r="D2304" s="418"/>
    </row>
    <row r="2305" spans="2:4">
      <c r="B2305" s="417"/>
      <c r="C2305" s="418"/>
      <c r="D2305" s="418"/>
    </row>
    <row r="2306" spans="2:4">
      <c r="B2306" s="417"/>
      <c r="C2306" s="418"/>
      <c r="D2306" s="418"/>
    </row>
    <row r="2307" spans="2:4">
      <c r="B2307" s="417"/>
      <c r="C2307" s="418"/>
      <c r="D2307" s="418"/>
    </row>
    <row r="2308" spans="2:4">
      <c r="B2308" s="417"/>
      <c r="C2308" s="418"/>
      <c r="D2308" s="418"/>
    </row>
    <row r="2309" spans="2:4">
      <c r="B2309" s="417"/>
      <c r="C2309" s="418"/>
      <c r="D2309" s="418"/>
    </row>
    <row r="2310" spans="2:4">
      <c r="B2310" s="417"/>
      <c r="C2310" s="418"/>
      <c r="D2310" s="418"/>
    </row>
    <row r="2311" spans="2:4">
      <c r="B2311" s="417"/>
      <c r="C2311" s="418"/>
      <c r="D2311" s="418"/>
    </row>
    <row r="2312" spans="2:4">
      <c r="B2312" s="417"/>
      <c r="C2312" s="418"/>
      <c r="D2312" s="418"/>
    </row>
    <row r="2313" spans="2:4">
      <c r="B2313" s="417"/>
      <c r="C2313" s="418"/>
      <c r="D2313" s="418"/>
    </row>
    <row r="2314" spans="2:4">
      <c r="B2314" s="417"/>
      <c r="C2314" s="418"/>
      <c r="D2314" s="418"/>
    </row>
    <row r="2315" spans="2:4">
      <c r="B2315" s="417"/>
      <c r="C2315" s="418"/>
      <c r="D2315" s="418"/>
    </row>
    <row r="2316" spans="2:4">
      <c r="B2316" s="417"/>
      <c r="C2316" s="418"/>
      <c r="D2316" s="418"/>
    </row>
    <row r="2317" spans="2:4">
      <c r="B2317" s="417"/>
      <c r="C2317" s="418"/>
      <c r="D2317" s="418"/>
    </row>
    <row r="2318" spans="2:4">
      <c r="B2318" s="417"/>
      <c r="C2318" s="418"/>
      <c r="D2318" s="418"/>
    </row>
    <row r="2319" spans="2:4">
      <c r="B2319" s="417"/>
      <c r="C2319" s="418"/>
      <c r="D2319" s="418"/>
    </row>
    <row r="2320" spans="2:4">
      <c r="B2320" s="417"/>
      <c r="C2320" s="418"/>
      <c r="D2320" s="418"/>
    </row>
    <row r="2321" spans="2:4">
      <c r="B2321" s="417"/>
      <c r="C2321" s="418"/>
      <c r="D2321" s="418"/>
    </row>
    <row r="2322" spans="2:4">
      <c r="B2322" s="417"/>
      <c r="C2322" s="418"/>
      <c r="D2322" s="418"/>
    </row>
    <row r="2323" spans="2:4">
      <c r="B2323" s="417"/>
      <c r="C2323" s="418"/>
      <c r="D2323" s="418"/>
    </row>
    <row r="2324" spans="2:4">
      <c r="B2324" s="417"/>
      <c r="C2324" s="418"/>
      <c r="D2324" s="418"/>
    </row>
    <row r="2325" spans="2:4">
      <c r="B2325" s="417"/>
      <c r="C2325" s="418"/>
      <c r="D2325" s="418"/>
    </row>
    <row r="2326" spans="2:4">
      <c r="B2326" s="417"/>
      <c r="C2326" s="418"/>
      <c r="D2326" s="418"/>
    </row>
    <row r="2327" spans="2:4">
      <c r="B2327" s="417"/>
      <c r="C2327" s="418"/>
      <c r="D2327" s="418"/>
    </row>
    <row r="2328" spans="2:4">
      <c r="B2328" s="417"/>
      <c r="C2328" s="418"/>
      <c r="D2328" s="418"/>
    </row>
    <row r="2329" spans="2:4">
      <c r="B2329" s="417"/>
      <c r="C2329" s="418"/>
      <c r="D2329" s="418"/>
    </row>
    <row r="2330" spans="2:4">
      <c r="B2330" s="417"/>
      <c r="C2330" s="418"/>
      <c r="D2330" s="418"/>
    </row>
    <row r="2331" spans="2:4">
      <c r="B2331" s="417"/>
      <c r="C2331" s="418"/>
      <c r="D2331" s="418"/>
    </row>
    <row r="2332" spans="2:4">
      <c r="B2332" s="417"/>
      <c r="C2332" s="418"/>
      <c r="D2332" s="418"/>
    </row>
    <row r="2333" spans="2:4">
      <c r="B2333" s="417"/>
      <c r="C2333" s="418"/>
      <c r="D2333" s="418"/>
    </row>
    <row r="2334" spans="2:4">
      <c r="B2334" s="417"/>
      <c r="C2334" s="418"/>
      <c r="D2334" s="418"/>
    </row>
    <row r="2335" spans="2:4">
      <c r="B2335" s="417"/>
      <c r="C2335" s="418"/>
      <c r="D2335" s="418"/>
    </row>
    <row r="2336" spans="2:4">
      <c r="B2336" s="417"/>
      <c r="C2336" s="418"/>
      <c r="D2336" s="418"/>
    </row>
    <row r="2337" spans="2:4">
      <c r="B2337" s="417"/>
      <c r="C2337" s="418"/>
      <c r="D2337" s="418"/>
    </row>
    <row r="2338" spans="2:4">
      <c r="B2338" s="417"/>
      <c r="C2338" s="418"/>
      <c r="D2338" s="418"/>
    </row>
    <row r="2339" spans="2:4">
      <c r="B2339" s="417"/>
      <c r="C2339" s="418"/>
      <c r="D2339" s="418"/>
    </row>
    <row r="2340" spans="2:4">
      <c r="B2340" s="417"/>
      <c r="C2340" s="418"/>
      <c r="D2340" s="418"/>
    </row>
    <row r="2341" spans="2:4">
      <c r="B2341" s="417"/>
      <c r="C2341" s="418"/>
      <c r="D2341" s="418"/>
    </row>
    <row r="2342" spans="2:4">
      <c r="B2342" s="417"/>
      <c r="C2342" s="418"/>
      <c r="D2342" s="418"/>
    </row>
    <row r="2343" spans="2:4">
      <c r="B2343" s="417"/>
      <c r="C2343" s="418"/>
      <c r="D2343" s="418"/>
    </row>
    <row r="2344" spans="2:4">
      <c r="B2344" s="417"/>
      <c r="C2344" s="418"/>
      <c r="D2344" s="418"/>
    </row>
    <row r="2345" spans="2:4">
      <c r="B2345" s="417"/>
      <c r="C2345" s="418"/>
      <c r="D2345" s="418"/>
    </row>
    <row r="2346" spans="2:4">
      <c r="B2346" s="417"/>
      <c r="C2346" s="418"/>
      <c r="D2346" s="418"/>
    </row>
    <row r="2347" spans="2:4">
      <c r="B2347" s="417"/>
      <c r="C2347" s="418"/>
      <c r="D2347" s="418"/>
    </row>
    <row r="2348" spans="2:4">
      <c r="B2348" s="417"/>
      <c r="C2348" s="418"/>
      <c r="D2348" s="418"/>
    </row>
    <row r="2349" spans="2:4">
      <c r="B2349" s="417"/>
      <c r="C2349" s="418"/>
      <c r="D2349" s="418"/>
    </row>
    <row r="2350" spans="2:4">
      <c r="B2350" s="417"/>
      <c r="C2350" s="418"/>
      <c r="D2350" s="418"/>
    </row>
    <row r="2351" spans="2:4">
      <c r="B2351" s="417"/>
      <c r="C2351" s="418"/>
      <c r="D2351" s="418"/>
    </row>
    <row r="2352" spans="2:4">
      <c r="B2352" s="417"/>
      <c r="C2352" s="418"/>
      <c r="D2352" s="418"/>
    </row>
    <row r="2353" spans="2:4">
      <c r="B2353" s="417"/>
      <c r="C2353" s="418"/>
      <c r="D2353" s="418"/>
    </row>
    <row r="2354" spans="2:4">
      <c r="B2354" s="417"/>
      <c r="C2354" s="418"/>
      <c r="D2354" s="418"/>
    </row>
    <row r="2355" spans="2:4">
      <c r="B2355" s="417"/>
      <c r="C2355" s="418"/>
      <c r="D2355" s="418"/>
    </row>
    <row r="2356" spans="2:4">
      <c r="B2356" s="417"/>
      <c r="C2356" s="418"/>
      <c r="D2356" s="418"/>
    </row>
    <row r="2357" spans="2:4">
      <c r="B2357" s="417"/>
      <c r="C2357" s="418"/>
      <c r="D2357" s="418"/>
    </row>
    <row r="2358" spans="2:4">
      <c r="B2358" s="417"/>
      <c r="C2358" s="418"/>
      <c r="D2358" s="418"/>
    </row>
    <row r="2359" spans="2:4">
      <c r="B2359" s="417"/>
      <c r="C2359" s="418"/>
      <c r="D2359" s="418"/>
    </row>
    <row r="2360" spans="2:4">
      <c r="B2360" s="417"/>
      <c r="C2360" s="418"/>
      <c r="D2360" s="418"/>
    </row>
    <row r="2361" spans="2:4">
      <c r="B2361" s="417"/>
      <c r="C2361" s="418"/>
      <c r="D2361" s="418"/>
    </row>
    <row r="2362" spans="2:4">
      <c r="B2362" s="417"/>
      <c r="C2362" s="418"/>
      <c r="D2362" s="418"/>
    </row>
    <row r="2363" spans="2:4">
      <c r="B2363" s="417"/>
      <c r="C2363" s="418"/>
      <c r="D2363" s="418"/>
    </row>
    <row r="2364" spans="2:4">
      <c r="B2364" s="417"/>
      <c r="C2364" s="418"/>
      <c r="D2364" s="418"/>
    </row>
    <row r="2365" spans="2:4">
      <c r="B2365" s="417"/>
      <c r="C2365" s="418"/>
      <c r="D2365" s="418"/>
    </row>
    <row r="2366" spans="2:4">
      <c r="B2366" s="417"/>
      <c r="C2366" s="418"/>
      <c r="D2366" s="418"/>
    </row>
    <row r="2367" spans="2:4">
      <c r="B2367" s="417"/>
      <c r="C2367" s="418"/>
      <c r="D2367" s="418"/>
    </row>
    <row r="2368" spans="2:4">
      <c r="B2368" s="417"/>
      <c r="C2368" s="418"/>
      <c r="D2368" s="418"/>
    </row>
    <row r="2369" spans="2:4">
      <c r="B2369" s="417"/>
      <c r="C2369" s="418"/>
      <c r="D2369" s="418"/>
    </row>
    <row r="2370" spans="2:4">
      <c r="B2370" s="417"/>
      <c r="C2370" s="418"/>
      <c r="D2370" s="418"/>
    </row>
    <row r="2371" spans="2:4">
      <c r="B2371" s="417"/>
      <c r="C2371" s="418"/>
      <c r="D2371" s="418"/>
    </row>
    <row r="2372" spans="2:4">
      <c r="B2372" s="417"/>
      <c r="C2372" s="418"/>
      <c r="D2372" s="418"/>
    </row>
    <row r="2373" spans="2:4">
      <c r="B2373" s="417"/>
      <c r="C2373" s="418"/>
      <c r="D2373" s="418"/>
    </row>
    <row r="2374" spans="2:4">
      <c r="B2374" s="417"/>
      <c r="C2374" s="418"/>
      <c r="D2374" s="418"/>
    </row>
    <row r="2375" spans="2:4">
      <c r="B2375" s="417"/>
      <c r="C2375" s="418"/>
      <c r="D2375" s="418"/>
    </row>
    <row r="2376" spans="2:4">
      <c r="B2376" s="417"/>
      <c r="C2376" s="418"/>
      <c r="D2376" s="418"/>
    </row>
    <row r="2377" spans="2:4">
      <c r="B2377" s="417"/>
      <c r="C2377" s="418"/>
      <c r="D2377" s="418"/>
    </row>
    <row r="2378" spans="2:4">
      <c r="B2378" s="417"/>
      <c r="C2378" s="418"/>
      <c r="D2378" s="418"/>
    </row>
    <row r="2379" spans="2:4">
      <c r="B2379" s="417"/>
      <c r="C2379" s="418"/>
      <c r="D2379" s="418"/>
    </row>
    <row r="2380" spans="2:4">
      <c r="B2380" s="417"/>
      <c r="C2380" s="418"/>
      <c r="D2380" s="418"/>
    </row>
    <row r="2381" spans="2:4">
      <c r="B2381" s="417"/>
      <c r="C2381" s="418"/>
      <c r="D2381" s="418"/>
    </row>
    <row r="2382" spans="2:4">
      <c r="B2382" s="417"/>
      <c r="C2382" s="418"/>
      <c r="D2382" s="418"/>
    </row>
    <row r="2383" spans="2:4">
      <c r="B2383" s="417"/>
      <c r="C2383" s="418"/>
      <c r="D2383" s="418"/>
    </row>
    <row r="2384" spans="2:4">
      <c r="B2384" s="417"/>
      <c r="C2384" s="418"/>
      <c r="D2384" s="418"/>
    </row>
    <row r="2385" spans="2:4">
      <c r="B2385" s="417"/>
      <c r="C2385" s="418"/>
      <c r="D2385" s="418"/>
    </row>
    <row r="2386" spans="2:4">
      <c r="B2386" s="417"/>
      <c r="C2386" s="418"/>
      <c r="D2386" s="418"/>
    </row>
    <row r="2387" spans="2:4">
      <c r="B2387" s="417"/>
      <c r="C2387" s="418"/>
      <c r="D2387" s="418"/>
    </row>
    <row r="2388" spans="2:4">
      <c r="B2388" s="417"/>
      <c r="C2388" s="418"/>
      <c r="D2388" s="418"/>
    </row>
    <row r="2389" spans="2:4">
      <c r="B2389" s="417"/>
      <c r="C2389" s="418"/>
      <c r="D2389" s="418"/>
    </row>
    <row r="2390" spans="2:4">
      <c r="B2390" s="417"/>
      <c r="C2390" s="418"/>
      <c r="D2390" s="418"/>
    </row>
    <row r="2391" spans="2:4">
      <c r="B2391" s="417"/>
      <c r="C2391" s="418"/>
      <c r="D2391" s="418"/>
    </row>
    <row r="2392" spans="2:4">
      <c r="B2392" s="417"/>
      <c r="C2392" s="418"/>
      <c r="D2392" s="418"/>
    </row>
    <row r="2393" spans="2:4">
      <c r="B2393" s="417"/>
      <c r="C2393" s="418"/>
      <c r="D2393" s="418"/>
    </row>
    <row r="2394" spans="2:4">
      <c r="B2394" s="417"/>
      <c r="C2394" s="418"/>
      <c r="D2394" s="418"/>
    </row>
    <row r="2395" spans="2:4">
      <c r="B2395" s="417"/>
      <c r="C2395" s="418"/>
      <c r="D2395" s="418"/>
    </row>
    <row r="2396" spans="2:4">
      <c r="B2396" s="417"/>
      <c r="C2396" s="418"/>
      <c r="D2396" s="418"/>
    </row>
    <row r="2397" spans="2:4">
      <c r="B2397" s="417"/>
      <c r="C2397" s="418"/>
      <c r="D2397" s="418"/>
    </row>
    <row r="2398" spans="2:4">
      <c r="B2398" s="417"/>
      <c r="C2398" s="418"/>
      <c r="D2398" s="418"/>
    </row>
    <row r="2399" spans="2:4">
      <c r="B2399" s="417"/>
      <c r="C2399" s="418"/>
      <c r="D2399" s="418"/>
    </row>
    <row r="2400" spans="2:4">
      <c r="B2400" s="417"/>
      <c r="C2400" s="418"/>
      <c r="D2400" s="418"/>
    </row>
    <row r="2401" spans="2:4">
      <c r="B2401" s="417"/>
      <c r="C2401" s="418"/>
      <c r="D2401" s="418"/>
    </row>
    <row r="2402" spans="2:4">
      <c r="B2402" s="417"/>
      <c r="C2402" s="418"/>
      <c r="D2402" s="418"/>
    </row>
    <row r="2403" spans="2:4">
      <c r="B2403" s="417"/>
      <c r="C2403" s="418"/>
      <c r="D2403" s="418"/>
    </row>
    <row r="2404" spans="2:4">
      <c r="B2404" s="417"/>
      <c r="C2404" s="418"/>
      <c r="D2404" s="418"/>
    </row>
    <row r="2405" spans="2:4">
      <c r="B2405" s="417"/>
      <c r="C2405" s="418"/>
      <c r="D2405" s="418"/>
    </row>
    <row r="2406" spans="2:4">
      <c r="B2406" s="417"/>
      <c r="C2406" s="418"/>
      <c r="D2406" s="418"/>
    </row>
    <row r="2407" spans="2:4">
      <c r="B2407" s="417"/>
      <c r="C2407" s="418"/>
      <c r="D2407" s="418"/>
    </row>
    <row r="2408" spans="2:4">
      <c r="B2408" s="417"/>
      <c r="C2408" s="418"/>
      <c r="D2408" s="418"/>
    </row>
    <row r="2409" spans="2:4">
      <c r="B2409" s="417"/>
      <c r="C2409" s="418"/>
      <c r="D2409" s="418"/>
    </row>
    <row r="2410" spans="2:4">
      <c r="B2410" s="417"/>
      <c r="C2410" s="418"/>
      <c r="D2410" s="418"/>
    </row>
    <row r="2411" spans="2:4">
      <c r="B2411" s="417"/>
      <c r="C2411" s="418"/>
      <c r="D2411" s="418"/>
    </row>
    <row r="2412" spans="2:4">
      <c r="B2412" s="417"/>
      <c r="C2412" s="418"/>
      <c r="D2412" s="418"/>
    </row>
    <row r="2413" spans="2:4">
      <c r="B2413" s="417"/>
      <c r="C2413" s="418"/>
      <c r="D2413" s="418"/>
    </row>
    <row r="2414" spans="2:4">
      <c r="B2414" s="417"/>
      <c r="C2414" s="418"/>
      <c r="D2414" s="418"/>
    </row>
    <row r="2415" spans="2:4">
      <c r="B2415" s="417"/>
      <c r="C2415" s="418"/>
      <c r="D2415" s="418"/>
    </row>
    <row r="2416" spans="2:4">
      <c r="B2416" s="417"/>
      <c r="C2416" s="418"/>
      <c r="D2416" s="418"/>
    </row>
    <row r="2417" spans="2:4">
      <c r="B2417" s="417"/>
      <c r="C2417" s="418"/>
      <c r="D2417" s="418"/>
    </row>
    <row r="2418" spans="2:4">
      <c r="B2418" s="417"/>
      <c r="C2418" s="418"/>
      <c r="D2418" s="418"/>
    </row>
    <row r="2419" spans="2:4">
      <c r="B2419" s="417"/>
      <c r="C2419" s="418"/>
      <c r="D2419" s="418"/>
    </row>
    <row r="2420" spans="2:4">
      <c r="B2420" s="417"/>
      <c r="C2420" s="418"/>
      <c r="D2420" s="418"/>
    </row>
    <row r="2421" spans="2:4">
      <c r="B2421" s="417"/>
      <c r="C2421" s="418"/>
      <c r="D2421" s="418"/>
    </row>
    <row r="2422" spans="2:4">
      <c r="B2422" s="417"/>
      <c r="C2422" s="418"/>
      <c r="D2422" s="418"/>
    </row>
    <row r="2423" spans="2:4">
      <c r="B2423" s="417"/>
      <c r="C2423" s="418"/>
      <c r="D2423" s="418"/>
    </row>
    <row r="2424" spans="2:4">
      <c r="B2424" s="417"/>
      <c r="C2424" s="418"/>
      <c r="D2424" s="418"/>
    </row>
    <row r="2425" spans="2:4">
      <c r="B2425" s="417"/>
      <c r="C2425" s="418"/>
      <c r="D2425" s="418"/>
    </row>
    <row r="2426" spans="2:4">
      <c r="B2426" s="417"/>
      <c r="C2426" s="418"/>
      <c r="D2426" s="418"/>
    </row>
    <row r="2427" spans="2:4">
      <c r="B2427" s="417"/>
      <c r="C2427" s="418"/>
      <c r="D2427" s="418"/>
    </row>
    <row r="2428" spans="2:4">
      <c r="B2428" s="417"/>
      <c r="C2428" s="418"/>
      <c r="D2428" s="418"/>
    </row>
    <row r="2429" spans="2:4">
      <c r="B2429" s="417"/>
      <c r="C2429" s="418"/>
      <c r="D2429" s="418"/>
    </row>
    <row r="2430" spans="2:4">
      <c r="B2430" s="417"/>
      <c r="C2430" s="418"/>
      <c r="D2430" s="418"/>
    </row>
    <row r="2431" spans="2:4">
      <c r="B2431" s="417"/>
      <c r="C2431" s="418"/>
      <c r="D2431" s="418"/>
    </row>
    <row r="2432" spans="2:4">
      <c r="B2432" s="417"/>
      <c r="C2432" s="418"/>
      <c r="D2432" s="418"/>
    </row>
    <row r="2433" spans="2:4">
      <c r="B2433" s="417"/>
      <c r="C2433" s="418"/>
      <c r="D2433" s="418"/>
    </row>
    <row r="2434" spans="2:4">
      <c r="B2434" s="417"/>
      <c r="C2434" s="418"/>
      <c r="D2434" s="418"/>
    </row>
    <row r="2435" spans="2:4">
      <c r="B2435" s="417"/>
      <c r="C2435" s="418"/>
      <c r="D2435" s="418"/>
    </row>
    <row r="2436" spans="2:4">
      <c r="B2436" s="417"/>
      <c r="C2436" s="418"/>
      <c r="D2436" s="418"/>
    </row>
    <row r="2437" spans="2:4">
      <c r="B2437" s="417"/>
      <c r="C2437" s="418"/>
      <c r="D2437" s="418"/>
    </row>
    <row r="2438" spans="2:4">
      <c r="B2438" s="417"/>
      <c r="C2438" s="418"/>
      <c r="D2438" s="418"/>
    </row>
    <row r="2439" spans="2:4">
      <c r="B2439" s="417"/>
      <c r="C2439" s="418"/>
      <c r="D2439" s="418"/>
    </row>
    <row r="2440" spans="2:4">
      <c r="B2440" s="417"/>
      <c r="C2440" s="418"/>
      <c r="D2440" s="418"/>
    </row>
    <row r="2441" spans="2:4">
      <c r="B2441" s="417"/>
      <c r="C2441" s="418"/>
      <c r="D2441" s="418"/>
    </row>
    <row r="2442" spans="2:4">
      <c r="B2442" s="417"/>
      <c r="C2442" s="418"/>
      <c r="D2442" s="418"/>
    </row>
    <row r="2443" spans="2:4">
      <c r="B2443" s="417"/>
      <c r="C2443" s="418"/>
      <c r="D2443" s="418"/>
    </row>
    <row r="2444" spans="2:4">
      <c r="B2444" s="417"/>
      <c r="C2444" s="418"/>
      <c r="D2444" s="418"/>
    </row>
    <row r="2445" spans="2:4">
      <c r="B2445" s="417"/>
      <c r="C2445" s="418"/>
      <c r="D2445" s="418"/>
    </row>
    <row r="2446" spans="2:4">
      <c r="B2446" s="417"/>
      <c r="C2446" s="418"/>
      <c r="D2446" s="418"/>
    </row>
    <row r="2447" spans="2:4">
      <c r="B2447" s="417"/>
      <c r="C2447" s="418"/>
      <c r="D2447" s="418"/>
    </row>
    <row r="2448" spans="2:4">
      <c r="B2448" s="417"/>
      <c r="C2448" s="418"/>
      <c r="D2448" s="418"/>
    </row>
    <row r="2449" spans="2:4">
      <c r="B2449" s="417"/>
      <c r="C2449" s="418"/>
      <c r="D2449" s="418"/>
    </row>
    <row r="2450" spans="2:4">
      <c r="B2450" s="417"/>
      <c r="C2450" s="418"/>
      <c r="D2450" s="418"/>
    </row>
    <row r="2451" spans="2:4">
      <c r="B2451" s="417"/>
      <c r="C2451" s="418"/>
      <c r="D2451" s="418"/>
    </row>
    <row r="2452" spans="2:4">
      <c r="B2452" s="417"/>
      <c r="C2452" s="418"/>
      <c r="D2452" s="418"/>
    </row>
    <row r="2453" spans="2:4">
      <c r="B2453" s="417"/>
      <c r="C2453" s="418"/>
      <c r="D2453" s="418"/>
    </row>
    <row r="2454" spans="2:4">
      <c r="B2454" s="417"/>
      <c r="C2454" s="418"/>
      <c r="D2454" s="418"/>
    </row>
    <row r="2455" spans="2:4">
      <c r="B2455" s="417"/>
      <c r="C2455" s="418"/>
      <c r="D2455" s="418"/>
    </row>
    <row r="2456" spans="2:4">
      <c r="B2456" s="417"/>
      <c r="C2456" s="418"/>
      <c r="D2456" s="418"/>
    </row>
    <row r="2457" spans="2:4">
      <c r="B2457" s="417"/>
      <c r="C2457" s="418"/>
      <c r="D2457" s="418"/>
    </row>
    <row r="2458" spans="2:4">
      <c r="B2458" s="417"/>
      <c r="C2458" s="418"/>
      <c r="D2458" s="418"/>
    </row>
    <row r="2459" spans="2:4">
      <c r="B2459" s="417"/>
      <c r="C2459" s="418"/>
      <c r="D2459" s="418"/>
    </row>
    <row r="2460" spans="2:4">
      <c r="B2460" s="417"/>
      <c r="C2460" s="418"/>
      <c r="D2460" s="418"/>
    </row>
    <row r="2461" spans="2:4">
      <c r="B2461" s="417"/>
      <c r="C2461" s="418"/>
      <c r="D2461" s="418"/>
    </row>
    <row r="2462" spans="2:4">
      <c r="B2462" s="417"/>
      <c r="C2462" s="418"/>
      <c r="D2462" s="418"/>
    </row>
    <row r="2463" spans="2:4">
      <c r="B2463" s="417"/>
      <c r="C2463" s="418"/>
      <c r="D2463" s="418"/>
    </row>
    <row r="2464" spans="2:4">
      <c r="B2464" s="417"/>
      <c r="C2464" s="418"/>
      <c r="D2464" s="418"/>
    </row>
    <row r="2465" spans="2:4">
      <c r="B2465" s="417"/>
      <c r="C2465" s="418"/>
      <c r="D2465" s="418"/>
    </row>
    <row r="2466" spans="2:4">
      <c r="B2466" s="417"/>
      <c r="C2466" s="418"/>
      <c r="D2466" s="418"/>
    </row>
    <row r="2467" spans="2:4">
      <c r="B2467" s="417"/>
      <c r="C2467" s="418"/>
      <c r="D2467" s="418"/>
    </row>
    <row r="2468" spans="2:4">
      <c r="B2468" s="417"/>
      <c r="C2468" s="418"/>
      <c r="D2468" s="418"/>
    </row>
    <row r="2469" spans="2:4">
      <c r="B2469" s="417"/>
      <c r="C2469" s="418"/>
      <c r="D2469" s="418"/>
    </row>
    <row r="2470" spans="2:4">
      <c r="B2470" s="417"/>
      <c r="C2470" s="418"/>
      <c r="D2470" s="418"/>
    </row>
    <row r="2471" spans="2:4">
      <c r="B2471" s="417"/>
      <c r="C2471" s="418"/>
      <c r="D2471" s="418"/>
    </row>
    <row r="2472" spans="2:4">
      <c r="B2472" s="417"/>
      <c r="C2472" s="418"/>
      <c r="D2472" s="418"/>
    </row>
    <row r="2473" spans="2:4">
      <c r="B2473" s="417"/>
      <c r="C2473" s="418"/>
      <c r="D2473" s="418"/>
    </row>
    <row r="2474" spans="2:4">
      <c r="B2474" s="417"/>
      <c r="C2474" s="418"/>
      <c r="D2474" s="418"/>
    </row>
    <row r="2475" spans="2:4">
      <c r="B2475" s="417"/>
      <c r="C2475" s="418"/>
      <c r="D2475" s="418"/>
    </row>
    <row r="2476" spans="2:4">
      <c r="B2476" s="417"/>
      <c r="C2476" s="418"/>
      <c r="D2476" s="418"/>
    </row>
    <row r="2477" spans="2:4">
      <c r="B2477" s="417"/>
      <c r="C2477" s="418"/>
      <c r="D2477" s="418"/>
    </row>
    <row r="2478" spans="2:4">
      <c r="B2478" s="417"/>
      <c r="C2478" s="418"/>
      <c r="D2478" s="418"/>
    </row>
    <row r="2479" spans="2:4">
      <c r="B2479" s="417"/>
      <c r="C2479" s="418"/>
      <c r="D2479" s="418"/>
    </row>
    <row r="2480" spans="2:4">
      <c r="B2480" s="417"/>
      <c r="C2480" s="418"/>
      <c r="D2480" s="418"/>
    </row>
    <row r="2481" spans="2:4">
      <c r="B2481" s="417"/>
      <c r="C2481" s="418"/>
      <c r="D2481" s="418"/>
    </row>
    <row r="2482" spans="2:4">
      <c r="B2482" s="417"/>
      <c r="C2482" s="418"/>
      <c r="D2482" s="418"/>
    </row>
    <row r="2483" spans="2:4">
      <c r="B2483" s="417"/>
      <c r="C2483" s="418"/>
      <c r="D2483" s="418"/>
    </row>
    <row r="2484" spans="2:4">
      <c r="B2484" s="417"/>
      <c r="C2484" s="418"/>
      <c r="D2484" s="418"/>
    </row>
    <row r="2485" spans="2:4">
      <c r="B2485" s="417"/>
      <c r="C2485" s="418"/>
      <c r="D2485" s="418"/>
    </row>
    <row r="2486" spans="2:4">
      <c r="B2486" s="417"/>
      <c r="C2486" s="418"/>
      <c r="D2486" s="418"/>
    </row>
    <row r="2487" spans="2:4">
      <c r="B2487" s="417"/>
      <c r="C2487" s="418"/>
      <c r="D2487" s="418"/>
    </row>
    <row r="2488" spans="2:4">
      <c r="B2488" s="417"/>
      <c r="C2488" s="418"/>
      <c r="D2488" s="418"/>
    </row>
    <row r="2489" spans="2:4">
      <c r="B2489" s="417"/>
      <c r="C2489" s="418"/>
      <c r="D2489" s="418"/>
    </row>
    <row r="2490" spans="2:4">
      <c r="B2490" s="417"/>
      <c r="C2490" s="418"/>
      <c r="D2490" s="418"/>
    </row>
    <row r="2491" spans="2:4">
      <c r="B2491" s="417"/>
      <c r="C2491" s="418"/>
      <c r="D2491" s="418"/>
    </row>
    <row r="2492" spans="2:4">
      <c r="B2492" s="417"/>
      <c r="C2492" s="418"/>
      <c r="D2492" s="418"/>
    </row>
    <row r="2493" spans="2:4">
      <c r="B2493" s="417"/>
      <c r="C2493" s="418"/>
      <c r="D2493" s="418"/>
    </row>
    <row r="2494" spans="2:4">
      <c r="B2494" s="417"/>
      <c r="C2494" s="418"/>
      <c r="D2494" s="418"/>
    </row>
    <row r="2495" spans="2:4">
      <c r="B2495" s="417"/>
      <c r="C2495" s="418"/>
      <c r="D2495" s="418"/>
    </row>
    <row r="2496" spans="2:4">
      <c r="B2496" s="417"/>
      <c r="C2496" s="418"/>
      <c r="D2496" s="418"/>
    </row>
    <row r="2497" spans="2:4">
      <c r="B2497" s="417"/>
      <c r="C2497" s="418"/>
      <c r="D2497" s="418"/>
    </row>
    <row r="2498" spans="2:4">
      <c r="B2498" s="417"/>
      <c r="C2498" s="418"/>
      <c r="D2498" s="418"/>
    </row>
    <row r="2499" spans="2:4">
      <c r="B2499" s="417"/>
      <c r="C2499" s="418"/>
      <c r="D2499" s="418"/>
    </row>
    <row r="2500" spans="2:4">
      <c r="B2500" s="417"/>
      <c r="C2500" s="418"/>
      <c r="D2500" s="418"/>
    </row>
    <row r="2501" spans="2:4">
      <c r="B2501" s="417"/>
      <c r="C2501" s="418"/>
      <c r="D2501" s="418"/>
    </row>
    <row r="2502" spans="2:4">
      <c r="B2502" s="417"/>
      <c r="C2502" s="418"/>
      <c r="D2502" s="418"/>
    </row>
    <row r="2503" spans="2:4">
      <c r="B2503" s="417"/>
      <c r="C2503" s="418"/>
      <c r="D2503" s="418"/>
    </row>
    <row r="2504" spans="2:4">
      <c r="B2504" s="417"/>
      <c r="C2504" s="418"/>
      <c r="D2504" s="418"/>
    </row>
    <row r="2505" spans="2:4">
      <c r="B2505" s="417"/>
      <c r="C2505" s="418"/>
      <c r="D2505" s="418"/>
    </row>
    <row r="2506" spans="2:4">
      <c r="B2506" s="417"/>
      <c r="C2506" s="418"/>
      <c r="D2506" s="418"/>
    </row>
    <row r="2507" spans="2:4">
      <c r="B2507" s="417"/>
      <c r="C2507" s="418"/>
      <c r="D2507" s="418"/>
    </row>
    <row r="2508" spans="2:4">
      <c r="B2508" s="417"/>
      <c r="C2508" s="418"/>
      <c r="D2508" s="418"/>
    </row>
    <row r="2509" spans="2:4">
      <c r="B2509" s="417"/>
      <c r="C2509" s="418"/>
      <c r="D2509" s="418"/>
    </row>
    <row r="2510" spans="2:4">
      <c r="B2510" s="417"/>
      <c r="C2510" s="418"/>
      <c r="D2510" s="418"/>
    </row>
    <row r="2511" spans="2:4">
      <c r="B2511" s="417"/>
      <c r="C2511" s="418"/>
      <c r="D2511" s="418"/>
    </row>
    <row r="2512" spans="2:4">
      <c r="B2512" s="417"/>
      <c r="C2512" s="418"/>
      <c r="D2512" s="418"/>
    </row>
    <row r="2513" spans="2:4">
      <c r="B2513" s="417"/>
      <c r="C2513" s="418"/>
      <c r="D2513" s="418"/>
    </row>
    <row r="2514" spans="2:4">
      <c r="B2514" s="417"/>
      <c r="C2514" s="418"/>
      <c r="D2514" s="418"/>
    </row>
    <row r="2515" spans="2:4">
      <c r="B2515" s="417"/>
      <c r="C2515" s="418"/>
      <c r="D2515" s="418"/>
    </row>
    <row r="2516" spans="2:4">
      <c r="B2516" s="417"/>
      <c r="C2516" s="418"/>
      <c r="D2516" s="418"/>
    </row>
    <row r="2517" spans="2:4">
      <c r="B2517" s="417"/>
      <c r="C2517" s="418"/>
      <c r="D2517" s="418"/>
    </row>
    <row r="2518" spans="2:4">
      <c r="B2518" s="417"/>
      <c r="C2518" s="418"/>
      <c r="D2518" s="418"/>
    </row>
    <row r="2519" spans="2:4">
      <c r="B2519" s="417"/>
      <c r="C2519" s="418"/>
      <c r="D2519" s="418"/>
    </row>
    <row r="2520" spans="2:4">
      <c r="B2520" s="417"/>
      <c r="C2520" s="418"/>
      <c r="D2520" s="418"/>
    </row>
    <row r="2521" spans="2:4">
      <c r="B2521" s="417"/>
      <c r="C2521" s="418"/>
      <c r="D2521" s="418"/>
    </row>
    <row r="2522" spans="2:4">
      <c r="B2522" s="417"/>
      <c r="C2522" s="418"/>
      <c r="D2522" s="418"/>
    </row>
    <row r="2523" spans="2:4">
      <c r="B2523" s="417"/>
      <c r="C2523" s="418"/>
      <c r="D2523" s="418"/>
    </row>
    <row r="2524" spans="2:4">
      <c r="B2524" s="417"/>
      <c r="C2524" s="418"/>
      <c r="D2524" s="418"/>
    </row>
    <row r="2525" spans="2:4">
      <c r="B2525" s="417"/>
      <c r="C2525" s="418"/>
      <c r="D2525" s="418"/>
    </row>
    <row r="2526" spans="2:4">
      <c r="B2526" s="417"/>
      <c r="C2526" s="418"/>
      <c r="D2526" s="418"/>
    </row>
    <row r="2527" spans="2:4">
      <c r="B2527" s="417"/>
      <c r="C2527" s="418"/>
      <c r="D2527" s="418"/>
    </row>
    <row r="2528" spans="2:4">
      <c r="B2528" s="417"/>
      <c r="C2528" s="418"/>
      <c r="D2528" s="418"/>
    </row>
    <row r="2529" spans="2:4">
      <c r="B2529" s="417"/>
      <c r="C2529" s="418"/>
      <c r="D2529" s="418"/>
    </row>
    <row r="2530" spans="2:4">
      <c r="B2530" s="417"/>
      <c r="C2530" s="418"/>
      <c r="D2530" s="418"/>
    </row>
    <row r="2531" spans="2:4">
      <c r="B2531" s="417"/>
      <c r="C2531" s="418"/>
      <c r="D2531" s="418"/>
    </row>
    <row r="2532" spans="2:4">
      <c r="B2532" s="417"/>
      <c r="C2532" s="418"/>
      <c r="D2532" s="418"/>
    </row>
    <row r="2533" spans="2:4">
      <c r="B2533" s="417"/>
      <c r="C2533" s="418"/>
      <c r="D2533" s="418"/>
    </row>
    <row r="2534" spans="2:4">
      <c r="B2534" s="417"/>
      <c r="C2534" s="418"/>
      <c r="D2534" s="418"/>
    </row>
    <row r="2535" spans="2:4">
      <c r="B2535" s="417"/>
      <c r="C2535" s="418"/>
      <c r="D2535" s="418"/>
    </row>
    <row r="2536" spans="2:4">
      <c r="B2536" s="417"/>
      <c r="C2536" s="418"/>
      <c r="D2536" s="418"/>
    </row>
    <row r="2537" spans="2:4">
      <c r="B2537" s="417"/>
      <c r="C2537" s="418"/>
      <c r="D2537" s="418"/>
    </row>
    <row r="2538" spans="2:4">
      <c r="B2538" s="417"/>
      <c r="C2538" s="418"/>
      <c r="D2538" s="418"/>
    </row>
    <row r="2539" spans="2:4">
      <c r="B2539" s="417"/>
      <c r="C2539" s="418"/>
      <c r="D2539" s="418"/>
    </row>
    <row r="2540" spans="2:4">
      <c r="B2540" s="417"/>
      <c r="C2540" s="418"/>
      <c r="D2540" s="418"/>
    </row>
    <row r="2541" spans="2:4">
      <c r="B2541" s="417"/>
      <c r="C2541" s="418"/>
      <c r="D2541" s="418"/>
    </row>
    <row r="2542" spans="2:4">
      <c r="B2542" s="417"/>
      <c r="C2542" s="418"/>
      <c r="D2542" s="418"/>
    </row>
    <row r="2543" spans="2:4">
      <c r="B2543" s="417"/>
      <c r="C2543" s="418"/>
      <c r="D2543" s="418"/>
    </row>
    <row r="2544" spans="2:4">
      <c r="B2544" s="417"/>
      <c r="C2544" s="418"/>
      <c r="D2544" s="418"/>
    </row>
    <row r="2545" spans="2:4">
      <c r="B2545" s="417"/>
      <c r="C2545" s="418"/>
      <c r="D2545" s="418"/>
    </row>
    <row r="2546" spans="2:4">
      <c r="B2546" s="417"/>
      <c r="C2546" s="418"/>
      <c r="D2546" s="418"/>
    </row>
    <row r="2547" spans="2:4">
      <c r="B2547" s="417"/>
      <c r="C2547" s="418"/>
      <c r="D2547" s="418"/>
    </row>
    <row r="2548" spans="2:4">
      <c r="B2548" s="417"/>
      <c r="C2548" s="418"/>
      <c r="D2548" s="418"/>
    </row>
    <row r="2549" spans="2:4">
      <c r="B2549" s="417"/>
      <c r="C2549" s="418"/>
      <c r="D2549" s="418"/>
    </row>
    <row r="2550" spans="2:4">
      <c r="B2550" s="417"/>
      <c r="C2550" s="418"/>
      <c r="D2550" s="418"/>
    </row>
    <row r="2551" spans="2:4">
      <c r="B2551" s="417"/>
      <c r="C2551" s="418"/>
      <c r="D2551" s="418"/>
    </row>
    <row r="2552" spans="2:4">
      <c r="B2552" s="417"/>
      <c r="C2552" s="418"/>
      <c r="D2552" s="418"/>
    </row>
    <row r="2553" spans="2:4">
      <c r="B2553" s="417"/>
      <c r="C2553" s="418"/>
      <c r="D2553" s="418"/>
    </row>
    <row r="2554" spans="2:4">
      <c r="B2554" s="417"/>
      <c r="C2554" s="418"/>
      <c r="D2554" s="418"/>
    </row>
    <row r="2555" spans="2:4">
      <c r="B2555" s="417"/>
      <c r="C2555" s="418"/>
      <c r="D2555" s="418"/>
    </row>
    <row r="2556" spans="2:4">
      <c r="B2556" s="417"/>
      <c r="C2556" s="418"/>
      <c r="D2556" s="418"/>
    </row>
    <row r="2557" spans="2:4">
      <c r="B2557" s="417"/>
      <c r="C2557" s="418"/>
      <c r="D2557" s="418"/>
    </row>
    <row r="2558" spans="2:4">
      <c r="B2558" s="417"/>
      <c r="C2558" s="418"/>
      <c r="D2558" s="418"/>
    </row>
    <row r="2559" spans="2:4">
      <c r="B2559" s="417"/>
      <c r="C2559" s="418"/>
      <c r="D2559" s="418"/>
    </row>
    <row r="2560" spans="2:4">
      <c r="B2560" s="417"/>
      <c r="C2560" s="418"/>
      <c r="D2560" s="418"/>
    </row>
    <row r="2561" spans="2:4">
      <c r="B2561" s="417"/>
      <c r="C2561" s="418"/>
      <c r="D2561" s="418"/>
    </row>
    <row r="2562" spans="2:4">
      <c r="B2562" s="417"/>
      <c r="C2562" s="418"/>
      <c r="D2562" s="418"/>
    </row>
    <row r="2563" spans="2:4">
      <c r="B2563" s="417"/>
      <c r="C2563" s="418"/>
      <c r="D2563" s="418"/>
    </row>
    <row r="2564" spans="2:4">
      <c r="B2564" s="417"/>
      <c r="C2564" s="418"/>
      <c r="D2564" s="418"/>
    </row>
    <row r="2565" spans="2:4">
      <c r="B2565" s="417"/>
      <c r="C2565" s="418"/>
      <c r="D2565" s="418"/>
    </row>
    <row r="2566" spans="2:4">
      <c r="B2566" s="417"/>
      <c r="C2566" s="418"/>
      <c r="D2566" s="418"/>
    </row>
    <row r="2567" spans="2:4">
      <c r="B2567" s="417"/>
      <c r="C2567" s="418"/>
      <c r="D2567" s="418"/>
    </row>
    <row r="2568" spans="2:4">
      <c r="B2568" s="417"/>
      <c r="C2568" s="418"/>
      <c r="D2568" s="418"/>
    </row>
    <row r="2569" spans="2:4">
      <c r="B2569" s="417"/>
      <c r="C2569" s="418"/>
      <c r="D2569" s="418"/>
    </row>
    <row r="2570" spans="2:4">
      <c r="B2570" s="417"/>
      <c r="C2570" s="418"/>
      <c r="D2570" s="418"/>
    </row>
    <row r="2571" spans="2:4">
      <c r="B2571" s="417"/>
      <c r="C2571" s="418"/>
      <c r="D2571" s="418"/>
    </row>
    <row r="2572" spans="2:4">
      <c r="B2572" s="417"/>
      <c r="C2572" s="418"/>
      <c r="D2572" s="418"/>
    </row>
    <row r="2573" spans="2:4">
      <c r="B2573" s="417"/>
      <c r="C2573" s="418"/>
      <c r="D2573" s="418"/>
    </row>
    <row r="2574" spans="2:4">
      <c r="B2574" s="417"/>
      <c r="C2574" s="418"/>
      <c r="D2574" s="418"/>
    </row>
    <row r="2575" spans="2:4">
      <c r="B2575" s="417"/>
      <c r="C2575" s="418"/>
      <c r="D2575" s="418"/>
    </row>
    <row r="2576" spans="2:4">
      <c r="B2576" s="417"/>
      <c r="C2576" s="418"/>
      <c r="D2576" s="418"/>
    </row>
    <row r="2577" spans="2:4">
      <c r="B2577" s="417"/>
      <c r="C2577" s="418"/>
      <c r="D2577" s="418"/>
    </row>
    <row r="2578" spans="2:4">
      <c r="B2578" s="417"/>
      <c r="C2578" s="418"/>
      <c r="D2578" s="418"/>
    </row>
    <row r="2579" spans="2:4">
      <c r="B2579" s="417"/>
      <c r="C2579" s="418"/>
      <c r="D2579" s="418"/>
    </row>
    <row r="2580" spans="2:4">
      <c r="B2580" s="417"/>
      <c r="C2580" s="418"/>
      <c r="D2580" s="418"/>
    </row>
    <row r="2581" spans="2:4">
      <c r="B2581" s="417"/>
      <c r="C2581" s="418"/>
      <c r="D2581" s="418"/>
    </row>
    <row r="2582" spans="2:4">
      <c r="B2582" s="417"/>
      <c r="C2582" s="418"/>
      <c r="D2582" s="418"/>
    </row>
    <row r="2583" spans="2:4">
      <c r="B2583" s="417"/>
      <c r="C2583" s="418"/>
      <c r="D2583" s="418"/>
    </row>
    <row r="2584" spans="2:4">
      <c r="B2584" s="417"/>
      <c r="C2584" s="418"/>
      <c r="D2584" s="418"/>
    </row>
    <row r="2585" spans="2:4">
      <c r="B2585" s="417"/>
      <c r="C2585" s="418"/>
      <c r="D2585" s="418"/>
    </row>
    <row r="2586" spans="2:4">
      <c r="B2586" s="417"/>
      <c r="C2586" s="418"/>
      <c r="D2586" s="418"/>
    </row>
    <row r="2587" spans="2:4">
      <c r="B2587" s="417"/>
      <c r="C2587" s="418"/>
      <c r="D2587" s="418"/>
    </row>
    <row r="2588" spans="2:4">
      <c r="B2588" s="417"/>
      <c r="C2588" s="418"/>
      <c r="D2588" s="418"/>
    </row>
    <row r="2589" spans="2:4">
      <c r="B2589" s="417"/>
      <c r="C2589" s="418"/>
      <c r="D2589" s="418"/>
    </row>
    <row r="2590" spans="2:4">
      <c r="B2590" s="417"/>
      <c r="C2590" s="418"/>
      <c r="D2590" s="418"/>
    </row>
    <row r="2591" spans="2:4">
      <c r="B2591" s="417"/>
      <c r="C2591" s="418"/>
      <c r="D2591" s="418"/>
    </row>
    <row r="2592" spans="2:4">
      <c r="B2592" s="417"/>
      <c r="C2592" s="418"/>
      <c r="D2592" s="418"/>
    </row>
    <row r="2593" spans="2:4">
      <c r="B2593" s="417"/>
      <c r="C2593" s="418"/>
      <c r="D2593" s="418"/>
    </row>
    <row r="2594" spans="2:4">
      <c r="B2594" s="417"/>
      <c r="C2594" s="418"/>
      <c r="D2594" s="418"/>
    </row>
    <row r="2595" spans="2:4">
      <c r="B2595" s="417"/>
      <c r="C2595" s="418"/>
      <c r="D2595" s="418"/>
    </row>
    <row r="2596" spans="2:4">
      <c r="B2596" s="417"/>
      <c r="C2596" s="418"/>
      <c r="D2596" s="418"/>
    </row>
    <row r="2597" spans="2:4">
      <c r="B2597" s="417"/>
      <c r="C2597" s="418"/>
      <c r="D2597" s="418"/>
    </row>
    <row r="2598" spans="2:4">
      <c r="B2598" s="417"/>
      <c r="C2598" s="418"/>
      <c r="D2598" s="418"/>
    </row>
    <row r="2599" spans="2:4">
      <c r="B2599" s="417"/>
      <c r="C2599" s="418"/>
      <c r="D2599" s="418"/>
    </row>
    <row r="2600" spans="2:4">
      <c r="B2600" s="417"/>
      <c r="C2600" s="418"/>
      <c r="D2600" s="418"/>
    </row>
    <row r="2601" spans="2:4">
      <c r="B2601" s="417"/>
      <c r="C2601" s="418"/>
      <c r="D2601" s="418"/>
    </row>
    <row r="2602" spans="2:4">
      <c r="B2602" s="417"/>
      <c r="C2602" s="418"/>
      <c r="D2602" s="418"/>
    </row>
    <row r="2603" spans="2:4">
      <c r="B2603" s="417"/>
      <c r="C2603" s="418"/>
      <c r="D2603" s="418"/>
    </row>
    <row r="2604" spans="2:4">
      <c r="B2604" s="417"/>
      <c r="C2604" s="418"/>
      <c r="D2604" s="418"/>
    </row>
    <row r="2605" spans="2:4">
      <c r="B2605" s="417"/>
      <c r="C2605" s="418"/>
      <c r="D2605" s="418"/>
    </row>
    <row r="2606" spans="2:4">
      <c r="B2606" s="417"/>
      <c r="C2606" s="418"/>
      <c r="D2606" s="418"/>
    </row>
    <row r="2607" spans="2:4">
      <c r="B2607" s="417"/>
      <c r="C2607" s="418"/>
      <c r="D2607" s="418"/>
    </row>
    <row r="2608" spans="2:4">
      <c r="B2608" s="417"/>
      <c r="C2608" s="418"/>
      <c r="D2608" s="418"/>
    </row>
    <row r="2609" spans="2:4">
      <c r="B2609" s="417"/>
      <c r="C2609" s="418"/>
      <c r="D2609" s="418"/>
    </row>
    <row r="2610" spans="2:4">
      <c r="B2610" s="417"/>
      <c r="C2610" s="418"/>
      <c r="D2610" s="418"/>
    </row>
    <row r="2611" spans="2:4">
      <c r="B2611" s="417"/>
      <c r="C2611" s="418"/>
      <c r="D2611" s="418"/>
    </row>
    <row r="2612" spans="2:4">
      <c r="B2612" s="417"/>
      <c r="C2612" s="418"/>
      <c r="D2612" s="418"/>
    </row>
    <row r="2613" spans="2:4">
      <c r="B2613" s="417"/>
      <c r="C2613" s="418"/>
      <c r="D2613" s="418"/>
    </row>
    <row r="2614" spans="2:4">
      <c r="B2614" s="417"/>
      <c r="C2614" s="418"/>
      <c r="D2614" s="418"/>
    </row>
    <row r="2615" spans="2:4">
      <c r="B2615" s="417"/>
      <c r="C2615" s="418"/>
      <c r="D2615" s="418"/>
    </row>
    <row r="2616" spans="2:4">
      <c r="B2616" s="417"/>
      <c r="C2616" s="418"/>
      <c r="D2616" s="418"/>
    </row>
    <row r="2617" spans="2:4">
      <c r="B2617" s="417"/>
      <c r="C2617" s="418"/>
      <c r="D2617" s="418"/>
    </row>
    <row r="2618" spans="2:4">
      <c r="B2618" s="417"/>
      <c r="C2618" s="418"/>
      <c r="D2618" s="418"/>
    </row>
    <row r="2619" spans="2:4">
      <c r="B2619" s="417"/>
      <c r="C2619" s="418"/>
      <c r="D2619" s="418"/>
    </row>
    <row r="2620" spans="2:4">
      <c r="B2620" s="417"/>
      <c r="C2620" s="418"/>
      <c r="D2620" s="418"/>
    </row>
    <row r="2621" spans="2:4">
      <c r="B2621" s="417"/>
      <c r="C2621" s="418"/>
      <c r="D2621" s="418"/>
    </row>
    <row r="2622" spans="2:4">
      <c r="B2622" s="417"/>
      <c r="C2622" s="418"/>
      <c r="D2622" s="418"/>
    </row>
    <row r="2623" spans="2:4">
      <c r="B2623" s="417"/>
      <c r="C2623" s="418"/>
      <c r="D2623" s="418"/>
    </row>
    <row r="2624" spans="2:4">
      <c r="B2624" s="417"/>
      <c r="C2624" s="418"/>
      <c r="D2624" s="418"/>
    </row>
    <row r="2625" spans="2:4">
      <c r="B2625" s="417"/>
      <c r="C2625" s="418"/>
      <c r="D2625" s="418"/>
    </row>
    <row r="2626" spans="2:4">
      <c r="B2626" s="417"/>
      <c r="C2626" s="418"/>
      <c r="D2626" s="418"/>
    </row>
    <row r="2627" spans="2:4">
      <c r="B2627" s="417"/>
      <c r="C2627" s="418"/>
      <c r="D2627" s="418"/>
    </row>
    <row r="2628" spans="2:4">
      <c r="B2628" s="417"/>
      <c r="C2628" s="418"/>
      <c r="D2628" s="418"/>
    </row>
    <row r="2629" spans="2:4">
      <c r="B2629" s="417"/>
      <c r="C2629" s="418"/>
      <c r="D2629" s="418"/>
    </row>
    <row r="2630" spans="2:4">
      <c r="B2630" s="417"/>
      <c r="C2630" s="418"/>
      <c r="D2630" s="418"/>
    </row>
    <row r="2631" spans="2:4">
      <c r="B2631" s="417"/>
      <c r="C2631" s="418"/>
      <c r="D2631" s="418"/>
    </row>
    <row r="2632" spans="2:4">
      <c r="B2632" s="417"/>
      <c r="C2632" s="418"/>
      <c r="D2632" s="418"/>
    </row>
    <row r="2633" spans="2:4">
      <c r="B2633" s="417"/>
      <c r="C2633" s="418"/>
      <c r="D2633" s="418"/>
    </row>
    <row r="2634" spans="2:4">
      <c r="B2634" s="417"/>
      <c r="C2634" s="418"/>
      <c r="D2634" s="418"/>
    </row>
    <row r="2635" spans="2:4">
      <c r="B2635" s="417"/>
      <c r="C2635" s="418"/>
      <c r="D2635" s="418"/>
    </row>
    <row r="2636" spans="2:4">
      <c r="B2636" s="417"/>
      <c r="C2636" s="418"/>
      <c r="D2636" s="418"/>
    </row>
    <row r="2637" spans="2:4">
      <c r="B2637" s="417"/>
      <c r="C2637" s="418"/>
      <c r="D2637" s="418"/>
    </row>
    <row r="2638" spans="2:4">
      <c r="B2638" s="417"/>
      <c r="C2638" s="418"/>
      <c r="D2638" s="418"/>
    </row>
    <row r="2639" spans="2:4">
      <c r="B2639" s="417"/>
      <c r="C2639" s="418"/>
      <c r="D2639" s="418"/>
    </row>
    <row r="2640" spans="2:4">
      <c r="B2640" s="417"/>
      <c r="C2640" s="418"/>
      <c r="D2640" s="418"/>
    </row>
    <row r="2641" spans="2:4">
      <c r="B2641" s="417"/>
      <c r="C2641" s="418"/>
      <c r="D2641" s="418"/>
    </row>
    <row r="2642" spans="2:4">
      <c r="B2642" s="417"/>
      <c r="C2642" s="418"/>
      <c r="D2642" s="418"/>
    </row>
    <row r="2643" spans="2:4">
      <c r="B2643" s="417"/>
      <c r="C2643" s="418"/>
      <c r="D2643" s="418"/>
    </row>
    <row r="2644" spans="2:4">
      <c r="B2644" s="417"/>
      <c r="C2644" s="418"/>
      <c r="D2644" s="418"/>
    </row>
    <row r="2645" spans="2:4">
      <c r="B2645" s="417"/>
      <c r="C2645" s="418"/>
      <c r="D2645" s="418"/>
    </row>
    <row r="2646" spans="2:4">
      <c r="B2646" s="417"/>
      <c r="C2646" s="418"/>
      <c r="D2646" s="418"/>
    </row>
    <row r="2647" spans="2:4">
      <c r="B2647" s="417"/>
      <c r="C2647" s="418"/>
      <c r="D2647" s="418"/>
    </row>
    <row r="2648" spans="2:4">
      <c r="B2648" s="417"/>
      <c r="C2648" s="418"/>
      <c r="D2648" s="418"/>
    </row>
    <row r="2649" spans="2:4">
      <c r="B2649" s="417"/>
      <c r="C2649" s="418"/>
      <c r="D2649" s="418"/>
    </row>
    <row r="2650" spans="2:4">
      <c r="B2650" s="417"/>
      <c r="C2650" s="418"/>
      <c r="D2650" s="418"/>
    </row>
    <row r="2651" spans="2:4">
      <c r="B2651" s="417"/>
      <c r="C2651" s="418"/>
      <c r="D2651" s="418"/>
    </row>
    <row r="2652" spans="2:4">
      <c r="B2652" s="417"/>
      <c r="C2652" s="418"/>
      <c r="D2652" s="418"/>
    </row>
    <row r="2653" spans="2:4">
      <c r="B2653" s="417"/>
      <c r="C2653" s="418"/>
      <c r="D2653" s="418"/>
    </row>
    <row r="2654" spans="2:4">
      <c r="B2654" s="417"/>
      <c r="C2654" s="418"/>
      <c r="D2654" s="418"/>
    </row>
    <row r="2655" spans="2:4">
      <c r="B2655" s="417"/>
      <c r="C2655" s="418"/>
      <c r="D2655" s="418"/>
    </row>
    <row r="2656" spans="2:4">
      <c r="B2656" s="417"/>
      <c r="C2656" s="418"/>
      <c r="D2656" s="418"/>
    </row>
    <row r="2657" spans="2:4">
      <c r="B2657" s="417"/>
      <c r="C2657" s="418"/>
      <c r="D2657" s="418"/>
    </row>
    <row r="2658" spans="2:4">
      <c r="B2658" s="417"/>
      <c r="C2658" s="418"/>
      <c r="D2658" s="418"/>
    </row>
    <row r="2659" spans="2:4">
      <c r="B2659" s="417"/>
      <c r="C2659" s="418"/>
      <c r="D2659" s="418"/>
    </row>
    <row r="2660" spans="2:4">
      <c r="B2660" s="417"/>
      <c r="C2660" s="418"/>
      <c r="D2660" s="418"/>
    </row>
    <row r="2661" spans="2:4">
      <c r="B2661" s="417"/>
      <c r="C2661" s="418"/>
      <c r="D2661" s="418"/>
    </row>
    <row r="2662" spans="2:4">
      <c r="B2662" s="417"/>
      <c r="C2662" s="418"/>
      <c r="D2662" s="418"/>
    </row>
    <row r="2663" spans="2:4">
      <c r="B2663" s="417"/>
      <c r="C2663" s="418"/>
      <c r="D2663" s="418"/>
    </row>
    <row r="2664" spans="2:4">
      <c r="B2664" s="417"/>
      <c r="C2664" s="418"/>
      <c r="D2664" s="418"/>
    </row>
    <row r="2665" spans="2:4">
      <c r="B2665" s="417"/>
      <c r="C2665" s="418"/>
      <c r="D2665" s="418"/>
    </row>
    <row r="2666" spans="2:4">
      <c r="B2666" s="417"/>
      <c r="C2666" s="418"/>
      <c r="D2666" s="418"/>
    </row>
    <row r="2667" spans="2:4">
      <c r="B2667" s="417"/>
      <c r="C2667" s="418"/>
      <c r="D2667" s="418"/>
    </row>
    <row r="2668" spans="2:4">
      <c r="B2668" s="417"/>
      <c r="C2668" s="418"/>
      <c r="D2668" s="418"/>
    </row>
    <row r="2669" spans="2:4">
      <c r="B2669" s="417"/>
      <c r="C2669" s="418"/>
      <c r="D2669" s="418"/>
    </row>
    <row r="2670" spans="2:4">
      <c r="B2670" s="417"/>
      <c r="C2670" s="418"/>
      <c r="D2670" s="418"/>
    </row>
    <row r="2671" spans="2:4">
      <c r="B2671" s="417"/>
      <c r="C2671" s="418"/>
      <c r="D2671" s="418"/>
    </row>
    <row r="2672" spans="2:4">
      <c r="B2672" s="417"/>
      <c r="C2672" s="418"/>
      <c r="D2672" s="418"/>
    </row>
    <row r="2673" spans="2:4">
      <c r="B2673" s="417"/>
      <c r="C2673" s="418"/>
      <c r="D2673" s="418"/>
    </row>
    <row r="2674" spans="2:4">
      <c r="B2674" s="417"/>
      <c r="C2674" s="418"/>
      <c r="D2674" s="418"/>
    </row>
    <row r="2675" spans="2:4">
      <c r="B2675" s="417"/>
      <c r="C2675" s="418"/>
      <c r="D2675" s="418"/>
    </row>
    <row r="2676" spans="2:4">
      <c r="B2676" s="417"/>
      <c r="C2676" s="418"/>
      <c r="D2676" s="418"/>
    </row>
    <row r="2677" spans="2:4">
      <c r="B2677" s="417"/>
      <c r="C2677" s="418"/>
      <c r="D2677" s="418"/>
    </row>
    <row r="2678" spans="2:4">
      <c r="B2678" s="417"/>
      <c r="C2678" s="418"/>
      <c r="D2678" s="418"/>
    </row>
    <row r="2679" spans="2:4">
      <c r="B2679" s="417"/>
      <c r="C2679" s="418"/>
      <c r="D2679" s="418"/>
    </row>
    <row r="2680" spans="2:4">
      <c r="B2680" s="417"/>
      <c r="C2680" s="418"/>
      <c r="D2680" s="418"/>
    </row>
    <row r="2681" spans="2:4">
      <c r="B2681" s="417"/>
      <c r="C2681" s="418"/>
      <c r="D2681" s="418"/>
    </row>
    <row r="2682" spans="2:4">
      <c r="B2682" s="417"/>
      <c r="C2682" s="418"/>
      <c r="D2682" s="418"/>
    </row>
    <row r="2683" spans="2:4">
      <c r="B2683" s="417"/>
      <c r="C2683" s="418"/>
      <c r="D2683" s="418"/>
    </row>
    <row r="2684" spans="2:4">
      <c r="B2684" s="417"/>
      <c r="C2684" s="418"/>
      <c r="D2684" s="418"/>
    </row>
    <row r="2685" spans="2:4">
      <c r="B2685" s="417"/>
      <c r="C2685" s="418"/>
      <c r="D2685" s="418"/>
    </row>
    <row r="2686" spans="2:4">
      <c r="B2686" s="417"/>
      <c r="C2686" s="418"/>
      <c r="D2686" s="418"/>
    </row>
    <row r="2687" spans="2:4">
      <c r="B2687" s="417"/>
      <c r="C2687" s="418"/>
      <c r="D2687" s="418"/>
    </row>
    <row r="2688" spans="2:4">
      <c r="B2688" s="417"/>
      <c r="C2688" s="418"/>
      <c r="D2688" s="418"/>
    </row>
    <row r="2689" spans="2:4">
      <c r="B2689" s="417"/>
      <c r="C2689" s="418"/>
      <c r="D2689" s="418"/>
    </row>
    <row r="2690" spans="2:4">
      <c r="B2690" s="417"/>
      <c r="C2690" s="418"/>
      <c r="D2690" s="418"/>
    </row>
    <row r="2691" spans="2:4">
      <c r="B2691" s="417"/>
      <c r="C2691" s="418"/>
      <c r="D2691" s="418"/>
    </row>
    <row r="2692" spans="2:4">
      <c r="B2692" s="417"/>
      <c r="C2692" s="418"/>
      <c r="D2692" s="418"/>
    </row>
    <row r="2693" spans="2:4">
      <c r="B2693" s="417"/>
      <c r="C2693" s="418"/>
      <c r="D2693" s="418"/>
    </row>
    <row r="2694" spans="2:4">
      <c r="B2694" s="417"/>
      <c r="C2694" s="418"/>
      <c r="D2694" s="418"/>
    </row>
    <row r="2695" spans="2:4">
      <c r="B2695" s="417"/>
      <c r="C2695" s="418"/>
      <c r="D2695" s="418"/>
    </row>
    <row r="2696" spans="2:4">
      <c r="B2696" s="417"/>
      <c r="C2696" s="418"/>
      <c r="D2696" s="418"/>
    </row>
    <row r="2697" spans="2:4">
      <c r="B2697" s="417"/>
      <c r="C2697" s="418"/>
      <c r="D2697" s="418"/>
    </row>
    <row r="2698" spans="2:4">
      <c r="B2698" s="417"/>
      <c r="C2698" s="418"/>
      <c r="D2698" s="418"/>
    </row>
    <row r="2699" spans="2:4">
      <c r="B2699" s="417"/>
      <c r="C2699" s="418"/>
      <c r="D2699" s="418"/>
    </row>
    <row r="2700" spans="2:4">
      <c r="B2700" s="417"/>
      <c r="C2700" s="418"/>
      <c r="D2700" s="418"/>
    </row>
    <row r="2701" spans="2:4">
      <c r="B2701" s="417"/>
      <c r="C2701" s="418"/>
      <c r="D2701" s="418"/>
    </row>
    <row r="2702" spans="2:4">
      <c r="B2702" s="417"/>
      <c r="C2702" s="418"/>
      <c r="D2702" s="418"/>
    </row>
    <row r="2703" spans="2:4">
      <c r="B2703" s="417"/>
      <c r="C2703" s="418"/>
      <c r="D2703" s="418"/>
    </row>
    <row r="2704" spans="2:4">
      <c r="B2704" s="417"/>
      <c r="C2704" s="418"/>
      <c r="D2704" s="418"/>
    </row>
    <row r="2705" spans="2:4">
      <c r="B2705" s="417"/>
      <c r="C2705" s="418"/>
      <c r="D2705" s="418"/>
    </row>
    <row r="2706" spans="2:4">
      <c r="B2706" s="417"/>
      <c r="C2706" s="418"/>
      <c r="D2706" s="418"/>
    </row>
    <row r="2707" spans="2:4">
      <c r="B2707" s="417"/>
      <c r="C2707" s="418"/>
      <c r="D2707" s="418"/>
    </row>
    <row r="2708" spans="2:4">
      <c r="B2708" s="417"/>
      <c r="C2708" s="418"/>
      <c r="D2708" s="418"/>
    </row>
    <row r="2709" spans="2:4">
      <c r="B2709" s="417"/>
      <c r="C2709" s="418"/>
      <c r="D2709" s="418"/>
    </row>
    <row r="2710" spans="2:4">
      <c r="B2710" s="417"/>
      <c r="C2710" s="418"/>
      <c r="D2710" s="418"/>
    </row>
    <row r="2711" spans="2:4">
      <c r="B2711" s="417"/>
      <c r="C2711" s="418"/>
      <c r="D2711" s="418"/>
    </row>
    <row r="2712" spans="2:4">
      <c r="B2712" s="417"/>
      <c r="C2712" s="418"/>
      <c r="D2712" s="418"/>
    </row>
    <row r="2713" spans="2:4">
      <c r="B2713" s="417"/>
      <c r="C2713" s="418"/>
      <c r="D2713" s="418"/>
    </row>
    <row r="2714" spans="2:4">
      <c r="B2714" s="417"/>
      <c r="C2714" s="418"/>
      <c r="D2714" s="418"/>
    </row>
    <row r="2715" spans="2:4">
      <c r="B2715" s="417"/>
      <c r="C2715" s="418"/>
      <c r="D2715" s="418"/>
    </row>
    <row r="2716" spans="2:4">
      <c r="B2716" s="417"/>
      <c r="C2716" s="418"/>
      <c r="D2716" s="418"/>
    </row>
    <row r="2717" spans="2:4">
      <c r="B2717" s="417"/>
      <c r="C2717" s="418"/>
      <c r="D2717" s="418"/>
    </row>
    <row r="2718" spans="2:4">
      <c r="B2718" s="417"/>
      <c r="C2718" s="418"/>
      <c r="D2718" s="418"/>
    </row>
    <row r="2719" spans="2:4">
      <c r="B2719" s="417"/>
      <c r="C2719" s="418"/>
      <c r="D2719" s="418"/>
    </row>
    <row r="2720" spans="2:4">
      <c r="B2720" s="417"/>
      <c r="C2720" s="418"/>
      <c r="D2720" s="418"/>
    </row>
    <row r="2721" spans="2:4">
      <c r="B2721" s="417"/>
      <c r="C2721" s="418"/>
      <c r="D2721" s="418"/>
    </row>
    <row r="2722" spans="2:4">
      <c r="B2722" s="417"/>
      <c r="C2722" s="418"/>
      <c r="D2722" s="418"/>
    </row>
    <row r="2723" spans="2:4">
      <c r="B2723" s="417"/>
      <c r="C2723" s="418"/>
      <c r="D2723" s="418"/>
    </row>
    <row r="2724" spans="2:4">
      <c r="B2724" s="417"/>
      <c r="C2724" s="418"/>
      <c r="D2724" s="418"/>
    </row>
    <row r="2725" spans="2:4">
      <c r="B2725" s="417"/>
      <c r="C2725" s="418"/>
      <c r="D2725" s="418"/>
    </row>
    <row r="2726" spans="2:4">
      <c r="B2726" s="417"/>
      <c r="C2726" s="418"/>
      <c r="D2726" s="418"/>
    </row>
    <row r="2727" spans="2:4">
      <c r="B2727" s="417"/>
      <c r="C2727" s="418"/>
      <c r="D2727" s="418"/>
    </row>
    <row r="2728" spans="2:4">
      <c r="B2728" s="417"/>
      <c r="C2728" s="418"/>
      <c r="D2728" s="418"/>
    </row>
    <row r="2729" spans="2:4">
      <c r="B2729" s="417"/>
      <c r="C2729" s="418"/>
      <c r="D2729" s="418"/>
    </row>
    <row r="2730" spans="2:4">
      <c r="B2730" s="417"/>
      <c r="C2730" s="418"/>
      <c r="D2730" s="418"/>
    </row>
    <row r="2731" spans="2:4">
      <c r="B2731" s="417"/>
      <c r="C2731" s="418"/>
      <c r="D2731" s="418"/>
    </row>
    <row r="2732" spans="2:4">
      <c r="B2732" s="417"/>
      <c r="C2732" s="418"/>
      <c r="D2732" s="418"/>
    </row>
    <row r="2733" spans="2:4">
      <c r="B2733" s="417"/>
      <c r="C2733" s="418"/>
      <c r="D2733" s="418"/>
    </row>
    <row r="2734" spans="2:4">
      <c r="B2734" s="417"/>
      <c r="C2734" s="418"/>
      <c r="D2734" s="418"/>
    </row>
    <row r="2735" spans="2:4">
      <c r="B2735" s="417"/>
      <c r="C2735" s="418"/>
      <c r="D2735" s="418"/>
    </row>
    <row r="2736" spans="2:4">
      <c r="B2736" s="417"/>
      <c r="C2736" s="418"/>
      <c r="D2736" s="418"/>
    </row>
    <row r="2737" spans="2:4">
      <c r="B2737" s="417"/>
      <c r="C2737" s="418"/>
      <c r="D2737" s="418"/>
    </row>
    <row r="2738" spans="2:4">
      <c r="B2738" s="417"/>
      <c r="C2738" s="418"/>
      <c r="D2738" s="418"/>
    </row>
    <row r="2739" spans="2:4">
      <c r="B2739" s="417"/>
      <c r="C2739" s="418"/>
      <c r="D2739" s="418"/>
    </row>
    <row r="2740" spans="2:4">
      <c r="B2740" s="417"/>
      <c r="C2740" s="418"/>
      <c r="D2740" s="418"/>
    </row>
    <row r="2741" spans="2:4">
      <c r="B2741" s="417"/>
      <c r="C2741" s="418"/>
      <c r="D2741" s="418"/>
    </row>
    <row r="2742" spans="2:4">
      <c r="B2742" s="417"/>
      <c r="C2742" s="418"/>
      <c r="D2742" s="418"/>
    </row>
    <row r="2743" spans="2:4">
      <c r="B2743" s="417"/>
      <c r="C2743" s="418"/>
      <c r="D2743" s="418"/>
    </row>
    <row r="2744" spans="2:4">
      <c r="B2744" s="417"/>
      <c r="C2744" s="418"/>
      <c r="D2744" s="418"/>
    </row>
    <row r="2745" spans="2:4">
      <c r="B2745" s="417"/>
      <c r="C2745" s="418"/>
      <c r="D2745" s="418"/>
    </row>
    <row r="2746" spans="2:4">
      <c r="B2746" s="417"/>
      <c r="C2746" s="418"/>
      <c r="D2746" s="418"/>
    </row>
    <row r="2747" spans="2:4">
      <c r="B2747" s="417"/>
      <c r="C2747" s="418"/>
      <c r="D2747" s="418"/>
    </row>
    <row r="2748" spans="2:4">
      <c r="B2748" s="417"/>
      <c r="C2748" s="418"/>
      <c r="D2748" s="418"/>
    </row>
    <row r="2749" spans="2:4">
      <c r="B2749" s="417"/>
      <c r="C2749" s="418"/>
      <c r="D2749" s="418"/>
    </row>
    <row r="2750" spans="2:4">
      <c r="B2750" s="417"/>
      <c r="C2750" s="418"/>
      <c r="D2750" s="418"/>
    </row>
    <row r="2751" spans="2:4">
      <c r="B2751" s="417"/>
      <c r="C2751" s="418"/>
      <c r="D2751" s="418"/>
    </row>
    <row r="2752" spans="2:4">
      <c r="B2752" s="417"/>
      <c r="C2752" s="418"/>
      <c r="D2752" s="418"/>
    </row>
    <row r="2753" spans="2:4">
      <c r="B2753" s="417"/>
      <c r="C2753" s="418"/>
      <c r="D2753" s="418"/>
    </row>
    <row r="2754" spans="2:4">
      <c r="B2754" s="417"/>
      <c r="C2754" s="418"/>
      <c r="D2754" s="418"/>
    </row>
    <row r="2755" spans="2:4">
      <c r="B2755" s="417"/>
      <c r="C2755" s="418"/>
      <c r="D2755" s="418"/>
    </row>
    <row r="2756" spans="2:4">
      <c r="B2756" s="417"/>
      <c r="C2756" s="418"/>
      <c r="D2756" s="418"/>
    </row>
    <row r="2757" spans="2:4">
      <c r="B2757" s="417"/>
      <c r="C2757" s="418"/>
      <c r="D2757" s="418"/>
    </row>
    <row r="2758" spans="2:4">
      <c r="B2758" s="417"/>
      <c r="C2758" s="418"/>
      <c r="D2758" s="418"/>
    </row>
    <row r="2759" spans="2:4">
      <c r="B2759" s="417"/>
      <c r="C2759" s="418"/>
      <c r="D2759" s="418"/>
    </row>
    <row r="2760" spans="2:4">
      <c r="B2760" s="417"/>
      <c r="C2760" s="418"/>
      <c r="D2760" s="418"/>
    </row>
    <row r="2761" spans="2:4">
      <c r="B2761" s="417"/>
      <c r="C2761" s="418"/>
      <c r="D2761" s="418"/>
    </row>
    <row r="2762" spans="2:4">
      <c r="B2762" s="417"/>
      <c r="C2762" s="418"/>
      <c r="D2762" s="418"/>
    </row>
    <row r="2763" spans="2:4">
      <c r="B2763" s="417"/>
      <c r="C2763" s="418"/>
      <c r="D2763" s="418"/>
    </row>
    <row r="2764" spans="2:4">
      <c r="B2764" s="417"/>
      <c r="C2764" s="418"/>
      <c r="D2764" s="418"/>
    </row>
    <row r="2765" spans="2:4">
      <c r="B2765" s="417"/>
      <c r="C2765" s="418"/>
      <c r="D2765" s="418"/>
    </row>
    <row r="2766" spans="2:4">
      <c r="B2766" s="417"/>
      <c r="C2766" s="418"/>
      <c r="D2766" s="418"/>
    </row>
    <row r="2767" spans="2:4">
      <c r="B2767" s="417"/>
      <c r="C2767" s="418"/>
      <c r="D2767" s="418"/>
    </row>
    <row r="2768" spans="2:4">
      <c r="B2768" s="417"/>
      <c r="C2768" s="418"/>
      <c r="D2768" s="418"/>
    </row>
    <row r="2769" spans="2:4">
      <c r="B2769" s="417"/>
      <c r="C2769" s="418"/>
      <c r="D2769" s="418"/>
    </row>
    <row r="2770" spans="2:4">
      <c r="B2770" s="417"/>
      <c r="C2770" s="418"/>
      <c r="D2770" s="418"/>
    </row>
    <row r="2771" spans="2:4">
      <c r="B2771" s="417"/>
      <c r="C2771" s="418"/>
      <c r="D2771" s="418"/>
    </row>
    <row r="2772" spans="2:4">
      <c r="B2772" s="417"/>
      <c r="C2772" s="418"/>
      <c r="D2772" s="418"/>
    </row>
    <row r="2773" spans="2:4">
      <c r="B2773" s="417"/>
      <c r="C2773" s="418"/>
      <c r="D2773" s="418"/>
    </row>
    <row r="2774" spans="2:4">
      <c r="B2774" s="417"/>
      <c r="C2774" s="418"/>
      <c r="D2774" s="418"/>
    </row>
    <row r="2775" spans="2:4">
      <c r="B2775" s="417"/>
      <c r="C2775" s="418"/>
      <c r="D2775" s="418"/>
    </row>
    <row r="2776" spans="2:4">
      <c r="B2776" s="417"/>
      <c r="C2776" s="418"/>
      <c r="D2776" s="418"/>
    </row>
    <row r="2777" spans="2:4">
      <c r="B2777" s="417"/>
      <c r="C2777" s="418"/>
      <c r="D2777" s="418"/>
    </row>
    <row r="2778" spans="2:4">
      <c r="B2778" s="417"/>
      <c r="C2778" s="418"/>
      <c r="D2778" s="418"/>
    </row>
    <row r="2779" spans="2:4">
      <c r="B2779" s="417"/>
      <c r="C2779" s="418"/>
      <c r="D2779" s="418"/>
    </row>
    <row r="2780" spans="2:4">
      <c r="B2780" s="417"/>
      <c r="C2780" s="418"/>
      <c r="D2780" s="418"/>
    </row>
    <row r="2781" spans="2:4">
      <c r="B2781" s="417"/>
      <c r="C2781" s="418"/>
      <c r="D2781" s="418"/>
    </row>
    <row r="2782" spans="2:4">
      <c r="B2782" s="417"/>
      <c r="C2782" s="418"/>
      <c r="D2782" s="418"/>
    </row>
    <row r="2783" spans="2:4">
      <c r="B2783" s="417"/>
      <c r="C2783" s="418"/>
      <c r="D2783" s="418"/>
    </row>
    <row r="2784" spans="2:4">
      <c r="B2784" s="417"/>
      <c r="C2784" s="418"/>
      <c r="D2784" s="418"/>
    </row>
    <row r="2785" spans="2:4">
      <c r="B2785" s="417"/>
      <c r="C2785" s="418"/>
      <c r="D2785" s="418"/>
    </row>
    <row r="2786" spans="2:4">
      <c r="B2786" s="417"/>
      <c r="C2786" s="418"/>
      <c r="D2786" s="418"/>
    </row>
    <row r="2787" spans="2:4">
      <c r="B2787" s="417"/>
      <c r="C2787" s="418"/>
      <c r="D2787" s="418"/>
    </row>
    <row r="2788" spans="2:4">
      <c r="B2788" s="417"/>
      <c r="C2788" s="418"/>
      <c r="D2788" s="418"/>
    </row>
    <row r="2789" spans="2:4">
      <c r="B2789" s="417"/>
      <c r="C2789" s="418"/>
      <c r="D2789" s="418"/>
    </row>
    <row r="2790" spans="2:4">
      <c r="B2790" s="417"/>
      <c r="C2790" s="418"/>
      <c r="D2790" s="418"/>
    </row>
    <row r="2791" spans="2:4">
      <c r="B2791" s="417"/>
      <c r="C2791" s="418"/>
      <c r="D2791" s="418"/>
    </row>
    <row r="2792" spans="2:4">
      <c r="B2792" s="417"/>
      <c r="C2792" s="418"/>
      <c r="D2792" s="418"/>
    </row>
    <row r="2793" spans="2:4">
      <c r="B2793" s="417"/>
      <c r="C2793" s="418"/>
      <c r="D2793" s="418"/>
    </row>
    <row r="2794" spans="2:4">
      <c r="B2794" s="417"/>
      <c r="C2794" s="418"/>
      <c r="D2794" s="418"/>
    </row>
    <row r="2795" spans="2:4">
      <c r="B2795" s="417"/>
      <c r="C2795" s="418"/>
      <c r="D2795" s="418"/>
    </row>
    <row r="2796" spans="2:4">
      <c r="B2796" s="417"/>
      <c r="C2796" s="418"/>
      <c r="D2796" s="418"/>
    </row>
    <row r="2797" spans="2:4">
      <c r="B2797" s="417"/>
      <c r="C2797" s="418"/>
      <c r="D2797" s="418"/>
    </row>
    <row r="2798" spans="2:4">
      <c r="B2798" s="417"/>
      <c r="C2798" s="418"/>
      <c r="D2798" s="418"/>
    </row>
    <row r="2799" spans="2:4">
      <c r="B2799" s="417"/>
      <c r="C2799" s="418"/>
      <c r="D2799" s="418"/>
    </row>
    <row r="2800" spans="2:4">
      <c r="B2800" s="417"/>
      <c r="C2800" s="418"/>
      <c r="D2800" s="418"/>
    </row>
    <row r="2801" spans="2:4">
      <c r="B2801" s="417"/>
      <c r="C2801" s="418"/>
      <c r="D2801" s="418"/>
    </row>
    <row r="2802" spans="2:4">
      <c r="B2802" s="417"/>
      <c r="C2802" s="418"/>
      <c r="D2802" s="418"/>
    </row>
    <row r="2803" spans="2:4">
      <c r="B2803" s="417"/>
      <c r="C2803" s="418"/>
      <c r="D2803" s="418"/>
    </row>
    <row r="2804" spans="2:4">
      <c r="B2804" s="417"/>
      <c r="C2804" s="418"/>
      <c r="D2804" s="418"/>
    </row>
    <row r="2805" spans="2:4">
      <c r="B2805" s="417"/>
      <c r="C2805" s="418"/>
      <c r="D2805" s="418"/>
    </row>
    <row r="2806" spans="2:4">
      <c r="B2806" s="417"/>
      <c r="C2806" s="418"/>
      <c r="D2806" s="418"/>
    </row>
    <row r="2807" spans="2:4">
      <c r="B2807" s="417"/>
      <c r="C2807" s="418"/>
      <c r="D2807" s="418"/>
    </row>
    <row r="2808" spans="2:4">
      <c r="B2808" s="417"/>
      <c r="C2808" s="418"/>
      <c r="D2808" s="418"/>
    </row>
    <row r="2809" spans="2:4">
      <c r="B2809" s="417"/>
      <c r="C2809" s="418"/>
      <c r="D2809" s="418"/>
    </row>
    <row r="2810" spans="2:4">
      <c r="B2810" s="417"/>
      <c r="C2810" s="418"/>
      <c r="D2810" s="418"/>
    </row>
    <row r="2811" spans="2:4">
      <c r="B2811" s="417"/>
      <c r="C2811" s="418"/>
      <c r="D2811" s="418"/>
    </row>
    <row r="2812" spans="2:4">
      <c r="B2812" s="417"/>
      <c r="C2812" s="418"/>
      <c r="D2812" s="418"/>
    </row>
    <row r="2813" spans="2:4">
      <c r="B2813" s="417"/>
      <c r="C2813" s="418"/>
      <c r="D2813" s="418"/>
    </row>
    <row r="2814" spans="2:4">
      <c r="B2814" s="417"/>
      <c r="C2814" s="418"/>
      <c r="D2814" s="418"/>
    </row>
    <row r="2815" spans="2:4">
      <c r="B2815" s="417"/>
      <c r="C2815" s="418"/>
      <c r="D2815" s="418"/>
    </row>
    <row r="2816" spans="2:4">
      <c r="B2816" s="417"/>
      <c r="C2816" s="418"/>
      <c r="D2816" s="418"/>
    </row>
    <row r="2817" spans="2:4">
      <c r="B2817" s="417"/>
      <c r="C2817" s="418"/>
      <c r="D2817" s="418"/>
    </row>
    <row r="2818" spans="2:4">
      <c r="B2818" s="417"/>
      <c r="C2818" s="418"/>
      <c r="D2818" s="418"/>
    </row>
    <row r="2819" spans="2:4">
      <c r="B2819" s="417"/>
      <c r="C2819" s="418"/>
      <c r="D2819" s="418"/>
    </row>
    <row r="2820" spans="2:4">
      <c r="B2820" s="417"/>
      <c r="C2820" s="418"/>
      <c r="D2820" s="418"/>
    </row>
    <row r="2821" spans="2:4">
      <c r="B2821" s="417"/>
      <c r="C2821" s="418"/>
      <c r="D2821" s="418"/>
    </row>
    <row r="2822" spans="2:4">
      <c r="B2822" s="417"/>
      <c r="C2822" s="418"/>
      <c r="D2822" s="418"/>
    </row>
    <row r="2823" spans="2:4">
      <c r="B2823" s="417"/>
      <c r="C2823" s="418"/>
      <c r="D2823" s="418"/>
    </row>
    <row r="2824" spans="2:4">
      <c r="B2824" s="417"/>
      <c r="C2824" s="418"/>
      <c r="D2824" s="418"/>
    </row>
    <row r="2825" spans="2:4">
      <c r="B2825" s="417"/>
      <c r="C2825" s="418"/>
      <c r="D2825" s="418"/>
    </row>
    <row r="2826" spans="2:4">
      <c r="B2826" s="417"/>
      <c r="C2826" s="418"/>
      <c r="D2826" s="418"/>
    </row>
    <row r="2827" spans="2:4">
      <c r="B2827" s="417"/>
      <c r="C2827" s="418"/>
      <c r="D2827" s="418"/>
    </row>
    <row r="2828" spans="2:4">
      <c r="B2828" s="417"/>
      <c r="C2828" s="418"/>
      <c r="D2828" s="418"/>
    </row>
    <row r="2829" spans="2:4">
      <c r="B2829" s="417"/>
      <c r="C2829" s="418"/>
      <c r="D2829" s="418"/>
    </row>
    <row r="2830" spans="2:4">
      <c r="B2830" s="417"/>
      <c r="C2830" s="418"/>
      <c r="D2830" s="418"/>
    </row>
    <row r="2831" spans="2:4">
      <c r="B2831" s="417"/>
      <c r="C2831" s="418"/>
      <c r="D2831" s="418"/>
    </row>
    <row r="2832" spans="2:4">
      <c r="B2832" s="417"/>
      <c r="C2832" s="418"/>
      <c r="D2832" s="418"/>
    </row>
    <row r="2833" spans="2:4">
      <c r="B2833" s="417"/>
      <c r="C2833" s="418"/>
      <c r="D2833" s="418"/>
    </row>
    <row r="2834" spans="2:4">
      <c r="B2834" s="417"/>
      <c r="C2834" s="418"/>
      <c r="D2834" s="418"/>
    </row>
    <row r="2835" spans="2:4">
      <c r="B2835" s="417"/>
      <c r="C2835" s="418"/>
      <c r="D2835" s="418"/>
    </row>
    <row r="2836" spans="2:4">
      <c r="B2836" s="417"/>
      <c r="C2836" s="418"/>
      <c r="D2836" s="418"/>
    </row>
    <row r="2837" spans="2:4">
      <c r="B2837" s="417"/>
      <c r="C2837" s="418"/>
      <c r="D2837" s="418"/>
    </row>
    <row r="2838" spans="2:4">
      <c r="B2838" s="417"/>
      <c r="C2838" s="418"/>
      <c r="D2838" s="418"/>
    </row>
    <row r="2839" spans="2:4">
      <c r="B2839" s="417"/>
      <c r="C2839" s="418"/>
      <c r="D2839" s="418"/>
    </row>
    <row r="2840" spans="2:4">
      <c r="B2840" s="417"/>
      <c r="C2840" s="418"/>
      <c r="D2840" s="418"/>
    </row>
    <row r="2841" spans="2:4">
      <c r="B2841" s="417"/>
      <c r="C2841" s="418"/>
      <c r="D2841" s="418"/>
    </row>
    <row r="2842" spans="2:4">
      <c r="B2842" s="417"/>
      <c r="C2842" s="418"/>
      <c r="D2842" s="418"/>
    </row>
    <row r="2843" spans="2:4">
      <c r="B2843" s="417"/>
      <c r="C2843" s="418"/>
      <c r="D2843" s="418"/>
    </row>
    <row r="2844" spans="2:4">
      <c r="B2844" s="417"/>
      <c r="C2844" s="418"/>
      <c r="D2844" s="418"/>
    </row>
    <row r="2845" spans="2:4">
      <c r="B2845" s="417"/>
      <c r="C2845" s="418"/>
      <c r="D2845" s="418"/>
    </row>
    <row r="2846" spans="2:4">
      <c r="B2846" s="417"/>
      <c r="C2846" s="418"/>
      <c r="D2846" s="418"/>
    </row>
    <row r="2847" spans="2:4">
      <c r="B2847" s="417"/>
      <c r="C2847" s="418"/>
      <c r="D2847" s="418"/>
    </row>
    <row r="2848" spans="2:4">
      <c r="B2848" s="417"/>
      <c r="C2848" s="418"/>
      <c r="D2848" s="418"/>
    </row>
    <row r="2849" spans="2:4">
      <c r="B2849" s="417"/>
      <c r="C2849" s="418"/>
      <c r="D2849" s="418"/>
    </row>
    <row r="2850" spans="2:4">
      <c r="B2850" s="417"/>
      <c r="C2850" s="418"/>
      <c r="D2850" s="418"/>
    </row>
    <row r="2851" spans="2:4">
      <c r="B2851" s="417"/>
      <c r="C2851" s="418"/>
      <c r="D2851" s="418"/>
    </row>
    <row r="2852" spans="2:4">
      <c r="B2852" s="417"/>
      <c r="C2852" s="418"/>
      <c r="D2852" s="418"/>
    </row>
    <row r="2853" spans="2:4">
      <c r="B2853" s="417"/>
      <c r="C2853" s="418"/>
      <c r="D2853" s="418"/>
    </row>
    <row r="2854" spans="2:4">
      <c r="B2854" s="417"/>
      <c r="C2854" s="418"/>
      <c r="D2854" s="418"/>
    </row>
    <row r="2855" spans="2:4">
      <c r="B2855" s="417"/>
      <c r="C2855" s="418"/>
      <c r="D2855" s="418"/>
    </row>
    <row r="2856" spans="2:4">
      <c r="B2856" s="417"/>
      <c r="C2856" s="418"/>
      <c r="D2856" s="418"/>
    </row>
    <row r="2857" spans="2:4">
      <c r="B2857" s="417"/>
      <c r="C2857" s="418"/>
      <c r="D2857" s="418"/>
    </row>
    <row r="2858" spans="2:4">
      <c r="B2858" s="417"/>
      <c r="C2858" s="418"/>
      <c r="D2858" s="418"/>
    </row>
    <row r="2859" spans="2:4">
      <c r="B2859" s="417"/>
      <c r="C2859" s="418"/>
      <c r="D2859" s="418"/>
    </row>
    <row r="2860" spans="2:4">
      <c r="B2860" s="417"/>
      <c r="C2860" s="418"/>
      <c r="D2860" s="418"/>
    </row>
    <row r="2861" spans="2:4">
      <c r="B2861" s="417"/>
      <c r="C2861" s="418"/>
      <c r="D2861" s="418"/>
    </row>
    <row r="2862" spans="2:4">
      <c r="B2862" s="417"/>
      <c r="C2862" s="418"/>
      <c r="D2862" s="418"/>
    </row>
    <row r="2863" spans="2:4">
      <c r="B2863" s="417"/>
      <c r="C2863" s="418"/>
      <c r="D2863" s="418"/>
    </row>
    <row r="2864" spans="2:4">
      <c r="B2864" s="417"/>
      <c r="C2864" s="418"/>
      <c r="D2864" s="418"/>
    </row>
    <row r="2865" spans="2:4">
      <c r="B2865" s="417"/>
      <c r="C2865" s="418"/>
      <c r="D2865" s="418"/>
    </row>
    <row r="2866" spans="2:4">
      <c r="B2866" s="417"/>
      <c r="C2866" s="418"/>
      <c r="D2866" s="418"/>
    </row>
    <row r="2867" spans="2:4">
      <c r="B2867" s="417"/>
      <c r="C2867" s="418"/>
      <c r="D2867" s="418"/>
    </row>
    <row r="2868" spans="2:4">
      <c r="B2868" s="417"/>
      <c r="C2868" s="418"/>
      <c r="D2868" s="418"/>
    </row>
    <row r="2869" spans="2:4">
      <c r="B2869" s="417"/>
      <c r="C2869" s="418"/>
      <c r="D2869" s="418"/>
    </row>
    <row r="2870" spans="2:4">
      <c r="B2870" s="417"/>
      <c r="C2870" s="418"/>
      <c r="D2870" s="418"/>
    </row>
    <row r="2871" spans="2:4">
      <c r="B2871" s="417"/>
      <c r="C2871" s="418"/>
      <c r="D2871" s="418"/>
    </row>
    <row r="2872" spans="2:4">
      <c r="B2872" s="417"/>
      <c r="C2872" s="418"/>
      <c r="D2872" s="418"/>
    </row>
    <row r="2873" spans="2:4">
      <c r="B2873" s="417"/>
      <c r="C2873" s="418"/>
      <c r="D2873" s="418"/>
    </row>
    <row r="2874" spans="2:4">
      <c r="B2874" s="417"/>
      <c r="C2874" s="418"/>
      <c r="D2874" s="418"/>
    </row>
    <row r="2875" spans="2:4">
      <c r="B2875" s="417"/>
      <c r="C2875" s="418"/>
      <c r="D2875" s="418"/>
    </row>
    <row r="2876" spans="2:4">
      <c r="B2876" s="417"/>
      <c r="C2876" s="418"/>
      <c r="D2876" s="418"/>
    </row>
    <row r="2877" spans="2:4">
      <c r="B2877" s="417"/>
      <c r="C2877" s="418"/>
      <c r="D2877" s="418"/>
    </row>
    <row r="2878" spans="2:4">
      <c r="B2878" s="417"/>
      <c r="C2878" s="418"/>
      <c r="D2878" s="418"/>
    </row>
    <row r="2879" spans="2:4">
      <c r="B2879" s="417"/>
      <c r="C2879" s="418"/>
      <c r="D2879" s="418"/>
    </row>
    <row r="2880" spans="2:4">
      <c r="B2880" s="417"/>
      <c r="C2880" s="418"/>
      <c r="D2880" s="418"/>
    </row>
    <row r="2881" spans="2:4">
      <c r="B2881" s="417"/>
      <c r="C2881" s="418"/>
      <c r="D2881" s="418"/>
    </row>
    <row r="2882" spans="2:4">
      <c r="B2882" s="417"/>
      <c r="C2882" s="418"/>
      <c r="D2882" s="418"/>
    </row>
    <row r="2883" spans="2:4">
      <c r="B2883" s="417"/>
      <c r="C2883" s="418"/>
      <c r="D2883" s="418"/>
    </row>
    <row r="2884" spans="2:4">
      <c r="B2884" s="417"/>
      <c r="C2884" s="418"/>
      <c r="D2884" s="418"/>
    </row>
    <row r="2885" spans="2:4">
      <c r="B2885" s="417"/>
      <c r="C2885" s="418"/>
      <c r="D2885" s="418"/>
    </row>
    <row r="2886" spans="2:4">
      <c r="B2886" s="417"/>
      <c r="C2886" s="418"/>
      <c r="D2886" s="418"/>
    </row>
    <row r="2887" spans="2:4">
      <c r="B2887" s="417"/>
      <c r="C2887" s="418"/>
      <c r="D2887" s="418"/>
    </row>
    <row r="2888" spans="2:4">
      <c r="B2888" s="417"/>
      <c r="C2888" s="418"/>
      <c r="D2888" s="418"/>
    </row>
    <row r="2889" spans="2:4">
      <c r="B2889" s="417"/>
      <c r="C2889" s="418"/>
      <c r="D2889" s="418"/>
    </row>
    <row r="2890" spans="2:4">
      <c r="B2890" s="417"/>
      <c r="C2890" s="418"/>
      <c r="D2890" s="418"/>
    </row>
    <row r="2891" spans="2:4">
      <c r="B2891" s="417"/>
      <c r="C2891" s="418"/>
      <c r="D2891" s="418"/>
    </row>
    <row r="2892" spans="2:4">
      <c r="B2892" s="417"/>
      <c r="C2892" s="418"/>
      <c r="D2892" s="418"/>
    </row>
    <row r="2893" spans="2:4">
      <c r="B2893" s="417"/>
      <c r="C2893" s="418"/>
      <c r="D2893" s="418"/>
    </row>
    <row r="2894" spans="2:4">
      <c r="B2894" s="417"/>
      <c r="C2894" s="418"/>
      <c r="D2894" s="418"/>
    </row>
    <row r="2895" spans="2:4">
      <c r="B2895" s="417"/>
      <c r="C2895" s="418"/>
      <c r="D2895" s="418"/>
    </row>
    <row r="2896" spans="2:4">
      <c r="B2896" s="417"/>
      <c r="C2896" s="418"/>
      <c r="D2896" s="418"/>
    </row>
    <row r="2897" spans="2:4">
      <c r="B2897" s="417"/>
      <c r="C2897" s="418"/>
      <c r="D2897" s="418"/>
    </row>
    <row r="2898" spans="2:4">
      <c r="B2898" s="417"/>
      <c r="C2898" s="418"/>
      <c r="D2898" s="418"/>
    </row>
    <row r="2899" spans="2:4">
      <c r="B2899" s="417"/>
      <c r="C2899" s="418"/>
      <c r="D2899" s="418"/>
    </row>
    <row r="2900" spans="2:4">
      <c r="B2900" s="417"/>
      <c r="C2900" s="418"/>
      <c r="D2900" s="418"/>
    </row>
    <row r="2901" spans="2:4">
      <c r="B2901" s="417"/>
      <c r="C2901" s="418"/>
      <c r="D2901" s="418"/>
    </row>
    <row r="2902" spans="2:4">
      <c r="B2902" s="417"/>
      <c r="C2902" s="418"/>
      <c r="D2902" s="418"/>
    </row>
    <row r="2903" spans="2:4">
      <c r="B2903" s="417"/>
      <c r="C2903" s="418"/>
      <c r="D2903" s="418"/>
    </row>
    <row r="2904" spans="2:4">
      <c r="B2904" s="417"/>
      <c r="C2904" s="418"/>
      <c r="D2904" s="418"/>
    </row>
    <row r="2905" spans="2:4">
      <c r="B2905" s="417"/>
      <c r="C2905" s="418"/>
      <c r="D2905" s="418"/>
    </row>
    <row r="2906" spans="2:4">
      <c r="B2906" s="417"/>
      <c r="C2906" s="418"/>
      <c r="D2906" s="418"/>
    </row>
    <row r="2907" spans="2:4">
      <c r="B2907" s="417"/>
      <c r="C2907" s="418"/>
      <c r="D2907" s="418"/>
    </row>
    <row r="2908" spans="2:4">
      <c r="B2908" s="417"/>
      <c r="C2908" s="418"/>
      <c r="D2908" s="418"/>
    </row>
    <row r="2909" spans="2:4">
      <c r="B2909" s="417"/>
      <c r="C2909" s="418"/>
      <c r="D2909" s="418"/>
    </row>
    <row r="2910" spans="2:4">
      <c r="B2910" s="417"/>
      <c r="C2910" s="418"/>
      <c r="D2910" s="418"/>
    </row>
    <row r="2911" spans="2:4">
      <c r="B2911" s="417"/>
      <c r="C2911" s="418"/>
      <c r="D2911" s="418"/>
    </row>
    <row r="2912" spans="2:4">
      <c r="B2912" s="417"/>
      <c r="C2912" s="418"/>
      <c r="D2912" s="418"/>
    </row>
    <row r="2913" spans="2:4">
      <c r="B2913" s="417"/>
      <c r="C2913" s="418"/>
      <c r="D2913" s="418"/>
    </row>
    <row r="2914" spans="2:4">
      <c r="B2914" s="417"/>
      <c r="C2914" s="418"/>
      <c r="D2914" s="418"/>
    </row>
    <row r="2915" spans="2:4">
      <c r="B2915" s="417"/>
      <c r="C2915" s="418"/>
      <c r="D2915" s="418"/>
    </row>
    <row r="2916" spans="2:4">
      <c r="B2916" s="417"/>
      <c r="C2916" s="418"/>
      <c r="D2916" s="418"/>
    </row>
    <row r="2917" spans="2:4">
      <c r="B2917" s="417"/>
      <c r="C2917" s="418"/>
      <c r="D2917" s="418"/>
    </row>
    <row r="2918" spans="2:4">
      <c r="B2918" s="417"/>
      <c r="C2918" s="418"/>
      <c r="D2918" s="418"/>
    </row>
    <row r="2919" spans="2:4">
      <c r="B2919" s="417"/>
      <c r="C2919" s="418"/>
      <c r="D2919" s="418"/>
    </row>
    <row r="2920" spans="2:4">
      <c r="B2920" s="417"/>
      <c r="C2920" s="418"/>
      <c r="D2920" s="418"/>
    </row>
    <row r="2921" spans="2:4">
      <c r="B2921" s="417"/>
      <c r="C2921" s="418"/>
      <c r="D2921" s="418"/>
    </row>
    <row r="2922" spans="2:4">
      <c r="B2922" s="417"/>
      <c r="C2922" s="418"/>
      <c r="D2922" s="418"/>
    </row>
    <row r="2923" spans="2:4">
      <c r="B2923" s="417"/>
      <c r="C2923" s="418"/>
      <c r="D2923" s="418"/>
    </row>
    <row r="2924" spans="2:4">
      <c r="B2924" s="417"/>
      <c r="C2924" s="418"/>
      <c r="D2924" s="418"/>
    </row>
    <row r="2925" spans="2:4">
      <c r="B2925" s="417"/>
      <c r="C2925" s="418"/>
      <c r="D2925" s="418"/>
    </row>
    <row r="2926" spans="2:4">
      <c r="B2926" s="417"/>
      <c r="C2926" s="418"/>
      <c r="D2926" s="418"/>
    </row>
    <row r="2927" spans="2:4">
      <c r="B2927" s="417"/>
      <c r="C2927" s="418"/>
      <c r="D2927" s="418"/>
    </row>
    <row r="2928" spans="2:4">
      <c r="B2928" s="417"/>
      <c r="C2928" s="418"/>
      <c r="D2928" s="418"/>
    </row>
    <row r="2929" spans="2:4">
      <c r="B2929" s="417"/>
      <c r="C2929" s="418"/>
      <c r="D2929" s="418"/>
    </row>
    <row r="2930" spans="2:4">
      <c r="B2930" s="417"/>
      <c r="C2930" s="418"/>
      <c r="D2930" s="418"/>
    </row>
    <row r="2931" spans="2:4">
      <c r="B2931" s="417"/>
      <c r="C2931" s="418"/>
      <c r="D2931" s="418"/>
    </row>
    <row r="2932" spans="2:4">
      <c r="B2932" s="417"/>
      <c r="C2932" s="418"/>
      <c r="D2932" s="418"/>
    </row>
    <row r="2933" spans="2:4">
      <c r="B2933" s="417"/>
      <c r="C2933" s="418"/>
      <c r="D2933" s="418"/>
    </row>
    <row r="2934" spans="2:4">
      <c r="B2934" s="417"/>
      <c r="C2934" s="418"/>
      <c r="D2934" s="418"/>
    </row>
    <row r="2935" spans="2:4">
      <c r="B2935" s="417"/>
      <c r="C2935" s="418"/>
      <c r="D2935" s="418"/>
    </row>
    <row r="2936" spans="2:4">
      <c r="B2936" s="417"/>
      <c r="C2936" s="418"/>
      <c r="D2936" s="418"/>
    </row>
    <row r="2937" spans="2:4">
      <c r="B2937" s="417"/>
      <c r="C2937" s="418"/>
      <c r="D2937" s="418"/>
    </row>
    <row r="2938" spans="2:4">
      <c r="B2938" s="417"/>
      <c r="C2938" s="418"/>
      <c r="D2938" s="418"/>
    </row>
    <row r="2939" spans="2:4">
      <c r="B2939" s="417"/>
      <c r="C2939" s="418"/>
      <c r="D2939" s="418"/>
    </row>
    <row r="2940" spans="2:4">
      <c r="B2940" s="417"/>
      <c r="C2940" s="418"/>
      <c r="D2940" s="418"/>
    </row>
    <row r="2941" spans="2:4">
      <c r="B2941" s="417"/>
      <c r="C2941" s="418"/>
      <c r="D2941" s="418"/>
    </row>
    <row r="2942" spans="2:4">
      <c r="B2942" s="417"/>
      <c r="C2942" s="418"/>
      <c r="D2942" s="418"/>
    </row>
    <row r="2943" spans="2:4">
      <c r="B2943" s="417"/>
      <c r="C2943" s="418"/>
      <c r="D2943" s="418"/>
    </row>
    <row r="2944" spans="2:4">
      <c r="B2944" s="417"/>
      <c r="C2944" s="418"/>
      <c r="D2944" s="418"/>
    </row>
    <row r="2945" spans="2:4">
      <c r="B2945" s="417"/>
      <c r="C2945" s="418"/>
      <c r="D2945" s="418"/>
    </row>
    <row r="2946" spans="2:4">
      <c r="B2946" s="417"/>
      <c r="C2946" s="418"/>
      <c r="D2946" s="418"/>
    </row>
    <row r="2947" spans="2:4">
      <c r="B2947" s="417"/>
      <c r="C2947" s="418"/>
      <c r="D2947" s="418"/>
    </row>
    <row r="2948" spans="2:4">
      <c r="B2948" s="417"/>
      <c r="C2948" s="418"/>
      <c r="D2948" s="418"/>
    </row>
    <row r="2949" spans="2:4">
      <c r="B2949" s="417"/>
      <c r="C2949" s="418"/>
      <c r="D2949" s="418"/>
    </row>
    <row r="2950" spans="2:4">
      <c r="B2950" s="417"/>
      <c r="C2950" s="418"/>
      <c r="D2950" s="418"/>
    </row>
    <row r="2951" spans="2:4">
      <c r="B2951" s="417"/>
      <c r="C2951" s="418"/>
      <c r="D2951" s="418"/>
    </row>
    <row r="2952" spans="2:4">
      <c r="B2952" s="417"/>
      <c r="C2952" s="418"/>
      <c r="D2952" s="418"/>
    </row>
    <row r="2953" spans="2:4">
      <c r="B2953" s="417"/>
      <c r="C2953" s="418"/>
      <c r="D2953" s="418"/>
    </row>
    <row r="2954" spans="2:4">
      <c r="B2954" s="417"/>
      <c r="C2954" s="418"/>
      <c r="D2954" s="418"/>
    </row>
    <row r="2955" spans="2:4">
      <c r="B2955" s="417"/>
      <c r="C2955" s="418"/>
      <c r="D2955" s="418"/>
    </row>
    <row r="2956" spans="2:4">
      <c r="B2956" s="417"/>
      <c r="C2956" s="418"/>
      <c r="D2956" s="418"/>
    </row>
    <row r="2957" spans="2:4">
      <c r="B2957" s="417"/>
      <c r="C2957" s="418"/>
      <c r="D2957" s="418"/>
    </row>
    <row r="2958" spans="2:4">
      <c r="B2958" s="417"/>
      <c r="C2958" s="418"/>
      <c r="D2958" s="418"/>
    </row>
    <row r="2959" spans="2:4">
      <c r="B2959" s="417"/>
      <c r="C2959" s="418"/>
      <c r="D2959" s="418"/>
    </row>
    <row r="2960" spans="2:4">
      <c r="B2960" s="417"/>
      <c r="C2960" s="418"/>
      <c r="D2960" s="418"/>
    </row>
    <row r="2961" spans="2:4">
      <c r="B2961" s="417"/>
      <c r="C2961" s="418"/>
      <c r="D2961" s="418"/>
    </row>
    <row r="2962" spans="2:4">
      <c r="B2962" s="417"/>
      <c r="C2962" s="418"/>
      <c r="D2962" s="418"/>
    </row>
    <row r="2963" spans="2:4">
      <c r="B2963" s="417"/>
      <c r="C2963" s="418"/>
      <c r="D2963" s="418"/>
    </row>
    <row r="2964" spans="2:4">
      <c r="B2964" s="417"/>
      <c r="C2964" s="418"/>
      <c r="D2964" s="418"/>
    </row>
    <row r="2965" spans="2:4">
      <c r="B2965" s="417"/>
      <c r="C2965" s="418"/>
      <c r="D2965" s="418"/>
    </row>
    <row r="2966" spans="2:4">
      <c r="B2966" s="417"/>
      <c r="C2966" s="418"/>
      <c r="D2966" s="418"/>
    </row>
    <row r="2967" spans="2:4">
      <c r="B2967" s="417"/>
      <c r="C2967" s="418"/>
      <c r="D2967" s="418"/>
    </row>
    <row r="2968" spans="2:4">
      <c r="B2968" s="417"/>
      <c r="C2968" s="418"/>
      <c r="D2968" s="418"/>
    </row>
    <row r="2969" spans="2:4">
      <c r="B2969" s="417"/>
      <c r="C2969" s="418"/>
      <c r="D2969" s="418"/>
    </row>
    <row r="2970" spans="2:4">
      <c r="B2970" s="417"/>
      <c r="C2970" s="418"/>
      <c r="D2970" s="418"/>
    </row>
    <row r="2971" spans="2:4">
      <c r="B2971" s="417"/>
      <c r="C2971" s="418"/>
      <c r="D2971" s="418"/>
    </row>
    <row r="2972" spans="2:4">
      <c r="B2972" s="417"/>
      <c r="C2972" s="418"/>
      <c r="D2972" s="418"/>
    </row>
    <row r="2973" spans="2:4">
      <c r="B2973" s="417"/>
      <c r="C2973" s="418"/>
      <c r="D2973" s="418"/>
    </row>
    <row r="2974" spans="2:4">
      <c r="B2974" s="417"/>
      <c r="C2974" s="418"/>
      <c r="D2974" s="418"/>
    </row>
    <row r="2975" spans="2:4">
      <c r="B2975" s="417"/>
      <c r="C2975" s="418"/>
      <c r="D2975" s="418"/>
    </row>
    <row r="2976" spans="2:4">
      <c r="B2976" s="417"/>
      <c r="C2976" s="418"/>
      <c r="D2976" s="418"/>
    </row>
    <row r="2977" spans="2:4">
      <c r="B2977" s="417"/>
      <c r="C2977" s="418"/>
      <c r="D2977" s="418"/>
    </row>
    <row r="2978" spans="2:4">
      <c r="B2978" s="417"/>
      <c r="C2978" s="418"/>
      <c r="D2978" s="418"/>
    </row>
    <row r="2979" spans="2:4">
      <c r="B2979" s="417"/>
      <c r="C2979" s="418"/>
      <c r="D2979" s="418"/>
    </row>
    <row r="2980" spans="2:4">
      <c r="B2980" s="417"/>
      <c r="C2980" s="418"/>
      <c r="D2980" s="418"/>
    </row>
    <row r="2981" spans="2:4">
      <c r="B2981" s="417"/>
      <c r="C2981" s="418"/>
      <c r="D2981" s="418"/>
    </row>
    <row r="2982" spans="2:4">
      <c r="B2982" s="417"/>
      <c r="C2982" s="418"/>
      <c r="D2982" s="418"/>
    </row>
    <row r="2983" spans="2:4">
      <c r="B2983" s="417"/>
      <c r="C2983" s="418"/>
      <c r="D2983" s="418"/>
    </row>
    <row r="2984" spans="2:4">
      <c r="B2984" s="417"/>
      <c r="C2984" s="418"/>
      <c r="D2984" s="418"/>
    </row>
    <row r="2985" spans="2:4">
      <c r="B2985" s="417"/>
      <c r="C2985" s="418"/>
      <c r="D2985" s="418"/>
    </row>
    <row r="2986" spans="2:4">
      <c r="B2986" s="417"/>
      <c r="C2986" s="418"/>
      <c r="D2986" s="418"/>
    </row>
    <row r="2987" spans="2:4">
      <c r="B2987" s="417"/>
      <c r="C2987" s="418"/>
      <c r="D2987" s="418"/>
    </row>
    <row r="2988" spans="2:4">
      <c r="B2988" s="417"/>
      <c r="C2988" s="418"/>
      <c r="D2988" s="418"/>
    </row>
    <row r="2989" spans="2:4">
      <c r="B2989" s="417"/>
      <c r="C2989" s="418"/>
      <c r="D2989" s="418"/>
    </row>
    <row r="2990" spans="2:4">
      <c r="B2990" s="417"/>
      <c r="C2990" s="418"/>
      <c r="D2990" s="418"/>
    </row>
    <row r="2991" spans="2:4">
      <c r="B2991" s="417"/>
      <c r="C2991" s="418"/>
      <c r="D2991" s="418"/>
    </row>
    <row r="2992" spans="2:4">
      <c r="B2992" s="417"/>
      <c r="C2992" s="418"/>
      <c r="D2992" s="418"/>
    </row>
    <row r="2993" spans="2:4">
      <c r="B2993" s="417"/>
      <c r="C2993" s="418"/>
      <c r="D2993" s="418"/>
    </row>
    <row r="2994" spans="2:4">
      <c r="B2994" s="417"/>
      <c r="C2994" s="418"/>
      <c r="D2994" s="418"/>
    </row>
    <row r="2995" spans="2:4">
      <c r="B2995" s="417"/>
      <c r="C2995" s="418"/>
      <c r="D2995" s="418"/>
    </row>
    <row r="2996" spans="2:4">
      <c r="B2996" s="417"/>
      <c r="C2996" s="418"/>
      <c r="D2996" s="418"/>
    </row>
    <row r="2997" spans="2:4">
      <c r="B2997" s="417"/>
      <c r="C2997" s="418"/>
      <c r="D2997" s="418"/>
    </row>
    <row r="2998" spans="2:4">
      <c r="B2998" s="417"/>
      <c r="C2998" s="418"/>
      <c r="D2998" s="418"/>
    </row>
    <row r="2999" spans="2:4">
      <c r="B2999" s="417"/>
      <c r="C2999" s="418"/>
      <c r="D2999" s="418"/>
    </row>
    <row r="3000" spans="2:4">
      <c r="B3000" s="417"/>
      <c r="C3000" s="418"/>
      <c r="D3000" s="418"/>
    </row>
    <row r="3001" spans="2:4">
      <c r="B3001" s="417"/>
      <c r="C3001" s="418"/>
      <c r="D3001" s="418"/>
    </row>
    <row r="3002" spans="2:4">
      <c r="B3002" s="417"/>
      <c r="C3002" s="418"/>
      <c r="D3002" s="418"/>
    </row>
    <row r="3003" spans="2:4">
      <c r="B3003" s="417"/>
      <c r="C3003" s="418"/>
      <c r="D3003" s="418"/>
    </row>
    <row r="3004" spans="2:4">
      <c r="B3004" s="417"/>
      <c r="C3004" s="418"/>
      <c r="D3004" s="418"/>
    </row>
    <row r="3005" spans="2:4">
      <c r="B3005" s="417"/>
      <c r="C3005" s="418"/>
      <c r="D3005" s="418"/>
    </row>
    <row r="3006" spans="2:4">
      <c r="B3006" s="417"/>
      <c r="C3006" s="418"/>
      <c r="D3006" s="418"/>
    </row>
    <row r="3007" spans="2:4">
      <c r="B3007" s="417"/>
      <c r="C3007" s="418"/>
      <c r="D3007" s="418"/>
    </row>
    <row r="3008" spans="2:4">
      <c r="B3008" s="417"/>
      <c r="C3008" s="418"/>
      <c r="D3008" s="418"/>
    </row>
    <row r="3009" spans="2:4">
      <c r="B3009" s="417"/>
      <c r="C3009" s="418"/>
      <c r="D3009" s="418"/>
    </row>
    <row r="3010" spans="2:4">
      <c r="B3010" s="417"/>
      <c r="C3010" s="418"/>
      <c r="D3010" s="418"/>
    </row>
    <row r="3011" spans="2:4">
      <c r="B3011" s="417"/>
      <c r="C3011" s="418"/>
      <c r="D3011" s="418"/>
    </row>
    <row r="3012" spans="2:4">
      <c r="B3012" s="417"/>
      <c r="C3012" s="418"/>
      <c r="D3012" s="418"/>
    </row>
    <row r="3013" spans="2:4">
      <c r="B3013" s="417"/>
      <c r="C3013" s="418"/>
      <c r="D3013" s="418"/>
    </row>
    <row r="3014" spans="2:4">
      <c r="B3014" s="417"/>
      <c r="C3014" s="418"/>
      <c r="D3014" s="418"/>
    </row>
    <row r="3015" spans="2:4">
      <c r="B3015" s="417"/>
      <c r="C3015" s="418"/>
      <c r="D3015" s="418"/>
    </row>
    <row r="3016" spans="2:4">
      <c r="B3016" s="417"/>
      <c r="C3016" s="418"/>
      <c r="D3016" s="418"/>
    </row>
    <row r="3017" spans="2:4">
      <c r="B3017" s="417"/>
      <c r="C3017" s="418"/>
      <c r="D3017" s="418"/>
    </row>
    <row r="3018" spans="2:4">
      <c r="B3018" s="417"/>
      <c r="C3018" s="418"/>
      <c r="D3018" s="418"/>
    </row>
    <row r="3019" spans="2:4">
      <c r="B3019" s="417"/>
      <c r="C3019" s="418"/>
      <c r="D3019" s="418"/>
    </row>
    <row r="3020" spans="2:4">
      <c r="B3020" s="417"/>
      <c r="C3020" s="418"/>
      <c r="D3020" s="418"/>
    </row>
    <row r="3021" spans="2:4">
      <c r="B3021" s="417"/>
      <c r="C3021" s="418"/>
      <c r="D3021" s="418"/>
    </row>
    <row r="3022" spans="2:4">
      <c r="B3022" s="417"/>
      <c r="C3022" s="418"/>
      <c r="D3022" s="418"/>
    </row>
    <row r="3023" spans="2:4">
      <c r="B3023" s="417"/>
      <c r="C3023" s="418"/>
      <c r="D3023" s="418"/>
    </row>
    <row r="3024" spans="2:4">
      <c r="B3024" s="417"/>
      <c r="C3024" s="418"/>
      <c r="D3024" s="418"/>
    </row>
    <row r="3025" spans="2:4">
      <c r="B3025" s="417"/>
      <c r="C3025" s="418"/>
      <c r="D3025" s="418"/>
    </row>
    <row r="3026" spans="2:4">
      <c r="B3026" s="417"/>
      <c r="C3026" s="418"/>
      <c r="D3026" s="418"/>
    </row>
    <row r="3027" spans="2:4">
      <c r="B3027" s="417"/>
      <c r="C3027" s="418"/>
      <c r="D3027" s="418"/>
    </row>
    <row r="3028" spans="2:4">
      <c r="B3028" s="417"/>
      <c r="C3028" s="418"/>
      <c r="D3028" s="418"/>
    </row>
    <row r="3029" spans="2:4">
      <c r="B3029" s="417"/>
      <c r="C3029" s="418"/>
      <c r="D3029" s="418"/>
    </row>
    <row r="3030" spans="2:4">
      <c r="B3030" s="417"/>
      <c r="C3030" s="418"/>
      <c r="D3030" s="418"/>
    </row>
    <row r="3031" spans="2:4">
      <c r="B3031" s="417"/>
      <c r="C3031" s="418"/>
      <c r="D3031" s="418"/>
    </row>
    <row r="3032" spans="2:4">
      <c r="B3032" s="417"/>
      <c r="C3032" s="418"/>
      <c r="D3032" s="418"/>
    </row>
    <row r="3033" spans="2:4">
      <c r="B3033" s="417"/>
      <c r="C3033" s="418"/>
      <c r="D3033" s="418"/>
    </row>
    <row r="3034" spans="2:4">
      <c r="B3034" s="417"/>
      <c r="C3034" s="418"/>
      <c r="D3034" s="418"/>
    </row>
    <row r="3035" spans="2:4">
      <c r="B3035" s="417"/>
      <c r="C3035" s="418"/>
      <c r="D3035" s="418"/>
    </row>
    <row r="3036" spans="2:4">
      <c r="B3036" s="417"/>
      <c r="C3036" s="418"/>
      <c r="D3036" s="418"/>
    </row>
    <row r="3037" spans="2:4">
      <c r="B3037" s="417"/>
      <c r="C3037" s="418"/>
      <c r="D3037" s="418"/>
    </row>
    <row r="3038" spans="2:4">
      <c r="B3038" s="417"/>
      <c r="C3038" s="418"/>
      <c r="D3038" s="418"/>
    </row>
    <row r="3039" spans="2:4">
      <c r="B3039" s="417"/>
      <c r="C3039" s="418"/>
      <c r="D3039" s="418"/>
    </row>
    <row r="3040" spans="2:4">
      <c r="B3040" s="417"/>
      <c r="C3040" s="418"/>
      <c r="D3040" s="418"/>
    </row>
    <row r="3041" spans="2:4">
      <c r="B3041" s="417"/>
      <c r="C3041" s="418"/>
      <c r="D3041" s="418"/>
    </row>
    <row r="3042" spans="2:4">
      <c r="B3042" s="417"/>
      <c r="C3042" s="418"/>
      <c r="D3042" s="418"/>
    </row>
    <row r="3043" spans="2:4">
      <c r="B3043" s="417"/>
      <c r="C3043" s="418"/>
      <c r="D3043" s="418"/>
    </row>
    <row r="3044" spans="2:4">
      <c r="B3044" s="417"/>
      <c r="C3044" s="418"/>
      <c r="D3044" s="418"/>
    </row>
    <row r="3045" spans="2:4">
      <c r="B3045" s="417"/>
      <c r="C3045" s="418"/>
      <c r="D3045" s="418"/>
    </row>
    <row r="3046" spans="2:4">
      <c r="B3046" s="417"/>
      <c r="C3046" s="418"/>
      <c r="D3046" s="418"/>
    </row>
    <row r="3047" spans="2:4">
      <c r="B3047" s="417"/>
      <c r="C3047" s="418"/>
      <c r="D3047" s="418"/>
    </row>
    <row r="3048" spans="2:4">
      <c r="B3048" s="417"/>
      <c r="C3048" s="418"/>
      <c r="D3048" s="418"/>
    </row>
    <row r="3049" spans="2:4">
      <c r="B3049" s="417"/>
      <c r="C3049" s="418"/>
      <c r="D3049" s="418"/>
    </row>
    <row r="3050" spans="2:4">
      <c r="B3050" s="417"/>
      <c r="C3050" s="418"/>
      <c r="D3050" s="418"/>
    </row>
    <row r="3051" spans="2:4">
      <c r="B3051" s="417"/>
      <c r="C3051" s="418"/>
      <c r="D3051" s="418"/>
    </row>
    <row r="3052" spans="2:4">
      <c r="B3052" s="417"/>
      <c r="C3052" s="418"/>
      <c r="D3052" s="418"/>
    </row>
    <row r="3053" spans="2:4">
      <c r="B3053" s="417"/>
      <c r="C3053" s="418"/>
      <c r="D3053" s="418"/>
    </row>
    <row r="3054" spans="2:4">
      <c r="B3054" s="417"/>
      <c r="C3054" s="418"/>
      <c r="D3054" s="418"/>
    </row>
    <row r="3055" spans="2:4">
      <c r="B3055" s="417"/>
      <c r="C3055" s="418"/>
      <c r="D3055" s="418"/>
    </row>
    <row r="3056" spans="2:4">
      <c r="B3056" s="417"/>
      <c r="C3056" s="418"/>
      <c r="D3056" s="418"/>
    </row>
    <row r="3057" spans="2:4">
      <c r="B3057" s="417"/>
      <c r="C3057" s="418"/>
      <c r="D3057" s="418"/>
    </row>
    <row r="3058" spans="2:4">
      <c r="B3058" s="417"/>
      <c r="C3058" s="418"/>
      <c r="D3058" s="418"/>
    </row>
    <row r="3059" spans="2:4">
      <c r="B3059" s="417"/>
      <c r="C3059" s="418"/>
      <c r="D3059" s="418"/>
    </row>
    <row r="3060" spans="2:4">
      <c r="B3060" s="417"/>
      <c r="C3060" s="418"/>
      <c r="D3060" s="418"/>
    </row>
    <row r="3061" spans="2:4">
      <c r="B3061" s="417"/>
      <c r="C3061" s="418"/>
      <c r="D3061" s="418"/>
    </row>
    <row r="3062" spans="2:4">
      <c r="B3062" s="417"/>
      <c r="C3062" s="418"/>
      <c r="D3062" s="418"/>
    </row>
    <row r="3063" spans="2:4">
      <c r="B3063" s="417"/>
      <c r="C3063" s="418"/>
      <c r="D3063" s="418"/>
    </row>
    <row r="3064" spans="2:4">
      <c r="B3064" s="417"/>
      <c r="C3064" s="418"/>
      <c r="D3064" s="418"/>
    </row>
    <row r="3065" spans="2:4">
      <c r="B3065" s="417"/>
      <c r="C3065" s="418"/>
      <c r="D3065" s="418"/>
    </row>
    <row r="3066" spans="2:4">
      <c r="B3066" s="417"/>
      <c r="C3066" s="418"/>
      <c r="D3066" s="418"/>
    </row>
    <row r="3067" spans="2:4">
      <c r="B3067" s="417"/>
      <c r="C3067" s="418"/>
      <c r="D3067" s="418"/>
    </row>
    <row r="3068" spans="2:4">
      <c r="B3068" s="417"/>
      <c r="C3068" s="418"/>
      <c r="D3068" s="418"/>
    </row>
    <row r="3069" spans="2:4">
      <c r="B3069" s="417"/>
      <c r="C3069" s="418"/>
      <c r="D3069" s="418"/>
    </row>
    <row r="3070" spans="2:4">
      <c r="B3070" s="417"/>
      <c r="C3070" s="418"/>
      <c r="D3070" s="418"/>
    </row>
    <row r="3071" spans="2:4">
      <c r="B3071" s="417"/>
      <c r="C3071" s="418"/>
      <c r="D3071" s="418"/>
    </row>
    <row r="3072" spans="2:4">
      <c r="B3072" s="417"/>
      <c r="C3072" s="418"/>
      <c r="D3072" s="418"/>
    </row>
    <row r="3073" spans="2:4">
      <c r="B3073" s="417"/>
      <c r="C3073" s="418"/>
      <c r="D3073" s="418"/>
    </row>
    <row r="3074" spans="2:4">
      <c r="B3074" s="417"/>
      <c r="C3074" s="418"/>
      <c r="D3074" s="418"/>
    </row>
    <row r="3075" spans="2:4">
      <c r="B3075" s="417"/>
      <c r="C3075" s="418"/>
      <c r="D3075" s="418"/>
    </row>
    <row r="3076" spans="2:4">
      <c r="B3076" s="417"/>
      <c r="C3076" s="418"/>
      <c r="D3076" s="418"/>
    </row>
    <row r="3077" spans="2:4">
      <c r="B3077" s="417"/>
      <c r="C3077" s="418"/>
      <c r="D3077" s="418"/>
    </row>
    <row r="3078" spans="2:4">
      <c r="B3078" s="417"/>
      <c r="C3078" s="418"/>
      <c r="D3078" s="418"/>
    </row>
    <row r="3079" spans="2:4">
      <c r="B3079" s="417"/>
      <c r="C3079" s="418"/>
      <c r="D3079" s="418"/>
    </row>
    <row r="3080" spans="2:4">
      <c r="B3080" s="417"/>
      <c r="C3080" s="418"/>
      <c r="D3080" s="418"/>
    </row>
    <row r="3081" spans="2:4">
      <c r="B3081" s="417"/>
      <c r="C3081" s="418"/>
      <c r="D3081" s="418"/>
    </row>
    <row r="3082" spans="2:4">
      <c r="B3082" s="417"/>
      <c r="C3082" s="418"/>
      <c r="D3082" s="418"/>
    </row>
    <row r="3083" spans="2:4">
      <c r="B3083" s="417"/>
      <c r="C3083" s="418"/>
      <c r="D3083" s="418"/>
    </row>
    <row r="3084" spans="2:4">
      <c r="B3084" s="417"/>
      <c r="C3084" s="418"/>
      <c r="D3084" s="418"/>
    </row>
    <row r="3085" spans="2:4">
      <c r="B3085" s="417"/>
      <c r="C3085" s="418"/>
      <c r="D3085" s="418"/>
    </row>
    <row r="3086" spans="2:4">
      <c r="B3086" s="417"/>
      <c r="C3086" s="418"/>
      <c r="D3086" s="418"/>
    </row>
    <row r="3087" spans="2:4">
      <c r="B3087" s="417"/>
      <c r="C3087" s="418"/>
      <c r="D3087" s="418"/>
    </row>
    <row r="3088" spans="2:4">
      <c r="B3088" s="417"/>
      <c r="C3088" s="418"/>
      <c r="D3088" s="418"/>
    </row>
    <row r="3089" spans="2:4">
      <c r="B3089" s="417"/>
      <c r="C3089" s="418"/>
      <c r="D3089" s="418"/>
    </row>
    <row r="3090" spans="2:4">
      <c r="B3090" s="417"/>
      <c r="C3090" s="418"/>
      <c r="D3090" s="418"/>
    </row>
    <row r="3091" spans="2:4">
      <c r="B3091" s="417"/>
      <c r="C3091" s="418"/>
      <c r="D3091" s="418"/>
    </row>
    <row r="3092" spans="2:4">
      <c r="B3092" s="417"/>
      <c r="C3092" s="418"/>
      <c r="D3092" s="418"/>
    </row>
    <row r="3093" spans="2:4">
      <c r="B3093" s="417"/>
      <c r="C3093" s="418"/>
      <c r="D3093" s="418"/>
    </row>
    <row r="3094" spans="2:4">
      <c r="B3094" s="417"/>
      <c r="C3094" s="418"/>
      <c r="D3094" s="418"/>
    </row>
    <row r="3095" spans="2:4">
      <c r="B3095" s="417"/>
      <c r="C3095" s="418"/>
      <c r="D3095" s="418"/>
    </row>
    <row r="3096" spans="2:4">
      <c r="B3096" s="417"/>
      <c r="C3096" s="418"/>
      <c r="D3096" s="418"/>
    </row>
    <row r="3097" spans="2:4">
      <c r="B3097" s="417"/>
      <c r="C3097" s="418"/>
      <c r="D3097" s="418"/>
    </row>
    <row r="3098" spans="2:4">
      <c r="B3098" s="417"/>
      <c r="C3098" s="418"/>
      <c r="D3098" s="418"/>
    </row>
    <row r="3099" spans="2:4">
      <c r="B3099" s="417"/>
      <c r="C3099" s="418"/>
      <c r="D3099" s="418"/>
    </row>
    <row r="3100" spans="2:4">
      <c r="B3100" s="417"/>
      <c r="C3100" s="418"/>
      <c r="D3100" s="418"/>
    </row>
    <row r="3101" spans="2:4">
      <c r="B3101" s="417"/>
      <c r="C3101" s="418"/>
      <c r="D3101" s="418"/>
    </row>
    <row r="3102" spans="2:4">
      <c r="B3102" s="417"/>
      <c r="C3102" s="418"/>
      <c r="D3102" s="418"/>
    </row>
    <row r="3103" spans="2:4">
      <c r="B3103" s="417"/>
      <c r="C3103" s="418"/>
      <c r="D3103" s="418"/>
    </row>
    <row r="3104" spans="2:4">
      <c r="B3104" s="417"/>
      <c r="C3104" s="418"/>
      <c r="D3104" s="418"/>
    </row>
    <row r="3105" spans="2:4">
      <c r="B3105" s="417"/>
      <c r="C3105" s="418"/>
      <c r="D3105" s="418"/>
    </row>
    <row r="3106" spans="2:4">
      <c r="B3106" s="417"/>
      <c r="C3106" s="418"/>
      <c r="D3106" s="418"/>
    </row>
    <row r="3107" spans="2:4">
      <c r="B3107" s="417"/>
      <c r="C3107" s="418"/>
      <c r="D3107" s="418"/>
    </row>
    <row r="3108" spans="2:4">
      <c r="B3108" s="417"/>
      <c r="C3108" s="418"/>
      <c r="D3108" s="418"/>
    </row>
    <row r="3109" spans="2:4">
      <c r="B3109" s="417"/>
      <c r="C3109" s="418"/>
      <c r="D3109" s="418"/>
    </row>
    <row r="3110" spans="2:4">
      <c r="B3110" s="417"/>
      <c r="C3110" s="418"/>
      <c r="D3110" s="418"/>
    </row>
    <row r="3111" spans="2:4">
      <c r="B3111" s="417"/>
      <c r="C3111" s="418"/>
      <c r="D3111" s="418"/>
    </row>
    <row r="3112" spans="2:4">
      <c r="B3112" s="417"/>
      <c r="C3112" s="418"/>
      <c r="D3112" s="418"/>
    </row>
    <row r="3113" spans="2:4">
      <c r="B3113" s="417"/>
      <c r="C3113" s="418"/>
      <c r="D3113" s="418"/>
    </row>
    <row r="3114" spans="2:4">
      <c r="B3114" s="417"/>
      <c r="C3114" s="418"/>
      <c r="D3114" s="418"/>
    </row>
    <row r="3115" spans="2:4">
      <c r="B3115" s="417"/>
      <c r="C3115" s="418"/>
      <c r="D3115" s="418"/>
    </row>
    <row r="3116" spans="2:4">
      <c r="B3116" s="417"/>
      <c r="C3116" s="418"/>
      <c r="D3116" s="418"/>
    </row>
    <row r="3117" spans="2:4">
      <c r="B3117" s="417"/>
      <c r="C3117" s="418"/>
      <c r="D3117" s="418"/>
    </row>
    <row r="3118" spans="2:4">
      <c r="B3118" s="417"/>
      <c r="C3118" s="418"/>
      <c r="D3118" s="418"/>
    </row>
    <row r="3119" spans="2:4">
      <c r="B3119" s="417"/>
      <c r="C3119" s="418"/>
      <c r="D3119" s="418"/>
    </row>
    <row r="3120" spans="2:4">
      <c r="B3120" s="417"/>
      <c r="C3120" s="418"/>
      <c r="D3120" s="418"/>
    </row>
    <row r="3121" spans="2:4">
      <c r="B3121" s="417"/>
      <c r="C3121" s="418"/>
      <c r="D3121" s="418"/>
    </row>
    <row r="3122" spans="2:4">
      <c r="B3122" s="417"/>
      <c r="C3122" s="418"/>
      <c r="D3122" s="418"/>
    </row>
    <row r="3123" spans="2:4">
      <c r="B3123" s="417"/>
      <c r="C3123" s="418"/>
      <c r="D3123" s="418"/>
    </row>
    <row r="3124" spans="2:4">
      <c r="B3124" s="417"/>
      <c r="C3124" s="418"/>
      <c r="D3124" s="418"/>
    </row>
    <row r="3125" spans="2:4">
      <c r="B3125" s="417"/>
      <c r="C3125" s="418"/>
      <c r="D3125" s="418"/>
    </row>
    <row r="3126" spans="2:4">
      <c r="B3126" s="417"/>
      <c r="C3126" s="418"/>
      <c r="D3126" s="418"/>
    </row>
    <row r="3127" spans="2:4">
      <c r="B3127" s="417"/>
      <c r="C3127" s="418"/>
      <c r="D3127" s="418"/>
    </row>
    <row r="3128" spans="2:4">
      <c r="B3128" s="417"/>
      <c r="C3128" s="418"/>
      <c r="D3128" s="418"/>
    </row>
    <row r="3129" spans="2:4">
      <c r="B3129" s="417"/>
      <c r="C3129" s="418"/>
      <c r="D3129" s="418"/>
    </row>
    <row r="3130" spans="2:4">
      <c r="B3130" s="417"/>
      <c r="C3130" s="418"/>
      <c r="D3130" s="418"/>
    </row>
    <row r="3131" spans="2:4">
      <c r="B3131" s="417"/>
      <c r="C3131" s="418"/>
      <c r="D3131" s="418"/>
    </row>
    <row r="3132" spans="2:4">
      <c r="B3132" s="417"/>
      <c r="C3132" s="418"/>
      <c r="D3132" s="418"/>
    </row>
    <row r="3133" spans="2:4">
      <c r="B3133" s="417"/>
      <c r="C3133" s="418"/>
      <c r="D3133" s="418"/>
    </row>
    <row r="3134" spans="2:4">
      <c r="B3134" s="417"/>
      <c r="C3134" s="418"/>
      <c r="D3134" s="418"/>
    </row>
    <row r="3135" spans="2:4">
      <c r="B3135" s="417"/>
      <c r="C3135" s="418"/>
      <c r="D3135" s="418"/>
    </row>
    <row r="3136" spans="2:4">
      <c r="B3136" s="417"/>
      <c r="C3136" s="418"/>
      <c r="D3136" s="418"/>
    </row>
    <row r="3137" spans="2:4">
      <c r="B3137" s="417"/>
      <c r="C3137" s="418"/>
      <c r="D3137" s="418"/>
    </row>
    <row r="3138" spans="2:4">
      <c r="B3138" s="417"/>
      <c r="C3138" s="418"/>
      <c r="D3138" s="418"/>
    </row>
    <row r="3139" spans="2:4">
      <c r="B3139" s="417"/>
      <c r="C3139" s="418"/>
      <c r="D3139" s="418"/>
    </row>
    <row r="3140" spans="2:4">
      <c r="B3140" s="417"/>
      <c r="C3140" s="418"/>
      <c r="D3140" s="418"/>
    </row>
    <row r="3141" spans="2:4">
      <c r="B3141" s="417"/>
      <c r="C3141" s="418"/>
      <c r="D3141" s="418"/>
    </row>
    <row r="3142" spans="2:4">
      <c r="B3142" s="417"/>
      <c r="C3142" s="418"/>
      <c r="D3142" s="418"/>
    </row>
    <row r="3143" spans="2:4">
      <c r="B3143" s="417"/>
      <c r="C3143" s="418"/>
      <c r="D3143" s="418"/>
    </row>
    <row r="3144" spans="2:4">
      <c r="B3144" s="417"/>
      <c r="C3144" s="418"/>
      <c r="D3144" s="418"/>
    </row>
    <row r="3145" spans="2:4">
      <c r="B3145" s="417"/>
      <c r="C3145" s="418"/>
      <c r="D3145" s="418"/>
    </row>
    <row r="3146" spans="2:4">
      <c r="B3146" s="417"/>
      <c r="C3146" s="418"/>
      <c r="D3146" s="418"/>
    </row>
    <row r="3147" spans="2:4">
      <c r="B3147" s="417"/>
      <c r="C3147" s="418"/>
      <c r="D3147" s="418"/>
    </row>
    <row r="3148" spans="2:4">
      <c r="B3148" s="417"/>
      <c r="C3148" s="418"/>
      <c r="D3148" s="418"/>
    </row>
    <row r="3149" spans="2:4">
      <c r="B3149" s="417"/>
      <c r="C3149" s="418"/>
      <c r="D3149" s="418"/>
    </row>
    <row r="3150" spans="2:4">
      <c r="B3150" s="417"/>
      <c r="C3150" s="418"/>
      <c r="D3150" s="418"/>
    </row>
    <row r="3151" spans="2:4">
      <c r="B3151" s="417"/>
      <c r="C3151" s="418"/>
      <c r="D3151" s="418"/>
    </row>
    <row r="3152" spans="2:4">
      <c r="B3152" s="417"/>
      <c r="C3152" s="418"/>
      <c r="D3152" s="418"/>
    </row>
    <row r="3153" spans="2:4">
      <c r="B3153" s="417"/>
      <c r="C3153" s="418"/>
      <c r="D3153" s="418"/>
    </row>
    <row r="3154" spans="2:4">
      <c r="B3154" s="417"/>
      <c r="C3154" s="418"/>
      <c r="D3154" s="418"/>
    </row>
    <row r="3155" spans="2:4">
      <c r="B3155" s="417"/>
      <c r="C3155" s="418"/>
      <c r="D3155" s="418"/>
    </row>
    <row r="3156" spans="2:4">
      <c r="B3156" s="417"/>
      <c r="C3156" s="418"/>
      <c r="D3156" s="418"/>
    </row>
    <row r="3157" spans="2:4">
      <c r="B3157" s="417"/>
      <c r="C3157" s="418"/>
      <c r="D3157" s="418"/>
    </row>
    <row r="3158" spans="2:4">
      <c r="B3158" s="417"/>
      <c r="C3158" s="418"/>
      <c r="D3158" s="418"/>
    </row>
    <row r="3159" spans="2:4">
      <c r="B3159" s="417"/>
      <c r="C3159" s="418"/>
      <c r="D3159" s="418"/>
    </row>
    <row r="3160" spans="2:4">
      <c r="B3160" s="417"/>
      <c r="C3160" s="418"/>
      <c r="D3160" s="418"/>
    </row>
    <row r="3161" spans="2:4">
      <c r="B3161" s="417"/>
      <c r="C3161" s="418"/>
      <c r="D3161" s="418"/>
    </row>
    <row r="3162" spans="2:4">
      <c r="B3162" s="417"/>
      <c r="C3162" s="418"/>
      <c r="D3162" s="418"/>
    </row>
    <row r="3163" spans="2:4">
      <c r="B3163" s="417"/>
      <c r="C3163" s="418"/>
      <c r="D3163" s="418"/>
    </row>
    <row r="3164" spans="2:4">
      <c r="B3164" s="417"/>
      <c r="C3164" s="418"/>
      <c r="D3164" s="418"/>
    </row>
    <row r="3165" spans="2:4">
      <c r="B3165" s="417"/>
      <c r="C3165" s="418"/>
      <c r="D3165" s="418"/>
    </row>
    <row r="3166" spans="2:4">
      <c r="B3166" s="417"/>
      <c r="C3166" s="418"/>
      <c r="D3166" s="418"/>
    </row>
    <row r="3167" spans="2:4">
      <c r="B3167" s="417"/>
      <c r="C3167" s="418"/>
      <c r="D3167" s="418"/>
    </row>
    <row r="3168" spans="2:4">
      <c r="B3168" s="417"/>
      <c r="C3168" s="418"/>
      <c r="D3168" s="418"/>
    </row>
    <row r="3169" spans="2:4">
      <c r="B3169" s="417"/>
      <c r="C3169" s="418"/>
      <c r="D3169" s="418"/>
    </row>
    <row r="3170" spans="2:4">
      <c r="B3170" s="417"/>
      <c r="C3170" s="418"/>
      <c r="D3170" s="418"/>
    </row>
    <row r="3171" spans="2:4">
      <c r="B3171" s="417"/>
      <c r="C3171" s="418"/>
      <c r="D3171" s="418"/>
    </row>
    <row r="3172" spans="2:4">
      <c r="B3172" s="417"/>
      <c r="C3172" s="418"/>
      <c r="D3172" s="418"/>
    </row>
    <row r="3173" spans="2:4">
      <c r="B3173" s="417"/>
      <c r="C3173" s="418"/>
      <c r="D3173" s="418"/>
    </row>
    <row r="3174" spans="2:4">
      <c r="B3174" s="417"/>
      <c r="C3174" s="418"/>
      <c r="D3174" s="418"/>
    </row>
    <row r="3175" spans="2:4">
      <c r="B3175" s="417"/>
      <c r="C3175" s="418"/>
      <c r="D3175" s="418"/>
    </row>
    <row r="3176" spans="2:4">
      <c r="B3176" s="417"/>
      <c r="C3176" s="418"/>
      <c r="D3176" s="418"/>
    </row>
    <row r="3177" spans="2:4">
      <c r="B3177" s="417"/>
      <c r="C3177" s="418"/>
      <c r="D3177" s="418"/>
    </row>
    <row r="3178" spans="2:4">
      <c r="B3178" s="417"/>
      <c r="C3178" s="418"/>
      <c r="D3178" s="418"/>
    </row>
    <row r="3179" spans="2:4">
      <c r="B3179" s="417"/>
      <c r="C3179" s="418"/>
      <c r="D3179" s="418"/>
    </row>
    <row r="3180" spans="2:4">
      <c r="B3180" s="417"/>
      <c r="C3180" s="418"/>
      <c r="D3180" s="418"/>
    </row>
    <row r="3181" spans="2:4">
      <c r="B3181" s="417"/>
      <c r="C3181" s="418"/>
      <c r="D3181" s="418"/>
    </row>
    <row r="3182" spans="2:4">
      <c r="B3182" s="417"/>
      <c r="C3182" s="418"/>
      <c r="D3182" s="418"/>
    </row>
    <row r="3183" spans="2:4">
      <c r="B3183" s="417"/>
      <c r="C3183" s="418"/>
      <c r="D3183" s="418"/>
    </row>
    <row r="3184" spans="2:4">
      <c r="B3184" s="417"/>
      <c r="C3184" s="418"/>
      <c r="D3184" s="418"/>
    </row>
    <row r="3185" spans="2:4">
      <c r="B3185" s="417"/>
      <c r="C3185" s="418"/>
      <c r="D3185" s="418"/>
    </row>
    <row r="3186" spans="2:4">
      <c r="B3186" s="417"/>
      <c r="C3186" s="418"/>
      <c r="D3186" s="418"/>
    </row>
    <row r="3187" spans="2:4">
      <c r="B3187" s="417"/>
      <c r="C3187" s="418"/>
      <c r="D3187" s="418"/>
    </row>
    <row r="3188" spans="2:4">
      <c r="B3188" s="417"/>
      <c r="C3188" s="418"/>
      <c r="D3188" s="418"/>
    </row>
    <row r="3189" spans="2:4">
      <c r="B3189" s="417"/>
      <c r="C3189" s="418"/>
      <c r="D3189" s="418"/>
    </row>
    <row r="3190" spans="2:4">
      <c r="B3190" s="417"/>
      <c r="C3190" s="418"/>
      <c r="D3190" s="418"/>
    </row>
    <row r="3191" spans="2:4">
      <c r="B3191" s="417"/>
      <c r="C3191" s="418"/>
      <c r="D3191" s="418"/>
    </row>
    <row r="3192" spans="2:4">
      <c r="B3192" s="417"/>
      <c r="C3192" s="418"/>
      <c r="D3192" s="418"/>
    </row>
    <row r="3193" spans="2:4">
      <c r="B3193" s="417"/>
      <c r="C3193" s="418"/>
      <c r="D3193" s="418"/>
    </row>
    <row r="3194" spans="2:4">
      <c r="B3194" s="417"/>
      <c r="C3194" s="418"/>
      <c r="D3194" s="418"/>
    </row>
    <row r="3195" spans="2:4">
      <c r="B3195" s="417"/>
      <c r="C3195" s="418"/>
      <c r="D3195" s="418"/>
    </row>
    <row r="3196" spans="2:4">
      <c r="B3196" s="417"/>
      <c r="C3196" s="418"/>
      <c r="D3196" s="418"/>
    </row>
    <row r="3197" spans="2:4">
      <c r="B3197" s="417"/>
      <c r="C3197" s="418"/>
      <c r="D3197" s="418"/>
    </row>
    <row r="3198" spans="2:4">
      <c r="B3198" s="417"/>
      <c r="C3198" s="418"/>
      <c r="D3198" s="418"/>
    </row>
    <row r="3199" spans="2:4">
      <c r="B3199" s="417"/>
      <c r="C3199" s="418"/>
      <c r="D3199" s="418"/>
    </row>
    <row r="3200" spans="2:4">
      <c r="B3200" s="417"/>
      <c r="C3200" s="418"/>
      <c r="D3200" s="418"/>
    </row>
    <row r="3201" spans="2:4">
      <c r="B3201" s="417"/>
      <c r="C3201" s="418"/>
      <c r="D3201" s="418"/>
    </row>
    <row r="3202" spans="2:4">
      <c r="B3202" s="417"/>
      <c r="C3202" s="418"/>
      <c r="D3202" s="418"/>
    </row>
    <row r="3203" spans="2:4">
      <c r="B3203" s="417"/>
      <c r="C3203" s="418"/>
      <c r="D3203" s="418"/>
    </row>
    <row r="3204" spans="2:4">
      <c r="B3204" s="417"/>
      <c r="C3204" s="418"/>
      <c r="D3204" s="418"/>
    </row>
    <row r="3205" spans="2:4">
      <c r="B3205" s="417"/>
      <c r="C3205" s="418"/>
      <c r="D3205" s="418"/>
    </row>
    <row r="3206" spans="2:4">
      <c r="B3206" s="417"/>
      <c r="C3206" s="418"/>
      <c r="D3206" s="418"/>
    </row>
    <row r="3207" spans="2:4">
      <c r="B3207" s="417"/>
      <c r="C3207" s="418"/>
      <c r="D3207" s="418"/>
    </row>
    <row r="3208" spans="2:4">
      <c r="B3208" s="417"/>
      <c r="C3208" s="418"/>
      <c r="D3208" s="418"/>
    </row>
    <row r="3209" spans="2:4">
      <c r="B3209" s="417"/>
      <c r="C3209" s="418"/>
      <c r="D3209" s="418"/>
    </row>
    <row r="3210" spans="2:4">
      <c r="B3210" s="417"/>
      <c r="C3210" s="418"/>
      <c r="D3210" s="418"/>
    </row>
    <row r="3211" spans="2:4">
      <c r="B3211" s="417"/>
      <c r="C3211" s="418"/>
      <c r="D3211" s="418"/>
    </row>
    <row r="3212" spans="2:4">
      <c r="B3212" s="417"/>
      <c r="C3212" s="418"/>
      <c r="D3212" s="418"/>
    </row>
    <row r="3213" spans="2:4">
      <c r="B3213" s="417"/>
      <c r="C3213" s="418"/>
      <c r="D3213" s="418"/>
    </row>
    <row r="3214" spans="2:4">
      <c r="B3214" s="417"/>
      <c r="C3214" s="418"/>
      <c r="D3214" s="418"/>
    </row>
    <row r="3215" spans="2:4">
      <c r="B3215" s="417"/>
      <c r="C3215" s="418"/>
      <c r="D3215" s="418"/>
    </row>
    <row r="3216" spans="2:4">
      <c r="B3216" s="417"/>
      <c r="C3216" s="418"/>
      <c r="D3216" s="418"/>
    </row>
    <row r="3217" spans="2:4">
      <c r="B3217" s="417"/>
      <c r="C3217" s="418"/>
      <c r="D3217" s="418"/>
    </row>
    <row r="3218" spans="2:4">
      <c r="B3218" s="417"/>
      <c r="C3218" s="418"/>
      <c r="D3218" s="418"/>
    </row>
    <row r="3219" spans="2:4">
      <c r="B3219" s="417"/>
      <c r="C3219" s="418"/>
      <c r="D3219" s="418"/>
    </row>
    <row r="3220" spans="2:4">
      <c r="B3220" s="417"/>
      <c r="C3220" s="418"/>
      <c r="D3220" s="418"/>
    </row>
    <row r="3221" spans="2:4">
      <c r="B3221" s="417"/>
      <c r="C3221" s="418"/>
      <c r="D3221" s="418"/>
    </row>
    <row r="3222" spans="2:4">
      <c r="B3222" s="417"/>
      <c r="C3222" s="418"/>
      <c r="D3222" s="418"/>
    </row>
    <row r="3223" spans="2:4">
      <c r="B3223" s="417"/>
      <c r="C3223" s="418"/>
      <c r="D3223" s="418"/>
    </row>
    <row r="3224" spans="2:4">
      <c r="B3224" s="417"/>
      <c r="C3224" s="418"/>
      <c r="D3224" s="418"/>
    </row>
    <row r="3225" spans="2:4">
      <c r="B3225" s="417"/>
      <c r="C3225" s="418"/>
      <c r="D3225" s="418"/>
    </row>
    <row r="3226" spans="2:4">
      <c r="B3226" s="417"/>
      <c r="C3226" s="418"/>
      <c r="D3226" s="418"/>
    </row>
    <row r="3227" spans="2:4">
      <c r="B3227" s="417"/>
      <c r="C3227" s="418"/>
      <c r="D3227" s="418"/>
    </row>
    <row r="3228" spans="2:4">
      <c r="B3228" s="417"/>
      <c r="C3228" s="418"/>
      <c r="D3228" s="418"/>
    </row>
    <row r="3229" spans="2:4">
      <c r="B3229" s="417"/>
      <c r="C3229" s="418"/>
      <c r="D3229" s="418"/>
    </row>
    <row r="3230" spans="2:4">
      <c r="B3230" s="417"/>
      <c r="C3230" s="418"/>
      <c r="D3230" s="418"/>
    </row>
    <row r="3231" spans="2:4">
      <c r="B3231" s="417"/>
      <c r="C3231" s="418"/>
      <c r="D3231" s="418"/>
    </row>
    <row r="3232" spans="2:4">
      <c r="B3232" s="417"/>
      <c r="C3232" s="418"/>
      <c r="D3232" s="418"/>
    </row>
    <row r="3233" spans="2:4">
      <c r="B3233" s="417"/>
      <c r="C3233" s="418"/>
      <c r="D3233" s="418"/>
    </row>
    <row r="3234" spans="2:4">
      <c r="B3234" s="417"/>
      <c r="C3234" s="418"/>
      <c r="D3234" s="418"/>
    </row>
    <row r="3235" spans="2:4">
      <c r="B3235" s="417"/>
      <c r="C3235" s="418"/>
      <c r="D3235" s="418"/>
    </row>
    <row r="3236" spans="2:4">
      <c r="B3236" s="417"/>
      <c r="C3236" s="418"/>
      <c r="D3236" s="418"/>
    </row>
    <row r="3237" spans="2:4">
      <c r="B3237" s="417"/>
      <c r="C3237" s="418"/>
      <c r="D3237" s="418"/>
    </row>
    <row r="3238" spans="2:4">
      <c r="B3238" s="417"/>
      <c r="C3238" s="418"/>
      <c r="D3238" s="418"/>
    </row>
    <row r="3239" spans="2:4">
      <c r="B3239" s="417"/>
      <c r="C3239" s="418"/>
      <c r="D3239" s="418"/>
    </row>
    <row r="3240" spans="2:4">
      <c r="B3240" s="417"/>
      <c r="C3240" s="418"/>
      <c r="D3240" s="418"/>
    </row>
    <row r="3241" spans="2:4">
      <c r="B3241" s="417"/>
      <c r="C3241" s="418"/>
      <c r="D3241" s="418"/>
    </row>
    <row r="3242" spans="2:4">
      <c r="B3242" s="417"/>
      <c r="C3242" s="418"/>
      <c r="D3242" s="418"/>
    </row>
    <row r="3243" spans="2:4">
      <c r="B3243" s="417"/>
      <c r="C3243" s="418"/>
      <c r="D3243" s="418"/>
    </row>
    <row r="3244" spans="2:4">
      <c r="B3244" s="417"/>
      <c r="C3244" s="418"/>
      <c r="D3244" s="418"/>
    </row>
    <row r="3245" spans="2:4">
      <c r="B3245" s="417"/>
      <c r="C3245" s="418"/>
      <c r="D3245" s="418"/>
    </row>
    <row r="3246" spans="2:4">
      <c r="B3246" s="417"/>
      <c r="C3246" s="418"/>
      <c r="D3246" s="418"/>
    </row>
    <row r="3247" spans="2:4">
      <c r="B3247" s="417"/>
      <c r="C3247" s="418"/>
      <c r="D3247" s="418"/>
    </row>
    <row r="3248" spans="2:4">
      <c r="B3248" s="417"/>
      <c r="C3248" s="418"/>
      <c r="D3248" s="418"/>
    </row>
    <row r="3249" spans="2:4">
      <c r="B3249" s="417"/>
      <c r="C3249" s="418"/>
      <c r="D3249" s="418"/>
    </row>
    <row r="3250" spans="2:4">
      <c r="B3250" s="417"/>
      <c r="C3250" s="418"/>
      <c r="D3250" s="418"/>
    </row>
    <row r="3251" spans="2:4">
      <c r="B3251" s="417"/>
      <c r="C3251" s="418"/>
      <c r="D3251" s="418"/>
    </row>
    <row r="3252" spans="2:4">
      <c r="B3252" s="417"/>
      <c r="C3252" s="418"/>
      <c r="D3252" s="418"/>
    </row>
    <row r="3253" spans="2:4">
      <c r="B3253" s="417"/>
      <c r="C3253" s="418"/>
      <c r="D3253" s="418"/>
    </row>
    <row r="3254" spans="2:4">
      <c r="B3254" s="417"/>
      <c r="C3254" s="418"/>
      <c r="D3254" s="418"/>
    </row>
    <row r="3255" spans="2:4">
      <c r="B3255" s="417"/>
      <c r="C3255" s="418"/>
      <c r="D3255" s="418"/>
    </row>
    <row r="3256" spans="2:4">
      <c r="B3256" s="417"/>
      <c r="C3256" s="418"/>
      <c r="D3256" s="418"/>
    </row>
    <row r="3257" spans="2:4">
      <c r="B3257" s="417"/>
      <c r="C3257" s="418"/>
      <c r="D3257" s="418"/>
    </row>
    <row r="3258" spans="2:4">
      <c r="B3258" s="417"/>
      <c r="C3258" s="418"/>
      <c r="D3258" s="418"/>
    </row>
    <row r="3259" spans="2:4">
      <c r="B3259" s="417"/>
      <c r="C3259" s="418"/>
      <c r="D3259" s="418"/>
    </row>
    <row r="3260" spans="2:4">
      <c r="B3260" s="417"/>
      <c r="C3260" s="418"/>
      <c r="D3260" s="418"/>
    </row>
    <row r="3261" spans="2:4">
      <c r="B3261" s="417"/>
      <c r="C3261" s="418"/>
      <c r="D3261" s="418"/>
    </row>
    <row r="3262" spans="2:4">
      <c r="B3262" s="417"/>
      <c r="C3262" s="418"/>
      <c r="D3262" s="418"/>
    </row>
    <row r="3263" spans="2:4">
      <c r="B3263" s="417"/>
      <c r="C3263" s="418"/>
      <c r="D3263" s="418"/>
    </row>
    <row r="3264" spans="2:4">
      <c r="B3264" s="417"/>
      <c r="C3264" s="418"/>
      <c r="D3264" s="418"/>
    </row>
    <row r="3265" spans="2:4">
      <c r="B3265" s="417"/>
      <c r="C3265" s="418"/>
      <c r="D3265" s="418"/>
    </row>
    <row r="3266" spans="2:4">
      <c r="B3266" s="417"/>
      <c r="C3266" s="418"/>
      <c r="D3266" s="418"/>
    </row>
    <row r="3267" spans="2:4">
      <c r="B3267" s="417"/>
      <c r="C3267" s="418"/>
      <c r="D3267" s="418"/>
    </row>
    <row r="3268" spans="2:4">
      <c r="B3268" s="417"/>
      <c r="C3268" s="418"/>
      <c r="D3268" s="418"/>
    </row>
    <row r="3269" spans="2:4">
      <c r="B3269" s="417"/>
      <c r="C3269" s="418"/>
      <c r="D3269" s="418"/>
    </row>
    <row r="3270" spans="2:4">
      <c r="B3270" s="417"/>
      <c r="C3270" s="418"/>
      <c r="D3270" s="418"/>
    </row>
    <row r="3271" spans="2:4">
      <c r="B3271" s="417"/>
      <c r="C3271" s="418"/>
      <c r="D3271" s="418"/>
    </row>
    <row r="3272" spans="2:4">
      <c r="B3272" s="417"/>
      <c r="C3272" s="418"/>
      <c r="D3272" s="418"/>
    </row>
    <row r="3273" spans="2:4">
      <c r="B3273" s="417"/>
      <c r="C3273" s="418"/>
      <c r="D3273" s="418"/>
    </row>
    <row r="3274" spans="2:4">
      <c r="B3274" s="417"/>
      <c r="C3274" s="418"/>
      <c r="D3274" s="418"/>
    </row>
    <row r="3275" spans="2:4">
      <c r="B3275" s="417"/>
      <c r="C3275" s="418"/>
      <c r="D3275" s="418"/>
    </row>
    <row r="3276" spans="2:4">
      <c r="B3276" s="417"/>
      <c r="C3276" s="418"/>
      <c r="D3276" s="418"/>
    </row>
    <row r="3277" spans="2:4">
      <c r="B3277" s="417"/>
      <c r="C3277" s="418"/>
      <c r="D3277" s="418"/>
    </row>
    <row r="3278" spans="2:4">
      <c r="B3278" s="417"/>
      <c r="C3278" s="418"/>
      <c r="D3278" s="418"/>
    </row>
    <row r="3279" spans="2:4">
      <c r="B3279" s="417"/>
      <c r="C3279" s="418"/>
      <c r="D3279" s="418"/>
    </row>
    <row r="3280" spans="2:4">
      <c r="B3280" s="417"/>
      <c r="C3280" s="418"/>
      <c r="D3280" s="418"/>
    </row>
    <row r="3281" spans="2:4">
      <c r="B3281" s="417"/>
      <c r="C3281" s="418"/>
      <c r="D3281" s="418"/>
    </row>
    <row r="3282" spans="2:4">
      <c r="B3282" s="417"/>
      <c r="C3282" s="418"/>
      <c r="D3282" s="418"/>
    </row>
    <row r="3283" spans="2:4">
      <c r="B3283" s="417"/>
      <c r="C3283" s="418"/>
      <c r="D3283" s="418"/>
    </row>
    <row r="3284" spans="2:4">
      <c r="B3284" s="417"/>
      <c r="C3284" s="418"/>
      <c r="D3284" s="418"/>
    </row>
    <row r="3285" spans="2:4">
      <c r="B3285" s="417"/>
      <c r="C3285" s="418"/>
      <c r="D3285" s="418"/>
    </row>
    <row r="3286" spans="2:4">
      <c r="B3286" s="417"/>
      <c r="C3286" s="418"/>
      <c r="D3286" s="418"/>
    </row>
    <row r="3287" spans="2:4">
      <c r="B3287" s="417"/>
      <c r="C3287" s="418"/>
      <c r="D3287" s="418"/>
    </row>
    <row r="3288" spans="2:4">
      <c r="B3288" s="417"/>
      <c r="C3288" s="418"/>
      <c r="D3288" s="418"/>
    </row>
    <row r="3289" spans="2:4">
      <c r="B3289" s="417"/>
      <c r="C3289" s="418"/>
      <c r="D3289" s="418"/>
    </row>
    <row r="3290" spans="2:4">
      <c r="B3290" s="417"/>
      <c r="C3290" s="418"/>
      <c r="D3290" s="418"/>
    </row>
    <row r="3291" spans="2:4">
      <c r="B3291" s="417"/>
      <c r="C3291" s="418"/>
      <c r="D3291" s="418"/>
    </row>
    <row r="3292" spans="2:4">
      <c r="B3292" s="417"/>
      <c r="C3292" s="418"/>
      <c r="D3292" s="418"/>
    </row>
    <row r="3293" spans="2:4">
      <c r="B3293" s="417"/>
      <c r="C3293" s="418"/>
      <c r="D3293" s="418"/>
    </row>
    <row r="3294" spans="2:4">
      <c r="B3294" s="417"/>
      <c r="C3294" s="418"/>
      <c r="D3294" s="418"/>
    </row>
    <row r="3295" spans="2:4">
      <c r="B3295" s="417"/>
      <c r="C3295" s="418"/>
      <c r="D3295" s="418"/>
    </row>
    <row r="3296" spans="2:4">
      <c r="B3296" s="417"/>
      <c r="C3296" s="418"/>
      <c r="D3296" s="418"/>
    </row>
    <row r="3297" spans="2:4">
      <c r="B3297" s="417"/>
      <c r="C3297" s="418"/>
      <c r="D3297" s="418"/>
    </row>
    <row r="3298" spans="2:4">
      <c r="B3298" s="417"/>
      <c r="C3298" s="418"/>
      <c r="D3298" s="418"/>
    </row>
    <row r="3299" spans="2:4">
      <c r="B3299" s="417"/>
      <c r="C3299" s="418"/>
      <c r="D3299" s="418"/>
    </row>
    <row r="3300" spans="2:4">
      <c r="B3300" s="417"/>
      <c r="C3300" s="418"/>
      <c r="D3300" s="418"/>
    </row>
    <row r="3301" spans="2:4">
      <c r="B3301" s="417"/>
      <c r="C3301" s="418"/>
      <c r="D3301" s="418"/>
    </row>
    <row r="3302" spans="2:4">
      <c r="B3302" s="417"/>
      <c r="C3302" s="418"/>
      <c r="D3302" s="418"/>
    </row>
    <row r="3303" spans="2:4">
      <c r="B3303" s="417"/>
      <c r="C3303" s="418"/>
      <c r="D3303" s="418"/>
    </row>
    <row r="3304" spans="2:4">
      <c r="B3304" s="417"/>
      <c r="C3304" s="418"/>
      <c r="D3304" s="418"/>
    </row>
    <row r="3305" spans="2:4">
      <c r="B3305" s="417"/>
      <c r="C3305" s="418"/>
      <c r="D3305" s="418"/>
    </row>
    <row r="3306" spans="2:4">
      <c r="B3306" s="417"/>
      <c r="C3306" s="418"/>
      <c r="D3306" s="418"/>
    </row>
    <row r="3307" spans="2:4">
      <c r="B3307" s="417"/>
      <c r="C3307" s="418"/>
      <c r="D3307" s="418"/>
    </row>
    <row r="3308" spans="2:4">
      <c r="B3308" s="417"/>
      <c r="C3308" s="418"/>
      <c r="D3308" s="418"/>
    </row>
    <row r="3309" spans="2:4">
      <c r="B3309" s="417"/>
      <c r="C3309" s="418"/>
      <c r="D3309" s="418"/>
    </row>
    <row r="3310" spans="2:4">
      <c r="B3310" s="417"/>
      <c r="C3310" s="418"/>
      <c r="D3310" s="418"/>
    </row>
    <row r="3311" spans="2:4">
      <c r="B3311" s="417"/>
      <c r="C3311" s="418"/>
      <c r="D3311" s="418"/>
    </row>
    <row r="3312" spans="2:4">
      <c r="B3312" s="417"/>
      <c r="C3312" s="418"/>
      <c r="D3312" s="418"/>
    </row>
    <row r="3313" spans="2:4">
      <c r="B3313" s="417"/>
      <c r="C3313" s="418"/>
      <c r="D3313" s="418"/>
    </row>
    <row r="3314" spans="2:4">
      <c r="B3314" s="417"/>
      <c r="C3314" s="418"/>
      <c r="D3314" s="418"/>
    </row>
    <row r="3315" spans="2:4">
      <c r="B3315" s="417"/>
      <c r="C3315" s="418"/>
      <c r="D3315" s="418"/>
    </row>
    <row r="3316" spans="2:4">
      <c r="B3316" s="417"/>
      <c r="C3316" s="418"/>
      <c r="D3316" s="418"/>
    </row>
    <row r="3317" spans="2:4">
      <c r="B3317" s="417"/>
      <c r="C3317" s="418"/>
      <c r="D3317" s="418"/>
    </row>
    <row r="3318" spans="2:4">
      <c r="B3318" s="417"/>
      <c r="C3318" s="418"/>
      <c r="D3318" s="418"/>
    </row>
    <row r="3319" spans="2:4">
      <c r="B3319" s="417"/>
      <c r="C3319" s="418"/>
      <c r="D3319" s="418"/>
    </row>
    <row r="3320" spans="2:4">
      <c r="B3320" s="417"/>
      <c r="C3320" s="418"/>
      <c r="D3320" s="418"/>
    </row>
    <row r="3321" spans="2:4">
      <c r="B3321" s="417"/>
      <c r="C3321" s="418"/>
      <c r="D3321" s="418"/>
    </row>
    <row r="3322" spans="2:4">
      <c r="B3322" s="417"/>
      <c r="C3322" s="418"/>
      <c r="D3322" s="418"/>
    </row>
    <row r="3323" spans="2:4">
      <c r="B3323" s="417"/>
      <c r="C3323" s="418"/>
      <c r="D3323" s="418"/>
    </row>
    <row r="3324" spans="2:4">
      <c r="B3324" s="417"/>
      <c r="C3324" s="418"/>
      <c r="D3324" s="418"/>
    </row>
    <row r="3325" spans="2:4">
      <c r="B3325" s="417"/>
      <c r="C3325" s="418"/>
      <c r="D3325" s="418"/>
    </row>
    <row r="3326" spans="2:4">
      <c r="B3326" s="417"/>
      <c r="C3326" s="418"/>
      <c r="D3326" s="418"/>
    </row>
    <row r="3327" spans="2:4">
      <c r="B3327" s="417"/>
      <c r="C3327" s="418"/>
      <c r="D3327" s="418"/>
    </row>
    <row r="3328" spans="2:4">
      <c r="B3328" s="417"/>
      <c r="C3328" s="418"/>
      <c r="D3328" s="418"/>
    </row>
    <row r="3329" spans="2:4">
      <c r="B3329" s="417"/>
      <c r="C3329" s="418"/>
      <c r="D3329" s="418"/>
    </row>
    <row r="3330" spans="2:4">
      <c r="B3330" s="417"/>
      <c r="C3330" s="418"/>
      <c r="D3330" s="418"/>
    </row>
    <row r="3331" spans="2:4">
      <c r="B3331" s="417"/>
      <c r="C3331" s="418"/>
      <c r="D3331" s="418"/>
    </row>
    <row r="3332" spans="2:4">
      <c r="B3332" s="417"/>
      <c r="C3332" s="418"/>
      <c r="D3332" s="418"/>
    </row>
    <row r="3333" spans="2:4">
      <c r="B3333" s="417"/>
      <c r="C3333" s="418"/>
      <c r="D3333" s="418"/>
    </row>
    <row r="3334" spans="2:4">
      <c r="B3334" s="417"/>
      <c r="C3334" s="418"/>
      <c r="D3334" s="418"/>
    </row>
    <row r="3335" spans="2:4">
      <c r="B3335" s="417"/>
      <c r="C3335" s="418"/>
      <c r="D3335" s="418"/>
    </row>
    <row r="3336" spans="2:4">
      <c r="B3336" s="417"/>
      <c r="C3336" s="418"/>
      <c r="D3336" s="418"/>
    </row>
    <row r="3337" spans="2:4">
      <c r="B3337" s="417"/>
      <c r="C3337" s="418"/>
      <c r="D3337" s="418"/>
    </row>
    <row r="3338" spans="2:4">
      <c r="B3338" s="417"/>
      <c r="C3338" s="418"/>
      <c r="D3338" s="418"/>
    </row>
    <row r="3339" spans="2:4">
      <c r="B3339" s="417"/>
      <c r="C3339" s="418"/>
      <c r="D3339" s="418"/>
    </row>
    <row r="3340" spans="2:4">
      <c r="B3340" s="417"/>
      <c r="C3340" s="418"/>
      <c r="D3340" s="418"/>
    </row>
    <row r="3341" spans="2:4">
      <c r="B3341" s="417"/>
      <c r="C3341" s="418"/>
      <c r="D3341" s="418"/>
    </row>
    <row r="3342" spans="2:4">
      <c r="B3342" s="417"/>
      <c r="C3342" s="418"/>
      <c r="D3342" s="418"/>
    </row>
    <row r="3343" spans="2:4">
      <c r="B3343" s="417"/>
      <c r="C3343" s="418"/>
      <c r="D3343" s="418"/>
    </row>
    <row r="3344" spans="2:4">
      <c r="B3344" s="417"/>
      <c r="C3344" s="418"/>
      <c r="D3344" s="418"/>
    </row>
    <row r="3345" spans="2:4">
      <c r="B3345" s="417"/>
      <c r="C3345" s="418"/>
      <c r="D3345" s="418"/>
    </row>
    <row r="3346" spans="2:4">
      <c r="B3346" s="417"/>
      <c r="C3346" s="418"/>
      <c r="D3346" s="418"/>
    </row>
    <row r="3347" spans="2:4">
      <c r="B3347" s="417"/>
      <c r="C3347" s="418"/>
      <c r="D3347" s="418"/>
    </row>
    <row r="3348" spans="2:4">
      <c r="B3348" s="417"/>
      <c r="C3348" s="418"/>
      <c r="D3348" s="418"/>
    </row>
    <row r="3349" spans="2:4">
      <c r="B3349" s="417"/>
      <c r="C3349" s="418"/>
      <c r="D3349" s="418"/>
    </row>
    <row r="3350" spans="2:4">
      <c r="B3350" s="417"/>
      <c r="C3350" s="418"/>
      <c r="D3350" s="418"/>
    </row>
    <row r="3351" spans="2:4">
      <c r="B3351" s="417"/>
      <c r="C3351" s="418"/>
      <c r="D3351" s="418"/>
    </row>
    <row r="3352" spans="2:4">
      <c r="B3352" s="417"/>
      <c r="C3352" s="418"/>
      <c r="D3352" s="418"/>
    </row>
    <row r="3353" spans="2:4">
      <c r="B3353" s="417"/>
      <c r="C3353" s="418"/>
      <c r="D3353" s="418"/>
    </row>
    <row r="3354" spans="2:4">
      <c r="B3354" s="417"/>
      <c r="C3354" s="418"/>
      <c r="D3354" s="418"/>
    </row>
    <row r="3355" spans="2:4">
      <c r="B3355" s="417"/>
      <c r="C3355" s="418"/>
      <c r="D3355" s="418"/>
    </row>
    <row r="3356" spans="2:4">
      <c r="B3356" s="417"/>
      <c r="C3356" s="418"/>
      <c r="D3356" s="418"/>
    </row>
    <row r="3357" spans="2:4">
      <c r="B3357" s="417"/>
      <c r="C3357" s="418"/>
      <c r="D3357" s="418"/>
    </row>
    <row r="3358" spans="2:4">
      <c r="B3358" s="417"/>
      <c r="C3358" s="418"/>
      <c r="D3358" s="418"/>
    </row>
    <row r="3359" spans="2:4">
      <c r="B3359" s="417"/>
      <c r="C3359" s="418"/>
      <c r="D3359" s="418"/>
    </row>
    <row r="3360" spans="2:4">
      <c r="B3360" s="417"/>
      <c r="C3360" s="418"/>
      <c r="D3360" s="418"/>
    </row>
    <row r="3361" spans="2:4">
      <c r="B3361" s="417"/>
      <c r="C3361" s="418"/>
      <c r="D3361" s="418"/>
    </row>
    <row r="3362" spans="2:4">
      <c r="B3362" s="417"/>
      <c r="C3362" s="418"/>
      <c r="D3362" s="418"/>
    </row>
    <row r="3363" spans="2:4">
      <c r="B3363" s="417"/>
      <c r="C3363" s="418"/>
      <c r="D3363" s="418"/>
    </row>
    <row r="3364" spans="2:4">
      <c r="B3364" s="417"/>
      <c r="C3364" s="418"/>
      <c r="D3364" s="418"/>
    </row>
    <row r="3365" spans="2:4">
      <c r="B3365" s="417"/>
      <c r="C3365" s="418"/>
      <c r="D3365" s="418"/>
    </row>
    <row r="3366" spans="2:4">
      <c r="B3366" s="417"/>
      <c r="C3366" s="418"/>
      <c r="D3366" s="418"/>
    </row>
    <row r="3367" spans="2:4">
      <c r="B3367" s="417"/>
      <c r="C3367" s="418"/>
      <c r="D3367" s="418"/>
    </row>
    <row r="3368" spans="2:4">
      <c r="B3368" s="417"/>
      <c r="C3368" s="418"/>
      <c r="D3368" s="418"/>
    </row>
    <row r="3369" spans="2:4">
      <c r="B3369" s="417"/>
      <c r="C3369" s="418"/>
      <c r="D3369" s="418"/>
    </row>
    <row r="3370" spans="2:4">
      <c r="B3370" s="417"/>
      <c r="C3370" s="418"/>
      <c r="D3370" s="418"/>
    </row>
    <row r="3371" spans="2:4">
      <c r="B3371" s="417"/>
      <c r="C3371" s="418"/>
      <c r="D3371" s="418"/>
    </row>
    <row r="3372" spans="2:4">
      <c r="B3372" s="417"/>
      <c r="C3372" s="418"/>
      <c r="D3372" s="418"/>
    </row>
    <row r="3373" spans="2:4">
      <c r="B3373" s="417"/>
      <c r="C3373" s="418"/>
      <c r="D3373" s="418"/>
    </row>
    <row r="3374" spans="2:4">
      <c r="B3374" s="417"/>
      <c r="C3374" s="418"/>
      <c r="D3374" s="418"/>
    </row>
    <row r="3375" spans="2:4">
      <c r="B3375" s="417"/>
      <c r="C3375" s="418"/>
      <c r="D3375" s="418"/>
    </row>
    <row r="3376" spans="2:4">
      <c r="B3376" s="417"/>
      <c r="C3376" s="418"/>
      <c r="D3376" s="418"/>
    </row>
    <row r="3377" spans="2:4">
      <c r="B3377" s="417"/>
      <c r="C3377" s="418"/>
      <c r="D3377" s="418"/>
    </row>
    <row r="3378" spans="2:4">
      <c r="B3378" s="417"/>
      <c r="C3378" s="418"/>
      <c r="D3378" s="418"/>
    </row>
    <row r="3379" spans="2:4">
      <c r="B3379" s="417"/>
      <c r="C3379" s="418"/>
      <c r="D3379" s="418"/>
    </row>
    <row r="3380" spans="2:4">
      <c r="B3380" s="417"/>
      <c r="C3380" s="418"/>
      <c r="D3380" s="418"/>
    </row>
    <row r="3381" spans="2:4">
      <c r="B3381" s="417"/>
      <c r="C3381" s="418"/>
      <c r="D3381" s="418"/>
    </row>
    <row r="3382" spans="2:4">
      <c r="B3382" s="417"/>
      <c r="C3382" s="418"/>
      <c r="D3382" s="418"/>
    </row>
    <row r="3383" spans="2:4">
      <c r="B3383" s="417"/>
      <c r="C3383" s="418"/>
      <c r="D3383" s="418"/>
    </row>
    <row r="3384" spans="2:4">
      <c r="B3384" s="417"/>
      <c r="C3384" s="418"/>
      <c r="D3384" s="418"/>
    </row>
    <row r="3385" spans="2:4">
      <c r="B3385" s="417"/>
      <c r="C3385" s="418"/>
      <c r="D3385" s="418"/>
    </row>
    <row r="3386" spans="2:4">
      <c r="B3386" s="417"/>
      <c r="C3386" s="418"/>
      <c r="D3386" s="418"/>
    </row>
    <row r="3387" spans="2:4">
      <c r="B3387" s="417"/>
      <c r="C3387" s="418"/>
      <c r="D3387" s="418"/>
    </row>
    <row r="3388" spans="2:4">
      <c r="B3388" s="417"/>
      <c r="C3388" s="418"/>
      <c r="D3388" s="418"/>
    </row>
    <row r="3389" spans="2:4">
      <c r="B3389" s="417"/>
      <c r="C3389" s="418"/>
      <c r="D3389" s="418"/>
    </row>
    <row r="3390" spans="2:4">
      <c r="B3390" s="417"/>
      <c r="C3390" s="418"/>
      <c r="D3390" s="418"/>
    </row>
    <row r="3391" spans="2:4">
      <c r="B3391" s="417"/>
      <c r="C3391" s="418"/>
      <c r="D3391" s="418"/>
    </row>
    <row r="3392" spans="2:4">
      <c r="B3392" s="417"/>
      <c r="C3392" s="418"/>
      <c r="D3392" s="418"/>
    </row>
    <row r="3393" spans="2:4">
      <c r="B3393" s="417"/>
      <c r="C3393" s="418"/>
      <c r="D3393" s="418"/>
    </row>
    <row r="3394" spans="2:4">
      <c r="B3394" s="417"/>
      <c r="C3394" s="418"/>
      <c r="D3394" s="418"/>
    </row>
    <row r="3395" spans="2:4">
      <c r="B3395" s="417"/>
      <c r="C3395" s="418"/>
      <c r="D3395" s="418"/>
    </row>
    <row r="3396" spans="2:4">
      <c r="B3396" s="417"/>
      <c r="C3396" s="418"/>
      <c r="D3396" s="418"/>
    </row>
    <row r="3397" spans="2:4">
      <c r="B3397" s="417"/>
      <c r="C3397" s="418"/>
      <c r="D3397" s="418"/>
    </row>
    <row r="3398" spans="2:4">
      <c r="B3398" s="417"/>
      <c r="C3398" s="418"/>
      <c r="D3398" s="418"/>
    </row>
    <row r="3399" spans="2:4">
      <c r="B3399" s="417"/>
      <c r="C3399" s="418"/>
      <c r="D3399" s="418"/>
    </row>
    <row r="3400" spans="2:4">
      <c r="B3400" s="417"/>
      <c r="C3400" s="418"/>
      <c r="D3400" s="418"/>
    </row>
    <row r="3401" spans="2:4">
      <c r="B3401" s="417"/>
      <c r="C3401" s="418"/>
      <c r="D3401" s="418"/>
    </row>
    <row r="3402" spans="2:4">
      <c r="B3402" s="417"/>
      <c r="C3402" s="418"/>
      <c r="D3402" s="418"/>
    </row>
    <row r="3403" spans="2:4">
      <c r="B3403" s="417"/>
      <c r="C3403" s="418"/>
      <c r="D3403" s="418"/>
    </row>
    <row r="3404" spans="2:4">
      <c r="B3404" s="417"/>
      <c r="C3404" s="418"/>
      <c r="D3404" s="418"/>
    </row>
    <row r="3405" spans="2:4">
      <c r="B3405" s="417"/>
      <c r="C3405" s="418"/>
      <c r="D3405" s="418"/>
    </row>
    <row r="3406" spans="2:4">
      <c r="B3406" s="417"/>
      <c r="C3406" s="418"/>
      <c r="D3406" s="418"/>
    </row>
    <row r="3407" spans="2:4">
      <c r="B3407" s="417"/>
      <c r="C3407" s="418"/>
      <c r="D3407" s="418"/>
    </row>
    <row r="3408" spans="2:4">
      <c r="B3408" s="417"/>
      <c r="C3408" s="418"/>
      <c r="D3408" s="418"/>
    </row>
    <row r="3409" spans="2:4">
      <c r="B3409" s="417"/>
      <c r="C3409" s="418"/>
      <c r="D3409" s="418"/>
    </row>
    <row r="3410" spans="2:4">
      <c r="B3410" s="417"/>
      <c r="C3410" s="418"/>
      <c r="D3410" s="418"/>
    </row>
    <row r="3411" spans="2:4">
      <c r="B3411" s="417"/>
      <c r="C3411" s="418"/>
      <c r="D3411" s="418"/>
    </row>
    <row r="3412" spans="2:4">
      <c r="B3412" s="417"/>
      <c r="C3412" s="418"/>
      <c r="D3412" s="418"/>
    </row>
    <row r="3413" spans="2:4">
      <c r="B3413" s="417"/>
      <c r="C3413" s="418"/>
      <c r="D3413" s="418"/>
    </row>
    <row r="3414" spans="2:4">
      <c r="B3414" s="417"/>
      <c r="C3414" s="418"/>
      <c r="D3414" s="418"/>
    </row>
    <row r="3415" spans="2:4">
      <c r="B3415" s="417"/>
      <c r="C3415" s="418"/>
      <c r="D3415" s="418"/>
    </row>
    <row r="3416" spans="2:4">
      <c r="B3416" s="417"/>
      <c r="C3416" s="418"/>
      <c r="D3416" s="418"/>
    </row>
    <row r="3417" spans="2:4">
      <c r="B3417" s="417"/>
      <c r="C3417" s="418"/>
      <c r="D3417" s="418"/>
    </row>
    <row r="3418" spans="2:4">
      <c r="B3418" s="417"/>
      <c r="C3418" s="418"/>
      <c r="D3418" s="418"/>
    </row>
    <row r="3419" spans="2:4">
      <c r="B3419" s="417"/>
      <c r="C3419" s="418"/>
      <c r="D3419" s="418"/>
    </row>
    <row r="3420" spans="2:4">
      <c r="B3420" s="417"/>
      <c r="C3420" s="418"/>
      <c r="D3420" s="418"/>
    </row>
    <row r="3421" spans="2:4">
      <c r="B3421" s="417"/>
      <c r="C3421" s="418"/>
      <c r="D3421" s="418"/>
    </row>
    <row r="3422" spans="2:4">
      <c r="B3422" s="417"/>
      <c r="C3422" s="418"/>
      <c r="D3422" s="418"/>
    </row>
    <row r="3423" spans="2:4">
      <c r="B3423" s="417"/>
      <c r="C3423" s="418"/>
      <c r="D3423" s="418"/>
    </row>
    <row r="3424" spans="2:4">
      <c r="B3424" s="417"/>
      <c r="C3424" s="418"/>
      <c r="D3424" s="418"/>
    </row>
    <row r="3425" spans="2:4">
      <c r="B3425" s="417"/>
      <c r="C3425" s="418"/>
      <c r="D3425" s="418"/>
    </row>
    <row r="3426" spans="2:4">
      <c r="B3426" s="417"/>
      <c r="C3426" s="418"/>
      <c r="D3426" s="418"/>
    </row>
    <row r="3427" spans="2:4">
      <c r="B3427" s="417"/>
      <c r="C3427" s="418"/>
      <c r="D3427" s="418"/>
    </row>
    <row r="3428" spans="2:4">
      <c r="B3428" s="417"/>
      <c r="C3428" s="418"/>
      <c r="D3428" s="418"/>
    </row>
    <row r="3429" spans="2:4">
      <c r="B3429" s="417"/>
      <c r="C3429" s="418"/>
      <c r="D3429" s="418"/>
    </row>
    <row r="3430" spans="2:4">
      <c r="B3430" s="417"/>
      <c r="C3430" s="418"/>
      <c r="D3430" s="418"/>
    </row>
    <row r="3431" spans="2:4">
      <c r="B3431" s="417"/>
      <c r="C3431" s="418"/>
      <c r="D3431" s="418"/>
    </row>
    <row r="3432" spans="2:4">
      <c r="B3432" s="417"/>
      <c r="C3432" s="418"/>
      <c r="D3432" s="418"/>
    </row>
    <row r="3433" spans="2:4">
      <c r="B3433" s="417"/>
      <c r="C3433" s="418"/>
      <c r="D3433" s="418"/>
    </row>
    <row r="3434" spans="2:4">
      <c r="B3434" s="417"/>
      <c r="C3434" s="418"/>
      <c r="D3434" s="418"/>
    </row>
    <row r="3435" spans="2:4">
      <c r="B3435" s="417"/>
      <c r="C3435" s="418"/>
      <c r="D3435" s="418"/>
    </row>
    <row r="3436" spans="2:4">
      <c r="B3436" s="417"/>
      <c r="C3436" s="418"/>
      <c r="D3436" s="418"/>
    </row>
    <row r="3437" spans="2:4">
      <c r="B3437" s="417"/>
      <c r="C3437" s="418"/>
      <c r="D3437" s="418"/>
    </row>
    <row r="3438" spans="2:4">
      <c r="B3438" s="417"/>
      <c r="C3438" s="418"/>
      <c r="D3438" s="418"/>
    </row>
    <row r="3439" spans="2:4">
      <c r="B3439" s="417"/>
      <c r="C3439" s="418"/>
      <c r="D3439" s="418"/>
    </row>
    <row r="3440" spans="2:4">
      <c r="B3440" s="417"/>
      <c r="C3440" s="418"/>
      <c r="D3440" s="418"/>
    </row>
    <row r="3441" spans="2:4">
      <c r="B3441" s="417"/>
      <c r="C3441" s="418"/>
      <c r="D3441" s="418"/>
    </row>
    <row r="3442" spans="2:4">
      <c r="B3442" s="417"/>
      <c r="C3442" s="418"/>
      <c r="D3442" s="418"/>
    </row>
    <row r="3443" spans="2:4">
      <c r="B3443" s="417"/>
      <c r="C3443" s="418"/>
      <c r="D3443" s="418"/>
    </row>
    <row r="3444" spans="2:4">
      <c r="B3444" s="417"/>
      <c r="C3444" s="418"/>
      <c r="D3444" s="418"/>
    </row>
    <row r="3445" spans="2:4">
      <c r="B3445" s="417"/>
      <c r="C3445" s="418"/>
      <c r="D3445" s="418"/>
    </row>
    <row r="3446" spans="2:4">
      <c r="B3446" s="417"/>
      <c r="C3446" s="418"/>
      <c r="D3446" s="418"/>
    </row>
    <row r="3447" spans="2:4">
      <c r="B3447" s="417"/>
      <c r="C3447" s="418"/>
      <c r="D3447" s="418"/>
    </row>
    <row r="3448" spans="2:4">
      <c r="B3448" s="417"/>
      <c r="C3448" s="418"/>
      <c r="D3448" s="418"/>
    </row>
    <row r="3449" spans="2:4">
      <c r="B3449" s="417"/>
      <c r="C3449" s="418"/>
      <c r="D3449" s="418"/>
    </row>
    <row r="3450" spans="2:4">
      <c r="B3450" s="417"/>
      <c r="C3450" s="418"/>
      <c r="D3450" s="418"/>
    </row>
    <row r="3451" spans="2:4">
      <c r="B3451" s="417"/>
      <c r="C3451" s="418"/>
      <c r="D3451" s="418"/>
    </row>
    <row r="3452" spans="2:4">
      <c r="B3452" s="417"/>
      <c r="C3452" s="418"/>
      <c r="D3452" s="418"/>
    </row>
    <row r="3453" spans="2:4">
      <c r="B3453" s="417"/>
      <c r="C3453" s="418"/>
      <c r="D3453" s="418"/>
    </row>
    <row r="3454" spans="2:4">
      <c r="B3454" s="417"/>
      <c r="C3454" s="418"/>
      <c r="D3454" s="418"/>
    </row>
    <row r="3455" spans="2:4">
      <c r="B3455" s="417"/>
      <c r="C3455" s="418"/>
      <c r="D3455" s="418"/>
    </row>
    <row r="3456" spans="2:4">
      <c r="B3456" s="417"/>
      <c r="C3456" s="418"/>
      <c r="D3456" s="418"/>
    </row>
    <row r="3457" spans="2:4">
      <c r="B3457" s="417"/>
      <c r="C3457" s="418"/>
      <c r="D3457" s="418"/>
    </row>
    <row r="3458" spans="2:4">
      <c r="B3458" s="417"/>
      <c r="C3458" s="418"/>
      <c r="D3458" s="418"/>
    </row>
    <row r="3459" spans="2:4">
      <c r="B3459" s="417"/>
      <c r="C3459" s="418"/>
      <c r="D3459" s="418"/>
    </row>
    <row r="3460" spans="2:4">
      <c r="B3460" s="417"/>
      <c r="C3460" s="418"/>
      <c r="D3460" s="418"/>
    </row>
    <row r="3461" spans="2:4">
      <c r="B3461" s="417"/>
      <c r="C3461" s="418"/>
      <c r="D3461" s="418"/>
    </row>
    <row r="3462" spans="2:4">
      <c r="B3462" s="417"/>
      <c r="C3462" s="418"/>
      <c r="D3462" s="418"/>
    </row>
    <row r="3463" spans="2:4">
      <c r="B3463" s="417"/>
      <c r="C3463" s="418"/>
      <c r="D3463" s="418"/>
    </row>
    <row r="3464" spans="2:4">
      <c r="B3464" s="417"/>
      <c r="C3464" s="418"/>
      <c r="D3464" s="418"/>
    </row>
    <row r="3465" spans="2:4">
      <c r="B3465" s="417"/>
      <c r="C3465" s="418"/>
      <c r="D3465" s="418"/>
    </row>
    <row r="3466" spans="2:4">
      <c r="B3466" s="417"/>
      <c r="C3466" s="418"/>
      <c r="D3466" s="418"/>
    </row>
    <row r="3467" spans="2:4">
      <c r="B3467" s="417"/>
      <c r="C3467" s="418"/>
      <c r="D3467" s="418"/>
    </row>
    <row r="3468" spans="2:4">
      <c r="B3468" s="417"/>
      <c r="C3468" s="418"/>
      <c r="D3468" s="418"/>
    </row>
    <row r="3469" spans="2:4">
      <c r="B3469" s="417"/>
      <c r="C3469" s="418"/>
      <c r="D3469" s="418"/>
    </row>
    <row r="3470" spans="2:4">
      <c r="B3470" s="417"/>
      <c r="C3470" s="418"/>
      <c r="D3470" s="418"/>
    </row>
    <row r="3471" spans="2:4">
      <c r="B3471" s="417"/>
      <c r="C3471" s="418"/>
      <c r="D3471" s="418"/>
    </row>
    <row r="3472" spans="2:4">
      <c r="B3472" s="417"/>
      <c r="C3472" s="418"/>
      <c r="D3472" s="418"/>
    </row>
    <row r="3473" spans="2:4">
      <c r="B3473" s="417"/>
      <c r="C3473" s="418"/>
      <c r="D3473" s="418"/>
    </row>
    <row r="3474" spans="2:4">
      <c r="B3474" s="417"/>
      <c r="C3474" s="418"/>
      <c r="D3474" s="418"/>
    </row>
    <row r="3475" spans="2:4">
      <c r="B3475" s="417"/>
      <c r="C3475" s="418"/>
      <c r="D3475" s="418"/>
    </row>
    <row r="3476" spans="2:4">
      <c r="B3476" s="417"/>
      <c r="C3476" s="418"/>
      <c r="D3476" s="418"/>
    </row>
    <row r="3477" spans="2:4">
      <c r="B3477" s="417"/>
      <c r="C3477" s="418"/>
      <c r="D3477" s="418"/>
    </row>
    <row r="3478" spans="2:4">
      <c r="B3478" s="417"/>
      <c r="C3478" s="418"/>
      <c r="D3478" s="418"/>
    </row>
    <row r="3479" spans="2:4">
      <c r="B3479" s="417"/>
      <c r="C3479" s="418"/>
      <c r="D3479" s="418"/>
    </row>
    <row r="3480" spans="2:4">
      <c r="B3480" s="417"/>
      <c r="C3480" s="418"/>
      <c r="D3480" s="418"/>
    </row>
    <row r="3481" spans="2:4">
      <c r="B3481" s="417"/>
      <c r="C3481" s="418"/>
      <c r="D3481" s="418"/>
    </row>
    <row r="3482" spans="2:4">
      <c r="B3482" s="417"/>
      <c r="C3482" s="418"/>
      <c r="D3482" s="418"/>
    </row>
    <row r="3483" spans="2:4">
      <c r="B3483" s="417"/>
      <c r="C3483" s="418"/>
      <c r="D3483" s="418"/>
    </row>
    <row r="3484" spans="2:4">
      <c r="B3484" s="417"/>
      <c r="C3484" s="418"/>
      <c r="D3484" s="418"/>
    </row>
    <row r="3485" spans="2:4">
      <c r="B3485" s="417"/>
      <c r="C3485" s="418"/>
      <c r="D3485" s="418"/>
    </row>
    <row r="3486" spans="2:4">
      <c r="B3486" s="417"/>
      <c r="C3486" s="418"/>
      <c r="D3486" s="418"/>
    </row>
    <row r="3487" spans="2:4">
      <c r="B3487" s="417"/>
      <c r="C3487" s="418"/>
      <c r="D3487" s="418"/>
    </row>
    <row r="3488" spans="2:4">
      <c r="B3488" s="417"/>
      <c r="C3488" s="418"/>
      <c r="D3488" s="418"/>
    </row>
    <row r="3489" spans="2:4">
      <c r="B3489" s="417"/>
      <c r="C3489" s="418"/>
      <c r="D3489" s="418"/>
    </row>
    <row r="3490" spans="2:4">
      <c r="B3490" s="417"/>
      <c r="C3490" s="418"/>
      <c r="D3490" s="418"/>
    </row>
    <row r="3491" spans="2:4">
      <c r="B3491" s="417"/>
      <c r="C3491" s="418"/>
      <c r="D3491" s="418"/>
    </row>
    <row r="3492" spans="2:4">
      <c r="B3492" s="417"/>
      <c r="C3492" s="418"/>
      <c r="D3492" s="418"/>
    </row>
    <row r="3493" spans="2:4">
      <c r="B3493" s="417"/>
      <c r="C3493" s="418"/>
      <c r="D3493" s="418"/>
    </row>
    <row r="3494" spans="2:4">
      <c r="B3494" s="417"/>
      <c r="C3494" s="418"/>
      <c r="D3494" s="418"/>
    </row>
    <row r="3495" spans="2:4">
      <c r="B3495" s="417"/>
      <c r="C3495" s="418"/>
      <c r="D3495" s="418"/>
    </row>
    <row r="3496" spans="2:4">
      <c r="B3496" s="417"/>
      <c r="C3496" s="418"/>
      <c r="D3496" s="418"/>
    </row>
    <row r="3497" spans="2:4">
      <c r="B3497" s="417"/>
      <c r="C3497" s="418"/>
      <c r="D3497" s="418"/>
    </row>
    <row r="3498" spans="2:4">
      <c r="B3498" s="417"/>
      <c r="C3498" s="418"/>
      <c r="D3498" s="418"/>
    </row>
    <row r="3499" spans="2:4">
      <c r="B3499" s="417"/>
      <c r="C3499" s="418"/>
      <c r="D3499" s="418"/>
    </row>
    <row r="3500" spans="2:4">
      <c r="B3500" s="417"/>
      <c r="C3500" s="418"/>
      <c r="D3500" s="418"/>
    </row>
    <row r="3501" spans="2:4">
      <c r="B3501" s="417"/>
      <c r="C3501" s="418"/>
      <c r="D3501" s="418"/>
    </row>
    <row r="3502" spans="2:4">
      <c r="B3502" s="417"/>
      <c r="C3502" s="418"/>
      <c r="D3502" s="418"/>
    </row>
    <row r="3503" spans="2:4">
      <c r="B3503" s="417"/>
      <c r="C3503" s="418"/>
      <c r="D3503" s="418"/>
    </row>
    <row r="3504" spans="2:4">
      <c r="B3504" s="417"/>
      <c r="C3504" s="418"/>
      <c r="D3504" s="418"/>
    </row>
    <row r="3505" spans="2:4">
      <c r="B3505" s="417"/>
      <c r="C3505" s="418"/>
      <c r="D3505" s="418"/>
    </row>
    <row r="3506" spans="2:4">
      <c r="B3506" s="417"/>
      <c r="C3506" s="418"/>
      <c r="D3506" s="418"/>
    </row>
    <row r="3507" spans="2:4">
      <c r="B3507" s="417"/>
      <c r="C3507" s="418"/>
      <c r="D3507" s="418"/>
    </row>
    <row r="3508" spans="2:4">
      <c r="B3508" s="417"/>
      <c r="C3508" s="418"/>
      <c r="D3508" s="418"/>
    </row>
    <row r="3509" spans="2:4">
      <c r="B3509" s="417"/>
      <c r="C3509" s="418"/>
      <c r="D3509" s="418"/>
    </row>
    <row r="3510" spans="2:4">
      <c r="B3510" s="417"/>
      <c r="C3510" s="418"/>
      <c r="D3510" s="418"/>
    </row>
    <row r="3511" spans="2:4">
      <c r="B3511" s="417"/>
      <c r="C3511" s="418"/>
      <c r="D3511" s="418"/>
    </row>
    <row r="3512" spans="2:4">
      <c r="B3512" s="417"/>
      <c r="C3512" s="418"/>
      <c r="D3512" s="418"/>
    </row>
    <row r="3513" spans="2:4">
      <c r="B3513" s="417"/>
      <c r="C3513" s="418"/>
      <c r="D3513" s="418"/>
    </row>
    <row r="3514" spans="2:4">
      <c r="B3514" s="417"/>
      <c r="C3514" s="418"/>
      <c r="D3514" s="418"/>
    </row>
    <row r="3515" spans="2:4">
      <c r="B3515" s="417"/>
      <c r="C3515" s="418"/>
      <c r="D3515" s="418"/>
    </row>
    <row r="3516" spans="2:4">
      <c r="B3516" s="417"/>
      <c r="C3516" s="418"/>
      <c r="D3516" s="418"/>
    </row>
    <row r="3517" spans="2:4">
      <c r="B3517" s="417"/>
      <c r="C3517" s="418"/>
      <c r="D3517" s="418"/>
    </row>
    <row r="3518" spans="2:4">
      <c r="B3518" s="417"/>
      <c r="C3518" s="418"/>
      <c r="D3518" s="418"/>
    </row>
    <row r="3519" spans="2:4">
      <c r="B3519" s="417"/>
      <c r="C3519" s="418"/>
      <c r="D3519" s="418"/>
    </row>
    <row r="3520" spans="2:4">
      <c r="B3520" s="417"/>
      <c r="C3520" s="418"/>
      <c r="D3520" s="418"/>
    </row>
    <row r="3521" spans="2:4">
      <c r="B3521" s="417"/>
      <c r="C3521" s="418"/>
      <c r="D3521" s="418"/>
    </row>
    <row r="3522" spans="2:4">
      <c r="B3522" s="417"/>
      <c r="C3522" s="418"/>
      <c r="D3522" s="418"/>
    </row>
    <row r="3523" spans="2:4">
      <c r="B3523" s="417"/>
      <c r="C3523" s="418"/>
      <c r="D3523" s="418"/>
    </row>
    <row r="3524" spans="2:4">
      <c r="B3524" s="417"/>
      <c r="C3524" s="418"/>
      <c r="D3524" s="418"/>
    </row>
    <row r="3525" spans="2:4">
      <c r="B3525" s="417"/>
      <c r="C3525" s="418"/>
      <c r="D3525" s="418"/>
    </row>
    <row r="3526" spans="2:4">
      <c r="B3526" s="417"/>
      <c r="C3526" s="418"/>
      <c r="D3526" s="418"/>
    </row>
    <row r="3527" spans="2:4">
      <c r="B3527" s="417"/>
      <c r="C3527" s="418"/>
      <c r="D3527" s="418"/>
    </row>
    <row r="3528" spans="2:4">
      <c r="B3528" s="417"/>
      <c r="C3528" s="418"/>
      <c r="D3528" s="418"/>
    </row>
    <row r="3529" spans="2:4">
      <c r="B3529" s="417"/>
      <c r="C3529" s="418"/>
      <c r="D3529" s="418"/>
    </row>
    <row r="3530" spans="2:4">
      <c r="B3530" s="417"/>
      <c r="C3530" s="418"/>
      <c r="D3530" s="418"/>
    </row>
    <row r="3531" spans="2:4">
      <c r="B3531" s="417"/>
      <c r="C3531" s="418"/>
      <c r="D3531" s="418"/>
    </row>
    <row r="3532" spans="2:4">
      <c r="B3532" s="417"/>
      <c r="C3532" s="418"/>
      <c r="D3532" s="418"/>
    </row>
    <row r="3533" spans="2:4">
      <c r="B3533" s="417"/>
      <c r="C3533" s="418"/>
      <c r="D3533" s="418"/>
    </row>
    <row r="3534" spans="2:4">
      <c r="B3534" s="417"/>
      <c r="C3534" s="418"/>
      <c r="D3534" s="418"/>
    </row>
    <row r="3535" spans="2:4">
      <c r="B3535" s="417"/>
      <c r="C3535" s="418"/>
      <c r="D3535" s="418"/>
    </row>
    <row r="3536" spans="2:4">
      <c r="B3536" s="417"/>
      <c r="C3536" s="418"/>
      <c r="D3536" s="418"/>
    </row>
    <row r="3537" spans="2:4">
      <c r="B3537" s="417"/>
      <c r="C3537" s="418"/>
      <c r="D3537" s="418"/>
    </row>
    <row r="3538" spans="2:4">
      <c r="B3538" s="417"/>
      <c r="C3538" s="418"/>
      <c r="D3538" s="418"/>
    </row>
    <row r="3539" spans="2:4">
      <c r="B3539" s="417"/>
      <c r="C3539" s="418"/>
      <c r="D3539" s="418"/>
    </row>
    <row r="3540" spans="2:4">
      <c r="B3540" s="417"/>
      <c r="C3540" s="418"/>
      <c r="D3540" s="418"/>
    </row>
    <row r="3541" spans="2:4">
      <c r="B3541" s="417"/>
      <c r="C3541" s="418"/>
      <c r="D3541" s="418"/>
    </row>
    <row r="3542" spans="2:4">
      <c r="B3542" s="417"/>
      <c r="C3542" s="418"/>
      <c r="D3542" s="418"/>
    </row>
    <row r="3543" spans="2:4">
      <c r="B3543" s="417"/>
      <c r="C3543" s="418"/>
      <c r="D3543" s="418"/>
    </row>
    <row r="3544" spans="2:4">
      <c r="B3544" s="417"/>
      <c r="C3544" s="418"/>
      <c r="D3544" s="418"/>
    </row>
    <row r="3545" spans="2:4">
      <c r="B3545" s="417"/>
      <c r="C3545" s="418"/>
      <c r="D3545" s="418"/>
    </row>
    <row r="3546" spans="2:4">
      <c r="B3546" s="417"/>
      <c r="C3546" s="418"/>
      <c r="D3546" s="418"/>
    </row>
    <row r="3547" spans="2:4">
      <c r="B3547" s="417"/>
      <c r="C3547" s="418"/>
      <c r="D3547" s="418"/>
    </row>
    <row r="3548" spans="2:4">
      <c r="B3548" s="417"/>
      <c r="C3548" s="418"/>
      <c r="D3548" s="418"/>
    </row>
    <row r="3549" spans="2:4">
      <c r="B3549" s="417"/>
      <c r="C3549" s="418"/>
      <c r="D3549" s="418"/>
    </row>
    <row r="3550" spans="2:4">
      <c r="B3550" s="417"/>
      <c r="C3550" s="418"/>
      <c r="D3550" s="418"/>
    </row>
    <row r="3551" spans="2:4">
      <c r="B3551" s="417"/>
      <c r="C3551" s="418"/>
      <c r="D3551" s="418"/>
    </row>
    <row r="3552" spans="2:4">
      <c r="B3552" s="417"/>
      <c r="C3552" s="418"/>
      <c r="D3552" s="418"/>
    </row>
    <row r="3553" spans="2:4">
      <c r="B3553" s="417"/>
      <c r="C3553" s="418"/>
      <c r="D3553" s="418"/>
    </row>
    <row r="3554" spans="2:4">
      <c r="B3554" s="417"/>
      <c r="C3554" s="418"/>
      <c r="D3554" s="418"/>
    </row>
    <row r="3555" spans="2:4">
      <c r="B3555" s="417"/>
      <c r="C3555" s="418"/>
      <c r="D3555" s="418"/>
    </row>
    <row r="3556" spans="2:4">
      <c r="B3556" s="417"/>
      <c r="C3556" s="418"/>
      <c r="D3556" s="418"/>
    </row>
    <row r="3557" spans="2:4">
      <c r="B3557" s="417"/>
      <c r="C3557" s="418"/>
      <c r="D3557" s="418"/>
    </row>
    <row r="3558" spans="2:4">
      <c r="B3558" s="417"/>
      <c r="C3558" s="418"/>
      <c r="D3558" s="418"/>
    </row>
    <row r="3559" spans="2:4">
      <c r="B3559" s="417"/>
      <c r="C3559" s="418"/>
      <c r="D3559" s="418"/>
    </row>
    <row r="3560" spans="2:4">
      <c r="B3560" s="417"/>
      <c r="C3560" s="418"/>
      <c r="D3560" s="418"/>
    </row>
    <row r="3561" spans="2:4">
      <c r="B3561" s="417"/>
      <c r="C3561" s="418"/>
      <c r="D3561" s="418"/>
    </row>
    <row r="3562" spans="2:4">
      <c r="B3562" s="417"/>
      <c r="C3562" s="418"/>
      <c r="D3562" s="418"/>
    </row>
    <row r="3563" spans="2:4">
      <c r="B3563" s="417"/>
      <c r="C3563" s="418"/>
      <c r="D3563" s="418"/>
    </row>
    <row r="3564" spans="2:4">
      <c r="B3564" s="417"/>
      <c r="C3564" s="418"/>
      <c r="D3564" s="418"/>
    </row>
    <row r="3565" spans="2:4">
      <c r="B3565" s="417"/>
      <c r="C3565" s="418"/>
      <c r="D3565" s="418"/>
    </row>
    <row r="3566" spans="2:4">
      <c r="B3566" s="417"/>
      <c r="C3566" s="418"/>
      <c r="D3566" s="418"/>
    </row>
    <row r="3567" spans="2:4">
      <c r="B3567" s="417"/>
      <c r="C3567" s="418"/>
      <c r="D3567" s="418"/>
    </row>
    <row r="3568" spans="2:4">
      <c r="B3568" s="417"/>
      <c r="C3568" s="418"/>
      <c r="D3568" s="418"/>
    </row>
    <row r="3569" spans="2:4">
      <c r="B3569" s="417"/>
      <c r="C3569" s="418"/>
      <c r="D3569" s="418"/>
    </row>
    <row r="3570" spans="2:4">
      <c r="B3570" s="417"/>
      <c r="C3570" s="418"/>
      <c r="D3570" s="418"/>
    </row>
    <row r="3571" spans="2:4">
      <c r="B3571" s="417"/>
      <c r="C3571" s="418"/>
      <c r="D3571" s="418"/>
    </row>
    <row r="3572" spans="2:4">
      <c r="B3572" s="417"/>
      <c r="C3572" s="418"/>
      <c r="D3572" s="418"/>
    </row>
    <row r="3573" spans="2:4">
      <c r="B3573" s="417"/>
      <c r="C3573" s="418"/>
      <c r="D3573" s="418"/>
    </row>
    <row r="3574" spans="2:4">
      <c r="B3574" s="417"/>
      <c r="C3574" s="418"/>
      <c r="D3574" s="418"/>
    </row>
    <row r="3575" spans="2:4">
      <c r="B3575" s="417"/>
      <c r="C3575" s="418"/>
      <c r="D3575" s="418"/>
    </row>
    <row r="3576" spans="2:4">
      <c r="B3576" s="417"/>
      <c r="C3576" s="418"/>
      <c r="D3576" s="418"/>
    </row>
    <row r="3577" spans="2:4">
      <c r="B3577" s="417"/>
      <c r="C3577" s="418"/>
      <c r="D3577" s="418"/>
    </row>
    <row r="3578" spans="2:4">
      <c r="B3578" s="417"/>
      <c r="C3578" s="418"/>
      <c r="D3578" s="418"/>
    </row>
    <row r="3579" spans="2:4">
      <c r="B3579" s="417"/>
      <c r="C3579" s="418"/>
      <c r="D3579" s="418"/>
    </row>
    <row r="3580" spans="2:4">
      <c r="B3580" s="417"/>
      <c r="C3580" s="418"/>
      <c r="D3580" s="418"/>
    </row>
    <row r="3581" spans="2:4">
      <c r="B3581" s="417"/>
      <c r="C3581" s="418"/>
      <c r="D3581" s="418"/>
    </row>
    <row r="3582" spans="2:4">
      <c r="B3582" s="417"/>
      <c r="C3582" s="418"/>
      <c r="D3582" s="418"/>
    </row>
    <row r="3583" spans="2:4">
      <c r="B3583" s="417"/>
      <c r="C3583" s="418"/>
      <c r="D3583" s="418"/>
    </row>
    <row r="3584" spans="2:4">
      <c r="B3584" s="417"/>
      <c r="C3584" s="418"/>
      <c r="D3584" s="418"/>
    </row>
    <row r="3585" spans="2:4">
      <c r="B3585" s="417"/>
      <c r="C3585" s="418"/>
      <c r="D3585" s="418"/>
    </row>
    <row r="3586" spans="2:4">
      <c r="B3586" s="417"/>
      <c r="C3586" s="418"/>
      <c r="D3586" s="418"/>
    </row>
    <row r="3587" spans="2:4">
      <c r="B3587" s="417"/>
      <c r="C3587" s="418"/>
      <c r="D3587" s="418"/>
    </row>
    <row r="3588" spans="2:4">
      <c r="B3588" s="417"/>
      <c r="C3588" s="418"/>
      <c r="D3588" s="418"/>
    </row>
    <row r="3589" spans="2:4">
      <c r="B3589" s="417"/>
      <c r="C3589" s="418"/>
      <c r="D3589" s="418"/>
    </row>
    <row r="3590" spans="2:4">
      <c r="B3590" s="417"/>
      <c r="C3590" s="418"/>
      <c r="D3590" s="418"/>
    </row>
    <row r="3591" spans="2:4">
      <c r="B3591" s="417"/>
      <c r="C3591" s="418"/>
      <c r="D3591" s="418"/>
    </row>
    <row r="3592" spans="2:4">
      <c r="B3592" s="417"/>
      <c r="C3592" s="418"/>
      <c r="D3592" s="418"/>
    </row>
    <row r="3593" spans="2:4">
      <c r="B3593" s="417"/>
      <c r="C3593" s="418"/>
      <c r="D3593" s="418"/>
    </row>
    <row r="3594" spans="2:4">
      <c r="B3594" s="417"/>
      <c r="C3594" s="418"/>
      <c r="D3594" s="418"/>
    </row>
    <row r="3595" spans="2:4">
      <c r="B3595" s="417"/>
      <c r="C3595" s="418"/>
      <c r="D3595" s="418"/>
    </row>
    <row r="3596" spans="2:4">
      <c r="B3596" s="417"/>
      <c r="C3596" s="418"/>
      <c r="D3596" s="418"/>
    </row>
    <row r="3597" spans="2:4">
      <c r="B3597" s="417"/>
      <c r="C3597" s="418"/>
      <c r="D3597" s="418"/>
    </row>
    <row r="3598" spans="2:4">
      <c r="B3598" s="417"/>
      <c r="C3598" s="418"/>
      <c r="D3598" s="418"/>
    </row>
    <row r="3599" spans="2:4">
      <c r="B3599" s="417"/>
      <c r="C3599" s="418"/>
      <c r="D3599" s="418"/>
    </row>
    <row r="3600" spans="2:4">
      <c r="B3600" s="417"/>
      <c r="C3600" s="418"/>
      <c r="D3600" s="418"/>
    </row>
    <row r="3601" spans="2:4">
      <c r="B3601" s="417"/>
      <c r="C3601" s="418"/>
      <c r="D3601" s="418"/>
    </row>
    <row r="3602" spans="2:4">
      <c r="B3602" s="417"/>
      <c r="C3602" s="418"/>
      <c r="D3602" s="418"/>
    </row>
    <row r="3603" spans="2:4">
      <c r="B3603" s="417"/>
      <c r="C3603" s="418"/>
      <c r="D3603" s="418"/>
    </row>
    <row r="3604" spans="2:4">
      <c r="B3604" s="417"/>
      <c r="C3604" s="418"/>
      <c r="D3604" s="418"/>
    </row>
    <row r="3605" spans="2:4">
      <c r="B3605" s="417"/>
      <c r="C3605" s="418"/>
      <c r="D3605" s="418"/>
    </row>
    <row r="3606" spans="2:4">
      <c r="B3606" s="417"/>
      <c r="C3606" s="418"/>
      <c r="D3606" s="418"/>
    </row>
    <row r="3607" spans="2:4">
      <c r="B3607" s="417"/>
      <c r="C3607" s="418"/>
      <c r="D3607" s="418"/>
    </row>
    <row r="3608" spans="2:4">
      <c r="B3608" s="417"/>
      <c r="C3608" s="418"/>
      <c r="D3608" s="418"/>
    </row>
    <row r="3609" spans="2:4">
      <c r="B3609" s="417"/>
      <c r="C3609" s="418"/>
      <c r="D3609" s="418"/>
    </row>
    <row r="3610" spans="2:4">
      <c r="B3610" s="417"/>
      <c r="C3610" s="418"/>
      <c r="D3610" s="418"/>
    </row>
    <row r="3611" spans="2:4">
      <c r="B3611" s="417"/>
      <c r="C3611" s="418"/>
      <c r="D3611" s="418"/>
    </row>
    <row r="3612" spans="2:4">
      <c r="B3612" s="417"/>
      <c r="C3612" s="418"/>
      <c r="D3612" s="418"/>
    </row>
    <row r="3613" spans="2:4">
      <c r="B3613" s="417"/>
      <c r="C3613" s="418"/>
      <c r="D3613" s="418"/>
    </row>
    <row r="3614" spans="2:4">
      <c r="B3614" s="417"/>
      <c r="C3614" s="418"/>
      <c r="D3614" s="418"/>
    </row>
    <row r="3615" spans="2:4">
      <c r="B3615" s="417"/>
      <c r="C3615" s="418"/>
      <c r="D3615" s="418"/>
    </row>
    <row r="3616" spans="2:4">
      <c r="B3616" s="417"/>
      <c r="C3616" s="418"/>
      <c r="D3616" s="418"/>
    </row>
    <row r="3617" spans="2:4">
      <c r="B3617" s="417"/>
      <c r="C3617" s="418"/>
      <c r="D3617" s="418"/>
    </row>
    <row r="3618" spans="2:4">
      <c r="B3618" s="417"/>
      <c r="C3618" s="418"/>
      <c r="D3618" s="418"/>
    </row>
    <row r="3619" spans="2:4">
      <c r="B3619" s="417"/>
      <c r="C3619" s="418"/>
      <c r="D3619" s="418"/>
    </row>
    <row r="3620" spans="2:4">
      <c r="B3620" s="417"/>
      <c r="C3620" s="418"/>
      <c r="D3620" s="418"/>
    </row>
    <row r="3621" spans="2:4">
      <c r="B3621" s="417"/>
      <c r="C3621" s="418"/>
      <c r="D3621" s="418"/>
    </row>
    <row r="3622" spans="2:4">
      <c r="B3622" s="417"/>
      <c r="C3622" s="418"/>
      <c r="D3622" s="418"/>
    </row>
    <row r="3623" spans="2:4">
      <c r="B3623" s="417"/>
      <c r="C3623" s="418"/>
      <c r="D3623" s="418"/>
    </row>
    <row r="3624" spans="2:4">
      <c r="B3624" s="417"/>
      <c r="C3624" s="418"/>
      <c r="D3624" s="418"/>
    </row>
    <row r="3625" spans="2:4">
      <c r="B3625" s="417"/>
      <c r="C3625" s="418"/>
      <c r="D3625" s="418"/>
    </row>
    <row r="3626" spans="2:4">
      <c r="B3626" s="417"/>
      <c r="C3626" s="418"/>
      <c r="D3626" s="418"/>
    </row>
    <row r="3627" spans="2:4">
      <c r="B3627" s="417"/>
      <c r="C3627" s="418"/>
      <c r="D3627" s="418"/>
    </row>
    <row r="3628" spans="2:4">
      <c r="B3628" s="417"/>
      <c r="C3628" s="418"/>
      <c r="D3628" s="418"/>
    </row>
    <row r="3629" spans="2:4">
      <c r="B3629" s="417"/>
      <c r="C3629" s="418"/>
      <c r="D3629" s="418"/>
    </row>
    <row r="3630" spans="2:4">
      <c r="B3630" s="417"/>
      <c r="C3630" s="418"/>
      <c r="D3630" s="418"/>
    </row>
    <row r="3631" spans="2:4">
      <c r="B3631" s="417"/>
      <c r="C3631" s="418"/>
      <c r="D3631" s="418"/>
    </row>
    <row r="3632" spans="2:4">
      <c r="B3632" s="417"/>
      <c r="C3632" s="418"/>
      <c r="D3632" s="418"/>
    </row>
    <row r="3633" spans="2:4">
      <c r="B3633" s="417"/>
      <c r="C3633" s="418"/>
      <c r="D3633" s="418"/>
    </row>
    <row r="3634" spans="2:4">
      <c r="B3634" s="417"/>
      <c r="C3634" s="418"/>
      <c r="D3634" s="418"/>
    </row>
    <row r="3635" spans="2:4">
      <c r="B3635" s="417"/>
      <c r="C3635" s="418"/>
      <c r="D3635" s="418"/>
    </row>
    <row r="3636" spans="2:4">
      <c r="B3636" s="417"/>
      <c r="C3636" s="418"/>
      <c r="D3636" s="418"/>
    </row>
    <row r="3637" spans="2:4">
      <c r="B3637" s="417"/>
      <c r="C3637" s="418"/>
      <c r="D3637" s="418"/>
    </row>
    <row r="3638" spans="2:4">
      <c r="B3638" s="417"/>
      <c r="C3638" s="418"/>
      <c r="D3638" s="418"/>
    </row>
    <row r="3639" spans="2:4">
      <c r="B3639" s="417"/>
      <c r="C3639" s="418"/>
      <c r="D3639" s="418"/>
    </row>
    <row r="3640" spans="2:4">
      <c r="B3640" s="417"/>
      <c r="C3640" s="418"/>
      <c r="D3640" s="418"/>
    </row>
    <row r="3641" spans="2:4">
      <c r="B3641" s="417"/>
      <c r="C3641" s="418"/>
      <c r="D3641" s="418"/>
    </row>
    <row r="3642" spans="2:4">
      <c r="B3642" s="417"/>
      <c r="C3642" s="418"/>
      <c r="D3642" s="418"/>
    </row>
    <row r="3643" spans="2:4">
      <c r="B3643" s="417"/>
      <c r="C3643" s="418"/>
      <c r="D3643" s="418"/>
    </row>
    <row r="3644" spans="2:4">
      <c r="B3644" s="417"/>
      <c r="C3644" s="418"/>
      <c r="D3644" s="418"/>
    </row>
    <row r="3645" spans="2:4">
      <c r="B3645" s="417"/>
      <c r="C3645" s="418"/>
      <c r="D3645" s="418"/>
    </row>
    <row r="3646" spans="2:4">
      <c r="B3646" s="417"/>
      <c r="C3646" s="418"/>
      <c r="D3646" s="418"/>
    </row>
    <row r="3647" spans="2:4">
      <c r="B3647" s="417"/>
      <c r="C3647" s="418"/>
      <c r="D3647" s="418"/>
    </row>
    <row r="3648" spans="2:4">
      <c r="B3648" s="417"/>
      <c r="C3648" s="418"/>
      <c r="D3648" s="418"/>
    </row>
    <row r="3649" spans="2:4">
      <c r="B3649" s="417"/>
      <c r="C3649" s="418"/>
      <c r="D3649" s="418"/>
    </row>
    <row r="3650" spans="2:4">
      <c r="B3650" s="417"/>
      <c r="C3650" s="418"/>
      <c r="D3650" s="418"/>
    </row>
    <row r="3651" spans="2:4">
      <c r="B3651" s="417"/>
      <c r="C3651" s="418"/>
      <c r="D3651" s="418"/>
    </row>
    <row r="3652" spans="2:4">
      <c r="B3652" s="417"/>
      <c r="C3652" s="418"/>
      <c r="D3652" s="418"/>
    </row>
    <row r="3653" spans="2:4">
      <c r="B3653" s="417"/>
      <c r="C3653" s="418"/>
      <c r="D3653" s="418"/>
    </row>
    <row r="3654" spans="2:4">
      <c r="B3654" s="417"/>
      <c r="C3654" s="418"/>
      <c r="D3654" s="418"/>
    </row>
    <row r="3655" spans="2:4">
      <c r="B3655" s="417"/>
      <c r="C3655" s="418"/>
      <c r="D3655" s="418"/>
    </row>
    <row r="3656" spans="2:4">
      <c r="B3656" s="417"/>
      <c r="C3656" s="418"/>
      <c r="D3656" s="418"/>
    </row>
    <row r="3657" spans="2:4">
      <c r="B3657" s="417"/>
      <c r="C3657" s="418"/>
      <c r="D3657" s="418"/>
    </row>
    <row r="3658" spans="2:4">
      <c r="B3658" s="417"/>
      <c r="C3658" s="418"/>
      <c r="D3658" s="418"/>
    </row>
    <row r="3659" spans="2:4">
      <c r="B3659" s="417"/>
      <c r="C3659" s="418"/>
      <c r="D3659" s="418"/>
    </row>
    <row r="3660" spans="2:4">
      <c r="B3660" s="417"/>
      <c r="C3660" s="418"/>
      <c r="D3660" s="418"/>
    </row>
    <row r="3661" spans="2:4">
      <c r="B3661" s="417"/>
      <c r="C3661" s="418"/>
      <c r="D3661" s="418"/>
    </row>
    <row r="3662" spans="2:4">
      <c r="B3662" s="417"/>
      <c r="C3662" s="418"/>
      <c r="D3662" s="418"/>
    </row>
    <row r="3663" spans="2:4">
      <c r="B3663" s="417"/>
      <c r="C3663" s="418"/>
      <c r="D3663" s="418"/>
    </row>
    <row r="3664" spans="2:4">
      <c r="B3664" s="417"/>
      <c r="C3664" s="418"/>
      <c r="D3664" s="418"/>
    </row>
    <row r="3665" spans="2:4">
      <c r="B3665" s="417"/>
      <c r="C3665" s="418"/>
      <c r="D3665" s="418"/>
    </row>
    <row r="3666" spans="2:4">
      <c r="B3666" s="417"/>
      <c r="C3666" s="418"/>
      <c r="D3666" s="418"/>
    </row>
    <row r="3667" spans="2:4">
      <c r="B3667" s="417"/>
      <c r="C3667" s="418"/>
      <c r="D3667" s="418"/>
    </row>
    <row r="3668" spans="2:4">
      <c r="B3668" s="417"/>
      <c r="C3668" s="418"/>
      <c r="D3668" s="418"/>
    </row>
    <row r="3669" spans="2:4">
      <c r="B3669" s="417"/>
      <c r="C3669" s="418"/>
      <c r="D3669" s="418"/>
    </row>
    <row r="3670" spans="2:4">
      <c r="B3670" s="417"/>
      <c r="C3670" s="418"/>
      <c r="D3670" s="418"/>
    </row>
    <row r="3671" spans="2:4">
      <c r="B3671" s="417"/>
      <c r="C3671" s="418"/>
      <c r="D3671" s="418"/>
    </row>
    <row r="3672" spans="2:4">
      <c r="B3672" s="417"/>
      <c r="C3672" s="418"/>
      <c r="D3672" s="418"/>
    </row>
    <row r="3673" spans="2:4">
      <c r="B3673" s="417"/>
      <c r="C3673" s="418"/>
      <c r="D3673" s="418"/>
    </row>
    <row r="3674" spans="2:4">
      <c r="B3674" s="417"/>
      <c r="C3674" s="418"/>
      <c r="D3674" s="418"/>
    </row>
    <row r="3675" spans="2:4">
      <c r="B3675" s="417"/>
      <c r="C3675" s="418"/>
      <c r="D3675" s="418"/>
    </row>
    <row r="3676" spans="2:4">
      <c r="B3676" s="417"/>
      <c r="C3676" s="418"/>
      <c r="D3676" s="418"/>
    </row>
    <row r="3677" spans="2:4">
      <c r="B3677" s="417"/>
      <c r="C3677" s="418"/>
      <c r="D3677" s="418"/>
    </row>
    <row r="3678" spans="2:4">
      <c r="B3678" s="417"/>
      <c r="C3678" s="418"/>
      <c r="D3678" s="418"/>
    </row>
    <row r="3679" spans="2:4">
      <c r="B3679" s="417"/>
      <c r="C3679" s="418"/>
      <c r="D3679" s="418"/>
    </row>
    <row r="3680" spans="2:4">
      <c r="B3680" s="417"/>
      <c r="C3680" s="418"/>
      <c r="D3680" s="418"/>
    </row>
    <row r="3681" spans="2:4">
      <c r="B3681" s="417"/>
      <c r="C3681" s="418"/>
      <c r="D3681" s="418"/>
    </row>
    <row r="3682" spans="2:4">
      <c r="B3682" s="417"/>
      <c r="C3682" s="418"/>
      <c r="D3682" s="418"/>
    </row>
    <row r="3683" spans="2:4">
      <c r="B3683" s="417"/>
      <c r="C3683" s="418"/>
      <c r="D3683" s="418"/>
    </row>
    <row r="3684" spans="2:4">
      <c r="B3684" s="417"/>
      <c r="C3684" s="418"/>
      <c r="D3684" s="418"/>
    </row>
    <row r="3685" spans="2:4">
      <c r="B3685" s="417"/>
      <c r="C3685" s="418"/>
      <c r="D3685" s="418"/>
    </row>
    <row r="3686" spans="2:4">
      <c r="B3686" s="417"/>
      <c r="C3686" s="418"/>
      <c r="D3686" s="418"/>
    </row>
    <row r="3687" spans="2:4">
      <c r="B3687" s="417"/>
      <c r="C3687" s="418"/>
      <c r="D3687" s="418"/>
    </row>
    <row r="3688" spans="2:4">
      <c r="B3688" s="417"/>
      <c r="C3688" s="418"/>
      <c r="D3688" s="418"/>
    </row>
    <row r="3689" spans="2:4">
      <c r="B3689" s="417"/>
      <c r="C3689" s="418"/>
      <c r="D3689" s="418"/>
    </row>
    <row r="3690" spans="2:4">
      <c r="B3690" s="417"/>
      <c r="C3690" s="418"/>
      <c r="D3690" s="418"/>
    </row>
    <row r="3691" spans="2:4">
      <c r="B3691" s="417"/>
      <c r="C3691" s="418"/>
      <c r="D3691" s="418"/>
    </row>
    <row r="3692" spans="2:4">
      <c r="B3692" s="417"/>
      <c r="C3692" s="418"/>
      <c r="D3692" s="418"/>
    </row>
    <row r="3693" spans="2:4">
      <c r="B3693" s="417"/>
      <c r="C3693" s="418"/>
      <c r="D3693" s="418"/>
    </row>
    <row r="3694" spans="2:4">
      <c r="B3694" s="417"/>
      <c r="C3694" s="418"/>
      <c r="D3694" s="418"/>
    </row>
    <row r="3695" spans="2:4">
      <c r="B3695" s="417"/>
      <c r="C3695" s="418"/>
      <c r="D3695" s="418"/>
    </row>
    <row r="3696" spans="2:4">
      <c r="B3696" s="417"/>
      <c r="C3696" s="418"/>
      <c r="D3696" s="418"/>
    </row>
    <row r="3697" spans="2:4">
      <c r="B3697" s="417"/>
      <c r="C3697" s="418"/>
      <c r="D3697" s="418"/>
    </row>
    <row r="3698" spans="2:4">
      <c r="B3698" s="417"/>
      <c r="C3698" s="418"/>
      <c r="D3698" s="418"/>
    </row>
    <row r="3699" spans="2:4">
      <c r="B3699" s="417"/>
      <c r="C3699" s="418"/>
      <c r="D3699" s="418"/>
    </row>
    <row r="3700" spans="2:4">
      <c r="B3700" s="417"/>
      <c r="C3700" s="418"/>
      <c r="D3700" s="418"/>
    </row>
    <row r="3701" spans="2:4">
      <c r="B3701" s="417"/>
      <c r="C3701" s="418"/>
      <c r="D3701" s="418"/>
    </row>
    <row r="3702" spans="2:4">
      <c r="B3702" s="417"/>
      <c r="C3702" s="418"/>
      <c r="D3702" s="418"/>
    </row>
    <row r="3703" spans="2:4">
      <c r="B3703" s="417"/>
      <c r="C3703" s="418"/>
      <c r="D3703" s="418"/>
    </row>
    <row r="3704" spans="2:4">
      <c r="B3704" s="417"/>
      <c r="C3704" s="418"/>
      <c r="D3704" s="418"/>
    </row>
    <row r="3705" spans="2:4">
      <c r="B3705" s="417"/>
      <c r="C3705" s="418"/>
      <c r="D3705" s="418"/>
    </row>
    <row r="3706" spans="2:4">
      <c r="B3706" s="417"/>
      <c r="C3706" s="418"/>
      <c r="D3706" s="418"/>
    </row>
    <row r="3707" spans="2:4">
      <c r="B3707" s="417"/>
      <c r="C3707" s="418"/>
      <c r="D3707" s="418"/>
    </row>
    <row r="3708" spans="2:4">
      <c r="B3708" s="417"/>
      <c r="C3708" s="418"/>
      <c r="D3708" s="418"/>
    </row>
    <row r="3709" spans="2:4">
      <c r="B3709" s="417"/>
      <c r="C3709" s="418"/>
      <c r="D3709" s="418"/>
    </row>
    <row r="3710" spans="2:4">
      <c r="B3710" s="417"/>
      <c r="C3710" s="418"/>
      <c r="D3710" s="418"/>
    </row>
    <row r="3711" spans="2:4">
      <c r="B3711" s="417"/>
      <c r="C3711" s="418"/>
      <c r="D3711" s="418"/>
    </row>
    <row r="3712" spans="2:4">
      <c r="B3712" s="417"/>
      <c r="C3712" s="418"/>
      <c r="D3712" s="418"/>
    </row>
    <row r="3713" spans="2:4">
      <c r="B3713" s="417"/>
      <c r="C3713" s="418"/>
      <c r="D3713" s="418"/>
    </row>
    <row r="3714" spans="2:4">
      <c r="B3714" s="417"/>
      <c r="C3714" s="418"/>
      <c r="D3714" s="418"/>
    </row>
    <row r="3715" spans="2:4">
      <c r="B3715" s="417"/>
      <c r="C3715" s="418"/>
      <c r="D3715" s="418"/>
    </row>
    <row r="3716" spans="2:4">
      <c r="B3716" s="417"/>
      <c r="C3716" s="418"/>
      <c r="D3716" s="418"/>
    </row>
    <row r="3717" spans="2:4">
      <c r="B3717" s="417"/>
      <c r="C3717" s="418"/>
      <c r="D3717" s="418"/>
    </row>
    <row r="3718" spans="2:4">
      <c r="B3718" s="417"/>
      <c r="C3718" s="418"/>
      <c r="D3718" s="418"/>
    </row>
    <row r="3719" spans="2:4">
      <c r="B3719" s="417"/>
      <c r="C3719" s="418"/>
      <c r="D3719" s="418"/>
    </row>
    <row r="3720" spans="2:4">
      <c r="B3720" s="417"/>
      <c r="C3720" s="418"/>
      <c r="D3720" s="418"/>
    </row>
    <row r="3721" spans="2:4">
      <c r="B3721" s="417"/>
      <c r="C3721" s="418"/>
      <c r="D3721" s="418"/>
    </row>
    <row r="3722" spans="2:4">
      <c r="B3722" s="417"/>
      <c r="C3722" s="418"/>
      <c r="D3722" s="418"/>
    </row>
    <row r="3723" spans="2:4">
      <c r="B3723" s="417"/>
      <c r="C3723" s="418"/>
      <c r="D3723" s="418"/>
    </row>
    <row r="3724" spans="2:4">
      <c r="B3724" s="417"/>
      <c r="C3724" s="418"/>
      <c r="D3724" s="418"/>
    </row>
    <row r="3725" spans="2:4">
      <c r="B3725" s="417"/>
      <c r="C3725" s="418"/>
      <c r="D3725" s="418"/>
    </row>
    <row r="3726" spans="2:4">
      <c r="B3726" s="417"/>
      <c r="C3726" s="418"/>
      <c r="D3726" s="418"/>
    </row>
    <row r="3727" spans="2:4">
      <c r="B3727" s="417"/>
      <c r="C3727" s="418"/>
      <c r="D3727" s="418"/>
    </row>
    <row r="3728" spans="2:4">
      <c r="B3728" s="417"/>
      <c r="C3728" s="418"/>
      <c r="D3728" s="418"/>
    </row>
    <row r="3729" spans="2:4">
      <c r="B3729" s="417"/>
      <c r="C3729" s="418"/>
      <c r="D3729" s="418"/>
    </row>
    <row r="3730" spans="2:4">
      <c r="B3730" s="417"/>
      <c r="C3730" s="418"/>
      <c r="D3730" s="418"/>
    </row>
    <row r="3731" spans="2:4">
      <c r="B3731" s="417"/>
      <c r="C3731" s="418"/>
      <c r="D3731" s="418"/>
    </row>
    <row r="3732" spans="2:4">
      <c r="B3732" s="417"/>
      <c r="C3732" s="418"/>
      <c r="D3732" s="418"/>
    </row>
    <row r="3733" spans="2:4">
      <c r="B3733" s="417"/>
      <c r="C3733" s="418"/>
      <c r="D3733" s="418"/>
    </row>
    <row r="3734" spans="2:4">
      <c r="B3734" s="417"/>
      <c r="C3734" s="418"/>
      <c r="D3734" s="418"/>
    </row>
    <row r="3735" spans="2:4">
      <c r="B3735" s="417"/>
      <c r="C3735" s="418"/>
      <c r="D3735" s="418"/>
    </row>
    <row r="3736" spans="2:4">
      <c r="B3736" s="417"/>
      <c r="C3736" s="418"/>
      <c r="D3736" s="418"/>
    </row>
    <row r="3737" spans="2:4">
      <c r="B3737" s="417"/>
      <c r="C3737" s="418"/>
      <c r="D3737" s="418"/>
    </row>
    <row r="3738" spans="2:4">
      <c r="B3738" s="417"/>
      <c r="C3738" s="418"/>
      <c r="D3738" s="418"/>
    </row>
    <row r="3739" spans="2:4">
      <c r="B3739" s="417"/>
      <c r="C3739" s="418"/>
      <c r="D3739" s="418"/>
    </row>
    <row r="3740" spans="2:4">
      <c r="B3740" s="417"/>
      <c r="C3740" s="418"/>
      <c r="D3740" s="418"/>
    </row>
    <row r="3741" spans="2:4">
      <c r="B3741" s="417"/>
      <c r="C3741" s="418"/>
      <c r="D3741" s="418"/>
    </row>
    <row r="3742" spans="2:4">
      <c r="B3742" s="417"/>
      <c r="C3742" s="418"/>
      <c r="D3742" s="418"/>
    </row>
    <row r="3743" spans="2:4">
      <c r="B3743" s="417"/>
      <c r="C3743" s="418"/>
      <c r="D3743" s="418"/>
    </row>
    <row r="3744" spans="2:4">
      <c r="B3744" s="417"/>
      <c r="C3744" s="418"/>
      <c r="D3744" s="418"/>
    </row>
    <row r="3745" spans="2:4">
      <c r="B3745" s="417"/>
      <c r="C3745" s="418"/>
      <c r="D3745" s="418"/>
    </row>
    <row r="3746" spans="2:4">
      <c r="B3746" s="417"/>
      <c r="C3746" s="418"/>
      <c r="D3746" s="418"/>
    </row>
    <row r="3747" spans="2:4">
      <c r="B3747" s="417"/>
      <c r="C3747" s="418"/>
      <c r="D3747" s="418"/>
    </row>
    <row r="3748" spans="2:4">
      <c r="B3748" s="417"/>
      <c r="C3748" s="418"/>
      <c r="D3748" s="418"/>
    </row>
    <row r="3749" spans="2:4">
      <c r="B3749" s="417"/>
      <c r="C3749" s="418"/>
      <c r="D3749" s="418"/>
    </row>
    <row r="3750" spans="2:4">
      <c r="B3750" s="417"/>
      <c r="C3750" s="418"/>
      <c r="D3750" s="418"/>
    </row>
    <row r="3751" spans="2:4">
      <c r="B3751" s="417"/>
      <c r="C3751" s="418"/>
      <c r="D3751" s="418"/>
    </row>
    <row r="3752" spans="2:4">
      <c r="B3752" s="417"/>
      <c r="C3752" s="418"/>
      <c r="D3752" s="418"/>
    </row>
    <row r="3753" spans="2:4">
      <c r="B3753" s="417"/>
      <c r="C3753" s="418"/>
      <c r="D3753" s="418"/>
    </row>
    <row r="3754" spans="2:4">
      <c r="B3754" s="417"/>
      <c r="C3754" s="418"/>
      <c r="D3754" s="418"/>
    </row>
    <row r="3755" spans="2:4">
      <c r="B3755" s="417"/>
      <c r="C3755" s="418"/>
      <c r="D3755" s="418"/>
    </row>
    <row r="3756" spans="2:4">
      <c r="B3756" s="417"/>
      <c r="C3756" s="418"/>
      <c r="D3756" s="418"/>
    </row>
    <row r="3757" spans="2:4">
      <c r="B3757" s="417"/>
      <c r="C3757" s="418"/>
      <c r="D3757" s="418"/>
    </row>
    <row r="3758" spans="2:4">
      <c r="B3758" s="417"/>
      <c r="C3758" s="418"/>
      <c r="D3758" s="418"/>
    </row>
    <row r="3759" spans="2:4">
      <c r="B3759" s="417"/>
      <c r="C3759" s="418"/>
      <c r="D3759" s="418"/>
    </row>
    <row r="3760" spans="2:4">
      <c r="B3760" s="417"/>
      <c r="C3760" s="418"/>
      <c r="D3760" s="418"/>
    </row>
    <row r="3761" spans="2:4">
      <c r="B3761" s="417"/>
      <c r="C3761" s="418"/>
      <c r="D3761" s="418"/>
    </row>
    <row r="3762" spans="2:4">
      <c r="B3762" s="417"/>
      <c r="C3762" s="418"/>
      <c r="D3762" s="418"/>
    </row>
    <row r="3763" spans="2:4">
      <c r="B3763" s="417"/>
      <c r="C3763" s="418"/>
      <c r="D3763" s="418"/>
    </row>
    <row r="3764" spans="2:4">
      <c r="B3764" s="417"/>
      <c r="C3764" s="418"/>
      <c r="D3764" s="418"/>
    </row>
    <row r="3765" spans="2:4">
      <c r="B3765" s="417"/>
      <c r="C3765" s="418"/>
      <c r="D3765" s="418"/>
    </row>
    <row r="3766" spans="2:4">
      <c r="B3766" s="417"/>
      <c r="C3766" s="418"/>
      <c r="D3766" s="418"/>
    </row>
    <row r="3767" spans="2:4">
      <c r="B3767" s="417"/>
      <c r="C3767" s="418"/>
      <c r="D3767" s="418"/>
    </row>
    <row r="3768" spans="2:4">
      <c r="B3768" s="417"/>
      <c r="C3768" s="418"/>
      <c r="D3768" s="418"/>
    </row>
    <row r="3769" spans="2:4">
      <c r="B3769" s="417"/>
      <c r="C3769" s="418"/>
      <c r="D3769" s="418"/>
    </row>
    <row r="3770" spans="2:4">
      <c r="B3770" s="417"/>
      <c r="C3770" s="418"/>
      <c r="D3770" s="418"/>
    </row>
    <row r="3771" spans="2:4">
      <c r="B3771" s="417"/>
      <c r="C3771" s="418"/>
      <c r="D3771" s="418"/>
    </row>
    <row r="3772" spans="2:4">
      <c r="B3772" s="417"/>
      <c r="C3772" s="418"/>
      <c r="D3772" s="418"/>
    </row>
    <row r="3773" spans="2:4">
      <c r="B3773" s="417"/>
      <c r="C3773" s="418"/>
      <c r="D3773" s="418"/>
    </row>
    <row r="3774" spans="2:4">
      <c r="B3774" s="417"/>
      <c r="C3774" s="418"/>
      <c r="D3774" s="418"/>
    </row>
    <row r="3775" spans="2:4">
      <c r="B3775" s="417"/>
      <c r="C3775" s="418"/>
      <c r="D3775" s="418"/>
    </row>
    <row r="3776" spans="2:4">
      <c r="B3776" s="417"/>
      <c r="C3776" s="418"/>
      <c r="D3776" s="418"/>
    </row>
    <row r="3777" spans="2:4">
      <c r="B3777" s="417"/>
      <c r="C3777" s="418"/>
      <c r="D3777" s="418"/>
    </row>
    <row r="3778" spans="2:4">
      <c r="B3778" s="417"/>
      <c r="C3778" s="418"/>
      <c r="D3778" s="418"/>
    </row>
    <row r="3779" spans="2:4">
      <c r="B3779" s="417"/>
      <c r="C3779" s="418"/>
      <c r="D3779" s="418"/>
    </row>
    <row r="3780" spans="2:4">
      <c r="B3780" s="417"/>
      <c r="C3780" s="418"/>
      <c r="D3780" s="418"/>
    </row>
    <row r="3781" spans="2:4">
      <c r="B3781" s="417"/>
      <c r="C3781" s="418"/>
      <c r="D3781" s="418"/>
    </row>
    <row r="3782" spans="2:4">
      <c r="B3782" s="417"/>
      <c r="C3782" s="418"/>
      <c r="D3782" s="418"/>
    </row>
    <row r="3783" spans="2:4">
      <c r="B3783" s="417"/>
      <c r="C3783" s="418"/>
      <c r="D3783" s="418"/>
    </row>
    <row r="3784" spans="2:4">
      <c r="B3784" s="417"/>
      <c r="C3784" s="418"/>
      <c r="D3784" s="418"/>
    </row>
    <row r="3785" spans="2:4">
      <c r="B3785" s="417"/>
      <c r="C3785" s="418"/>
      <c r="D3785" s="418"/>
    </row>
    <row r="3786" spans="2:4">
      <c r="B3786" s="417"/>
      <c r="C3786" s="418"/>
      <c r="D3786" s="418"/>
    </row>
    <row r="3787" spans="2:4">
      <c r="B3787" s="417"/>
      <c r="C3787" s="418"/>
      <c r="D3787" s="418"/>
    </row>
    <row r="3788" spans="2:4">
      <c r="B3788" s="417"/>
      <c r="C3788" s="418"/>
      <c r="D3788" s="418"/>
    </row>
    <row r="3789" spans="2:4">
      <c r="B3789" s="417"/>
      <c r="C3789" s="418"/>
      <c r="D3789" s="418"/>
    </row>
    <row r="3790" spans="2:4">
      <c r="B3790" s="417"/>
      <c r="C3790" s="418"/>
      <c r="D3790" s="418"/>
    </row>
    <row r="3791" spans="2:4">
      <c r="B3791" s="417"/>
      <c r="C3791" s="418"/>
      <c r="D3791" s="418"/>
    </row>
    <row r="3792" spans="2:4">
      <c r="B3792" s="417"/>
      <c r="C3792" s="418"/>
      <c r="D3792" s="418"/>
    </row>
    <row r="3793" spans="2:4">
      <c r="B3793" s="417"/>
      <c r="C3793" s="418"/>
      <c r="D3793" s="418"/>
    </row>
    <row r="3794" spans="2:4">
      <c r="B3794" s="417"/>
      <c r="C3794" s="418"/>
      <c r="D3794" s="418"/>
    </row>
    <row r="3795" spans="2:4">
      <c r="B3795" s="417"/>
      <c r="C3795" s="418"/>
      <c r="D3795" s="418"/>
    </row>
    <row r="3796" spans="2:4">
      <c r="B3796" s="417"/>
      <c r="C3796" s="418"/>
      <c r="D3796" s="418"/>
    </row>
    <row r="3797" spans="2:4">
      <c r="B3797" s="417"/>
      <c r="C3797" s="418"/>
      <c r="D3797" s="418"/>
    </row>
    <row r="3798" spans="2:4">
      <c r="B3798" s="417"/>
      <c r="C3798" s="418"/>
      <c r="D3798" s="418"/>
    </row>
    <row r="3799" spans="2:4">
      <c r="B3799" s="417"/>
      <c r="C3799" s="418"/>
      <c r="D3799" s="418"/>
    </row>
    <row r="3800" spans="2:4">
      <c r="B3800" s="417"/>
      <c r="C3800" s="418"/>
      <c r="D3800" s="418"/>
    </row>
    <row r="3801" spans="2:4">
      <c r="B3801" s="417"/>
      <c r="C3801" s="418"/>
      <c r="D3801" s="418"/>
    </row>
    <row r="3802" spans="2:4">
      <c r="B3802" s="417"/>
      <c r="C3802" s="418"/>
      <c r="D3802" s="418"/>
    </row>
    <row r="3803" spans="2:4">
      <c r="B3803" s="417"/>
      <c r="C3803" s="418"/>
      <c r="D3803" s="418"/>
    </row>
    <row r="3804" spans="2:4">
      <c r="B3804" s="417"/>
      <c r="C3804" s="418"/>
      <c r="D3804" s="418"/>
    </row>
    <row r="3805" spans="2:4">
      <c r="B3805" s="417"/>
      <c r="C3805" s="418"/>
      <c r="D3805" s="418"/>
    </row>
    <row r="3806" spans="2:4">
      <c r="B3806" s="417"/>
      <c r="C3806" s="418"/>
      <c r="D3806" s="418"/>
    </row>
    <row r="3807" spans="2:4">
      <c r="B3807" s="417"/>
      <c r="C3807" s="418"/>
      <c r="D3807" s="418"/>
    </row>
    <row r="3808" spans="2:4">
      <c r="B3808" s="417"/>
      <c r="C3808" s="418"/>
      <c r="D3808" s="418"/>
    </row>
    <row r="3809" spans="2:4">
      <c r="B3809" s="417"/>
      <c r="C3809" s="418"/>
      <c r="D3809" s="418"/>
    </row>
    <row r="3810" spans="2:4">
      <c r="B3810" s="417"/>
      <c r="C3810" s="418"/>
      <c r="D3810" s="418"/>
    </row>
    <row r="3811" spans="2:4">
      <c r="B3811" s="417"/>
      <c r="C3811" s="418"/>
      <c r="D3811" s="418"/>
    </row>
    <row r="3812" spans="2:4">
      <c r="B3812" s="417"/>
      <c r="C3812" s="418"/>
      <c r="D3812" s="418"/>
    </row>
    <row r="3813" spans="2:4">
      <c r="B3813" s="417"/>
      <c r="C3813" s="418"/>
      <c r="D3813" s="418"/>
    </row>
    <row r="3814" spans="2:4">
      <c r="B3814" s="417"/>
      <c r="C3814" s="418"/>
      <c r="D3814" s="418"/>
    </row>
    <row r="3815" spans="2:4">
      <c r="B3815" s="417"/>
      <c r="C3815" s="418"/>
      <c r="D3815" s="418"/>
    </row>
    <row r="3816" spans="2:4">
      <c r="B3816" s="417"/>
      <c r="C3816" s="418"/>
      <c r="D3816" s="418"/>
    </row>
    <row r="3817" spans="2:4">
      <c r="B3817" s="417"/>
      <c r="C3817" s="418"/>
      <c r="D3817" s="418"/>
    </row>
    <row r="3818" spans="2:4">
      <c r="B3818" s="417"/>
      <c r="C3818" s="418"/>
      <c r="D3818" s="418"/>
    </row>
    <row r="3819" spans="2:4">
      <c r="B3819" s="417"/>
      <c r="C3819" s="418"/>
      <c r="D3819" s="418"/>
    </row>
    <row r="3820" spans="2:4">
      <c r="B3820" s="417"/>
      <c r="C3820" s="418"/>
      <c r="D3820" s="418"/>
    </row>
    <row r="3821" spans="2:4">
      <c r="B3821" s="417"/>
      <c r="C3821" s="418"/>
      <c r="D3821" s="418"/>
    </row>
    <row r="3822" spans="2:4">
      <c r="B3822" s="417"/>
      <c r="C3822" s="418"/>
      <c r="D3822" s="418"/>
    </row>
    <row r="3823" spans="2:4">
      <c r="B3823" s="417"/>
      <c r="C3823" s="418"/>
      <c r="D3823" s="418"/>
    </row>
    <row r="3824" spans="2:4">
      <c r="B3824" s="417"/>
      <c r="C3824" s="418"/>
      <c r="D3824" s="418"/>
    </row>
    <row r="3825" spans="2:4">
      <c r="B3825" s="417"/>
      <c r="C3825" s="418"/>
      <c r="D3825" s="418"/>
    </row>
    <row r="3826" spans="2:4">
      <c r="B3826" s="417"/>
      <c r="C3826" s="418"/>
      <c r="D3826" s="418"/>
    </row>
    <row r="3827" spans="2:4">
      <c r="B3827" s="417"/>
      <c r="C3827" s="418"/>
      <c r="D3827" s="418"/>
    </row>
    <row r="3828" spans="2:4">
      <c r="B3828" s="417"/>
      <c r="C3828" s="418"/>
      <c r="D3828" s="418"/>
    </row>
    <row r="3829" spans="2:4">
      <c r="B3829" s="417"/>
      <c r="C3829" s="418"/>
      <c r="D3829" s="418"/>
    </row>
    <row r="3830" spans="2:4">
      <c r="B3830" s="417"/>
      <c r="C3830" s="418"/>
      <c r="D3830" s="418"/>
    </row>
    <row r="3831" spans="2:4">
      <c r="B3831" s="417"/>
      <c r="C3831" s="418"/>
      <c r="D3831" s="418"/>
    </row>
    <row r="3832" spans="2:4">
      <c r="B3832" s="417"/>
      <c r="C3832" s="418"/>
      <c r="D3832" s="418"/>
    </row>
    <row r="3833" spans="2:4">
      <c r="B3833" s="417"/>
      <c r="C3833" s="418"/>
      <c r="D3833" s="418"/>
    </row>
    <row r="3834" spans="2:4">
      <c r="B3834" s="417"/>
      <c r="C3834" s="418"/>
      <c r="D3834" s="418"/>
    </row>
    <row r="3835" spans="2:4">
      <c r="B3835" s="417"/>
      <c r="C3835" s="418"/>
      <c r="D3835" s="418"/>
    </row>
    <row r="3836" spans="2:4">
      <c r="B3836" s="417"/>
      <c r="C3836" s="418"/>
      <c r="D3836" s="418"/>
    </row>
    <row r="3837" spans="2:4">
      <c r="B3837" s="417"/>
      <c r="C3837" s="418"/>
      <c r="D3837" s="418"/>
    </row>
    <row r="3838" spans="2:4">
      <c r="B3838" s="417"/>
      <c r="C3838" s="418"/>
      <c r="D3838" s="418"/>
    </row>
    <row r="3839" spans="2:4">
      <c r="B3839" s="417"/>
      <c r="C3839" s="418"/>
      <c r="D3839" s="418"/>
    </row>
    <row r="3840" spans="2:4">
      <c r="B3840" s="417"/>
      <c r="C3840" s="418"/>
      <c r="D3840" s="418"/>
    </row>
    <row r="3841" spans="2:4">
      <c r="B3841" s="417"/>
      <c r="C3841" s="418"/>
      <c r="D3841" s="418"/>
    </row>
    <row r="3842" spans="2:4">
      <c r="B3842" s="417"/>
      <c r="C3842" s="418"/>
      <c r="D3842" s="418"/>
    </row>
    <row r="3843" spans="2:4">
      <c r="B3843" s="417"/>
      <c r="C3843" s="418"/>
      <c r="D3843" s="418"/>
    </row>
    <row r="3844" spans="2:4">
      <c r="B3844" s="417"/>
      <c r="C3844" s="418"/>
      <c r="D3844" s="418"/>
    </row>
    <row r="3845" spans="2:4">
      <c r="B3845" s="417"/>
      <c r="C3845" s="418"/>
      <c r="D3845" s="418"/>
    </row>
    <row r="3846" spans="2:4">
      <c r="B3846" s="417"/>
      <c r="C3846" s="418"/>
      <c r="D3846" s="418"/>
    </row>
    <row r="3847" spans="2:4">
      <c r="B3847" s="417"/>
      <c r="C3847" s="418"/>
      <c r="D3847" s="418"/>
    </row>
    <row r="3848" spans="2:4">
      <c r="B3848" s="417"/>
      <c r="C3848" s="418"/>
      <c r="D3848" s="418"/>
    </row>
    <row r="3849" spans="2:4">
      <c r="B3849" s="417"/>
      <c r="C3849" s="418"/>
      <c r="D3849" s="418"/>
    </row>
    <row r="3850" spans="2:4">
      <c r="B3850" s="417"/>
      <c r="C3850" s="418"/>
      <c r="D3850" s="418"/>
    </row>
    <row r="3851" spans="2:4">
      <c r="B3851" s="417"/>
      <c r="C3851" s="418"/>
      <c r="D3851" s="418"/>
    </row>
    <row r="3852" spans="2:4">
      <c r="B3852" s="417"/>
      <c r="C3852" s="418"/>
      <c r="D3852" s="418"/>
    </row>
    <row r="3853" spans="2:4">
      <c r="B3853" s="417"/>
      <c r="C3853" s="418"/>
      <c r="D3853" s="418"/>
    </row>
    <row r="3854" spans="2:4">
      <c r="B3854" s="417"/>
      <c r="C3854" s="418"/>
      <c r="D3854" s="418"/>
    </row>
    <row r="3855" spans="2:4">
      <c r="B3855" s="417"/>
      <c r="C3855" s="418"/>
      <c r="D3855" s="418"/>
    </row>
    <row r="3856" spans="2:4">
      <c r="B3856" s="417"/>
      <c r="C3856" s="418"/>
      <c r="D3856" s="418"/>
    </row>
    <row r="3857" spans="2:4">
      <c r="B3857" s="417"/>
      <c r="C3857" s="418"/>
      <c r="D3857" s="418"/>
    </row>
    <row r="3858" spans="2:4">
      <c r="B3858" s="417"/>
      <c r="C3858" s="418"/>
      <c r="D3858" s="418"/>
    </row>
    <row r="3859" spans="2:4">
      <c r="B3859" s="417"/>
      <c r="C3859" s="418"/>
      <c r="D3859" s="418"/>
    </row>
    <row r="3860" spans="2:4">
      <c r="B3860" s="417"/>
      <c r="C3860" s="418"/>
      <c r="D3860" s="418"/>
    </row>
    <row r="3861" spans="2:4">
      <c r="B3861" s="417"/>
      <c r="C3861" s="418"/>
      <c r="D3861" s="418"/>
    </row>
    <row r="3862" spans="2:4">
      <c r="B3862" s="417"/>
      <c r="C3862" s="418"/>
      <c r="D3862" s="418"/>
    </row>
    <row r="3863" spans="2:4">
      <c r="B3863" s="417"/>
      <c r="C3863" s="418"/>
      <c r="D3863" s="418"/>
    </row>
    <row r="3864" spans="2:4">
      <c r="B3864" s="417"/>
      <c r="C3864" s="418"/>
      <c r="D3864" s="418"/>
    </row>
    <row r="3865" spans="2:4">
      <c r="B3865" s="417"/>
      <c r="C3865" s="418"/>
      <c r="D3865" s="418"/>
    </row>
    <row r="3866" spans="2:4">
      <c r="B3866" s="417"/>
      <c r="C3866" s="418"/>
      <c r="D3866" s="418"/>
    </row>
    <row r="3867" spans="2:4">
      <c r="B3867" s="417"/>
      <c r="C3867" s="418"/>
      <c r="D3867" s="418"/>
    </row>
    <row r="3868" spans="2:4">
      <c r="B3868" s="417"/>
      <c r="C3868" s="418"/>
      <c r="D3868" s="418"/>
    </row>
    <row r="3869" spans="2:4">
      <c r="B3869" s="417"/>
      <c r="C3869" s="418"/>
      <c r="D3869" s="418"/>
    </row>
    <row r="3870" spans="2:4">
      <c r="B3870" s="417"/>
      <c r="C3870" s="418"/>
      <c r="D3870" s="418"/>
    </row>
    <row r="3871" spans="2:4">
      <c r="B3871" s="417"/>
      <c r="C3871" s="418"/>
      <c r="D3871" s="418"/>
    </row>
    <row r="3872" spans="2:4">
      <c r="B3872" s="417"/>
      <c r="C3872" s="418"/>
      <c r="D3872" s="418"/>
    </row>
    <row r="3873" spans="2:4">
      <c r="B3873" s="417"/>
      <c r="C3873" s="418"/>
      <c r="D3873" s="418"/>
    </row>
    <row r="3874" spans="2:4">
      <c r="B3874" s="417"/>
      <c r="C3874" s="418"/>
      <c r="D3874" s="418"/>
    </row>
    <row r="3875" spans="2:4">
      <c r="B3875" s="417"/>
      <c r="C3875" s="418"/>
      <c r="D3875" s="418"/>
    </row>
    <row r="3876" spans="2:4">
      <c r="B3876" s="417"/>
      <c r="C3876" s="418"/>
      <c r="D3876" s="418"/>
    </row>
    <row r="3877" spans="2:4">
      <c r="B3877" s="417"/>
      <c r="C3877" s="418"/>
      <c r="D3877" s="418"/>
    </row>
    <row r="3878" spans="2:4">
      <c r="B3878" s="417"/>
      <c r="C3878" s="418"/>
      <c r="D3878" s="418"/>
    </row>
    <row r="3879" spans="2:4">
      <c r="B3879" s="417"/>
      <c r="C3879" s="418"/>
      <c r="D3879" s="418"/>
    </row>
    <row r="3880" spans="2:4">
      <c r="B3880" s="417"/>
      <c r="C3880" s="418"/>
      <c r="D3880" s="418"/>
    </row>
    <row r="3881" spans="2:4">
      <c r="B3881" s="417"/>
      <c r="C3881" s="418"/>
      <c r="D3881" s="418"/>
    </row>
    <row r="3882" spans="2:4">
      <c r="B3882" s="417"/>
      <c r="C3882" s="418"/>
      <c r="D3882" s="418"/>
    </row>
    <row r="3883" spans="2:4">
      <c r="B3883" s="417"/>
      <c r="C3883" s="418"/>
      <c r="D3883" s="418"/>
    </row>
    <row r="3884" spans="2:4">
      <c r="B3884" s="417"/>
      <c r="C3884" s="418"/>
      <c r="D3884" s="418"/>
    </row>
    <row r="3885" spans="2:4">
      <c r="B3885" s="417"/>
      <c r="C3885" s="418"/>
      <c r="D3885" s="418"/>
    </row>
    <row r="3886" spans="2:4">
      <c r="B3886" s="417"/>
      <c r="C3886" s="418"/>
      <c r="D3886" s="418"/>
    </row>
    <row r="3887" spans="2:4">
      <c r="B3887" s="417"/>
      <c r="C3887" s="418"/>
      <c r="D3887" s="418"/>
    </row>
    <row r="3888" spans="2:4">
      <c r="B3888" s="417"/>
      <c r="C3888" s="418"/>
      <c r="D3888" s="418"/>
    </row>
    <row r="3889" spans="2:4">
      <c r="B3889" s="417"/>
      <c r="C3889" s="418"/>
      <c r="D3889" s="418"/>
    </row>
    <row r="3890" spans="2:4">
      <c r="B3890" s="417"/>
      <c r="C3890" s="418"/>
      <c r="D3890" s="418"/>
    </row>
    <row r="3891" spans="2:4">
      <c r="B3891" s="417"/>
      <c r="C3891" s="418"/>
      <c r="D3891" s="418"/>
    </row>
    <row r="3892" spans="2:4">
      <c r="B3892" s="417"/>
      <c r="C3892" s="418"/>
      <c r="D3892" s="418"/>
    </row>
    <row r="3893" spans="2:4">
      <c r="B3893" s="417"/>
      <c r="C3893" s="418"/>
      <c r="D3893" s="418"/>
    </row>
    <row r="3894" spans="2:4">
      <c r="B3894" s="417"/>
      <c r="C3894" s="418"/>
      <c r="D3894" s="418"/>
    </row>
    <row r="3895" spans="2:4">
      <c r="B3895" s="417"/>
      <c r="C3895" s="418"/>
      <c r="D3895" s="418"/>
    </row>
    <row r="3896" spans="2:4">
      <c r="B3896" s="417"/>
      <c r="C3896" s="418"/>
      <c r="D3896" s="418"/>
    </row>
    <row r="3897" spans="2:4">
      <c r="B3897" s="417"/>
      <c r="C3897" s="418"/>
      <c r="D3897" s="418"/>
    </row>
    <row r="3898" spans="2:4">
      <c r="B3898" s="417"/>
      <c r="C3898" s="418"/>
      <c r="D3898" s="418"/>
    </row>
    <row r="3899" spans="2:4">
      <c r="B3899" s="417"/>
      <c r="C3899" s="418"/>
      <c r="D3899" s="418"/>
    </row>
    <row r="3900" spans="2:4">
      <c r="B3900" s="417"/>
      <c r="C3900" s="418"/>
      <c r="D3900" s="418"/>
    </row>
    <row r="3901" spans="2:4">
      <c r="B3901" s="417"/>
      <c r="C3901" s="418"/>
      <c r="D3901" s="418"/>
    </row>
    <row r="3902" spans="2:4">
      <c r="B3902" s="417"/>
      <c r="C3902" s="418"/>
      <c r="D3902" s="418"/>
    </row>
    <row r="3903" spans="2:4">
      <c r="B3903" s="417"/>
      <c r="C3903" s="418"/>
      <c r="D3903" s="418"/>
    </row>
    <row r="3904" spans="2:4">
      <c r="B3904" s="417"/>
      <c r="C3904" s="418"/>
      <c r="D3904" s="418"/>
    </row>
    <row r="3905" spans="2:4">
      <c r="B3905" s="417"/>
      <c r="C3905" s="418"/>
      <c r="D3905" s="418"/>
    </row>
    <row r="3906" spans="2:4">
      <c r="B3906" s="417"/>
      <c r="C3906" s="418"/>
      <c r="D3906" s="418"/>
    </row>
    <row r="3907" spans="2:4">
      <c r="B3907" s="417"/>
      <c r="C3907" s="418"/>
      <c r="D3907" s="418"/>
    </row>
    <row r="3908" spans="2:4">
      <c r="B3908" s="417"/>
      <c r="C3908" s="418"/>
      <c r="D3908" s="418"/>
    </row>
    <row r="3909" spans="2:4">
      <c r="B3909" s="417"/>
      <c r="C3909" s="418"/>
      <c r="D3909" s="418"/>
    </row>
    <row r="3910" spans="2:4">
      <c r="B3910" s="417"/>
      <c r="C3910" s="418"/>
      <c r="D3910" s="418"/>
    </row>
    <row r="3911" spans="2:4">
      <c r="B3911" s="417"/>
      <c r="C3911" s="418"/>
      <c r="D3911" s="418"/>
    </row>
    <row r="3912" spans="2:4">
      <c r="B3912" s="417"/>
      <c r="C3912" s="418"/>
      <c r="D3912" s="418"/>
    </row>
    <row r="3913" spans="2:4">
      <c r="B3913" s="417"/>
      <c r="C3913" s="418"/>
      <c r="D3913" s="418"/>
    </row>
    <row r="3914" spans="2:4">
      <c r="B3914" s="417"/>
      <c r="C3914" s="418"/>
      <c r="D3914" s="418"/>
    </row>
    <row r="3915" spans="2:4">
      <c r="B3915" s="417"/>
      <c r="C3915" s="418"/>
      <c r="D3915" s="418"/>
    </row>
    <row r="3916" spans="2:4">
      <c r="B3916" s="417"/>
      <c r="C3916" s="418"/>
      <c r="D3916" s="418"/>
    </row>
    <row r="3917" spans="2:4">
      <c r="B3917" s="417"/>
      <c r="C3917" s="418"/>
      <c r="D3917" s="418"/>
    </row>
    <row r="3918" spans="2:4">
      <c r="B3918" s="417"/>
      <c r="C3918" s="418"/>
      <c r="D3918" s="418"/>
    </row>
    <row r="3919" spans="2:4">
      <c r="B3919" s="417"/>
      <c r="C3919" s="418"/>
      <c r="D3919" s="418"/>
    </row>
    <row r="3920" spans="2:4">
      <c r="B3920" s="417"/>
      <c r="C3920" s="418"/>
      <c r="D3920" s="418"/>
    </row>
    <row r="3921" spans="2:4">
      <c r="B3921" s="417"/>
      <c r="C3921" s="418"/>
      <c r="D3921" s="418"/>
    </row>
    <row r="3922" spans="2:4">
      <c r="B3922" s="417"/>
      <c r="C3922" s="418"/>
      <c r="D3922" s="418"/>
    </row>
    <row r="3923" spans="2:4">
      <c r="B3923" s="417"/>
      <c r="C3923" s="418"/>
      <c r="D3923" s="418"/>
    </row>
    <row r="3924" spans="2:4">
      <c r="B3924" s="417"/>
      <c r="C3924" s="418"/>
      <c r="D3924" s="418"/>
    </row>
    <row r="3925" spans="2:4">
      <c r="B3925" s="417"/>
      <c r="C3925" s="418"/>
      <c r="D3925" s="418"/>
    </row>
    <row r="3926" spans="2:4">
      <c r="B3926" s="417"/>
      <c r="C3926" s="418"/>
      <c r="D3926" s="418"/>
    </row>
    <row r="3927" spans="2:4">
      <c r="B3927" s="417"/>
      <c r="C3927" s="418"/>
      <c r="D3927" s="418"/>
    </row>
    <row r="3928" spans="2:4">
      <c r="B3928" s="417"/>
      <c r="C3928" s="418"/>
      <c r="D3928" s="418"/>
    </row>
    <row r="3929" spans="2:4">
      <c r="B3929" s="417"/>
      <c r="C3929" s="418"/>
      <c r="D3929" s="418"/>
    </row>
    <row r="3930" spans="2:4">
      <c r="B3930" s="417"/>
      <c r="C3930" s="418"/>
      <c r="D3930" s="418"/>
    </row>
    <row r="3931" spans="2:4">
      <c r="B3931" s="417"/>
      <c r="C3931" s="418"/>
      <c r="D3931" s="418"/>
    </row>
    <row r="3932" spans="2:4">
      <c r="B3932" s="417"/>
      <c r="C3932" s="418"/>
      <c r="D3932" s="418"/>
    </row>
    <row r="3933" spans="2:4">
      <c r="B3933" s="417"/>
      <c r="C3933" s="418"/>
      <c r="D3933" s="418"/>
    </row>
    <row r="3934" spans="2:4">
      <c r="B3934" s="417"/>
      <c r="C3934" s="418"/>
      <c r="D3934" s="418"/>
    </row>
    <row r="3935" spans="2:4">
      <c r="B3935" s="417"/>
      <c r="C3935" s="418"/>
      <c r="D3935" s="418"/>
    </row>
    <row r="3936" spans="2:4">
      <c r="B3936" s="417"/>
      <c r="C3936" s="418"/>
      <c r="D3936" s="418"/>
    </row>
    <row r="3937" spans="2:4">
      <c r="B3937" s="417"/>
      <c r="C3937" s="418"/>
      <c r="D3937" s="418"/>
    </row>
    <row r="3938" spans="2:4">
      <c r="B3938" s="417"/>
      <c r="C3938" s="418"/>
      <c r="D3938" s="418"/>
    </row>
    <row r="3939" spans="2:4">
      <c r="B3939" s="417"/>
      <c r="C3939" s="418"/>
      <c r="D3939" s="418"/>
    </row>
    <row r="3940" spans="2:4">
      <c r="B3940" s="417"/>
      <c r="C3940" s="418"/>
      <c r="D3940" s="418"/>
    </row>
    <row r="3941" spans="2:4">
      <c r="B3941" s="417"/>
      <c r="C3941" s="418"/>
      <c r="D3941" s="418"/>
    </row>
    <row r="3942" spans="2:4">
      <c r="B3942" s="417"/>
      <c r="C3942" s="418"/>
      <c r="D3942" s="418"/>
    </row>
    <row r="3943" spans="2:4">
      <c r="B3943" s="417"/>
      <c r="C3943" s="418"/>
      <c r="D3943" s="418"/>
    </row>
    <row r="3944" spans="2:4">
      <c r="B3944" s="417"/>
      <c r="C3944" s="418"/>
      <c r="D3944" s="418"/>
    </row>
    <row r="3945" spans="2:4">
      <c r="B3945" s="417"/>
      <c r="C3945" s="418"/>
      <c r="D3945" s="418"/>
    </row>
    <row r="3946" spans="2:4">
      <c r="B3946" s="417"/>
      <c r="C3946" s="418"/>
      <c r="D3946" s="418"/>
    </row>
    <row r="3947" spans="2:4">
      <c r="B3947" s="417"/>
      <c r="C3947" s="418"/>
      <c r="D3947" s="418"/>
    </row>
    <row r="3948" spans="2:4">
      <c r="B3948" s="417"/>
      <c r="C3948" s="418"/>
      <c r="D3948" s="418"/>
    </row>
    <row r="3949" spans="2:4">
      <c r="B3949" s="417"/>
      <c r="C3949" s="418"/>
      <c r="D3949" s="418"/>
    </row>
    <row r="3950" spans="2:4">
      <c r="B3950" s="417"/>
      <c r="C3950" s="418"/>
      <c r="D3950" s="418"/>
    </row>
    <row r="3951" spans="2:4">
      <c r="B3951" s="417"/>
      <c r="C3951" s="418"/>
      <c r="D3951" s="418"/>
    </row>
    <row r="3952" spans="2:4">
      <c r="B3952" s="417"/>
      <c r="C3952" s="418"/>
      <c r="D3952" s="418"/>
    </row>
    <row r="3953" spans="2:4">
      <c r="B3953" s="417"/>
      <c r="C3953" s="418"/>
      <c r="D3953" s="418"/>
    </row>
    <row r="3954" spans="2:4">
      <c r="B3954" s="417"/>
      <c r="C3954" s="418"/>
      <c r="D3954" s="418"/>
    </row>
    <row r="3955" spans="2:4">
      <c r="B3955" s="417"/>
      <c r="C3955" s="418"/>
      <c r="D3955" s="418"/>
    </row>
    <row r="3956" spans="2:4">
      <c r="B3956" s="417"/>
      <c r="C3956" s="418"/>
      <c r="D3956" s="418"/>
    </row>
    <row r="3957" spans="2:4">
      <c r="B3957" s="417"/>
      <c r="C3957" s="418"/>
      <c r="D3957" s="418"/>
    </row>
    <row r="3958" spans="2:4">
      <c r="B3958" s="417"/>
      <c r="C3958" s="418"/>
      <c r="D3958" s="418"/>
    </row>
    <row r="3959" spans="2:4">
      <c r="B3959" s="417"/>
      <c r="C3959" s="418"/>
      <c r="D3959" s="418"/>
    </row>
    <row r="3960" spans="2:4">
      <c r="B3960" s="417"/>
      <c r="C3960" s="418"/>
      <c r="D3960" s="418"/>
    </row>
    <row r="3961" spans="2:4">
      <c r="B3961" s="417"/>
      <c r="C3961" s="418"/>
      <c r="D3961" s="418"/>
    </row>
    <row r="3962" spans="2:4">
      <c r="B3962" s="417"/>
      <c r="C3962" s="418"/>
      <c r="D3962" s="418"/>
    </row>
    <row r="3963" spans="2:4">
      <c r="B3963" s="417"/>
      <c r="C3963" s="418"/>
      <c r="D3963" s="418"/>
    </row>
    <row r="3964" spans="2:4">
      <c r="B3964" s="417"/>
      <c r="C3964" s="418"/>
      <c r="D3964" s="418"/>
    </row>
    <row r="3965" spans="2:4">
      <c r="B3965" s="417"/>
      <c r="C3965" s="418"/>
      <c r="D3965" s="418"/>
    </row>
    <row r="3966" spans="2:4">
      <c r="B3966" s="417"/>
      <c r="C3966" s="418"/>
      <c r="D3966" s="418"/>
    </row>
    <row r="3967" spans="2:4">
      <c r="B3967" s="417"/>
      <c r="C3967" s="418"/>
      <c r="D3967" s="418"/>
    </row>
    <row r="3968" spans="2:4">
      <c r="B3968" s="417"/>
      <c r="C3968" s="418"/>
      <c r="D3968" s="418"/>
    </row>
    <row r="3969" spans="2:4">
      <c r="B3969" s="417"/>
      <c r="C3969" s="418"/>
      <c r="D3969" s="418"/>
    </row>
    <row r="3970" spans="2:4">
      <c r="B3970" s="417"/>
      <c r="C3970" s="418"/>
      <c r="D3970" s="418"/>
    </row>
    <row r="3971" spans="2:4">
      <c r="B3971" s="417"/>
      <c r="C3971" s="418"/>
      <c r="D3971" s="418"/>
    </row>
    <row r="3972" spans="2:4">
      <c r="B3972" s="417"/>
      <c r="C3972" s="418"/>
      <c r="D3972" s="418"/>
    </row>
    <row r="3973" spans="2:4">
      <c r="B3973" s="417"/>
      <c r="C3973" s="418"/>
      <c r="D3973" s="418"/>
    </row>
    <row r="3974" spans="2:4">
      <c r="B3974" s="417"/>
      <c r="C3974" s="418"/>
      <c r="D3974" s="418"/>
    </row>
    <row r="3975" spans="2:4">
      <c r="B3975" s="417"/>
      <c r="C3975" s="418"/>
      <c r="D3975" s="418"/>
    </row>
    <row r="3976" spans="2:4">
      <c r="B3976" s="417"/>
      <c r="C3976" s="418"/>
      <c r="D3976" s="418"/>
    </row>
    <row r="3977" spans="2:4">
      <c r="B3977" s="417"/>
      <c r="C3977" s="418"/>
      <c r="D3977" s="418"/>
    </row>
    <row r="3978" spans="2:4">
      <c r="B3978" s="417"/>
      <c r="C3978" s="418"/>
      <c r="D3978" s="418"/>
    </row>
    <row r="3979" spans="2:4">
      <c r="B3979" s="417"/>
      <c r="C3979" s="418"/>
      <c r="D3979" s="418"/>
    </row>
    <row r="3980" spans="2:4">
      <c r="B3980" s="417"/>
      <c r="C3980" s="418"/>
      <c r="D3980" s="418"/>
    </row>
    <row r="3981" spans="2:4">
      <c r="B3981" s="417"/>
      <c r="C3981" s="418"/>
      <c r="D3981" s="418"/>
    </row>
    <row r="3982" spans="2:4">
      <c r="B3982" s="417"/>
      <c r="C3982" s="418"/>
      <c r="D3982" s="418"/>
    </row>
    <row r="3983" spans="2:4">
      <c r="B3983" s="417"/>
      <c r="C3983" s="418"/>
      <c r="D3983" s="418"/>
    </row>
    <row r="3984" spans="2:4">
      <c r="B3984" s="417"/>
      <c r="C3984" s="418"/>
      <c r="D3984" s="418"/>
    </row>
    <row r="3985" spans="2:4">
      <c r="B3985" s="417"/>
      <c r="C3985" s="418"/>
      <c r="D3985" s="418"/>
    </row>
    <row r="3986" spans="2:4">
      <c r="B3986" s="417"/>
      <c r="C3986" s="418"/>
      <c r="D3986" s="418"/>
    </row>
    <row r="3987" spans="2:4">
      <c r="B3987" s="417"/>
      <c r="C3987" s="418"/>
      <c r="D3987" s="418"/>
    </row>
    <row r="3988" spans="2:4">
      <c r="B3988" s="417"/>
      <c r="C3988" s="418"/>
      <c r="D3988" s="418"/>
    </row>
    <row r="3989" spans="2:4">
      <c r="B3989" s="417"/>
      <c r="C3989" s="418"/>
      <c r="D3989" s="418"/>
    </row>
    <row r="3990" spans="2:4">
      <c r="B3990" s="417"/>
      <c r="C3990" s="418"/>
      <c r="D3990" s="418"/>
    </row>
    <row r="3991" spans="2:4">
      <c r="B3991" s="417"/>
      <c r="C3991" s="418"/>
      <c r="D3991" s="418"/>
    </row>
    <row r="3992" spans="2:4">
      <c r="B3992" s="417"/>
      <c r="C3992" s="418"/>
      <c r="D3992" s="418"/>
    </row>
    <row r="3993" spans="2:4">
      <c r="B3993" s="417"/>
      <c r="C3993" s="418"/>
      <c r="D3993" s="418"/>
    </row>
    <row r="3994" spans="2:4">
      <c r="B3994" s="417"/>
      <c r="C3994" s="418"/>
      <c r="D3994" s="418"/>
    </row>
    <row r="3995" spans="2:4">
      <c r="B3995" s="417"/>
      <c r="C3995" s="418"/>
      <c r="D3995" s="418"/>
    </row>
    <row r="3996" spans="2:4">
      <c r="B3996" s="417"/>
      <c r="C3996" s="418"/>
      <c r="D3996" s="418"/>
    </row>
    <row r="3997" spans="2:4">
      <c r="B3997" s="417"/>
      <c r="C3997" s="418"/>
      <c r="D3997" s="418"/>
    </row>
    <row r="3998" spans="2:4">
      <c r="B3998" s="417"/>
      <c r="C3998" s="418"/>
      <c r="D3998" s="418"/>
    </row>
    <row r="3999" spans="2:4">
      <c r="B3999" s="417"/>
      <c r="C3999" s="418"/>
      <c r="D3999" s="418"/>
    </row>
    <row r="4000" spans="2:4">
      <c r="B4000" s="417"/>
      <c r="C4000" s="418"/>
      <c r="D4000" s="418"/>
    </row>
    <row r="4001" spans="2:4">
      <c r="B4001" s="417"/>
      <c r="C4001" s="418"/>
      <c r="D4001" s="418"/>
    </row>
    <row r="4002" spans="2:4">
      <c r="B4002" s="417"/>
      <c r="C4002" s="418"/>
      <c r="D4002" s="418"/>
    </row>
    <row r="4003" spans="2:4">
      <c r="B4003" s="417"/>
      <c r="C4003" s="418"/>
      <c r="D4003" s="418"/>
    </row>
    <row r="4004" spans="2:4">
      <c r="B4004" s="417"/>
      <c r="C4004" s="418"/>
      <c r="D4004" s="418"/>
    </row>
    <row r="4005" spans="2:4">
      <c r="B4005" s="417"/>
      <c r="C4005" s="418"/>
      <c r="D4005" s="418"/>
    </row>
    <row r="4006" spans="2:4">
      <c r="B4006" s="417"/>
      <c r="C4006" s="418"/>
      <c r="D4006" s="418"/>
    </row>
    <row r="4007" spans="2:4">
      <c r="B4007" s="417"/>
      <c r="C4007" s="418"/>
      <c r="D4007" s="418"/>
    </row>
    <row r="4008" spans="2:4">
      <c r="B4008" s="417"/>
      <c r="C4008" s="418"/>
      <c r="D4008" s="418"/>
    </row>
    <row r="4009" spans="2:4">
      <c r="B4009" s="417"/>
      <c r="C4009" s="418"/>
      <c r="D4009" s="418"/>
    </row>
    <row r="4010" spans="2:4">
      <c r="B4010" s="417"/>
      <c r="C4010" s="418"/>
      <c r="D4010" s="418"/>
    </row>
    <row r="4011" spans="2:4">
      <c r="B4011" s="417"/>
      <c r="C4011" s="418"/>
      <c r="D4011" s="418"/>
    </row>
    <row r="4012" spans="2:4">
      <c r="B4012" s="417"/>
      <c r="C4012" s="418"/>
      <c r="D4012" s="418"/>
    </row>
    <row r="4013" spans="2:4">
      <c r="B4013" s="417"/>
      <c r="C4013" s="418"/>
      <c r="D4013" s="418"/>
    </row>
    <row r="4014" spans="2:4">
      <c r="B4014" s="417"/>
      <c r="C4014" s="418"/>
      <c r="D4014" s="418"/>
    </row>
    <row r="4015" spans="2:4">
      <c r="B4015" s="417"/>
      <c r="C4015" s="418"/>
      <c r="D4015" s="418"/>
    </row>
    <row r="4016" spans="2:4">
      <c r="B4016" s="417"/>
      <c r="C4016" s="418"/>
      <c r="D4016" s="418"/>
    </row>
    <row r="4017" spans="2:4">
      <c r="B4017" s="417"/>
      <c r="C4017" s="418"/>
      <c r="D4017" s="418"/>
    </row>
    <row r="4018" spans="2:4">
      <c r="B4018" s="417"/>
      <c r="C4018" s="418"/>
      <c r="D4018" s="418"/>
    </row>
    <row r="4019" spans="2:4">
      <c r="B4019" s="417"/>
      <c r="C4019" s="418"/>
      <c r="D4019" s="418"/>
    </row>
    <row r="4020" spans="2:4">
      <c r="B4020" s="417"/>
      <c r="C4020" s="418"/>
      <c r="D4020" s="418"/>
    </row>
    <row r="4021" spans="2:4">
      <c r="B4021" s="417"/>
      <c r="C4021" s="418"/>
      <c r="D4021" s="418"/>
    </row>
    <row r="4022" spans="2:4">
      <c r="B4022" s="417"/>
      <c r="C4022" s="418"/>
      <c r="D4022" s="418"/>
    </row>
    <row r="4023" spans="2:4">
      <c r="B4023" s="417"/>
      <c r="C4023" s="418"/>
      <c r="D4023" s="418"/>
    </row>
    <row r="4024" spans="2:4">
      <c r="B4024" s="417"/>
      <c r="C4024" s="418"/>
      <c r="D4024" s="418"/>
    </row>
    <row r="4025" spans="2:4">
      <c r="B4025" s="417"/>
      <c r="C4025" s="418"/>
      <c r="D4025" s="418"/>
    </row>
    <row r="4026" spans="2:4">
      <c r="B4026" s="417"/>
      <c r="C4026" s="418"/>
      <c r="D4026" s="418"/>
    </row>
    <row r="4027" spans="2:4">
      <c r="B4027" s="417"/>
      <c r="C4027" s="418"/>
      <c r="D4027" s="418"/>
    </row>
    <row r="4028" spans="2:4">
      <c r="B4028" s="417"/>
      <c r="C4028" s="418"/>
      <c r="D4028" s="418"/>
    </row>
    <row r="4029" spans="2:4">
      <c r="B4029" s="417"/>
      <c r="C4029" s="418"/>
      <c r="D4029" s="418"/>
    </row>
    <row r="4030" spans="2:4">
      <c r="B4030" s="417"/>
      <c r="C4030" s="418"/>
      <c r="D4030" s="418"/>
    </row>
    <row r="4031" spans="2:4">
      <c r="B4031" s="417"/>
      <c r="C4031" s="418"/>
      <c r="D4031" s="418"/>
    </row>
    <row r="4032" spans="2:4">
      <c r="B4032" s="417"/>
      <c r="C4032" s="418"/>
      <c r="D4032" s="418"/>
    </row>
    <row r="4033" spans="2:4">
      <c r="B4033" s="417"/>
      <c r="C4033" s="418"/>
      <c r="D4033" s="418"/>
    </row>
    <row r="4034" spans="2:4">
      <c r="B4034" s="417"/>
      <c r="C4034" s="418"/>
      <c r="D4034" s="418"/>
    </row>
    <row r="4035" spans="2:4">
      <c r="B4035" s="417"/>
      <c r="C4035" s="418"/>
      <c r="D4035" s="418"/>
    </row>
    <row r="4036" spans="2:4">
      <c r="B4036" s="417"/>
      <c r="C4036" s="418"/>
      <c r="D4036" s="418"/>
    </row>
    <row r="4037" spans="2:4">
      <c r="B4037" s="417"/>
      <c r="C4037" s="418"/>
      <c r="D4037" s="418"/>
    </row>
    <row r="4038" spans="2:4">
      <c r="B4038" s="417"/>
      <c r="C4038" s="418"/>
      <c r="D4038" s="418"/>
    </row>
    <row r="4039" spans="2:4">
      <c r="B4039" s="417"/>
      <c r="C4039" s="418"/>
      <c r="D4039" s="418"/>
    </row>
    <row r="4040" spans="2:4">
      <c r="B4040" s="417"/>
      <c r="C4040" s="418"/>
      <c r="D4040" s="418"/>
    </row>
    <row r="4041" spans="2:4">
      <c r="B4041" s="417"/>
      <c r="C4041" s="418"/>
      <c r="D4041" s="418"/>
    </row>
    <row r="4042" spans="2:4">
      <c r="B4042" s="417"/>
      <c r="C4042" s="418"/>
      <c r="D4042" s="418"/>
    </row>
    <row r="4043" spans="2:4">
      <c r="B4043" s="417"/>
      <c r="C4043" s="418"/>
      <c r="D4043" s="418"/>
    </row>
    <row r="4044" spans="2:4">
      <c r="B4044" s="417"/>
      <c r="C4044" s="418"/>
      <c r="D4044" s="418"/>
    </row>
    <row r="4045" spans="2:4">
      <c r="B4045" s="417"/>
      <c r="C4045" s="418"/>
      <c r="D4045" s="418"/>
    </row>
    <row r="4046" spans="2:4">
      <c r="B4046" s="417"/>
      <c r="C4046" s="418"/>
      <c r="D4046" s="418"/>
    </row>
    <row r="4047" spans="2:4">
      <c r="B4047" s="417"/>
      <c r="C4047" s="418"/>
      <c r="D4047" s="418"/>
    </row>
    <row r="4048" spans="2:4">
      <c r="B4048" s="417"/>
      <c r="C4048" s="418"/>
      <c r="D4048" s="418"/>
    </row>
    <row r="4049" spans="2:4">
      <c r="B4049" s="417"/>
      <c r="C4049" s="418"/>
      <c r="D4049" s="418"/>
    </row>
    <row r="4050" spans="2:4">
      <c r="B4050" s="417"/>
      <c r="C4050" s="418"/>
      <c r="D4050" s="418"/>
    </row>
    <row r="4051" spans="2:4">
      <c r="B4051" s="417"/>
      <c r="C4051" s="418"/>
      <c r="D4051" s="418"/>
    </row>
    <row r="4052" spans="2:4">
      <c r="B4052" s="417"/>
      <c r="C4052" s="418"/>
      <c r="D4052" s="418"/>
    </row>
    <row r="4053" spans="2:4">
      <c r="B4053" s="417"/>
      <c r="C4053" s="418"/>
      <c r="D4053" s="418"/>
    </row>
    <row r="4054" spans="2:4">
      <c r="B4054" s="417"/>
      <c r="C4054" s="418"/>
      <c r="D4054" s="418"/>
    </row>
    <row r="4055" spans="2:4">
      <c r="B4055" s="417"/>
      <c r="C4055" s="418"/>
      <c r="D4055" s="418"/>
    </row>
    <row r="4056" spans="2:4">
      <c r="B4056" s="417"/>
      <c r="C4056" s="418"/>
      <c r="D4056" s="418"/>
    </row>
    <row r="4057" spans="2:4">
      <c r="B4057" s="417"/>
      <c r="C4057" s="418"/>
      <c r="D4057" s="418"/>
    </row>
    <row r="4058" spans="2:4">
      <c r="B4058" s="417"/>
      <c r="C4058" s="418"/>
      <c r="D4058" s="418"/>
    </row>
    <row r="4059" spans="2:4">
      <c r="B4059" s="417"/>
      <c r="C4059" s="418"/>
      <c r="D4059" s="418"/>
    </row>
    <row r="4060" spans="2:4">
      <c r="B4060" s="417"/>
      <c r="C4060" s="418"/>
      <c r="D4060" s="418"/>
    </row>
    <row r="4061" spans="2:4">
      <c r="B4061" s="417"/>
      <c r="C4061" s="418"/>
      <c r="D4061" s="418"/>
    </row>
    <row r="4062" spans="2:4">
      <c r="B4062" s="417"/>
      <c r="C4062" s="418"/>
      <c r="D4062" s="418"/>
    </row>
    <row r="4063" spans="2:4">
      <c r="B4063" s="417"/>
      <c r="C4063" s="418"/>
      <c r="D4063" s="418"/>
    </row>
    <row r="4064" spans="2:4">
      <c r="B4064" s="417"/>
      <c r="C4064" s="418"/>
      <c r="D4064" s="418"/>
    </row>
    <row r="4065" spans="2:4">
      <c r="B4065" s="417"/>
      <c r="C4065" s="418"/>
      <c r="D4065" s="418"/>
    </row>
    <row r="4066" spans="2:4">
      <c r="B4066" s="417"/>
      <c r="C4066" s="418"/>
      <c r="D4066" s="418"/>
    </row>
    <row r="4067" spans="2:4">
      <c r="B4067" s="417"/>
      <c r="C4067" s="418"/>
      <c r="D4067" s="418"/>
    </row>
    <row r="4068" spans="2:4">
      <c r="B4068" s="417"/>
      <c r="C4068" s="418"/>
      <c r="D4068" s="418"/>
    </row>
    <row r="4069" spans="2:4">
      <c r="B4069" s="417"/>
      <c r="C4069" s="418"/>
      <c r="D4069" s="418"/>
    </row>
    <row r="4070" spans="2:4">
      <c r="B4070" s="417"/>
      <c r="C4070" s="418"/>
      <c r="D4070" s="418"/>
    </row>
    <row r="4071" spans="2:4">
      <c r="B4071" s="417"/>
      <c r="C4071" s="418"/>
      <c r="D4071" s="418"/>
    </row>
    <row r="4072" spans="2:4">
      <c r="B4072" s="417"/>
      <c r="C4072" s="418"/>
      <c r="D4072" s="418"/>
    </row>
    <row r="4073" spans="2:4">
      <c r="B4073" s="417"/>
      <c r="C4073" s="418"/>
      <c r="D4073" s="418"/>
    </row>
    <row r="4074" spans="2:4">
      <c r="B4074" s="417"/>
      <c r="C4074" s="418"/>
      <c r="D4074" s="418"/>
    </row>
    <row r="4075" spans="2:4">
      <c r="B4075" s="417"/>
      <c r="C4075" s="418"/>
      <c r="D4075" s="418"/>
    </row>
    <row r="4076" spans="2:4">
      <c r="B4076" s="417"/>
      <c r="C4076" s="418"/>
      <c r="D4076" s="418"/>
    </row>
    <row r="4077" spans="2:4">
      <c r="B4077" s="417"/>
      <c r="C4077" s="418"/>
      <c r="D4077" s="418"/>
    </row>
    <row r="4078" spans="2:4">
      <c r="B4078" s="417"/>
      <c r="C4078" s="418"/>
      <c r="D4078" s="418"/>
    </row>
    <row r="4079" spans="2:4">
      <c r="B4079" s="417"/>
      <c r="C4079" s="418"/>
      <c r="D4079" s="418"/>
    </row>
    <row r="4080" spans="2:4">
      <c r="B4080" s="417"/>
      <c r="C4080" s="418"/>
      <c r="D4080" s="418"/>
    </row>
    <row r="4081" spans="2:4">
      <c r="B4081" s="417"/>
      <c r="C4081" s="418"/>
      <c r="D4081" s="418"/>
    </row>
    <row r="4082" spans="2:4">
      <c r="B4082" s="417"/>
      <c r="C4082" s="418"/>
      <c r="D4082" s="418"/>
    </row>
    <row r="4083" spans="2:4">
      <c r="B4083" s="417"/>
      <c r="C4083" s="418"/>
      <c r="D4083" s="418"/>
    </row>
    <row r="4084" spans="2:4">
      <c r="B4084" s="417"/>
      <c r="C4084" s="418"/>
      <c r="D4084" s="418"/>
    </row>
    <row r="4085" spans="2:4">
      <c r="B4085" s="417"/>
      <c r="C4085" s="418"/>
      <c r="D4085" s="418"/>
    </row>
    <row r="4086" spans="2:4">
      <c r="B4086" s="417"/>
      <c r="C4086" s="418"/>
      <c r="D4086" s="418"/>
    </row>
    <row r="4087" spans="2:4">
      <c r="B4087" s="417"/>
      <c r="C4087" s="418"/>
      <c r="D4087" s="418"/>
    </row>
    <row r="4088" spans="2:4">
      <c r="B4088" s="417"/>
      <c r="C4088" s="418"/>
      <c r="D4088" s="418"/>
    </row>
    <row r="4089" spans="2:4">
      <c r="B4089" s="417"/>
      <c r="C4089" s="418"/>
      <c r="D4089" s="418"/>
    </row>
    <row r="4090" spans="2:4">
      <c r="B4090" s="417"/>
      <c r="C4090" s="418"/>
      <c r="D4090" s="418"/>
    </row>
    <row r="4091" spans="2:4">
      <c r="B4091" s="417"/>
      <c r="C4091" s="418"/>
      <c r="D4091" s="418"/>
    </row>
    <row r="4092" spans="2:4">
      <c r="B4092" s="417"/>
      <c r="C4092" s="418"/>
      <c r="D4092" s="418"/>
    </row>
    <row r="4093" spans="2:4">
      <c r="B4093" s="417"/>
      <c r="C4093" s="418"/>
      <c r="D4093" s="418"/>
    </row>
    <row r="4094" spans="2:4">
      <c r="B4094" s="417"/>
      <c r="C4094" s="418"/>
      <c r="D4094" s="418"/>
    </row>
    <row r="4095" spans="2:4">
      <c r="B4095" s="417"/>
      <c r="C4095" s="418"/>
      <c r="D4095" s="418"/>
    </row>
    <row r="4096" spans="2:4">
      <c r="B4096" s="417"/>
      <c r="C4096" s="418"/>
      <c r="D4096" s="418"/>
    </row>
    <row r="4097" spans="2:4">
      <c r="B4097" s="417"/>
      <c r="C4097" s="418"/>
      <c r="D4097" s="418"/>
    </row>
    <row r="4098" spans="2:4">
      <c r="B4098" s="417"/>
      <c r="C4098" s="418"/>
      <c r="D4098" s="418"/>
    </row>
    <row r="4099" spans="2:4">
      <c r="B4099" s="417"/>
      <c r="C4099" s="418"/>
      <c r="D4099" s="418"/>
    </row>
    <row r="4100" spans="2:4">
      <c r="B4100" s="417"/>
      <c r="C4100" s="418"/>
      <c r="D4100" s="418"/>
    </row>
    <row r="4101" spans="2:4">
      <c r="B4101" s="417"/>
      <c r="C4101" s="418"/>
      <c r="D4101" s="418"/>
    </row>
    <row r="4102" spans="2:4">
      <c r="B4102" s="417"/>
      <c r="C4102" s="418"/>
      <c r="D4102" s="418"/>
    </row>
    <row r="4103" spans="2:4">
      <c r="B4103" s="417"/>
      <c r="C4103" s="418"/>
      <c r="D4103" s="418"/>
    </row>
    <row r="4104" spans="2:4">
      <c r="B4104" s="417"/>
      <c r="C4104" s="418"/>
      <c r="D4104" s="418"/>
    </row>
    <row r="4105" spans="2:4">
      <c r="B4105" s="417"/>
      <c r="C4105" s="418"/>
      <c r="D4105" s="418"/>
    </row>
    <row r="4106" spans="2:4">
      <c r="B4106" s="417"/>
      <c r="C4106" s="418"/>
      <c r="D4106" s="418"/>
    </row>
    <row r="4107" spans="2:4">
      <c r="B4107" s="417"/>
      <c r="C4107" s="418"/>
      <c r="D4107" s="418"/>
    </row>
    <row r="4108" spans="2:4">
      <c r="B4108" s="417"/>
      <c r="C4108" s="418"/>
      <c r="D4108" s="418"/>
    </row>
    <row r="4109" spans="2:4">
      <c r="B4109" s="417"/>
      <c r="C4109" s="418"/>
      <c r="D4109" s="418"/>
    </row>
    <row r="4110" spans="2:4">
      <c r="B4110" s="417"/>
      <c r="C4110" s="418"/>
      <c r="D4110" s="418"/>
    </row>
    <row r="4111" spans="2:4">
      <c r="B4111" s="417"/>
      <c r="C4111" s="418"/>
      <c r="D4111" s="418"/>
    </row>
    <row r="4112" spans="2:4">
      <c r="B4112" s="417"/>
      <c r="C4112" s="418"/>
      <c r="D4112" s="418"/>
    </row>
    <row r="4113" spans="2:4">
      <c r="B4113" s="417"/>
      <c r="C4113" s="418"/>
      <c r="D4113" s="418"/>
    </row>
    <row r="4114" spans="2:4">
      <c r="B4114" s="417"/>
      <c r="C4114" s="418"/>
      <c r="D4114" s="418"/>
    </row>
    <row r="4115" spans="2:4">
      <c r="B4115" s="417"/>
      <c r="C4115" s="418"/>
      <c r="D4115" s="418"/>
    </row>
    <row r="4116" spans="2:4">
      <c r="B4116" s="417"/>
      <c r="C4116" s="418"/>
      <c r="D4116" s="418"/>
    </row>
    <row r="4117" spans="2:4">
      <c r="B4117" s="417"/>
      <c r="C4117" s="418"/>
      <c r="D4117" s="418"/>
    </row>
    <row r="4118" spans="2:4">
      <c r="B4118" s="417"/>
      <c r="C4118" s="418"/>
      <c r="D4118" s="418"/>
    </row>
    <row r="4119" spans="2:4">
      <c r="B4119" s="417"/>
      <c r="C4119" s="418"/>
      <c r="D4119" s="418"/>
    </row>
    <row r="4120" spans="2:4">
      <c r="B4120" s="417"/>
      <c r="C4120" s="418"/>
      <c r="D4120" s="418"/>
    </row>
    <row r="4121" spans="2:4">
      <c r="B4121" s="417"/>
      <c r="C4121" s="418"/>
      <c r="D4121" s="418"/>
    </row>
    <row r="4122" spans="2:4">
      <c r="B4122" s="417"/>
      <c r="C4122" s="418"/>
      <c r="D4122" s="418"/>
    </row>
    <row r="4123" spans="2:4">
      <c r="B4123" s="417"/>
      <c r="C4123" s="418"/>
      <c r="D4123" s="418"/>
    </row>
    <row r="4124" spans="2:4">
      <c r="B4124" s="417"/>
      <c r="C4124" s="418"/>
      <c r="D4124" s="418"/>
    </row>
    <row r="4125" spans="2:4">
      <c r="B4125" s="417"/>
      <c r="C4125" s="418"/>
      <c r="D4125" s="418"/>
    </row>
    <row r="4126" spans="2:4">
      <c r="B4126" s="417"/>
      <c r="C4126" s="418"/>
      <c r="D4126" s="418"/>
    </row>
    <row r="4127" spans="2:4">
      <c r="B4127" s="417"/>
      <c r="C4127" s="418"/>
      <c r="D4127" s="418"/>
    </row>
    <row r="4128" spans="2:4">
      <c r="B4128" s="417"/>
      <c r="C4128" s="418"/>
      <c r="D4128" s="418"/>
    </row>
    <row r="4129" spans="2:4">
      <c r="B4129" s="417"/>
      <c r="C4129" s="418"/>
      <c r="D4129" s="418"/>
    </row>
    <row r="4130" spans="2:4">
      <c r="B4130" s="417"/>
      <c r="C4130" s="418"/>
      <c r="D4130" s="418"/>
    </row>
    <row r="4131" spans="2:4">
      <c r="B4131" s="417"/>
      <c r="C4131" s="418"/>
      <c r="D4131" s="418"/>
    </row>
    <row r="4132" spans="2:4">
      <c r="B4132" s="417"/>
      <c r="C4132" s="418"/>
      <c r="D4132" s="418"/>
    </row>
    <row r="4133" spans="2:4">
      <c r="B4133" s="417"/>
      <c r="C4133" s="418"/>
      <c r="D4133" s="418"/>
    </row>
    <row r="4134" spans="2:4">
      <c r="B4134" s="417"/>
      <c r="C4134" s="418"/>
      <c r="D4134" s="418"/>
    </row>
    <row r="4135" spans="2:4">
      <c r="B4135" s="417"/>
      <c r="C4135" s="418"/>
      <c r="D4135" s="418"/>
    </row>
    <row r="4136" spans="2:4">
      <c r="B4136" s="417"/>
      <c r="C4136" s="418"/>
      <c r="D4136" s="418"/>
    </row>
    <row r="4137" spans="2:4">
      <c r="B4137" s="417"/>
      <c r="C4137" s="418"/>
      <c r="D4137" s="418"/>
    </row>
    <row r="4138" spans="2:4">
      <c r="B4138" s="417"/>
      <c r="C4138" s="418"/>
      <c r="D4138" s="418"/>
    </row>
    <row r="4139" spans="2:4">
      <c r="B4139" s="417"/>
      <c r="C4139" s="418"/>
      <c r="D4139" s="418"/>
    </row>
    <row r="4140" spans="2:4">
      <c r="B4140" s="417"/>
      <c r="C4140" s="418"/>
      <c r="D4140" s="418"/>
    </row>
    <row r="4141" spans="2:4">
      <c r="B4141" s="417"/>
      <c r="C4141" s="418"/>
      <c r="D4141" s="418"/>
    </row>
    <row r="4142" spans="2:4">
      <c r="B4142" s="417"/>
      <c r="C4142" s="418"/>
      <c r="D4142" s="418"/>
    </row>
    <row r="4143" spans="2:4">
      <c r="B4143" s="417"/>
      <c r="C4143" s="418"/>
      <c r="D4143" s="418"/>
    </row>
    <row r="4144" spans="2:4">
      <c r="B4144" s="417"/>
      <c r="C4144" s="418"/>
      <c r="D4144" s="418"/>
    </row>
    <row r="4145" spans="2:4">
      <c r="B4145" s="417"/>
      <c r="C4145" s="418"/>
      <c r="D4145" s="418"/>
    </row>
    <row r="4146" spans="2:4">
      <c r="B4146" s="417"/>
      <c r="C4146" s="418"/>
      <c r="D4146" s="418"/>
    </row>
    <row r="4147" spans="2:4">
      <c r="B4147" s="417"/>
      <c r="C4147" s="418"/>
      <c r="D4147" s="418"/>
    </row>
    <row r="4148" spans="2:4">
      <c r="B4148" s="417"/>
      <c r="C4148" s="418"/>
      <c r="D4148" s="418"/>
    </row>
    <row r="4149" spans="2:4">
      <c r="B4149" s="417"/>
      <c r="C4149" s="418"/>
      <c r="D4149" s="418"/>
    </row>
    <row r="4150" spans="2:4">
      <c r="B4150" s="417"/>
      <c r="C4150" s="418"/>
      <c r="D4150" s="418"/>
    </row>
    <row r="4151" spans="2:4">
      <c r="B4151" s="417"/>
      <c r="C4151" s="418"/>
      <c r="D4151" s="418"/>
    </row>
    <row r="4152" spans="2:4">
      <c r="B4152" s="417"/>
      <c r="C4152" s="418"/>
      <c r="D4152" s="418"/>
    </row>
    <row r="4153" spans="2:4">
      <c r="B4153" s="417"/>
      <c r="C4153" s="418"/>
      <c r="D4153" s="418"/>
    </row>
    <row r="4154" spans="2:4">
      <c r="B4154" s="417"/>
      <c r="C4154" s="418"/>
      <c r="D4154" s="418"/>
    </row>
    <row r="4155" spans="2:4">
      <c r="B4155" s="417"/>
      <c r="C4155" s="418"/>
      <c r="D4155" s="418"/>
    </row>
    <row r="4156" spans="2:4">
      <c r="B4156" s="417"/>
      <c r="C4156" s="418"/>
      <c r="D4156" s="418"/>
    </row>
    <row r="4157" spans="2:4">
      <c r="B4157" s="417"/>
      <c r="C4157" s="418"/>
      <c r="D4157" s="418"/>
    </row>
    <row r="4158" spans="2:4">
      <c r="B4158" s="417"/>
      <c r="C4158" s="418"/>
      <c r="D4158" s="418"/>
    </row>
    <row r="4159" spans="2:4">
      <c r="B4159" s="417"/>
      <c r="C4159" s="418"/>
      <c r="D4159" s="418"/>
    </row>
    <row r="4160" spans="2:4">
      <c r="B4160" s="417"/>
      <c r="C4160" s="418"/>
      <c r="D4160" s="418"/>
    </row>
    <row r="4161" spans="2:4">
      <c r="B4161" s="417"/>
      <c r="C4161" s="418"/>
      <c r="D4161" s="418"/>
    </row>
    <row r="4162" spans="2:4">
      <c r="B4162" s="417"/>
      <c r="C4162" s="418"/>
      <c r="D4162" s="418"/>
    </row>
    <row r="4163" spans="2:4">
      <c r="B4163" s="417"/>
      <c r="C4163" s="418"/>
      <c r="D4163" s="418"/>
    </row>
    <row r="4164" spans="2:4">
      <c r="B4164" s="417"/>
      <c r="C4164" s="418"/>
      <c r="D4164" s="418"/>
    </row>
    <row r="4165" spans="2:4">
      <c r="B4165" s="417"/>
      <c r="C4165" s="418"/>
      <c r="D4165" s="418"/>
    </row>
    <row r="4166" spans="2:4">
      <c r="B4166" s="417"/>
      <c r="C4166" s="418"/>
      <c r="D4166" s="418"/>
    </row>
    <row r="4167" spans="2:4">
      <c r="B4167" s="417"/>
      <c r="C4167" s="418"/>
      <c r="D4167" s="418"/>
    </row>
    <row r="4168" spans="2:4">
      <c r="B4168" s="417"/>
      <c r="C4168" s="418"/>
      <c r="D4168" s="418"/>
    </row>
    <row r="4169" spans="2:4">
      <c r="B4169" s="417"/>
      <c r="C4169" s="418"/>
      <c r="D4169" s="418"/>
    </row>
    <row r="4170" spans="2:4">
      <c r="B4170" s="417"/>
      <c r="C4170" s="418"/>
      <c r="D4170" s="418"/>
    </row>
    <row r="4171" spans="2:4">
      <c r="B4171" s="417"/>
      <c r="C4171" s="418"/>
      <c r="D4171" s="418"/>
    </row>
    <row r="4172" spans="2:4">
      <c r="B4172" s="417"/>
      <c r="C4172" s="418"/>
      <c r="D4172" s="418"/>
    </row>
    <row r="4173" spans="2:4">
      <c r="B4173" s="417"/>
      <c r="C4173" s="418"/>
      <c r="D4173" s="418"/>
    </row>
    <row r="4174" spans="2:4">
      <c r="B4174" s="417"/>
      <c r="C4174" s="418"/>
      <c r="D4174" s="418"/>
    </row>
    <row r="4175" spans="2:4">
      <c r="B4175" s="417"/>
      <c r="C4175" s="418"/>
      <c r="D4175" s="418"/>
    </row>
    <row r="4176" spans="2:4">
      <c r="B4176" s="417"/>
      <c r="C4176" s="418"/>
      <c r="D4176" s="418"/>
    </row>
    <row r="4177" spans="2:4">
      <c r="B4177" s="417"/>
      <c r="C4177" s="418"/>
      <c r="D4177" s="418"/>
    </row>
    <row r="4178" spans="2:4">
      <c r="B4178" s="417"/>
      <c r="C4178" s="418"/>
      <c r="D4178" s="418"/>
    </row>
    <row r="4179" spans="2:4">
      <c r="B4179" s="417"/>
      <c r="C4179" s="418"/>
      <c r="D4179" s="418"/>
    </row>
    <row r="4180" spans="2:4">
      <c r="B4180" s="417"/>
      <c r="C4180" s="418"/>
      <c r="D4180" s="418"/>
    </row>
    <row r="4181" spans="2:4">
      <c r="B4181" s="417"/>
      <c r="C4181" s="418"/>
      <c r="D4181" s="418"/>
    </row>
    <row r="4182" spans="2:4">
      <c r="B4182" s="417"/>
      <c r="C4182" s="418"/>
      <c r="D4182" s="418"/>
    </row>
    <row r="4183" spans="2:4">
      <c r="B4183" s="417"/>
      <c r="C4183" s="418"/>
      <c r="D4183" s="418"/>
    </row>
    <row r="4184" spans="2:4">
      <c r="B4184" s="417"/>
      <c r="C4184" s="418"/>
      <c r="D4184" s="418"/>
    </row>
    <row r="4185" spans="2:4">
      <c r="B4185" s="417"/>
      <c r="C4185" s="418"/>
      <c r="D4185" s="418"/>
    </row>
    <row r="4186" spans="2:4">
      <c r="B4186" s="417"/>
      <c r="C4186" s="418"/>
      <c r="D4186" s="418"/>
    </row>
    <row r="4187" spans="2:4">
      <c r="B4187" s="417"/>
      <c r="C4187" s="418"/>
      <c r="D4187" s="418"/>
    </row>
    <row r="4188" spans="2:4">
      <c r="B4188" s="417"/>
      <c r="C4188" s="418"/>
      <c r="D4188" s="418"/>
    </row>
    <row r="4189" spans="2:4">
      <c r="B4189" s="417"/>
      <c r="C4189" s="418"/>
      <c r="D4189" s="418"/>
    </row>
    <row r="4190" spans="2:4">
      <c r="B4190" s="417"/>
      <c r="C4190" s="418"/>
      <c r="D4190" s="418"/>
    </row>
    <row r="4191" spans="2:4">
      <c r="B4191" s="417"/>
      <c r="C4191" s="418"/>
      <c r="D4191" s="418"/>
    </row>
    <row r="4192" spans="2:4">
      <c r="B4192" s="417"/>
      <c r="C4192" s="418"/>
      <c r="D4192" s="418"/>
    </row>
    <row r="4193" spans="2:4">
      <c r="B4193" s="417"/>
      <c r="C4193" s="418"/>
      <c r="D4193" s="418"/>
    </row>
    <row r="4194" spans="2:4">
      <c r="B4194" s="417"/>
      <c r="C4194" s="418"/>
      <c r="D4194" s="418"/>
    </row>
    <row r="4195" spans="2:4">
      <c r="B4195" s="417"/>
      <c r="C4195" s="418"/>
      <c r="D4195" s="418"/>
    </row>
    <row r="4196" spans="2:4">
      <c r="B4196" s="417"/>
      <c r="C4196" s="418"/>
      <c r="D4196" s="418"/>
    </row>
    <row r="4197" spans="2:4">
      <c r="B4197" s="417"/>
      <c r="C4197" s="418"/>
      <c r="D4197" s="418"/>
    </row>
    <row r="4198" spans="2:4">
      <c r="B4198" s="417"/>
      <c r="C4198" s="418"/>
      <c r="D4198" s="418"/>
    </row>
    <row r="4199" spans="2:4">
      <c r="B4199" s="417"/>
      <c r="C4199" s="418"/>
      <c r="D4199" s="418"/>
    </row>
    <row r="4200" spans="2:4">
      <c r="B4200" s="417"/>
      <c r="C4200" s="418"/>
      <c r="D4200" s="418"/>
    </row>
    <row r="4201" spans="2:4">
      <c r="B4201" s="417"/>
      <c r="C4201" s="418"/>
      <c r="D4201" s="418"/>
    </row>
    <row r="4202" spans="2:4">
      <c r="B4202" s="417"/>
      <c r="C4202" s="418"/>
      <c r="D4202" s="418"/>
    </row>
    <row r="4203" spans="2:4">
      <c r="B4203" s="417"/>
      <c r="C4203" s="418"/>
      <c r="D4203" s="418"/>
    </row>
    <row r="4204" spans="2:4">
      <c r="B4204" s="417"/>
      <c r="C4204" s="418"/>
      <c r="D4204" s="418"/>
    </row>
    <row r="4205" spans="2:4">
      <c r="B4205" s="417"/>
      <c r="C4205" s="418"/>
      <c r="D4205" s="418"/>
    </row>
    <row r="4206" spans="2:4">
      <c r="B4206" s="417"/>
      <c r="C4206" s="418"/>
      <c r="D4206" s="418"/>
    </row>
    <row r="4207" spans="2:4">
      <c r="B4207" s="417"/>
      <c r="C4207" s="418"/>
      <c r="D4207" s="418"/>
    </row>
    <row r="4208" spans="2:4">
      <c r="B4208" s="417"/>
      <c r="C4208" s="418"/>
      <c r="D4208" s="418"/>
    </row>
    <row r="4209" spans="2:4">
      <c r="B4209" s="417"/>
      <c r="C4209" s="418"/>
      <c r="D4209" s="418"/>
    </row>
    <row r="4210" spans="2:4">
      <c r="B4210" s="417"/>
      <c r="C4210" s="418"/>
      <c r="D4210" s="418"/>
    </row>
    <row r="4211" spans="2:4">
      <c r="B4211" s="417"/>
      <c r="C4211" s="418"/>
      <c r="D4211" s="418"/>
    </row>
    <row r="4212" spans="2:4">
      <c r="B4212" s="417"/>
      <c r="C4212" s="418"/>
      <c r="D4212" s="418"/>
    </row>
    <row r="4213" spans="2:4">
      <c r="B4213" s="417"/>
      <c r="C4213" s="418"/>
      <c r="D4213" s="418"/>
    </row>
    <row r="4214" spans="2:4">
      <c r="B4214" s="417"/>
      <c r="C4214" s="418"/>
      <c r="D4214" s="418"/>
    </row>
    <row r="4215" spans="2:4">
      <c r="B4215" s="417"/>
      <c r="C4215" s="418"/>
      <c r="D4215" s="418"/>
    </row>
    <row r="4216" spans="2:4">
      <c r="B4216" s="417"/>
      <c r="C4216" s="418"/>
      <c r="D4216" s="418"/>
    </row>
    <row r="4217" spans="2:4">
      <c r="B4217" s="417"/>
      <c r="C4217" s="418"/>
      <c r="D4217" s="418"/>
    </row>
    <row r="4218" spans="2:4">
      <c r="B4218" s="417"/>
      <c r="C4218" s="418"/>
      <c r="D4218" s="418"/>
    </row>
    <row r="4219" spans="2:4">
      <c r="B4219" s="417"/>
      <c r="C4219" s="418"/>
      <c r="D4219" s="418"/>
    </row>
    <row r="4220" spans="2:4">
      <c r="B4220" s="417"/>
      <c r="C4220" s="418"/>
      <c r="D4220" s="418"/>
    </row>
    <row r="4221" spans="2:4">
      <c r="B4221" s="417"/>
      <c r="C4221" s="418"/>
      <c r="D4221" s="418"/>
    </row>
    <row r="4222" spans="2:4">
      <c r="B4222" s="417"/>
      <c r="C4222" s="418"/>
      <c r="D4222" s="418"/>
    </row>
    <row r="4223" spans="2:4">
      <c r="B4223" s="417"/>
      <c r="C4223" s="418"/>
      <c r="D4223" s="418"/>
    </row>
    <row r="4224" spans="2:4">
      <c r="B4224" s="417"/>
      <c r="C4224" s="418"/>
      <c r="D4224" s="418"/>
    </row>
    <row r="4225" spans="2:4">
      <c r="B4225" s="417"/>
      <c r="C4225" s="418"/>
      <c r="D4225" s="418"/>
    </row>
    <row r="4226" spans="2:4">
      <c r="B4226" s="417"/>
      <c r="C4226" s="418"/>
      <c r="D4226" s="418"/>
    </row>
    <row r="4227" spans="2:4">
      <c r="B4227" s="417"/>
      <c r="C4227" s="418"/>
      <c r="D4227" s="418"/>
    </row>
    <row r="4228" spans="2:4">
      <c r="B4228" s="417"/>
      <c r="C4228" s="418"/>
      <c r="D4228" s="418"/>
    </row>
    <row r="4229" spans="2:4">
      <c r="B4229" s="417"/>
      <c r="C4229" s="418"/>
      <c r="D4229" s="418"/>
    </row>
    <row r="4230" spans="2:4">
      <c r="B4230" s="417"/>
      <c r="C4230" s="418"/>
      <c r="D4230" s="418"/>
    </row>
    <row r="4231" spans="2:4">
      <c r="B4231" s="417"/>
      <c r="C4231" s="418"/>
      <c r="D4231" s="418"/>
    </row>
    <row r="4232" spans="2:4">
      <c r="B4232" s="417"/>
      <c r="C4232" s="418"/>
      <c r="D4232" s="418"/>
    </row>
    <row r="4233" spans="2:4">
      <c r="B4233" s="417"/>
      <c r="C4233" s="418"/>
      <c r="D4233" s="418"/>
    </row>
    <row r="4234" spans="2:4">
      <c r="B4234" s="417"/>
      <c r="C4234" s="418"/>
      <c r="D4234" s="418"/>
    </row>
    <row r="4235" spans="2:4">
      <c r="B4235" s="417"/>
      <c r="C4235" s="418"/>
      <c r="D4235" s="418"/>
    </row>
    <row r="4236" spans="2:4">
      <c r="B4236" s="417"/>
      <c r="C4236" s="418"/>
      <c r="D4236" s="418"/>
    </row>
    <row r="4237" spans="2:4">
      <c r="B4237" s="417"/>
      <c r="C4237" s="418"/>
      <c r="D4237" s="418"/>
    </row>
    <row r="4238" spans="2:4">
      <c r="B4238" s="417"/>
      <c r="C4238" s="418"/>
      <c r="D4238" s="418"/>
    </row>
    <row r="4239" spans="2:4">
      <c r="B4239" s="417"/>
      <c r="C4239" s="418"/>
      <c r="D4239" s="418"/>
    </row>
    <row r="4240" spans="2:4">
      <c r="B4240" s="417"/>
      <c r="C4240" s="418"/>
      <c r="D4240" s="418"/>
    </row>
    <row r="4241" spans="2:4">
      <c r="B4241" s="417"/>
      <c r="C4241" s="418"/>
      <c r="D4241" s="418"/>
    </row>
    <row r="4242" spans="2:4">
      <c r="B4242" s="417"/>
      <c r="C4242" s="418"/>
      <c r="D4242" s="418"/>
    </row>
    <row r="4243" spans="2:4">
      <c r="B4243" s="417"/>
      <c r="C4243" s="418"/>
      <c r="D4243" s="418"/>
    </row>
    <row r="4244" spans="2:4">
      <c r="B4244" s="417"/>
      <c r="C4244" s="418"/>
      <c r="D4244" s="418"/>
    </row>
    <row r="4245" spans="2:4">
      <c r="B4245" s="417"/>
      <c r="C4245" s="418"/>
      <c r="D4245" s="418"/>
    </row>
    <row r="4246" spans="2:4">
      <c r="B4246" s="417"/>
      <c r="C4246" s="418"/>
      <c r="D4246" s="418"/>
    </row>
    <row r="4247" spans="2:4">
      <c r="B4247" s="417"/>
      <c r="C4247" s="418"/>
      <c r="D4247" s="418"/>
    </row>
    <row r="4248" spans="2:4">
      <c r="B4248" s="417"/>
      <c r="C4248" s="418"/>
      <c r="D4248" s="418"/>
    </row>
    <row r="4249" spans="2:4">
      <c r="B4249" s="417"/>
      <c r="C4249" s="418"/>
      <c r="D4249" s="418"/>
    </row>
    <row r="4250" spans="2:4">
      <c r="B4250" s="417"/>
      <c r="C4250" s="418"/>
      <c r="D4250" s="418"/>
    </row>
    <row r="4251" spans="2:4">
      <c r="B4251" s="417"/>
      <c r="C4251" s="418"/>
      <c r="D4251" s="418"/>
    </row>
    <row r="4252" spans="2:4">
      <c r="B4252" s="417"/>
      <c r="C4252" s="418"/>
      <c r="D4252" s="418"/>
    </row>
    <row r="4253" spans="2:4">
      <c r="B4253" s="417"/>
      <c r="C4253" s="418"/>
      <c r="D4253" s="418"/>
    </row>
    <row r="4254" spans="2:4">
      <c r="B4254" s="417"/>
      <c r="C4254" s="418"/>
      <c r="D4254" s="418"/>
    </row>
    <row r="4255" spans="2:4">
      <c r="B4255" s="417"/>
      <c r="C4255" s="418"/>
      <c r="D4255" s="418"/>
    </row>
    <row r="4256" spans="2:4">
      <c r="B4256" s="417"/>
      <c r="C4256" s="418"/>
      <c r="D4256" s="418"/>
    </row>
    <row r="4257" spans="2:4">
      <c r="B4257" s="417"/>
      <c r="C4257" s="418"/>
      <c r="D4257" s="418"/>
    </row>
    <row r="4258" spans="2:4">
      <c r="B4258" s="417"/>
      <c r="C4258" s="418"/>
      <c r="D4258" s="418"/>
    </row>
    <row r="4259" spans="2:4">
      <c r="B4259" s="417"/>
      <c r="C4259" s="418"/>
      <c r="D4259" s="418"/>
    </row>
    <row r="4260" spans="2:4">
      <c r="B4260" s="417"/>
      <c r="C4260" s="418"/>
      <c r="D4260" s="418"/>
    </row>
    <row r="4261" spans="2:4">
      <c r="B4261" s="417"/>
      <c r="C4261" s="418"/>
      <c r="D4261" s="418"/>
    </row>
    <row r="4262" spans="2:4">
      <c r="B4262" s="417"/>
      <c r="C4262" s="418"/>
      <c r="D4262" s="418"/>
    </row>
    <row r="4263" spans="2:4">
      <c r="B4263" s="417"/>
      <c r="C4263" s="418"/>
      <c r="D4263" s="418"/>
    </row>
    <row r="4264" spans="2:4">
      <c r="B4264" s="417"/>
      <c r="C4264" s="418"/>
      <c r="D4264" s="418"/>
    </row>
    <row r="4265" spans="2:4">
      <c r="B4265" s="417"/>
      <c r="C4265" s="418"/>
      <c r="D4265" s="418"/>
    </row>
    <row r="4266" spans="2:4">
      <c r="B4266" s="417"/>
      <c r="C4266" s="418"/>
      <c r="D4266" s="418"/>
    </row>
    <row r="4267" spans="2:4">
      <c r="B4267" s="417"/>
      <c r="C4267" s="418"/>
      <c r="D4267" s="418"/>
    </row>
    <row r="4268" spans="2:4">
      <c r="B4268" s="417"/>
      <c r="C4268" s="418"/>
      <c r="D4268" s="418"/>
    </row>
    <row r="4269" spans="2:4">
      <c r="B4269" s="417"/>
      <c r="C4269" s="418"/>
      <c r="D4269" s="418"/>
    </row>
    <row r="4270" spans="2:4">
      <c r="B4270" s="417"/>
      <c r="C4270" s="418"/>
      <c r="D4270" s="418"/>
    </row>
    <row r="4271" spans="2:4">
      <c r="B4271" s="417"/>
      <c r="C4271" s="418"/>
      <c r="D4271" s="418"/>
    </row>
    <row r="4272" spans="2:4">
      <c r="B4272" s="417"/>
      <c r="C4272" s="418"/>
      <c r="D4272" s="418"/>
    </row>
    <row r="4273" spans="2:4">
      <c r="B4273" s="417"/>
      <c r="C4273" s="418"/>
      <c r="D4273" s="418"/>
    </row>
    <row r="4274" spans="2:4">
      <c r="B4274" s="417"/>
      <c r="C4274" s="418"/>
      <c r="D4274" s="418"/>
    </row>
    <row r="4275" spans="2:4">
      <c r="B4275" s="417"/>
      <c r="C4275" s="418"/>
      <c r="D4275" s="418"/>
    </row>
    <row r="4276" spans="2:4">
      <c r="B4276" s="417"/>
      <c r="C4276" s="418"/>
      <c r="D4276" s="418"/>
    </row>
    <row r="4277" spans="2:4">
      <c r="B4277" s="417"/>
      <c r="C4277" s="418"/>
      <c r="D4277" s="418"/>
    </row>
    <row r="4278" spans="2:4">
      <c r="B4278" s="417"/>
      <c r="C4278" s="418"/>
      <c r="D4278" s="418"/>
    </row>
    <row r="4279" spans="2:4">
      <c r="B4279" s="417"/>
      <c r="C4279" s="418"/>
      <c r="D4279" s="418"/>
    </row>
    <row r="4280" spans="2:4">
      <c r="B4280" s="417"/>
      <c r="C4280" s="418"/>
      <c r="D4280" s="418"/>
    </row>
    <row r="4281" spans="2:4">
      <c r="B4281" s="417"/>
      <c r="C4281" s="418"/>
      <c r="D4281" s="418"/>
    </row>
    <row r="4282" spans="2:4">
      <c r="B4282" s="417"/>
      <c r="C4282" s="418"/>
      <c r="D4282" s="418"/>
    </row>
    <row r="4283" spans="2:4">
      <c r="B4283" s="417"/>
      <c r="C4283" s="418"/>
      <c r="D4283" s="418"/>
    </row>
    <row r="4284" spans="2:4">
      <c r="B4284" s="417"/>
      <c r="C4284" s="418"/>
      <c r="D4284" s="418"/>
    </row>
    <row r="4285" spans="2:4">
      <c r="B4285" s="417"/>
      <c r="C4285" s="418"/>
      <c r="D4285" s="418"/>
    </row>
    <row r="4286" spans="2:4">
      <c r="B4286" s="417"/>
      <c r="C4286" s="418"/>
      <c r="D4286" s="418"/>
    </row>
    <row r="4287" spans="2:4">
      <c r="B4287" s="417"/>
      <c r="C4287" s="418"/>
      <c r="D4287" s="418"/>
    </row>
    <row r="4288" spans="2:4">
      <c r="B4288" s="417"/>
      <c r="C4288" s="418"/>
      <c r="D4288" s="418"/>
    </row>
    <row r="4289" spans="2:4">
      <c r="B4289" s="417"/>
      <c r="C4289" s="418"/>
      <c r="D4289" s="418"/>
    </row>
    <row r="4290" spans="2:4">
      <c r="B4290" s="417"/>
      <c r="C4290" s="418"/>
      <c r="D4290" s="418"/>
    </row>
    <row r="4291" spans="2:4">
      <c r="B4291" s="417"/>
      <c r="C4291" s="418"/>
      <c r="D4291" s="418"/>
    </row>
    <row r="4292" spans="2:4">
      <c r="B4292" s="417"/>
      <c r="C4292" s="418"/>
      <c r="D4292" s="418"/>
    </row>
    <row r="4293" spans="2:4">
      <c r="B4293" s="417"/>
      <c r="C4293" s="418"/>
      <c r="D4293" s="418"/>
    </row>
    <row r="4294" spans="2:4">
      <c r="B4294" s="417"/>
      <c r="C4294" s="418"/>
      <c r="D4294" s="418"/>
    </row>
    <row r="4295" spans="2:4">
      <c r="B4295" s="417"/>
      <c r="C4295" s="418"/>
      <c r="D4295" s="418"/>
    </row>
    <row r="4296" spans="2:4">
      <c r="B4296" s="417"/>
      <c r="C4296" s="418"/>
      <c r="D4296" s="418"/>
    </row>
    <row r="4297" spans="2:4">
      <c r="B4297" s="417"/>
      <c r="C4297" s="418"/>
      <c r="D4297" s="418"/>
    </row>
    <row r="4298" spans="2:4">
      <c r="B4298" s="417"/>
      <c r="C4298" s="418"/>
      <c r="D4298" s="418"/>
    </row>
    <row r="4299" spans="2:4">
      <c r="B4299" s="417"/>
      <c r="C4299" s="418"/>
      <c r="D4299" s="418"/>
    </row>
    <row r="4300" spans="2:4">
      <c r="B4300" s="417"/>
      <c r="C4300" s="418"/>
      <c r="D4300" s="418"/>
    </row>
    <row r="4301" spans="2:4">
      <c r="B4301" s="417"/>
      <c r="C4301" s="418"/>
      <c r="D4301" s="418"/>
    </row>
    <row r="4302" spans="2:4">
      <c r="B4302" s="417"/>
      <c r="C4302" s="418"/>
      <c r="D4302" s="418"/>
    </row>
    <row r="4303" spans="2:4">
      <c r="B4303" s="417"/>
      <c r="C4303" s="418"/>
      <c r="D4303" s="418"/>
    </row>
    <row r="4304" spans="2:4">
      <c r="B4304" s="417"/>
      <c r="C4304" s="418"/>
      <c r="D4304" s="418"/>
    </row>
    <row r="4305" spans="2:4">
      <c r="B4305" s="417"/>
      <c r="C4305" s="418"/>
      <c r="D4305" s="418"/>
    </row>
    <row r="4306" spans="2:4">
      <c r="B4306" s="417"/>
      <c r="C4306" s="418"/>
      <c r="D4306" s="418"/>
    </row>
    <row r="4307" spans="2:4">
      <c r="B4307" s="417"/>
      <c r="C4307" s="418"/>
      <c r="D4307" s="418"/>
    </row>
    <row r="4308" spans="2:4">
      <c r="B4308" s="417"/>
      <c r="C4308" s="418"/>
      <c r="D4308" s="418"/>
    </row>
    <row r="4309" spans="2:4">
      <c r="B4309" s="417"/>
      <c r="C4309" s="418"/>
      <c r="D4309" s="418"/>
    </row>
    <row r="4310" spans="2:4">
      <c r="B4310" s="417"/>
      <c r="C4310" s="418"/>
      <c r="D4310" s="418"/>
    </row>
    <row r="4311" spans="2:4">
      <c r="B4311" s="417"/>
      <c r="C4311" s="418"/>
      <c r="D4311" s="418"/>
    </row>
    <row r="4312" spans="2:4">
      <c r="B4312" s="417"/>
      <c r="C4312" s="418"/>
      <c r="D4312" s="418"/>
    </row>
    <row r="4313" spans="2:4">
      <c r="B4313" s="417"/>
      <c r="C4313" s="418"/>
      <c r="D4313" s="418"/>
    </row>
    <row r="4314" spans="2:4">
      <c r="B4314" s="417"/>
      <c r="C4314" s="418"/>
      <c r="D4314" s="418"/>
    </row>
    <row r="4315" spans="2:4">
      <c r="B4315" s="417"/>
      <c r="C4315" s="418"/>
      <c r="D4315" s="418"/>
    </row>
    <row r="4316" spans="2:4">
      <c r="B4316" s="417"/>
      <c r="C4316" s="418"/>
      <c r="D4316" s="418"/>
    </row>
    <row r="4317" spans="2:4">
      <c r="B4317" s="417"/>
      <c r="C4317" s="418"/>
      <c r="D4317" s="418"/>
    </row>
    <row r="4318" spans="2:4">
      <c r="B4318" s="417"/>
      <c r="C4318" s="418"/>
      <c r="D4318" s="418"/>
    </row>
    <row r="4319" spans="2:4">
      <c r="B4319" s="417"/>
      <c r="C4319" s="418"/>
      <c r="D4319" s="418"/>
    </row>
    <row r="4320" spans="2:4">
      <c r="B4320" s="417"/>
      <c r="C4320" s="418"/>
      <c r="D4320" s="418"/>
    </row>
    <row r="4321" spans="2:4">
      <c r="B4321" s="417"/>
      <c r="C4321" s="418"/>
      <c r="D4321" s="418"/>
    </row>
    <row r="4322" spans="2:4">
      <c r="B4322" s="417"/>
      <c r="C4322" s="418"/>
      <c r="D4322" s="418"/>
    </row>
    <row r="4323" spans="2:4">
      <c r="B4323" s="417"/>
      <c r="C4323" s="418"/>
      <c r="D4323" s="418"/>
    </row>
    <row r="4324" spans="2:4">
      <c r="B4324" s="417"/>
      <c r="C4324" s="418"/>
      <c r="D4324" s="418"/>
    </row>
    <row r="4325" spans="2:4">
      <c r="B4325" s="417"/>
      <c r="C4325" s="418"/>
      <c r="D4325" s="418"/>
    </row>
    <row r="4326" spans="2:4">
      <c r="B4326" s="417"/>
      <c r="C4326" s="418"/>
      <c r="D4326" s="418"/>
    </row>
    <row r="4327" spans="2:4">
      <c r="B4327" s="417"/>
      <c r="C4327" s="418"/>
      <c r="D4327" s="418"/>
    </row>
    <row r="4328" spans="2:4">
      <c r="B4328" s="417"/>
      <c r="C4328" s="418"/>
      <c r="D4328" s="418"/>
    </row>
    <row r="4329" spans="2:4">
      <c r="B4329" s="417"/>
      <c r="C4329" s="418"/>
      <c r="D4329" s="418"/>
    </row>
    <row r="4330" spans="2:4">
      <c r="B4330" s="417"/>
      <c r="C4330" s="418"/>
      <c r="D4330" s="418"/>
    </row>
    <row r="4331" spans="2:4">
      <c r="B4331" s="417"/>
      <c r="C4331" s="418"/>
      <c r="D4331" s="418"/>
    </row>
    <row r="4332" spans="2:4">
      <c r="B4332" s="417"/>
      <c r="C4332" s="418"/>
      <c r="D4332" s="418"/>
    </row>
    <row r="4333" spans="2:4">
      <c r="B4333" s="417"/>
      <c r="C4333" s="418"/>
      <c r="D4333" s="418"/>
    </row>
    <row r="4334" spans="2:4">
      <c r="B4334" s="417"/>
      <c r="C4334" s="418"/>
      <c r="D4334" s="418"/>
    </row>
    <row r="4335" spans="2:4">
      <c r="B4335" s="417"/>
      <c r="C4335" s="418"/>
      <c r="D4335" s="418"/>
    </row>
    <row r="4336" spans="2:4">
      <c r="B4336" s="417"/>
      <c r="C4336" s="418"/>
      <c r="D4336" s="418"/>
    </row>
    <row r="4337" spans="2:4">
      <c r="B4337" s="417"/>
      <c r="C4337" s="418"/>
      <c r="D4337" s="418"/>
    </row>
    <row r="4338" spans="2:4">
      <c r="B4338" s="417"/>
      <c r="C4338" s="418"/>
      <c r="D4338" s="418"/>
    </row>
    <row r="4339" spans="2:4">
      <c r="B4339" s="417"/>
      <c r="C4339" s="418"/>
      <c r="D4339" s="418"/>
    </row>
    <row r="4340" spans="2:4">
      <c r="B4340" s="417"/>
      <c r="C4340" s="418"/>
      <c r="D4340" s="418"/>
    </row>
    <row r="4341" spans="2:4">
      <c r="B4341" s="417"/>
      <c r="C4341" s="418"/>
      <c r="D4341" s="418"/>
    </row>
    <row r="4342" spans="2:4">
      <c r="B4342" s="417"/>
      <c r="C4342" s="418"/>
      <c r="D4342" s="418"/>
    </row>
    <row r="4343" spans="2:4">
      <c r="B4343" s="417"/>
      <c r="C4343" s="418"/>
      <c r="D4343" s="418"/>
    </row>
    <row r="4344" spans="2:4">
      <c r="B4344" s="417"/>
      <c r="C4344" s="418"/>
      <c r="D4344" s="418"/>
    </row>
    <row r="4345" spans="2:4">
      <c r="B4345" s="417"/>
      <c r="C4345" s="418"/>
      <c r="D4345" s="418"/>
    </row>
    <row r="4346" spans="2:4">
      <c r="B4346" s="417"/>
      <c r="C4346" s="418"/>
      <c r="D4346" s="418"/>
    </row>
    <row r="4347" spans="2:4">
      <c r="B4347" s="417"/>
      <c r="C4347" s="418"/>
      <c r="D4347" s="418"/>
    </row>
    <row r="4348" spans="2:4">
      <c r="B4348" s="417"/>
      <c r="C4348" s="418"/>
      <c r="D4348" s="418"/>
    </row>
    <row r="4349" spans="2:4">
      <c r="B4349" s="417"/>
      <c r="C4349" s="418"/>
      <c r="D4349" s="418"/>
    </row>
    <row r="4350" spans="2:4">
      <c r="B4350" s="417"/>
      <c r="C4350" s="418"/>
      <c r="D4350" s="418"/>
    </row>
    <row r="4351" spans="2:4">
      <c r="B4351" s="417"/>
      <c r="C4351" s="418"/>
      <c r="D4351" s="418"/>
    </row>
    <row r="4352" spans="2:4">
      <c r="B4352" s="417"/>
      <c r="C4352" s="418"/>
      <c r="D4352" s="418"/>
    </row>
    <row r="4353" spans="2:4">
      <c r="B4353" s="417"/>
      <c r="C4353" s="418"/>
      <c r="D4353" s="418"/>
    </row>
    <row r="4354" spans="2:4">
      <c r="B4354" s="417"/>
      <c r="C4354" s="418"/>
      <c r="D4354" s="418"/>
    </row>
    <row r="4355" spans="2:4">
      <c r="B4355" s="417"/>
      <c r="C4355" s="418"/>
      <c r="D4355" s="418"/>
    </row>
    <row r="4356" spans="2:4">
      <c r="B4356" s="417"/>
      <c r="C4356" s="418"/>
      <c r="D4356" s="418"/>
    </row>
    <row r="4357" spans="2:4">
      <c r="B4357" s="417"/>
      <c r="C4357" s="418"/>
      <c r="D4357" s="418"/>
    </row>
    <row r="4358" spans="2:4">
      <c r="B4358" s="417"/>
      <c r="C4358" s="418"/>
      <c r="D4358" s="418"/>
    </row>
    <row r="4359" spans="2:4">
      <c r="B4359" s="417"/>
      <c r="C4359" s="418"/>
      <c r="D4359" s="418"/>
    </row>
    <row r="4360" spans="2:4">
      <c r="B4360" s="417"/>
      <c r="C4360" s="418"/>
      <c r="D4360" s="418"/>
    </row>
    <row r="4361" spans="2:4">
      <c r="B4361" s="417"/>
      <c r="C4361" s="418"/>
      <c r="D4361" s="418"/>
    </row>
    <row r="4362" spans="2:4">
      <c r="B4362" s="417"/>
      <c r="C4362" s="418"/>
      <c r="D4362" s="418"/>
    </row>
    <row r="4363" spans="2:4">
      <c r="B4363" s="417"/>
      <c r="C4363" s="418"/>
      <c r="D4363" s="418"/>
    </row>
    <row r="4364" spans="2:4">
      <c r="B4364" s="417"/>
      <c r="C4364" s="418"/>
      <c r="D4364" s="418"/>
    </row>
    <row r="4365" spans="2:4">
      <c r="B4365" s="417"/>
      <c r="C4365" s="418"/>
      <c r="D4365" s="418"/>
    </row>
    <row r="4366" spans="2:4">
      <c r="B4366" s="417"/>
      <c r="C4366" s="418"/>
      <c r="D4366" s="418"/>
    </row>
    <row r="4367" spans="2:4">
      <c r="B4367" s="417"/>
      <c r="C4367" s="418"/>
      <c r="D4367" s="418"/>
    </row>
    <row r="4368" spans="2:4">
      <c r="B4368" s="417"/>
      <c r="C4368" s="418"/>
      <c r="D4368" s="418"/>
    </row>
    <row r="4369" spans="2:4">
      <c r="B4369" s="417"/>
      <c r="C4369" s="418"/>
      <c r="D4369" s="418"/>
    </row>
    <row r="4370" spans="2:4">
      <c r="B4370" s="417"/>
      <c r="C4370" s="418"/>
      <c r="D4370" s="418"/>
    </row>
    <row r="4371" spans="2:4">
      <c r="B4371" s="417"/>
      <c r="C4371" s="418"/>
      <c r="D4371" s="418"/>
    </row>
    <row r="4372" spans="2:4">
      <c r="B4372" s="417"/>
      <c r="C4372" s="418"/>
      <c r="D4372" s="418"/>
    </row>
    <row r="4373" spans="2:4">
      <c r="B4373" s="417"/>
      <c r="C4373" s="418"/>
      <c r="D4373" s="418"/>
    </row>
    <row r="4374" spans="2:4">
      <c r="B4374" s="417"/>
      <c r="C4374" s="418"/>
      <c r="D4374" s="418"/>
    </row>
    <row r="4375" spans="2:4">
      <c r="B4375" s="417"/>
      <c r="C4375" s="418"/>
      <c r="D4375" s="418"/>
    </row>
    <row r="4376" spans="2:4">
      <c r="B4376" s="417"/>
      <c r="C4376" s="418"/>
      <c r="D4376" s="418"/>
    </row>
    <row r="4377" spans="2:4">
      <c r="B4377" s="417"/>
      <c r="C4377" s="418"/>
      <c r="D4377" s="418"/>
    </row>
    <row r="4378" spans="2:4">
      <c r="B4378" s="417"/>
      <c r="C4378" s="418"/>
      <c r="D4378" s="418"/>
    </row>
    <row r="4379" spans="2:4">
      <c r="B4379" s="417"/>
      <c r="C4379" s="418"/>
      <c r="D4379" s="418"/>
    </row>
    <row r="4380" spans="2:4">
      <c r="B4380" s="417"/>
      <c r="C4380" s="418"/>
      <c r="D4380" s="418"/>
    </row>
    <row r="4381" spans="2:4">
      <c r="B4381" s="417"/>
      <c r="C4381" s="418"/>
      <c r="D4381" s="418"/>
    </row>
    <row r="4382" spans="2:4">
      <c r="B4382" s="417"/>
      <c r="C4382" s="418"/>
      <c r="D4382" s="418"/>
    </row>
    <row r="4383" spans="2:4">
      <c r="B4383" s="417"/>
      <c r="C4383" s="418"/>
      <c r="D4383" s="418"/>
    </row>
    <row r="4384" spans="2:4">
      <c r="B4384" s="417"/>
      <c r="C4384" s="418"/>
      <c r="D4384" s="418"/>
    </row>
    <row r="4385" spans="2:4">
      <c r="B4385" s="417"/>
      <c r="C4385" s="418"/>
      <c r="D4385" s="418"/>
    </row>
    <row r="4386" spans="2:4">
      <c r="B4386" s="417"/>
      <c r="C4386" s="418"/>
      <c r="D4386" s="418"/>
    </row>
    <row r="4387" spans="2:4">
      <c r="B4387" s="417"/>
      <c r="C4387" s="418"/>
      <c r="D4387" s="418"/>
    </row>
    <row r="4388" spans="2:4">
      <c r="B4388" s="417"/>
      <c r="C4388" s="418"/>
      <c r="D4388" s="418"/>
    </row>
    <row r="4389" spans="2:4">
      <c r="B4389" s="417"/>
      <c r="C4389" s="418"/>
      <c r="D4389" s="418"/>
    </row>
    <row r="4390" spans="2:4">
      <c r="B4390" s="417"/>
      <c r="C4390" s="418"/>
      <c r="D4390" s="418"/>
    </row>
    <row r="4391" spans="2:4">
      <c r="B4391" s="417"/>
      <c r="C4391" s="418"/>
      <c r="D4391" s="418"/>
    </row>
    <row r="4392" spans="2:4">
      <c r="B4392" s="417"/>
      <c r="C4392" s="418"/>
      <c r="D4392" s="418"/>
    </row>
    <row r="4393" spans="2:4">
      <c r="B4393" s="417"/>
      <c r="C4393" s="418"/>
      <c r="D4393" s="418"/>
    </row>
    <row r="4394" spans="2:4">
      <c r="B4394" s="417"/>
      <c r="C4394" s="418"/>
      <c r="D4394" s="418"/>
    </row>
    <row r="4395" spans="2:4">
      <c r="B4395" s="417"/>
      <c r="C4395" s="418"/>
      <c r="D4395" s="418"/>
    </row>
    <row r="4396" spans="2:4">
      <c r="B4396" s="417"/>
      <c r="C4396" s="418"/>
      <c r="D4396" s="418"/>
    </row>
    <row r="4397" spans="2:4">
      <c r="B4397" s="417"/>
      <c r="C4397" s="418"/>
      <c r="D4397" s="418"/>
    </row>
    <row r="4398" spans="2:4">
      <c r="B4398" s="417"/>
      <c r="C4398" s="418"/>
      <c r="D4398" s="418"/>
    </row>
    <row r="4399" spans="2:4">
      <c r="B4399" s="417"/>
      <c r="C4399" s="418"/>
      <c r="D4399" s="418"/>
    </row>
    <row r="4400" spans="2:4">
      <c r="B4400" s="417"/>
      <c r="C4400" s="418"/>
      <c r="D4400" s="418"/>
    </row>
    <row r="4401" spans="2:4">
      <c r="B4401" s="417"/>
      <c r="C4401" s="418"/>
      <c r="D4401" s="418"/>
    </row>
    <row r="4402" spans="2:4">
      <c r="B4402" s="417"/>
      <c r="C4402" s="418"/>
      <c r="D4402" s="418"/>
    </row>
    <row r="4403" spans="2:4">
      <c r="B4403" s="417"/>
      <c r="C4403" s="418"/>
      <c r="D4403" s="418"/>
    </row>
    <row r="4404" spans="2:4">
      <c r="B4404" s="417"/>
      <c r="C4404" s="418"/>
      <c r="D4404" s="418"/>
    </row>
    <row r="4405" spans="2:4">
      <c r="B4405" s="417"/>
      <c r="C4405" s="418"/>
      <c r="D4405" s="418"/>
    </row>
    <row r="4406" spans="2:4">
      <c r="B4406" s="417"/>
      <c r="C4406" s="418"/>
      <c r="D4406" s="418"/>
    </row>
    <row r="4407" spans="2:4">
      <c r="B4407" s="417"/>
      <c r="C4407" s="418"/>
      <c r="D4407" s="418"/>
    </row>
    <row r="4408" spans="2:4">
      <c r="B4408" s="417"/>
      <c r="C4408" s="418"/>
      <c r="D4408" s="418"/>
    </row>
    <row r="4409" spans="2:4">
      <c r="B4409" s="417"/>
      <c r="C4409" s="418"/>
      <c r="D4409" s="418"/>
    </row>
    <row r="4410" spans="2:4">
      <c r="B4410" s="417"/>
      <c r="C4410" s="418"/>
      <c r="D4410" s="418"/>
    </row>
    <row r="4411" spans="2:4">
      <c r="B4411" s="417"/>
      <c r="C4411" s="418"/>
      <c r="D4411" s="418"/>
    </row>
    <row r="4412" spans="2:4">
      <c r="B4412" s="417"/>
      <c r="C4412" s="418"/>
      <c r="D4412" s="418"/>
    </row>
    <row r="4413" spans="2:4">
      <c r="B4413" s="417"/>
      <c r="C4413" s="418"/>
      <c r="D4413" s="418"/>
    </row>
    <row r="4414" spans="2:4">
      <c r="B4414" s="417"/>
      <c r="C4414" s="418"/>
      <c r="D4414" s="418"/>
    </row>
    <row r="4415" spans="2:4">
      <c r="B4415" s="417"/>
      <c r="C4415" s="418"/>
      <c r="D4415" s="418"/>
    </row>
    <row r="4416" spans="2:4">
      <c r="B4416" s="417"/>
      <c r="C4416" s="418"/>
      <c r="D4416" s="418"/>
    </row>
    <row r="4417" spans="2:4">
      <c r="B4417" s="417"/>
      <c r="C4417" s="418"/>
      <c r="D4417" s="418"/>
    </row>
    <row r="4418" spans="2:4">
      <c r="B4418" s="417"/>
      <c r="C4418" s="418"/>
      <c r="D4418" s="418"/>
    </row>
    <row r="4419" spans="2:4">
      <c r="B4419" s="417"/>
      <c r="C4419" s="418"/>
      <c r="D4419" s="418"/>
    </row>
    <row r="4420" spans="2:4">
      <c r="B4420" s="417"/>
      <c r="C4420" s="418"/>
      <c r="D4420" s="418"/>
    </row>
    <row r="4421" spans="2:4">
      <c r="B4421" s="417"/>
      <c r="C4421" s="418"/>
      <c r="D4421" s="418"/>
    </row>
    <row r="4422" spans="2:4">
      <c r="B4422" s="417"/>
      <c r="C4422" s="418"/>
      <c r="D4422" s="418"/>
    </row>
    <row r="4423" spans="2:4">
      <c r="B4423" s="417"/>
      <c r="C4423" s="418"/>
      <c r="D4423" s="418"/>
    </row>
    <row r="4424" spans="2:4">
      <c r="B4424" s="417"/>
      <c r="C4424" s="418"/>
      <c r="D4424" s="418"/>
    </row>
    <row r="4425" spans="2:4">
      <c r="B4425" s="417"/>
      <c r="C4425" s="418"/>
      <c r="D4425" s="418"/>
    </row>
    <row r="4426" spans="2:4">
      <c r="B4426" s="417"/>
      <c r="C4426" s="418"/>
      <c r="D4426" s="418"/>
    </row>
    <row r="4427" spans="2:4">
      <c r="B4427" s="417"/>
      <c r="C4427" s="418"/>
      <c r="D4427" s="418"/>
    </row>
    <row r="4428" spans="2:4">
      <c r="B4428" s="417"/>
      <c r="C4428" s="418"/>
      <c r="D4428" s="418"/>
    </row>
    <row r="4429" spans="2:4">
      <c r="B4429" s="417"/>
      <c r="C4429" s="418"/>
      <c r="D4429" s="418"/>
    </row>
    <row r="4430" spans="2:4">
      <c r="B4430" s="417"/>
      <c r="C4430" s="418"/>
      <c r="D4430" s="418"/>
    </row>
    <row r="4431" spans="2:4">
      <c r="B4431" s="417"/>
      <c r="C4431" s="418"/>
      <c r="D4431" s="418"/>
    </row>
    <row r="4432" spans="2:4">
      <c r="B4432" s="417"/>
      <c r="C4432" s="418"/>
      <c r="D4432" s="418"/>
    </row>
    <row r="4433" spans="2:4">
      <c r="B4433" s="417"/>
      <c r="C4433" s="418"/>
      <c r="D4433" s="418"/>
    </row>
    <row r="4434" spans="2:4">
      <c r="B4434" s="417"/>
      <c r="C4434" s="418"/>
      <c r="D4434" s="418"/>
    </row>
    <row r="4435" spans="2:4">
      <c r="B4435" s="417"/>
      <c r="C4435" s="418"/>
      <c r="D4435" s="418"/>
    </row>
    <row r="4436" spans="2:4">
      <c r="B4436" s="417"/>
      <c r="C4436" s="418"/>
      <c r="D4436" s="418"/>
    </row>
    <row r="4437" spans="2:4">
      <c r="B4437" s="417"/>
      <c r="C4437" s="418"/>
      <c r="D4437" s="418"/>
    </row>
    <row r="4438" spans="2:4">
      <c r="B4438" s="417"/>
      <c r="C4438" s="418"/>
      <c r="D4438" s="418"/>
    </row>
    <row r="4439" spans="2:4">
      <c r="B4439" s="417"/>
      <c r="C4439" s="418"/>
      <c r="D4439" s="418"/>
    </row>
    <row r="4440" spans="2:4">
      <c r="B4440" s="417"/>
      <c r="C4440" s="418"/>
      <c r="D4440" s="418"/>
    </row>
    <row r="4441" spans="2:4">
      <c r="B4441" s="417"/>
      <c r="C4441" s="418"/>
      <c r="D4441" s="418"/>
    </row>
    <row r="4442" spans="2:4">
      <c r="B4442" s="417"/>
      <c r="C4442" s="418"/>
      <c r="D4442" s="418"/>
    </row>
    <row r="4443" spans="2:4">
      <c r="B4443" s="417"/>
      <c r="C4443" s="418"/>
      <c r="D4443" s="418"/>
    </row>
    <row r="4444" spans="2:4">
      <c r="B4444" s="417"/>
      <c r="C4444" s="418"/>
      <c r="D4444" s="418"/>
    </row>
    <row r="4445" spans="2:4">
      <c r="B4445" s="417"/>
      <c r="C4445" s="418"/>
      <c r="D4445" s="418"/>
    </row>
    <row r="4446" spans="2:4">
      <c r="B4446" s="417"/>
      <c r="C4446" s="418"/>
      <c r="D4446" s="418"/>
    </row>
    <row r="4447" spans="2:4">
      <c r="B4447" s="417"/>
      <c r="C4447" s="418"/>
      <c r="D4447" s="418"/>
    </row>
    <row r="4448" spans="2:4">
      <c r="B4448" s="417"/>
      <c r="C4448" s="418"/>
      <c r="D4448" s="418"/>
    </row>
    <row r="4449" spans="2:4">
      <c r="B4449" s="417"/>
      <c r="C4449" s="418"/>
      <c r="D4449" s="418"/>
    </row>
    <row r="4450" spans="2:4">
      <c r="B4450" s="417"/>
      <c r="C4450" s="418"/>
      <c r="D4450" s="418"/>
    </row>
    <row r="4451" spans="2:4">
      <c r="B4451" s="417"/>
      <c r="C4451" s="418"/>
      <c r="D4451" s="418"/>
    </row>
    <row r="4452" spans="2:4">
      <c r="B4452" s="417"/>
      <c r="C4452" s="418"/>
      <c r="D4452" s="418"/>
    </row>
    <row r="4453" spans="2:4">
      <c r="B4453" s="417"/>
      <c r="C4453" s="418"/>
      <c r="D4453" s="418"/>
    </row>
    <row r="4454" spans="2:4">
      <c r="B4454" s="417"/>
      <c r="C4454" s="418"/>
      <c r="D4454" s="418"/>
    </row>
    <row r="4455" spans="2:4">
      <c r="B4455" s="417"/>
      <c r="C4455" s="418"/>
      <c r="D4455" s="418"/>
    </row>
    <row r="4456" spans="2:4">
      <c r="B4456" s="417"/>
      <c r="C4456" s="418"/>
      <c r="D4456" s="418"/>
    </row>
    <row r="4457" spans="2:4">
      <c r="B4457" s="417"/>
      <c r="C4457" s="418"/>
      <c r="D4457" s="418"/>
    </row>
    <row r="4458" spans="2:4">
      <c r="B4458" s="417"/>
      <c r="C4458" s="418"/>
      <c r="D4458" s="418"/>
    </row>
    <row r="4459" spans="2:4">
      <c r="B4459" s="417"/>
      <c r="C4459" s="418"/>
      <c r="D4459" s="418"/>
    </row>
    <row r="4460" spans="2:4">
      <c r="B4460" s="417"/>
      <c r="C4460" s="418"/>
      <c r="D4460" s="418"/>
    </row>
    <row r="4461" spans="2:4">
      <c r="B4461" s="417"/>
      <c r="C4461" s="418"/>
      <c r="D4461" s="418"/>
    </row>
    <row r="4462" spans="2:4">
      <c r="B4462" s="417"/>
      <c r="C4462" s="418"/>
      <c r="D4462" s="418"/>
    </row>
    <row r="4463" spans="2:4">
      <c r="B4463" s="417"/>
      <c r="C4463" s="418"/>
      <c r="D4463" s="418"/>
    </row>
    <row r="4464" spans="2:4">
      <c r="B4464" s="417"/>
      <c r="C4464" s="418"/>
      <c r="D4464" s="418"/>
    </row>
    <row r="4465" spans="2:4">
      <c r="B4465" s="417"/>
      <c r="C4465" s="418"/>
      <c r="D4465" s="418"/>
    </row>
    <row r="4466" spans="2:4">
      <c r="B4466" s="417"/>
      <c r="C4466" s="418"/>
      <c r="D4466" s="418"/>
    </row>
    <row r="4467" spans="2:4">
      <c r="B4467" s="417"/>
      <c r="C4467" s="418"/>
      <c r="D4467" s="418"/>
    </row>
    <row r="4468" spans="2:4">
      <c r="B4468" s="417"/>
      <c r="C4468" s="418"/>
      <c r="D4468" s="418"/>
    </row>
    <row r="4469" spans="2:4">
      <c r="B4469" s="417"/>
      <c r="C4469" s="418"/>
      <c r="D4469" s="418"/>
    </row>
    <row r="4470" spans="2:4">
      <c r="B4470" s="417"/>
      <c r="C4470" s="418"/>
      <c r="D4470" s="418"/>
    </row>
    <row r="4471" spans="2:4">
      <c r="B4471" s="417"/>
      <c r="C4471" s="418"/>
      <c r="D4471" s="418"/>
    </row>
    <row r="4472" spans="2:4">
      <c r="B4472" s="417"/>
      <c r="C4472" s="418"/>
      <c r="D4472" s="418"/>
    </row>
    <row r="4473" spans="2:4">
      <c r="B4473" s="417"/>
      <c r="C4473" s="418"/>
      <c r="D4473" s="418"/>
    </row>
    <row r="4474" spans="2:4">
      <c r="B4474" s="417"/>
      <c r="C4474" s="418"/>
      <c r="D4474" s="418"/>
    </row>
    <row r="4475" spans="2:4">
      <c r="B4475" s="417"/>
      <c r="C4475" s="418"/>
      <c r="D4475" s="418"/>
    </row>
    <row r="4476" spans="2:4">
      <c r="B4476" s="417"/>
      <c r="C4476" s="418"/>
      <c r="D4476" s="418"/>
    </row>
    <row r="4477" spans="2:4">
      <c r="B4477" s="417"/>
      <c r="C4477" s="418"/>
      <c r="D4477" s="418"/>
    </row>
    <row r="4478" spans="2:4">
      <c r="B4478" s="417"/>
      <c r="C4478" s="418"/>
      <c r="D4478" s="418"/>
    </row>
    <row r="4479" spans="2:4">
      <c r="B4479" s="417"/>
      <c r="C4479" s="418"/>
      <c r="D4479" s="418"/>
    </row>
    <row r="4480" spans="2:4">
      <c r="B4480" s="417"/>
      <c r="C4480" s="418"/>
      <c r="D4480" s="418"/>
    </row>
    <row r="4481" spans="2:4">
      <c r="B4481" s="417"/>
      <c r="C4481" s="418"/>
      <c r="D4481" s="418"/>
    </row>
    <row r="4482" spans="2:4">
      <c r="B4482" s="417"/>
      <c r="C4482" s="418"/>
      <c r="D4482" s="418"/>
    </row>
    <row r="4483" spans="2:4">
      <c r="B4483" s="417"/>
      <c r="C4483" s="418"/>
      <c r="D4483" s="418"/>
    </row>
    <row r="4484" spans="2:4">
      <c r="B4484" s="417"/>
      <c r="C4484" s="418"/>
      <c r="D4484" s="418"/>
    </row>
    <row r="4485" spans="2:4">
      <c r="B4485" s="417"/>
      <c r="C4485" s="418"/>
      <c r="D4485" s="418"/>
    </row>
    <row r="4486" spans="2:4">
      <c r="B4486" s="417"/>
      <c r="C4486" s="418"/>
      <c r="D4486" s="418"/>
    </row>
    <row r="4487" spans="2:4">
      <c r="B4487" s="417"/>
      <c r="C4487" s="418"/>
      <c r="D4487" s="418"/>
    </row>
    <row r="4488" spans="2:4">
      <c r="B4488" s="417"/>
      <c r="C4488" s="418"/>
      <c r="D4488" s="418"/>
    </row>
    <row r="4489" spans="2:4">
      <c r="B4489" s="417"/>
      <c r="C4489" s="418"/>
      <c r="D4489" s="418"/>
    </row>
    <row r="4490" spans="2:4">
      <c r="B4490" s="417"/>
      <c r="C4490" s="418"/>
      <c r="D4490" s="418"/>
    </row>
    <row r="4491" spans="2:4">
      <c r="B4491" s="417"/>
      <c r="C4491" s="418"/>
      <c r="D4491" s="418"/>
    </row>
    <row r="4492" spans="2:4">
      <c r="B4492" s="417"/>
      <c r="C4492" s="418"/>
      <c r="D4492" s="418"/>
    </row>
    <row r="4493" spans="2:4">
      <c r="B4493" s="417"/>
      <c r="C4493" s="418"/>
      <c r="D4493" s="418"/>
    </row>
    <row r="4494" spans="2:4">
      <c r="B4494" s="417"/>
      <c r="C4494" s="418"/>
      <c r="D4494" s="418"/>
    </row>
    <row r="4495" spans="2:4">
      <c r="B4495" s="417"/>
      <c r="C4495" s="418"/>
      <c r="D4495" s="418"/>
    </row>
    <row r="4496" spans="2:4">
      <c r="B4496" s="417"/>
      <c r="C4496" s="418"/>
      <c r="D4496" s="418"/>
    </row>
    <row r="4497" spans="2:4">
      <c r="B4497" s="417"/>
      <c r="C4497" s="418"/>
      <c r="D4497" s="418"/>
    </row>
    <row r="4498" spans="2:4">
      <c r="B4498" s="417"/>
      <c r="C4498" s="418"/>
      <c r="D4498" s="418"/>
    </row>
    <row r="4499" spans="2:4">
      <c r="B4499" s="417"/>
      <c r="C4499" s="418"/>
      <c r="D4499" s="418"/>
    </row>
    <row r="4500" spans="2:4">
      <c r="B4500" s="417"/>
      <c r="C4500" s="418"/>
      <c r="D4500" s="418"/>
    </row>
    <row r="4501" spans="2:4">
      <c r="B4501" s="417"/>
      <c r="C4501" s="418"/>
      <c r="D4501" s="418"/>
    </row>
    <row r="4502" spans="2:4">
      <c r="B4502" s="417"/>
      <c r="C4502" s="418"/>
      <c r="D4502" s="418"/>
    </row>
    <row r="4503" spans="2:4">
      <c r="B4503" s="417"/>
      <c r="C4503" s="418"/>
      <c r="D4503" s="418"/>
    </row>
    <row r="4504" spans="2:4">
      <c r="B4504" s="417"/>
      <c r="C4504" s="418"/>
      <c r="D4504" s="418"/>
    </row>
    <row r="4505" spans="2:4">
      <c r="B4505" s="417"/>
      <c r="C4505" s="418"/>
      <c r="D4505" s="418"/>
    </row>
    <row r="4506" spans="2:4">
      <c r="B4506" s="417"/>
      <c r="C4506" s="418"/>
      <c r="D4506" s="418"/>
    </row>
    <row r="4507" spans="2:4">
      <c r="B4507" s="417"/>
      <c r="C4507" s="418"/>
      <c r="D4507" s="418"/>
    </row>
    <row r="4508" spans="2:4">
      <c r="B4508" s="417"/>
      <c r="C4508" s="418"/>
      <c r="D4508" s="418"/>
    </row>
    <row r="4509" spans="2:4">
      <c r="B4509" s="417"/>
      <c r="C4509" s="418"/>
      <c r="D4509" s="418"/>
    </row>
    <row r="4510" spans="2:4">
      <c r="B4510" s="417"/>
      <c r="C4510" s="418"/>
      <c r="D4510" s="418"/>
    </row>
    <row r="4511" spans="2:4">
      <c r="B4511" s="417"/>
      <c r="C4511" s="418"/>
      <c r="D4511" s="418"/>
    </row>
    <row r="4512" spans="2:4">
      <c r="B4512" s="417"/>
      <c r="C4512" s="418"/>
      <c r="D4512" s="418"/>
    </row>
    <row r="4513" spans="2:4">
      <c r="B4513" s="417"/>
      <c r="C4513" s="418"/>
      <c r="D4513" s="418"/>
    </row>
    <row r="4514" spans="2:4">
      <c r="B4514" s="417"/>
      <c r="C4514" s="418"/>
      <c r="D4514" s="418"/>
    </row>
    <row r="4515" spans="2:4">
      <c r="B4515" s="417"/>
      <c r="C4515" s="418"/>
      <c r="D4515" s="418"/>
    </row>
    <row r="4516" spans="2:4">
      <c r="B4516" s="417"/>
      <c r="C4516" s="418"/>
      <c r="D4516" s="418"/>
    </row>
    <row r="4517" spans="2:4">
      <c r="B4517" s="417"/>
      <c r="C4517" s="418"/>
      <c r="D4517" s="418"/>
    </row>
    <row r="4518" spans="2:4">
      <c r="B4518" s="417"/>
      <c r="C4518" s="418"/>
      <c r="D4518" s="418"/>
    </row>
    <row r="4519" spans="2:4">
      <c r="B4519" s="417"/>
      <c r="C4519" s="418"/>
      <c r="D4519" s="418"/>
    </row>
    <row r="4520" spans="2:4">
      <c r="B4520" s="417"/>
      <c r="C4520" s="418"/>
      <c r="D4520" s="418"/>
    </row>
    <row r="4521" spans="2:4">
      <c r="B4521" s="417"/>
      <c r="C4521" s="418"/>
      <c r="D4521" s="418"/>
    </row>
    <row r="4522" spans="2:4">
      <c r="B4522" s="417"/>
      <c r="C4522" s="418"/>
      <c r="D4522" s="418"/>
    </row>
    <row r="4523" spans="2:4">
      <c r="B4523" s="417"/>
      <c r="C4523" s="418"/>
      <c r="D4523" s="418"/>
    </row>
    <row r="4524" spans="2:4">
      <c r="B4524" s="417"/>
      <c r="C4524" s="418"/>
      <c r="D4524" s="418"/>
    </row>
    <row r="4525" spans="2:4">
      <c r="B4525" s="417"/>
      <c r="C4525" s="418"/>
      <c r="D4525" s="418"/>
    </row>
    <row r="4526" spans="2:4">
      <c r="B4526" s="417"/>
      <c r="C4526" s="418"/>
      <c r="D4526" s="418"/>
    </row>
    <row r="4527" spans="2:4">
      <c r="B4527" s="417"/>
      <c r="C4527" s="418"/>
      <c r="D4527" s="418"/>
    </row>
    <row r="4528" spans="2:4">
      <c r="B4528" s="417"/>
      <c r="C4528" s="418"/>
      <c r="D4528" s="418"/>
    </row>
    <row r="4529" spans="2:4">
      <c r="B4529" s="417"/>
      <c r="C4529" s="418"/>
      <c r="D4529" s="418"/>
    </row>
    <row r="4530" spans="2:4">
      <c r="B4530" s="417"/>
      <c r="C4530" s="418"/>
      <c r="D4530" s="418"/>
    </row>
    <row r="4531" spans="2:4">
      <c r="B4531" s="417"/>
      <c r="C4531" s="418"/>
      <c r="D4531" s="418"/>
    </row>
    <row r="4532" spans="2:4">
      <c r="B4532" s="417"/>
      <c r="C4532" s="418"/>
      <c r="D4532" s="418"/>
    </row>
    <row r="4533" spans="2:4">
      <c r="B4533" s="417"/>
      <c r="C4533" s="418"/>
      <c r="D4533" s="418"/>
    </row>
    <row r="4534" spans="2:4">
      <c r="B4534" s="417"/>
      <c r="C4534" s="418"/>
      <c r="D4534" s="418"/>
    </row>
    <row r="4535" spans="2:4">
      <c r="B4535" s="417"/>
      <c r="C4535" s="418"/>
      <c r="D4535" s="418"/>
    </row>
    <row r="4536" spans="2:4">
      <c r="B4536" s="417"/>
      <c r="C4536" s="418"/>
      <c r="D4536" s="418"/>
    </row>
    <row r="4537" spans="2:4">
      <c r="B4537" s="417"/>
      <c r="C4537" s="418"/>
      <c r="D4537" s="418"/>
    </row>
    <row r="4538" spans="2:4">
      <c r="B4538" s="417"/>
      <c r="C4538" s="418"/>
      <c r="D4538" s="418"/>
    </row>
    <row r="4539" spans="2:4">
      <c r="B4539" s="417"/>
      <c r="C4539" s="418"/>
      <c r="D4539" s="418"/>
    </row>
    <row r="4540" spans="2:4">
      <c r="B4540" s="417"/>
      <c r="C4540" s="418"/>
      <c r="D4540" s="418"/>
    </row>
    <row r="4541" spans="2:4">
      <c r="B4541" s="417"/>
      <c r="C4541" s="418"/>
      <c r="D4541" s="418"/>
    </row>
    <row r="4542" spans="2:4">
      <c r="B4542" s="417"/>
      <c r="C4542" s="418"/>
      <c r="D4542" s="418"/>
    </row>
    <row r="4543" spans="2:4">
      <c r="B4543" s="417"/>
      <c r="C4543" s="418"/>
      <c r="D4543" s="418"/>
    </row>
    <row r="4544" spans="2:4">
      <c r="B4544" s="417"/>
      <c r="C4544" s="418"/>
      <c r="D4544" s="418"/>
    </row>
    <row r="4545" spans="2:4">
      <c r="B4545" s="417"/>
      <c r="C4545" s="418"/>
      <c r="D4545" s="418"/>
    </row>
    <row r="4546" spans="2:4">
      <c r="B4546" s="417"/>
      <c r="C4546" s="418"/>
      <c r="D4546" s="418"/>
    </row>
    <row r="4547" spans="2:4">
      <c r="B4547" s="417"/>
      <c r="C4547" s="418"/>
      <c r="D4547" s="418"/>
    </row>
    <row r="4548" spans="2:4">
      <c r="B4548" s="417"/>
      <c r="C4548" s="418"/>
      <c r="D4548" s="418"/>
    </row>
    <row r="4549" spans="2:4">
      <c r="B4549" s="417"/>
      <c r="C4549" s="418"/>
      <c r="D4549" s="418"/>
    </row>
    <row r="4550" spans="2:4">
      <c r="B4550" s="417"/>
      <c r="C4550" s="418"/>
      <c r="D4550" s="418"/>
    </row>
    <row r="4551" spans="2:4">
      <c r="B4551" s="417"/>
      <c r="C4551" s="418"/>
      <c r="D4551" s="418"/>
    </row>
    <row r="4552" spans="2:4">
      <c r="B4552" s="417"/>
      <c r="C4552" s="418"/>
      <c r="D4552" s="418"/>
    </row>
    <row r="4553" spans="2:4">
      <c r="B4553" s="417"/>
      <c r="C4553" s="418"/>
      <c r="D4553" s="418"/>
    </row>
    <row r="4554" spans="2:4">
      <c r="B4554" s="417"/>
      <c r="C4554" s="418"/>
      <c r="D4554" s="418"/>
    </row>
    <row r="4555" spans="2:4">
      <c r="B4555" s="417"/>
      <c r="C4555" s="418"/>
      <c r="D4555" s="418"/>
    </row>
    <row r="4556" spans="2:4">
      <c r="B4556" s="417"/>
      <c r="C4556" s="418"/>
      <c r="D4556" s="418"/>
    </row>
    <row r="4557" spans="2:4">
      <c r="B4557" s="417"/>
      <c r="C4557" s="418"/>
      <c r="D4557" s="418"/>
    </row>
    <row r="4558" spans="2:4">
      <c r="B4558" s="417"/>
      <c r="C4558" s="418"/>
      <c r="D4558" s="418"/>
    </row>
    <row r="4559" spans="2:4">
      <c r="B4559" s="417"/>
      <c r="C4559" s="418"/>
      <c r="D4559" s="418"/>
    </row>
    <row r="4560" spans="2:4">
      <c r="B4560" s="417"/>
      <c r="C4560" s="418"/>
      <c r="D4560" s="418"/>
    </row>
    <row r="4561" spans="2:4">
      <c r="B4561" s="417"/>
      <c r="C4561" s="418"/>
      <c r="D4561" s="418"/>
    </row>
    <row r="4562" spans="2:4">
      <c r="B4562" s="417"/>
      <c r="C4562" s="418"/>
      <c r="D4562" s="418"/>
    </row>
    <row r="4563" spans="2:4">
      <c r="B4563" s="417"/>
      <c r="C4563" s="418"/>
      <c r="D4563" s="418"/>
    </row>
    <row r="4564" spans="2:4">
      <c r="B4564" s="417"/>
      <c r="C4564" s="418"/>
      <c r="D4564" s="418"/>
    </row>
    <row r="4565" spans="2:4">
      <c r="B4565" s="417"/>
      <c r="C4565" s="418"/>
      <c r="D4565" s="418"/>
    </row>
    <row r="4566" spans="2:4">
      <c r="B4566" s="417"/>
      <c r="C4566" s="418"/>
      <c r="D4566" s="418"/>
    </row>
    <row r="4567" spans="2:4">
      <c r="B4567" s="417"/>
      <c r="C4567" s="418"/>
      <c r="D4567" s="418"/>
    </row>
    <row r="4568" spans="2:4">
      <c r="B4568" s="417"/>
      <c r="C4568" s="418"/>
      <c r="D4568" s="418"/>
    </row>
    <row r="4569" spans="2:4">
      <c r="B4569" s="417"/>
      <c r="C4569" s="418"/>
      <c r="D4569" s="418"/>
    </row>
    <row r="4570" spans="2:4">
      <c r="B4570" s="417"/>
      <c r="C4570" s="418"/>
      <c r="D4570" s="418"/>
    </row>
    <row r="4571" spans="2:4">
      <c r="B4571" s="417"/>
      <c r="C4571" s="418"/>
      <c r="D4571" s="418"/>
    </row>
    <row r="4572" spans="2:4">
      <c r="B4572" s="417"/>
      <c r="C4572" s="418"/>
      <c r="D4572" s="418"/>
    </row>
    <row r="4573" spans="2:4">
      <c r="B4573" s="417"/>
      <c r="C4573" s="418"/>
      <c r="D4573" s="418"/>
    </row>
    <row r="4574" spans="2:4">
      <c r="B4574" s="417"/>
      <c r="C4574" s="418"/>
      <c r="D4574" s="418"/>
    </row>
    <row r="4575" spans="2:4">
      <c r="B4575" s="417"/>
      <c r="C4575" s="418"/>
      <c r="D4575" s="418"/>
    </row>
    <row r="4576" spans="2:4">
      <c r="B4576" s="417"/>
      <c r="C4576" s="418"/>
      <c r="D4576" s="418"/>
    </row>
    <row r="4577" spans="2:4">
      <c r="B4577" s="417"/>
      <c r="C4577" s="418"/>
      <c r="D4577" s="418"/>
    </row>
    <row r="4578" spans="2:4">
      <c r="B4578" s="417"/>
      <c r="C4578" s="418"/>
      <c r="D4578" s="418"/>
    </row>
    <row r="4579" spans="2:4">
      <c r="B4579" s="417"/>
      <c r="C4579" s="418"/>
      <c r="D4579" s="418"/>
    </row>
    <row r="4580" spans="2:4">
      <c r="B4580" s="417"/>
      <c r="C4580" s="418"/>
      <c r="D4580" s="418"/>
    </row>
    <row r="4581" spans="2:4">
      <c r="B4581" s="417"/>
      <c r="C4581" s="418"/>
      <c r="D4581" s="418"/>
    </row>
    <row r="4582" spans="2:4">
      <c r="B4582" s="417"/>
      <c r="C4582" s="418"/>
      <c r="D4582" s="418"/>
    </row>
    <row r="4583" spans="2:4">
      <c r="B4583" s="417"/>
      <c r="C4583" s="418"/>
      <c r="D4583" s="418"/>
    </row>
    <row r="4584" spans="2:4">
      <c r="B4584" s="417"/>
      <c r="C4584" s="418"/>
      <c r="D4584" s="418"/>
    </row>
    <row r="4585" spans="2:4">
      <c r="B4585" s="417"/>
      <c r="C4585" s="418"/>
      <c r="D4585" s="418"/>
    </row>
    <row r="4586" spans="2:4">
      <c r="B4586" s="417"/>
      <c r="C4586" s="418"/>
      <c r="D4586" s="418"/>
    </row>
    <row r="4587" spans="2:4">
      <c r="B4587" s="417"/>
      <c r="C4587" s="418"/>
      <c r="D4587" s="418"/>
    </row>
    <row r="4588" spans="2:4">
      <c r="B4588" s="417"/>
      <c r="C4588" s="418"/>
      <c r="D4588" s="418"/>
    </row>
    <row r="4589" spans="2:4">
      <c r="B4589" s="417"/>
      <c r="C4589" s="418"/>
      <c r="D4589" s="418"/>
    </row>
    <row r="4590" spans="2:4">
      <c r="B4590" s="417"/>
      <c r="C4590" s="418"/>
      <c r="D4590" s="418"/>
    </row>
    <row r="4591" spans="2:4">
      <c r="B4591" s="417"/>
      <c r="C4591" s="418"/>
      <c r="D4591" s="418"/>
    </row>
    <row r="4592" spans="2:4">
      <c r="B4592" s="417"/>
      <c r="C4592" s="418"/>
      <c r="D4592" s="418"/>
    </row>
    <row r="4593" spans="2:4">
      <c r="B4593" s="417"/>
      <c r="C4593" s="418"/>
      <c r="D4593" s="418"/>
    </row>
    <row r="4594" spans="2:4">
      <c r="B4594" s="417"/>
      <c r="C4594" s="418"/>
      <c r="D4594" s="418"/>
    </row>
    <row r="4595" spans="2:4">
      <c r="B4595" s="417"/>
      <c r="C4595" s="418"/>
      <c r="D4595" s="418"/>
    </row>
    <row r="4596" spans="2:4">
      <c r="B4596" s="417"/>
      <c r="C4596" s="418"/>
      <c r="D4596" s="418"/>
    </row>
    <row r="4597" spans="2:4">
      <c r="B4597" s="417"/>
      <c r="C4597" s="418"/>
      <c r="D4597" s="418"/>
    </row>
    <row r="4598" spans="2:4">
      <c r="B4598" s="417"/>
      <c r="C4598" s="418"/>
      <c r="D4598" s="418"/>
    </row>
    <row r="4599" spans="2:4">
      <c r="B4599" s="417"/>
      <c r="C4599" s="418"/>
      <c r="D4599" s="418"/>
    </row>
    <row r="4600" spans="2:4">
      <c r="B4600" s="417"/>
      <c r="C4600" s="418"/>
      <c r="D4600" s="418"/>
    </row>
    <row r="4601" spans="2:4">
      <c r="B4601" s="417"/>
      <c r="C4601" s="418"/>
      <c r="D4601" s="418"/>
    </row>
    <row r="4602" spans="2:4">
      <c r="B4602" s="417"/>
      <c r="C4602" s="418"/>
      <c r="D4602" s="418"/>
    </row>
    <row r="4603" spans="2:4">
      <c r="B4603" s="417"/>
      <c r="C4603" s="418"/>
      <c r="D4603" s="418"/>
    </row>
    <row r="4604" spans="2:4">
      <c r="B4604" s="417"/>
      <c r="C4604" s="418"/>
      <c r="D4604" s="418"/>
    </row>
    <row r="4605" spans="2:4">
      <c r="B4605" s="417"/>
      <c r="C4605" s="418"/>
      <c r="D4605" s="418"/>
    </row>
    <row r="4606" spans="2:4">
      <c r="B4606" s="417"/>
      <c r="C4606" s="418"/>
      <c r="D4606" s="418"/>
    </row>
    <row r="4607" spans="2:4">
      <c r="B4607" s="417"/>
      <c r="C4607" s="418"/>
      <c r="D4607" s="418"/>
    </row>
    <row r="4608" spans="2:4">
      <c r="B4608" s="417"/>
      <c r="C4608" s="418"/>
      <c r="D4608" s="418"/>
    </row>
    <row r="4609" spans="2:4">
      <c r="B4609" s="417"/>
      <c r="C4609" s="418"/>
      <c r="D4609" s="418"/>
    </row>
    <row r="4610" spans="2:4">
      <c r="B4610" s="417"/>
      <c r="C4610" s="418"/>
      <c r="D4610" s="418"/>
    </row>
    <row r="4611" spans="2:4">
      <c r="B4611" s="417"/>
      <c r="C4611" s="418"/>
      <c r="D4611" s="418"/>
    </row>
    <row r="4612" spans="2:4">
      <c r="B4612" s="417"/>
      <c r="C4612" s="418"/>
      <c r="D4612" s="418"/>
    </row>
    <row r="4613" spans="2:4">
      <c r="B4613" s="417"/>
      <c r="C4613" s="418"/>
      <c r="D4613" s="418"/>
    </row>
    <row r="4614" spans="2:4">
      <c r="B4614" s="417"/>
      <c r="C4614" s="418"/>
      <c r="D4614" s="418"/>
    </row>
    <row r="4615" spans="2:4">
      <c r="B4615" s="417"/>
      <c r="C4615" s="418"/>
      <c r="D4615" s="418"/>
    </row>
    <row r="4616" spans="2:4">
      <c r="B4616" s="417"/>
      <c r="C4616" s="418"/>
      <c r="D4616" s="418"/>
    </row>
    <row r="4617" spans="2:4">
      <c r="B4617" s="417"/>
      <c r="C4617" s="418"/>
      <c r="D4617" s="418"/>
    </row>
    <row r="4618" spans="2:4">
      <c r="B4618" s="417"/>
      <c r="C4618" s="418"/>
      <c r="D4618" s="418"/>
    </row>
    <row r="4619" spans="2:4">
      <c r="B4619" s="417"/>
      <c r="C4619" s="418"/>
      <c r="D4619" s="418"/>
    </row>
    <row r="4620" spans="2:4">
      <c r="B4620" s="417"/>
      <c r="C4620" s="418"/>
      <c r="D4620" s="418"/>
    </row>
    <row r="4621" spans="2:4">
      <c r="B4621" s="417"/>
      <c r="C4621" s="418"/>
      <c r="D4621" s="418"/>
    </row>
    <row r="4622" spans="2:4">
      <c r="B4622" s="417"/>
      <c r="C4622" s="418"/>
      <c r="D4622" s="418"/>
    </row>
    <row r="4623" spans="2:4">
      <c r="B4623" s="417"/>
      <c r="C4623" s="418"/>
      <c r="D4623" s="418"/>
    </row>
    <row r="4624" spans="2:4">
      <c r="B4624" s="417"/>
      <c r="C4624" s="418"/>
      <c r="D4624" s="418"/>
    </row>
    <row r="4625" spans="2:4">
      <c r="B4625" s="417"/>
      <c r="C4625" s="418"/>
      <c r="D4625" s="418"/>
    </row>
    <row r="4626" spans="2:4">
      <c r="B4626" s="417"/>
      <c r="C4626" s="418"/>
      <c r="D4626" s="418"/>
    </row>
    <row r="4627" spans="2:4">
      <c r="B4627" s="417"/>
      <c r="C4627" s="418"/>
      <c r="D4627" s="418"/>
    </row>
    <row r="4628" spans="2:4">
      <c r="B4628" s="417"/>
      <c r="C4628" s="418"/>
      <c r="D4628" s="418"/>
    </row>
    <row r="4629" spans="2:4">
      <c r="B4629" s="417"/>
      <c r="C4629" s="418"/>
      <c r="D4629" s="418"/>
    </row>
    <row r="4630" spans="2:4">
      <c r="B4630" s="417"/>
      <c r="C4630" s="418"/>
      <c r="D4630" s="418"/>
    </row>
    <row r="4631" spans="2:4">
      <c r="B4631" s="417"/>
      <c r="C4631" s="418"/>
      <c r="D4631" s="418"/>
    </row>
    <row r="4632" spans="2:4">
      <c r="B4632" s="417"/>
      <c r="C4632" s="418"/>
      <c r="D4632" s="418"/>
    </row>
    <row r="4633" spans="2:4">
      <c r="B4633" s="417"/>
      <c r="C4633" s="418"/>
      <c r="D4633" s="418"/>
    </row>
    <row r="4634" spans="2:4">
      <c r="B4634" s="417"/>
      <c r="C4634" s="418"/>
      <c r="D4634" s="418"/>
    </row>
    <row r="4635" spans="2:4">
      <c r="B4635" s="417"/>
      <c r="C4635" s="418"/>
      <c r="D4635" s="418"/>
    </row>
    <row r="4636" spans="2:4">
      <c r="B4636" s="417"/>
      <c r="C4636" s="418"/>
      <c r="D4636" s="418"/>
    </row>
    <row r="4637" spans="2:4">
      <c r="B4637" s="417"/>
      <c r="C4637" s="418"/>
      <c r="D4637" s="418"/>
    </row>
    <row r="4638" spans="2:4">
      <c r="B4638" s="417"/>
      <c r="C4638" s="418"/>
      <c r="D4638" s="418"/>
    </row>
    <row r="4639" spans="2:4">
      <c r="B4639" s="417"/>
      <c r="C4639" s="418"/>
      <c r="D4639" s="418"/>
    </row>
    <row r="4640" spans="2:4">
      <c r="B4640" s="417"/>
      <c r="C4640" s="418"/>
      <c r="D4640" s="418"/>
    </row>
    <row r="4641" spans="2:4">
      <c r="B4641" s="417"/>
      <c r="C4641" s="418"/>
      <c r="D4641" s="418"/>
    </row>
    <row r="4642" spans="2:4">
      <c r="B4642" s="417"/>
      <c r="C4642" s="418"/>
      <c r="D4642" s="418"/>
    </row>
    <row r="4643" spans="2:4">
      <c r="B4643" s="417"/>
      <c r="C4643" s="418"/>
      <c r="D4643" s="418"/>
    </row>
    <row r="4644" spans="2:4">
      <c r="B4644" s="417"/>
      <c r="C4644" s="418"/>
      <c r="D4644" s="418"/>
    </row>
    <row r="4645" spans="2:4">
      <c r="B4645" s="417"/>
      <c r="C4645" s="418"/>
      <c r="D4645" s="418"/>
    </row>
    <row r="4646" spans="2:4">
      <c r="B4646" s="417"/>
      <c r="C4646" s="418"/>
      <c r="D4646" s="418"/>
    </row>
    <row r="4647" spans="2:4">
      <c r="B4647" s="417"/>
      <c r="C4647" s="418"/>
      <c r="D4647" s="418"/>
    </row>
    <row r="4648" spans="2:4">
      <c r="B4648" s="417"/>
      <c r="C4648" s="418"/>
      <c r="D4648" s="418"/>
    </row>
    <row r="4649" spans="2:4">
      <c r="B4649" s="417"/>
      <c r="C4649" s="418"/>
      <c r="D4649" s="418"/>
    </row>
    <row r="4650" spans="2:4">
      <c r="B4650" s="417"/>
      <c r="C4650" s="418"/>
      <c r="D4650" s="418"/>
    </row>
    <row r="4651" spans="2:4">
      <c r="B4651" s="417"/>
      <c r="C4651" s="418"/>
      <c r="D4651" s="418"/>
    </row>
    <row r="4652" spans="2:4">
      <c r="B4652" s="417"/>
      <c r="C4652" s="418"/>
      <c r="D4652" s="418"/>
    </row>
    <row r="4653" spans="2:4">
      <c r="B4653" s="417"/>
      <c r="C4653" s="418"/>
      <c r="D4653" s="418"/>
    </row>
    <row r="4654" spans="2:4">
      <c r="B4654" s="417"/>
      <c r="C4654" s="418"/>
      <c r="D4654" s="418"/>
    </row>
    <row r="4655" spans="2:4">
      <c r="B4655" s="417"/>
      <c r="C4655" s="418"/>
      <c r="D4655" s="418"/>
    </row>
    <row r="4656" spans="2:4">
      <c r="B4656" s="417"/>
      <c r="C4656" s="418"/>
      <c r="D4656" s="418"/>
    </row>
    <row r="4657" spans="2:4">
      <c r="B4657" s="417"/>
      <c r="C4657" s="418"/>
      <c r="D4657" s="418"/>
    </row>
    <row r="4658" spans="2:4">
      <c r="B4658" s="417"/>
      <c r="C4658" s="418"/>
      <c r="D4658" s="418"/>
    </row>
    <row r="4659" spans="2:4">
      <c r="B4659" s="417"/>
      <c r="C4659" s="418"/>
      <c r="D4659" s="418"/>
    </row>
    <row r="4660" spans="2:4">
      <c r="B4660" s="417"/>
      <c r="C4660" s="418"/>
      <c r="D4660" s="418"/>
    </row>
    <row r="4661" spans="2:4">
      <c r="B4661" s="417"/>
      <c r="C4661" s="418"/>
      <c r="D4661" s="418"/>
    </row>
    <row r="4662" spans="2:4">
      <c r="B4662" s="417"/>
      <c r="C4662" s="418"/>
      <c r="D4662" s="418"/>
    </row>
    <row r="4663" spans="2:4">
      <c r="B4663" s="417"/>
      <c r="C4663" s="418"/>
      <c r="D4663" s="418"/>
    </row>
    <row r="4664" spans="2:4">
      <c r="B4664" s="417"/>
      <c r="C4664" s="418"/>
      <c r="D4664" s="418"/>
    </row>
    <row r="4665" spans="2:4">
      <c r="B4665" s="417"/>
      <c r="C4665" s="418"/>
      <c r="D4665" s="418"/>
    </row>
    <row r="4666" spans="2:4">
      <c r="B4666" s="417"/>
      <c r="C4666" s="418"/>
      <c r="D4666" s="418"/>
    </row>
    <row r="4667" spans="2:4">
      <c r="B4667" s="417"/>
      <c r="C4667" s="418"/>
      <c r="D4667" s="418"/>
    </row>
    <row r="4668" spans="2:4">
      <c r="B4668" s="417"/>
      <c r="C4668" s="418"/>
      <c r="D4668" s="418"/>
    </row>
    <row r="4669" spans="2:4">
      <c r="B4669" s="417"/>
      <c r="C4669" s="418"/>
      <c r="D4669" s="418"/>
    </row>
    <row r="4670" spans="2:4">
      <c r="B4670" s="417"/>
      <c r="C4670" s="418"/>
      <c r="D4670" s="418"/>
    </row>
    <row r="4671" spans="2:4">
      <c r="B4671" s="417"/>
      <c r="C4671" s="418"/>
      <c r="D4671" s="418"/>
    </row>
    <row r="4672" spans="2:4">
      <c r="B4672" s="417"/>
      <c r="C4672" s="418"/>
      <c r="D4672" s="418"/>
    </row>
    <row r="4673" spans="2:4">
      <c r="B4673" s="417"/>
      <c r="C4673" s="418"/>
      <c r="D4673" s="418"/>
    </row>
    <row r="4674" spans="2:4">
      <c r="B4674" s="417"/>
      <c r="C4674" s="418"/>
      <c r="D4674" s="418"/>
    </row>
    <row r="4675" spans="2:4">
      <c r="B4675" s="417"/>
      <c r="C4675" s="418"/>
      <c r="D4675" s="418"/>
    </row>
    <row r="4676" spans="2:4">
      <c r="B4676" s="417"/>
      <c r="C4676" s="418"/>
      <c r="D4676" s="418"/>
    </row>
    <row r="4677" spans="2:4">
      <c r="B4677" s="417"/>
      <c r="C4677" s="418"/>
      <c r="D4677" s="418"/>
    </row>
    <row r="4678" spans="2:4">
      <c r="B4678" s="417"/>
      <c r="C4678" s="418"/>
      <c r="D4678" s="418"/>
    </row>
    <row r="4679" spans="2:4">
      <c r="B4679" s="417"/>
      <c r="C4679" s="418"/>
      <c r="D4679" s="418"/>
    </row>
    <row r="4680" spans="2:4">
      <c r="B4680" s="417"/>
      <c r="C4680" s="418"/>
      <c r="D4680" s="418"/>
    </row>
    <row r="4681" spans="2:4">
      <c r="B4681" s="417"/>
      <c r="C4681" s="418"/>
      <c r="D4681" s="418"/>
    </row>
    <row r="4682" spans="2:4">
      <c r="B4682" s="417"/>
      <c r="C4682" s="418"/>
      <c r="D4682" s="418"/>
    </row>
    <row r="4683" spans="2:4">
      <c r="B4683" s="417"/>
      <c r="C4683" s="418"/>
      <c r="D4683" s="418"/>
    </row>
    <row r="4684" spans="2:4">
      <c r="B4684" s="417"/>
      <c r="C4684" s="418"/>
      <c r="D4684" s="418"/>
    </row>
    <row r="4685" spans="2:4">
      <c r="B4685" s="417"/>
      <c r="C4685" s="418"/>
      <c r="D4685" s="418"/>
    </row>
    <row r="4686" spans="2:4">
      <c r="B4686" s="417"/>
      <c r="C4686" s="418"/>
      <c r="D4686" s="418"/>
    </row>
    <row r="4687" spans="2:4">
      <c r="B4687" s="417"/>
      <c r="C4687" s="418"/>
      <c r="D4687" s="418"/>
    </row>
    <row r="4688" spans="2:4">
      <c r="B4688" s="417"/>
      <c r="C4688" s="418"/>
      <c r="D4688" s="418"/>
    </row>
    <row r="4689" spans="2:4">
      <c r="B4689" s="417"/>
      <c r="C4689" s="418"/>
      <c r="D4689" s="418"/>
    </row>
    <row r="4690" spans="2:4">
      <c r="B4690" s="417"/>
      <c r="C4690" s="418"/>
      <c r="D4690" s="418"/>
    </row>
    <row r="4691" spans="2:4">
      <c r="B4691" s="417"/>
      <c r="C4691" s="418"/>
      <c r="D4691" s="418"/>
    </row>
    <row r="4692" spans="2:4">
      <c r="B4692" s="417"/>
      <c r="C4692" s="418"/>
      <c r="D4692" s="418"/>
    </row>
    <row r="4693" spans="2:4">
      <c r="B4693" s="417"/>
      <c r="C4693" s="418"/>
      <c r="D4693" s="418"/>
    </row>
    <row r="4694" spans="2:4">
      <c r="B4694" s="417"/>
      <c r="C4694" s="418"/>
      <c r="D4694" s="418"/>
    </row>
    <row r="4695" spans="2:4">
      <c r="B4695" s="417"/>
      <c r="C4695" s="418"/>
      <c r="D4695" s="418"/>
    </row>
    <row r="4696" spans="2:4">
      <c r="B4696" s="417"/>
      <c r="C4696" s="418"/>
      <c r="D4696" s="418"/>
    </row>
    <row r="4697" spans="2:4">
      <c r="B4697" s="417"/>
      <c r="C4697" s="418"/>
      <c r="D4697" s="418"/>
    </row>
    <row r="4698" spans="2:4">
      <c r="B4698" s="417"/>
      <c r="C4698" s="418"/>
      <c r="D4698" s="418"/>
    </row>
    <row r="4699" spans="2:4">
      <c r="B4699" s="417"/>
      <c r="C4699" s="418"/>
      <c r="D4699" s="418"/>
    </row>
    <row r="4700" spans="2:4">
      <c r="B4700" s="417"/>
      <c r="C4700" s="418"/>
      <c r="D4700" s="418"/>
    </row>
    <row r="4701" spans="2:4">
      <c r="B4701" s="417"/>
      <c r="C4701" s="418"/>
      <c r="D4701" s="418"/>
    </row>
    <row r="4702" spans="2:4">
      <c r="B4702" s="417"/>
      <c r="C4702" s="418"/>
      <c r="D4702" s="418"/>
    </row>
    <row r="4703" spans="2:4">
      <c r="B4703" s="417"/>
      <c r="C4703" s="418"/>
      <c r="D4703" s="418"/>
    </row>
    <row r="4704" spans="2:4">
      <c r="B4704" s="417"/>
      <c r="C4704" s="418"/>
      <c r="D4704" s="418"/>
    </row>
    <row r="4705" spans="2:4">
      <c r="B4705" s="417"/>
      <c r="C4705" s="418"/>
      <c r="D4705" s="418"/>
    </row>
    <row r="4706" spans="2:4">
      <c r="B4706" s="417"/>
      <c r="C4706" s="418"/>
      <c r="D4706" s="418"/>
    </row>
    <row r="4707" spans="2:4">
      <c r="B4707" s="417"/>
      <c r="C4707" s="418"/>
      <c r="D4707" s="418"/>
    </row>
    <row r="4708" spans="2:4">
      <c r="B4708" s="417"/>
      <c r="C4708" s="418"/>
      <c r="D4708" s="418"/>
    </row>
    <row r="4709" spans="2:4">
      <c r="B4709" s="417"/>
      <c r="C4709" s="418"/>
      <c r="D4709" s="418"/>
    </row>
    <row r="4710" spans="2:4">
      <c r="B4710" s="417"/>
      <c r="C4710" s="418"/>
      <c r="D4710" s="418"/>
    </row>
    <row r="4711" spans="2:4">
      <c r="B4711" s="417"/>
      <c r="C4711" s="418"/>
      <c r="D4711" s="418"/>
    </row>
    <row r="4712" spans="2:4">
      <c r="B4712" s="417"/>
      <c r="C4712" s="418"/>
      <c r="D4712" s="418"/>
    </row>
    <row r="4713" spans="2:4">
      <c r="B4713" s="417"/>
      <c r="C4713" s="418"/>
      <c r="D4713" s="418"/>
    </row>
    <row r="4714" spans="2:4">
      <c r="B4714" s="417"/>
      <c r="C4714" s="418"/>
      <c r="D4714" s="418"/>
    </row>
    <row r="4715" spans="2:4">
      <c r="B4715" s="417"/>
      <c r="C4715" s="418"/>
      <c r="D4715" s="418"/>
    </row>
    <row r="4716" spans="2:4">
      <c r="B4716" s="417"/>
      <c r="C4716" s="418"/>
      <c r="D4716" s="418"/>
    </row>
    <row r="4717" spans="2:4">
      <c r="B4717" s="417"/>
      <c r="C4717" s="418"/>
      <c r="D4717" s="418"/>
    </row>
    <row r="4718" spans="2:4">
      <c r="B4718" s="417"/>
      <c r="C4718" s="418"/>
      <c r="D4718" s="418"/>
    </row>
    <row r="4719" spans="2:4">
      <c r="B4719" s="417"/>
      <c r="C4719" s="418"/>
      <c r="D4719" s="418"/>
    </row>
    <row r="4720" spans="2:4">
      <c r="B4720" s="417"/>
      <c r="C4720" s="418"/>
      <c r="D4720" s="418"/>
    </row>
    <row r="4721" spans="2:4">
      <c r="B4721" s="417"/>
      <c r="C4721" s="418"/>
      <c r="D4721" s="418"/>
    </row>
    <row r="4722" spans="2:4">
      <c r="B4722" s="417"/>
      <c r="C4722" s="418"/>
      <c r="D4722" s="418"/>
    </row>
    <row r="4723" spans="2:4">
      <c r="B4723" s="417"/>
      <c r="C4723" s="418"/>
      <c r="D4723" s="418"/>
    </row>
    <row r="4724" spans="2:4">
      <c r="B4724" s="417"/>
      <c r="C4724" s="418"/>
      <c r="D4724" s="418"/>
    </row>
    <row r="4725" spans="2:4">
      <c r="B4725" s="417"/>
      <c r="C4725" s="418"/>
      <c r="D4725" s="418"/>
    </row>
    <row r="4726" spans="2:4">
      <c r="B4726" s="417"/>
      <c r="C4726" s="418"/>
      <c r="D4726" s="418"/>
    </row>
    <row r="4727" spans="2:4">
      <c r="B4727" s="417"/>
      <c r="C4727" s="418"/>
      <c r="D4727" s="418"/>
    </row>
    <row r="4728" spans="2:4">
      <c r="B4728" s="417"/>
      <c r="C4728" s="418"/>
      <c r="D4728" s="418"/>
    </row>
    <row r="4729" spans="2:4">
      <c r="B4729" s="417"/>
      <c r="C4729" s="418"/>
      <c r="D4729" s="418"/>
    </row>
    <row r="4730" spans="2:4">
      <c r="B4730" s="417"/>
      <c r="C4730" s="418"/>
      <c r="D4730" s="418"/>
    </row>
    <row r="4731" spans="2:4">
      <c r="B4731" s="417"/>
      <c r="C4731" s="418"/>
      <c r="D4731" s="418"/>
    </row>
    <row r="4732" spans="2:4">
      <c r="B4732" s="417"/>
      <c r="C4732" s="418"/>
      <c r="D4732" s="418"/>
    </row>
    <row r="4733" spans="2:4">
      <c r="B4733" s="417"/>
      <c r="C4733" s="418"/>
      <c r="D4733" s="418"/>
    </row>
    <row r="4734" spans="2:4">
      <c r="B4734" s="417"/>
      <c r="C4734" s="418"/>
      <c r="D4734" s="418"/>
    </row>
    <row r="4735" spans="2:4">
      <c r="B4735" s="417"/>
      <c r="C4735" s="418"/>
      <c r="D4735" s="418"/>
    </row>
    <row r="4736" spans="2:4">
      <c r="B4736" s="417"/>
      <c r="C4736" s="418"/>
      <c r="D4736" s="418"/>
    </row>
    <row r="4737" spans="2:4">
      <c r="B4737" s="417"/>
      <c r="C4737" s="418"/>
      <c r="D4737" s="418"/>
    </row>
    <row r="4738" spans="2:4">
      <c r="B4738" s="417"/>
      <c r="C4738" s="418"/>
      <c r="D4738" s="418"/>
    </row>
    <row r="4739" spans="2:4">
      <c r="B4739" s="417"/>
      <c r="C4739" s="418"/>
      <c r="D4739" s="418"/>
    </row>
    <row r="4740" spans="2:4">
      <c r="B4740" s="417"/>
      <c r="C4740" s="418"/>
      <c r="D4740" s="418"/>
    </row>
    <row r="4741" spans="2:4">
      <c r="B4741" s="417"/>
      <c r="C4741" s="418"/>
      <c r="D4741" s="418"/>
    </row>
    <row r="4742" spans="2:4">
      <c r="B4742" s="417"/>
      <c r="C4742" s="418"/>
      <c r="D4742" s="418"/>
    </row>
    <row r="4743" spans="2:4">
      <c r="B4743" s="417"/>
      <c r="C4743" s="418"/>
      <c r="D4743" s="418"/>
    </row>
    <row r="4744" spans="2:4">
      <c r="B4744" s="417"/>
      <c r="C4744" s="418"/>
      <c r="D4744" s="418"/>
    </row>
    <row r="4745" spans="2:4">
      <c r="B4745" s="417"/>
      <c r="C4745" s="418"/>
      <c r="D4745" s="418"/>
    </row>
    <row r="4746" spans="2:4">
      <c r="B4746" s="417"/>
      <c r="C4746" s="418"/>
      <c r="D4746" s="418"/>
    </row>
    <row r="4747" spans="2:4">
      <c r="B4747" s="417"/>
      <c r="C4747" s="418"/>
      <c r="D4747" s="418"/>
    </row>
    <row r="4748" spans="2:4">
      <c r="B4748" s="417"/>
      <c r="C4748" s="418"/>
      <c r="D4748" s="418"/>
    </row>
    <row r="4749" spans="2:4">
      <c r="B4749" s="417"/>
      <c r="C4749" s="418"/>
      <c r="D4749" s="418"/>
    </row>
    <row r="4750" spans="2:4">
      <c r="B4750" s="417"/>
      <c r="C4750" s="418"/>
      <c r="D4750" s="418"/>
    </row>
    <row r="4751" spans="2:4">
      <c r="B4751" s="417"/>
      <c r="C4751" s="418"/>
      <c r="D4751" s="418"/>
    </row>
    <row r="4752" spans="2:4">
      <c r="B4752" s="417"/>
      <c r="C4752" s="418"/>
      <c r="D4752" s="418"/>
    </row>
    <row r="4753" spans="2:4">
      <c r="B4753" s="417"/>
      <c r="C4753" s="418"/>
      <c r="D4753" s="418"/>
    </row>
    <row r="4754" spans="2:4">
      <c r="B4754" s="417"/>
      <c r="C4754" s="418"/>
      <c r="D4754" s="418"/>
    </row>
    <row r="4755" spans="2:4">
      <c r="B4755" s="417"/>
      <c r="C4755" s="418"/>
      <c r="D4755" s="418"/>
    </row>
    <row r="4756" spans="2:4">
      <c r="B4756" s="417"/>
      <c r="C4756" s="418"/>
      <c r="D4756" s="418"/>
    </row>
    <row r="4757" spans="2:4">
      <c r="B4757" s="417"/>
      <c r="C4757" s="418"/>
      <c r="D4757" s="418"/>
    </row>
    <row r="4758" spans="2:4">
      <c r="B4758" s="417"/>
      <c r="C4758" s="418"/>
      <c r="D4758" s="418"/>
    </row>
    <row r="4759" spans="2:4">
      <c r="B4759" s="417"/>
      <c r="C4759" s="418"/>
      <c r="D4759" s="418"/>
    </row>
    <row r="4760" spans="2:4">
      <c r="B4760" s="417"/>
      <c r="C4760" s="418"/>
      <c r="D4760" s="418"/>
    </row>
    <row r="4761" spans="2:4">
      <c r="B4761" s="417"/>
      <c r="C4761" s="418"/>
      <c r="D4761" s="418"/>
    </row>
    <row r="4762" spans="2:4">
      <c r="B4762" s="417"/>
      <c r="C4762" s="418"/>
      <c r="D4762" s="418"/>
    </row>
    <row r="4763" spans="2:4">
      <c r="B4763" s="417"/>
      <c r="C4763" s="418"/>
      <c r="D4763" s="418"/>
    </row>
    <row r="4764" spans="2:4">
      <c r="B4764" s="417"/>
      <c r="C4764" s="418"/>
      <c r="D4764" s="418"/>
    </row>
    <row r="4765" spans="2:4">
      <c r="B4765" s="417"/>
      <c r="C4765" s="418"/>
      <c r="D4765" s="418"/>
    </row>
    <row r="4766" spans="2:4">
      <c r="B4766" s="417"/>
      <c r="C4766" s="418"/>
      <c r="D4766" s="418"/>
    </row>
    <row r="4767" spans="2:4">
      <c r="B4767" s="417"/>
      <c r="C4767" s="418"/>
      <c r="D4767" s="418"/>
    </row>
    <row r="4768" spans="2:4">
      <c r="B4768" s="417"/>
      <c r="C4768" s="418"/>
      <c r="D4768" s="418"/>
    </row>
    <row r="4769" spans="2:4">
      <c r="B4769" s="417"/>
      <c r="C4769" s="418"/>
      <c r="D4769" s="418"/>
    </row>
    <row r="4770" spans="2:4">
      <c r="B4770" s="417"/>
      <c r="C4770" s="418"/>
      <c r="D4770" s="418"/>
    </row>
    <row r="4771" spans="2:4">
      <c r="B4771" s="417"/>
      <c r="C4771" s="418"/>
      <c r="D4771" s="418"/>
    </row>
    <row r="4772" spans="2:4">
      <c r="B4772" s="417"/>
      <c r="C4772" s="418"/>
      <c r="D4772" s="418"/>
    </row>
    <row r="4773" spans="2:4">
      <c r="B4773" s="417"/>
      <c r="C4773" s="418"/>
      <c r="D4773" s="418"/>
    </row>
    <row r="4774" spans="2:4">
      <c r="B4774" s="417"/>
      <c r="C4774" s="418"/>
      <c r="D4774" s="418"/>
    </row>
    <row r="4775" spans="2:4">
      <c r="B4775" s="417"/>
      <c r="C4775" s="418"/>
      <c r="D4775" s="418"/>
    </row>
    <row r="4776" spans="2:4">
      <c r="B4776" s="417"/>
      <c r="C4776" s="418"/>
      <c r="D4776" s="418"/>
    </row>
    <row r="4777" spans="2:4">
      <c r="B4777" s="417"/>
      <c r="C4777" s="418"/>
      <c r="D4777" s="418"/>
    </row>
    <row r="4778" spans="2:4">
      <c r="B4778" s="417"/>
      <c r="C4778" s="418"/>
      <c r="D4778" s="418"/>
    </row>
    <row r="4779" spans="2:4">
      <c r="B4779" s="417"/>
      <c r="C4779" s="418"/>
      <c r="D4779" s="418"/>
    </row>
    <row r="4780" spans="2:4">
      <c r="B4780" s="417"/>
      <c r="C4780" s="418"/>
      <c r="D4780" s="418"/>
    </row>
    <row r="4781" spans="2:4">
      <c r="B4781" s="417"/>
      <c r="C4781" s="418"/>
      <c r="D4781" s="418"/>
    </row>
    <row r="4782" spans="2:4">
      <c r="B4782" s="417"/>
      <c r="C4782" s="418"/>
      <c r="D4782" s="418"/>
    </row>
    <row r="4783" spans="2:4">
      <c r="B4783" s="417"/>
      <c r="C4783" s="418"/>
      <c r="D4783" s="418"/>
    </row>
    <row r="4784" spans="2:4">
      <c r="B4784" s="417"/>
      <c r="C4784" s="418"/>
      <c r="D4784" s="418"/>
    </row>
    <row r="4785" spans="2:4">
      <c r="B4785" s="417"/>
      <c r="C4785" s="418"/>
      <c r="D4785" s="418"/>
    </row>
    <row r="4786" spans="2:4">
      <c r="B4786" s="417"/>
      <c r="C4786" s="418"/>
      <c r="D4786" s="418"/>
    </row>
    <row r="4787" spans="2:4">
      <c r="B4787" s="417"/>
      <c r="C4787" s="418"/>
      <c r="D4787" s="418"/>
    </row>
    <row r="4788" spans="2:4">
      <c r="B4788" s="417"/>
      <c r="C4788" s="418"/>
      <c r="D4788" s="418"/>
    </row>
    <row r="4789" spans="2:4">
      <c r="B4789" s="417"/>
      <c r="C4789" s="418"/>
      <c r="D4789" s="418"/>
    </row>
    <row r="4790" spans="2:4">
      <c r="B4790" s="417"/>
      <c r="C4790" s="418"/>
      <c r="D4790" s="418"/>
    </row>
    <row r="4791" spans="2:4">
      <c r="B4791" s="417"/>
      <c r="C4791" s="418"/>
      <c r="D4791" s="418"/>
    </row>
    <row r="4792" spans="2:4">
      <c r="B4792" s="417"/>
      <c r="C4792" s="418"/>
      <c r="D4792" s="418"/>
    </row>
    <row r="4793" spans="2:4">
      <c r="B4793" s="417"/>
      <c r="C4793" s="418"/>
      <c r="D4793" s="418"/>
    </row>
    <row r="4794" spans="2:4">
      <c r="B4794" s="417"/>
      <c r="C4794" s="418"/>
      <c r="D4794" s="418"/>
    </row>
    <row r="4795" spans="2:4">
      <c r="B4795" s="417"/>
      <c r="C4795" s="418"/>
      <c r="D4795" s="418"/>
    </row>
    <row r="4796" spans="2:4">
      <c r="B4796" s="417"/>
      <c r="C4796" s="418"/>
      <c r="D4796" s="418"/>
    </row>
    <row r="4797" spans="2:4">
      <c r="B4797" s="417"/>
      <c r="C4797" s="418"/>
      <c r="D4797" s="418"/>
    </row>
    <row r="4798" spans="2:4">
      <c r="B4798" s="417"/>
      <c r="C4798" s="418"/>
      <c r="D4798" s="418"/>
    </row>
    <row r="4799" spans="2:4">
      <c r="B4799" s="417"/>
      <c r="C4799" s="418"/>
      <c r="D4799" s="418"/>
    </row>
    <row r="4800" spans="2:4">
      <c r="B4800" s="417"/>
      <c r="C4800" s="418"/>
      <c r="D4800" s="418"/>
    </row>
    <row r="4801" spans="2:4">
      <c r="B4801" s="417"/>
      <c r="C4801" s="418"/>
      <c r="D4801" s="418"/>
    </row>
    <row r="4802" spans="2:4">
      <c r="B4802" s="417"/>
      <c r="C4802" s="418"/>
      <c r="D4802" s="418"/>
    </row>
    <row r="4803" spans="2:4">
      <c r="B4803" s="417"/>
      <c r="C4803" s="418"/>
      <c r="D4803" s="418"/>
    </row>
    <row r="4804" spans="2:4">
      <c r="B4804" s="417"/>
      <c r="C4804" s="418"/>
      <c r="D4804" s="418"/>
    </row>
    <row r="4805" spans="2:4">
      <c r="B4805" s="417"/>
      <c r="C4805" s="418"/>
      <c r="D4805" s="418"/>
    </row>
    <row r="4806" spans="2:4">
      <c r="B4806" s="417"/>
      <c r="C4806" s="418"/>
      <c r="D4806" s="418"/>
    </row>
    <row r="4807" spans="2:4">
      <c r="B4807" s="417"/>
      <c r="C4807" s="418"/>
      <c r="D4807" s="418"/>
    </row>
    <row r="4808" spans="2:4">
      <c r="B4808" s="417"/>
      <c r="C4808" s="418"/>
      <c r="D4808" s="418"/>
    </row>
    <row r="4809" spans="2:4">
      <c r="B4809" s="417"/>
      <c r="C4809" s="418"/>
      <c r="D4809" s="418"/>
    </row>
    <row r="4810" spans="2:4">
      <c r="B4810" s="417"/>
      <c r="C4810" s="418"/>
      <c r="D4810" s="418"/>
    </row>
    <row r="4811" spans="2:4">
      <c r="B4811" s="417"/>
      <c r="C4811" s="418"/>
      <c r="D4811" s="418"/>
    </row>
    <row r="4812" spans="2:4">
      <c r="B4812" s="417"/>
      <c r="C4812" s="418"/>
      <c r="D4812" s="418"/>
    </row>
    <row r="4813" spans="2:4">
      <c r="B4813" s="417"/>
      <c r="C4813" s="418"/>
      <c r="D4813" s="418"/>
    </row>
    <row r="4814" spans="2:4">
      <c r="B4814" s="417"/>
      <c r="C4814" s="418"/>
      <c r="D4814" s="418"/>
    </row>
    <row r="4815" spans="2:4">
      <c r="B4815" s="417"/>
      <c r="C4815" s="418"/>
      <c r="D4815" s="418"/>
    </row>
    <row r="4816" spans="2:4">
      <c r="B4816" s="417"/>
      <c r="C4816" s="418"/>
      <c r="D4816" s="418"/>
    </row>
    <row r="4817" spans="2:4">
      <c r="B4817" s="417"/>
      <c r="C4817" s="418"/>
      <c r="D4817" s="418"/>
    </row>
    <row r="4818" spans="2:4">
      <c r="B4818" s="417"/>
      <c r="C4818" s="418"/>
      <c r="D4818" s="418"/>
    </row>
    <row r="4819" spans="2:4">
      <c r="B4819" s="417"/>
      <c r="C4819" s="418"/>
      <c r="D4819" s="418"/>
    </row>
    <row r="4820" spans="2:4">
      <c r="B4820" s="417"/>
      <c r="C4820" s="418"/>
      <c r="D4820" s="418"/>
    </row>
    <row r="4821" spans="2:4">
      <c r="B4821" s="417"/>
      <c r="C4821" s="418"/>
      <c r="D4821" s="418"/>
    </row>
    <row r="4822" spans="2:4">
      <c r="B4822" s="417"/>
      <c r="C4822" s="418"/>
      <c r="D4822" s="418"/>
    </row>
    <row r="4823" spans="2:4">
      <c r="B4823" s="417"/>
      <c r="C4823" s="418"/>
      <c r="D4823" s="418"/>
    </row>
    <row r="4824" spans="2:4">
      <c r="B4824" s="417"/>
      <c r="C4824" s="418"/>
      <c r="D4824" s="418"/>
    </row>
    <row r="4825" spans="2:4">
      <c r="B4825" s="417"/>
      <c r="C4825" s="418"/>
      <c r="D4825" s="418"/>
    </row>
    <row r="4826" spans="2:4">
      <c r="B4826" s="417"/>
      <c r="C4826" s="418"/>
      <c r="D4826" s="418"/>
    </row>
    <row r="4827" spans="2:4">
      <c r="B4827" s="417"/>
      <c r="C4827" s="418"/>
      <c r="D4827" s="418"/>
    </row>
    <row r="4828" spans="2:4">
      <c r="B4828" s="417"/>
      <c r="C4828" s="418"/>
      <c r="D4828" s="418"/>
    </row>
    <row r="4829" spans="2:4">
      <c r="B4829" s="417"/>
      <c r="C4829" s="418"/>
      <c r="D4829" s="418"/>
    </row>
    <row r="4830" spans="2:4">
      <c r="B4830" s="417"/>
      <c r="C4830" s="418"/>
      <c r="D4830" s="418"/>
    </row>
    <row r="4831" spans="2:4">
      <c r="B4831" s="417"/>
      <c r="C4831" s="418"/>
      <c r="D4831" s="418"/>
    </row>
    <row r="4832" spans="2:4">
      <c r="B4832" s="417"/>
      <c r="C4832" s="418"/>
      <c r="D4832" s="418"/>
    </row>
    <row r="4833" spans="2:4">
      <c r="B4833" s="417"/>
      <c r="C4833" s="418"/>
      <c r="D4833" s="418"/>
    </row>
    <row r="4834" spans="2:4">
      <c r="B4834" s="417"/>
      <c r="C4834" s="418"/>
      <c r="D4834" s="418"/>
    </row>
    <row r="4835" spans="2:4">
      <c r="B4835" s="417"/>
      <c r="C4835" s="418"/>
      <c r="D4835" s="418"/>
    </row>
    <row r="4836" spans="2:4">
      <c r="B4836" s="417"/>
      <c r="C4836" s="418"/>
      <c r="D4836" s="418"/>
    </row>
    <row r="4837" spans="2:4">
      <c r="B4837" s="417"/>
      <c r="C4837" s="418"/>
      <c r="D4837" s="418"/>
    </row>
    <row r="4838" spans="2:4">
      <c r="B4838" s="417"/>
      <c r="C4838" s="418"/>
      <c r="D4838" s="418"/>
    </row>
    <row r="4839" spans="2:4">
      <c r="B4839" s="417"/>
      <c r="C4839" s="418"/>
      <c r="D4839" s="418"/>
    </row>
    <row r="4840" spans="2:4">
      <c r="B4840" s="417"/>
      <c r="C4840" s="418"/>
      <c r="D4840" s="418"/>
    </row>
    <row r="4841" spans="2:4">
      <c r="B4841" s="417"/>
      <c r="C4841" s="418"/>
      <c r="D4841" s="418"/>
    </row>
    <row r="4842" spans="2:4">
      <c r="B4842" s="417"/>
      <c r="C4842" s="418"/>
      <c r="D4842" s="418"/>
    </row>
    <row r="4843" spans="2:4">
      <c r="B4843" s="417"/>
      <c r="C4843" s="418"/>
      <c r="D4843" s="418"/>
    </row>
    <row r="4844" spans="2:4">
      <c r="B4844" s="417"/>
      <c r="C4844" s="418"/>
      <c r="D4844" s="418"/>
    </row>
    <row r="4845" spans="2:4">
      <c r="B4845" s="417"/>
      <c r="C4845" s="418"/>
      <c r="D4845" s="418"/>
    </row>
    <row r="4846" spans="2:4">
      <c r="B4846" s="417"/>
      <c r="C4846" s="418"/>
      <c r="D4846" s="418"/>
    </row>
    <row r="4847" spans="2:4">
      <c r="B4847" s="417"/>
      <c r="C4847" s="418"/>
      <c r="D4847" s="418"/>
    </row>
    <row r="4848" spans="2:4">
      <c r="B4848" s="417"/>
      <c r="C4848" s="418"/>
      <c r="D4848" s="418"/>
    </row>
    <row r="4849" spans="2:4">
      <c r="B4849" s="417"/>
      <c r="C4849" s="418"/>
      <c r="D4849" s="418"/>
    </row>
    <row r="4850" spans="2:4">
      <c r="B4850" s="417"/>
      <c r="C4850" s="418"/>
      <c r="D4850" s="418"/>
    </row>
    <row r="4851" spans="2:4">
      <c r="B4851" s="417"/>
      <c r="C4851" s="418"/>
      <c r="D4851" s="418"/>
    </row>
    <row r="4852" spans="2:4">
      <c r="B4852" s="417"/>
      <c r="C4852" s="418"/>
      <c r="D4852" s="418"/>
    </row>
    <row r="4853" spans="2:4">
      <c r="B4853" s="417"/>
      <c r="C4853" s="418"/>
      <c r="D4853" s="418"/>
    </row>
    <row r="4854" spans="2:4">
      <c r="B4854" s="417"/>
      <c r="C4854" s="418"/>
      <c r="D4854" s="418"/>
    </row>
    <row r="4855" spans="2:4">
      <c r="B4855" s="417"/>
      <c r="C4855" s="418"/>
      <c r="D4855" s="418"/>
    </row>
    <row r="4856" spans="2:4">
      <c r="B4856" s="417"/>
      <c r="C4856" s="418"/>
      <c r="D4856" s="418"/>
    </row>
    <row r="4857" spans="2:4">
      <c r="B4857" s="417"/>
      <c r="C4857" s="418"/>
      <c r="D4857" s="418"/>
    </row>
    <row r="4858" spans="2:4">
      <c r="B4858" s="417"/>
      <c r="C4858" s="418"/>
      <c r="D4858" s="418"/>
    </row>
    <row r="4859" spans="2:4">
      <c r="B4859" s="417"/>
      <c r="C4859" s="418"/>
      <c r="D4859" s="418"/>
    </row>
    <row r="4860" spans="2:4">
      <c r="B4860" s="417"/>
      <c r="C4860" s="418"/>
      <c r="D4860" s="418"/>
    </row>
    <row r="4861" spans="2:4">
      <c r="B4861" s="417"/>
      <c r="C4861" s="418"/>
      <c r="D4861" s="418"/>
    </row>
    <row r="4862" spans="2:4">
      <c r="B4862" s="417"/>
      <c r="C4862" s="418"/>
      <c r="D4862" s="418"/>
    </row>
    <row r="4863" spans="2:4">
      <c r="B4863" s="417"/>
      <c r="C4863" s="418"/>
      <c r="D4863" s="418"/>
    </row>
    <row r="4864" spans="2:4">
      <c r="B4864" s="417"/>
      <c r="C4864" s="418"/>
      <c r="D4864" s="418"/>
    </row>
    <row r="4865" spans="2:4">
      <c r="B4865" s="417"/>
      <c r="C4865" s="418"/>
      <c r="D4865" s="418"/>
    </row>
    <row r="4866" spans="2:4">
      <c r="B4866" s="417"/>
      <c r="C4866" s="418"/>
      <c r="D4866" s="418"/>
    </row>
    <row r="4867" spans="2:4">
      <c r="B4867" s="417"/>
      <c r="C4867" s="418"/>
      <c r="D4867" s="418"/>
    </row>
    <row r="4868" spans="2:4">
      <c r="B4868" s="417"/>
      <c r="C4868" s="418"/>
      <c r="D4868" s="418"/>
    </row>
    <row r="4869" spans="2:4">
      <c r="B4869" s="417"/>
      <c r="C4869" s="418"/>
      <c r="D4869" s="418"/>
    </row>
    <row r="4870" spans="2:4">
      <c r="B4870" s="417"/>
      <c r="C4870" s="418"/>
      <c r="D4870" s="418"/>
    </row>
    <row r="4871" spans="2:4">
      <c r="B4871" s="417"/>
      <c r="C4871" s="418"/>
      <c r="D4871" s="418"/>
    </row>
    <row r="4872" spans="2:4">
      <c r="B4872" s="417"/>
      <c r="C4872" s="418"/>
      <c r="D4872" s="418"/>
    </row>
    <row r="4873" spans="2:4">
      <c r="B4873" s="417"/>
      <c r="C4873" s="418"/>
      <c r="D4873" s="418"/>
    </row>
    <row r="4874" spans="2:4">
      <c r="B4874" s="417"/>
      <c r="C4874" s="418"/>
      <c r="D4874" s="418"/>
    </row>
    <row r="4875" spans="2:4">
      <c r="B4875" s="417"/>
      <c r="C4875" s="418"/>
      <c r="D4875" s="418"/>
    </row>
    <row r="4876" spans="2:4">
      <c r="B4876" s="417"/>
      <c r="C4876" s="418"/>
      <c r="D4876" s="418"/>
    </row>
    <row r="4877" spans="2:4">
      <c r="B4877" s="417"/>
      <c r="C4877" s="418"/>
      <c r="D4877" s="418"/>
    </row>
    <row r="4878" spans="2:4">
      <c r="B4878" s="417"/>
      <c r="C4878" s="418"/>
      <c r="D4878" s="418"/>
    </row>
    <row r="4879" spans="2:4">
      <c r="B4879" s="417"/>
      <c r="C4879" s="418"/>
      <c r="D4879" s="418"/>
    </row>
    <row r="4880" spans="2:4">
      <c r="B4880" s="417"/>
      <c r="C4880" s="418"/>
      <c r="D4880" s="418"/>
    </row>
    <row r="4881" spans="2:4">
      <c r="B4881" s="417"/>
      <c r="C4881" s="418"/>
      <c r="D4881" s="418"/>
    </row>
    <row r="4882" spans="2:4">
      <c r="B4882" s="417"/>
      <c r="C4882" s="418"/>
      <c r="D4882" s="418"/>
    </row>
    <row r="4883" spans="2:4">
      <c r="B4883" s="417"/>
      <c r="C4883" s="418"/>
      <c r="D4883" s="418"/>
    </row>
    <row r="4884" spans="2:4">
      <c r="B4884" s="417"/>
      <c r="C4884" s="418"/>
      <c r="D4884" s="418"/>
    </row>
    <row r="4885" spans="2:4">
      <c r="B4885" s="417"/>
      <c r="C4885" s="418"/>
      <c r="D4885" s="418"/>
    </row>
    <row r="4886" spans="2:4">
      <c r="B4886" s="417"/>
      <c r="C4886" s="418"/>
      <c r="D4886" s="418"/>
    </row>
    <row r="4887" spans="2:4">
      <c r="B4887" s="417"/>
      <c r="C4887" s="418"/>
      <c r="D4887" s="418"/>
    </row>
    <row r="4888" spans="2:4">
      <c r="B4888" s="417"/>
      <c r="C4888" s="418"/>
      <c r="D4888" s="418"/>
    </row>
    <row r="4889" spans="2:4">
      <c r="B4889" s="417"/>
      <c r="C4889" s="418"/>
      <c r="D4889" s="418"/>
    </row>
    <row r="4890" spans="2:4">
      <c r="B4890" s="417"/>
      <c r="C4890" s="418"/>
      <c r="D4890" s="418"/>
    </row>
    <row r="4891" spans="2:4">
      <c r="B4891" s="417"/>
      <c r="C4891" s="418"/>
      <c r="D4891" s="418"/>
    </row>
    <row r="4892" spans="2:4">
      <c r="B4892" s="417"/>
      <c r="C4892" s="418"/>
      <c r="D4892" s="418"/>
    </row>
    <row r="4893" spans="2:4">
      <c r="B4893" s="417"/>
      <c r="C4893" s="418"/>
      <c r="D4893" s="418"/>
    </row>
    <row r="4894" spans="2:4">
      <c r="B4894" s="417"/>
      <c r="C4894" s="418"/>
      <c r="D4894" s="418"/>
    </row>
    <row r="4895" spans="2:4">
      <c r="B4895" s="417"/>
      <c r="C4895" s="418"/>
      <c r="D4895" s="418"/>
    </row>
    <row r="4896" spans="2:4">
      <c r="B4896" s="417"/>
      <c r="C4896" s="418"/>
      <c r="D4896" s="418"/>
    </row>
    <row r="4897" spans="2:4">
      <c r="B4897" s="417"/>
      <c r="C4897" s="418"/>
      <c r="D4897" s="418"/>
    </row>
    <row r="4898" spans="2:4">
      <c r="B4898" s="417"/>
      <c r="C4898" s="418"/>
      <c r="D4898" s="418"/>
    </row>
    <row r="4899" spans="2:4">
      <c r="B4899" s="417"/>
      <c r="C4899" s="418"/>
      <c r="D4899" s="418"/>
    </row>
    <row r="4900" spans="2:4">
      <c r="B4900" s="417"/>
      <c r="C4900" s="418"/>
      <c r="D4900" s="418"/>
    </row>
    <row r="4901" spans="2:4">
      <c r="B4901" s="417"/>
      <c r="C4901" s="418"/>
      <c r="D4901" s="418"/>
    </row>
    <row r="4902" spans="2:4">
      <c r="B4902" s="417"/>
      <c r="C4902" s="418"/>
      <c r="D4902" s="418"/>
    </row>
    <row r="4903" spans="2:4">
      <c r="B4903" s="417"/>
      <c r="C4903" s="418"/>
      <c r="D4903" s="418"/>
    </row>
    <row r="4904" spans="2:4">
      <c r="B4904" s="417"/>
      <c r="C4904" s="418"/>
      <c r="D4904" s="418"/>
    </row>
    <row r="4905" spans="2:4">
      <c r="B4905" s="417"/>
      <c r="C4905" s="418"/>
      <c r="D4905" s="418"/>
    </row>
    <row r="4906" spans="2:4">
      <c r="B4906" s="417"/>
      <c r="C4906" s="418"/>
      <c r="D4906" s="418"/>
    </row>
    <row r="4907" spans="2:4">
      <c r="B4907" s="417"/>
      <c r="C4907" s="418"/>
      <c r="D4907" s="418"/>
    </row>
    <row r="4908" spans="2:4">
      <c r="B4908" s="417"/>
      <c r="C4908" s="418"/>
      <c r="D4908" s="418"/>
    </row>
    <row r="4909" spans="2:4">
      <c r="B4909" s="417"/>
      <c r="C4909" s="418"/>
      <c r="D4909" s="418"/>
    </row>
    <row r="4910" spans="2:4">
      <c r="B4910" s="417"/>
      <c r="C4910" s="418"/>
      <c r="D4910" s="418"/>
    </row>
    <row r="4911" spans="2:4">
      <c r="B4911" s="417"/>
      <c r="C4911" s="418"/>
      <c r="D4911" s="418"/>
    </row>
    <row r="4912" spans="2:4">
      <c r="B4912" s="417"/>
      <c r="C4912" s="418"/>
      <c r="D4912" s="418"/>
    </row>
    <row r="4913" spans="2:4">
      <c r="B4913" s="417"/>
      <c r="C4913" s="418"/>
      <c r="D4913" s="418"/>
    </row>
    <row r="4914" spans="2:4">
      <c r="B4914" s="417"/>
      <c r="C4914" s="418"/>
      <c r="D4914" s="418"/>
    </row>
    <row r="4915" spans="2:4">
      <c r="B4915" s="417"/>
      <c r="C4915" s="418"/>
      <c r="D4915" s="418"/>
    </row>
    <row r="4916" spans="2:4">
      <c r="B4916" s="417"/>
      <c r="C4916" s="418"/>
      <c r="D4916" s="418"/>
    </row>
    <row r="4917" spans="2:4">
      <c r="B4917" s="417"/>
      <c r="C4917" s="418"/>
      <c r="D4917" s="418"/>
    </row>
    <row r="4918" spans="2:4">
      <c r="B4918" s="417"/>
      <c r="C4918" s="418"/>
      <c r="D4918" s="418"/>
    </row>
    <row r="4919" spans="2:4">
      <c r="B4919" s="417"/>
      <c r="C4919" s="418"/>
      <c r="D4919" s="418"/>
    </row>
    <row r="4920" spans="2:4">
      <c r="B4920" s="417"/>
      <c r="C4920" s="418"/>
      <c r="D4920" s="418"/>
    </row>
    <row r="4921" spans="2:4">
      <c r="B4921" s="417"/>
      <c r="C4921" s="418"/>
      <c r="D4921" s="418"/>
    </row>
    <row r="4922" spans="2:4">
      <c r="B4922" s="417"/>
      <c r="C4922" s="418"/>
      <c r="D4922" s="418"/>
    </row>
    <row r="4923" spans="2:4">
      <c r="B4923" s="417"/>
      <c r="C4923" s="418"/>
      <c r="D4923" s="418"/>
    </row>
    <row r="4924" spans="2:4">
      <c r="B4924" s="417"/>
      <c r="C4924" s="418"/>
      <c r="D4924" s="418"/>
    </row>
    <row r="4925" spans="2:4">
      <c r="B4925" s="417"/>
      <c r="C4925" s="418"/>
      <c r="D4925" s="418"/>
    </row>
    <row r="4926" spans="2:4">
      <c r="B4926" s="417"/>
      <c r="C4926" s="418"/>
      <c r="D4926" s="418"/>
    </row>
    <row r="4927" spans="2:4">
      <c r="B4927" s="417"/>
      <c r="C4927" s="418"/>
      <c r="D4927" s="418"/>
    </row>
    <row r="4928" spans="2:4">
      <c r="B4928" s="417"/>
      <c r="C4928" s="418"/>
      <c r="D4928" s="418"/>
    </row>
    <row r="4929" spans="2:4">
      <c r="B4929" s="417"/>
      <c r="C4929" s="418"/>
      <c r="D4929" s="418"/>
    </row>
    <row r="4930" spans="2:4">
      <c r="B4930" s="417"/>
      <c r="C4930" s="418"/>
      <c r="D4930" s="418"/>
    </row>
    <row r="4931" spans="2:4">
      <c r="B4931" s="417"/>
      <c r="C4931" s="418"/>
      <c r="D4931" s="418"/>
    </row>
    <row r="4932" spans="2:4">
      <c r="B4932" s="417"/>
      <c r="C4932" s="418"/>
      <c r="D4932" s="418"/>
    </row>
    <row r="4933" spans="2:4">
      <c r="B4933" s="417"/>
      <c r="C4933" s="418"/>
      <c r="D4933" s="418"/>
    </row>
    <row r="4934" spans="2:4">
      <c r="B4934" s="417"/>
      <c r="C4934" s="418"/>
      <c r="D4934" s="418"/>
    </row>
    <row r="4935" spans="2:4">
      <c r="B4935" s="417"/>
      <c r="C4935" s="418"/>
      <c r="D4935" s="418"/>
    </row>
    <row r="4936" spans="2:4">
      <c r="B4936" s="417"/>
      <c r="C4936" s="418"/>
      <c r="D4936" s="418"/>
    </row>
    <row r="4937" spans="2:4">
      <c r="B4937" s="417"/>
      <c r="C4937" s="418"/>
      <c r="D4937" s="418"/>
    </row>
    <row r="4938" spans="2:4">
      <c r="B4938" s="417"/>
      <c r="C4938" s="418"/>
      <c r="D4938" s="418"/>
    </row>
    <row r="4939" spans="2:4">
      <c r="B4939" s="417"/>
      <c r="C4939" s="418"/>
      <c r="D4939" s="418"/>
    </row>
    <row r="4940" spans="2:4">
      <c r="B4940" s="417"/>
      <c r="C4940" s="418"/>
      <c r="D4940" s="418"/>
    </row>
    <row r="4941" spans="2:4">
      <c r="B4941" s="417"/>
      <c r="C4941" s="418"/>
      <c r="D4941" s="418"/>
    </row>
    <row r="4942" spans="2:4">
      <c r="B4942" s="417"/>
      <c r="C4942" s="418"/>
      <c r="D4942" s="418"/>
    </row>
    <row r="4943" spans="2:4">
      <c r="B4943" s="417"/>
      <c r="C4943" s="418"/>
      <c r="D4943" s="418"/>
    </row>
    <row r="4944" spans="2:4">
      <c r="B4944" s="417"/>
      <c r="C4944" s="418"/>
      <c r="D4944" s="418"/>
    </row>
    <row r="4945" spans="2:4">
      <c r="B4945" s="417"/>
      <c r="C4945" s="418"/>
      <c r="D4945" s="418"/>
    </row>
    <row r="4946" spans="2:4">
      <c r="B4946" s="417"/>
      <c r="C4946" s="418"/>
      <c r="D4946" s="418"/>
    </row>
    <row r="4947" spans="2:4">
      <c r="B4947" s="417"/>
      <c r="C4947" s="418"/>
      <c r="D4947" s="418"/>
    </row>
    <row r="4948" spans="2:4">
      <c r="B4948" s="417"/>
      <c r="C4948" s="418"/>
      <c r="D4948" s="418"/>
    </row>
    <row r="4949" spans="2:4">
      <c r="B4949" s="417"/>
      <c r="C4949" s="418"/>
      <c r="D4949" s="418"/>
    </row>
    <row r="4950" spans="2:4">
      <c r="B4950" s="417"/>
      <c r="C4950" s="418"/>
      <c r="D4950" s="418"/>
    </row>
    <row r="4951" spans="2:4">
      <c r="B4951" s="417"/>
      <c r="C4951" s="418"/>
      <c r="D4951" s="418"/>
    </row>
    <row r="4952" spans="2:4">
      <c r="B4952" s="417"/>
      <c r="C4952" s="418"/>
      <c r="D4952" s="418"/>
    </row>
    <row r="4953" spans="2:4">
      <c r="B4953" s="417"/>
      <c r="C4953" s="418"/>
      <c r="D4953" s="418"/>
    </row>
    <row r="4954" spans="2:4">
      <c r="B4954" s="417"/>
      <c r="C4954" s="418"/>
      <c r="D4954" s="418"/>
    </row>
    <row r="4955" spans="2:4">
      <c r="B4955" s="417"/>
      <c r="C4955" s="418"/>
      <c r="D4955" s="418"/>
    </row>
    <row r="4956" spans="2:4">
      <c r="B4956" s="417"/>
      <c r="C4956" s="418"/>
      <c r="D4956" s="418"/>
    </row>
    <row r="4957" spans="2:4">
      <c r="B4957" s="417"/>
      <c r="C4957" s="418"/>
      <c r="D4957" s="418"/>
    </row>
    <row r="4958" spans="2:4">
      <c r="B4958" s="417"/>
      <c r="C4958" s="418"/>
      <c r="D4958" s="418"/>
    </row>
    <row r="4959" spans="2:4">
      <c r="B4959" s="417"/>
      <c r="C4959" s="418"/>
      <c r="D4959" s="418"/>
    </row>
    <row r="4960" spans="2:4">
      <c r="B4960" s="417"/>
      <c r="C4960" s="418"/>
      <c r="D4960" s="418"/>
    </row>
    <row r="4961" spans="2:4">
      <c r="B4961" s="417"/>
      <c r="C4961" s="418"/>
      <c r="D4961" s="418"/>
    </row>
    <row r="4962" spans="2:4">
      <c r="B4962" s="417"/>
      <c r="C4962" s="418"/>
      <c r="D4962" s="418"/>
    </row>
    <row r="4963" spans="2:4">
      <c r="B4963" s="417"/>
      <c r="C4963" s="418"/>
      <c r="D4963" s="418"/>
    </row>
    <row r="4964" spans="2:4">
      <c r="B4964" s="417"/>
      <c r="C4964" s="418"/>
      <c r="D4964" s="418"/>
    </row>
    <row r="4965" spans="2:4">
      <c r="B4965" s="417"/>
      <c r="C4965" s="418"/>
      <c r="D4965" s="418"/>
    </row>
    <row r="4966" spans="2:4">
      <c r="B4966" s="417"/>
      <c r="C4966" s="418"/>
      <c r="D4966" s="418"/>
    </row>
    <row r="4967" spans="2:4">
      <c r="B4967" s="417"/>
      <c r="C4967" s="418"/>
      <c r="D4967" s="418"/>
    </row>
    <row r="4968" spans="2:4">
      <c r="B4968" s="417"/>
      <c r="C4968" s="418"/>
      <c r="D4968" s="418"/>
    </row>
    <row r="4969" spans="2:4">
      <c r="B4969" s="417"/>
      <c r="C4969" s="418"/>
      <c r="D4969" s="418"/>
    </row>
    <row r="4970" spans="2:4">
      <c r="B4970" s="417"/>
      <c r="C4970" s="418"/>
      <c r="D4970" s="418"/>
    </row>
    <row r="4971" spans="2:4">
      <c r="B4971" s="417"/>
      <c r="C4971" s="418"/>
      <c r="D4971" s="418"/>
    </row>
    <row r="4972" spans="2:4">
      <c r="B4972" s="417"/>
      <c r="C4972" s="418"/>
      <c r="D4972" s="418"/>
    </row>
    <row r="4973" spans="2:4">
      <c r="B4973" s="417"/>
      <c r="C4973" s="418"/>
      <c r="D4973" s="418"/>
    </row>
    <row r="4974" spans="2:4">
      <c r="B4974" s="417"/>
      <c r="C4974" s="418"/>
      <c r="D4974" s="418"/>
    </row>
    <row r="4975" spans="2:4">
      <c r="B4975" s="417"/>
      <c r="C4975" s="418"/>
      <c r="D4975" s="418"/>
    </row>
    <row r="4976" spans="2:4">
      <c r="B4976" s="417"/>
      <c r="C4976" s="418"/>
      <c r="D4976" s="418"/>
    </row>
    <row r="4977" spans="2:4">
      <c r="B4977" s="417"/>
      <c r="C4977" s="418"/>
      <c r="D4977" s="418"/>
    </row>
    <row r="4978" spans="2:4">
      <c r="B4978" s="417"/>
      <c r="C4978" s="418"/>
      <c r="D4978" s="418"/>
    </row>
    <row r="4979" spans="2:4">
      <c r="B4979" s="417"/>
      <c r="C4979" s="418"/>
      <c r="D4979" s="418"/>
    </row>
    <row r="4980" spans="2:4">
      <c r="B4980" s="417"/>
      <c r="C4980" s="418"/>
      <c r="D4980" s="418"/>
    </row>
    <row r="4981" spans="2:4">
      <c r="B4981" s="417"/>
      <c r="C4981" s="418"/>
      <c r="D4981" s="418"/>
    </row>
    <row r="4982" spans="2:4">
      <c r="B4982" s="417"/>
      <c r="C4982" s="418"/>
      <c r="D4982" s="418"/>
    </row>
    <row r="4983" spans="2:4">
      <c r="B4983" s="417"/>
      <c r="C4983" s="418"/>
      <c r="D4983" s="418"/>
    </row>
    <row r="4984" spans="2:4">
      <c r="B4984" s="417"/>
      <c r="C4984" s="418"/>
      <c r="D4984" s="418"/>
    </row>
    <row r="4985" spans="2:4">
      <c r="B4985" s="417"/>
      <c r="C4985" s="418"/>
      <c r="D4985" s="418"/>
    </row>
    <row r="4986" spans="2:4">
      <c r="B4986" s="417"/>
      <c r="C4986" s="418"/>
      <c r="D4986" s="418"/>
    </row>
    <row r="4987" spans="2:4">
      <c r="B4987" s="417"/>
      <c r="C4987" s="418"/>
      <c r="D4987" s="418"/>
    </row>
    <row r="4988" spans="2:4">
      <c r="B4988" s="417"/>
      <c r="C4988" s="418"/>
      <c r="D4988" s="418"/>
    </row>
    <row r="4989" spans="2:4">
      <c r="B4989" s="417"/>
      <c r="C4989" s="418"/>
      <c r="D4989" s="418"/>
    </row>
    <row r="4990" spans="2:4">
      <c r="B4990" s="417"/>
      <c r="C4990" s="418"/>
      <c r="D4990" s="418"/>
    </row>
    <row r="4991" spans="2:4">
      <c r="B4991" s="417"/>
      <c r="C4991" s="418"/>
      <c r="D4991" s="418"/>
    </row>
    <row r="4992" spans="2:4">
      <c r="B4992" s="417"/>
      <c r="C4992" s="418"/>
      <c r="D4992" s="418"/>
    </row>
    <row r="4993" spans="2:4">
      <c r="B4993" s="417"/>
      <c r="C4993" s="418"/>
      <c r="D4993" s="418"/>
    </row>
    <row r="4994" spans="2:4">
      <c r="B4994" s="417"/>
      <c r="C4994" s="418"/>
      <c r="D4994" s="418"/>
    </row>
    <row r="4995" spans="2:4">
      <c r="B4995" s="417"/>
      <c r="C4995" s="418"/>
      <c r="D4995" s="418"/>
    </row>
    <row r="4996" spans="2:4">
      <c r="B4996" s="417"/>
      <c r="C4996" s="418"/>
      <c r="D4996" s="418"/>
    </row>
    <row r="4997" spans="2:4">
      <c r="B4997" s="417"/>
      <c r="C4997" s="418"/>
      <c r="D4997" s="418"/>
    </row>
    <row r="4998" spans="2:4">
      <c r="B4998" s="417"/>
      <c r="C4998" s="418"/>
      <c r="D4998" s="418"/>
    </row>
    <row r="4999" spans="2:4">
      <c r="B4999" s="417"/>
      <c r="C4999" s="418"/>
      <c r="D4999" s="418"/>
    </row>
    <row r="5000" spans="2:4">
      <c r="B5000" s="417"/>
      <c r="C5000" s="418"/>
      <c r="D5000" s="418"/>
    </row>
    <row r="5001" spans="2:4">
      <c r="B5001" s="417"/>
      <c r="C5001" s="418"/>
      <c r="D5001" s="418"/>
    </row>
    <row r="5002" spans="2:4">
      <c r="B5002" s="417"/>
      <c r="C5002" s="418"/>
      <c r="D5002" s="418"/>
    </row>
    <row r="5003" spans="2:4">
      <c r="B5003" s="417"/>
      <c r="C5003" s="418"/>
      <c r="D5003" s="418"/>
    </row>
    <row r="5004" spans="2:4">
      <c r="B5004" s="417"/>
      <c r="C5004" s="418"/>
      <c r="D5004" s="418"/>
    </row>
    <row r="5005" spans="2:4">
      <c r="B5005" s="417"/>
      <c r="C5005" s="418"/>
      <c r="D5005" s="418"/>
    </row>
    <row r="5006" spans="2:4">
      <c r="B5006" s="417"/>
      <c r="C5006" s="418"/>
      <c r="D5006" s="418"/>
    </row>
    <row r="5007" spans="2:4">
      <c r="B5007" s="417"/>
      <c r="C5007" s="418"/>
      <c r="D5007" s="418"/>
    </row>
    <row r="5008" spans="2:4">
      <c r="B5008" s="417"/>
      <c r="C5008" s="418"/>
      <c r="D5008" s="418"/>
    </row>
    <row r="5009" spans="2:4">
      <c r="B5009" s="417"/>
      <c r="C5009" s="418"/>
      <c r="D5009" s="418"/>
    </row>
    <row r="5010" spans="2:4">
      <c r="B5010" s="417"/>
      <c r="C5010" s="418"/>
      <c r="D5010" s="418"/>
    </row>
    <row r="5011" spans="2:4">
      <c r="B5011" s="417"/>
      <c r="C5011" s="418"/>
      <c r="D5011" s="418"/>
    </row>
    <row r="5012" spans="2:4">
      <c r="B5012" s="417"/>
      <c r="C5012" s="418"/>
      <c r="D5012" s="418"/>
    </row>
    <row r="5013" spans="2:4">
      <c r="B5013" s="417"/>
      <c r="C5013" s="418"/>
      <c r="D5013" s="418"/>
    </row>
    <row r="5014" spans="2:4">
      <c r="B5014" s="417"/>
      <c r="C5014" s="418"/>
      <c r="D5014" s="418"/>
    </row>
    <row r="5015" spans="2:4">
      <c r="B5015" s="417"/>
      <c r="C5015" s="418"/>
      <c r="D5015" s="418"/>
    </row>
    <row r="5016" spans="2:4">
      <c r="B5016" s="417"/>
      <c r="C5016" s="418"/>
      <c r="D5016" s="418"/>
    </row>
    <row r="5017" spans="2:4">
      <c r="B5017" s="417"/>
      <c r="C5017" s="418"/>
      <c r="D5017" s="418"/>
    </row>
    <row r="5018" spans="2:4">
      <c r="B5018" s="417"/>
      <c r="C5018" s="418"/>
      <c r="D5018" s="418"/>
    </row>
    <row r="5019" spans="2:4">
      <c r="B5019" s="417"/>
      <c r="C5019" s="418"/>
      <c r="D5019" s="418"/>
    </row>
    <row r="5020" spans="2:4">
      <c r="B5020" s="417"/>
      <c r="C5020" s="418"/>
      <c r="D5020" s="418"/>
    </row>
    <row r="5021" spans="2:4">
      <c r="B5021" s="417"/>
      <c r="C5021" s="418"/>
      <c r="D5021" s="418"/>
    </row>
    <row r="5022" spans="2:4">
      <c r="B5022" s="417"/>
      <c r="C5022" s="418"/>
      <c r="D5022" s="418"/>
    </row>
    <row r="5023" spans="2:4">
      <c r="B5023" s="417"/>
      <c r="C5023" s="418"/>
      <c r="D5023" s="418"/>
    </row>
    <row r="5024" spans="2:4">
      <c r="B5024" s="417"/>
      <c r="C5024" s="418"/>
      <c r="D5024" s="418"/>
    </row>
    <row r="5025" spans="2:4">
      <c r="B5025" s="417"/>
      <c r="C5025" s="418"/>
      <c r="D5025" s="418"/>
    </row>
    <row r="5026" spans="2:4">
      <c r="B5026" s="417"/>
      <c r="C5026" s="418"/>
      <c r="D5026" s="418"/>
    </row>
    <row r="5027" spans="2:4">
      <c r="B5027" s="417"/>
      <c r="C5027" s="418"/>
      <c r="D5027" s="418"/>
    </row>
    <row r="5028" spans="2:4">
      <c r="B5028" s="417"/>
      <c r="C5028" s="418"/>
      <c r="D5028" s="418"/>
    </row>
    <row r="5029" spans="2:4">
      <c r="B5029" s="417"/>
      <c r="C5029" s="418"/>
      <c r="D5029" s="418"/>
    </row>
    <row r="5030" spans="2:4">
      <c r="B5030" s="417"/>
      <c r="C5030" s="418"/>
      <c r="D5030" s="418"/>
    </row>
    <row r="5031" spans="2:4">
      <c r="B5031" s="417"/>
      <c r="C5031" s="418"/>
      <c r="D5031" s="418"/>
    </row>
    <row r="5032" spans="2:4">
      <c r="B5032" s="417"/>
      <c r="C5032" s="418"/>
      <c r="D5032" s="418"/>
    </row>
    <row r="5033" spans="2:4">
      <c r="B5033" s="417"/>
      <c r="C5033" s="418"/>
      <c r="D5033" s="418"/>
    </row>
    <row r="5034" spans="2:4">
      <c r="B5034" s="417"/>
      <c r="C5034" s="418"/>
      <c r="D5034" s="418"/>
    </row>
    <row r="5035" spans="2:4">
      <c r="B5035" s="417"/>
      <c r="C5035" s="418"/>
      <c r="D5035" s="418"/>
    </row>
    <row r="5036" spans="2:4">
      <c r="B5036" s="417"/>
      <c r="C5036" s="418"/>
      <c r="D5036" s="418"/>
    </row>
    <row r="5037" spans="2:4">
      <c r="B5037" s="417"/>
      <c r="C5037" s="418"/>
      <c r="D5037" s="418"/>
    </row>
    <row r="5038" spans="2:4">
      <c r="B5038" s="417"/>
      <c r="C5038" s="418"/>
      <c r="D5038" s="418"/>
    </row>
    <row r="5039" spans="2:4">
      <c r="B5039" s="417"/>
      <c r="C5039" s="418"/>
      <c r="D5039" s="418"/>
    </row>
    <row r="5040" spans="2:4">
      <c r="B5040" s="417"/>
      <c r="C5040" s="418"/>
      <c r="D5040" s="418"/>
    </row>
    <row r="5041" spans="2:4">
      <c r="B5041" s="417"/>
      <c r="C5041" s="418"/>
      <c r="D5041" s="418"/>
    </row>
    <row r="5042" spans="2:4">
      <c r="B5042" s="417"/>
      <c r="C5042" s="418"/>
      <c r="D5042" s="418"/>
    </row>
    <row r="5043" spans="2:4">
      <c r="B5043" s="417"/>
      <c r="C5043" s="418"/>
      <c r="D5043" s="418"/>
    </row>
    <row r="5044" spans="2:4">
      <c r="B5044" s="417"/>
      <c r="C5044" s="418"/>
      <c r="D5044" s="418"/>
    </row>
    <row r="5045" spans="2:4">
      <c r="B5045" s="417"/>
      <c r="C5045" s="418"/>
      <c r="D5045" s="418"/>
    </row>
    <row r="5046" spans="2:4">
      <c r="B5046" s="417"/>
      <c r="C5046" s="418"/>
      <c r="D5046" s="418"/>
    </row>
    <row r="5047" spans="2:4">
      <c r="B5047" s="417"/>
      <c r="C5047" s="418"/>
      <c r="D5047" s="418"/>
    </row>
    <row r="5048" spans="2:4">
      <c r="B5048" s="417"/>
      <c r="C5048" s="418"/>
      <c r="D5048" s="418"/>
    </row>
    <row r="5049" spans="2:4">
      <c r="B5049" s="417"/>
      <c r="C5049" s="418"/>
      <c r="D5049" s="418"/>
    </row>
    <row r="5050" spans="2:4">
      <c r="B5050" s="417"/>
      <c r="C5050" s="418"/>
      <c r="D5050" s="418"/>
    </row>
    <row r="5051" spans="2:4">
      <c r="B5051" s="417"/>
      <c r="C5051" s="418"/>
      <c r="D5051" s="418"/>
    </row>
    <row r="5052" spans="2:4">
      <c r="B5052" s="417"/>
      <c r="C5052" s="418"/>
      <c r="D5052" s="418"/>
    </row>
    <row r="5053" spans="2:4">
      <c r="B5053" s="417"/>
      <c r="C5053" s="418"/>
      <c r="D5053" s="418"/>
    </row>
    <row r="5054" spans="2:4">
      <c r="B5054" s="417"/>
      <c r="C5054" s="418"/>
      <c r="D5054" s="418"/>
    </row>
    <row r="5055" spans="2:4">
      <c r="B5055" s="417"/>
      <c r="C5055" s="418"/>
      <c r="D5055" s="418"/>
    </row>
    <row r="5056" spans="2:4">
      <c r="B5056" s="417"/>
      <c r="C5056" s="418"/>
      <c r="D5056" s="418"/>
    </row>
    <row r="5057" spans="2:4">
      <c r="B5057" s="417"/>
      <c r="C5057" s="418"/>
      <c r="D5057" s="418"/>
    </row>
    <row r="5058" spans="2:4">
      <c r="B5058" s="417"/>
      <c r="C5058" s="418"/>
      <c r="D5058" s="418"/>
    </row>
    <row r="5059" spans="2:4">
      <c r="B5059" s="417"/>
      <c r="C5059" s="418"/>
      <c r="D5059" s="418"/>
    </row>
    <row r="5060" spans="2:4">
      <c r="B5060" s="417"/>
      <c r="C5060" s="418"/>
      <c r="D5060" s="418"/>
    </row>
    <row r="5061" spans="2:4">
      <c r="B5061" s="417"/>
      <c r="C5061" s="418"/>
      <c r="D5061" s="418"/>
    </row>
    <row r="5062" spans="2:4">
      <c r="B5062" s="417"/>
      <c r="C5062" s="418"/>
      <c r="D5062" s="418"/>
    </row>
    <row r="5063" spans="2:4">
      <c r="B5063" s="417"/>
      <c r="C5063" s="418"/>
      <c r="D5063" s="418"/>
    </row>
    <row r="5064" spans="2:4">
      <c r="B5064" s="417"/>
      <c r="C5064" s="418"/>
      <c r="D5064" s="418"/>
    </row>
    <row r="5065" spans="2:4">
      <c r="B5065" s="417"/>
      <c r="C5065" s="418"/>
      <c r="D5065" s="418"/>
    </row>
    <row r="5066" spans="2:4">
      <c r="B5066" s="417"/>
      <c r="C5066" s="418"/>
      <c r="D5066" s="418"/>
    </row>
    <row r="5067" spans="2:4">
      <c r="B5067" s="417"/>
      <c r="C5067" s="418"/>
      <c r="D5067" s="418"/>
    </row>
    <row r="5068" spans="2:4">
      <c r="B5068" s="417"/>
      <c r="C5068" s="418"/>
      <c r="D5068" s="418"/>
    </row>
    <row r="5069" spans="2:4">
      <c r="B5069" s="417"/>
      <c r="C5069" s="418"/>
      <c r="D5069" s="418"/>
    </row>
    <row r="5070" spans="2:4">
      <c r="B5070" s="417"/>
      <c r="C5070" s="418"/>
      <c r="D5070" s="418"/>
    </row>
    <row r="5071" spans="2:4">
      <c r="B5071" s="417"/>
      <c r="C5071" s="418"/>
      <c r="D5071" s="418"/>
    </row>
    <row r="5072" spans="2:4">
      <c r="B5072" s="417"/>
      <c r="C5072" s="418"/>
      <c r="D5072" s="418"/>
    </row>
    <row r="5073" spans="2:4">
      <c r="B5073" s="417"/>
      <c r="C5073" s="418"/>
      <c r="D5073" s="418"/>
    </row>
    <row r="5074" spans="2:4">
      <c r="B5074" s="417"/>
      <c r="C5074" s="418"/>
      <c r="D5074" s="418"/>
    </row>
    <row r="5075" spans="2:4">
      <c r="B5075" s="417"/>
      <c r="C5075" s="418"/>
      <c r="D5075" s="418"/>
    </row>
    <row r="5076" spans="2:4">
      <c r="B5076" s="417"/>
      <c r="C5076" s="418"/>
      <c r="D5076" s="418"/>
    </row>
    <row r="5077" spans="2:4">
      <c r="B5077" s="417"/>
      <c r="C5077" s="418"/>
      <c r="D5077" s="418"/>
    </row>
    <row r="5078" spans="2:4">
      <c r="B5078" s="417"/>
      <c r="C5078" s="418"/>
      <c r="D5078" s="418"/>
    </row>
    <row r="5079" spans="2:4">
      <c r="B5079" s="417"/>
      <c r="C5079" s="418"/>
      <c r="D5079" s="418"/>
    </row>
    <row r="5080" spans="2:4">
      <c r="B5080" s="417"/>
      <c r="C5080" s="418"/>
      <c r="D5080" s="418"/>
    </row>
    <row r="5081" spans="2:4">
      <c r="B5081" s="417"/>
      <c r="C5081" s="418"/>
      <c r="D5081" s="418"/>
    </row>
    <row r="5082" spans="2:4">
      <c r="B5082" s="417"/>
      <c r="C5082" s="418"/>
      <c r="D5082" s="418"/>
    </row>
    <row r="5083" spans="2:4">
      <c r="B5083" s="417"/>
      <c r="C5083" s="418"/>
      <c r="D5083" s="418"/>
    </row>
    <row r="5084" spans="2:4">
      <c r="B5084" s="417"/>
      <c r="C5084" s="418"/>
      <c r="D5084" s="418"/>
    </row>
    <row r="5085" spans="2:4">
      <c r="B5085" s="417"/>
      <c r="C5085" s="418"/>
      <c r="D5085" s="418"/>
    </row>
    <row r="5086" spans="2:4">
      <c r="B5086" s="417"/>
      <c r="C5086" s="418"/>
      <c r="D5086" s="418"/>
    </row>
    <row r="5087" spans="2:4">
      <c r="B5087" s="417"/>
      <c r="C5087" s="418"/>
      <c r="D5087" s="418"/>
    </row>
    <row r="5088" spans="2:4">
      <c r="B5088" s="417"/>
      <c r="C5088" s="418"/>
      <c r="D5088" s="418"/>
    </row>
    <row r="5089" spans="2:4">
      <c r="B5089" s="417"/>
      <c r="C5089" s="418"/>
      <c r="D5089" s="418"/>
    </row>
    <row r="5090" spans="2:4">
      <c r="B5090" s="417"/>
      <c r="C5090" s="418"/>
      <c r="D5090" s="418"/>
    </row>
    <row r="5091" spans="2:4">
      <c r="B5091" s="417"/>
      <c r="C5091" s="418"/>
      <c r="D5091" s="418"/>
    </row>
    <row r="5092" spans="2:4">
      <c r="B5092" s="417"/>
      <c r="C5092" s="418"/>
      <c r="D5092" s="418"/>
    </row>
    <row r="5093" spans="2:4">
      <c r="B5093" s="417"/>
      <c r="C5093" s="418"/>
      <c r="D5093" s="418"/>
    </row>
    <row r="5094" spans="2:4">
      <c r="B5094" s="417"/>
      <c r="C5094" s="418"/>
      <c r="D5094" s="418"/>
    </row>
    <row r="5095" spans="2:4">
      <c r="B5095" s="417"/>
      <c r="C5095" s="418"/>
      <c r="D5095" s="418"/>
    </row>
    <row r="5096" spans="2:4">
      <c r="B5096" s="417"/>
      <c r="C5096" s="418"/>
      <c r="D5096" s="418"/>
    </row>
    <row r="5097" spans="2:4">
      <c r="B5097" s="417"/>
      <c r="C5097" s="418"/>
      <c r="D5097" s="418"/>
    </row>
    <row r="5098" spans="2:4">
      <c r="B5098" s="417"/>
      <c r="C5098" s="418"/>
      <c r="D5098" s="418"/>
    </row>
    <row r="5099" spans="2:4">
      <c r="B5099" s="417"/>
      <c r="C5099" s="418"/>
      <c r="D5099" s="418"/>
    </row>
    <row r="5100" spans="2:4">
      <c r="B5100" s="417"/>
      <c r="C5100" s="418"/>
      <c r="D5100" s="418"/>
    </row>
    <row r="5101" spans="2:4">
      <c r="B5101" s="417"/>
      <c r="C5101" s="418"/>
      <c r="D5101" s="418"/>
    </row>
    <row r="5102" spans="2:4">
      <c r="B5102" s="417"/>
      <c r="C5102" s="418"/>
      <c r="D5102" s="418"/>
    </row>
    <row r="5103" spans="2:4">
      <c r="B5103" s="417"/>
      <c r="C5103" s="418"/>
      <c r="D5103" s="418"/>
    </row>
    <row r="5104" spans="2:4">
      <c r="B5104" s="417"/>
      <c r="C5104" s="418"/>
      <c r="D5104" s="418"/>
    </row>
    <row r="5105" spans="2:4">
      <c r="B5105" s="417"/>
      <c r="C5105" s="418"/>
      <c r="D5105" s="418"/>
    </row>
    <row r="5106" spans="2:4">
      <c r="B5106" s="417"/>
      <c r="C5106" s="418"/>
      <c r="D5106" s="418"/>
    </row>
    <row r="5107" spans="2:4">
      <c r="B5107" s="417"/>
      <c r="C5107" s="418"/>
      <c r="D5107" s="418"/>
    </row>
    <row r="5108" spans="2:4">
      <c r="B5108" s="417"/>
      <c r="C5108" s="418"/>
      <c r="D5108" s="418"/>
    </row>
    <row r="5109" spans="2:4">
      <c r="B5109" s="417"/>
      <c r="C5109" s="418"/>
      <c r="D5109" s="418"/>
    </row>
    <row r="5110" spans="2:4">
      <c r="B5110" s="417"/>
      <c r="C5110" s="418"/>
      <c r="D5110" s="418"/>
    </row>
    <row r="5111" spans="2:4">
      <c r="B5111" s="417"/>
      <c r="C5111" s="418"/>
      <c r="D5111" s="418"/>
    </row>
    <row r="5112" spans="2:4">
      <c r="B5112" s="417"/>
      <c r="C5112" s="418"/>
      <c r="D5112" s="418"/>
    </row>
    <row r="5113" spans="2:4">
      <c r="B5113" s="417"/>
      <c r="C5113" s="418"/>
      <c r="D5113" s="418"/>
    </row>
    <row r="5114" spans="2:4">
      <c r="B5114" s="417"/>
      <c r="C5114" s="418"/>
      <c r="D5114" s="418"/>
    </row>
    <row r="5115" spans="2:4">
      <c r="B5115" s="417"/>
      <c r="C5115" s="418"/>
      <c r="D5115" s="418"/>
    </row>
    <row r="5116" spans="2:4">
      <c r="B5116" s="417"/>
      <c r="C5116" s="418"/>
      <c r="D5116" s="418"/>
    </row>
    <row r="5117" spans="2:4">
      <c r="B5117" s="417"/>
      <c r="C5117" s="418"/>
      <c r="D5117" s="418"/>
    </row>
    <row r="5118" spans="2:4">
      <c r="B5118" s="417"/>
      <c r="C5118" s="418"/>
      <c r="D5118" s="418"/>
    </row>
    <row r="5119" spans="2:4">
      <c r="B5119" s="417"/>
      <c r="C5119" s="418"/>
      <c r="D5119" s="418"/>
    </row>
    <row r="5120" spans="2:4">
      <c r="B5120" s="417"/>
      <c r="C5120" s="418"/>
      <c r="D5120" s="418"/>
    </row>
    <row r="5121" spans="2:4">
      <c r="B5121" s="417"/>
      <c r="C5121" s="418"/>
      <c r="D5121" s="418"/>
    </row>
    <row r="5122" spans="2:4">
      <c r="B5122" s="417"/>
      <c r="C5122" s="418"/>
      <c r="D5122" s="418"/>
    </row>
    <row r="5123" spans="2:4">
      <c r="B5123" s="417"/>
      <c r="C5123" s="418"/>
      <c r="D5123" s="418"/>
    </row>
    <row r="5124" spans="2:4">
      <c r="B5124" s="417"/>
      <c r="C5124" s="418"/>
      <c r="D5124" s="418"/>
    </row>
    <row r="5125" spans="2:4">
      <c r="B5125" s="417"/>
      <c r="C5125" s="418"/>
      <c r="D5125" s="418"/>
    </row>
    <row r="5126" spans="2:4">
      <c r="B5126" s="417"/>
      <c r="C5126" s="418"/>
      <c r="D5126" s="418"/>
    </row>
    <row r="5127" spans="2:4">
      <c r="B5127" s="417"/>
      <c r="C5127" s="418"/>
      <c r="D5127" s="418"/>
    </row>
    <row r="5128" spans="2:4">
      <c r="B5128" s="417"/>
      <c r="C5128" s="418"/>
      <c r="D5128" s="418"/>
    </row>
    <row r="5129" spans="2:4">
      <c r="B5129" s="417"/>
      <c r="C5129" s="418"/>
      <c r="D5129" s="418"/>
    </row>
    <row r="5130" spans="2:4">
      <c r="B5130" s="417"/>
      <c r="C5130" s="418"/>
      <c r="D5130" s="418"/>
    </row>
    <row r="5131" spans="2:4">
      <c r="B5131" s="417"/>
      <c r="C5131" s="418"/>
      <c r="D5131" s="418"/>
    </row>
    <row r="5132" spans="2:4">
      <c r="B5132" s="417"/>
      <c r="C5132" s="418"/>
      <c r="D5132" s="418"/>
    </row>
    <row r="5133" spans="2:4">
      <c r="B5133" s="417"/>
      <c r="C5133" s="418"/>
      <c r="D5133" s="418"/>
    </row>
    <row r="5134" spans="2:4">
      <c r="B5134" s="417"/>
      <c r="C5134" s="418"/>
      <c r="D5134" s="418"/>
    </row>
    <row r="5135" spans="2:4">
      <c r="B5135" s="417"/>
      <c r="C5135" s="418"/>
      <c r="D5135" s="418"/>
    </row>
    <row r="5136" spans="2:4">
      <c r="B5136" s="417"/>
      <c r="C5136" s="418"/>
      <c r="D5136" s="418"/>
    </row>
    <row r="5137" spans="2:4">
      <c r="B5137" s="417"/>
      <c r="C5137" s="418"/>
      <c r="D5137" s="418"/>
    </row>
    <row r="5138" spans="2:4">
      <c r="B5138" s="417"/>
      <c r="C5138" s="418"/>
      <c r="D5138" s="418"/>
    </row>
    <row r="5139" spans="2:4">
      <c r="B5139" s="417"/>
      <c r="C5139" s="418"/>
      <c r="D5139" s="418"/>
    </row>
    <row r="5140" spans="2:4">
      <c r="B5140" s="417"/>
      <c r="C5140" s="418"/>
      <c r="D5140" s="418"/>
    </row>
    <row r="5141" spans="2:4">
      <c r="B5141" s="417"/>
      <c r="C5141" s="418"/>
      <c r="D5141" s="418"/>
    </row>
    <row r="5142" spans="2:4">
      <c r="B5142" s="417"/>
      <c r="C5142" s="418"/>
      <c r="D5142" s="418"/>
    </row>
    <row r="5143" spans="2:4">
      <c r="B5143" s="417"/>
      <c r="C5143" s="418"/>
      <c r="D5143" s="418"/>
    </row>
    <row r="5144" spans="2:4">
      <c r="B5144" s="417"/>
      <c r="C5144" s="418"/>
      <c r="D5144" s="418"/>
    </row>
    <row r="5145" spans="2:4">
      <c r="B5145" s="417"/>
      <c r="C5145" s="418"/>
      <c r="D5145" s="418"/>
    </row>
    <row r="5146" spans="2:4">
      <c r="B5146" s="417"/>
      <c r="C5146" s="418"/>
      <c r="D5146" s="418"/>
    </row>
    <row r="5147" spans="2:4">
      <c r="B5147" s="417"/>
      <c r="C5147" s="418"/>
      <c r="D5147" s="418"/>
    </row>
    <row r="5148" spans="2:4">
      <c r="B5148" s="417"/>
      <c r="C5148" s="418"/>
      <c r="D5148" s="418"/>
    </row>
    <row r="5149" spans="2:4">
      <c r="B5149" s="417"/>
      <c r="C5149" s="418"/>
      <c r="D5149" s="418"/>
    </row>
    <row r="5150" spans="2:4">
      <c r="B5150" s="417"/>
      <c r="C5150" s="418"/>
      <c r="D5150" s="418"/>
    </row>
    <row r="5151" spans="2:4">
      <c r="B5151" s="417"/>
      <c r="C5151" s="418"/>
      <c r="D5151" s="418"/>
    </row>
    <row r="5152" spans="2:4">
      <c r="B5152" s="417"/>
      <c r="C5152" s="418"/>
      <c r="D5152" s="418"/>
    </row>
    <row r="5153" spans="2:4">
      <c r="B5153" s="417"/>
      <c r="C5153" s="418"/>
      <c r="D5153" s="418"/>
    </row>
    <row r="5154" spans="2:4">
      <c r="B5154" s="417"/>
      <c r="C5154" s="418"/>
      <c r="D5154" s="418"/>
    </row>
    <row r="5155" spans="2:4">
      <c r="B5155" s="417"/>
      <c r="C5155" s="418"/>
      <c r="D5155" s="418"/>
    </row>
    <row r="5156" spans="2:4">
      <c r="B5156" s="417"/>
      <c r="C5156" s="418"/>
      <c r="D5156" s="418"/>
    </row>
    <row r="5157" spans="2:4">
      <c r="B5157" s="417"/>
      <c r="C5157" s="418"/>
      <c r="D5157" s="418"/>
    </row>
    <row r="5158" spans="2:4">
      <c r="B5158" s="417"/>
      <c r="C5158" s="418"/>
      <c r="D5158" s="418"/>
    </row>
    <row r="5159" spans="2:4">
      <c r="B5159" s="417"/>
      <c r="C5159" s="418"/>
      <c r="D5159" s="418"/>
    </row>
    <row r="5160" spans="2:4">
      <c r="B5160" s="417"/>
      <c r="C5160" s="418"/>
      <c r="D5160" s="418"/>
    </row>
    <row r="5161" spans="2:4">
      <c r="B5161" s="417"/>
      <c r="C5161" s="418"/>
      <c r="D5161" s="418"/>
    </row>
    <row r="5162" spans="2:4">
      <c r="B5162" s="417"/>
      <c r="C5162" s="418"/>
      <c r="D5162" s="418"/>
    </row>
    <row r="5163" spans="2:4">
      <c r="B5163" s="417"/>
      <c r="C5163" s="418"/>
      <c r="D5163" s="418"/>
    </row>
    <row r="5164" spans="2:4">
      <c r="B5164" s="417"/>
      <c r="C5164" s="418"/>
      <c r="D5164" s="418"/>
    </row>
    <row r="5165" spans="2:4">
      <c r="B5165" s="417"/>
      <c r="C5165" s="418"/>
      <c r="D5165" s="418"/>
    </row>
    <row r="5166" spans="2:4">
      <c r="B5166" s="417"/>
      <c r="C5166" s="418"/>
      <c r="D5166" s="418"/>
    </row>
    <row r="5167" spans="2:4">
      <c r="B5167" s="417"/>
      <c r="C5167" s="418"/>
      <c r="D5167" s="418"/>
    </row>
    <row r="5168" spans="2:4">
      <c r="B5168" s="417"/>
      <c r="C5168" s="418"/>
      <c r="D5168" s="418"/>
    </row>
    <row r="5169" spans="2:4">
      <c r="B5169" s="417"/>
      <c r="C5169" s="418"/>
      <c r="D5169" s="418"/>
    </row>
    <row r="5170" spans="2:4">
      <c r="B5170" s="417"/>
      <c r="C5170" s="418"/>
      <c r="D5170" s="418"/>
    </row>
    <row r="5171" spans="2:4">
      <c r="B5171" s="417"/>
      <c r="C5171" s="418"/>
      <c r="D5171" s="418"/>
    </row>
    <row r="5172" spans="2:4">
      <c r="B5172" s="417"/>
      <c r="C5172" s="418"/>
      <c r="D5172" s="418"/>
    </row>
    <row r="5173" spans="2:4">
      <c r="B5173" s="417"/>
      <c r="C5173" s="418"/>
      <c r="D5173" s="418"/>
    </row>
    <row r="5174" spans="2:4">
      <c r="B5174" s="417"/>
      <c r="C5174" s="418"/>
      <c r="D5174" s="418"/>
    </row>
    <row r="5175" spans="2:4">
      <c r="B5175" s="417"/>
      <c r="C5175" s="418"/>
      <c r="D5175" s="418"/>
    </row>
    <row r="5176" spans="2:4">
      <c r="B5176" s="417"/>
      <c r="C5176" s="418"/>
      <c r="D5176" s="418"/>
    </row>
    <row r="5177" spans="2:4">
      <c r="B5177" s="417"/>
      <c r="C5177" s="418"/>
      <c r="D5177" s="418"/>
    </row>
    <row r="5178" spans="2:4">
      <c r="B5178" s="417"/>
      <c r="C5178" s="418"/>
      <c r="D5178" s="418"/>
    </row>
    <row r="5179" spans="2:4">
      <c r="B5179" s="417"/>
      <c r="C5179" s="418"/>
      <c r="D5179" s="418"/>
    </row>
    <row r="5180" spans="2:4">
      <c r="B5180" s="417"/>
      <c r="C5180" s="418"/>
      <c r="D5180" s="418"/>
    </row>
    <row r="5181" spans="2:4">
      <c r="B5181" s="417"/>
      <c r="C5181" s="418"/>
      <c r="D5181" s="418"/>
    </row>
    <row r="5182" spans="2:4">
      <c r="B5182" s="417"/>
      <c r="C5182" s="418"/>
      <c r="D5182" s="418"/>
    </row>
    <row r="5183" spans="2:4">
      <c r="B5183" s="417"/>
      <c r="C5183" s="418"/>
      <c r="D5183" s="418"/>
    </row>
    <row r="5184" spans="2:4">
      <c r="B5184" s="417"/>
      <c r="C5184" s="418"/>
      <c r="D5184" s="418"/>
    </row>
    <row r="5185" spans="2:4">
      <c r="B5185" s="417"/>
      <c r="C5185" s="418"/>
      <c r="D5185" s="418"/>
    </row>
    <row r="5186" spans="2:4">
      <c r="B5186" s="417"/>
      <c r="C5186" s="418"/>
      <c r="D5186" s="418"/>
    </row>
    <row r="5187" spans="2:4">
      <c r="B5187" s="417"/>
      <c r="C5187" s="418"/>
      <c r="D5187" s="418"/>
    </row>
    <row r="5188" spans="2:4">
      <c r="B5188" s="417"/>
      <c r="C5188" s="418"/>
      <c r="D5188" s="418"/>
    </row>
    <row r="5189" spans="2:4">
      <c r="B5189" s="417"/>
      <c r="C5189" s="418"/>
      <c r="D5189" s="418"/>
    </row>
    <row r="5190" spans="2:4">
      <c r="B5190" s="417"/>
      <c r="C5190" s="418"/>
      <c r="D5190" s="418"/>
    </row>
    <row r="5191" spans="2:4">
      <c r="B5191" s="417"/>
      <c r="C5191" s="418"/>
      <c r="D5191" s="418"/>
    </row>
    <row r="5192" spans="2:4">
      <c r="B5192" s="417"/>
      <c r="C5192" s="418"/>
      <c r="D5192" s="418"/>
    </row>
    <row r="5193" spans="2:4">
      <c r="B5193" s="417"/>
      <c r="C5193" s="418"/>
      <c r="D5193" s="418"/>
    </row>
    <row r="5194" spans="2:4">
      <c r="B5194" s="417"/>
      <c r="C5194" s="418"/>
      <c r="D5194" s="418"/>
    </row>
    <row r="5195" spans="2:4">
      <c r="B5195" s="417"/>
      <c r="C5195" s="418"/>
      <c r="D5195" s="418"/>
    </row>
    <row r="5196" spans="2:4">
      <c r="B5196" s="417"/>
      <c r="C5196" s="418"/>
      <c r="D5196" s="418"/>
    </row>
    <row r="5197" spans="2:4">
      <c r="B5197" s="417"/>
      <c r="C5197" s="418"/>
      <c r="D5197" s="418"/>
    </row>
    <row r="5198" spans="2:4">
      <c r="B5198" s="417"/>
      <c r="C5198" s="418"/>
      <c r="D5198" s="418"/>
    </row>
    <row r="5199" spans="2:4">
      <c r="B5199" s="417"/>
      <c r="C5199" s="418"/>
      <c r="D5199" s="418"/>
    </row>
    <row r="5200" spans="2:4">
      <c r="B5200" s="417"/>
      <c r="C5200" s="418"/>
      <c r="D5200" s="418"/>
    </row>
    <row r="5201" spans="2:4">
      <c r="B5201" s="417"/>
      <c r="C5201" s="418"/>
      <c r="D5201" s="418"/>
    </row>
    <row r="5202" spans="2:4">
      <c r="B5202" s="417"/>
      <c r="C5202" s="418"/>
      <c r="D5202" s="418"/>
    </row>
    <row r="5203" spans="2:4">
      <c r="B5203" s="417"/>
      <c r="C5203" s="418"/>
      <c r="D5203" s="418"/>
    </row>
    <row r="5204" spans="2:4">
      <c r="B5204" s="417"/>
      <c r="C5204" s="418"/>
      <c r="D5204" s="418"/>
    </row>
    <row r="5205" spans="2:4">
      <c r="B5205" s="417"/>
      <c r="C5205" s="418"/>
      <c r="D5205" s="418"/>
    </row>
    <row r="5206" spans="2:4">
      <c r="B5206" s="417"/>
      <c r="C5206" s="418"/>
      <c r="D5206" s="418"/>
    </row>
    <row r="5207" spans="2:4">
      <c r="B5207" s="417"/>
      <c r="C5207" s="418"/>
      <c r="D5207" s="418"/>
    </row>
    <row r="5208" spans="2:4">
      <c r="B5208" s="417"/>
      <c r="C5208" s="418"/>
      <c r="D5208" s="418"/>
    </row>
    <row r="5209" spans="2:4">
      <c r="B5209" s="417"/>
      <c r="C5209" s="418"/>
      <c r="D5209" s="418"/>
    </row>
    <row r="5210" spans="2:4">
      <c r="B5210" s="417"/>
      <c r="C5210" s="418"/>
      <c r="D5210" s="418"/>
    </row>
    <row r="5211" spans="2:4">
      <c r="B5211" s="417"/>
      <c r="C5211" s="418"/>
      <c r="D5211" s="418"/>
    </row>
    <row r="5212" spans="2:4">
      <c r="B5212" s="417"/>
      <c r="C5212" s="418"/>
      <c r="D5212" s="418"/>
    </row>
    <row r="5213" spans="2:4">
      <c r="B5213" s="417"/>
      <c r="C5213" s="418"/>
      <c r="D5213" s="418"/>
    </row>
    <row r="5214" spans="2:4">
      <c r="B5214" s="417"/>
      <c r="C5214" s="418"/>
      <c r="D5214" s="418"/>
    </row>
    <row r="5215" spans="2:4">
      <c r="B5215" s="417"/>
      <c r="C5215" s="418"/>
      <c r="D5215" s="418"/>
    </row>
    <row r="5216" spans="2:4">
      <c r="B5216" s="417"/>
      <c r="C5216" s="418"/>
      <c r="D5216" s="418"/>
    </row>
    <row r="5217" spans="2:4">
      <c r="B5217" s="417"/>
      <c r="C5217" s="418"/>
      <c r="D5217" s="418"/>
    </row>
    <row r="5218" spans="2:4">
      <c r="B5218" s="417"/>
      <c r="C5218" s="418"/>
      <c r="D5218" s="418"/>
    </row>
    <row r="5219" spans="2:4">
      <c r="B5219" s="417"/>
      <c r="C5219" s="418"/>
      <c r="D5219" s="418"/>
    </row>
    <row r="5220" spans="2:4">
      <c r="B5220" s="417"/>
      <c r="C5220" s="418"/>
      <c r="D5220" s="418"/>
    </row>
    <row r="5221" spans="2:4">
      <c r="B5221" s="417"/>
      <c r="C5221" s="418"/>
      <c r="D5221" s="418"/>
    </row>
    <row r="5222" spans="2:4">
      <c r="B5222" s="417"/>
      <c r="C5222" s="418"/>
      <c r="D5222" s="418"/>
    </row>
    <row r="5223" spans="2:4">
      <c r="B5223" s="417"/>
      <c r="C5223" s="418"/>
      <c r="D5223" s="418"/>
    </row>
    <row r="5224" spans="2:4">
      <c r="B5224" s="417"/>
      <c r="C5224" s="418"/>
      <c r="D5224" s="418"/>
    </row>
    <row r="5225" spans="2:4">
      <c r="B5225" s="417"/>
      <c r="C5225" s="418"/>
      <c r="D5225" s="418"/>
    </row>
    <row r="5226" spans="2:4">
      <c r="B5226" s="417"/>
      <c r="C5226" s="418"/>
      <c r="D5226" s="418"/>
    </row>
    <row r="5227" spans="2:4">
      <c r="B5227" s="417"/>
      <c r="C5227" s="418"/>
      <c r="D5227" s="418"/>
    </row>
    <row r="5228" spans="2:4">
      <c r="B5228" s="417"/>
      <c r="C5228" s="418"/>
      <c r="D5228" s="418"/>
    </row>
    <row r="5229" spans="2:4">
      <c r="B5229" s="417"/>
      <c r="C5229" s="418"/>
      <c r="D5229" s="418"/>
    </row>
    <row r="5230" spans="2:4">
      <c r="B5230" s="417"/>
      <c r="C5230" s="418"/>
      <c r="D5230" s="418"/>
    </row>
    <row r="5231" spans="2:4">
      <c r="B5231" s="417"/>
      <c r="C5231" s="418"/>
      <c r="D5231" s="418"/>
    </row>
    <row r="5232" spans="2:4">
      <c r="B5232" s="417"/>
      <c r="C5232" s="418"/>
      <c r="D5232" s="418"/>
    </row>
    <row r="5233" spans="2:4">
      <c r="B5233" s="417"/>
      <c r="C5233" s="418"/>
      <c r="D5233" s="418"/>
    </row>
    <row r="5234" spans="2:4">
      <c r="B5234" s="417"/>
      <c r="C5234" s="418"/>
      <c r="D5234" s="418"/>
    </row>
    <row r="5235" spans="2:4">
      <c r="B5235" s="417"/>
      <c r="C5235" s="418"/>
      <c r="D5235" s="418"/>
    </row>
    <row r="5236" spans="2:4">
      <c r="B5236" s="417"/>
      <c r="C5236" s="418"/>
      <c r="D5236" s="418"/>
    </row>
    <row r="5237" spans="2:4">
      <c r="B5237" s="417"/>
      <c r="C5237" s="418"/>
      <c r="D5237" s="418"/>
    </row>
    <row r="5238" spans="2:4">
      <c r="B5238" s="417"/>
      <c r="C5238" s="418"/>
      <c r="D5238" s="418"/>
    </row>
    <row r="5239" spans="2:4">
      <c r="B5239" s="417"/>
      <c r="C5239" s="418"/>
      <c r="D5239" s="418"/>
    </row>
    <row r="5240" spans="2:4">
      <c r="B5240" s="417"/>
      <c r="C5240" s="418"/>
      <c r="D5240" s="418"/>
    </row>
    <row r="5241" spans="2:4">
      <c r="B5241" s="417"/>
      <c r="C5241" s="418"/>
      <c r="D5241" s="418"/>
    </row>
    <row r="5242" spans="2:4">
      <c r="B5242" s="417"/>
      <c r="C5242" s="418"/>
      <c r="D5242" s="418"/>
    </row>
    <row r="5243" spans="2:4">
      <c r="B5243" s="417"/>
      <c r="C5243" s="418"/>
      <c r="D5243" s="418"/>
    </row>
    <row r="5244" spans="2:4">
      <c r="B5244" s="417"/>
      <c r="C5244" s="418"/>
      <c r="D5244" s="418"/>
    </row>
    <row r="5245" spans="2:4">
      <c r="B5245" s="417"/>
      <c r="C5245" s="418"/>
      <c r="D5245" s="418"/>
    </row>
    <row r="5246" spans="2:4">
      <c r="B5246" s="417"/>
      <c r="C5246" s="418"/>
      <c r="D5246" s="418"/>
    </row>
    <row r="5247" spans="2:4">
      <c r="B5247" s="417"/>
      <c r="C5247" s="418"/>
      <c r="D5247" s="418"/>
    </row>
    <row r="5248" spans="2:4">
      <c r="B5248" s="417"/>
      <c r="C5248" s="418"/>
      <c r="D5248" s="418"/>
    </row>
    <row r="5249" spans="2:4">
      <c r="B5249" s="417"/>
      <c r="C5249" s="418"/>
      <c r="D5249" s="418"/>
    </row>
    <row r="5250" spans="2:4">
      <c r="B5250" s="417"/>
      <c r="C5250" s="418"/>
      <c r="D5250" s="418"/>
    </row>
    <row r="5251" spans="2:4">
      <c r="B5251" s="417"/>
      <c r="C5251" s="418"/>
      <c r="D5251" s="418"/>
    </row>
    <row r="5252" spans="2:4">
      <c r="B5252" s="417"/>
      <c r="C5252" s="418"/>
      <c r="D5252" s="418"/>
    </row>
    <row r="5253" spans="2:4">
      <c r="B5253" s="417"/>
      <c r="C5253" s="418"/>
      <c r="D5253" s="418"/>
    </row>
    <row r="5254" spans="2:4">
      <c r="B5254" s="417"/>
      <c r="C5254" s="418"/>
      <c r="D5254" s="418"/>
    </row>
    <row r="5255" spans="2:4">
      <c r="B5255" s="417"/>
      <c r="C5255" s="418"/>
      <c r="D5255" s="418"/>
    </row>
    <row r="5256" spans="2:4">
      <c r="B5256" s="417"/>
      <c r="C5256" s="418"/>
      <c r="D5256" s="418"/>
    </row>
    <row r="5257" spans="2:4">
      <c r="B5257" s="417"/>
      <c r="C5257" s="418"/>
      <c r="D5257" s="418"/>
    </row>
    <row r="5258" spans="2:4">
      <c r="B5258" s="417"/>
      <c r="C5258" s="418"/>
      <c r="D5258" s="418"/>
    </row>
    <row r="5259" spans="2:4">
      <c r="B5259" s="417"/>
      <c r="C5259" s="418"/>
      <c r="D5259" s="418"/>
    </row>
    <row r="5260" spans="2:4">
      <c r="B5260" s="417"/>
      <c r="C5260" s="418"/>
      <c r="D5260" s="418"/>
    </row>
    <row r="5261" spans="2:4">
      <c r="B5261" s="417"/>
      <c r="C5261" s="418"/>
      <c r="D5261" s="418"/>
    </row>
    <row r="5262" spans="2:4">
      <c r="B5262" s="417"/>
      <c r="C5262" s="418"/>
      <c r="D5262" s="418"/>
    </row>
    <row r="5263" spans="2:4">
      <c r="B5263" s="417"/>
      <c r="C5263" s="418"/>
      <c r="D5263" s="418"/>
    </row>
    <row r="5264" spans="2:4">
      <c r="B5264" s="417"/>
      <c r="C5264" s="418"/>
      <c r="D5264" s="418"/>
    </row>
    <row r="5265" spans="2:4">
      <c r="B5265" s="417"/>
      <c r="C5265" s="418"/>
      <c r="D5265" s="418"/>
    </row>
    <row r="5266" spans="2:4">
      <c r="B5266" s="417"/>
      <c r="C5266" s="418"/>
      <c r="D5266" s="418"/>
    </row>
    <row r="5267" spans="2:4">
      <c r="B5267" s="417"/>
      <c r="C5267" s="418"/>
      <c r="D5267" s="418"/>
    </row>
    <row r="5268" spans="2:4">
      <c r="B5268" s="417"/>
      <c r="C5268" s="418"/>
      <c r="D5268" s="418"/>
    </row>
    <row r="5269" spans="2:4">
      <c r="B5269" s="417"/>
      <c r="C5269" s="418"/>
      <c r="D5269" s="418"/>
    </row>
    <row r="5270" spans="2:4">
      <c r="B5270" s="417"/>
      <c r="C5270" s="418"/>
      <c r="D5270" s="418"/>
    </row>
    <row r="5271" spans="2:4">
      <c r="B5271" s="417"/>
      <c r="C5271" s="418"/>
      <c r="D5271" s="418"/>
    </row>
    <row r="5272" spans="2:4">
      <c r="B5272" s="417"/>
      <c r="C5272" s="418"/>
      <c r="D5272" s="418"/>
    </row>
    <row r="5273" spans="2:4">
      <c r="B5273" s="417"/>
      <c r="C5273" s="418"/>
      <c r="D5273" s="418"/>
    </row>
    <row r="5274" spans="2:4">
      <c r="B5274" s="417"/>
      <c r="C5274" s="418"/>
      <c r="D5274" s="418"/>
    </row>
    <row r="5275" spans="2:4">
      <c r="B5275" s="417"/>
      <c r="C5275" s="418"/>
      <c r="D5275" s="418"/>
    </row>
    <row r="5276" spans="2:4">
      <c r="B5276" s="417"/>
      <c r="C5276" s="418"/>
      <c r="D5276" s="418"/>
    </row>
    <row r="5277" spans="2:4">
      <c r="B5277" s="417"/>
      <c r="C5277" s="418"/>
      <c r="D5277" s="418"/>
    </row>
    <row r="5278" spans="2:4">
      <c r="B5278" s="417"/>
      <c r="C5278" s="418"/>
      <c r="D5278" s="418"/>
    </row>
    <row r="5279" spans="2:4">
      <c r="B5279" s="417"/>
      <c r="C5279" s="418"/>
      <c r="D5279" s="418"/>
    </row>
    <row r="5280" spans="2:4">
      <c r="B5280" s="417"/>
      <c r="C5280" s="418"/>
      <c r="D5280" s="418"/>
    </row>
    <row r="5281" spans="2:4">
      <c r="B5281" s="417"/>
      <c r="C5281" s="418"/>
      <c r="D5281" s="418"/>
    </row>
    <row r="5282" spans="2:4">
      <c r="B5282" s="417"/>
      <c r="C5282" s="418"/>
      <c r="D5282" s="418"/>
    </row>
    <row r="5283" spans="2:4">
      <c r="B5283" s="417"/>
      <c r="C5283" s="418"/>
      <c r="D5283" s="418"/>
    </row>
    <row r="5284" spans="2:4">
      <c r="B5284" s="417"/>
      <c r="C5284" s="418"/>
      <c r="D5284" s="418"/>
    </row>
    <row r="5285" spans="2:4">
      <c r="B5285" s="417"/>
      <c r="C5285" s="418"/>
      <c r="D5285" s="418"/>
    </row>
    <row r="5286" spans="2:4">
      <c r="B5286" s="417"/>
      <c r="C5286" s="418"/>
      <c r="D5286" s="418"/>
    </row>
    <row r="5287" spans="2:4">
      <c r="B5287" s="417"/>
      <c r="C5287" s="418"/>
      <c r="D5287" s="418"/>
    </row>
    <row r="5288" spans="2:4">
      <c r="B5288" s="417"/>
      <c r="C5288" s="418"/>
      <c r="D5288" s="418"/>
    </row>
    <row r="5289" spans="2:4">
      <c r="B5289" s="417"/>
      <c r="C5289" s="418"/>
      <c r="D5289" s="418"/>
    </row>
    <row r="5290" spans="2:4">
      <c r="B5290" s="417"/>
      <c r="C5290" s="418"/>
      <c r="D5290" s="418"/>
    </row>
    <row r="5291" spans="2:4">
      <c r="B5291" s="417"/>
      <c r="C5291" s="418"/>
      <c r="D5291" s="418"/>
    </row>
    <row r="5292" spans="2:4">
      <c r="B5292" s="417"/>
      <c r="C5292" s="418"/>
      <c r="D5292" s="418"/>
    </row>
    <row r="5293" spans="2:4">
      <c r="B5293" s="417"/>
      <c r="C5293" s="418"/>
      <c r="D5293" s="418"/>
    </row>
    <row r="5294" spans="2:4">
      <c r="B5294" s="417"/>
      <c r="C5294" s="418"/>
      <c r="D5294" s="418"/>
    </row>
    <row r="5295" spans="2:4">
      <c r="B5295" s="417"/>
      <c r="C5295" s="418"/>
      <c r="D5295" s="418"/>
    </row>
    <row r="5296" spans="2:4">
      <c r="B5296" s="417"/>
      <c r="C5296" s="418"/>
      <c r="D5296" s="418"/>
    </row>
    <row r="5297" spans="2:4">
      <c r="B5297" s="417"/>
      <c r="C5297" s="418"/>
      <c r="D5297" s="418"/>
    </row>
    <row r="5298" spans="2:4">
      <c r="B5298" s="417"/>
      <c r="C5298" s="418"/>
      <c r="D5298" s="418"/>
    </row>
    <row r="5299" spans="2:4">
      <c r="B5299" s="417"/>
      <c r="C5299" s="418"/>
      <c r="D5299" s="418"/>
    </row>
    <row r="5300" spans="2:4">
      <c r="B5300" s="417"/>
      <c r="C5300" s="418"/>
      <c r="D5300" s="418"/>
    </row>
    <row r="5301" spans="2:4">
      <c r="B5301" s="417"/>
      <c r="C5301" s="418"/>
      <c r="D5301" s="418"/>
    </row>
    <row r="5302" spans="2:4">
      <c r="B5302" s="417"/>
      <c r="C5302" s="418"/>
      <c r="D5302" s="418"/>
    </row>
    <row r="5303" spans="2:4">
      <c r="B5303" s="417"/>
      <c r="C5303" s="418"/>
      <c r="D5303" s="418"/>
    </row>
    <row r="5304" spans="2:4">
      <c r="B5304" s="417"/>
      <c r="C5304" s="418"/>
      <c r="D5304" s="418"/>
    </row>
    <row r="5305" spans="2:4">
      <c r="B5305" s="417"/>
      <c r="C5305" s="418"/>
      <c r="D5305" s="418"/>
    </row>
    <row r="5306" spans="2:4">
      <c r="B5306" s="417"/>
      <c r="C5306" s="418"/>
      <c r="D5306" s="418"/>
    </row>
    <row r="5307" spans="2:4">
      <c r="B5307" s="417"/>
      <c r="C5307" s="418"/>
      <c r="D5307" s="418"/>
    </row>
    <row r="5308" spans="2:4">
      <c r="B5308" s="417"/>
      <c r="C5308" s="418"/>
      <c r="D5308" s="418"/>
    </row>
    <row r="5309" spans="2:4">
      <c r="B5309" s="417"/>
      <c r="C5309" s="418"/>
      <c r="D5309" s="418"/>
    </row>
    <row r="5310" spans="2:4">
      <c r="B5310" s="417"/>
      <c r="C5310" s="418"/>
      <c r="D5310" s="418"/>
    </row>
    <row r="5311" spans="2:4">
      <c r="B5311" s="417"/>
      <c r="C5311" s="418"/>
      <c r="D5311" s="418"/>
    </row>
    <row r="5312" spans="2:4">
      <c r="B5312" s="417"/>
      <c r="C5312" s="418"/>
      <c r="D5312" s="418"/>
    </row>
    <row r="5313" spans="2:4">
      <c r="B5313" s="417"/>
      <c r="C5313" s="418"/>
      <c r="D5313" s="418"/>
    </row>
    <row r="5314" spans="2:4">
      <c r="B5314" s="417"/>
      <c r="C5314" s="418"/>
      <c r="D5314" s="418"/>
    </row>
    <row r="5315" spans="2:4">
      <c r="B5315" s="417"/>
      <c r="C5315" s="418"/>
      <c r="D5315" s="418"/>
    </row>
    <row r="5316" spans="2:4">
      <c r="B5316" s="417"/>
      <c r="C5316" s="418"/>
      <c r="D5316" s="418"/>
    </row>
    <row r="5317" spans="2:4">
      <c r="B5317" s="417"/>
      <c r="C5317" s="418"/>
      <c r="D5317" s="418"/>
    </row>
    <row r="5318" spans="2:4">
      <c r="B5318" s="417"/>
      <c r="C5318" s="418"/>
      <c r="D5318" s="418"/>
    </row>
    <row r="5319" spans="2:4">
      <c r="B5319" s="417"/>
      <c r="C5319" s="418"/>
      <c r="D5319" s="418"/>
    </row>
    <row r="5320" spans="2:4">
      <c r="B5320" s="417"/>
      <c r="C5320" s="418"/>
      <c r="D5320" s="418"/>
    </row>
    <row r="5321" spans="2:4">
      <c r="B5321" s="417"/>
      <c r="C5321" s="418"/>
      <c r="D5321" s="418"/>
    </row>
    <row r="5322" spans="2:4">
      <c r="B5322" s="417"/>
      <c r="C5322" s="418"/>
      <c r="D5322" s="418"/>
    </row>
    <row r="5323" spans="2:4">
      <c r="B5323" s="417"/>
      <c r="C5323" s="418"/>
      <c r="D5323" s="418"/>
    </row>
    <row r="5324" spans="2:4">
      <c r="B5324" s="417"/>
      <c r="C5324" s="418"/>
      <c r="D5324" s="418"/>
    </row>
    <row r="5325" spans="2:4">
      <c r="B5325" s="417"/>
      <c r="C5325" s="418"/>
      <c r="D5325" s="418"/>
    </row>
    <row r="5326" spans="2:4">
      <c r="B5326" s="417"/>
      <c r="C5326" s="418"/>
      <c r="D5326" s="418"/>
    </row>
    <row r="5327" spans="2:4">
      <c r="B5327" s="417"/>
      <c r="C5327" s="418"/>
      <c r="D5327" s="418"/>
    </row>
    <row r="5328" spans="2:4">
      <c r="B5328" s="417"/>
      <c r="C5328" s="418"/>
      <c r="D5328" s="418"/>
    </row>
    <row r="5329" spans="2:4">
      <c r="B5329" s="417"/>
      <c r="C5329" s="418"/>
      <c r="D5329" s="418"/>
    </row>
    <row r="5330" spans="2:4">
      <c r="B5330" s="417"/>
      <c r="C5330" s="418"/>
      <c r="D5330" s="418"/>
    </row>
    <row r="5331" spans="2:4">
      <c r="B5331" s="417"/>
      <c r="C5331" s="418"/>
      <c r="D5331" s="418"/>
    </row>
    <row r="5332" spans="2:4">
      <c r="B5332" s="417"/>
      <c r="C5332" s="418"/>
      <c r="D5332" s="418"/>
    </row>
    <row r="5333" spans="2:4">
      <c r="B5333" s="417"/>
      <c r="C5333" s="418"/>
      <c r="D5333" s="418"/>
    </row>
    <row r="5334" spans="2:4">
      <c r="B5334" s="417"/>
      <c r="C5334" s="418"/>
      <c r="D5334" s="418"/>
    </row>
    <row r="5335" spans="2:4">
      <c r="B5335" s="417"/>
      <c r="C5335" s="418"/>
      <c r="D5335" s="418"/>
    </row>
    <row r="5336" spans="2:4">
      <c r="B5336" s="417"/>
      <c r="C5336" s="418"/>
      <c r="D5336" s="418"/>
    </row>
    <row r="5337" spans="2:4">
      <c r="B5337" s="417"/>
      <c r="C5337" s="418"/>
      <c r="D5337" s="418"/>
    </row>
    <row r="5338" spans="2:4">
      <c r="B5338" s="417"/>
      <c r="C5338" s="418"/>
      <c r="D5338" s="418"/>
    </row>
    <row r="5339" spans="2:4">
      <c r="B5339" s="417"/>
      <c r="C5339" s="418"/>
      <c r="D5339" s="418"/>
    </row>
    <row r="5340" spans="2:4">
      <c r="B5340" s="417"/>
      <c r="C5340" s="418"/>
      <c r="D5340" s="418"/>
    </row>
    <row r="5341" spans="2:4">
      <c r="B5341" s="417"/>
      <c r="C5341" s="418"/>
      <c r="D5341" s="418"/>
    </row>
    <row r="5342" spans="2:4">
      <c r="B5342" s="417"/>
      <c r="C5342" s="418"/>
      <c r="D5342" s="418"/>
    </row>
    <row r="5343" spans="2:4">
      <c r="B5343" s="417"/>
      <c r="C5343" s="418"/>
      <c r="D5343" s="418"/>
    </row>
    <row r="5344" spans="2:4">
      <c r="B5344" s="417"/>
      <c r="C5344" s="418"/>
      <c r="D5344" s="418"/>
    </row>
    <row r="5345" spans="2:4">
      <c r="B5345" s="417"/>
      <c r="C5345" s="418"/>
      <c r="D5345" s="418"/>
    </row>
    <row r="5346" spans="2:4">
      <c r="B5346" s="417"/>
      <c r="C5346" s="418"/>
      <c r="D5346" s="418"/>
    </row>
    <row r="5347" spans="2:4">
      <c r="B5347" s="417"/>
      <c r="C5347" s="418"/>
      <c r="D5347" s="418"/>
    </row>
    <row r="5348" spans="2:4">
      <c r="B5348" s="417"/>
      <c r="C5348" s="418"/>
      <c r="D5348" s="418"/>
    </row>
    <row r="5349" spans="2:4">
      <c r="B5349" s="417"/>
      <c r="C5349" s="418"/>
      <c r="D5349" s="418"/>
    </row>
    <row r="5350" spans="2:4">
      <c r="B5350" s="417"/>
      <c r="C5350" s="418"/>
      <c r="D5350" s="418"/>
    </row>
    <row r="5351" spans="2:4">
      <c r="B5351" s="417"/>
      <c r="C5351" s="418"/>
      <c r="D5351" s="418"/>
    </row>
    <row r="5352" spans="2:4">
      <c r="B5352" s="417"/>
      <c r="C5352" s="418"/>
      <c r="D5352" s="418"/>
    </row>
    <row r="5353" spans="2:4">
      <c r="B5353" s="417"/>
      <c r="C5353" s="418"/>
      <c r="D5353" s="418"/>
    </row>
    <row r="5354" spans="2:4">
      <c r="B5354" s="417"/>
      <c r="C5354" s="418"/>
      <c r="D5354" s="418"/>
    </row>
    <row r="5355" spans="2:4">
      <c r="B5355" s="417"/>
      <c r="C5355" s="418"/>
      <c r="D5355" s="418"/>
    </row>
    <row r="5356" spans="2:4">
      <c r="B5356" s="417"/>
      <c r="C5356" s="418"/>
      <c r="D5356" s="418"/>
    </row>
    <row r="5357" spans="2:4">
      <c r="B5357" s="417"/>
      <c r="C5357" s="418"/>
      <c r="D5357" s="418"/>
    </row>
    <row r="5358" spans="2:4">
      <c r="B5358" s="417"/>
      <c r="C5358" s="418"/>
      <c r="D5358" s="418"/>
    </row>
    <row r="5359" spans="2:4">
      <c r="B5359" s="417"/>
      <c r="C5359" s="418"/>
      <c r="D5359" s="418"/>
    </row>
    <row r="5360" spans="2:4">
      <c r="B5360" s="417"/>
      <c r="C5360" s="418"/>
      <c r="D5360" s="418"/>
    </row>
    <row r="5361" spans="2:4">
      <c r="B5361" s="417"/>
      <c r="C5361" s="418"/>
      <c r="D5361" s="418"/>
    </row>
    <row r="5362" spans="2:4">
      <c r="B5362" s="417"/>
      <c r="C5362" s="418"/>
      <c r="D5362" s="418"/>
    </row>
    <row r="5363" spans="2:4">
      <c r="B5363" s="417"/>
      <c r="C5363" s="418"/>
      <c r="D5363" s="418"/>
    </row>
    <row r="5364" spans="2:4">
      <c r="B5364" s="417"/>
      <c r="C5364" s="418"/>
      <c r="D5364" s="418"/>
    </row>
    <row r="5365" spans="2:4">
      <c r="B5365" s="417"/>
      <c r="C5365" s="418"/>
      <c r="D5365" s="418"/>
    </row>
    <row r="5366" spans="2:4">
      <c r="B5366" s="417"/>
      <c r="C5366" s="418"/>
      <c r="D5366" s="418"/>
    </row>
    <row r="5367" spans="2:4">
      <c r="B5367" s="417"/>
      <c r="C5367" s="418"/>
      <c r="D5367" s="418"/>
    </row>
    <row r="5368" spans="2:4">
      <c r="B5368" s="417"/>
      <c r="C5368" s="418"/>
      <c r="D5368" s="418"/>
    </row>
    <row r="5369" spans="2:4">
      <c r="B5369" s="417"/>
      <c r="C5369" s="418"/>
      <c r="D5369" s="418"/>
    </row>
    <row r="5370" spans="2:4">
      <c r="B5370" s="417"/>
      <c r="C5370" s="418"/>
      <c r="D5370" s="418"/>
    </row>
    <row r="5371" spans="2:4">
      <c r="B5371" s="417"/>
      <c r="C5371" s="418"/>
      <c r="D5371" s="418"/>
    </row>
    <row r="5372" spans="2:4">
      <c r="B5372" s="417"/>
      <c r="C5372" s="418"/>
      <c r="D5372" s="418"/>
    </row>
    <row r="5373" spans="2:4">
      <c r="B5373" s="417"/>
      <c r="C5373" s="418"/>
      <c r="D5373" s="418"/>
    </row>
    <row r="5374" spans="2:4">
      <c r="B5374" s="417"/>
      <c r="C5374" s="418"/>
      <c r="D5374" s="418"/>
    </row>
    <row r="5375" spans="2:4">
      <c r="B5375" s="417"/>
      <c r="C5375" s="418"/>
      <c r="D5375" s="418"/>
    </row>
    <row r="5376" spans="2:4">
      <c r="B5376" s="417"/>
      <c r="C5376" s="418"/>
      <c r="D5376" s="418"/>
    </row>
    <row r="5377" spans="2:4">
      <c r="B5377" s="417"/>
      <c r="C5377" s="418"/>
      <c r="D5377" s="418"/>
    </row>
    <row r="5378" spans="2:4">
      <c r="B5378" s="417"/>
      <c r="C5378" s="418"/>
      <c r="D5378" s="418"/>
    </row>
    <row r="5379" spans="2:4">
      <c r="B5379" s="417"/>
      <c r="C5379" s="418"/>
      <c r="D5379" s="418"/>
    </row>
    <row r="5380" spans="2:4">
      <c r="B5380" s="417"/>
      <c r="C5380" s="418"/>
      <c r="D5380" s="418"/>
    </row>
    <row r="5381" spans="2:4">
      <c r="B5381" s="417"/>
      <c r="C5381" s="418"/>
      <c r="D5381" s="418"/>
    </row>
    <row r="5382" spans="2:4">
      <c r="B5382" s="417"/>
      <c r="C5382" s="418"/>
      <c r="D5382" s="418"/>
    </row>
    <row r="5383" spans="2:4">
      <c r="B5383" s="417"/>
      <c r="C5383" s="418"/>
      <c r="D5383" s="418"/>
    </row>
    <row r="5384" spans="2:4">
      <c r="B5384" s="417"/>
      <c r="C5384" s="418"/>
      <c r="D5384" s="418"/>
    </row>
    <row r="5385" spans="2:4">
      <c r="B5385" s="417"/>
      <c r="C5385" s="418"/>
      <c r="D5385" s="418"/>
    </row>
    <row r="5386" spans="2:4">
      <c r="B5386" s="417"/>
      <c r="C5386" s="418"/>
      <c r="D5386" s="418"/>
    </row>
    <row r="5387" spans="2:4">
      <c r="B5387" s="417"/>
      <c r="C5387" s="418"/>
      <c r="D5387" s="418"/>
    </row>
    <row r="5388" spans="2:4">
      <c r="B5388" s="417"/>
      <c r="C5388" s="418"/>
      <c r="D5388" s="418"/>
    </row>
    <row r="5389" spans="2:4">
      <c r="B5389" s="417"/>
      <c r="C5389" s="418"/>
      <c r="D5389" s="418"/>
    </row>
    <row r="5390" spans="2:4">
      <c r="B5390" s="417"/>
      <c r="C5390" s="418"/>
      <c r="D5390" s="418"/>
    </row>
    <row r="5391" spans="2:4">
      <c r="B5391" s="417"/>
      <c r="C5391" s="418"/>
      <c r="D5391" s="418"/>
    </row>
    <row r="5392" spans="2:4">
      <c r="B5392" s="417"/>
      <c r="C5392" s="418"/>
      <c r="D5392" s="418"/>
    </row>
    <row r="5393" spans="2:4">
      <c r="B5393" s="417"/>
      <c r="C5393" s="418"/>
      <c r="D5393" s="418"/>
    </row>
    <row r="5394" spans="2:4">
      <c r="B5394" s="417"/>
      <c r="C5394" s="418"/>
      <c r="D5394" s="418"/>
    </row>
    <row r="5395" spans="2:4">
      <c r="B5395" s="417"/>
      <c r="C5395" s="418"/>
      <c r="D5395" s="418"/>
    </row>
    <row r="5396" spans="2:4">
      <c r="B5396" s="417"/>
      <c r="C5396" s="418"/>
      <c r="D5396" s="418"/>
    </row>
    <row r="5397" spans="2:4">
      <c r="B5397" s="417"/>
      <c r="C5397" s="418"/>
      <c r="D5397" s="418"/>
    </row>
    <row r="5398" spans="2:4">
      <c r="B5398" s="417"/>
      <c r="C5398" s="418"/>
      <c r="D5398" s="418"/>
    </row>
    <row r="5399" spans="2:4">
      <c r="B5399" s="417"/>
      <c r="C5399" s="418"/>
      <c r="D5399" s="418"/>
    </row>
    <row r="5400" spans="2:4">
      <c r="B5400" s="417"/>
      <c r="C5400" s="418"/>
      <c r="D5400" s="418"/>
    </row>
    <row r="5401" spans="2:4">
      <c r="B5401" s="417"/>
      <c r="C5401" s="418"/>
      <c r="D5401" s="418"/>
    </row>
    <row r="5402" spans="2:4">
      <c r="B5402" s="417"/>
      <c r="C5402" s="418"/>
      <c r="D5402" s="418"/>
    </row>
    <row r="5403" spans="2:4">
      <c r="B5403" s="417"/>
      <c r="C5403" s="418"/>
      <c r="D5403" s="418"/>
    </row>
    <row r="5404" spans="2:4">
      <c r="B5404" s="417"/>
      <c r="C5404" s="418"/>
      <c r="D5404" s="418"/>
    </row>
    <row r="5405" spans="2:4">
      <c r="B5405" s="417"/>
      <c r="C5405" s="418"/>
      <c r="D5405" s="418"/>
    </row>
    <row r="5406" spans="2:4">
      <c r="B5406" s="417"/>
      <c r="C5406" s="418"/>
      <c r="D5406" s="418"/>
    </row>
    <row r="5407" spans="2:4">
      <c r="B5407" s="417"/>
      <c r="C5407" s="418"/>
      <c r="D5407" s="418"/>
    </row>
    <row r="5408" spans="2:4">
      <c r="B5408" s="417"/>
      <c r="C5408" s="418"/>
      <c r="D5408" s="418"/>
    </row>
    <row r="5409" spans="2:4">
      <c r="B5409" s="417"/>
      <c r="C5409" s="418"/>
      <c r="D5409" s="418"/>
    </row>
    <row r="5410" spans="2:4">
      <c r="B5410" s="417"/>
      <c r="C5410" s="418"/>
      <c r="D5410" s="418"/>
    </row>
    <row r="5411" spans="2:4">
      <c r="B5411" s="417"/>
      <c r="C5411" s="418"/>
      <c r="D5411" s="418"/>
    </row>
    <row r="5412" spans="2:4">
      <c r="B5412" s="417"/>
      <c r="C5412" s="418"/>
      <c r="D5412" s="418"/>
    </row>
    <row r="5413" spans="2:4">
      <c r="B5413" s="417"/>
      <c r="C5413" s="418"/>
      <c r="D5413" s="418"/>
    </row>
    <row r="5414" spans="2:4">
      <c r="B5414" s="417"/>
      <c r="C5414" s="418"/>
      <c r="D5414" s="418"/>
    </row>
    <row r="5415" spans="2:4">
      <c r="B5415" s="417"/>
      <c r="C5415" s="418"/>
      <c r="D5415" s="418"/>
    </row>
    <row r="5416" spans="2:4">
      <c r="B5416" s="417"/>
      <c r="C5416" s="418"/>
      <c r="D5416" s="418"/>
    </row>
    <row r="5417" spans="2:4">
      <c r="B5417" s="417"/>
      <c r="C5417" s="418"/>
      <c r="D5417" s="418"/>
    </row>
    <row r="5418" spans="2:4">
      <c r="B5418" s="417"/>
      <c r="C5418" s="418"/>
      <c r="D5418" s="418"/>
    </row>
    <row r="5419" spans="2:4">
      <c r="B5419" s="417"/>
      <c r="C5419" s="418"/>
      <c r="D5419" s="418"/>
    </row>
    <row r="5420" spans="2:4">
      <c r="B5420" s="417"/>
      <c r="C5420" s="418"/>
      <c r="D5420" s="418"/>
    </row>
    <row r="5421" spans="2:4">
      <c r="B5421" s="417"/>
      <c r="C5421" s="418"/>
      <c r="D5421" s="418"/>
    </row>
    <row r="5422" spans="2:4">
      <c r="B5422" s="417"/>
      <c r="C5422" s="418"/>
      <c r="D5422" s="418"/>
    </row>
    <row r="5423" spans="2:4">
      <c r="B5423" s="417"/>
      <c r="C5423" s="418"/>
      <c r="D5423" s="418"/>
    </row>
    <row r="5424" spans="2:4">
      <c r="B5424" s="417"/>
      <c r="C5424" s="418"/>
      <c r="D5424" s="418"/>
    </row>
    <row r="5425" spans="2:4">
      <c r="B5425" s="417"/>
      <c r="C5425" s="418"/>
      <c r="D5425" s="418"/>
    </row>
    <row r="5426" spans="2:4">
      <c r="B5426" s="417"/>
      <c r="C5426" s="418"/>
      <c r="D5426" s="418"/>
    </row>
    <row r="5427" spans="2:4">
      <c r="B5427" s="417"/>
      <c r="C5427" s="418"/>
      <c r="D5427" s="418"/>
    </row>
    <row r="5428" spans="2:4">
      <c r="B5428" s="417"/>
      <c r="C5428" s="418"/>
      <c r="D5428" s="418"/>
    </row>
    <row r="5429" spans="2:4">
      <c r="B5429" s="417"/>
      <c r="C5429" s="418"/>
      <c r="D5429" s="418"/>
    </row>
    <row r="5430" spans="2:4">
      <c r="B5430" s="417"/>
      <c r="C5430" s="418"/>
      <c r="D5430" s="418"/>
    </row>
    <row r="5431" spans="2:4">
      <c r="B5431" s="417"/>
      <c r="C5431" s="418"/>
      <c r="D5431" s="418"/>
    </row>
    <row r="5432" spans="2:4">
      <c r="B5432" s="417"/>
      <c r="C5432" s="418"/>
      <c r="D5432" s="418"/>
    </row>
    <row r="5433" spans="2:4">
      <c r="B5433" s="417"/>
      <c r="C5433" s="418"/>
      <c r="D5433" s="418"/>
    </row>
    <row r="5434" spans="2:4">
      <c r="B5434" s="417"/>
      <c r="C5434" s="418"/>
      <c r="D5434" s="418"/>
    </row>
    <row r="5435" spans="2:4">
      <c r="B5435" s="417"/>
      <c r="C5435" s="418"/>
      <c r="D5435" s="418"/>
    </row>
    <row r="5436" spans="2:4">
      <c r="B5436" s="417"/>
      <c r="C5436" s="418"/>
      <c r="D5436" s="418"/>
    </row>
    <row r="5437" spans="2:4">
      <c r="B5437" s="417"/>
      <c r="C5437" s="418"/>
      <c r="D5437" s="418"/>
    </row>
    <row r="5438" spans="2:4">
      <c r="B5438" s="417"/>
      <c r="C5438" s="418"/>
      <c r="D5438" s="418"/>
    </row>
    <row r="5439" spans="2:4">
      <c r="B5439" s="417"/>
      <c r="C5439" s="418"/>
      <c r="D5439" s="418"/>
    </row>
    <row r="5440" spans="2:4">
      <c r="B5440" s="417"/>
      <c r="C5440" s="418"/>
      <c r="D5440" s="418"/>
    </row>
    <row r="5441" spans="2:4">
      <c r="B5441" s="417"/>
      <c r="C5441" s="418"/>
      <c r="D5441" s="418"/>
    </row>
    <row r="5442" spans="2:4">
      <c r="B5442" s="417"/>
      <c r="C5442" s="418"/>
      <c r="D5442" s="418"/>
    </row>
    <row r="5443" spans="2:4">
      <c r="B5443" s="417"/>
      <c r="C5443" s="418"/>
      <c r="D5443" s="418"/>
    </row>
    <row r="5444" spans="2:4">
      <c r="B5444" s="417"/>
      <c r="C5444" s="418"/>
      <c r="D5444" s="418"/>
    </row>
    <row r="5445" spans="2:4">
      <c r="B5445" s="417"/>
      <c r="C5445" s="418"/>
      <c r="D5445" s="418"/>
    </row>
    <row r="5446" spans="2:4">
      <c r="B5446" s="417"/>
      <c r="C5446" s="418"/>
      <c r="D5446" s="418"/>
    </row>
    <row r="5447" spans="2:4">
      <c r="B5447" s="417"/>
      <c r="C5447" s="418"/>
      <c r="D5447" s="418"/>
    </row>
    <row r="5448" spans="2:4">
      <c r="B5448" s="417"/>
      <c r="C5448" s="418"/>
      <c r="D5448" s="418"/>
    </row>
    <row r="5449" spans="2:4">
      <c r="B5449" s="417"/>
      <c r="C5449" s="418"/>
      <c r="D5449" s="418"/>
    </row>
    <row r="5450" spans="2:4">
      <c r="B5450" s="417"/>
      <c r="C5450" s="418"/>
      <c r="D5450" s="418"/>
    </row>
    <row r="5451" spans="2:4">
      <c r="B5451" s="417"/>
      <c r="C5451" s="418"/>
      <c r="D5451" s="418"/>
    </row>
    <row r="5452" spans="2:4">
      <c r="B5452" s="417"/>
      <c r="C5452" s="418"/>
      <c r="D5452" s="418"/>
    </row>
    <row r="5453" spans="2:4">
      <c r="B5453" s="417"/>
      <c r="C5453" s="418"/>
      <c r="D5453" s="418"/>
    </row>
    <row r="5454" spans="2:4">
      <c r="B5454" s="417"/>
      <c r="C5454" s="418"/>
      <c r="D5454" s="418"/>
    </row>
    <row r="5455" spans="2:4">
      <c r="B5455" s="417"/>
      <c r="C5455" s="418"/>
      <c r="D5455" s="418"/>
    </row>
    <row r="5456" spans="2:4">
      <c r="B5456" s="417"/>
      <c r="C5456" s="418"/>
      <c r="D5456" s="418"/>
    </row>
    <row r="5457" spans="2:4">
      <c r="B5457" s="417"/>
      <c r="C5457" s="418"/>
      <c r="D5457" s="418"/>
    </row>
    <row r="5458" spans="2:4">
      <c r="B5458" s="417"/>
      <c r="C5458" s="418"/>
      <c r="D5458" s="418"/>
    </row>
    <row r="5459" spans="2:4">
      <c r="B5459" s="417"/>
      <c r="C5459" s="418"/>
      <c r="D5459" s="418"/>
    </row>
    <row r="5460" spans="2:4">
      <c r="B5460" s="417"/>
      <c r="C5460" s="418"/>
      <c r="D5460" s="418"/>
    </row>
    <row r="5461" spans="2:4">
      <c r="B5461" s="417"/>
      <c r="C5461" s="418"/>
      <c r="D5461" s="418"/>
    </row>
    <row r="5462" spans="2:4">
      <c r="B5462" s="417"/>
      <c r="C5462" s="418"/>
      <c r="D5462" s="418"/>
    </row>
    <row r="5463" spans="2:4">
      <c r="B5463" s="417"/>
      <c r="C5463" s="418"/>
      <c r="D5463" s="418"/>
    </row>
    <row r="5464" spans="2:4">
      <c r="B5464" s="417"/>
      <c r="C5464" s="418"/>
      <c r="D5464" s="418"/>
    </row>
    <row r="5465" spans="2:4">
      <c r="B5465" s="417"/>
      <c r="C5465" s="418"/>
      <c r="D5465" s="418"/>
    </row>
    <row r="5466" spans="2:4">
      <c r="B5466" s="417"/>
      <c r="C5466" s="418"/>
      <c r="D5466" s="418"/>
    </row>
    <row r="5467" spans="2:4">
      <c r="B5467" s="417"/>
      <c r="C5467" s="418"/>
      <c r="D5467" s="418"/>
    </row>
    <row r="5468" spans="2:4">
      <c r="B5468" s="417"/>
      <c r="C5468" s="418"/>
      <c r="D5468" s="418"/>
    </row>
    <row r="5469" spans="2:4">
      <c r="B5469" s="417"/>
      <c r="C5469" s="418"/>
      <c r="D5469" s="418"/>
    </row>
    <row r="5470" spans="2:4">
      <c r="B5470" s="417"/>
      <c r="C5470" s="418"/>
      <c r="D5470" s="418"/>
    </row>
    <row r="5471" spans="2:4">
      <c r="B5471" s="417"/>
      <c r="C5471" s="418"/>
      <c r="D5471" s="418"/>
    </row>
    <row r="5472" spans="2:4">
      <c r="B5472" s="417"/>
      <c r="C5472" s="418"/>
      <c r="D5472" s="418"/>
    </row>
    <row r="5473" spans="2:4">
      <c r="B5473" s="417"/>
      <c r="C5473" s="418"/>
      <c r="D5473" s="418"/>
    </row>
    <row r="5474" spans="2:4">
      <c r="B5474" s="417"/>
      <c r="C5474" s="418"/>
      <c r="D5474" s="418"/>
    </row>
    <row r="5475" spans="2:4">
      <c r="B5475" s="417"/>
      <c r="C5475" s="418"/>
      <c r="D5475" s="418"/>
    </row>
    <row r="5476" spans="2:4">
      <c r="B5476" s="417"/>
      <c r="C5476" s="418"/>
      <c r="D5476" s="418"/>
    </row>
    <row r="5477" spans="2:4">
      <c r="B5477" s="417"/>
      <c r="C5477" s="418"/>
      <c r="D5477" s="418"/>
    </row>
    <row r="5478" spans="2:4">
      <c r="B5478" s="417"/>
      <c r="C5478" s="418"/>
      <c r="D5478" s="418"/>
    </row>
    <row r="5479" spans="2:4">
      <c r="B5479" s="417"/>
      <c r="C5479" s="418"/>
      <c r="D5479" s="418"/>
    </row>
    <row r="5480" spans="2:4">
      <c r="B5480" s="417"/>
      <c r="C5480" s="418"/>
      <c r="D5480" s="418"/>
    </row>
    <row r="5481" spans="2:4">
      <c r="B5481" s="417"/>
      <c r="C5481" s="418"/>
      <c r="D5481" s="418"/>
    </row>
    <row r="5482" spans="2:4">
      <c r="B5482" s="417"/>
      <c r="C5482" s="418"/>
      <c r="D5482" s="418"/>
    </row>
    <row r="5483" spans="2:4">
      <c r="B5483" s="417"/>
      <c r="C5483" s="418"/>
      <c r="D5483" s="418"/>
    </row>
    <row r="5484" spans="2:4">
      <c r="B5484" s="417"/>
      <c r="C5484" s="418"/>
      <c r="D5484" s="418"/>
    </row>
    <row r="5485" spans="2:4">
      <c r="B5485" s="417"/>
      <c r="C5485" s="418"/>
      <c r="D5485" s="418"/>
    </row>
    <row r="5486" spans="2:4">
      <c r="B5486" s="417"/>
      <c r="C5486" s="418"/>
      <c r="D5486" s="418"/>
    </row>
    <row r="5487" spans="2:4">
      <c r="B5487" s="417"/>
      <c r="C5487" s="418"/>
      <c r="D5487" s="418"/>
    </row>
    <row r="5488" spans="2:4">
      <c r="B5488" s="417"/>
      <c r="C5488" s="418"/>
      <c r="D5488" s="418"/>
    </row>
    <row r="5489" spans="2:4">
      <c r="B5489" s="417"/>
      <c r="C5489" s="418"/>
      <c r="D5489" s="418"/>
    </row>
    <row r="5490" spans="2:4">
      <c r="B5490" s="417"/>
      <c r="C5490" s="418"/>
      <c r="D5490" s="418"/>
    </row>
    <row r="5491" spans="2:4">
      <c r="B5491" s="417"/>
      <c r="C5491" s="418"/>
      <c r="D5491" s="418"/>
    </row>
    <row r="5492" spans="2:4">
      <c r="B5492" s="417"/>
      <c r="C5492" s="418"/>
      <c r="D5492" s="418"/>
    </row>
    <row r="5493" spans="2:4">
      <c r="B5493" s="417"/>
      <c r="C5493" s="418"/>
      <c r="D5493" s="418"/>
    </row>
    <row r="5494" spans="2:4">
      <c r="B5494" s="417"/>
      <c r="C5494" s="418"/>
      <c r="D5494" s="418"/>
    </row>
    <row r="5495" spans="2:4">
      <c r="B5495" s="417"/>
      <c r="C5495" s="418"/>
      <c r="D5495" s="418"/>
    </row>
    <row r="5496" spans="2:4">
      <c r="B5496" s="417"/>
      <c r="C5496" s="418"/>
      <c r="D5496" s="418"/>
    </row>
    <row r="5497" spans="2:4">
      <c r="B5497" s="417"/>
      <c r="C5497" s="418"/>
      <c r="D5497" s="418"/>
    </row>
    <row r="5498" spans="2:4">
      <c r="B5498" s="417"/>
      <c r="C5498" s="418"/>
      <c r="D5498" s="418"/>
    </row>
    <row r="5499" spans="2:4">
      <c r="B5499" s="417"/>
      <c r="C5499" s="418"/>
      <c r="D5499" s="418"/>
    </row>
    <row r="5500" spans="2:4">
      <c r="B5500" s="417"/>
      <c r="C5500" s="418"/>
      <c r="D5500" s="418"/>
    </row>
    <row r="5501" spans="2:4">
      <c r="B5501" s="417"/>
      <c r="C5501" s="418"/>
      <c r="D5501" s="418"/>
    </row>
    <row r="5502" spans="2:4">
      <c r="B5502" s="417"/>
      <c r="C5502" s="418"/>
      <c r="D5502" s="418"/>
    </row>
    <row r="5503" spans="2:4">
      <c r="B5503" s="417"/>
      <c r="C5503" s="418"/>
      <c r="D5503" s="418"/>
    </row>
    <row r="5504" spans="2:4">
      <c r="B5504" s="417"/>
      <c r="C5504" s="418"/>
      <c r="D5504" s="418"/>
    </row>
    <row r="5505" spans="2:4">
      <c r="B5505" s="417"/>
      <c r="C5505" s="418"/>
      <c r="D5505" s="418"/>
    </row>
    <row r="5506" spans="2:4">
      <c r="B5506" s="417"/>
      <c r="C5506" s="418"/>
      <c r="D5506" s="418"/>
    </row>
    <row r="5507" spans="2:4">
      <c r="B5507" s="417"/>
      <c r="C5507" s="418"/>
      <c r="D5507" s="418"/>
    </row>
    <row r="5508" spans="2:4">
      <c r="B5508" s="417"/>
      <c r="C5508" s="418"/>
      <c r="D5508" s="418"/>
    </row>
    <row r="5509" spans="2:4">
      <c r="B5509" s="417"/>
      <c r="C5509" s="418"/>
      <c r="D5509" s="418"/>
    </row>
    <row r="5510" spans="2:4">
      <c r="B5510" s="417"/>
      <c r="C5510" s="418"/>
      <c r="D5510" s="418"/>
    </row>
    <row r="5511" spans="2:4">
      <c r="B5511" s="417"/>
      <c r="C5511" s="418"/>
      <c r="D5511" s="418"/>
    </row>
    <row r="5512" spans="2:4">
      <c r="B5512" s="417"/>
      <c r="C5512" s="418"/>
      <c r="D5512" s="418"/>
    </row>
    <row r="5513" spans="2:4">
      <c r="B5513" s="417"/>
      <c r="C5513" s="418"/>
      <c r="D5513" s="418"/>
    </row>
    <row r="5514" spans="2:4">
      <c r="B5514" s="417"/>
      <c r="C5514" s="418"/>
      <c r="D5514" s="418"/>
    </row>
    <row r="5515" spans="2:4">
      <c r="B5515" s="417"/>
      <c r="C5515" s="418"/>
      <c r="D5515" s="418"/>
    </row>
    <row r="5516" spans="2:4">
      <c r="B5516" s="417"/>
      <c r="C5516" s="418"/>
      <c r="D5516" s="418"/>
    </row>
    <row r="5517" spans="2:4">
      <c r="B5517" s="417"/>
      <c r="C5517" s="418"/>
      <c r="D5517" s="418"/>
    </row>
    <row r="5518" spans="2:4">
      <c r="B5518" s="417"/>
      <c r="C5518" s="418"/>
      <c r="D5518" s="418"/>
    </row>
    <row r="5519" spans="2:4">
      <c r="B5519" s="417"/>
      <c r="C5519" s="418"/>
      <c r="D5519" s="418"/>
    </row>
    <row r="5520" spans="2:4">
      <c r="B5520" s="417"/>
      <c r="C5520" s="418"/>
      <c r="D5520" s="418"/>
    </row>
    <row r="5521" spans="2:4">
      <c r="B5521" s="417"/>
      <c r="C5521" s="418"/>
      <c r="D5521" s="418"/>
    </row>
    <row r="5522" spans="2:4">
      <c r="B5522" s="417"/>
      <c r="C5522" s="418"/>
      <c r="D5522" s="418"/>
    </row>
    <row r="5523" spans="2:4">
      <c r="B5523" s="417"/>
      <c r="C5523" s="418"/>
      <c r="D5523" s="418"/>
    </row>
    <row r="5524" spans="2:4">
      <c r="B5524" s="417"/>
      <c r="C5524" s="418"/>
      <c r="D5524" s="418"/>
    </row>
    <row r="5525" spans="2:4">
      <c r="B5525" s="417"/>
      <c r="C5525" s="418"/>
      <c r="D5525" s="418"/>
    </row>
    <row r="5526" spans="2:4">
      <c r="B5526" s="417"/>
      <c r="C5526" s="418"/>
      <c r="D5526" s="418"/>
    </row>
    <row r="5527" spans="2:4">
      <c r="B5527" s="417"/>
      <c r="C5527" s="418"/>
      <c r="D5527" s="418"/>
    </row>
    <row r="5528" spans="2:4">
      <c r="B5528" s="417"/>
      <c r="C5528" s="418"/>
      <c r="D5528" s="418"/>
    </row>
    <row r="5529" spans="2:4">
      <c r="B5529" s="417"/>
      <c r="C5529" s="418"/>
      <c r="D5529" s="418"/>
    </row>
    <row r="5530" spans="2:4">
      <c r="B5530" s="417"/>
      <c r="C5530" s="418"/>
      <c r="D5530" s="418"/>
    </row>
    <row r="5531" spans="2:4">
      <c r="B5531" s="417"/>
      <c r="C5531" s="418"/>
      <c r="D5531" s="418"/>
    </row>
    <row r="5532" spans="2:4">
      <c r="B5532" s="417"/>
      <c r="C5532" s="418"/>
      <c r="D5532" s="418"/>
    </row>
    <row r="5533" spans="2:4">
      <c r="B5533" s="417"/>
      <c r="C5533" s="418"/>
      <c r="D5533" s="418"/>
    </row>
    <row r="5534" spans="2:4">
      <c r="B5534" s="417"/>
      <c r="C5534" s="418"/>
      <c r="D5534" s="418"/>
    </row>
    <row r="5535" spans="2:4">
      <c r="B5535" s="417"/>
      <c r="C5535" s="418"/>
      <c r="D5535" s="418"/>
    </row>
    <row r="5536" spans="2:4">
      <c r="B5536" s="417"/>
      <c r="C5536" s="418"/>
      <c r="D5536" s="418"/>
    </row>
    <row r="5537" spans="2:4">
      <c r="B5537" s="417"/>
      <c r="C5537" s="418"/>
      <c r="D5537" s="418"/>
    </row>
    <row r="5538" spans="2:4">
      <c r="B5538" s="417"/>
      <c r="C5538" s="418"/>
      <c r="D5538" s="418"/>
    </row>
    <row r="5539" spans="2:4">
      <c r="B5539" s="417"/>
      <c r="C5539" s="418"/>
      <c r="D5539" s="418"/>
    </row>
    <row r="5540" spans="2:4">
      <c r="B5540" s="417"/>
      <c r="C5540" s="418"/>
      <c r="D5540" s="418"/>
    </row>
    <row r="5541" spans="2:4">
      <c r="B5541" s="417"/>
      <c r="C5541" s="418"/>
      <c r="D5541" s="418"/>
    </row>
    <row r="5542" spans="2:4">
      <c r="B5542" s="417"/>
      <c r="C5542" s="418"/>
      <c r="D5542" s="418"/>
    </row>
    <row r="5543" spans="2:4">
      <c r="B5543" s="417"/>
      <c r="C5543" s="418"/>
      <c r="D5543" s="418"/>
    </row>
    <row r="5544" spans="2:4">
      <c r="B5544" s="417"/>
      <c r="C5544" s="418"/>
      <c r="D5544" s="418"/>
    </row>
    <row r="5545" spans="2:4">
      <c r="B5545" s="417"/>
      <c r="C5545" s="418"/>
      <c r="D5545" s="418"/>
    </row>
    <row r="5546" spans="2:4">
      <c r="B5546" s="417"/>
      <c r="C5546" s="418"/>
      <c r="D5546" s="418"/>
    </row>
    <row r="5547" spans="2:4">
      <c r="B5547" s="417"/>
      <c r="C5547" s="418"/>
      <c r="D5547" s="418"/>
    </row>
    <row r="5548" spans="2:4">
      <c r="B5548" s="417"/>
      <c r="C5548" s="418"/>
      <c r="D5548" s="418"/>
    </row>
    <row r="5549" spans="2:4">
      <c r="B5549" s="417"/>
      <c r="C5549" s="418"/>
      <c r="D5549" s="418"/>
    </row>
    <row r="5550" spans="2:4">
      <c r="B5550" s="417"/>
      <c r="C5550" s="418"/>
      <c r="D5550" s="418"/>
    </row>
    <row r="5551" spans="2:4">
      <c r="B5551" s="417"/>
      <c r="C5551" s="418"/>
      <c r="D5551" s="418"/>
    </row>
    <row r="5552" spans="2:4">
      <c r="B5552" s="417"/>
      <c r="C5552" s="418"/>
      <c r="D5552" s="418"/>
    </row>
    <row r="5553" spans="2:4">
      <c r="B5553" s="417"/>
      <c r="C5553" s="418"/>
      <c r="D5553" s="418"/>
    </row>
    <row r="5554" spans="2:4">
      <c r="B5554" s="417"/>
      <c r="C5554" s="418"/>
      <c r="D5554" s="418"/>
    </row>
    <row r="5555" spans="2:4">
      <c r="B5555" s="417"/>
      <c r="C5555" s="418"/>
      <c r="D5555" s="418"/>
    </row>
    <row r="5556" spans="2:4">
      <c r="B5556" s="417"/>
      <c r="C5556" s="418"/>
      <c r="D5556" s="418"/>
    </row>
    <row r="5557" spans="2:4">
      <c r="B5557" s="417"/>
      <c r="C5557" s="418"/>
      <c r="D5557" s="418"/>
    </row>
    <row r="5558" spans="2:4">
      <c r="B5558" s="417"/>
      <c r="C5558" s="418"/>
      <c r="D5558" s="418"/>
    </row>
    <row r="5559" spans="2:4">
      <c r="B5559" s="417"/>
      <c r="C5559" s="418"/>
      <c r="D5559" s="418"/>
    </row>
    <row r="5560" spans="2:4">
      <c r="B5560" s="417"/>
      <c r="C5560" s="418"/>
      <c r="D5560" s="418"/>
    </row>
    <row r="5561" spans="2:4">
      <c r="B5561" s="417"/>
      <c r="C5561" s="418"/>
      <c r="D5561" s="418"/>
    </row>
    <row r="5562" spans="2:4">
      <c r="B5562" s="417"/>
      <c r="C5562" s="418"/>
      <c r="D5562" s="418"/>
    </row>
    <row r="5563" spans="2:4">
      <c r="B5563" s="417"/>
      <c r="C5563" s="418"/>
      <c r="D5563" s="418"/>
    </row>
    <row r="5564" spans="2:4">
      <c r="B5564" s="417"/>
      <c r="C5564" s="418"/>
      <c r="D5564" s="418"/>
    </row>
    <row r="5565" spans="2:4">
      <c r="B5565" s="417"/>
      <c r="C5565" s="418"/>
      <c r="D5565" s="418"/>
    </row>
    <row r="5566" spans="2:4">
      <c r="B5566" s="417"/>
      <c r="C5566" s="418"/>
      <c r="D5566" s="418"/>
    </row>
    <row r="5567" spans="2:4">
      <c r="B5567" s="417"/>
      <c r="C5567" s="418"/>
      <c r="D5567" s="418"/>
    </row>
    <row r="5568" spans="2:4">
      <c r="B5568" s="417"/>
      <c r="C5568" s="418"/>
      <c r="D5568" s="418"/>
    </row>
    <row r="5569" spans="2:4">
      <c r="B5569" s="417"/>
      <c r="C5569" s="418"/>
      <c r="D5569" s="418"/>
    </row>
    <row r="5570" spans="2:4">
      <c r="B5570" s="417"/>
      <c r="C5570" s="418"/>
      <c r="D5570" s="418"/>
    </row>
    <row r="5571" spans="2:4">
      <c r="B5571" s="417"/>
      <c r="C5571" s="418"/>
      <c r="D5571" s="418"/>
    </row>
    <row r="5572" spans="2:4">
      <c r="B5572" s="417"/>
      <c r="C5572" s="418"/>
      <c r="D5572" s="418"/>
    </row>
    <row r="5573" spans="2:4">
      <c r="B5573" s="417"/>
      <c r="C5573" s="418"/>
      <c r="D5573" s="418"/>
    </row>
    <row r="5574" spans="2:4">
      <c r="B5574" s="417"/>
      <c r="C5574" s="418"/>
      <c r="D5574" s="418"/>
    </row>
    <row r="5575" spans="2:4">
      <c r="B5575" s="417"/>
      <c r="C5575" s="418"/>
      <c r="D5575" s="418"/>
    </row>
    <row r="5576" spans="2:4">
      <c r="B5576" s="417"/>
      <c r="C5576" s="418"/>
      <c r="D5576" s="418"/>
    </row>
    <row r="5577" spans="2:4">
      <c r="B5577" s="417"/>
      <c r="C5577" s="418"/>
      <c r="D5577" s="418"/>
    </row>
    <row r="5578" spans="2:4">
      <c r="B5578" s="417"/>
      <c r="C5578" s="418"/>
      <c r="D5578" s="418"/>
    </row>
    <row r="5579" spans="2:4">
      <c r="B5579" s="417"/>
      <c r="C5579" s="418"/>
      <c r="D5579" s="418"/>
    </row>
    <row r="5580" spans="2:4">
      <c r="B5580" s="417"/>
      <c r="C5580" s="418"/>
      <c r="D5580" s="418"/>
    </row>
    <row r="5581" spans="2:4">
      <c r="B5581" s="417"/>
      <c r="C5581" s="418"/>
      <c r="D5581" s="418"/>
    </row>
    <row r="5582" spans="2:4">
      <c r="B5582" s="417"/>
      <c r="C5582" s="418"/>
      <c r="D5582" s="418"/>
    </row>
    <row r="5583" spans="2:4">
      <c r="B5583" s="417"/>
      <c r="C5583" s="418"/>
      <c r="D5583" s="418"/>
    </row>
    <row r="5584" spans="2:4">
      <c r="B5584" s="417"/>
      <c r="C5584" s="418"/>
      <c r="D5584" s="418"/>
    </row>
    <row r="5585" spans="2:4">
      <c r="B5585" s="417"/>
      <c r="C5585" s="418"/>
      <c r="D5585" s="418"/>
    </row>
    <row r="5586" spans="2:4">
      <c r="B5586" s="417"/>
      <c r="C5586" s="418"/>
      <c r="D5586" s="418"/>
    </row>
    <row r="5587" spans="2:4">
      <c r="B5587" s="417"/>
      <c r="C5587" s="418"/>
      <c r="D5587" s="418"/>
    </row>
    <row r="5588" spans="2:4">
      <c r="B5588" s="417"/>
      <c r="C5588" s="418"/>
      <c r="D5588" s="418"/>
    </row>
    <row r="5589" spans="2:4">
      <c r="B5589" s="417"/>
      <c r="C5589" s="418"/>
      <c r="D5589" s="418"/>
    </row>
    <row r="5590" spans="2:4">
      <c r="B5590" s="417"/>
      <c r="C5590" s="418"/>
      <c r="D5590" s="418"/>
    </row>
    <row r="5591" spans="2:4">
      <c r="B5591" s="417"/>
      <c r="C5591" s="418"/>
      <c r="D5591" s="418"/>
    </row>
    <row r="5592" spans="2:4">
      <c r="B5592" s="417"/>
      <c r="C5592" s="418"/>
      <c r="D5592" s="418"/>
    </row>
    <row r="5593" spans="2:4">
      <c r="B5593" s="417"/>
      <c r="C5593" s="418"/>
      <c r="D5593" s="418"/>
    </row>
    <row r="5594" spans="2:4">
      <c r="B5594" s="417"/>
      <c r="C5594" s="418"/>
      <c r="D5594" s="418"/>
    </row>
    <row r="5595" spans="2:4">
      <c r="B5595" s="417"/>
      <c r="C5595" s="418"/>
      <c r="D5595" s="418"/>
    </row>
    <row r="5596" spans="2:4">
      <c r="B5596" s="417"/>
      <c r="C5596" s="418"/>
      <c r="D5596" s="418"/>
    </row>
    <row r="5597" spans="2:4">
      <c r="B5597" s="417"/>
      <c r="C5597" s="418"/>
      <c r="D5597" s="418"/>
    </row>
    <row r="5598" spans="2:4">
      <c r="B5598" s="417"/>
      <c r="C5598" s="418"/>
      <c r="D5598" s="418"/>
    </row>
    <row r="5599" spans="2:4">
      <c r="B5599" s="417"/>
      <c r="C5599" s="418"/>
      <c r="D5599" s="418"/>
    </row>
    <row r="5600" spans="2:4">
      <c r="B5600" s="417"/>
      <c r="C5600" s="418"/>
      <c r="D5600" s="418"/>
    </row>
    <row r="5601" spans="2:4">
      <c r="B5601" s="417"/>
      <c r="C5601" s="418"/>
      <c r="D5601" s="418"/>
    </row>
    <row r="5602" spans="2:4">
      <c r="B5602" s="417"/>
      <c r="C5602" s="418"/>
      <c r="D5602" s="418"/>
    </row>
    <row r="5603" spans="2:4">
      <c r="B5603" s="417"/>
      <c r="C5603" s="418"/>
      <c r="D5603" s="418"/>
    </row>
    <row r="5604" spans="2:4">
      <c r="B5604" s="417"/>
      <c r="C5604" s="418"/>
      <c r="D5604" s="418"/>
    </row>
    <row r="5605" spans="2:4">
      <c r="B5605" s="417"/>
      <c r="C5605" s="418"/>
      <c r="D5605" s="418"/>
    </row>
    <row r="5606" spans="2:4">
      <c r="B5606" s="417"/>
      <c r="C5606" s="418"/>
      <c r="D5606" s="418"/>
    </row>
    <row r="5607" spans="2:4">
      <c r="B5607" s="417"/>
      <c r="C5607" s="418"/>
      <c r="D5607" s="418"/>
    </row>
    <row r="5608" spans="2:4">
      <c r="B5608" s="417"/>
      <c r="C5608" s="418"/>
      <c r="D5608" s="418"/>
    </row>
    <row r="5609" spans="2:4">
      <c r="B5609" s="417"/>
      <c r="C5609" s="418"/>
      <c r="D5609" s="418"/>
    </row>
    <row r="5610" spans="2:4">
      <c r="B5610" s="417"/>
      <c r="C5610" s="418"/>
      <c r="D5610" s="418"/>
    </row>
    <row r="5611" spans="2:4">
      <c r="B5611" s="417"/>
      <c r="C5611" s="418"/>
      <c r="D5611" s="418"/>
    </row>
    <row r="5612" spans="2:4">
      <c r="B5612" s="417"/>
      <c r="C5612" s="418"/>
      <c r="D5612" s="418"/>
    </row>
    <row r="5613" spans="2:4">
      <c r="B5613" s="417"/>
      <c r="C5613" s="418"/>
      <c r="D5613" s="418"/>
    </row>
    <row r="5614" spans="2:4">
      <c r="B5614" s="417"/>
      <c r="C5614" s="418"/>
      <c r="D5614" s="418"/>
    </row>
    <row r="5615" spans="2:4">
      <c r="B5615" s="417"/>
      <c r="C5615" s="418"/>
      <c r="D5615" s="418"/>
    </row>
    <row r="5616" spans="2:4">
      <c r="B5616" s="417"/>
      <c r="C5616" s="418"/>
      <c r="D5616" s="418"/>
    </row>
    <row r="5617" spans="2:4">
      <c r="B5617" s="417"/>
      <c r="C5617" s="418"/>
      <c r="D5617" s="418"/>
    </row>
    <row r="5618" spans="2:4">
      <c r="B5618" s="417"/>
      <c r="C5618" s="418"/>
      <c r="D5618" s="418"/>
    </row>
    <row r="5619" spans="2:4">
      <c r="B5619" s="417"/>
      <c r="C5619" s="418"/>
      <c r="D5619" s="418"/>
    </row>
    <row r="5620" spans="2:4">
      <c r="B5620" s="417"/>
      <c r="C5620" s="418"/>
      <c r="D5620" s="418"/>
    </row>
    <row r="5621" spans="2:4">
      <c r="B5621" s="417"/>
      <c r="C5621" s="418"/>
      <c r="D5621" s="418"/>
    </row>
    <row r="5622" spans="2:4">
      <c r="B5622" s="417"/>
      <c r="C5622" s="418"/>
      <c r="D5622" s="418"/>
    </row>
    <row r="5623" spans="2:4">
      <c r="B5623" s="417"/>
      <c r="C5623" s="418"/>
      <c r="D5623" s="418"/>
    </row>
    <row r="5624" spans="2:4">
      <c r="B5624" s="417"/>
      <c r="C5624" s="418"/>
      <c r="D5624" s="418"/>
    </row>
    <row r="5625" spans="2:4">
      <c r="B5625" s="417"/>
      <c r="C5625" s="418"/>
      <c r="D5625" s="418"/>
    </row>
    <row r="5626" spans="2:4">
      <c r="B5626" s="417"/>
      <c r="C5626" s="418"/>
      <c r="D5626" s="418"/>
    </row>
    <row r="5627" spans="2:4">
      <c r="B5627" s="417"/>
      <c r="C5627" s="418"/>
      <c r="D5627" s="418"/>
    </row>
    <row r="5628" spans="2:4">
      <c r="B5628" s="417"/>
      <c r="C5628" s="418"/>
      <c r="D5628" s="418"/>
    </row>
    <row r="5629" spans="2:4">
      <c r="B5629" s="417"/>
      <c r="C5629" s="418"/>
      <c r="D5629" s="418"/>
    </row>
    <row r="5630" spans="2:4">
      <c r="B5630" s="417"/>
      <c r="C5630" s="418"/>
      <c r="D5630" s="418"/>
    </row>
    <row r="5631" spans="2:4">
      <c r="B5631" s="417"/>
      <c r="C5631" s="418"/>
      <c r="D5631" s="418"/>
    </row>
    <row r="5632" spans="2:4">
      <c r="B5632" s="417"/>
      <c r="C5632" s="418"/>
      <c r="D5632" s="418"/>
    </row>
    <row r="5633" spans="2:4">
      <c r="B5633" s="417"/>
      <c r="C5633" s="418"/>
      <c r="D5633" s="418"/>
    </row>
    <row r="5634" spans="2:4">
      <c r="B5634" s="417"/>
      <c r="C5634" s="418"/>
      <c r="D5634" s="418"/>
    </row>
    <row r="5635" spans="2:4">
      <c r="B5635" s="417"/>
      <c r="C5635" s="418"/>
      <c r="D5635" s="418"/>
    </row>
    <row r="5636" spans="2:4">
      <c r="B5636" s="417"/>
      <c r="C5636" s="418"/>
      <c r="D5636" s="418"/>
    </row>
    <row r="5637" spans="2:4">
      <c r="B5637" s="417"/>
      <c r="C5637" s="418"/>
      <c r="D5637" s="418"/>
    </row>
    <row r="5638" spans="2:4">
      <c r="B5638" s="417"/>
      <c r="C5638" s="418"/>
      <c r="D5638" s="418"/>
    </row>
    <row r="5639" spans="2:4">
      <c r="B5639" s="417"/>
      <c r="C5639" s="418"/>
      <c r="D5639" s="418"/>
    </row>
    <row r="5640" spans="2:4">
      <c r="B5640" s="417"/>
      <c r="C5640" s="418"/>
      <c r="D5640" s="418"/>
    </row>
    <row r="5641" spans="2:4">
      <c r="B5641" s="417"/>
      <c r="C5641" s="418"/>
      <c r="D5641" s="418"/>
    </row>
    <row r="5642" spans="2:4">
      <c r="B5642" s="417"/>
      <c r="C5642" s="418"/>
      <c r="D5642" s="418"/>
    </row>
    <row r="5643" spans="2:4">
      <c r="B5643" s="417"/>
      <c r="C5643" s="418"/>
      <c r="D5643" s="418"/>
    </row>
    <row r="5644" spans="2:4">
      <c r="B5644" s="417"/>
      <c r="C5644" s="418"/>
      <c r="D5644" s="418"/>
    </row>
    <row r="5645" spans="2:4">
      <c r="B5645" s="417"/>
      <c r="C5645" s="418"/>
      <c r="D5645" s="418"/>
    </row>
    <row r="5646" spans="2:4">
      <c r="B5646" s="417"/>
      <c r="C5646" s="418"/>
      <c r="D5646" s="418"/>
    </row>
    <row r="5647" spans="2:4">
      <c r="B5647" s="417"/>
      <c r="C5647" s="418"/>
      <c r="D5647" s="418"/>
    </row>
    <row r="5648" spans="2:4">
      <c r="B5648" s="417"/>
      <c r="C5648" s="418"/>
      <c r="D5648" s="418"/>
    </row>
    <row r="5649" spans="2:4">
      <c r="B5649" s="417"/>
      <c r="C5649" s="418"/>
      <c r="D5649" s="418"/>
    </row>
    <row r="5650" spans="2:4">
      <c r="B5650" s="417"/>
      <c r="C5650" s="418"/>
      <c r="D5650" s="418"/>
    </row>
    <row r="5651" spans="2:4">
      <c r="B5651" s="417"/>
      <c r="C5651" s="418"/>
      <c r="D5651" s="418"/>
    </row>
    <row r="5652" spans="2:4">
      <c r="B5652" s="417"/>
      <c r="C5652" s="418"/>
      <c r="D5652" s="418"/>
    </row>
    <row r="5653" spans="2:4">
      <c r="B5653" s="417"/>
      <c r="C5653" s="418"/>
      <c r="D5653" s="418"/>
    </row>
    <row r="5654" spans="2:4">
      <c r="B5654" s="417"/>
      <c r="C5654" s="418"/>
      <c r="D5654" s="418"/>
    </row>
    <row r="5655" spans="2:4">
      <c r="B5655" s="417"/>
      <c r="C5655" s="418"/>
      <c r="D5655" s="418"/>
    </row>
    <row r="5656" spans="2:4">
      <c r="B5656" s="417"/>
      <c r="C5656" s="418"/>
      <c r="D5656" s="418"/>
    </row>
    <row r="5657" spans="2:4">
      <c r="B5657" s="417"/>
      <c r="C5657" s="418"/>
      <c r="D5657" s="418"/>
    </row>
    <row r="5658" spans="2:4">
      <c r="B5658" s="417"/>
      <c r="C5658" s="418"/>
      <c r="D5658" s="418"/>
    </row>
    <row r="5659" spans="2:4">
      <c r="B5659" s="417"/>
      <c r="C5659" s="418"/>
      <c r="D5659" s="418"/>
    </row>
    <row r="5660" spans="2:4">
      <c r="B5660" s="417"/>
      <c r="C5660" s="418"/>
      <c r="D5660" s="418"/>
    </row>
    <row r="5661" spans="2:4">
      <c r="B5661" s="417"/>
      <c r="C5661" s="418"/>
      <c r="D5661" s="418"/>
    </row>
    <row r="5662" spans="2:4">
      <c r="B5662" s="417"/>
      <c r="C5662" s="418"/>
      <c r="D5662" s="418"/>
    </row>
    <row r="5663" spans="2:4">
      <c r="B5663" s="417"/>
      <c r="C5663" s="418"/>
      <c r="D5663" s="418"/>
    </row>
    <row r="5664" spans="2:4">
      <c r="B5664" s="417"/>
      <c r="C5664" s="418"/>
      <c r="D5664" s="418"/>
    </row>
    <row r="5665" spans="2:4">
      <c r="B5665" s="417"/>
      <c r="C5665" s="418"/>
      <c r="D5665" s="418"/>
    </row>
    <row r="5666" spans="2:4">
      <c r="B5666" s="417"/>
      <c r="C5666" s="418"/>
      <c r="D5666" s="418"/>
    </row>
    <row r="5667" spans="2:4">
      <c r="B5667" s="417"/>
      <c r="C5667" s="418"/>
      <c r="D5667" s="418"/>
    </row>
    <row r="5668" spans="2:4">
      <c r="B5668" s="417"/>
      <c r="C5668" s="418"/>
      <c r="D5668" s="418"/>
    </row>
    <row r="5669" spans="2:4">
      <c r="B5669" s="417"/>
      <c r="C5669" s="418"/>
      <c r="D5669" s="418"/>
    </row>
    <row r="5670" spans="2:4">
      <c r="B5670" s="417"/>
      <c r="C5670" s="418"/>
      <c r="D5670" s="418"/>
    </row>
    <row r="5671" spans="2:4">
      <c r="B5671" s="417"/>
      <c r="C5671" s="418"/>
      <c r="D5671" s="418"/>
    </row>
    <row r="5672" spans="2:4">
      <c r="B5672" s="417"/>
      <c r="C5672" s="418"/>
      <c r="D5672" s="418"/>
    </row>
    <row r="5673" spans="2:4">
      <c r="B5673" s="417"/>
      <c r="C5673" s="418"/>
      <c r="D5673" s="418"/>
    </row>
    <row r="5674" spans="2:4">
      <c r="B5674" s="417"/>
      <c r="C5674" s="418"/>
      <c r="D5674" s="418"/>
    </row>
    <row r="5675" spans="2:4">
      <c r="B5675" s="417"/>
      <c r="C5675" s="418"/>
      <c r="D5675" s="418"/>
    </row>
    <row r="5676" spans="2:4">
      <c r="B5676" s="417"/>
      <c r="C5676" s="418"/>
      <c r="D5676" s="418"/>
    </row>
    <row r="5677" spans="2:4">
      <c r="B5677" s="417"/>
      <c r="C5677" s="418"/>
      <c r="D5677" s="418"/>
    </row>
    <row r="5678" spans="2:4">
      <c r="B5678" s="417"/>
      <c r="C5678" s="418"/>
      <c r="D5678" s="418"/>
    </row>
    <row r="5679" spans="2:4">
      <c r="B5679" s="417"/>
      <c r="C5679" s="418"/>
      <c r="D5679" s="418"/>
    </row>
    <row r="5680" spans="2:4">
      <c r="B5680" s="417"/>
      <c r="C5680" s="418"/>
      <c r="D5680" s="418"/>
    </row>
    <row r="5681" spans="2:4">
      <c r="B5681" s="417"/>
      <c r="C5681" s="418"/>
      <c r="D5681" s="418"/>
    </row>
    <row r="5682" spans="2:4">
      <c r="B5682" s="417"/>
      <c r="C5682" s="418"/>
      <c r="D5682" s="418"/>
    </row>
    <row r="5683" spans="2:4">
      <c r="B5683" s="417"/>
      <c r="C5683" s="418"/>
      <c r="D5683" s="418"/>
    </row>
    <row r="5684" spans="2:4">
      <c r="B5684" s="417"/>
      <c r="C5684" s="418"/>
      <c r="D5684" s="418"/>
    </row>
    <row r="5685" spans="2:4">
      <c r="B5685" s="417"/>
      <c r="C5685" s="418"/>
      <c r="D5685" s="418"/>
    </row>
    <row r="5686" spans="2:4">
      <c r="B5686" s="417"/>
      <c r="C5686" s="418"/>
      <c r="D5686" s="418"/>
    </row>
    <row r="5687" spans="2:4">
      <c r="B5687" s="417"/>
      <c r="C5687" s="418"/>
      <c r="D5687" s="418"/>
    </row>
    <row r="5688" spans="2:4">
      <c r="B5688" s="417"/>
      <c r="C5688" s="418"/>
      <c r="D5688" s="418"/>
    </row>
    <row r="5689" spans="2:4">
      <c r="B5689" s="417"/>
      <c r="C5689" s="418"/>
      <c r="D5689" s="418"/>
    </row>
    <row r="5690" spans="2:4">
      <c r="B5690" s="417"/>
      <c r="C5690" s="418"/>
      <c r="D5690" s="418"/>
    </row>
    <row r="5691" spans="2:4">
      <c r="B5691" s="417"/>
      <c r="C5691" s="418"/>
      <c r="D5691" s="418"/>
    </row>
    <row r="5692" spans="2:4">
      <c r="B5692" s="417"/>
      <c r="C5692" s="418"/>
      <c r="D5692" s="418"/>
    </row>
    <row r="5693" spans="2:4">
      <c r="B5693" s="417"/>
      <c r="C5693" s="418"/>
      <c r="D5693" s="418"/>
    </row>
    <row r="5694" spans="2:4">
      <c r="B5694" s="417"/>
      <c r="C5694" s="418"/>
      <c r="D5694" s="418"/>
    </row>
    <row r="5695" spans="2:4">
      <c r="B5695" s="417"/>
      <c r="C5695" s="418"/>
      <c r="D5695" s="418"/>
    </row>
    <row r="5696" spans="2:4">
      <c r="B5696" s="417"/>
      <c r="C5696" s="418"/>
      <c r="D5696" s="418"/>
    </row>
    <row r="5697" spans="2:4">
      <c r="B5697" s="417"/>
      <c r="C5697" s="418"/>
      <c r="D5697" s="418"/>
    </row>
    <row r="5698" spans="2:4">
      <c r="B5698" s="417"/>
      <c r="C5698" s="418"/>
      <c r="D5698" s="418"/>
    </row>
    <row r="5699" spans="2:4">
      <c r="B5699" s="417"/>
      <c r="C5699" s="418"/>
      <c r="D5699" s="418"/>
    </row>
    <row r="5700" spans="2:4">
      <c r="B5700" s="417"/>
      <c r="C5700" s="418"/>
      <c r="D5700" s="418"/>
    </row>
    <row r="5701" spans="2:4">
      <c r="B5701" s="417"/>
      <c r="C5701" s="418"/>
      <c r="D5701" s="418"/>
    </row>
    <row r="5702" spans="2:4">
      <c r="B5702" s="417"/>
      <c r="C5702" s="418"/>
      <c r="D5702" s="418"/>
    </row>
    <row r="5703" spans="2:4">
      <c r="B5703" s="417"/>
      <c r="C5703" s="418"/>
      <c r="D5703" s="418"/>
    </row>
    <row r="5704" spans="2:4">
      <c r="B5704" s="417"/>
      <c r="C5704" s="418"/>
      <c r="D5704" s="418"/>
    </row>
    <row r="5705" spans="2:4">
      <c r="B5705" s="417"/>
      <c r="C5705" s="418"/>
      <c r="D5705" s="418"/>
    </row>
    <row r="5706" spans="2:4">
      <c r="B5706" s="417"/>
      <c r="C5706" s="418"/>
      <c r="D5706" s="418"/>
    </row>
    <row r="5707" spans="2:4">
      <c r="B5707" s="417"/>
      <c r="C5707" s="418"/>
      <c r="D5707" s="418"/>
    </row>
    <row r="5708" spans="2:4">
      <c r="B5708" s="417"/>
      <c r="C5708" s="418"/>
      <c r="D5708" s="418"/>
    </row>
    <row r="5709" spans="2:4">
      <c r="B5709" s="417"/>
      <c r="C5709" s="418"/>
      <c r="D5709" s="418"/>
    </row>
    <row r="5710" spans="2:4">
      <c r="B5710" s="417"/>
      <c r="C5710" s="418"/>
      <c r="D5710" s="418"/>
    </row>
    <row r="5711" spans="2:4">
      <c r="B5711" s="417"/>
      <c r="C5711" s="418"/>
      <c r="D5711" s="418"/>
    </row>
    <row r="5712" spans="2:4">
      <c r="B5712" s="417"/>
      <c r="C5712" s="418"/>
      <c r="D5712" s="418"/>
    </row>
    <row r="5713" spans="2:4">
      <c r="B5713" s="417"/>
      <c r="C5713" s="418"/>
      <c r="D5713" s="418"/>
    </row>
    <row r="5714" spans="2:4">
      <c r="B5714" s="417"/>
      <c r="C5714" s="418"/>
      <c r="D5714" s="418"/>
    </row>
    <row r="5715" spans="2:4">
      <c r="B5715" s="417"/>
      <c r="C5715" s="418"/>
      <c r="D5715" s="418"/>
    </row>
    <row r="5716" spans="2:4">
      <c r="B5716" s="417"/>
      <c r="C5716" s="418"/>
      <c r="D5716" s="418"/>
    </row>
    <row r="5717" spans="2:4">
      <c r="B5717" s="417"/>
      <c r="C5717" s="418"/>
      <c r="D5717" s="418"/>
    </row>
    <row r="5718" spans="2:4">
      <c r="B5718" s="417"/>
      <c r="C5718" s="418"/>
      <c r="D5718" s="418"/>
    </row>
    <row r="5719" spans="2:4">
      <c r="B5719" s="417"/>
      <c r="C5719" s="418"/>
      <c r="D5719" s="418"/>
    </row>
    <row r="5720" spans="2:4">
      <c r="B5720" s="417"/>
      <c r="C5720" s="418"/>
      <c r="D5720" s="418"/>
    </row>
    <row r="5721" spans="2:4">
      <c r="B5721" s="417"/>
      <c r="C5721" s="418"/>
      <c r="D5721" s="418"/>
    </row>
    <row r="5722" spans="2:4">
      <c r="B5722" s="417"/>
      <c r="C5722" s="418"/>
      <c r="D5722" s="418"/>
    </row>
    <row r="5723" spans="2:4">
      <c r="B5723" s="417"/>
      <c r="C5723" s="418"/>
      <c r="D5723" s="418"/>
    </row>
    <row r="5724" spans="2:4">
      <c r="B5724" s="417"/>
      <c r="C5724" s="418"/>
      <c r="D5724" s="418"/>
    </row>
    <row r="5725" spans="2:4">
      <c r="B5725" s="417"/>
      <c r="C5725" s="418"/>
      <c r="D5725" s="418"/>
    </row>
    <row r="5726" spans="2:4">
      <c r="B5726" s="417"/>
      <c r="C5726" s="418"/>
      <c r="D5726" s="418"/>
    </row>
    <row r="5727" spans="2:4">
      <c r="B5727" s="417"/>
      <c r="C5727" s="418"/>
      <c r="D5727" s="418"/>
    </row>
    <row r="5728" spans="2:4">
      <c r="B5728" s="417"/>
      <c r="C5728" s="418"/>
      <c r="D5728" s="418"/>
    </row>
    <row r="5729" spans="2:4">
      <c r="B5729" s="417"/>
      <c r="C5729" s="418"/>
      <c r="D5729" s="418"/>
    </row>
    <row r="5730" spans="2:4">
      <c r="B5730" s="417"/>
      <c r="C5730" s="418"/>
      <c r="D5730" s="418"/>
    </row>
    <row r="5731" spans="2:4">
      <c r="B5731" s="417"/>
      <c r="C5731" s="418"/>
      <c r="D5731" s="418"/>
    </row>
    <row r="5732" spans="2:4">
      <c r="B5732" s="417"/>
      <c r="C5732" s="418"/>
      <c r="D5732" s="418"/>
    </row>
    <row r="5733" spans="2:4">
      <c r="B5733" s="417"/>
      <c r="C5733" s="418"/>
      <c r="D5733" s="418"/>
    </row>
    <row r="5734" spans="2:4">
      <c r="B5734" s="417"/>
      <c r="C5734" s="418"/>
      <c r="D5734" s="418"/>
    </row>
    <row r="5735" spans="2:4">
      <c r="B5735" s="417"/>
      <c r="C5735" s="418"/>
      <c r="D5735" s="418"/>
    </row>
    <row r="5736" spans="2:4">
      <c r="B5736" s="417"/>
      <c r="C5736" s="418"/>
      <c r="D5736" s="418"/>
    </row>
    <row r="5737" spans="2:4">
      <c r="B5737" s="417"/>
      <c r="C5737" s="418"/>
      <c r="D5737" s="418"/>
    </row>
    <row r="5738" spans="2:4">
      <c r="B5738" s="417"/>
      <c r="C5738" s="418"/>
      <c r="D5738" s="418"/>
    </row>
    <row r="5739" spans="2:4">
      <c r="B5739" s="417"/>
      <c r="C5739" s="418"/>
      <c r="D5739" s="418"/>
    </row>
    <row r="5740" spans="2:4">
      <c r="B5740" s="417"/>
      <c r="C5740" s="418"/>
      <c r="D5740" s="418"/>
    </row>
    <row r="5741" spans="2:4">
      <c r="B5741" s="417"/>
      <c r="C5741" s="418"/>
      <c r="D5741" s="418"/>
    </row>
    <row r="5742" spans="2:4">
      <c r="B5742" s="417"/>
      <c r="C5742" s="418"/>
      <c r="D5742" s="418"/>
    </row>
    <row r="5743" spans="2:4">
      <c r="B5743" s="417"/>
      <c r="C5743" s="418"/>
      <c r="D5743" s="418"/>
    </row>
    <row r="5744" spans="2:4">
      <c r="B5744" s="417"/>
      <c r="C5744" s="418"/>
      <c r="D5744" s="418"/>
    </row>
    <row r="5745" spans="2:4">
      <c r="B5745" s="417"/>
      <c r="C5745" s="418"/>
      <c r="D5745" s="418"/>
    </row>
    <row r="5746" spans="2:4">
      <c r="B5746" s="417"/>
      <c r="C5746" s="418"/>
      <c r="D5746" s="418"/>
    </row>
    <row r="5747" spans="2:4">
      <c r="B5747" s="417"/>
      <c r="C5747" s="418"/>
      <c r="D5747" s="418"/>
    </row>
    <row r="5748" spans="2:4">
      <c r="B5748" s="417"/>
      <c r="C5748" s="418"/>
      <c r="D5748" s="418"/>
    </row>
    <row r="5749" spans="2:4">
      <c r="B5749" s="417"/>
      <c r="C5749" s="418"/>
      <c r="D5749" s="418"/>
    </row>
    <row r="5750" spans="2:4">
      <c r="B5750" s="417"/>
      <c r="C5750" s="418"/>
      <c r="D5750" s="418"/>
    </row>
    <row r="5751" spans="2:4">
      <c r="B5751" s="417"/>
      <c r="C5751" s="418"/>
      <c r="D5751" s="418"/>
    </row>
    <row r="5752" spans="2:4">
      <c r="B5752" s="417"/>
      <c r="C5752" s="418"/>
      <c r="D5752" s="418"/>
    </row>
    <row r="5753" spans="2:4">
      <c r="B5753" s="417"/>
      <c r="C5753" s="418"/>
      <c r="D5753" s="418"/>
    </row>
    <row r="5754" spans="2:4">
      <c r="B5754" s="417"/>
      <c r="C5754" s="418"/>
      <c r="D5754" s="418"/>
    </row>
    <row r="5755" spans="2:4">
      <c r="B5755" s="417"/>
      <c r="C5755" s="418"/>
      <c r="D5755" s="418"/>
    </row>
    <row r="5756" spans="2:4">
      <c r="B5756" s="417"/>
      <c r="C5756" s="418"/>
      <c r="D5756" s="418"/>
    </row>
    <row r="5757" spans="2:4">
      <c r="B5757" s="417"/>
      <c r="C5757" s="418"/>
      <c r="D5757" s="418"/>
    </row>
    <row r="5758" spans="2:4">
      <c r="B5758" s="417"/>
      <c r="C5758" s="418"/>
      <c r="D5758" s="418"/>
    </row>
    <row r="5759" spans="2:4">
      <c r="B5759" s="417"/>
      <c r="C5759" s="418"/>
      <c r="D5759" s="418"/>
    </row>
    <row r="5760" spans="2:4">
      <c r="B5760" s="417"/>
      <c r="C5760" s="418"/>
      <c r="D5760" s="418"/>
    </row>
    <row r="5761" spans="2:4">
      <c r="B5761" s="417"/>
      <c r="C5761" s="418"/>
      <c r="D5761" s="418"/>
    </row>
    <row r="5762" spans="2:4">
      <c r="B5762" s="417"/>
      <c r="C5762" s="418"/>
      <c r="D5762" s="418"/>
    </row>
    <row r="5763" spans="2:4">
      <c r="B5763" s="417"/>
      <c r="C5763" s="418"/>
      <c r="D5763" s="418"/>
    </row>
    <row r="5764" spans="2:4">
      <c r="B5764" s="417"/>
      <c r="C5764" s="418"/>
      <c r="D5764" s="418"/>
    </row>
    <row r="5765" spans="2:4">
      <c r="B5765" s="417"/>
      <c r="C5765" s="418"/>
      <c r="D5765" s="418"/>
    </row>
    <row r="5766" spans="2:4">
      <c r="B5766" s="417"/>
      <c r="C5766" s="418"/>
      <c r="D5766" s="418"/>
    </row>
    <row r="5767" spans="2:4">
      <c r="B5767" s="417"/>
      <c r="C5767" s="418"/>
      <c r="D5767" s="418"/>
    </row>
    <row r="5768" spans="2:4">
      <c r="B5768" s="417"/>
      <c r="C5768" s="418"/>
      <c r="D5768" s="418"/>
    </row>
    <row r="5769" spans="2:4">
      <c r="B5769" s="417"/>
      <c r="C5769" s="418"/>
      <c r="D5769" s="418"/>
    </row>
    <row r="5770" spans="2:4">
      <c r="B5770" s="417"/>
      <c r="C5770" s="418"/>
      <c r="D5770" s="418"/>
    </row>
    <row r="5771" spans="2:4">
      <c r="B5771" s="417"/>
      <c r="C5771" s="418"/>
      <c r="D5771" s="418"/>
    </row>
    <row r="5772" spans="2:4">
      <c r="B5772" s="417"/>
      <c r="C5772" s="418"/>
      <c r="D5772" s="418"/>
    </row>
    <row r="5773" spans="2:4">
      <c r="B5773" s="417"/>
      <c r="C5773" s="418"/>
      <c r="D5773" s="418"/>
    </row>
    <row r="5774" spans="2:4">
      <c r="B5774" s="417"/>
      <c r="C5774" s="418"/>
      <c r="D5774" s="418"/>
    </row>
    <row r="5775" spans="2:4">
      <c r="B5775" s="417"/>
      <c r="C5775" s="418"/>
      <c r="D5775" s="418"/>
    </row>
    <row r="5776" spans="2:4">
      <c r="B5776" s="417"/>
      <c r="C5776" s="418"/>
      <c r="D5776" s="418"/>
    </row>
    <row r="5777" spans="2:4">
      <c r="B5777" s="417"/>
      <c r="C5777" s="418"/>
      <c r="D5777" s="418"/>
    </row>
    <row r="5778" spans="2:4">
      <c r="B5778" s="417"/>
      <c r="C5778" s="418"/>
      <c r="D5778" s="418"/>
    </row>
    <row r="5779" spans="2:4">
      <c r="B5779" s="417"/>
      <c r="C5779" s="418"/>
      <c r="D5779" s="418"/>
    </row>
    <row r="5780" spans="2:4">
      <c r="B5780" s="417"/>
      <c r="C5780" s="418"/>
      <c r="D5780" s="418"/>
    </row>
    <row r="5781" spans="2:4">
      <c r="B5781" s="417"/>
      <c r="C5781" s="418"/>
      <c r="D5781" s="418"/>
    </row>
    <row r="5782" spans="2:4">
      <c r="B5782" s="417"/>
      <c r="C5782" s="418"/>
      <c r="D5782" s="418"/>
    </row>
    <row r="5783" spans="2:4">
      <c r="B5783" s="417"/>
      <c r="C5783" s="418"/>
      <c r="D5783" s="418"/>
    </row>
    <row r="5784" spans="2:4">
      <c r="B5784" s="417"/>
      <c r="C5784" s="418"/>
      <c r="D5784" s="418"/>
    </row>
    <row r="5785" spans="2:4">
      <c r="B5785" s="417"/>
      <c r="C5785" s="418"/>
      <c r="D5785" s="418"/>
    </row>
    <row r="5786" spans="2:4">
      <c r="B5786" s="417"/>
      <c r="C5786" s="418"/>
      <c r="D5786" s="418"/>
    </row>
    <row r="5787" spans="2:4">
      <c r="B5787" s="417"/>
      <c r="C5787" s="418"/>
      <c r="D5787" s="418"/>
    </row>
    <row r="5788" spans="2:4">
      <c r="B5788" s="417"/>
      <c r="C5788" s="418"/>
      <c r="D5788" s="418"/>
    </row>
    <row r="5789" spans="2:4">
      <c r="B5789" s="417"/>
      <c r="C5789" s="418"/>
      <c r="D5789" s="418"/>
    </row>
    <row r="5790" spans="2:4">
      <c r="B5790" s="417"/>
      <c r="C5790" s="418"/>
      <c r="D5790" s="418"/>
    </row>
    <row r="5791" spans="2:4">
      <c r="B5791" s="417"/>
      <c r="C5791" s="418"/>
      <c r="D5791" s="418"/>
    </row>
    <row r="5792" spans="2:4">
      <c r="B5792" s="417"/>
      <c r="C5792" s="418"/>
      <c r="D5792" s="418"/>
    </row>
    <row r="5793" spans="2:4">
      <c r="B5793" s="417"/>
      <c r="C5793" s="418"/>
      <c r="D5793" s="418"/>
    </row>
    <row r="5794" spans="2:4">
      <c r="B5794" s="417"/>
      <c r="C5794" s="418"/>
      <c r="D5794" s="418"/>
    </row>
    <row r="5795" spans="2:4">
      <c r="B5795" s="417"/>
      <c r="C5795" s="418"/>
      <c r="D5795" s="418"/>
    </row>
    <row r="5796" spans="2:4">
      <c r="B5796" s="417"/>
      <c r="C5796" s="418"/>
      <c r="D5796" s="418"/>
    </row>
    <row r="5797" spans="2:4">
      <c r="B5797" s="417"/>
      <c r="C5797" s="418"/>
      <c r="D5797" s="418"/>
    </row>
    <row r="5798" spans="2:4">
      <c r="B5798" s="417"/>
      <c r="C5798" s="418"/>
      <c r="D5798" s="418"/>
    </row>
    <row r="5799" spans="2:4">
      <c r="B5799" s="417"/>
      <c r="C5799" s="418"/>
      <c r="D5799" s="418"/>
    </row>
    <row r="5800" spans="2:4">
      <c r="B5800" s="417"/>
      <c r="C5800" s="418"/>
      <c r="D5800" s="418"/>
    </row>
    <row r="5801" spans="2:4">
      <c r="B5801" s="417"/>
      <c r="C5801" s="418"/>
      <c r="D5801" s="418"/>
    </row>
    <row r="5802" spans="2:4">
      <c r="B5802" s="417"/>
      <c r="C5802" s="418"/>
      <c r="D5802" s="418"/>
    </row>
    <row r="5803" spans="2:4">
      <c r="B5803" s="417"/>
      <c r="C5803" s="418"/>
      <c r="D5803" s="418"/>
    </row>
    <row r="5804" spans="2:4">
      <c r="B5804" s="417"/>
      <c r="C5804" s="418"/>
      <c r="D5804" s="418"/>
    </row>
    <row r="5805" spans="2:4">
      <c r="B5805" s="417"/>
      <c r="C5805" s="418"/>
      <c r="D5805" s="418"/>
    </row>
    <row r="5806" spans="2:4">
      <c r="B5806" s="417"/>
      <c r="C5806" s="418"/>
      <c r="D5806" s="418"/>
    </row>
    <row r="5807" spans="2:4">
      <c r="B5807" s="417"/>
      <c r="C5807" s="418"/>
      <c r="D5807" s="418"/>
    </row>
    <row r="5808" spans="2:4">
      <c r="B5808" s="417"/>
      <c r="C5808" s="418"/>
      <c r="D5808" s="418"/>
    </row>
    <row r="5809" spans="2:4">
      <c r="B5809" s="417"/>
      <c r="C5809" s="418"/>
      <c r="D5809" s="418"/>
    </row>
    <row r="5810" spans="2:4">
      <c r="B5810" s="417"/>
      <c r="C5810" s="418"/>
      <c r="D5810" s="418"/>
    </row>
    <row r="5811" spans="2:4">
      <c r="B5811" s="417"/>
      <c r="C5811" s="418"/>
      <c r="D5811" s="418"/>
    </row>
    <row r="5812" spans="2:4">
      <c r="B5812" s="417"/>
      <c r="C5812" s="418"/>
      <c r="D5812" s="418"/>
    </row>
    <row r="5813" spans="2:4">
      <c r="B5813" s="417"/>
      <c r="C5813" s="418"/>
      <c r="D5813" s="418"/>
    </row>
    <row r="5814" spans="2:4">
      <c r="B5814" s="417"/>
      <c r="C5814" s="418"/>
      <c r="D5814" s="418"/>
    </row>
    <row r="5815" spans="2:4">
      <c r="B5815" s="417"/>
      <c r="C5815" s="418"/>
      <c r="D5815" s="418"/>
    </row>
    <row r="5816" spans="2:4">
      <c r="B5816" s="417"/>
      <c r="C5816" s="418"/>
      <c r="D5816" s="418"/>
    </row>
    <row r="5817" spans="2:4">
      <c r="B5817" s="417"/>
      <c r="C5817" s="418"/>
      <c r="D5817" s="418"/>
    </row>
    <row r="5818" spans="2:4">
      <c r="B5818" s="417"/>
      <c r="C5818" s="418"/>
      <c r="D5818" s="418"/>
    </row>
    <row r="5819" spans="2:4">
      <c r="B5819" s="417"/>
      <c r="C5819" s="418"/>
      <c r="D5819" s="418"/>
    </row>
    <row r="5820" spans="2:4">
      <c r="B5820" s="417"/>
      <c r="C5820" s="418"/>
      <c r="D5820" s="418"/>
    </row>
    <row r="5821" spans="2:4">
      <c r="B5821" s="417"/>
      <c r="C5821" s="418"/>
      <c r="D5821" s="418"/>
    </row>
    <row r="5822" spans="2:4">
      <c r="B5822" s="417"/>
      <c r="C5822" s="418"/>
      <c r="D5822" s="418"/>
    </row>
    <row r="5823" spans="2:4">
      <c r="B5823" s="417"/>
      <c r="C5823" s="418"/>
      <c r="D5823" s="418"/>
    </row>
    <row r="5824" spans="2:4">
      <c r="B5824" s="417"/>
      <c r="C5824" s="418"/>
      <c r="D5824" s="418"/>
    </row>
    <row r="5825" spans="2:4">
      <c r="B5825" s="417"/>
      <c r="C5825" s="418"/>
      <c r="D5825" s="418"/>
    </row>
    <row r="5826" spans="2:4">
      <c r="B5826" s="417"/>
      <c r="C5826" s="418"/>
      <c r="D5826" s="418"/>
    </row>
    <row r="5827" spans="2:4">
      <c r="B5827" s="417"/>
      <c r="C5827" s="418"/>
      <c r="D5827" s="418"/>
    </row>
    <row r="5828" spans="2:4">
      <c r="B5828" s="417"/>
      <c r="C5828" s="418"/>
      <c r="D5828" s="418"/>
    </row>
    <row r="5829" spans="2:4">
      <c r="B5829" s="417"/>
      <c r="C5829" s="418"/>
      <c r="D5829" s="418"/>
    </row>
    <row r="5830" spans="2:4">
      <c r="B5830" s="417"/>
      <c r="C5830" s="418"/>
      <c r="D5830" s="418"/>
    </row>
    <row r="5831" spans="2:4">
      <c r="B5831" s="417"/>
      <c r="C5831" s="418"/>
      <c r="D5831" s="418"/>
    </row>
    <row r="5832" spans="2:4">
      <c r="B5832" s="417"/>
      <c r="C5832" s="418"/>
      <c r="D5832" s="418"/>
    </row>
    <row r="5833" spans="2:4">
      <c r="B5833" s="417"/>
      <c r="C5833" s="418"/>
      <c r="D5833" s="418"/>
    </row>
    <row r="5834" spans="2:4">
      <c r="B5834" s="417"/>
      <c r="C5834" s="418"/>
      <c r="D5834" s="418"/>
    </row>
    <row r="5835" spans="2:4">
      <c r="B5835" s="417"/>
      <c r="C5835" s="418"/>
      <c r="D5835" s="418"/>
    </row>
    <row r="5836" spans="2:4">
      <c r="B5836" s="417"/>
      <c r="C5836" s="418"/>
      <c r="D5836" s="418"/>
    </row>
    <row r="5837" spans="2:4">
      <c r="B5837" s="417"/>
      <c r="C5837" s="418"/>
      <c r="D5837" s="418"/>
    </row>
    <row r="5838" spans="2:4">
      <c r="B5838" s="417"/>
      <c r="C5838" s="418"/>
      <c r="D5838" s="418"/>
    </row>
    <row r="5839" spans="2:4">
      <c r="B5839" s="417"/>
      <c r="C5839" s="418"/>
      <c r="D5839" s="418"/>
    </row>
    <row r="5840" spans="2:4">
      <c r="B5840" s="417"/>
      <c r="C5840" s="418"/>
      <c r="D5840" s="418"/>
    </row>
    <row r="5841" spans="2:4">
      <c r="B5841" s="417"/>
      <c r="C5841" s="418"/>
      <c r="D5841" s="418"/>
    </row>
    <row r="5842" spans="2:4">
      <c r="B5842" s="417"/>
      <c r="C5842" s="418"/>
      <c r="D5842" s="418"/>
    </row>
    <row r="5843" spans="2:4">
      <c r="B5843" s="417"/>
      <c r="C5843" s="418"/>
      <c r="D5843" s="418"/>
    </row>
    <row r="5844" spans="2:4">
      <c r="B5844" s="417"/>
      <c r="C5844" s="418"/>
      <c r="D5844" s="418"/>
    </row>
    <row r="5845" spans="2:4">
      <c r="B5845" s="417"/>
      <c r="C5845" s="418"/>
      <c r="D5845" s="418"/>
    </row>
    <row r="5846" spans="2:4">
      <c r="B5846" s="417"/>
      <c r="C5846" s="418"/>
      <c r="D5846" s="418"/>
    </row>
    <row r="5847" spans="2:4">
      <c r="B5847" s="417"/>
      <c r="C5847" s="418"/>
      <c r="D5847" s="418"/>
    </row>
    <row r="5848" spans="2:4">
      <c r="B5848" s="417"/>
      <c r="C5848" s="418"/>
      <c r="D5848" s="418"/>
    </row>
    <row r="5849" spans="2:4">
      <c r="B5849" s="417"/>
      <c r="C5849" s="418"/>
      <c r="D5849" s="418"/>
    </row>
    <row r="5850" spans="2:4">
      <c r="B5850" s="417"/>
      <c r="C5850" s="418"/>
      <c r="D5850" s="418"/>
    </row>
    <row r="5851" spans="2:4">
      <c r="B5851" s="417"/>
      <c r="C5851" s="418"/>
      <c r="D5851" s="418"/>
    </row>
    <row r="5852" spans="2:4">
      <c r="B5852" s="417"/>
      <c r="C5852" s="418"/>
      <c r="D5852" s="418"/>
    </row>
    <row r="5853" spans="2:4">
      <c r="B5853" s="417"/>
      <c r="C5853" s="418"/>
      <c r="D5853" s="418"/>
    </row>
    <row r="5854" spans="2:4">
      <c r="B5854" s="417"/>
      <c r="C5854" s="418"/>
      <c r="D5854" s="418"/>
    </row>
    <row r="5855" spans="2:4">
      <c r="B5855" s="417"/>
      <c r="C5855" s="418"/>
      <c r="D5855" s="418"/>
    </row>
    <row r="5856" spans="2:4">
      <c r="B5856" s="417"/>
      <c r="C5856" s="418"/>
      <c r="D5856" s="418"/>
    </row>
    <row r="5857" spans="2:4">
      <c r="B5857" s="417"/>
      <c r="C5857" s="418"/>
      <c r="D5857" s="418"/>
    </row>
    <row r="5858" spans="2:4">
      <c r="B5858" s="417"/>
      <c r="C5858" s="418"/>
      <c r="D5858" s="418"/>
    </row>
    <row r="5859" spans="2:4">
      <c r="B5859" s="417"/>
      <c r="C5859" s="418"/>
      <c r="D5859" s="418"/>
    </row>
    <row r="5860" spans="2:4">
      <c r="B5860" s="417"/>
      <c r="C5860" s="418"/>
      <c r="D5860" s="418"/>
    </row>
    <row r="5861" spans="2:4">
      <c r="B5861" s="417"/>
      <c r="C5861" s="418"/>
      <c r="D5861" s="418"/>
    </row>
    <row r="5862" spans="2:4">
      <c r="B5862" s="417"/>
      <c r="C5862" s="418"/>
      <c r="D5862" s="418"/>
    </row>
    <row r="5863" spans="2:4">
      <c r="B5863" s="417"/>
      <c r="C5863" s="418"/>
      <c r="D5863" s="418"/>
    </row>
    <row r="5864" spans="2:4">
      <c r="B5864" s="417"/>
      <c r="C5864" s="418"/>
      <c r="D5864" s="418"/>
    </row>
    <row r="5865" spans="2:4">
      <c r="B5865" s="417"/>
      <c r="C5865" s="418"/>
      <c r="D5865" s="418"/>
    </row>
    <row r="5866" spans="2:4">
      <c r="B5866" s="417"/>
      <c r="C5866" s="418"/>
      <c r="D5866" s="418"/>
    </row>
    <row r="5867" spans="2:4">
      <c r="B5867" s="417"/>
      <c r="C5867" s="418"/>
      <c r="D5867" s="418"/>
    </row>
    <row r="5868" spans="2:4">
      <c r="B5868" s="417"/>
      <c r="C5868" s="418"/>
      <c r="D5868" s="418"/>
    </row>
    <row r="5869" spans="2:4">
      <c r="B5869" s="417"/>
      <c r="C5869" s="418"/>
      <c r="D5869" s="418"/>
    </row>
    <row r="5870" spans="2:4">
      <c r="B5870" s="417"/>
      <c r="C5870" s="418"/>
      <c r="D5870" s="418"/>
    </row>
    <row r="5871" spans="2:4">
      <c r="B5871" s="417"/>
      <c r="C5871" s="418"/>
      <c r="D5871" s="418"/>
    </row>
    <row r="5872" spans="2:4">
      <c r="B5872" s="417"/>
      <c r="C5872" s="418"/>
      <c r="D5872" s="418"/>
    </row>
    <row r="5873" spans="2:4">
      <c r="B5873" s="417"/>
      <c r="C5873" s="418"/>
      <c r="D5873" s="418"/>
    </row>
    <row r="5874" spans="2:4">
      <c r="B5874" s="417"/>
      <c r="C5874" s="418"/>
      <c r="D5874" s="418"/>
    </row>
    <row r="5875" spans="2:4">
      <c r="B5875" s="417"/>
      <c r="C5875" s="418"/>
      <c r="D5875" s="418"/>
    </row>
    <row r="5876" spans="2:4">
      <c r="B5876" s="417"/>
      <c r="C5876" s="418"/>
      <c r="D5876" s="418"/>
    </row>
    <row r="5877" spans="2:4">
      <c r="B5877" s="417"/>
      <c r="C5877" s="418"/>
      <c r="D5877" s="418"/>
    </row>
    <row r="5878" spans="2:4">
      <c r="B5878" s="417"/>
      <c r="C5878" s="418"/>
      <c r="D5878" s="418"/>
    </row>
    <row r="5879" spans="2:4">
      <c r="B5879" s="417"/>
      <c r="C5879" s="418"/>
      <c r="D5879" s="418"/>
    </row>
    <row r="5880" spans="2:4">
      <c r="B5880" s="417"/>
      <c r="C5880" s="418"/>
      <c r="D5880" s="418"/>
    </row>
    <row r="5881" spans="2:4">
      <c r="B5881" s="417"/>
      <c r="C5881" s="418"/>
      <c r="D5881" s="418"/>
    </row>
    <row r="5882" spans="2:4">
      <c r="B5882" s="417"/>
      <c r="C5882" s="418"/>
      <c r="D5882" s="418"/>
    </row>
    <row r="5883" spans="2:4">
      <c r="B5883" s="417"/>
      <c r="C5883" s="418"/>
      <c r="D5883" s="418"/>
    </row>
    <row r="5884" spans="2:4">
      <c r="B5884" s="417"/>
      <c r="C5884" s="418"/>
      <c r="D5884" s="418"/>
    </row>
    <row r="5885" spans="2:4">
      <c r="B5885" s="417"/>
      <c r="C5885" s="418"/>
      <c r="D5885" s="418"/>
    </row>
    <row r="5886" spans="2:4">
      <c r="B5886" s="417"/>
      <c r="C5886" s="418"/>
      <c r="D5886" s="418"/>
    </row>
    <row r="5887" spans="2:4">
      <c r="B5887" s="417"/>
      <c r="C5887" s="418"/>
      <c r="D5887" s="418"/>
    </row>
    <row r="5888" spans="2:4">
      <c r="B5888" s="417"/>
      <c r="C5888" s="418"/>
      <c r="D5888" s="418"/>
    </row>
    <row r="5889" spans="2:4">
      <c r="B5889" s="417"/>
      <c r="C5889" s="418"/>
      <c r="D5889" s="418"/>
    </row>
    <row r="5890" spans="2:4">
      <c r="B5890" s="417"/>
      <c r="C5890" s="418"/>
      <c r="D5890" s="418"/>
    </row>
    <row r="5891" spans="2:4">
      <c r="B5891" s="417"/>
      <c r="C5891" s="418"/>
      <c r="D5891" s="418"/>
    </row>
    <row r="5892" spans="2:4">
      <c r="B5892" s="417"/>
      <c r="C5892" s="418"/>
      <c r="D5892" s="418"/>
    </row>
    <row r="5893" spans="2:4">
      <c r="B5893" s="417"/>
      <c r="C5893" s="418"/>
      <c r="D5893" s="418"/>
    </row>
    <row r="5894" spans="2:4">
      <c r="B5894" s="417"/>
      <c r="C5894" s="418"/>
      <c r="D5894" s="418"/>
    </row>
    <row r="5895" spans="2:4">
      <c r="B5895" s="417"/>
      <c r="C5895" s="418"/>
      <c r="D5895" s="418"/>
    </row>
    <row r="5896" spans="2:4">
      <c r="B5896" s="417"/>
      <c r="C5896" s="418"/>
      <c r="D5896" s="418"/>
    </row>
    <row r="5897" spans="2:4">
      <c r="B5897" s="417"/>
      <c r="C5897" s="418"/>
      <c r="D5897" s="418"/>
    </row>
    <row r="5898" spans="2:4">
      <c r="B5898" s="417"/>
      <c r="C5898" s="418"/>
      <c r="D5898" s="418"/>
    </row>
    <row r="5899" spans="2:4">
      <c r="B5899" s="417"/>
      <c r="C5899" s="418"/>
      <c r="D5899" s="418"/>
    </row>
    <row r="5900" spans="2:4">
      <c r="B5900" s="417"/>
      <c r="C5900" s="418"/>
      <c r="D5900" s="418"/>
    </row>
    <row r="5901" spans="2:4">
      <c r="B5901" s="417"/>
      <c r="C5901" s="418"/>
      <c r="D5901" s="418"/>
    </row>
    <row r="5902" spans="2:4">
      <c r="B5902" s="417"/>
      <c r="C5902" s="418"/>
      <c r="D5902" s="418"/>
    </row>
    <row r="5903" spans="2:4">
      <c r="B5903" s="417"/>
      <c r="C5903" s="418"/>
      <c r="D5903" s="418"/>
    </row>
    <row r="5904" spans="2:4">
      <c r="B5904" s="417"/>
      <c r="C5904" s="418"/>
      <c r="D5904" s="418"/>
    </row>
    <row r="5905" spans="2:4">
      <c r="B5905" s="417"/>
      <c r="C5905" s="418"/>
      <c r="D5905" s="418"/>
    </row>
    <row r="5906" spans="2:4">
      <c r="B5906" s="417"/>
      <c r="C5906" s="418"/>
      <c r="D5906" s="418"/>
    </row>
    <row r="5907" spans="2:4">
      <c r="B5907" s="417"/>
      <c r="C5907" s="418"/>
      <c r="D5907" s="418"/>
    </row>
    <row r="5908" spans="2:4">
      <c r="B5908" s="417"/>
      <c r="C5908" s="418"/>
      <c r="D5908" s="418"/>
    </row>
    <row r="5909" spans="2:4">
      <c r="B5909" s="417"/>
      <c r="C5909" s="418"/>
      <c r="D5909" s="418"/>
    </row>
    <row r="5910" spans="2:4">
      <c r="B5910" s="417"/>
      <c r="C5910" s="418"/>
      <c r="D5910" s="418"/>
    </row>
    <row r="5911" spans="2:4">
      <c r="B5911" s="417"/>
      <c r="C5911" s="418"/>
      <c r="D5911" s="418"/>
    </row>
    <row r="5912" spans="2:4">
      <c r="B5912" s="417"/>
      <c r="C5912" s="418"/>
      <c r="D5912" s="418"/>
    </row>
    <row r="5913" spans="2:4">
      <c r="B5913" s="417"/>
      <c r="C5913" s="418"/>
      <c r="D5913" s="418"/>
    </row>
    <row r="5914" spans="2:4">
      <c r="B5914" s="417"/>
      <c r="C5914" s="418"/>
      <c r="D5914" s="418"/>
    </row>
    <row r="5915" spans="2:4">
      <c r="B5915" s="417"/>
      <c r="C5915" s="418"/>
      <c r="D5915" s="418"/>
    </row>
    <row r="5916" spans="2:4">
      <c r="B5916" s="417"/>
      <c r="C5916" s="418"/>
      <c r="D5916" s="418"/>
    </row>
    <row r="5917" spans="2:4">
      <c r="B5917" s="417"/>
      <c r="C5917" s="418"/>
      <c r="D5917" s="418"/>
    </row>
    <row r="5918" spans="2:4">
      <c r="B5918" s="417"/>
      <c r="C5918" s="418"/>
      <c r="D5918" s="418"/>
    </row>
    <row r="5919" spans="2:4">
      <c r="B5919" s="417"/>
      <c r="C5919" s="418"/>
      <c r="D5919" s="418"/>
    </row>
    <row r="5920" spans="2:4">
      <c r="B5920" s="417"/>
      <c r="C5920" s="418"/>
      <c r="D5920" s="418"/>
    </row>
    <row r="5921" spans="2:4">
      <c r="B5921" s="417"/>
      <c r="C5921" s="418"/>
      <c r="D5921" s="418"/>
    </row>
    <row r="5922" spans="2:4">
      <c r="B5922" s="417"/>
      <c r="C5922" s="418"/>
      <c r="D5922" s="418"/>
    </row>
    <row r="5923" spans="2:4">
      <c r="B5923" s="417"/>
      <c r="C5923" s="418"/>
      <c r="D5923" s="418"/>
    </row>
    <row r="5924" spans="2:4">
      <c r="B5924" s="417"/>
      <c r="C5924" s="418"/>
      <c r="D5924" s="418"/>
    </row>
    <row r="5925" spans="2:4">
      <c r="B5925" s="417"/>
      <c r="C5925" s="418"/>
      <c r="D5925" s="418"/>
    </row>
    <row r="5926" spans="2:4">
      <c r="B5926" s="417"/>
      <c r="C5926" s="418"/>
      <c r="D5926" s="418"/>
    </row>
    <row r="5927" spans="2:4">
      <c r="B5927" s="417"/>
      <c r="C5927" s="418"/>
      <c r="D5927" s="418"/>
    </row>
    <row r="5928" spans="2:4">
      <c r="B5928" s="417"/>
      <c r="C5928" s="418"/>
      <c r="D5928" s="418"/>
    </row>
    <row r="5929" spans="2:4">
      <c r="B5929" s="417"/>
      <c r="C5929" s="418"/>
      <c r="D5929" s="418"/>
    </row>
    <row r="5930" spans="2:4">
      <c r="B5930" s="417"/>
      <c r="C5930" s="418"/>
      <c r="D5930" s="418"/>
    </row>
    <row r="5931" spans="2:4">
      <c r="B5931" s="417"/>
      <c r="C5931" s="418"/>
      <c r="D5931" s="418"/>
    </row>
    <row r="5932" spans="2:4">
      <c r="B5932" s="417"/>
      <c r="C5932" s="418"/>
      <c r="D5932" s="418"/>
    </row>
    <row r="5933" spans="2:4">
      <c r="B5933" s="417"/>
      <c r="C5933" s="418"/>
      <c r="D5933" s="418"/>
    </row>
    <row r="5934" spans="2:4">
      <c r="B5934" s="417"/>
      <c r="C5934" s="418"/>
      <c r="D5934" s="418"/>
    </row>
    <row r="5935" spans="2:4">
      <c r="B5935" s="417"/>
      <c r="C5935" s="418"/>
      <c r="D5935" s="418"/>
    </row>
    <row r="5936" spans="2:4">
      <c r="B5936" s="417"/>
      <c r="C5936" s="418"/>
      <c r="D5936" s="418"/>
    </row>
    <row r="5937" spans="2:4">
      <c r="B5937" s="417"/>
      <c r="C5937" s="418"/>
      <c r="D5937" s="418"/>
    </row>
    <row r="5938" spans="2:4">
      <c r="B5938" s="417"/>
      <c r="C5938" s="418"/>
      <c r="D5938" s="418"/>
    </row>
    <row r="5939" spans="2:4">
      <c r="B5939" s="417"/>
      <c r="C5939" s="418"/>
      <c r="D5939" s="418"/>
    </row>
    <row r="5940" spans="2:4">
      <c r="B5940" s="417"/>
      <c r="C5940" s="418"/>
      <c r="D5940" s="418"/>
    </row>
    <row r="5941" spans="2:4">
      <c r="B5941" s="417"/>
      <c r="C5941" s="418"/>
      <c r="D5941" s="418"/>
    </row>
    <row r="5942" spans="2:4">
      <c r="B5942" s="417"/>
      <c r="C5942" s="418"/>
      <c r="D5942" s="418"/>
    </row>
    <row r="5943" spans="2:4">
      <c r="B5943" s="417"/>
      <c r="C5943" s="418"/>
      <c r="D5943" s="418"/>
    </row>
    <row r="5944" spans="2:4">
      <c r="B5944" s="417"/>
      <c r="C5944" s="418"/>
      <c r="D5944" s="418"/>
    </row>
    <row r="5945" spans="2:4">
      <c r="B5945" s="417"/>
      <c r="C5945" s="418"/>
      <c r="D5945" s="418"/>
    </row>
    <row r="5946" spans="2:4">
      <c r="B5946" s="417"/>
      <c r="C5946" s="418"/>
      <c r="D5946" s="418"/>
    </row>
    <row r="5947" spans="2:4">
      <c r="B5947" s="417"/>
      <c r="C5947" s="418"/>
      <c r="D5947" s="418"/>
    </row>
    <row r="5948" spans="2:4">
      <c r="B5948" s="417"/>
      <c r="C5948" s="418"/>
      <c r="D5948" s="418"/>
    </row>
    <row r="5949" spans="2:4">
      <c r="B5949" s="417"/>
      <c r="C5949" s="418"/>
      <c r="D5949" s="418"/>
    </row>
    <row r="5950" spans="2:4">
      <c r="B5950" s="417"/>
      <c r="C5950" s="418"/>
      <c r="D5950" s="418"/>
    </row>
    <row r="5951" spans="2:4">
      <c r="B5951" s="417"/>
      <c r="C5951" s="418"/>
      <c r="D5951" s="418"/>
    </row>
    <row r="5952" spans="2:4">
      <c r="B5952" s="417"/>
      <c r="C5952" s="418"/>
      <c r="D5952" s="418"/>
    </row>
    <row r="5953" spans="2:4">
      <c r="B5953" s="417"/>
      <c r="C5953" s="418"/>
      <c r="D5953" s="418"/>
    </row>
    <row r="5954" spans="2:4">
      <c r="B5954" s="417"/>
      <c r="C5954" s="418"/>
      <c r="D5954" s="418"/>
    </row>
    <row r="5955" spans="2:4">
      <c r="B5955" s="417"/>
      <c r="C5955" s="418"/>
      <c r="D5955" s="418"/>
    </row>
    <row r="5956" spans="2:4">
      <c r="B5956" s="417"/>
      <c r="C5956" s="418"/>
      <c r="D5956" s="418"/>
    </row>
    <row r="5957" spans="2:4">
      <c r="B5957" s="417"/>
      <c r="C5957" s="418"/>
      <c r="D5957" s="418"/>
    </row>
    <row r="5958" spans="2:4">
      <c r="B5958" s="417"/>
      <c r="C5958" s="418"/>
      <c r="D5958" s="418"/>
    </row>
    <row r="5959" spans="2:4">
      <c r="B5959" s="417"/>
      <c r="C5959" s="418"/>
      <c r="D5959" s="418"/>
    </row>
    <row r="5960" spans="2:4">
      <c r="B5960" s="417"/>
      <c r="C5960" s="418"/>
      <c r="D5960" s="418"/>
    </row>
    <row r="5961" spans="2:4">
      <c r="B5961" s="417"/>
      <c r="C5961" s="418"/>
      <c r="D5961" s="418"/>
    </row>
    <row r="5962" spans="2:4">
      <c r="B5962" s="417"/>
      <c r="C5962" s="418"/>
      <c r="D5962" s="418"/>
    </row>
    <row r="5963" spans="2:4">
      <c r="B5963" s="417"/>
      <c r="C5963" s="418"/>
      <c r="D5963" s="418"/>
    </row>
    <row r="5964" spans="2:4">
      <c r="B5964" s="417"/>
      <c r="C5964" s="418"/>
      <c r="D5964" s="418"/>
    </row>
    <row r="5965" spans="2:4">
      <c r="B5965" s="417"/>
      <c r="C5965" s="418"/>
      <c r="D5965" s="418"/>
    </row>
    <row r="5966" spans="2:4">
      <c r="B5966" s="417"/>
      <c r="C5966" s="418"/>
      <c r="D5966" s="418"/>
    </row>
    <row r="5967" spans="2:4">
      <c r="B5967" s="417"/>
      <c r="C5967" s="418"/>
      <c r="D5967" s="418"/>
    </row>
    <row r="5968" spans="2:4">
      <c r="B5968" s="417"/>
      <c r="C5968" s="418"/>
      <c r="D5968" s="418"/>
    </row>
    <row r="5969" spans="2:4">
      <c r="B5969" s="417"/>
      <c r="C5969" s="418"/>
      <c r="D5969" s="418"/>
    </row>
    <row r="5970" spans="2:4">
      <c r="B5970" s="417"/>
      <c r="C5970" s="418"/>
      <c r="D5970" s="418"/>
    </row>
    <row r="5971" spans="2:4">
      <c r="B5971" s="417"/>
      <c r="C5971" s="418"/>
      <c r="D5971" s="418"/>
    </row>
    <row r="5972" spans="2:4">
      <c r="B5972" s="417"/>
      <c r="C5972" s="418"/>
      <c r="D5972" s="418"/>
    </row>
    <row r="5973" spans="2:4">
      <c r="B5973" s="417"/>
      <c r="C5973" s="418"/>
      <c r="D5973" s="418"/>
    </row>
    <row r="5974" spans="2:4">
      <c r="B5974" s="417"/>
      <c r="C5974" s="418"/>
      <c r="D5974" s="418"/>
    </row>
    <row r="5975" spans="2:4">
      <c r="B5975" s="417"/>
      <c r="C5975" s="418"/>
      <c r="D5975" s="418"/>
    </row>
    <row r="5976" spans="2:4">
      <c r="B5976" s="417"/>
      <c r="C5976" s="418"/>
      <c r="D5976" s="418"/>
    </row>
    <row r="5977" spans="2:4">
      <c r="B5977" s="417"/>
      <c r="C5977" s="418"/>
      <c r="D5977" s="418"/>
    </row>
    <row r="5978" spans="2:4">
      <c r="B5978" s="417"/>
      <c r="C5978" s="418"/>
      <c r="D5978" s="418"/>
    </row>
    <row r="5979" spans="2:4">
      <c r="B5979" s="417"/>
      <c r="C5979" s="418"/>
      <c r="D5979" s="418"/>
    </row>
    <row r="5980" spans="2:4">
      <c r="B5980" s="417"/>
      <c r="C5980" s="418"/>
      <c r="D5980" s="418"/>
    </row>
    <row r="5981" spans="2:4">
      <c r="B5981" s="417"/>
      <c r="C5981" s="418"/>
      <c r="D5981" s="418"/>
    </row>
    <row r="5982" spans="2:4">
      <c r="B5982" s="417"/>
      <c r="C5982" s="418"/>
      <c r="D5982" s="418"/>
    </row>
    <row r="5983" spans="2:4">
      <c r="B5983" s="417"/>
      <c r="C5983" s="418"/>
      <c r="D5983" s="418"/>
    </row>
    <row r="5984" spans="2:4">
      <c r="B5984" s="417"/>
      <c r="C5984" s="418"/>
      <c r="D5984" s="418"/>
    </row>
    <row r="5985" spans="2:4">
      <c r="B5985" s="417"/>
      <c r="C5985" s="418"/>
      <c r="D5985" s="418"/>
    </row>
    <row r="5986" spans="2:4">
      <c r="B5986" s="417"/>
      <c r="C5986" s="418"/>
      <c r="D5986" s="418"/>
    </row>
    <row r="5987" spans="2:4">
      <c r="B5987" s="417"/>
      <c r="C5987" s="418"/>
      <c r="D5987" s="418"/>
    </row>
    <row r="5988" spans="2:4">
      <c r="B5988" s="417"/>
      <c r="C5988" s="418"/>
      <c r="D5988" s="418"/>
    </row>
    <row r="5989" spans="2:4">
      <c r="B5989" s="417"/>
      <c r="C5989" s="418"/>
      <c r="D5989" s="418"/>
    </row>
    <row r="5990" spans="2:4">
      <c r="B5990" s="417"/>
      <c r="C5990" s="418"/>
      <c r="D5990" s="418"/>
    </row>
    <row r="5991" spans="2:4">
      <c r="B5991" s="417"/>
      <c r="C5991" s="418"/>
      <c r="D5991" s="418"/>
    </row>
    <row r="5992" spans="2:4">
      <c r="B5992" s="417"/>
      <c r="C5992" s="418"/>
      <c r="D5992" s="418"/>
    </row>
    <row r="5993" spans="2:4">
      <c r="B5993" s="417"/>
      <c r="C5993" s="418"/>
      <c r="D5993" s="418"/>
    </row>
    <row r="5994" spans="2:4">
      <c r="B5994" s="417"/>
      <c r="C5994" s="418"/>
      <c r="D5994" s="418"/>
    </row>
    <row r="5995" spans="2:4">
      <c r="B5995" s="417"/>
      <c r="C5995" s="418"/>
      <c r="D5995" s="418"/>
    </row>
    <row r="5996" spans="2:4">
      <c r="B5996" s="417"/>
      <c r="C5996" s="418"/>
      <c r="D5996" s="418"/>
    </row>
    <row r="5997" spans="2:4">
      <c r="B5997" s="417"/>
      <c r="C5997" s="418"/>
      <c r="D5997" s="418"/>
    </row>
    <row r="5998" spans="2:4">
      <c r="B5998" s="417"/>
      <c r="C5998" s="418"/>
      <c r="D5998" s="418"/>
    </row>
    <row r="5999" spans="2:4">
      <c r="B5999" s="417"/>
      <c r="C5999" s="418"/>
      <c r="D5999" s="418"/>
    </row>
    <row r="6000" spans="2:4">
      <c r="B6000" s="417"/>
      <c r="C6000" s="418"/>
      <c r="D6000" s="418"/>
    </row>
    <row r="6001" spans="2:4">
      <c r="B6001" s="417"/>
      <c r="C6001" s="418"/>
      <c r="D6001" s="418"/>
    </row>
    <row r="6002" spans="2:4">
      <c r="B6002" s="417"/>
      <c r="C6002" s="418"/>
      <c r="D6002" s="418"/>
    </row>
    <row r="6003" spans="2:4">
      <c r="B6003" s="417"/>
      <c r="C6003" s="418"/>
      <c r="D6003" s="418"/>
    </row>
    <row r="6004" spans="2:4">
      <c r="B6004" s="417"/>
      <c r="C6004" s="418"/>
      <c r="D6004" s="418"/>
    </row>
    <row r="6005" spans="2:4">
      <c r="B6005" s="417"/>
      <c r="C6005" s="418"/>
      <c r="D6005" s="418"/>
    </row>
    <row r="6006" spans="2:4">
      <c r="B6006" s="417"/>
      <c r="C6006" s="418"/>
      <c r="D6006" s="418"/>
    </row>
    <row r="6007" spans="2:4">
      <c r="B6007" s="417"/>
      <c r="C6007" s="418"/>
      <c r="D6007" s="418"/>
    </row>
    <row r="6008" spans="2:4">
      <c r="B6008" s="417"/>
      <c r="C6008" s="418"/>
      <c r="D6008" s="418"/>
    </row>
    <row r="6009" spans="2:4">
      <c r="B6009" s="417"/>
      <c r="C6009" s="418"/>
      <c r="D6009" s="418"/>
    </row>
    <row r="6010" spans="2:4">
      <c r="B6010" s="417"/>
      <c r="C6010" s="418"/>
      <c r="D6010" s="418"/>
    </row>
    <row r="6011" spans="2:4">
      <c r="B6011" s="417"/>
      <c r="C6011" s="418"/>
      <c r="D6011" s="418"/>
    </row>
    <row r="6012" spans="2:4">
      <c r="B6012" s="417"/>
      <c r="C6012" s="418"/>
      <c r="D6012" s="418"/>
    </row>
    <row r="6013" spans="2:4">
      <c r="B6013" s="417"/>
      <c r="C6013" s="418"/>
      <c r="D6013" s="418"/>
    </row>
    <row r="6014" spans="2:4">
      <c r="B6014" s="417"/>
      <c r="C6014" s="418"/>
      <c r="D6014" s="418"/>
    </row>
    <row r="6015" spans="2:4">
      <c r="B6015" s="417"/>
      <c r="C6015" s="418"/>
      <c r="D6015" s="418"/>
    </row>
    <row r="6016" spans="2:4">
      <c r="B6016" s="417"/>
      <c r="C6016" s="418"/>
      <c r="D6016" s="418"/>
    </row>
    <row r="6017" spans="2:4">
      <c r="B6017" s="417"/>
      <c r="C6017" s="418"/>
      <c r="D6017" s="418"/>
    </row>
    <row r="6018" spans="2:4">
      <c r="B6018" s="417"/>
      <c r="C6018" s="418"/>
      <c r="D6018" s="418"/>
    </row>
    <row r="6019" spans="2:4">
      <c r="B6019" s="417"/>
      <c r="C6019" s="418"/>
      <c r="D6019" s="418"/>
    </row>
    <row r="6020" spans="2:4">
      <c r="B6020" s="417"/>
      <c r="C6020" s="418"/>
      <c r="D6020" s="418"/>
    </row>
    <row r="6021" spans="2:4">
      <c r="B6021" s="417"/>
      <c r="C6021" s="418"/>
      <c r="D6021" s="418"/>
    </row>
    <row r="6022" spans="2:4">
      <c r="B6022" s="417"/>
      <c r="C6022" s="418"/>
      <c r="D6022" s="418"/>
    </row>
    <row r="6023" spans="2:4">
      <c r="B6023" s="417"/>
      <c r="C6023" s="418"/>
      <c r="D6023" s="418"/>
    </row>
    <row r="6024" spans="2:4">
      <c r="B6024" s="417"/>
      <c r="C6024" s="418"/>
      <c r="D6024" s="418"/>
    </row>
    <row r="6025" spans="2:4">
      <c r="B6025" s="417"/>
      <c r="C6025" s="418"/>
      <c r="D6025" s="418"/>
    </row>
    <row r="6026" spans="2:4">
      <c r="B6026" s="417"/>
      <c r="C6026" s="418"/>
      <c r="D6026" s="418"/>
    </row>
    <row r="6027" spans="2:4">
      <c r="B6027" s="417"/>
      <c r="C6027" s="418"/>
      <c r="D6027" s="418"/>
    </row>
    <row r="6028" spans="2:4">
      <c r="B6028" s="417"/>
      <c r="C6028" s="418"/>
      <c r="D6028" s="418"/>
    </row>
    <row r="6029" spans="2:4">
      <c r="B6029" s="417"/>
      <c r="C6029" s="418"/>
      <c r="D6029" s="418"/>
    </row>
    <row r="6030" spans="2:4">
      <c r="B6030" s="417"/>
      <c r="C6030" s="418"/>
      <c r="D6030" s="418"/>
    </row>
    <row r="6031" spans="2:4">
      <c r="B6031" s="417"/>
      <c r="C6031" s="418"/>
      <c r="D6031" s="418"/>
    </row>
    <row r="6032" spans="2:4">
      <c r="B6032" s="417"/>
      <c r="C6032" s="418"/>
      <c r="D6032" s="418"/>
    </row>
    <row r="6033" spans="2:4">
      <c r="B6033" s="417"/>
      <c r="C6033" s="418"/>
      <c r="D6033" s="418"/>
    </row>
    <row r="6034" spans="2:4">
      <c r="B6034" s="417"/>
      <c r="C6034" s="418"/>
      <c r="D6034" s="418"/>
    </row>
    <row r="6035" spans="2:4">
      <c r="B6035" s="417"/>
      <c r="C6035" s="418"/>
      <c r="D6035" s="418"/>
    </row>
    <row r="6036" spans="2:4">
      <c r="B6036" s="417"/>
      <c r="C6036" s="418"/>
      <c r="D6036" s="418"/>
    </row>
    <row r="6037" spans="2:4">
      <c r="B6037" s="417"/>
      <c r="C6037" s="418"/>
      <c r="D6037" s="418"/>
    </row>
    <row r="6038" spans="2:4">
      <c r="B6038" s="417"/>
      <c r="C6038" s="418"/>
      <c r="D6038" s="418"/>
    </row>
    <row r="6039" spans="2:4">
      <c r="B6039" s="417"/>
      <c r="C6039" s="418"/>
      <c r="D6039" s="418"/>
    </row>
    <row r="6040" spans="2:4">
      <c r="B6040" s="417"/>
      <c r="C6040" s="418"/>
      <c r="D6040" s="418"/>
    </row>
    <row r="6041" spans="2:4">
      <c r="B6041" s="417"/>
      <c r="C6041" s="418"/>
      <c r="D6041" s="418"/>
    </row>
    <row r="6042" spans="2:4">
      <c r="B6042" s="417"/>
      <c r="C6042" s="418"/>
      <c r="D6042" s="418"/>
    </row>
    <row r="6043" spans="2:4">
      <c r="B6043" s="417"/>
      <c r="C6043" s="418"/>
      <c r="D6043" s="418"/>
    </row>
    <row r="6044" spans="2:4">
      <c r="B6044" s="417"/>
      <c r="C6044" s="418"/>
      <c r="D6044" s="418"/>
    </row>
    <row r="6045" spans="2:4">
      <c r="B6045" s="417"/>
      <c r="C6045" s="418"/>
      <c r="D6045" s="418"/>
    </row>
    <row r="6046" spans="2:4">
      <c r="B6046" s="417"/>
      <c r="C6046" s="418"/>
      <c r="D6046" s="418"/>
    </row>
    <row r="6047" spans="2:4">
      <c r="B6047" s="417"/>
      <c r="C6047" s="418"/>
      <c r="D6047" s="418"/>
    </row>
    <row r="6048" spans="2:4">
      <c r="B6048" s="417"/>
      <c r="C6048" s="418"/>
      <c r="D6048" s="418"/>
    </row>
    <row r="6049" spans="2:4">
      <c r="B6049" s="417"/>
      <c r="C6049" s="418"/>
      <c r="D6049" s="418"/>
    </row>
    <row r="6050" spans="2:4">
      <c r="B6050" s="417"/>
      <c r="C6050" s="418"/>
      <c r="D6050" s="418"/>
    </row>
    <row r="6051" spans="2:4">
      <c r="B6051" s="417"/>
      <c r="C6051" s="418"/>
      <c r="D6051" s="418"/>
    </row>
    <row r="6052" spans="2:4">
      <c r="B6052" s="417"/>
      <c r="C6052" s="418"/>
      <c r="D6052" s="418"/>
    </row>
    <row r="6053" spans="2:4">
      <c r="B6053" s="417"/>
      <c r="C6053" s="418"/>
      <c r="D6053" s="418"/>
    </row>
    <row r="6054" spans="2:4">
      <c r="B6054" s="417"/>
      <c r="C6054" s="418"/>
      <c r="D6054" s="418"/>
    </row>
    <row r="6055" spans="2:4">
      <c r="B6055" s="417"/>
      <c r="C6055" s="418"/>
      <c r="D6055" s="418"/>
    </row>
    <row r="6056" spans="2:4">
      <c r="B6056" s="417"/>
      <c r="C6056" s="418"/>
      <c r="D6056" s="418"/>
    </row>
    <row r="6057" spans="2:4">
      <c r="B6057" s="417"/>
      <c r="C6057" s="418"/>
      <c r="D6057" s="418"/>
    </row>
    <row r="6058" spans="2:4">
      <c r="B6058" s="417"/>
      <c r="C6058" s="418"/>
      <c r="D6058" s="418"/>
    </row>
    <row r="6059" spans="2:4">
      <c r="B6059" s="417"/>
      <c r="C6059" s="418"/>
      <c r="D6059" s="418"/>
    </row>
    <row r="6060" spans="2:4">
      <c r="B6060" s="417"/>
      <c r="C6060" s="418"/>
      <c r="D6060" s="418"/>
    </row>
    <row r="6061" spans="2:4">
      <c r="B6061" s="417"/>
      <c r="C6061" s="418"/>
      <c r="D6061" s="418"/>
    </row>
    <row r="6062" spans="2:4">
      <c r="B6062" s="417"/>
      <c r="C6062" s="418"/>
      <c r="D6062" s="418"/>
    </row>
    <row r="6063" spans="2:4">
      <c r="B6063" s="417"/>
      <c r="C6063" s="418"/>
      <c r="D6063" s="418"/>
    </row>
    <row r="6064" spans="2:4">
      <c r="B6064" s="417"/>
      <c r="C6064" s="418"/>
      <c r="D6064" s="418"/>
    </row>
    <row r="6065" spans="2:4">
      <c r="B6065" s="417"/>
      <c r="C6065" s="418"/>
      <c r="D6065" s="418"/>
    </row>
    <row r="6066" spans="2:4">
      <c r="B6066" s="417"/>
      <c r="C6066" s="418"/>
      <c r="D6066" s="418"/>
    </row>
    <row r="6067" spans="2:4">
      <c r="B6067" s="417"/>
      <c r="C6067" s="418"/>
      <c r="D6067" s="418"/>
    </row>
    <row r="6068" spans="2:4">
      <c r="B6068" s="417"/>
      <c r="C6068" s="418"/>
      <c r="D6068" s="418"/>
    </row>
    <row r="6069" spans="2:4">
      <c r="B6069" s="417"/>
      <c r="C6069" s="418"/>
      <c r="D6069" s="418"/>
    </row>
    <row r="6070" spans="2:4">
      <c r="B6070" s="417"/>
      <c r="C6070" s="418"/>
      <c r="D6070" s="418"/>
    </row>
    <row r="6071" spans="2:4">
      <c r="B6071" s="417"/>
      <c r="C6071" s="418"/>
      <c r="D6071" s="418"/>
    </row>
    <row r="6072" spans="2:4">
      <c r="B6072" s="417"/>
      <c r="C6072" s="418"/>
      <c r="D6072" s="418"/>
    </row>
    <row r="6073" spans="2:4">
      <c r="B6073" s="417"/>
      <c r="C6073" s="418"/>
      <c r="D6073" s="418"/>
    </row>
    <row r="6074" spans="2:4">
      <c r="B6074" s="417"/>
      <c r="C6074" s="418"/>
      <c r="D6074" s="418"/>
    </row>
    <row r="6075" spans="2:4">
      <c r="B6075" s="417"/>
      <c r="C6075" s="418"/>
      <c r="D6075" s="418"/>
    </row>
    <row r="6076" spans="2:4">
      <c r="B6076" s="417"/>
      <c r="C6076" s="418"/>
      <c r="D6076" s="418"/>
    </row>
    <row r="6077" spans="2:4">
      <c r="B6077" s="417"/>
      <c r="C6077" s="418"/>
      <c r="D6077" s="418"/>
    </row>
    <row r="6078" spans="2:4">
      <c r="B6078" s="417"/>
      <c r="C6078" s="418"/>
      <c r="D6078" s="418"/>
    </row>
    <row r="6079" spans="2:4">
      <c r="B6079" s="417"/>
      <c r="C6079" s="418"/>
      <c r="D6079" s="418"/>
    </row>
    <row r="6080" spans="2:4">
      <c r="B6080" s="417"/>
      <c r="C6080" s="418"/>
      <c r="D6080" s="418"/>
    </row>
    <row r="6081" spans="2:4">
      <c r="B6081" s="417"/>
      <c r="C6081" s="418"/>
      <c r="D6081" s="418"/>
    </row>
    <row r="6082" spans="2:4">
      <c r="B6082" s="417"/>
      <c r="C6082" s="418"/>
      <c r="D6082" s="418"/>
    </row>
    <row r="6083" spans="2:4">
      <c r="B6083" s="417"/>
      <c r="C6083" s="418"/>
      <c r="D6083" s="418"/>
    </row>
    <row r="6084" spans="2:4">
      <c r="B6084" s="417"/>
      <c r="C6084" s="418"/>
      <c r="D6084" s="418"/>
    </row>
    <row r="6085" spans="2:4">
      <c r="B6085" s="417"/>
      <c r="C6085" s="418"/>
      <c r="D6085" s="418"/>
    </row>
    <row r="6086" spans="2:4">
      <c r="B6086" s="417"/>
      <c r="C6086" s="418"/>
      <c r="D6086" s="418"/>
    </row>
    <row r="6087" spans="2:4">
      <c r="B6087" s="417"/>
      <c r="C6087" s="418"/>
      <c r="D6087" s="418"/>
    </row>
    <row r="6088" spans="2:4">
      <c r="B6088" s="417"/>
      <c r="C6088" s="418"/>
      <c r="D6088" s="418"/>
    </row>
    <row r="6089" spans="2:4">
      <c r="B6089" s="417"/>
      <c r="C6089" s="418"/>
      <c r="D6089" s="418"/>
    </row>
    <row r="6090" spans="2:4">
      <c r="B6090" s="417"/>
      <c r="C6090" s="418"/>
      <c r="D6090" s="418"/>
    </row>
    <row r="6091" spans="2:4">
      <c r="B6091" s="417"/>
      <c r="C6091" s="418"/>
      <c r="D6091" s="418"/>
    </row>
    <row r="6092" spans="2:4">
      <c r="B6092" s="417"/>
      <c r="C6092" s="418"/>
      <c r="D6092" s="418"/>
    </row>
    <row r="6093" spans="2:4">
      <c r="B6093" s="417"/>
      <c r="C6093" s="418"/>
      <c r="D6093" s="418"/>
    </row>
    <row r="6094" spans="2:4">
      <c r="B6094" s="417"/>
      <c r="C6094" s="418"/>
      <c r="D6094" s="418"/>
    </row>
    <row r="6095" spans="2:4">
      <c r="B6095" s="417"/>
      <c r="C6095" s="418"/>
      <c r="D6095" s="418"/>
    </row>
    <row r="6096" spans="2:4">
      <c r="B6096" s="417"/>
      <c r="C6096" s="418"/>
      <c r="D6096" s="418"/>
    </row>
    <row r="6097" spans="2:4">
      <c r="B6097" s="417"/>
      <c r="C6097" s="418"/>
      <c r="D6097" s="418"/>
    </row>
    <row r="6098" spans="2:4">
      <c r="B6098" s="417"/>
      <c r="C6098" s="418"/>
      <c r="D6098" s="418"/>
    </row>
    <row r="6099" spans="2:4">
      <c r="B6099" s="417"/>
      <c r="C6099" s="418"/>
      <c r="D6099" s="418"/>
    </row>
    <row r="6100" spans="2:4">
      <c r="B6100" s="417"/>
      <c r="C6100" s="418"/>
      <c r="D6100" s="418"/>
    </row>
    <row r="6101" spans="2:4">
      <c r="B6101" s="417"/>
      <c r="C6101" s="418"/>
      <c r="D6101" s="418"/>
    </row>
    <row r="6102" spans="2:4">
      <c r="B6102" s="417"/>
      <c r="C6102" s="418"/>
      <c r="D6102" s="418"/>
    </row>
    <row r="6103" spans="2:4">
      <c r="B6103" s="417"/>
      <c r="C6103" s="418"/>
      <c r="D6103" s="418"/>
    </row>
    <row r="6104" spans="2:4">
      <c r="B6104" s="417"/>
      <c r="C6104" s="418"/>
      <c r="D6104" s="418"/>
    </row>
    <row r="6105" spans="2:4">
      <c r="B6105" s="417"/>
      <c r="C6105" s="418"/>
      <c r="D6105" s="418"/>
    </row>
    <row r="6106" spans="2:4">
      <c r="B6106" s="417"/>
      <c r="C6106" s="418"/>
      <c r="D6106" s="418"/>
    </row>
    <row r="6107" spans="2:4">
      <c r="B6107" s="417"/>
      <c r="C6107" s="418"/>
      <c r="D6107" s="418"/>
    </row>
    <row r="6108" spans="2:4">
      <c r="B6108" s="417"/>
      <c r="C6108" s="418"/>
      <c r="D6108" s="418"/>
    </row>
    <row r="6109" spans="2:4">
      <c r="B6109" s="417"/>
      <c r="C6109" s="418"/>
      <c r="D6109" s="418"/>
    </row>
    <row r="6110" spans="2:4">
      <c r="B6110" s="417"/>
      <c r="C6110" s="418"/>
      <c r="D6110" s="418"/>
    </row>
    <row r="6111" spans="2:4">
      <c r="B6111" s="417"/>
      <c r="C6111" s="418"/>
      <c r="D6111" s="418"/>
    </row>
    <row r="6112" spans="2:4">
      <c r="B6112" s="417"/>
      <c r="C6112" s="418"/>
      <c r="D6112" s="418"/>
    </row>
    <row r="6113" spans="2:4">
      <c r="B6113" s="417"/>
      <c r="C6113" s="418"/>
      <c r="D6113" s="418"/>
    </row>
    <row r="6114" spans="2:4">
      <c r="B6114" s="417"/>
      <c r="C6114" s="418"/>
      <c r="D6114" s="418"/>
    </row>
    <row r="6115" spans="2:4">
      <c r="B6115" s="417"/>
      <c r="C6115" s="418"/>
      <c r="D6115" s="418"/>
    </row>
    <row r="6116" spans="2:4">
      <c r="B6116" s="417"/>
      <c r="C6116" s="418"/>
      <c r="D6116" s="418"/>
    </row>
    <row r="6117" spans="2:4">
      <c r="B6117" s="417"/>
      <c r="C6117" s="418"/>
      <c r="D6117" s="418"/>
    </row>
    <row r="6118" spans="2:4">
      <c r="B6118" s="417"/>
      <c r="C6118" s="418"/>
      <c r="D6118" s="418"/>
    </row>
    <row r="6119" spans="2:4">
      <c r="B6119" s="417"/>
      <c r="C6119" s="418"/>
      <c r="D6119" s="418"/>
    </row>
    <row r="6120" spans="2:4">
      <c r="B6120" s="417"/>
      <c r="C6120" s="418"/>
      <c r="D6120" s="418"/>
    </row>
    <row r="6121" spans="2:4">
      <c r="B6121" s="417"/>
      <c r="C6121" s="418"/>
      <c r="D6121" s="418"/>
    </row>
    <row r="6122" spans="2:4">
      <c r="B6122" s="417"/>
      <c r="C6122" s="418"/>
      <c r="D6122" s="418"/>
    </row>
    <row r="6123" spans="2:4">
      <c r="B6123" s="417"/>
      <c r="C6123" s="418"/>
      <c r="D6123" s="418"/>
    </row>
    <row r="6124" spans="2:4">
      <c r="B6124" s="417"/>
      <c r="C6124" s="418"/>
      <c r="D6124" s="418"/>
    </row>
    <row r="6125" spans="2:4">
      <c r="B6125" s="417"/>
      <c r="C6125" s="418"/>
      <c r="D6125" s="418"/>
    </row>
    <row r="6126" spans="2:4">
      <c r="B6126" s="417"/>
      <c r="C6126" s="418"/>
      <c r="D6126" s="418"/>
    </row>
    <row r="6127" spans="2:4">
      <c r="B6127" s="417"/>
      <c r="C6127" s="418"/>
      <c r="D6127" s="418"/>
    </row>
    <row r="6128" spans="2:4">
      <c r="B6128" s="417"/>
      <c r="C6128" s="418"/>
      <c r="D6128" s="418"/>
    </row>
    <row r="6129" spans="2:4">
      <c r="B6129" s="417"/>
      <c r="C6129" s="418"/>
      <c r="D6129" s="418"/>
    </row>
    <row r="6130" spans="2:4">
      <c r="B6130" s="417"/>
      <c r="C6130" s="418"/>
      <c r="D6130" s="418"/>
    </row>
    <row r="6131" spans="2:4">
      <c r="B6131" s="417"/>
      <c r="C6131" s="418"/>
      <c r="D6131" s="418"/>
    </row>
    <row r="6132" spans="2:4">
      <c r="B6132" s="417"/>
      <c r="C6132" s="418"/>
      <c r="D6132" s="418"/>
    </row>
    <row r="6133" spans="2:4">
      <c r="B6133" s="417"/>
      <c r="C6133" s="418"/>
      <c r="D6133" s="418"/>
    </row>
    <row r="6134" spans="2:4">
      <c r="B6134" s="417"/>
      <c r="C6134" s="418"/>
      <c r="D6134" s="418"/>
    </row>
    <row r="6135" spans="2:4">
      <c r="B6135" s="417"/>
      <c r="C6135" s="418"/>
      <c r="D6135" s="418"/>
    </row>
    <row r="6136" spans="2:4">
      <c r="B6136" s="417"/>
      <c r="C6136" s="418"/>
      <c r="D6136" s="418"/>
    </row>
    <row r="6137" spans="2:4">
      <c r="B6137" s="417"/>
      <c r="C6137" s="418"/>
      <c r="D6137" s="418"/>
    </row>
    <row r="6138" spans="2:4">
      <c r="B6138" s="417"/>
      <c r="C6138" s="418"/>
      <c r="D6138" s="418"/>
    </row>
    <row r="6139" spans="2:4">
      <c r="B6139" s="417"/>
      <c r="C6139" s="418"/>
      <c r="D6139" s="418"/>
    </row>
    <row r="6140" spans="2:4">
      <c r="B6140" s="417"/>
      <c r="C6140" s="418"/>
      <c r="D6140" s="418"/>
    </row>
    <row r="6141" spans="2:4">
      <c r="B6141" s="417"/>
      <c r="C6141" s="418"/>
      <c r="D6141" s="418"/>
    </row>
    <row r="6142" spans="2:4">
      <c r="B6142" s="417"/>
      <c r="C6142" s="418"/>
      <c r="D6142" s="418"/>
    </row>
    <row r="6143" spans="2:4">
      <c r="B6143" s="417"/>
      <c r="C6143" s="418"/>
      <c r="D6143" s="418"/>
    </row>
    <row r="6144" spans="2:4">
      <c r="B6144" s="417"/>
      <c r="C6144" s="418"/>
      <c r="D6144" s="418"/>
    </row>
    <row r="6145" spans="2:4">
      <c r="B6145" s="417"/>
      <c r="C6145" s="418"/>
      <c r="D6145" s="418"/>
    </row>
    <row r="6146" spans="2:4">
      <c r="B6146" s="417"/>
      <c r="C6146" s="418"/>
      <c r="D6146" s="418"/>
    </row>
    <row r="6147" spans="2:4">
      <c r="B6147" s="417"/>
      <c r="C6147" s="418"/>
      <c r="D6147" s="418"/>
    </row>
    <row r="6148" spans="2:4">
      <c r="B6148" s="417"/>
      <c r="C6148" s="418"/>
      <c r="D6148" s="418"/>
    </row>
    <row r="6149" spans="2:4">
      <c r="B6149" s="417"/>
      <c r="C6149" s="418"/>
      <c r="D6149" s="418"/>
    </row>
    <row r="6150" spans="2:4">
      <c r="B6150" s="417"/>
      <c r="C6150" s="418"/>
      <c r="D6150" s="418"/>
    </row>
    <row r="6151" spans="2:4">
      <c r="B6151" s="417"/>
      <c r="C6151" s="418"/>
      <c r="D6151" s="418"/>
    </row>
    <row r="6152" spans="2:4">
      <c r="B6152" s="417"/>
      <c r="C6152" s="418"/>
      <c r="D6152" s="418"/>
    </row>
    <row r="6153" spans="2:4">
      <c r="B6153" s="417"/>
      <c r="C6153" s="418"/>
      <c r="D6153" s="418"/>
    </row>
    <row r="6154" spans="2:4">
      <c r="B6154" s="417"/>
      <c r="C6154" s="418"/>
      <c r="D6154" s="418"/>
    </row>
    <row r="6155" spans="2:4">
      <c r="B6155" s="417"/>
      <c r="C6155" s="418"/>
      <c r="D6155" s="418"/>
    </row>
    <row r="6156" spans="2:4">
      <c r="B6156" s="417"/>
      <c r="C6156" s="418"/>
      <c r="D6156" s="418"/>
    </row>
    <row r="6157" spans="2:4">
      <c r="B6157" s="417"/>
      <c r="C6157" s="418"/>
      <c r="D6157" s="418"/>
    </row>
    <row r="6158" spans="2:4">
      <c r="B6158" s="417"/>
      <c r="C6158" s="418"/>
      <c r="D6158" s="418"/>
    </row>
    <row r="6159" spans="2:4">
      <c r="B6159" s="417"/>
      <c r="C6159" s="418"/>
      <c r="D6159" s="418"/>
    </row>
    <row r="6160" spans="2:4">
      <c r="B6160" s="417"/>
      <c r="C6160" s="418"/>
      <c r="D6160" s="418"/>
    </row>
    <row r="6161" spans="2:4">
      <c r="B6161" s="417"/>
      <c r="C6161" s="418"/>
      <c r="D6161" s="418"/>
    </row>
    <row r="6162" spans="2:4">
      <c r="B6162" s="417"/>
      <c r="C6162" s="418"/>
      <c r="D6162" s="418"/>
    </row>
    <row r="6163" spans="2:4">
      <c r="B6163" s="417"/>
      <c r="C6163" s="418"/>
      <c r="D6163" s="418"/>
    </row>
    <row r="6164" spans="2:4">
      <c r="B6164" s="417"/>
      <c r="C6164" s="418"/>
      <c r="D6164" s="418"/>
    </row>
    <row r="6165" spans="2:4">
      <c r="B6165" s="417"/>
      <c r="C6165" s="418"/>
      <c r="D6165" s="418"/>
    </row>
    <row r="6166" spans="2:4">
      <c r="B6166" s="417"/>
      <c r="C6166" s="418"/>
      <c r="D6166" s="418"/>
    </row>
    <row r="6167" spans="2:4">
      <c r="B6167" s="417"/>
      <c r="C6167" s="418"/>
      <c r="D6167" s="418"/>
    </row>
    <row r="6168" spans="2:4">
      <c r="B6168" s="417"/>
      <c r="C6168" s="418"/>
      <c r="D6168" s="418"/>
    </row>
    <row r="6169" spans="2:4">
      <c r="B6169" s="417"/>
      <c r="C6169" s="418"/>
      <c r="D6169" s="418"/>
    </row>
    <row r="6170" spans="2:4">
      <c r="B6170" s="417"/>
      <c r="C6170" s="418"/>
      <c r="D6170" s="418"/>
    </row>
    <row r="6171" spans="2:4">
      <c r="B6171" s="417"/>
      <c r="C6171" s="418"/>
      <c r="D6171" s="418"/>
    </row>
    <row r="6172" spans="2:4">
      <c r="B6172" s="417"/>
      <c r="C6172" s="418"/>
      <c r="D6172" s="418"/>
    </row>
    <row r="6173" spans="2:4">
      <c r="B6173" s="417"/>
      <c r="C6173" s="418"/>
      <c r="D6173" s="418"/>
    </row>
    <row r="6174" spans="2:4">
      <c r="B6174" s="417"/>
      <c r="C6174" s="418"/>
      <c r="D6174" s="418"/>
    </row>
    <row r="6175" spans="2:4">
      <c r="B6175" s="417"/>
      <c r="C6175" s="418"/>
      <c r="D6175" s="418"/>
    </row>
    <row r="6176" spans="2:4">
      <c r="B6176" s="417"/>
      <c r="C6176" s="418"/>
      <c r="D6176" s="418"/>
    </row>
    <row r="6177" spans="2:4">
      <c r="B6177" s="417"/>
      <c r="C6177" s="418"/>
      <c r="D6177" s="418"/>
    </row>
    <row r="6178" spans="2:4">
      <c r="B6178" s="417"/>
      <c r="C6178" s="418"/>
      <c r="D6178" s="418"/>
    </row>
    <row r="6179" spans="2:4">
      <c r="B6179" s="417"/>
      <c r="C6179" s="418"/>
      <c r="D6179" s="418"/>
    </row>
    <row r="6180" spans="2:4">
      <c r="B6180" s="417"/>
      <c r="C6180" s="418"/>
      <c r="D6180" s="418"/>
    </row>
    <row r="6181" spans="2:4">
      <c r="B6181" s="417"/>
      <c r="C6181" s="418"/>
      <c r="D6181" s="418"/>
    </row>
    <row r="6182" spans="2:4">
      <c r="B6182" s="417"/>
      <c r="C6182" s="418"/>
      <c r="D6182" s="418"/>
    </row>
    <row r="6183" spans="2:4">
      <c r="B6183" s="417"/>
      <c r="C6183" s="418"/>
      <c r="D6183" s="418"/>
    </row>
    <row r="6184" spans="2:4">
      <c r="B6184" s="417"/>
      <c r="C6184" s="418"/>
      <c r="D6184" s="418"/>
    </row>
    <row r="6185" spans="2:4">
      <c r="B6185" s="417"/>
      <c r="C6185" s="418"/>
      <c r="D6185" s="418"/>
    </row>
    <row r="6186" spans="2:4">
      <c r="B6186" s="417"/>
      <c r="C6186" s="418"/>
      <c r="D6186" s="418"/>
    </row>
    <row r="6187" spans="2:4">
      <c r="B6187" s="417"/>
      <c r="C6187" s="418"/>
      <c r="D6187" s="418"/>
    </row>
    <row r="6188" spans="2:4">
      <c r="B6188" s="417"/>
      <c r="C6188" s="418"/>
      <c r="D6188" s="418"/>
    </row>
    <row r="6189" spans="2:4">
      <c r="B6189" s="417"/>
      <c r="C6189" s="418"/>
      <c r="D6189" s="418"/>
    </row>
    <row r="6190" spans="2:4">
      <c r="B6190" s="417"/>
      <c r="C6190" s="418"/>
      <c r="D6190" s="418"/>
    </row>
    <row r="6191" spans="2:4">
      <c r="B6191" s="417"/>
      <c r="C6191" s="418"/>
      <c r="D6191" s="418"/>
    </row>
    <row r="6192" spans="2:4">
      <c r="B6192" s="417"/>
      <c r="C6192" s="418"/>
      <c r="D6192" s="418"/>
    </row>
    <row r="6193" spans="2:4">
      <c r="B6193" s="417"/>
      <c r="C6193" s="418"/>
      <c r="D6193" s="418"/>
    </row>
    <row r="6194" spans="2:4">
      <c r="B6194" s="417"/>
      <c r="C6194" s="418"/>
      <c r="D6194" s="418"/>
    </row>
    <row r="6195" spans="2:4">
      <c r="B6195" s="417"/>
      <c r="C6195" s="418"/>
      <c r="D6195" s="418"/>
    </row>
    <row r="6196" spans="2:4">
      <c r="B6196" s="417"/>
      <c r="C6196" s="418"/>
      <c r="D6196" s="418"/>
    </row>
    <row r="6197" spans="2:4">
      <c r="B6197" s="417"/>
      <c r="C6197" s="418"/>
      <c r="D6197" s="418"/>
    </row>
    <row r="6198" spans="2:4">
      <c r="B6198" s="417"/>
      <c r="C6198" s="418"/>
      <c r="D6198" s="418"/>
    </row>
    <row r="6199" spans="2:4">
      <c r="B6199" s="417"/>
      <c r="C6199" s="418"/>
      <c r="D6199" s="418"/>
    </row>
    <row r="6200" spans="2:4">
      <c r="B6200" s="417"/>
      <c r="C6200" s="418"/>
      <c r="D6200" s="418"/>
    </row>
    <row r="6201" spans="2:4">
      <c r="B6201" s="417"/>
      <c r="C6201" s="418"/>
      <c r="D6201" s="418"/>
    </row>
    <row r="6202" spans="2:4">
      <c r="B6202" s="417"/>
      <c r="C6202" s="418"/>
      <c r="D6202" s="418"/>
    </row>
    <row r="6203" spans="2:4">
      <c r="B6203" s="417"/>
      <c r="C6203" s="418"/>
      <c r="D6203" s="418"/>
    </row>
    <row r="6204" spans="2:4">
      <c r="B6204" s="417"/>
      <c r="C6204" s="418"/>
      <c r="D6204" s="418"/>
    </row>
    <row r="6205" spans="2:4">
      <c r="B6205" s="417"/>
      <c r="C6205" s="418"/>
      <c r="D6205" s="418"/>
    </row>
    <row r="6206" spans="2:4">
      <c r="B6206" s="417"/>
      <c r="C6206" s="418"/>
      <c r="D6206" s="418"/>
    </row>
    <row r="6207" spans="2:4">
      <c r="B6207" s="417"/>
      <c r="C6207" s="418"/>
      <c r="D6207" s="418"/>
    </row>
    <row r="6208" spans="2:4">
      <c r="B6208" s="417"/>
      <c r="C6208" s="418"/>
      <c r="D6208" s="418"/>
    </row>
    <row r="6209" spans="2:4">
      <c r="B6209" s="417"/>
      <c r="C6209" s="418"/>
      <c r="D6209" s="418"/>
    </row>
    <row r="6210" spans="2:4">
      <c r="B6210" s="417"/>
      <c r="C6210" s="418"/>
      <c r="D6210" s="418"/>
    </row>
    <row r="6211" spans="2:4">
      <c r="B6211" s="417"/>
      <c r="C6211" s="418"/>
      <c r="D6211" s="418"/>
    </row>
    <row r="6212" spans="2:4">
      <c r="B6212" s="417"/>
      <c r="C6212" s="418"/>
      <c r="D6212" s="418"/>
    </row>
    <row r="6213" spans="2:4">
      <c r="B6213" s="417"/>
      <c r="C6213" s="418"/>
      <c r="D6213" s="418"/>
    </row>
    <row r="6214" spans="2:4">
      <c r="B6214" s="417"/>
      <c r="C6214" s="418"/>
      <c r="D6214" s="418"/>
    </row>
    <row r="6215" spans="2:4">
      <c r="B6215" s="417"/>
      <c r="C6215" s="418"/>
      <c r="D6215" s="418"/>
    </row>
    <row r="6216" spans="2:4">
      <c r="B6216" s="417"/>
      <c r="C6216" s="418"/>
      <c r="D6216" s="418"/>
    </row>
    <row r="6217" spans="2:4">
      <c r="B6217" s="417"/>
      <c r="C6217" s="418"/>
      <c r="D6217" s="418"/>
    </row>
    <row r="6218" spans="2:4">
      <c r="B6218" s="417"/>
      <c r="C6218" s="418"/>
      <c r="D6218" s="418"/>
    </row>
    <row r="6219" spans="2:4">
      <c r="B6219" s="417"/>
      <c r="C6219" s="418"/>
      <c r="D6219" s="418"/>
    </row>
    <row r="6220" spans="2:4">
      <c r="B6220" s="417"/>
      <c r="C6220" s="418"/>
      <c r="D6220" s="418"/>
    </row>
    <row r="6221" spans="2:4">
      <c r="B6221" s="417"/>
      <c r="C6221" s="418"/>
      <c r="D6221" s="418"/>
    </row>
    <row r="6222" spans="2:4">
      <c r="B6222" s="417"/>
      <c r="C6222" s="418"/>
      <c r="D6222" s="418"/>
    </row>
    <row r="6223" spans="2:4">
      <c r="B6223" s="417"/>
      <c r="C6223" s="418"/>
      <c r="D6223" s="418"/>
    </row>
    <row r="6224" spans="2:4">
      <c r="B6224" s="417"/>
      <c r="C6224" s="418"/>
      <c r="D6224" s="418"/>
    </row>
    <row r="6225" spans="2:4">
      <c r="B6225" s="417"/>
      <c r="C6225" s="418"/>
      <c r="D6225" s="418"/>
    </row>
    <row r="6226" spans="2:4">
      <c r="B6226" s="417"/>
      <c r="C6226" s="418"/>
      <c r="D6226" s="418"/>
    </row>
    <row r="6227" spans="2:4">
      <c r="B6227" s="417"/>
      <c r="C6227" s="418"/>
      <c r="D6227" s="418"/>
    </row>
    <row r="6228" spans="2:4">
      <c r="B6228" s="417"/>
      <c r="C6228" s="418"/>
      <c r="D6228" s="418"/>
    </row>
    <row r="6229" spans="2:4">
      <c r="B6229" s="417"/>
      <c r="C6229" s="418"/>
      <c r="D6229" s="418"/>
    </row>
    <row r="6230" spans="2:4">
      <c r="B6230" s="417"/>
      <c r="C6230" s="418"/>
      <c r="D6230" s="418"/>
    </row>
    <row r="6231" spans="2:4">
      <c r="B6231" s="417"/>
      <c r="C6231" s="418"/>
      <c r="D6231" s="418"/>
    </row>
    <row r="6232" spans="2:4">
      <c r="B6232" s="417"/>
      <c r="C6232" s="418"/>
      <c r="D6232" s="418"/>
    </row>
    <row r="6233" spans="2:4">
      <c r="B6233" s="417"/>
      <c r="C6233" s="418"/>
      <c r="D6233" s="418"/>
    </row>
    <row r="6234" spans="2:4">
      <c r="B6234" s="417"/>
      <c r="C6234" s="418"/>
      <c r="D6234" s="418"/>
    </row>
    <row r="6235" spans="2:4">
      <c r="B6235" s="417"/>
      <c r="C6235" s="418"/>
      <c r="D6235" s="418"/>
    </row>
    <row r="6236" spans="2:4">
      <c r="B6236" s="417"/>
      <c r="C6236" s="418"/>
      <c r="D6236" s="418"/>
    </row>
    <row r="6237" spans="2:4">
      <c r="B6237" s="417"/>
      <c r="C6237" s="418"/>
      <c r="D6237" s="418"/>
    </row>
    <row r="6238" spans="2:4">
      <c r="B6238" s="417"/>
      <c r="C6238" s="418"/>
      <c r="D6238" s="418"/>
    </row>
    <row r="6239" spans="2:4">
      <c r="B6239" s="417"/>
      <c r="C6239" s="418"/>
      <c r="D6239" s="418"/>
    </row>
    <row r="6240" spans="2:4">
      <c r="B6240" s="417"/>
      <c r="C6240" s="418"/>
      <c r="D6240" s="418"/>
    </row>
    <row r="6241" spans="2:4">
      <c r="B6241" s="417"/>
      <c r="C6241" s="418"/>
      <c r="D6241" s="418"/>
    </row>
    <row r="6242" spans="2:4">
      <c r="B6242" s="417"/>
      <c r="C6242" s="418"/>
      <c r="D6242" s="418"/>
    </row>
    <row r="6243" spans="2:4">
      <c r="B6243" s="417"/>
      <c r="C6243" s="418"/>
      <c r="D6243" s="418"/>
    </row>
    <row r="6244" spans="2:4">
      <c r="B6244" s="417"/>
      <c r="C6244" s="418"/>
      <c r="D6244" s="418"/>
    </row>
    <row r="6245" spans="2:4">
      <c r="B6245" s="417"/>
      <c r="C6245" s="418"/>
      <c r="D6245" s="418"/>
    </row>
    <row r="6246" spans="2:4">
      <c r="B6246" s="417"/>
      <c r="C6246" s="418"/>
      <c r="D6246" s="418"/>
    </row>
    <row r="6247" spans="2:4">
      <c r="B6247" s="417"/>
      <c r="C6247" s="418"/>
      <c r="D6247" s="418"/>
    </row>
    <row r="6248" spans="2:4">
      <c r="B6248" s="417"/>
      <c r="C6248" s="418"/>
      <c r="D6248" s="418"/>
    </row>
    <row r="6249" spans="2:4">
      <c r="B6249" s="417"/>
      <c r="C6249" s="418"/>
      <c r="D6249" s="418"/>
    </row>
    <row r="6250" spans="2:4">
      <c r="B6250" s="417"/>
      <c r="C6250" s="418"/>
      <c r="D6250" s="418"/>
    </row>
    <row r="6251" spans="2:4">
      <c r="B6251" s="417"/>
      <c r="C6251" s="418"/>
      <c r="D6251" s="418"/>
    </row>
    <row r="6252" spans="2:4">
      <c r="B6252" s="417"/>
      <c r="C6252" s="418"/>
      <c r="D6252" s="418"/>
    </row>
    <row r="6253" spans="2:4">
      <c r="B6253" s="417"/>
      <c r="C6253" s="418"/>
      <c r="D6253" s="418"/>
    </row>
    <row r="6254" spans="2:4">
      <c r="B6254" s="417"/>
      <c r="C6254" s="418"/>
      <c r="D6254" s="418"/>
    </row>
    <row r="6255" spans="2:4">
      <c r="B6255" s="417"/>
      <c r="C6255" s="418"/>
      <c r="D6255" s="418"/>
    </row>
    <row r="6256" spans="2:4">
      <c r="B6256" s="417"/>
      <c r="C6256" s="418"/>
      <c r="D6256" s="418"/>
    </row>
    <row r="6257" spans="2:4">
      <c r="B6257" s="417"/>
      <c r="C6257" s="418"/>
      <c r="D6257" s="418"/>
    </row>
    <row r="6258" spans="2:4">
      <c r="B6258" s="417"/>
      <c r="C6258" s="418"/>
      <c r="D6258" s="418"/>
    </row>
    <row r="6259" spans="2:4">
      <c r="B6259" s="417"/>
      <c r="C6259" s="418"/>
      <c r="D6259" s="418"/>
    </row>
    <row r="6260" spans="2:4">
      <c r="B6260" s="417"/>
      <c r="C6260" s="418"/>
      <c r="D6260" s="418"/>
    </row>
    <row r="6261" spans="2:4">
      <c r="B6261" s="417"/>
      <c r="C6261" s="418"/>
      <c r="D6261" s="418"/>
    </row>
    <row r="6262" spans="2:4">
      <c r="B6262" s="417"/>
      <c r="C6262" s="418"/>
      <c r="D6262" s="418"/>
    </row>
    <row r="6263" spans="2:4">
      <c r="B6263" s="417"/>
      <c r="C6263" s="418"/>
      <c r="D6263" s="418"/>
    </row>
    <row r="6264" spans="2:4">
      <c r="B6264" s="417"/>
      <c r="C6264" s="418"/>
      <c r="D6264" s="418"/>
    </row>
    <row r="6265" spans="2:4">
      <c r="B6265" s="417"/>
      <c r="C6265" s="418"/>
      <c r="D6265" s="418"/>
    </row>
    <row r="6266" spans="2:4">
      <c r="B6266" s="417"/>
      <c r="C6266" s="418"/>
      <c r="D6266" s="418"/>
    </row>
    <row r="6267" spans="2:4">
      <c r="B6267" s="417"/>
      <c r="C6267" s="418"/>
      <c r="D6267" s="418"/>
    </row>
    <row r="6268" spans="2:4">
      <c r="B6268" s="417"/>
      <c r="C6268" s="418"/>
      <c r="D6268" s="418"/>
    </row>
    <row r="6269" spans="2:4">
      <c r="B6269" s="417"/>
      <c r="C6269" s="418"/>
      <c r="D6269" s="418"/>
    </row>
    <row r="6270" spans="2:4">
      <c r="B6270" s="417"/>
      <c r="C6270" s="418"/>
      <c r="D6270" s="418"/>
    </row>
    <row r="6271" spans="2:4">
      <c r="B6271" s="417"/>
      <c r="C6271" s="418"/>
      <c r="D6271" s="418"/>
    </row>
    <row r="6272" spans="2:4">
      <c r="B6272" s="417"/>
      <c r="C6272" s="418"/>
      <c r="D6272" s="418"/>
    </row>
    <row r="6273" spans="2:4">
      <c r="B6273" s="417"/>
      <c r="C6273" s="418"/>
      <c r="D6273" s="418"/>
    </row>
    <row r="6274" spans="2:4">
      <c r="B6274" s="417"/>
      <c r="C6274" s="418"/>
      <c r="D6274" s="418"/>
    </row>
    <row r="6275" spans="2:4">
      <c r="B6275" s="417"/>
      <c r="C6275" s="418"/>
      <c r="D6275" s="418"/>
    </row>
    <row r="6276" spans="2:4">
      <c r="B6276" s="417"/>
      <c r="C6276" s="418"/>
      <c r="D6276" s="418"/>
    </row>
    <row r="6277" spans="2:4">
      <c r="B6277" s="417"/>
      <c r="C6277" s="418"/>
      <c r="D6277" s="418"/>
    </row>
    <row r="6278" spans="2:4">
      <c r="B6278" s="417"/>
      <c r="C6278" s="418"/>
      <c r="D6278" s="418"/>
    </row>
    <row r="6279" spans="2:4">
      <c r="B6279" s="417"/>
      <c r="C6279" s="418"/>
      <c r="D6279" s="418"/>
    </row>
    <row r="6280" spans="2:4">
      <c r="B6280" s="417"/>
      <c r="C6280" s="418"/>
      <c r="D6280" s="418"/>
    </row>
    <row r="6281" spans="2:4">
      <c r="B6281" s="417"/>
      <c r="C6281" s="418"/>
      <c r="D6281" s="418"/>
    </row>
    <row r="6282" spans="2:4">
      <c r="B6282" s="417"/>
      <c r="C6282" s="418"/>
      <c r="D6282" s="418"/>
    </row>
    <row r="6283" spans="2:4">
      <c r="B6283" s="417"/>
      <c r="C6283" s="418"/>
      <c r="D6283" s="418"/>
    </row>
    <row r="6284" spans="2:4">
      <c r="B6284" s="417"/>
      <c r="C6284" s="418"/>
      <c r="D6284" s="418"/>
    </row>
    <row r="6285" spans="2:4">
      <c r="B6285" s="417"/>
      <c r="C6285" s="418"/>
      <c r="D6285" s="418"/>
    </row>
    <row r="6286" spans="2:4">
      <c r="B6286" s="417"/>
      <c r="C6286" s="418"/>
      <c r="D6286" s="418"/>
    </row>
    <row r="6287" spans="2:4">
      <c r="B6287" s="417"/>
      <c r="C6287" s="418"/>
      <c r="D6287" s="418"/>
    </row>
    <row r="6288" spans="2:4">
      <c r="B6288" s="417"/>
      <c r="C6288" s="418"/>
      <c r="D6288" s="418"/>
    </row>
    <row r="6289" spans="2:4">
      <c r="B6289" s="417"/>
      <c r="C6289" s="418"/>
      <c r="D6289" s="418"/>
    </row>
    <row r="6290" spans="2:4">
      <c r="B6290" s="417"/>
      <c r="C6290" s="418"/>
      <c r="D6290" s="418"/>
    </row>
    <row r="6291" spans="2:4">
      <c r="B6291" s="417"/>
      <c r="C6291" s="418"/>
      <c r="D6291" s="418"/>
    </row>
    <row r="6292" spans="2:4">
      <c r="B6292" s="417"/>
      <c r="C6292" s="418"/>
      <c r="D6292" s="418"/>
    </row>
    <row r="6293" spans="2:4">
      <c r="B6293" s="417"/>
      <c r="C6293" s="418"/>
      <c r="D6293" s="418"/>
    </row>
    <row r="6294" spans="2:4">
      <c r="B6294" s="417"/>
      <c r="C6294" s="418"/>
      <c r="D6294" s="418"/>
    </row>
    <row r="6295" spans="2:4">
      <c r="B6295" s="417"/>
      <c r="C6295" s="418"/>
      <c r="D6295" s="418"/>
    </row>
    <row r="6296" spans="2:4">
      <c r="B6296" s="417"/>
      <c r="C6296" s="418"/>
      <c r="D6296" s="418"/>
    </row>
    <row r="6297" spans="2:4">
      <c r="B6297" s="417"/>
      <c r="C6297" s="418"/>
      <c r="D6297" s="418"/>
    </row>
    <row r="6298" spans="2:4">
      <c r="B6298" s="417"/>
      <c r="C6298" s="418"/>
      <c r="D6298" s="418"/>
    </row>
    <row r="6299" spans="2:4">
      <c r="B6299" s="417"/>
      <c r="C6299" s="418"/>
      <c r="D6299" s="418"/>
    </row>
    <row r="6300" spans="2:4">
      <c r="B6300" s="417"/>
      <c r="C6300" s="418"/>
      <c r="D6300" s="418"/>
    </row>
    <row r="6301" spans="2:4">
      <c r="B6301" s="417"/>
      <c r="C6301" s="418"/>
      <c r="D6301" s="418"/>
    </row>
    <row r="6302" spans="2:4">
      <c r="B6302" s="417"/>
      <c r="C6302" s="418"/>
      <c r="D6302" s="418"/>
    </row>
    <row r="6303" spans="2:4">
      <c r="B6303" s="417"/>
      <c r="C6303" s="418"/>
      <c r="D6303" s="418"/>
    </row>
    <row r="6304" spans="2:4">
      <c r="B6304" s="417"/>
      <c r="C6304" s="418"/>
      <c r="D6304" s="418"/>
    </row>
    <row r="6305" spans="2:4">
      <c r="B6305" s="417"/>
      <c r="C6305" s="418"/>
      <c r="D6305" s="418"/>
    </row>
    <row r="6306" spans="2:4">
      <c r="B6306" s="417"/>
      <c r="C6306" s="418"/>
      <c r="D6306" s="418"/>
    </row>
    <row r="6307" spans="2:4">
      <c r="B6307" s="417"/>
      <c r="C6307" s="418"/>
      <c r="D6307" s="418"/>
    </row>
    <row r="6308" spans="2:4">
      <c r="B6308" s="417"/>
      <c r="C6308" s="418"/>
      <c r="D6308" s="418"/>
    </row>
    <row r="6309" spans="2:4">
      <c r="B6309" s="417"/>
      <c r="C6309" s="418"/>
      <c r="D6309" s="418"/>
    </row>
    <row r="6310" spans="2:4">
      <c r="B6310" s="417"/>
      <c r="C6310" s="418"/>
      <c r="D6310" s="418"/>
    </row>
    <row r="6311" spans="2:4">
      <c r="B6311" s="417"/>
      <c r="C6311" s="418"/>
      <c r="D6311" s="418"/>
    </row>
    <row r="6312" spans="2:4">
      <c r="B6312" s="417"/>
      <c r="C6312" s="418"/>
      <c r="D6312" s="418"/>
    </row>
    <row r="6313" spans="2:4">
      <c r="B6313" s="417"/>
      <c r="C6313" s="418"/>
      <c r="D6313" s="418"/>
    </row>
    <row r="6314" spans="2:4">
      <c r="B6314" s="417"/>
      <c r="C6314" s="418"/>
      <c r="D6314" s="418"/>
    </row>
    <row r="6315" spans="2:4">
      <c r="B6315" s="417"/>
      <c r="C6315" s="418"/>
      <c r="D6315" s="418"/>
    </row>
    <row r="6316" spans="2:4">
      <c r="B6316" s="417"/>
      <c r="C6316" s="418"/>
      <c r="D6316" s="418"/>
    </row>
    <row r="6317" spans="2:4">
      <c r="B6317" s="417"/>
      <c r="C6317" s="418"/>
      <c r="D6317" s="418"/>
    </row>
    <row r="6318" spans="2:4">
      <c r="B6318" s="417"/>
      <c r="C6318" s="418"/>
      <c r="D6318" s="418"/>
    </row>
    <row r="6319" spans="2:4">
      <c r="B6319" s="417"/>
      <c r="C6319" s="418"/>
      <c r="D6319" s="418"/>
    </row>
    <row r="6320" spans="2:4">
      <c r="B6320" s="417"/>
      <c r="C6320" s="418"/>
      <c r="D6320" s="418"/>
    </row>
    <row r="6321" spans="2:4">
      <c r="B6321" s="417"/>
      <c r="C6321" s="418"/>
      <c r="D6321" s="418"/>
    </row>
    <row r="6322" spans="2:4">
      <c r="B6322" s="417"/>
      <c r="C6322" s="418"/>
      <c r="D6322" s="418"/>
    </row>
    <row r="6323" spans="2:4">
      <c r="B6323" s="417"/>
      <c r="C6323" s="418"/>
      <c r="D6323" s="418"/>
    </row>
    <row r="6324" spans="2:4">
      <c r="B6324" s="417"/>
      <c r="C6324" s="418"/>
      <c r="D6324" s="418"/>
    </row>
    <row r="6325" spans="2:4">
      <c r="B6325" s="417"/>
      <c r="C6325" s="418"/>
      <c r="D6325" s="418"/>
    </row>
    <row r="6326" spans="2:4">
      <c r="B6326" s="417"/>
      <c r="C6326" s="418"/>
      <c r="D6326" s="418"/>
    </row>
    <row r="6327" spans="2:4">
      <c r="B6327" s="417"/>
      <c r="C6327" s="418"/>
      <c r="D6327" s="418"/>
    </row>
    <row r="6328" spans="2:4">
      <c r="B6328" s="417"/>
      <c r="C6328" s="418"/>
      <c r="D6328" s="418"/>
    </row>
    <row r="6329" spans="2:4">
      <c r="B6329" s="417"/>
      <c r="C6329" s="418"/>
      <c r="D6329" s="418"/>
    </row>
    <row r="6330" spans="2:4">
      <c r="B6330" s="417"/>
      <c r="C6330" s="418"/>
      <c r="D6330" s="418"/>
    </row>
    <row r="6331" spans="2:4">
      <c r="B6331" s="417"/>
      <c r="C6331" s="418"/>
      <c r="D6331" s="418"/>
    </row>
    <row r="6332" spans="2:4">
      <c r="B6332" s="417"/>
      <c r="C6332" s="418"/>
      <c r="D6332" s="418"/>
    </row>
    <row r="6333" spans="2:4">
      <c r="B6333" s="417"/>
      <c r="C6333" s="418"/>
      <c r="D6333" s="418"/>
    </row>
    <row r="6334" spans="2:4">
      <c r="B6334" s="417"/>
      <c r="C6334" s="418"/>
      <c r="D6334" s="418"/>
    </row>
    <row r="6335" spans="2:4">
      <c r="B6335" s="417"/>
      <c r="C6335" s="418"/>
      <c r="D6335" s="418"/>
    </row>
    <row r="6336" spans="2:4">
      <c r="B6336" s="417"/>
      <c r="C6336" s="418"/>
      <c r="D6336" s="418"/>
    </row>
    <row r="6337" spans="2:4">
      <c r="B6337" s="417"/>
      <c r="C6337" s="418"/>
      <c r="D6337" s="418"/>
    </row>
    <row r="6338" spans="2:4">
      <c r="B6338" s="417"/>
      <c r="C6338" s="418"/>
      <c r="D6338" s="418"/>
    </row>
    <row r="6339" spans="2:4">
      <c r="B6339" s="417"/>
      <c r="C6339" s="418"/>
      <c r="D6339" s="418"/>
    </row>
    <row r="6340" spans="2:4">
      <c r="B6340" s="417"/>
      <c r="C6340" s="418"/>
      <c r="D6340" s="418"/>
    </row>
    <row r="6341" spans="2:4">
      <c r="B6341" s="417"/>
      <c r="C6341" s="418"/>
      <c r="D6341" s="418"/>
    </row>
    <row r="6342" spans="2:4">
      <c r="B6342" s="417"/>
      <c r="C6342" s="418"/>
      <c r="D6342" s="418"/>
    </row>
    <row r="6343" spans="2:4">
      <c r="B6343" s="417"/>
      <c r="C6343" s="418"/>
      <c r="D6343" s="418"/>
    </row>
    <row r="6344" spans="2:4">
      <c r="B6344" s="417"/>
      <c r="C6344" s="418"/>
      <c r="D6344" s="418"/>
    </row>
    <row r="6345" spans="2:4">
      <c r="B6345" s="417"/>
      <c r="C6345" s="418"/>
      <c r="D6345" s="418"/>
    </row>
    <row r="6346" spans="2:4">
      <c r="B6346" s="417"/>
      <c r="C6346" s="418"/>
      <c r="D6346" s="418"/>
    </row>
    <row r="6347" spans="2:4">
      <c r="B6347" s="417"/>
      <c r="C6347" s="418"/>
      <c r="D6347" s="418"/>
    </row>
    <row r="6348" spans="2:4">
      <c r="B6348" s="417"/>
      <c r="C6348" s="418"/>
      <c r="D6348" s="418"/>
    </row>
    <row r="6349" spans="2:4">
      <c r="B6349" s="417"/>
      <c r="C6349" s="418"/>
      <c r="D6349" s="418"/>
    </row>
    <row r="6350" spans="2:4">
      <c r="B6350" s="417"/>
      <c r="C6350" s="418"/>
      <c r="D6350" s="418"/>
    </row>
    <row r="6351" spans="2:4">
      <c r="B6351" s="417"/>
      <c r="C6351" s="418"/>
      <c r="D6351" s="418"/>
    </row>
    <row r="6352" spans="2:4">
      <c r="B6352" s="417"/>
      <c r="C6352" s="418"/>
      <c r="D6352" s="418"/>
    </row>
    <row r="6353" spans="2:4">
      <c r="B6353" s="417"/>
      <c r="C6353" s="418"/>
      <c r="D6353" s="418"/>
    </row>
    <row r="6354" spans="2:4">
      <c r="B6354" s="417"/>
      <c r="C6354" s="418"/>
      <c r="D6354" s="418"/>
    </row>
    <row r="6355" spans="2:4">
      <c r="B6355" s="417"/>
      <c r="C6355" s="418"/>
      <c r="D6355" s="418"/>
    </row>
    <row r="6356" spans="2:4">
      <c r="B6356" s="417"/>
      <c r="C6356" s="418"/>
      <c r="D6356" s="418"/>
    </row>
    <row r="6357" spans="2:4">
      <c r="B6357" s="417"/>
      <c r="C6357" s="418"/>
      <c r="D6357" s="418"/>
    </row>
    <row r="6358" spans="2:4">
      <c r="B6358" s="417"/>
      <c r="C6358" s="418"/>
      <c r="D6358" s="418"/>
    </row>
    <row r="6359" spans="2:4">
      <c r="B6359" s="417"/>
      <c r="C6359" s="418"/>
      <c r="D6359" s="418"/>
    </row>
    <row r="6360" spans="2:4">
      <c r="B6360" s="417"/>
      <c r="C6360" s="418"/>
      <c r="D6360" s="418"/>
    </row>
    <row r="6361" spans="2:4">
      <c r="B6361" s="417"/>
      <c r="C6361" s="418"/>
      <c r="D6361" s="418"/>
    </row>
    <row r="6362" spans="2:4">
      <c r="B6362" s="417"/>
      <c r="C6362" s="418"/>
      <c r="D6362" s="418"/>
    </row>
    <row r="6363" spans="2:4">
      <c r="B6363" s="417"/>
      <c r="C6363" s="418"/>
      <c r="D6363" s="418"/>
    </row>
    <row r="6364" spans="2:4">
      <c r="B6364" s="417"/>
      <c r="C6364" s="418"/>
      <c r="D6364" s="418"/>
    </row>
    <row r="6365" spans="2:4">
      <c r="B6365" s="417"/>
      <c r="C6365" s="418"/>
      <c r="D6365" s="418"/>
    </row>
    <row r="6366" spans="2:4">
      <c r="B6366" s="417"/>
      <c r="C6366" s="418"/>
      <c r="D6366" s="418"/>
    </row>
    <row r="6367" spans="2:4">
      <c r="B6367" s="417"/>
      <c r="C6367" s="418"/>
      <c r="D6367" s="418"/>
    </row>
    <row r="6368" spans="2:4">
      <c r="B6368" s="417"/>
      <c r="C6368" s="418"/>
      <c r="D6368" s="418"/>
    </row>
    <row r="6369" spans="2:4">
      <c r="B6369" s="417"/>
      <c r="C6369" s="418"/>
      <c r="D6369" s="418"/>
    </row>
    <row r="6370" spans="2:4">
      <c r="B6370" s="417"/>
      <c r="C6370" s="418"/>
      <c r="D6370" s="418"/>
    </row>
    <row r="6371" spans="2:4">
      <c r="B6371" s="417"/>
      <c r="C6371" s="418"/>
      <c r="D6371" s="418"/>
    </row>
    <row r="6372" spans="2:4">
      <c r="B6372" s="417"/>
      <c r="C6372" s="418"/>
      <c r="D6372" s="418"/>
    </row>
    <row r="6373" spans="2:4">
      <c r="B6373" s="417"/>
      <c r="C6373" s="418"/>
      <c r="D6373" s="418"/>
    </row>
    <row r="6374" spans="2:4">
      <c r="B6374" s="417"/>
      <c r="C6374" s="418"/>
      <c r="D6374" s="418"/>
    </row>
    <row r="6375" spans="2:4">
      <c r="B6375" s="417"/>
      <c r="C6375" s="418"/>
      <c r="D6375" s="418"/>
    </row>
    <row r="6376" spans="2:4">
      <c r="B6376" s="417"/>
      <c r="C6376" s="418"/>
      <c r="D6376" s="418"/>
    </row>
    <row r="6377" spans="2:4">
      <c r="B6377" s="417"/>
      <c r="C6377" s="418"/>
      <c r="D6377" s="418"/>
    </row>
    <row r="6378" spans="2:4">
      <c r="B6378" s="417"/>
      <c r="C6378" s="418"/>
      <c r="D6378" s="418"/>
    </row>
    <row r="6379" spans="2:4">
      <c r="B6379" s="417"/>
      <c r="C6379" s="418"/>
      <c r="D6379" s="418"/>
    </row>
    <row r="6380" spans="2:4">
      <c r="B6380" s="417"/>
      <c r="C6380" s="418"/>
      <c r="D6380" s="418"/>
    </row>
    <row r="6381" spans="2:4">
      <c r="B6381" s="417"/>
      <c r="C6381" s="418"/>
      <c r="D6381" s="418"/>
    </row>
    <row r="6382" spans="2:4">
      <c r="B6382" s="417"/>
      <c r="C6382" s="418"/>
      <c r="D6382" s="418"/>
    </row>
    <row r="6383" spans="2:4">
      <c r="B6383" s="417"/>
      <c r="C6383" s="418"/>
      <c r="D6383" s="418"/>
    </row>
    <row r="6384" spans="2:4">
      <c r="B6384" s="417"/>
      <c r="C6384" s="418"/>
      <c r="D6384" s="418"/>
    </row>
    <row r="6385" spans="2:4">
      <c r="B6385" s="417"/>
      <c r="C6385" s="418"/>
      <c r="D6385" s="418"/>
    </row>
    <row r="6386" spans="2:4">
      <c r="B6386" s="417"/>
      <c r="C6386" s="418"/>
      <c r="D6386" s="418"/>
    </row>
    <row r="6387" spans="2:4">
      <c r="B6387" s="417"/>
      <c r="C6387" s="418"/>
      <c r="D6387" s="418"/>
    </row>
    <row r="6388" spans="2:4">
      <c r="B6388" s="417"/>
      <c r="C6388" s="418"/>
      <c r="D6388" s="418"/>
    </row>
    <row r="6389" spans="2:4">
      <c r="B6389" s="417"/>
      <c r="C6389" s="418"/>
      <c r="D6389" s="418"/>
    </row>
    <row r="6390" spans="2:4">
      <c r="B6390" s="417"/>
      <c r="C6390" s="418"/>
      <c r="D6390" s="418"/>
    </row>
    <row r="6391" spans="2:4">
      <c r="B6391" s="417"/>
      <c r="C6391" s="418"/>
      <c r="D6391" s="418"/>
    </row>
    <row r="6392" spans="2:4">
      <c r="B6392" s="417"/>
      <c r="C6392" s="418"/>
      <c r="D6392" s="418"/>
    </row>
    <row r="6393" spans="2:4">
      <c r="B6393" s="417"/>
      <c r="C6393" s="418"/>
      <c r="D6393" s="418"/>
    </row>
    <row r="6394" spans="2:4">
      <c r="B6394" s="417"/>
      <c r="C6394" s="418"/>
      <c r="D6394" s="418"/>
    </row>
    <row r="6395" spans="2:4">
      <c r="B6395" s="417"/>
      <c r="C6395" s="418"/>
      <c r="D6395" s="418"/>
    </row>
    <row r="6396" spans="2:4">
      <c r="B6396" s="417"/>
      <c r="C6396" s="418"/>
      <c r="D6396" s="418"/>
    </row>
    <row r="6397" spans="2:4">
      <c r="B6397" s="417"/>
      <c r="C6397" s="418"/>
      <c r="D6397" s="418"/>
    </row>
    <row r="6398" spans="2:4">
      <c r="B6398" s="417"/>
      <c r="C6398" s="418"/>
      <c r="D6398" s="418"/>
    </row>
    <row r="6399" spans="2:4">
      <c r="B6399" s="417"/>
      <c r="C6399" s="418"/>
      <c r="D6399" s="418"/>
    </row>
    <row r="6400" spans="2:4">
      <c r="B6400" s="417"/>
      <c r="C6400" s="418"/>
      <c r="D6400" s="418"/>
    </row>
    <row r="6401" spans="2:4">
      <c r="B6401" s="417"/>
      <c r="C6401" s="418"/>
      <c r="D6401" s="418"/>
    </row>
    <row r="6402" spans="2:4">
      <c r="B6402" s="417"/>
      <c r="C6402" s="418"/>
      <c r="D6402" s="418"/>
    </row>
    <row r="6403" spans="2:4">
      <c r="B6403" s="417"/>
      <c r="C6403" s="418"/>
      <c r="D6403" s="418"/>
    </row>
    <row r="6404" spans="2:4">
      <c r="B6404" s="417"/>
      <c r="C6404" s="418"/>
      <c r="D6404" s="418"/>
    </row>
    <row r="6405" spans="2:4">
      <c r="B6405" s="417"/>
      <c r="C6405" s="418"/>
      <c r="D6405" s="418"/>
    </row>
    <row r="6406" spans="2:4">
      <c r="B6406" s="417"/>
      <c r="C6406" s="418"/>
      <c r="D6406" s="418"/>
    </row>
    <row r="6407" spans="2:4">
      <c r="B6407" s="417"/>
      <c r="C6407" s="418"/>
      <c r="D6407" s="418"/>
    </row>
    <row r="6408" spans="2:4">
      <c r="B6408" s="417"/>
      <c r="C6408" s="418"/>
      <c r="D6408" s="418"/>
    </row>
    <row r="6409" spans="2:4">
      <c r="B6409" s="417"/>
      <c r="C6409" s="418"/>
      <c r="D6409" s="418"/>
    </row>
    <row r="6410" spans="2:4">
      <c r="B6410" s="417"/>
      <c r="C6410" s="418"/>
      <c r="D6410" s="418"/>
    </row>
    <row r="6411" spans="2:4">
      <c r="B6411" s="417"/>
      <c r="C6411" s="418"/>
      <c r="D6411" s="418"/>
    </row>
    <row r="6412" spans="2:4">
      <c r="B6412" s="417"/>
      <c r="C6412" s="418"/>
      <c r="D6412" s="418"/>
    </row>
    <row r="6413" spans="2:4">
      <c r="B6413" s="417"/>
      <c r="C6413" s="418"/>
      <c r="D6413" s="418"/>
    </row>
    <row r="6414" spans="2:4">
      <c r="B6414" s="417"/>
      <c r="C6414" s="418"/>
      <c r="D6414" s="418"/>
    </row>
    <row r="6415" spans="2:4">
      <c r="B6415" s="417"/>
      <c r="C6415" s="418"/>
      <c r="D6415" s="418"/>
    </row>
    <row r="6416" spans="2:4">
      <c r="B6416" s="417"/>
      <c r="C6416" s="418"/>
      <c r="D6416" s="418"/>
    </row>
    <row r="6417" spans="2:4">
      <c r="B6417" s="417"/>
      <c r="C6417" s="418"/>
      <c r="D6417" s="418"/>
    </row>
    <row r="6418" spans="2:4">
      <c r="B6418" s="417"/>
      <c r="C6418" s="418"/>
      <c r="D6418" s="418"/>
    </row>
    <row r="6419" spans="2:4">
      <c r="B6419" s="417"/>
      <c r="C6419" s="418"/>
      <c r="D6419" s="418"/>
    </row>
    <row r="6420" spans="2:4">
      <c r="B6420" s="417"/>
      <c r="C6420" s="418"/>
      <c r="D6420" s="418"/>
    </row>
    <row r="6421" spans="2:4">
      <c r="B6421" s="417"/>
      <c r="C6421" s="418"/>
      <c r="D6421" s="418"/>
    </row>
    <row r="6422" spans="2:4">
      <c r="B6422" s="417"/>
      <c r="C6422" s="418"/>
      <c r="D6422" s="418"/>
    </row>
    <row r="6423" spans="2:4">
      <c r="B6423" s="417"/>
      <c r="C6423" s="418"/>
      <c r="D6423" s="418"/>
    </row>
    <row r="6424" spans="2:4">
      <c r="B6424" s="417"/>
      <c r="C6424" s="418"/>
      <c r="D6424" s="418"/>
    </row>
    <row r="6425" spans="2:4">
      <c r="B6425" s="417"/>
      <c r="C6425" s="418"/>
      <c r="D6425" s="418"/>
    </row>
    <row r="6426" spans="2:4">
      <c r="B6426" s="417"/>
      <c r="C6426" s="418"/>
      <c r="D6426" s="418"/>
    </row>
    <row r="6427" spans="2:4">
      <c r="B6427" s="417"/>
      <c r="C6427" s="418"/>
      <c r="D6427" s="418"/>
    </row>
    <row r="6428" spans="2:4">
      <c r="B6428" s="417"/>
      <c r="C6428" s="418"/>
      <c r="D6428" s="418"/>
    </row>
    <row r="6429" spans="2:4">
      <c r="B6429" s="417"/>
      <c r="C6429" s="418"/>
      <c r="D6429" s="418"/>
    </row>
    <row r="6430" spans="2:4">
      <c r="B6430" s="417"/>
      <c r="C6430" s="418"/>
      <c r="D6430" s="418"/>
    </row>
    <row r="6431" spans="2:4">
      <c r="B6431" s="417"/>
      <c r="C6431" s="418"/>
      <c r="D6431" s="418"/>
    </row>
    <row r="6432" spans="2:4">
      <c r="B6432" s="417"/>
      <c r="C6432" s="418"/>
      <c r="D6432" s="418"/>
    </row>
    <row r="6433" spans="2:4">
      <c r="B6433" s="417"/>
      <c r="C6433" s="418"/>
      <c r="D6433" s="418"/>
    </row>
    <row r="6434" spans="2:4">
      <c r="B6434" s="417"/>
      <c r="C6434" s="418"/>
      <c r="D6434" s="418"/>
    </row>
    <row r="6435" spans="2:4">
      <c r="B6435" s="417"/>
      <c r="C6435" s="418"/>
      <c r="D6435" s="418"/>
    </row>
    <row r="6436" spans="2:4">
      <c r="B6436" s="417"/>
      <c r="C6436" s="418"/>
      <c r="D6436" s="418"/>
    </row>
    <row r="6437" spans="2:4">
      <c r="B6437" s="417"/>
      <c r="C6437" s="418"/>
      <c r="D6437" s="418"/>
    </row>
    <row r="6438" spans="2:4">
      <c r="B6438" s="417"/>
      <c r="C6438" s="418"/>
      <c r="D6438" s="418"/>
    </row>
    <row r="6439" spans="2:4">
      <c r="B6439" s="417"/>
      <c r="C6439" s="418"/>
      <c r="D6439" s="418"/>
    </row>
    <row r="6440" spans="2:4">
      <c r="B6440" s="417"/>
      <c r="C6440" s="418"/>
      <c r="D6440" s="418"/>
    </row>
    <row r="6441" spans="2:4">
      <c r="B6441" s="417"/>
      <c r="C6441" s="418"/>
      <c r="D6441" s="418"/>
    </row>
    <row r="6442" spans="2:4">
      <c r="B6442" s="417"/>
      <c r="C6442" s="418"/>
      <c r="D6442" s="418"/>
    </row>
    <row r="6443" spans="2:4">
      <c r="B6443" s="417"/>
      <c r="C6443" s="418"/>
      <c r="D6443" s="418"/>
    </row>
    <row r="6444" spans="2:4">
      <c r="B6444" s="417"/>
      <c r="C6444" s="418"/>
      <c r="D6444" s="418"/>
    </row>
    <row r="6445" spans="2:4">
      <c r="B6445" s="417"/>
      <c r="C6445" s="418"/>
      <c r="D6445" s="418"/>
    </row>
    <row r="6446" spans="2:4">
      <c r="B6446" s="417"/>
      <c r="C6446" s="418"/>
      <c r="D6446" s="418"/>
    </row>
    <row r="6447" spans="2:4">
      <c r="B6447" s="417"/>
      <c r="C6447" s="418"/>
      <c r="D6447" s="418"/>
    </row>
    <row r="6448" spans="2:4">
      <c r="B6448" s="417"/>
      <c r="C6448" s="418"/>
      <c r="D6448" s="418"/>
    </row>
    <row r="6449" spans="2:4">
      <c r="B6449" s="417"/>
      <c r="C6449" s="418"/>
      <c r="D6449" s="418"/>
    </row>
    <row r="6450" spans="2:4">
      <c r="B6450" s="417"/>
      <c r="C6450" s="418"/>
      <c r="D6450" s="418"/>
    </row>
    <row r="6451" spans="2:4">
      <c r="B6451" s="417"/>
      <c r="C6451" s="418"/>
      <c r="D6451" s="418"/>
    </row>
    <row r="6452" spans="2:4">
      <c r="B6452" s="417"/>
      <c r="C6452" s="418"/>
      <c r="D6452" s="418"/>
    </row>
    <row r="6453" spans="2:4">
      <c r="B6453" s="417"/>
      <c r="C6453" s="418"/>
      <c r="D6453" s="418"/>
    </row>
    <row r="6454" spans="2:4">
      <c r="B6454" s="417"/>
      <c r="C6454" s="418"/>
      <c r="D6454" s="418"/>
    </row>
    <row r="6455" spans="2:4">
      <c r="B6455" s="417"/>
      <c r="C6455" s="418"/>
      <c r="D6455" s="418"/>
    </row>
    <row r="6456" spans="2:4">
      <c r="B6456" s="417"/>
      <c r="C6456" s="418"/>
      <c r="D6456" s="418"/>
    </row>
    <row r="6457" spans="2:4">
      <c r="B6457" s="417"/>
      <c r="C6457" s="418"/>
      <c r="D6457" s="418"/>
    </row>
    <row r="6458" spans="2:4">
      <c r="B6458" s="417"/>
      <c r="C6458" s="418"/>
      <c r="D6458" s="418"/>
    </row>
    <row r="6459" spans="2:4">
      <c r="B6459" s="417"/>
      <c r="C6459" s="418"/>
      <c r="D6459" s="418"/>
    </row>
    <row r="6460" spans="2:4">
      <c r="B6460" s="417"/>
      <c r="C6460" s="418"/>
      <c r="D6460" s="418"/>
    </row>
    <row r="6461" spans="2:4">
      <c r="B6461" s="417"/>
      <c r="C6461" s="418"/>
      <c r="D6461" s="418"/>
    </row>
    <row r="6462" spans="2:4">
      <c r="B6462" s="417"/>
      <c r="C6462" s="418"/>
      <c r="D6462" s="418"/>
    </row>
    <row r="6463" spans="2:4">
      <c r="B6463" s="417"/>
      <c r="C6463" s="418"/>
      <c r="D6463" s="418"/>
    </row>
    <row r="6464" spans="2:4">
      <c r="B6464" s="417"/>
      <c r="C6464" s="418"/>
      <c r="D6464" s="418"/>
    </row>
    <row r="6465" spans="2:4">
      <c r="B6465" s="417"/>
      <c r="C6465" s="418"/>
      <c r="D6465" s="418"/>
    </row>
    <row r="6466" spans="2:4">
      <c r="B6466" s="417"/>
      <c r="C6466" s="418"/>
      <c r="D6466" s="418"/>
    </row>
    <row r="6467" spans="2:4">
      <c r="B6467" s="417"/>
      <c r="C6467" s="418"/>
      <c r="D6467" s="418"/>
    </row>
    <row r="6468" spans="2:4">
      <c r="B6468" s="417"/>
      <c r="C6468" s="418"/>
      <c r="D6468" s="418"/>
    </row>
    <row r="6469" spans="2:4">
      <c r="B6469" s="417"/>
      <c r="C6469" s="418"/>
      <c r="D6469" s="418"/>
    </row>
    <row r="6470" spans="2:4">
      <c r="B6470" s="417"/>
      <c r="C6470" s="418"/>
      <c r="D6470" s="418"/>
    </row>
    <row r="6471" spans="2:4">
      <c r="B6471" s="417"/>
      <c r="C6471" s="418"/>
      <c r="D6471" s="418"/>
    </row>
    <row r="6472" spans="2:4">
      <c r="B6472" s="417"/>
      <c r="C6472" s="418"/>
      <c r="D6472" s="418"/>
    </row>
    <row r="6473" spans="2:4">
      <c r="B6473" s="417"/>
      <c r="C6473" s="418"/>
      <c r="D6473" s="418"/>
    </row>
    <row r="6474" spans="2:4">
      <c r="B6474" s="417"/>
      <c r="C6474" s="418"/>
      <c r="D6474" s="418"/>
    </row>
    <row r="6475" spans="2:4">
      <c r="B6475" s="417"/>
      <c r="C6475" s="418"/>
      <c r="D6475" s="418"/>
    </row>
    <row r="6476" spans="2:4">
      <c r="B6476" s="417"/>
      <c r="C6476" s="418"/>
      <c r="D6476" s="418"/>
    </row>
    <row r="6477" spans="2:4">
      <c r="B6477" s="417"/>
      <c r="C6477" s="418"/>
      <c r="D6477" s="418"/>
    </row>
    <row r="6478" spans="2:4">
      <c r="B6478" s="417"/>
      <c r="C6478" s="418"/>
      <c r="D6478" s="418"/>
    </row>
    <row r="6479" spans="2:4">
      <c r="B6479" s="417"/>
      <c r="C6479" s="418"/>
      <c r="D6479" s="418"/>
    </row>
    <row r="6480" spans="2:4">
      <c r="B6480" s="417"/>
      <c r="C6480" s="418"/>
      <c r="D6480" s="418"/>
    </row>
    <row r="6481" spans="2:4">
      <c r="B6481" s="417"/>
      <c r="C6481" s="418"/>
      <c r="D6481" s="418"/>
    </row>
    <row r="6482" spans="2:4">
      <c r="B6482" s="417"/>
      <c r="C6482" s="418"/>
      <c r="D6482" s="418"/>
    </row>
    <row r="6483" spans="2:4">
      <c r="B6483" s="417"/>
      <c r="C6483" s="418"/>
      <c r="D6483" s="418"/>
    </row>
    <row r="6484" spans="2:4">
      <c r="B6484" s="417"/>
      <c r="C6484" s="418"/>
      <c r="D6484" s="418"/>
    </row>
    <row r="6485" spans="2:4">
      <c r="B6485" s="417"/>
      <c r="C6485" s="418"/>
      <c r="D6485" s="418"/>
    </row>
    <row r="6486" spans="2:4">
      <c r="B6486" s="417"/>
      <c r="C6486" s="418"/>
      <c r="D6486" s="418"/>
    </row>
    <row r="6487" spans="2:4">
      <c r="B6487" s="417"/>
      <c r="C6487" s="418"/>
      <c r="D6487" s="418"/>
    </row>
    <row r="6488" spans="2:4">
      <c r="B6488" s="417"/>
      <c r="C6488" s="418"/>
      <c r="D6488" s="418"/>
    </row>
    <row r="6489" spans="2:4">
      <c r="B6489" s="417"/>
      <c r="C6489" s="418"/>
      <c r="D6489" s="418"/>
    </row>
    <row r="6490" spans="2:4">
      <c r="B6490" s="417"/>
      <c r="C6490" s="418"/>
      <c r="D6490" s="418"/>
    </row>
    <row r="6491" spans="2:4">
      <c r="B6491" s="417"/>
      <c r="C6491" s="418"/>
      <c r="D6491" s="418"/>
    </row>
    <row r="6492" spans="2:4">
      <c r="B6492" s="417"/>
      <c r="C6492" s="418"/>
      <c r="D6492" s="418"/>
    </row>
    <row r="6493" spans="2:4">
      <c r="B6493" s="417"/>
      <c r="C6493" s="418"/>
      <c r="D6493" s="418"/>
    </row>
    <row r="6494" spans="2:4">
      <c r="B6494" s="417"/>
      <c r="C6494" s="418"/>
      <c r="D6494" s="418"/>
    </row>
    <row r="6495" spans="2:4">
      <c r="B6495" s="417"/>
      <c r="C6495" s="418"/>
      <c r="D6495" s="418"/>
    </row>
    <row r="6496" spans="2:4">
      <c r="B6496" s="417"/>
      <c r="C6496" s="418"/>
      <c r="D6496" s="418"/>
    </row>
    <row r="6497" spans="2:4">
      <c r="B6497" s="417"/>
      <c r="C6497" s="418"/>
      <c r="D6497" s="418"/>
    </row>
    <row r="6498" spans="2:4">
      <c r="B6498" s="417"/>
      <c r="C6498" s="418"/>
      <c r="D6498" s="418"/>
    </row>
    <row r="6499" spans="2:4">
      <c r="B6499" s="417"/>
      <c r="C6499" s="418"/>
      <c r="D6499" s="418"/>
    </row>
    <row r="6500" spans="2:4">
      <c r="B6500" s="417"/>
      <c r="C6500" s="418"/>
      <c r="D6500" s="418"/>
    </row>
    <row r="6501" spans="2:4">
      <c r="B6501" s="417"/>
      <c r="C6501" s="418"/>
      <c r="D6501" s="418"/>
    </row>
    <row r="6502" spans="2:4">
      <c r="B6502" s="417"/>
      <c r="C6502" s="418"/>
      <c r="D6502" s="418"/>
    </row>
    <row r="6503" spans="2:4">
      <c r="B6503" s="417"/>
      <c r="C6503" s="418"/>
      <c r="D6503" s="418"/>
    </row>
    <row r="6504" spans="2:4">
      <c r="B6504" s="417"/>
      <c r="C6504" s="418"/>
      <c r="D6504" s="418"/>
    </row>
    <row r="6505" spans="2:4">
      <c r="B6505" s="417"/>
      <c r="C6505" s="418"/>
      <c r="D6505" s="418"/>
    </row>
    <row r="6506" spans="2:4">
      <c r="B6506" s="417"/>
      <c r="C6506" s="418"/>
      <c r="D6506" s="418"/>
    </row>
    <row r="6507" spans="2:4">
      <c r="B6507" s="417"/>
      <c r="C6507" s="418"/>
      <c r="D6507" s="418"/>
    </row>
    <row r="6508" spans="2:4">
      <c r="B6508" s="417"/>
      <c r="C6508" s="418"/>
      <c r="D6508" s="418"/>
    </row>
    <row r="6509" spans="2:4">
      <c r="B6509" s="417"/>
      <c r="C6509" s="418"/>
      <c r="D6509" s="418"/>
    </row>
    <row r="6510" spans="2:4">
      <c r="B6510" s="417"/>
      <c r="C6510" s="418"/>
      <c r="D6510" s="418"/>
    </row>
    <row r="6511" spans="2:4">
      <c r="B6511" s="417"/>
      <c r="C6511" s="418"/>
      <c r="D6511" s="418"/>
    </row>
    <row r="6512" spans="2:4">
      <c r="B6512" s="417"/>
      <c r="C6512" s="418"/>
      <c r="D6512" s="418"/>
    </row>
    <row r="6513" spans="2:4">
      <c r="B6513" s="417"/>
      <c r="C6513" s="418"/>
      <c r="D6513" s="418"/>
    </row>
    <row r="6514" spans="2:4">
      <c r="B6514" s="417"/>
      <c r="C6514" s="418"/>
      <c r="D6514" s="418"/>
    </row>
    <row r="6515" spans="2:4">
      <c r="B6515" s="417"/>
      <c r="C6515" s="418"/>
      <c r="D6515" s="418"/>
    </row>
    <row r="6516" spans="2:4">
      <c r="B6516" s="417"/>
      <c r="C6516" s="418"/>
      <c r="D6516" s="418"/>
    </row>
    <row r="6517" spans="2:4">
      <c r="B6517" s="417"/>
      <c r="C6517" s="418"/>
      <c r="D6517" s="418"/>
    </row>
    <row r="6518" spans="2:4">
      <c r="B6518" s="417"/>
      <c r="C6518" s="418"/>
      <c r="D6518" s="418"/>
    </row>
    <row r="6519" spans="2:4">
      <c r="B6519" s="417"/>
      <c r="C6519" s="418"/>
      <c r="D6519" s="418"/>
    </row>
    <row r="6520" spans="2:4">
      <c r="B6520" s="417"/>
      <c r="C6520" s="418"/>
      <c r="D6520" s="418"/>
    </row>
    <row r="6521" spans="2:4">
      <c r="B6521" s="417"/>
      <c r="C6521" s="418"/>
      <c r="D6521" s="418"/>
    </row>
    <row r="6522" spans="2:4">
      <c r="B6522" s="417"/>
      <c r="C6522" s="418"/>
      <c r="D6522" s="418"/>
    </row>
    <row r="6523" spans="2:4">
      <c r="B6523" s="417"/>
      <c r="C6523" s="418"/>
      <c r="D6523" s="418"/>
    </row>
    <row r="6524" spans="2:4">
      <c r="B6524" s="417"/>
      <c r="C6524" s="418"/>
      <c r="D6524" s="418"/>
    </row>
    <row r="6525" spans="2:4">
      <c r="B6525" s="417"/>
      <c r="C6525" s="418"/>
      <c r="D6525" s="418"/>
    </row>
    <row r="6526" spans="2:4">
      <c r="B6526" s="417"/>
      <c r="C6526" s="418"/>
      <c r="D6526" s="418"/>
    </row>
    <row r="6527" spans="2:4">
      <c r="B6527" s="417"/>
      <c r="C6527" s="418"/>
      <c r="D6527" s="418"/>
    </row>
    <row r="6528" spans="2:4">
      <c r="B6528" s="417"/>
      <c r="C6528" s="418"/>
      <c r="D6528" s="418"/>
    </row>
    <row r="6529" spans="2:4">
      <c r="B6529" s="417"/>
      <c r="C6529" s="418"/>
      <c r="D6529" s="418"/>
    </row>
    <row r="6530" spans="2:4">
      <c r="B6530" s="417"/>
      <c r="C6530" s="418"/>
      <c r="D6530" s="418"/>
    </row>
    <row r="6531" spans="2:4">
      <c r="B6531" s="417"/>
      <c r="C6531" s="418"/>
      <c r="D6531" s="418"/>
    </row>
    <row r="6532" spans="2:4">
      <c r="B6532" s="417"/>
      <c r="C6532" s="418"/>
      <c r="D6532" s="418"/>
    </row>
    <row r="6533" spans="2:4">
      <c r="B6533" s="417"/>
      <c r="C6533" s="418"/>
      <c r="D6533" s="418"/>
    </row>
    <row r="6534" spans="2:4">
      <c r="B6534" s="417"/>
      <c r="C6534" s="418"/>
      <c r="D6534" s="418"/>
    </row>
    <row r="6535" spans="2:4">
      <c r="B6535" s="417"/>
      <c r="C6535" s="418"/>
      <c r="D6535" s="418"/>
    </row>
    <row r="6536" spans="2:4">
      <c r="B6536" s="417"/>
      <c r="C6536" s="418"/>
      <c r="D6536" s="418"/>
    </row>
    <row r="6537" spans="2:4">
      <c r="B6537" s="417"/>
      <c r="C6537" s="418"/>
      <c r="D6537" s="418"/>
    </row>
    <row r="6538" spans="2:4">
      <c r="B6538" s="417"/>
      <c r="C6538" s="418"/>
      <c r="D6538" s="418"/>
    </row>
    <row r="6539" spans="2:4">
      <c r="B6539" s="417"/>
      <c r="C6539" s="418"/>
      <c r="D6539" s="418"/>
    </row>
    <row r="6540" spans="2:4">
      <c r="B6540" s="417"/>
      <c r="C6540" s="418"/>
      <c r="D6540" s="418"/>
    </row>
    <row r="6541" spans="2:4">
      <c r="B6541" s="417"/>
      <c r="C6541" s="418"/>
      <c r="D6541" s="418"/>
    </row>
    <row r="6542" spans="2:4">
      <c r="B6542" s="417"/>
      <c r="C6542" s="418"/>
      <c r="D6542" s="418"/>
    </row>
    <row r="6543" spans="2:4">
      <c r="B6543" s="417"/>
      <c r="C6543" s="418"/>
      <c r="D6543" s="418"/>
    </row>
    <row r="6544" spans="2:4">
      <c r="B6544" s="417"/>
      <c r="C6544" s="418"/>
      <c r="D6544" s="418"/>
    </row>
    <row r="6545" spans="2:4">
      <c r="B6545" s="417"/>
      <c r="C6545" s="418"/>
      <c r="D6545" s="418"/>
    </row>
    <row r="6546" spans="2:4">
      <c r="B6546" s="417"/>
      <c r="C6546" s="418"/>
      <c r="D6546" s="418"/>
    </row>
    <row r="6547" spans="2:4">
      <c r="B6547" s="417"/>
      <c r="C6547" s="418"/>
      <c r="D6547" s="418"/>
    </row>
    <row r="6548" spans="2:4">
      <c r="B6548" s="417"/>
      <c r="C6548" s="418"/>
      <c r="D6548" s="418"/>
    </row>
    <row r="6549" spans="2:4">
      <c r="B6549" s="417"/>
      <c r="C6549" s="418"/>
      <c r="D6549" s="418"/>
    </row>
    <row r="6550" spans="2:4">
      <c r="B6550" s="417"/>
      <c r="C6550" s="418"/>
      <c r="D6550" s="418"/>
    </row>
    <row r="6551" spans="2:4">
      <c r="B6551" s="417"/>
      <c r="C6551" s="418"/>
      <c r="D6551" s="418"/>
    </row>
    <row r="6552" spans="2:4">
      <c r="B6552" s="417"/>
      <c r="C6552" s="418"/>
      <c r="D6552" s="418"/>
    </row>
    <row r="6553" spans="2:4">
      <c r="B6553" s="417"/>
      <c r="C6553" s="418"/>
      <c r="D6553" s="418"/>
    </row>
    <row r="6554" spans="2:4">
      <c r="B6554" s="417"/>
      <c r="C6554" s="418"/>
      <c r="D6554" s="418"/>
    </row>
    <row r="6555" spans="2:4">
      <c r="B6555" s="417"/>
      <c r="C6555" s="418"/>
      <c r="D6555" s="418"/>
    </row>
    <row r="6556" spans="2:4">
      <c r="B6556" s="417"/>
      <c r="C6556" s="418"/>
      <c r="D6556" s="418"/>
    </row>
    <row r="6557" spans="2:4">
      <c r="B6557" s="417"/>
      <c r="C6557" s="418"/>
      <c r="D6557" s="418"/>
    </row>
    <row r="6558" spans="2:4">
      <c r="B6558" s="417"/>
      <c r="C6558" s="418"/>
      <c r="D6558" s="418"/>
    </row>
    <row r="6559" spans="2:4">
      <c r="B6559" s="417"/>
      <c r="C6559" s="418"/>
      <c r="D6559" s="418"/>
    </row>
    <row r="6560" spans="2:4">
      <c r="B6560" s="417"/>
      <c r="C6560" s="418"/>
      <c r="D6560" s="418"/>
    </row>
    <row r="6561" spans="2:4">
      <c r="B6561" s="417"/>
      <c r="C6561" s="418"/>
      <c r="D6561" s="418"/>
    </row>
    <row r="6562" spans="2:4">
      <c r="B6562" s="417"/>
      <c r="C6562" s="418"/>
      <c r="D6562" s="418"/>
    </row>
    <row r="6563" spans="2:4">
      <c r="B6563" s="417"/>
      <c r="C6563" s="418"/>
      <c r="D6563" s="418"/>
    </row>
    <row r="6564" spans="2:4">
      <c r="B6564" s="417"/>
      <c r="C6564" s="418"/>
      <c r="D6564" s="418"/>
    </row>
    <row r="6565" spans="2:4">
      <c r="B6565" s="417"/>
      <c r="C6565" s="418"/>
      <c r="D6565" s="418"/>
    </row>
    <row r="6566" spans="2:4">
      <c r="B6566" s="417"/>
      <c r="C6566" s="418"/>
      <c r="D6566" s="418"/>
    </row>
    <row r="6567" spans="2:4">
      <c r="B6567" s="417"/>
      <c r="C6567" s="418"/>
      <c r="D6567" s="418"/>
    </row>
    <row r="6568" spans="2:4">
      <c r="B6568" s="417"/>
      <c r="C6568" s="418"/>
      <c r="D6568" s="418"/>
    </row>
    <row r="6569" spans="2:4">
      <c r="B6569" s="417"/>
      <c r="C6569" s="418"/>
      <c r="D6569" s="418"/>
    </row>
    <row r="6570" spans="2:4">
      <c r="B6570" s="417"/>
      <c r="C6570" s="418"/>
      <c r="D6570" s="418"/>
    </row>
    <row r="6571" spans="2:4">
      <c r="B6571" s="417"/>
      <c r="C6571" s="418"/>
      <c r="D6571" s="418"/>
    </row>
    <row r="6572" spans="2:4">
      <c r="B6572" s="417"/>
      <c r="C6572" s="418"/>
      <c r="D6572" s="418"/>
    </row>
    <row r="6573" spans="2:4">
      <c r="B6573" s="417"/>
      <c r="C6573" s="418"/>
      <c r="D6573" s="418"/>
    </row>
    <row r="6574" spans="2:4">
      <c r="B6574" s="417"/>
      <c r="C6574" s="418"/>
      <c r="D6574" s="418"/>
    </row>
    <row r="6575" spans="2:4">
      <c r="B6575" s="417"/>
      <c r="C6575" s="418"/>
      <c r="D6575" s="418"/>
    </row>
    <row r="6576" spans="2:4">
      <c r="B6576" s="417"/>
      <c r="C6576" s="418"/>
      <c r="D6576" s="418"/>
    </row>
    <row r="6577" spans="2:4">
      <c r="B6577" s="417"/>
      <c r="C6577" s="418"/>
      <c r="D6577" s="418"/>
    </row>
    <row r="6578" spans="2:4">
      <c r="B6578" s="417"/>
      <c r="C6578" s="418"/>
      <c r="D6578" s="418"/>
    </row>
    <row r="6579" spans="2:4">
      <c r="B6579" s="417"/>
      <c r="C6579" s="418"/>
      <c r="D6579" s="418"/>
    </row>
    <row r="6580" spans="2:4">
      <c r="B6580" s="417"/>
      <c r="C6580" s="418"/>
      <c r="D6580" s="418"/>
    </row>
    <row r="6581" spans="2:4">
      <c r="B6581" s="417"/>
      <c r="C6581" s="418"/>
      <c r="D6581" s="418"/>
    </row>
    <row r="6582" spans="2:4">
      <c r="B6582" s="417"/>
      <c r="C6582" s="418"/>
      <c r="D6582" s="418"/>
    </row>
    <row r="6583" spans="2:4">
      <c r="B6583" s="417"/>
      <c r="C6583" s="418"/>
      <c r="D6583" s="418"/>
    </row>
    <row r="6584" spans="2:4">
      <c r="B6584" s="417"/>
      <c r="C6584" s="418"/>
      <c r="D6584" s="418"/>
    </row>
    <row r="6585" spans="2:4">
      <c r="B6585" s="417"/>
      <c r="C6585" s="418"/>
      <c r="D6585" s="418"/>
    </row>
    <row r="6586" spans="2:4">
      <c r="B6586" s="417"/>
      <c r="C6586" s="418"/>
      <c r="D6586" s="418"/>
    </row>
    <row r="6587" spans="2:4">
      <c r="B6587" s="417"/>
      <c r="C6587" s="418"/>
      <c r="D6587" s="418"/>
    </row>
    <row r="6588" spans="2:4">
      <c r="B6588" s="417"/>
      <c r="C6588" s="418"/>
      <c r="D6588" s="418"/>
    </row>
    <row r="6589" spans="2:4">
      <c r="B6589" s="417"/>
      <c r="C6589" s="418"/>
      <c r="D6589" s="418"/>
    </row>
    <row r="6590" spans="2:4">
      <c r="B6590" s="417"/>
      <c r="C6590" s="418"/>
      <c r="D6590" s="418"/>
    </row>
    <row r="6591" spans="2:4">
      <c r="B6591" s="417"/>
      <c r="C6591" s="418"/>
      <c r="D6591" s="418"/>
    </row>
    <row r="6592" spans="2:4">
      <c r="B6592" s="417"/>
      <c r="C6592" s="418"/>
      <c r="D6592" s="418"/>
    </row>
    <row r="6593" spans="2:4">
      <c r="B6593" s="417"/>
      <c r="C6593" s="418"/>
      <c r="D6593" s="418"/>
    </row>
    <row r="6594" spans="2:4">
      <c r="B6594" s="417"/>
      <c r="C6594" s="418"/>
      <c r="D6594" s="418"/>
    </row>
    <row r="6595" spans="2:4">
      <c r="B6595" s="417"/>
      <c r="C6595" s="418"/>
      <c r="D6595" s="418"/>
    </row>
    <row r="6596" spans="2:4">
      <c r="B6596" s="417"/>
      <c r="C6596" s="418"/>
      <c r="D6596" s="418"/>
    </row>
    <row r="6597" spans="2:4">
      <c r="B6597" s="417"/>
      <c r="C6597" s="418"/>
      <c r="D6597" s="418"/>
    </row>
    <row r="6598" spans="2:4">
      <c r="B6598" s="417"/>
      <c r="C6598" s="418"/>
      <c r="D6598" s="418"/>
    </row>
    <row r="6599" spans="2:4">
      <c r="B6599" s="417"/>
      <c r="C6599" s="418"/>
      <c r="D6599" s="418"/>
    </row>
    <row r="6600" spans="2:4">
      <c r="B6600" s="417"/>
      <c r="C6600" s="418"/>
      <c r="D6600" s="418"/>
    </row>
    <row r="6601" spans="2:4">
      <c r="B6601" s="417"/>
      <c r="C6601" s="418"/>
      <c r="D6601" s="418"/>
    </row>
    <row r="6602" spans="2:4">
      <c r="B6602" s="417"/>
      <c r="C6602" s="418"/>
      <c r="D6602" s="418"/>
    </row>
    <row r="6603" spans="2:4">
      <c r="B6603" s="417"/>
      <c r="C6603" s="418"/>
      <c r="D6603" s="418"/>
    </row>
    <row r="6604" spans="2:4">
      <c r="B6604" s="417"/>
      <c r="C6604" s="418"/>
      <c r="D6604" s="418"/>
    </row>
    <row r="6605" spans="2:4">
      <c r="B6605" s="417"/>
      <c r="C6605" s="418"/>
      <c r="D6605" s="418"/>
    </row>
    <row r="6606" spans="2:4">
      <c r="B6606" s="417"/>
      <c r="C6606" s="418"/>
      <c r="D6606" s="418"/>
    </row>
    <row r="6607" spans="2:4">
      <c r="B6607" s="417"/>
      <c r="C6607" s="418"/>
      <c r="D6607" s="418"/>
    </row>
    <row r="6608" spans="2:4">
      <c r="B6608" s="417"/>
      <c r="C6608" s="418"/>
      <c r="D6608" s="418"/>
    </row>
    <row r="6609" spans="2:4">
      <c r="B6609" s="417"/>
      <c r="C6609" s="418"/>
      <c r="D6609" s="418"/>
    </row>
    <row r="6610" spans="2:4">
      <c r="B6610" s="417"/>
      <c r="C6610" s="418"/>
      <c r="D6610" s="418"/>
    </row>
    <row r="6611" spans="2:4">
      <c r="B6611" s="417"/>
      <c r="C6611" s="418"/>
      <c r="D6611" s="418"/>
    </row>
    <row r="6612" spans="2:4">
      <c r="B6612" s="417"/>
      <c r="C6612" s="418"/>
      <c r="D6612" s="418"/>
    </row>
    <row r="6613" spans="2:4">
      <c r="B6613" s="417"/>
      <c r="C6613" s="418"/>
      <c r="D6613" s="418"/>
    </row>
    <row r="6614" spans="2:4">
      <c r="B6614" s="417"/>
      <c r="C6614" s="418"/>
      <c r="D6614" s="418"/>
    </row>
    <row r="6615" spans="2:4">
      <c r="B6615" s="417"/>
      <c r="C6615" s="418"/>
      <c r="D6615" s="418"/>
    </row>
    <row r="6616" spans="2:4">
      <c r="B6616" s="417"/>
      <c r="C6616" s="418"/>
      <c r="D6616" s="418"/>
    </row>
    <row r="6617" spans="2:4">
      <c r="B6617" s="417"/>
      <c r="C6617" s="418"/>
      <c r="D6617" s="418"/>
    </row>
    <row r="6618" spans="2:4">
      <c r="B6618" s="417"/>
      <c r="C6618" s="418"/>
      <c r="D6618" s="418"/>
    </row>
    <row r="6619" spans="2:4">
      <c r="B6619" s="417"/>
      <c r="C6619" s="418"/>
      <c r="D6619" s="418"/>
    </row>
    <row r="6620" spans="2:4">
      <c r="B6620" s="417"/>
      <c r="C6620" s="418"/>
      <c r="D6620" s="418"/>
    </row>
    <row r="6621" spans="2:4">
      <c r="B6621" s="417"/>
      <c r="C6621" s="418"/>
      <c r="D6621" s="418"/>
    </row>
    <row r="6622" spans="2:4">
      <c r="B6622" s="417"/>
      <c r="C6622" s="418"/>
      <c r="D6622" s="418"/>
    </row>
    <row r="6623" spans="2:4">
      <c r="B6623" s="417"/>
      <c r="C6623" s="418"/>
      <c r="D6623" s="418"/>
    </row>
    <row r="6624" spans="2:4">
      <c r="B6624" s="417"/>
      <c r="C6624" s="418"/>
      <c r="D6624" s="418"/>
    </row>
    <row r="6625" spans="2:4">
      <c r="B6625" s="417"/>
      <c r="C6625" s="418"/>
      <c r="D6625" s="418"/>
    </row>
    <row r="6626" spans="2:4">
      <c r="B6626" s="417"/>
      <c r="C6626" s="418"/>
      <c r="D6626" s="418"/>
    </row>
    <row r="6627" spans="2:4">
      <c r="B6627" s="417"/>
      <c r="C6627" s="418"/>
      <c r="D6627" s="418"/>
    </row>
    <row r="6628" spans="2:4">
      <c r="B6628" s="417"/>
      <c r="C6628" s="418"/>
      <c r="D6628" s="418"/>
    </row>
    <row r="6629" spans="2:4">
      <c r="B6629" s="417"/>
      <c r="C6629" s="418"/>
      <c r="D6629" s="418"/>
    </row>
    <row r="6630" spans="2:4">
      <c r="B6630" s="417"/>
      <c r="C6630" s="418"/>
      <c r="D6630" s="418"/>
    </row>
    <row r="6631" spans="2:4">
      <c r="B6631" s="417"/>
      <c r="C6631" s="418"/>
      <c r="D6631" s="418"/>
    </row>
    <row r="6632" spans="2:4">
      <c r="B6632" s="417"/>
      <c r="C6632" s="418"/>
      <c r="D6632" s="418"/>
    </row>
    <row r="6633" spans="2:4">
      <c r="B6633" s="417"/>
      <c r="C6633" s="418"/>
      <c r="D6633" s="418"/>
    </row>
    <row r="6634" spans="2:4">
      <c r="B6634" s="417"/>
      <c r="C6634" s="418"/>
      <c r="D6634" s="418"/>
    </row>
    <row r="6635" spans="2:4">
      <c r="B6635" s="417"/>
      <c r="C6635" s="418"/>
      <c r="D6635" s="418"/>
    </row>
    <row r="6636" spans="2:4">
      <c r="B6636" s="417"/>
      <c r="C6636" s="418"/>
      <c r="D6636" s="418"/>
    </row>
    <row r="6637" spans="2:4">
      <c r="B6637" s="417"/>
      <c r="C6637" s="418"/>
      <c r="D6637" s="418"/>
    </row>
    <row r="6638" spans="2:4">
      <c r="B6638" s="417"/>
      <c r="C6638" s="418"/>
      <c r="D6638" s="418"/>
    </row>
    <row r="6639" spans="2:4">
      <c r="B6639" s="417"/>
      <c r="C6639" s="418"/>
      <c r="D6639" s="418"/>
    </row>
    <row r="6640" spans="2:4">
      <c r="B6640" s="417"/>
      <c r="C6640" s="418"/>
      <c r="D6640" s="418"/>
    </row>
    <row r="6641" spans="2:4">
      <c r="B6641" s="417"/>
      <c r="C6641" s="418"/>
      <c r="D6641" s="418"/>
    </row>
    <row r="6642" spans="2:4">
      <c r="B6642" s="417"/>
      <c r="C6642" s="418"/>
      <c r="D6642" s="418"/>
    </row>
    <row r="6643" spans="2:4">
      <c r="B6643" s="417"/>
      <c r="C6643" s="418"/>
      <c r="D6643" s="418"/>
    </row>
    <row r="6644" spans="2:4">
      <c r="B6644" s="417"/>
      <c r="C6644" s="418"/>
      <c r="D6644" s="418"/>
    </row>
    <row r="6645" spans="2:4">
      <c r="B6645" s="417"/>
      <c r="C6645" s="418"/>
      <c r="D6645" s="418"/>
    </row>
    <row r="6646" spans="2:4">
      <c r="B6646" s="417"/>
      <c r="C6646" s="418"/>
      <c r="D6646" s="418"/>
    </row>
    <row r="6647" spans="2:4">
      <c r="B6647" s="417"/>
      <c r="C6647" s="418"/>
      <c r="D6647" s="418"/>
    </row>
    <row r="6648" spans="2:4">
      <c r="B6648" s="417"/>
      <c r="C6648" s="418"/>
      <c r="D6648" s="418"/>
    </row>
    <row r="6649" spans="2:4">
      <c r="B6649" s="417"/>
      <c r="C6649" s="418"/>
      <c r="D6649" s="418"/>
    </row>
    <row r="6650" spans="2:4">
      <c r="B6650" s="417"/>
      <c r="C6650" s="418"/>
      <c r="D6650" s="418"/>
    </row>
    <row r="6651" spans="2:4">
      <c r="B6651" s="417"/>
      <c r="C6651" s="418"/>
      <c r="D6651" s="418"/>
    </row>
    <row r="6652" spans="2:4">
      <c r="B6652" s="417"/>
      <c r="C6652" s="418"/>
      <c r="D6652" s="418"/>
    </row>
    <row r="6653" spans="2:4">
      <c r="B6653" s="417"/>
      <c r="C6653" s="418"/>
      <c r="D6653" s="418"/>
    </row>
    <row r="6654" spans="2:4">
      <c r="B6654" s="417"/>
      <c r="C6654" s="418"/>
      <c r="D6654" s="418"/>
    </row>
    <row r="6655" spans="2:4">
      <c r="B6655" s="417"/>
      <c r="C6655" s="418"/>
      <c r="D6655" s="418"/>
    </row>
    <row r="6656" spans="2:4">
      <c r="B6656" s="417"/>
      <c r="C6656" s="418"/>
      <c r="D6656" s="418"/>
    </row>
    <row r="6657" spans="2:4">
      <c r="B6657" s="417"/>
      <c r="C6657" s="418"/>
      <c r="D6657" s="418"/>
    </row>
    <row r="6658" spans="2:4">
      <c r="B6658" s="417"/>
      <c r="C6658" s="418"/>
      <c r="D6658" s="418"/>
    </row>
    <row r="6659" spans="2:4">
      <c r="B6659" s="417"/>
      <c r="C6659" s="418"/>
      <c r="D6659" s="418"/>
    </row>
    <row r="6660" spans="2:4">
      <c r="B6660" s="417"/>
      <c r="C6660" s="418"/>
      <c r="D6660" s="418"/>
    </row>
    <row r="6661" spans="2:4">
      <c r="B6661" s="417"/>
      <c r="C6661" s="418"/>
      <c r="D6661" s="418"/>
    </row>
    <row r="6662" spans="2:4">
      <c r="B6662" s="417"/>
      <c r="C6662" s="418"/>
      <c r="D6662" s="418"/>
    </row>
    <row r="6663" spans="2:4">
      <c r="B6663" s="417"/>
      <c r="C6663" s="418"/>
      <c r="D6663" s="418"/>
    </row>
    <row r="6664" spans="2:4">
      <c r="B6664" s="417"/>
      <c r="C6664" s="418"/>
      <c r="D6664" s="418"/>
    </row>
    <row r="6665" spans="2:4">
      <c r="B6665" s="417"/>
      <c r="C6665" s="418"/>
      <c r="D6665" s="418"/>
    </row>
    <row r="6666" spans="2:4">
      <c r="B6666" s="417"/>
      <c r="C6666" s="418"/>
      <c r="D6666" s="418"/>
    </row>
    <row r="6667" spans="2:4">
      <c r="B6667" s="417"/>
      <c r="C6667" s="418"/>
      <c r="D6667" s="418"/>
    </row>
    <row r="6668" spans="2:4">
      <c r="B6668" s="417"/>
      <c r="C6668" s="418"/>
      <c r="D6668" s="418"/>
    </row>
    <row r="6669" spans="2:4">
      <c r="B6669" s="417"/>
      <c r="C6669" s="418"/>
      <c r="D6669" s="418"/>
    </row>
    <row r="6670" spans="2:4">
      <c r="B6670" s="417"/>
      <c r="C6670" s="418"/>
      <c r="D6670" s="418"/>
    </row>
    <row r="6671" spans="2:4">
      <c r="B6671" s="417"/>
      <c r="C6671" s="418"/>
      <c r="D6671" s="418"/>
    </row>
    <row r="6672" spans="2:4">
      <c r="B6672" s="417"/>
      <c r="C6672" s="418"/>
      <c r="D6672" s="418"/>
    </row>
    <row r="6673" spans="2:4">
      <c r="B6673" s="417"/>
      <c r="C6673" s="418"/>
      <c r="D6673" s="418"/>
    </row>
    <row r="6674" spans="2:4">
      <c r="B6674" s="417"/>
      <c r="C6674" s="418"/>
      <c r="D6674" s="418"/>
    </row>
    <row r="6675" spans="2:4">
      <c r="B6675" s="417"/>
      <c r="C6675" s="418"/>
      <c r="D6675" s="418"/>
    </row>
    <row r="6676" spans="2:4">
      <c r="B6676" s="417"/>
      <c r="C6676" s="418"/>
      <c r="D6676" s="418"/>
    </row>
    <row r="6677" spans="2:4">
      <c r="B6677" s="417"/>
      <c r="C6677" s="418"/>
      <c r="D6677" s="418"/>
    </row>
    <row r="6678" spans="2:4">
      <c r="B6678" s="417"/>
      <c r="C6678" s="418"/>
      <c r="D6678" s="418"/>
    </row>
    <row r="6679" spans="2:4">
      <c r="B6679" s="417"/>
      <c r="C6679" s="418"/>
      <c r="D6679" s="418"/>
    </row>
    <row r="6680" spans="2:4">
      <c r="B6680" s="417"/>
      <c r="C6680" s="418"/>
      <c r="D6680" s="418"/>
    </row>
    <row r="6681" spans="2:4">
      <c r="B6681" s="417"/>
      <c r="C6681" s="418"/>
      <c r="D6681" s="418"/>
    </row>
    <row r="6682" spans="2:4">
      <c r="B6682" s="417"/>
      <c r="C6682" s="418"/>
      <c r="D6682" s="418"/>
    </row>
    <row r="6683" spans="2:4">
      <c r="B6683" s="417"/>
      <c r="C6683" s="418"/>
      <c r="D6683" s="418"/>
    </row>
    <row r="6684" spans="2:4">
      <c r="B6684" s="417"/>
      <c r="C6684" s="418"/>
      <c r="D6684" s="418"/>
    </row>
    <row r="6685" spans="2:4">
      <c r="B6685" s="417"/>
      <c r="C6685" s="418"/>
      <c r="D6685" s="418"/>
    </row>
    <row r="6686" spans="2:4">
      <c r="B6686" s="417"/>
      <c r="C6686" s="418"/>
      <c r="D6686" s="418"/>
    </row>
    <row r="6687" spans="2:4">
      <c r="B6687" s="417"/>
      <c r="C6687" s="418"/>
      <c r="D6687" s="418"/>
    </row>
    <row r="6688" spans="2:4">
      <c r="B6688" s="417"/>
      <c r="C6688" s="418"/>
      <c r="D6688" s="418"/>
    </row>
    <row r="6689" spans="2:4">
      <c r="B6689" s="417"/>
      <c r="C6689" s="418"/>
      <c r="D6689" s="418"/>
    </row>
    <row r="6690" spans="2:4">
      <c r="B6690" s="417"/>
      <c r="C6690" s="418"/>
      <c r="D6690" s="418"/>
    </row>
    <row r="6691" spans="2:4">
      <c r="B6691" s="417"/>
      <c r="C6691" s="418"/>
      <c r="D6691" s="418"/>
    </row>
    <row r="6692" spans="2:4">
      <c r="B6692" s="417"/>
      <c r="C6692" s="418"/>
      <c r="D6692" s="418"/>
    </row>
    <row r="6693" spans="2:4">
      <c r="B6693" s="417"/>
      <c r="C6693" s="418"/>
      <c r="D6693" s="418"/>
    </row>
    <row r="6694" spans="2:4">
      <c r="B6694" s="417"/>
      <c r="C6694" s="418"/>
      <c r="D6694" s="418"/>
    </row>
    <row r="6695" spans="2:4">
      <c r="B6695" s="417"/>
      <c r="C6695" s="418"/>
      <c r="D6695" s="418"/>
    </row>
    <row r="6696" spans="2:4">
      <c r="B6696" s="417"/>
      <c r="C6696" s="418"/>
      <c r="D6696" s="418"/>
    </row>
    <row r="6697" spans="2:4">
      <c r="B6697" s="417"/>
      <c r="C6697" s="418"/>
      <c r="D6697" s="418"/>
    </row>
    <row r="6698" spans="2:4">
      <c r="B6698" s="417"/>
      <c r="C6698" s="418"/>
      <c r="D6698" s="418"/>
    </row>
    <row r="6699" spans="2:4">
      <c r="B6699" s="417"/>
      <c r="C6699" s="418"/>
      <c r="D6699" s="418"/>
    </row>
    <row r="6700" spans="2:4">
      <c r="B6700" s="417"/>
      <c r="C6700" s="418"/>
      <c r="D6700" s="418"/>
    </row>
    <row r="6701" spans="2:4">
      <c r="B6701" s="417"/>
      <c r="C6701" s="418"/>
      <c r="D6701" s="418"/>
    </row>
    <row r="6702" spans="2:4">
      <c r="B6702" s="417"/>
      <c r="C6702" s="418"/>
      <c r="D6702" s="418"/>
    </row>
    <row r="6703" spans="2:4">
      <c r="B6703" s="417"/>
      <c r="C6703" s="418"/>
      <c r="D6703" s="418"/>
    </row>
    <row r="6704" spans="2:4">
      <c r="B6704" s="417"/>
      <c r="C6704" s="418"/>
      <c r="D6704" s="418"/>
    </row>
    <row r="6705" spans="2:4">
      <c r="B6705" s="417"/>
      <c r="C6705" s="418"/>
      <c r="D6705" s="418"/>
    </row>
    <row r="6706" spans="2:4">
      <c r="B6706" s="417"/>
      <c r="C6706" s="418"/>
      <c r="D6706" s="418"/>
    </row>
    <row r="6707" spans="2:4">
      <c r="B6707" s="417"/>
      <c r="C6707" s="418"/>
      <c r="D6707" s="418"/>
    </row>
    <row r="6708" spans="2:4">
      <c r="B6708" s="417"/>
      <c r="C6708" s="418"/>
      <c r="D6708" s="418"/>
    </row>
    <row r="6709" spans="2:4">
      <c r="B6709" s="417"/>
      <c r="C6709" s="418"/>
      <c r="D6709" s="418"/>
    </row>
    <row r="6710" spans="2:4">
      <c r="B6710" s="417"/>
      <c r="C6710" s="418"/>
      <c r="D6710" s="418"/>
    </row>
    <row r="6711" spans="2:4">
      <c r="B6711" s="417"/>
      <c r="C6711" s="418"/>
      <c r="D6711" s="418"/>
    </row>
    <row r="6712" spans="2:4">
      <c r="B6712" s="417"/>
      <c r="C6712" s="418"/>
      <c r="D6712" s="418"/>
    </row>
    <row r="6713" spans="2:4">
      <c r="B6713" s="417"/>
      <c r="C6713" s="418"/>
      <c r="D6713" s="418"/>
    </row>
    <row r="6714" spans="2:4">
      <c r="B6714" s="417"/>
      <c r="C6714" s="418"/>
      <c r="D6714" s="418"/>
    </row>
    <row r="6715" spans="2:4">
      <c r="B6715" s="417"/>
      <c r="C6715" s="418"/>
      <c r="D6715" s="418"/>
    </row>
    <row r="6716" spans="2:4">
      <c r="B6716" s="417"/>
      <c r="C6716" s="418"/>
      <c r="D6716" s="418"/>
    </row>
    <row r="6717" spans="2:4">
      <c r="B6717" s="417"/>
      <c r="C6717" s="418"/>
      <c r="D6717" s="418"/>
    </row>
    <row r="6718" spans="2:4">
      <c r="B6718" s="417"/>
      <c r="C6718" s="418"/>
      <c r="D6718" s="418"/>
    </row>
    <row r="6719" spans="2:4">
      <c r="B6719" s="417"/>
      <c r="C6719" s="418"/>
      <c r="D6719" s="418"/>
    </row>
    <row r="6720" spans="2:4">
      <c r="B6720" s="417"/>
      <c r="C6720" s="418"/>
      <c r="D6720" s="418"/>
    </row>
    <row r="6721" spans="2:4">
      <c r="B6721" s="417"/>
      <c r="C6721" s="418"/>
      <c r="D6721" s="418"/>
    </row>
    <row r="6722" spans="2:4">
      <c r="B6722" s="417"/>
      <c r="C6722" s="418"/>
      <c r="D6722" s="418"/>
    </row>
    <row r="6723" spans="2:4">
      <c r="B6723" s="417"/>
      <c r="C6723" s="418"/>
      <c r="D6723" s="418"/>
    </row>
    <row r="6724" spans="2:4">
      <c r="B6724" s="417"/>
      <c r="C6724" s="418"/>
      <c r="D6724" s="418"/>
    </row>
    <row r="6725" spans="2:4">
      <c r="B6725" s="417"/>
      <c r="C6725" s="418"/>
      <c r="D6725" s="418"/>
    </row>
    <row r="6726" spans="2:4">
      <c r="B6726" s="417"/>
      <c r="C6726" s="418"/>
      <c r="D6726" s="418"/>
    </row>
    <row r="6727" spans="2:4">
      <c r="B6727" s="417"/>
      <c r="C6727" s="418"/>
      <c r="D6727" s="418"/>
    </row>
    <row r="6728" spans="2:4">
      <c r="B6728" s="417"/>
      <c r="C6728" s="418"/>
      <c r="D6728" s="418"/>
    </row>
    <row r="6729" spans="2:4">
      <c r="B6729" s="417"/>
      <c r="C6729" s="418"/>
      <c r="D6729" s="418"/>
    </row>
    <row r="6730" spans="2:4">
      <c r="B6730" s="417"/>
      <c r="C6730" s="418"/>
      <c r="D6730" s="418"/>
    </row>
    <row r="6731" spans="2:4">
      <c r="B6731" s="417"/>
      <c r="C6731" s="418"/>
      <c r="D6731" s="418"/>
    </row>
    <row r="6732" spans="2:4">
      <c r="B6732" s="417"/>
      <c r="C6732" s="418"/>
      <c r="D6732" s="418"/>
    </row>
    <row r="6733" spans="2:4">
      <c r="B6733" s="417"/>
      <c r="C6733" s="418"/>
      <c r="D6733" s="418"/>
    </row>
    <row r="6734" spans="2:4">
      <c r="B6734" s="417"/>
      <c r="C6734" s="418"/>
      <c r="D6734" s="418"/>
    </row>
    <row r="6735" spans="2:4">
      <c r="B6735" s="417"/>
      <c r="C6735" s="418"/>
      <c r="D6735" s="418"/>
    </row>
    <row r="6736" spans="2:4">
      <c r="B6736" s="417"/>
      <c r="C6736" s="418"/>
      <c r="D6736" s="418"/>
    </row>
    <row r="6737" spans="2:4">
      <c r="B6737" s="417"/>
      <c r="C6737" s="418"/>
      <c r="D6737" s="418"/>
    </row>
    <row r="6738" spans="2:4">
      <c r="B6738" s="417"/>
      <c r="C6738" s="418"/>
      <c r="D6738" s="418"/>
    </row>
    <row r="6739" spans="2:4">
      <c r="B6739" s="417"/>
      <c r="C6739" s="418"/>
      <c r="D6739" s="418"/>
    </row>
    <row r="6740" spans="2:4">
      <c r="B6740" s="417"/>
      <c r="C6740" s="418"/>
      <c r="D6740" s="418"/>
    </row>
    <row r="6741" spans="2:4">
      <c r="B6741" s="417"/>
      <c r="C6741" s="418"/>
      <c r="D6741" s="418"/>
    </row>
    <row r="6742" spans="2:4">
      <c r="B6742" s="417"/>
      <c r="C6742" s="418"/>
      <c r="D6742" s="418"/>
    </row>
    <row r="6743" spans="2:4">
      <c r="B6743" s="417"/>
      <c r="C6743" s="418"/>
      <c r="D6743" s="418"/>
    </row>
    <row r="6744" spans="2:4">
      <c r="B6744" s="417"/>
      <c r="C6744" s="418"/>
      <c r="D6744" s="418"/>
    </row>
    <row r="6745" spans="2:4">
      <c r="B6745" s="417"/>
      <c r="C6745" s="418"/>
      <c r="D6745" s="418"/>
    </row>
    <row r="6746" spans="2:4">
      <c r="B6746" s="417"/>
      <c r="C6746" s="418"/>
      <c r="D6746" s="418"/>
    </row>
    <row r="6747" spans="2:4">
      <c r="B6747" s="417"/>
      <c r="C6747" s="418"/>
      <c r="D6747" s="418"/>
    </row>
    <row r="6748" spans="2:4">
      <c r="B6748" s="417"/>
      <c r="C6748" s="418"/>
      <c r="D6748" s="418"/>
    </row>
    <row r="6749" spans="2:4">
      <c r="B6749" s="417"/>
      <c r="C6749" s="418"/>
      <c r="D6749" s="418"/>
    </row>
    <row r="6750" spans="2:4">
      <c r="B6750" s="417"/>
      <c r="C6750" s="418"/>
      <c r="D6750" s="418"/>
    </row>
    <row r="6751" spans="2:4">
      <c r="B6751" s="417"/>
      <c r="C6751" s="418"/>
      <c r="D6751" s="418"/>
    </row>
    <row r="6752" spans="2:4">
      <c r="B6752" s="417"/>
      <c r="C6752" s="418"/>
      <c r="D6752" s="418"/>
    </row>
    <row r="6753" spans="2:4">
      <c r="B6753" s="417"/>
      <c r="C6753" s="418"/>
      <c r="D6753" s="418"/>
    </row>
    <row r="6754" spans="2:4">
      <c r="B6754" s="417"/>
      <c r="C6754" s="418"/>
      <c r="D6754" s="418"/>
    </row>
    <row r="6755" spans="2:4">
      <c r="B6755" s="417"/>
      <c r="C6755" s="418"/>
      <c r="D6755" s="418"/>
    </row>
    <row r="6756" spans="2:4">
      <c r="B6756" s="417"/>
      <c r="C6756" s="418"/>
      <c r="D6756" s="418"/>
    </row>
    <row r="6757" spans="2:4">
      <c r="B6757" s="417"/>
      <c r="C6757" s="418"/>
      <c r="D6757" s="418"/>
    </row>
    <row r="6758" spans="2:4">
      <c r="B6758" s="417"/>
      <c r="C6758" s="418"/>
      <c r="D6758" s="418"/>
    </row>
    <row r="6759" spans="2:4">
      <c r="B6759" s="417"/>
      <c r="C6759" s="418"/>
      <c r="D6759" s="418"/>
    </row>
    <row r="6760" spans="2:4">
      <c r="B6760" s="417"/>
      <c r="C6760" s="418"/>
      <c r="D6760" s="418"/>
    </row>
    <row r="6761" spans="2:4">
      <c r="B6761" s="417"/>
      <c r="C6761" s="418"/>
      <c r="D6761" s="418"/>
    </row>
    <row r="6762" spans="2:4">
      <c r="B6762" s="417"/>
      <c r="C6762" s="418"/>
      <c r="D6762" s="418"/>
    </row>
    <row r="6763" spans="2:4">
      <c r="B6763" s="417"/>
      <c r="C6763" s="418"/>
      <c r="D6763" s="418"/>
    </row>
    <row r="6764" spans="2:4">
      <c r="B6764" s="417"/>
      <c r="C6764" s="418"/>
      <c r="D6764" s="418"/>
    </row>
    <row r="6765" spans="2:4">
      <c r="B6765" s="417"/>
      <c r="C6765" s="418"/>
      <c r="D6765" s="418"/>
    </row>
    <row r="6766" spans="2:4">
      <c r="B6766" s="417"/>
      <c r="C6766" s="418"/>
      <c r="D6766" s="418"/>
    </row>
    <row r="6767" spans="2:4">
      <c r="B6767" s="417"/>
      <c r="C6767" s="418"/>
      <c r="D6767" s="418"/>
    </row>
    <row r="6768" spans="2:4">
      <c r="B6768" s="417"/>
      <c r="C6768" s="418"/>
      <c r="D6768" s="418"/>
    </row>
    <row r="6769" spans="2:4">
      <c r="B6769" s="417"/>
      <c r="C6769" s="418"/>
      <c r="D6769" s="418"/>
    </row>
    <row r="6770" spans="2:4">
      <c r="B6770" s="417"/>
      <c r="C6770" s="418"/>
      <c r="D6770" s="418"/>
    </row>
    <row r="6771" spans="2:4">
      <c r="B6771" s="417"/>
      <c r="C6771" s="418"/>
      <c r="D6771" s="418"/>
    </row>
    <row r="6772" spans="2:4">
      <c r="B6772" s="417"/>
      <c r="C6772" s="418"/>
      <c r="D6772" s="418"/>
    </row>
    <row r="6773" spans="2:4">
      <c r="B6773" s="417"/>
      <c r="C6773" s="418"/>
      <c r="D6773" s="418"/>
    </row>
    <row r="6774" spans="2:4">
      <c r="B6774" s="417"/>
      <c r="C6774" s="418"/>
      <c r="D6774" s="418"/>
    </row>
    <row r="6775" spans="2:4">
      <c r="B6775" s="417"/>
      <c r="C6775" s="418"/>
      <c r="D6775" s="418"/>
    </row>
    <row r="6776" spans="2:4">
      <c r="B6776" s="417"/>
      <c r="C6776" s="418"/>
      <c r="D6776" s="418"/>
    </row>
    <row r="6777" spans="2:4">
      <c r="B6777" s="417"/>
      <c r="C6777" s="418"/>
      <c r="D6777" s="418"/>
    </row>
    <row r="6778" spans="2:4">
      <c r="B6778" s="417"/>
      <c r="C6778" s="418"/>
      <c r="D6778" s="418"/>
    </row>
    <row r="6779" spans="2:4">
      <c r="B6779" s="417"/>
      <c r="C6779" s="418"/>
      <c r="D6779" s="418"/>
    </row>
    <row r="6780" spans="2:4">
      <c r="B6780" s="417"/>
      <c r="C6780" s="418"/>
      <c r="D6780" s="418"/>
    </row>
    <row r="6781" spans="2:4">
      <c r="B6781" s="417"/>
      <c r="C6781" s="418"/>
      <c r="D6781" s="418"/>
    </row>
    <row r="6782" spans="2:4">
      <c r="B6782" s="417"/>
      <c r="C6782" s="418"/>
      <c r="D6782" s="418"/>
    </row>
    <row r="6783" spans="2:4">
      <c r="B6783" s="417"/>
      <c r="C6783" s="418"/>
      <c r="D6783" s="418"/>
    </row>
    <row r="6784" spans="2:4">
      <c r="B6784" s="417"/>
      <c r="C6784" s="418"/>
      <c r="D6784" s="418"/>
    </row>
    <row r="6785" spans="2:4">
      <c r="B6785" s="417"/>
      <c r="C6785" s="418"/>
      <c r="D6785" s="418"/>
    </row>
    <row r="6786" spans="2:4">
      <c r="B6786" s="417"/>
      <c r="C6786" s="418"/>
      <c r="D6786" s="418"/>
    </row>
    <row r="6787" spans="2:4">
      <c r="B6787" s="417"/>
      <c r="C6787" s="418"/>
      <c r="D6787" s="418"/>
    </row>
    <row r="6788" spans="2:4">
      <c r="B6788" s="417"/>
      <c r="C6788" s="418"/>
      <c r="D6788" s="418"/>
    </row>
    <row r="6789" spans="2:4">
      <c r="B6789" s="417"/>
      <c r="C6789" s="418"/>
      <c r="D6789" s="418"/>
    </row>
    <row r="6790" spans="2:4">
      <c r="B6790" s="417"/>
      <c r="C6790" s="418"/>
      <c r="D6790" s="418"/>
    </row>
    <row r="6791" spans="2:4">
      <c r="B6791" s="417"/>
      <c r="C6791" s="418"/>
      <c r="D6791" s="418"/>
    </row>
    <row r="6792" spans="2:4">
      <c r="B6792" s="417"/>
      <c r="C6792" s="418"/>
      <c r="D6792" s="418"/>
    </row>
    <row r="6793" spans="2:4">
      <c r="B6793" s="417"/>
      <c r="C6793" s="418"/>
      <c r="D6793" s="418"/>
    </row>
    <row r="6794" spans="2:4">
      <c r="B6794" s="417"/>
      <c r="C6794" s="418"/>
      <c r="D6794" s="418"/>
    </row>
    <row r="6795" spans="2:4">
      <c r="B6795" s="417"/>
      <c r="C6795" s="418"/>
      <c r="D6795" s="418"/>
    </row>
    <row r="6796" spans="2:4">
      <c r="B6796" s="417"/>
      <c r="C6796" s="418"/>
      <c r="D6796" s="418"/>
    </row>
    <row r="6797" spans="2:4">
      <c r="B6797" s="417"/>
      <c r="C6797" s="418"/>
      <c r="D6797" s="418"/>
    </row>
    <row r="6798" spans="2:4">
      <c r="B6798" s="417"/>
      <c r="C6798" s="418"/>
      <c r="D6798" s="418"/>
    </row>
    <row r="6799" spans="2:4">
      <c r="B6799" s="417"/>
      <c r="C6799" s="418"/>
      <c r="D6799" s="418"/>
    </row>
    <row r="6800" spans="2:4">
      <c r="B6800" s="417"/>
      <c r="C6800" s="418"/>
      <c r="D6800" s="418"/>
    </row>
    <row r="6801" spans="2:4">
      <c r="B6801" s="417"/>
      <c r="C6801" s="418"/>
      <c r="D6801" s="418"/>
    </row>
    <row r="6802" spans="2:4">
      <c r="B6802" s="417"/>
      <c r="C6802" s="418"/>
      <c r="D6802" s="418"/>
    </row>
    <row r="6803" spans="2:4">
      <c r="B6803" s="417"/>
      <c r="C6803" s="418"/>
      <c r="D6803" s="418"/>
    </row>
    <row r="6804" spans="2:4">
      <c r="B6804" s="417"/>
      <c r="C6804" s="418"/>
      <c r="D6804" s="418"/>
    </row>
    <row r="6805" spans="2:4">
      <c r="B6805" s="417"/>
      <c r="C6805" s="418"/>
      <c r="D6805" s="418"/>
    </row>
    <row r="6806" spans="2:4">
      <c r="B6806" s="417"/>
      <c r="C6806" s="418"/>
      <c r="D6806" s="418"/>
    </row>
    <row r="6807" spans="2:4">
      <c r="B6807" s="417"/>
      <c r="C6807" s="418"/>
      <c r="D6807" s="418"/>
    </row>
    <row r="6808" spans="2:4">
      <c r="B6808" s="417"/>
      <c r="C6808" s="418"/>
      <c r="D6808" s="418"/>
    </row>
    <row r="6809" spans="2:4">
      <c r="B6809" s="417"/>
      <c r="C6809" s="418"/>
      <c r="D6809" s="418"/>
    </row>
    <row r="6810" spans="2:4">
      <c r="B6810" s="417"/>
      <c r="C6810" s="418"/>
      <c r="D6810" s="418"/>
    </row>
    <row r="6811" spans="2:4">
      <c r="B6811" s="417"/>
      <c r="C6811" s="418"/>
      <c r="D6811" s="418"/>
    </row>
    <row r="6812" spans="2:4">
      <c r="B6812" s="417"/>
      <c r="C6812" s="418"/>
      <c r="D6812" s="418"/>
    </row>
    <row r="6813" spans="2:4">
      <c r="B6813" s="417"/>
      <c r="C6813" s="418"/>
      <c r="D6813" s="418"/>
    </row>
    <row r="6814" spans="2:4">
      <c r="B6814" s="417"/>
      <c r="C6814" s="418"/>
      <c r="D6814" s="418"/>
    </row>
    <row r="6815" spans="2:4">
      <c r="B6815" s="417"/>
      <c r="C6815" s="418"/>
      <c r="D6815" s="418"/>
    </row>
    <row r="6816" spans="2:4">
      <c r="B6816" s="417"/>
      <c r="C6816" s="418"/>
      <c r="D6816" s="418"/>
    </row>
    <row r="6817" spans="2:4">
      <c r="B6817" s="417"/>
      <c r="C6817" s="418"/>
      <c r="D6817" s="418"/>
    </row>
    <row r="6818" spans="2:4">
      <c r="B6818" s="417"/>
      <c r="C6818" s="418"/>
      <c r="D6818" s="418"/>
    </row>
    <row r="6819" spans="2:4">
      <c r="B6819" s="417"/>
      <c r="C6819" s="418"/>
      <c r="D6819" s="418"/>
    </row>
    <row r="6820" spans="2:4">
      <c r="B6820" s="417"/>
      <c r="C6820" s="418"/>
      <c r="D6820" s="418"/>
    </row>
    <row r="6821" spans="2:4">
      <c r="B6821" s="417"/>
      <c r="C6821" s="418"/>
      <c r="D6821" s="418"/>
    </row>
    <row r="6822" spans="2:4">
      <c r="B6822" s="417"/>
      <c r="C6822" s="418"/>
      <c r="D6822" s="418"/>
    </row>
    <row r="6823" spans="2:4">
      <c r="B6823" s="417"/>
      <c r="C6823" s="418"/>
      <c r="D6823" s="418"/>
    </row>
    <row r="6824" spans="2:4">
      <c r="B6824" s="417"/>
      <c r="C6824" s="418"/>
      <c r="D6824" s="418"/>
    </row>
    <row r="6825" spans="2:4">
      <c r="B6825" s="417"/>
      <c r="C6825" s="418"/>
      <c r="D6825" s="418"/>
    </row>
    <row r="6826" spans="2:4">
      <c r="B6826" s="417"/>
      <c r="C6826" s="418"/>
      <c r="D6826" s="418"/>
    </row>
    <row r="6827" spans="2:4">
      <c r="B6827" s="417"/>
      <c r="C6827" s="418"/>
      <c r="D6827" s="418"/>
    </row>
    <row r="6828" spans="2:4">
      <c r="B6828" s="417"/>
      <c r="C6828" s="418"/>
      <c r="D6828" s="418"/>
    </row>
    <row r="6829" spans="2:4">
      <c r="B6829" s="417"/>
      <c r="C6829" s="418"/>
      <c r="D6829" s="418"/>
    </row>
    <row r="6830" spans="2:4">
      <c r="B6830" s="417"/>
      <c r="C6830" s="418"/>
      <c r="D6830" s="418"/>
    </row>
    <row r="6831" spans="2:4">
      <c r="B6831" s="417"/>
      <c r="C6831" s="418"/>
      <c r="D6831" s="418"/>
    </row>
    <row r="6832" spans="2:4">
      <c r="B6832" s="417"/>
      <c r="C6832" s="418"/>
      <c r="D6832" s="418"/>
    </row>
    <row r="6833" spans="2:4">
      <c r="B6833" s="417"/>
      <c r="C6833" s="418"/>
      <c r="D6833" s="418"/>
    </row>
    <row r="6834" spans="2:4">
      <c r="B6834" s="417"/>
      <c r="C6834" s="418"/>
      <c r="D6834" s="418"/>
    </row>
    <row r="6835" spans="2:4">
      <c r="B6835" s="417"/>
      <c r="C6835" s="418"/>
      <c r="D6835" s="418"/>
    </row>
    <row r="6836" spans="2:4">
      <c r="B6836" s="417"/>
      <c r="C6836" s="418"/>
      <c r="D6836" s="418"/>
    </row>
    <row r="6837" spans="2:4">
      <c r="B6837" s="417"/>
      <c r="C6837" s="418"/>
      <c r="D6837" s="418"/>
    </row>
    <row r="6838" spans="2:4">
      <c r="B6838" s="417"/>
      <c r="C6838" s="418"/>
      <c r="D6838" s="418"/>
    </row>
    <row r="6839" spans="2:4">
      <c r="B6839" s="417"/>
      <c r="C6839" s="418"/>
      <c r="D6839" s="418"/>
    </row>
    <row r="6840" spans="2:4">
      <c r="B6840" s="417"/>
      <c r="C6840" s="418"/>
      <c r="D6840" s="418"/>
    </row>
    <row r="6841" spans="2:4">
      <c r="B6841" s="417"/>
      <c r="C6841" s="418"/>
      <c r="D6841" s="418"/>
    </row>
    <row r="6842" spans="2:4">
      <c r="B6842" s="417"/>
      <c r="C6842" s="418"/>
      <c r="D6842" s="418"/>
    </row>
    <row r="6843" spans="2:4">
      <c r="B6843" s="417"/>
      <c r="C6843" s="418"/>
      <c r="D6843" s="418"/>
    </row>
    <row r="6844" spans="2:4">
      <c r="B6844" s="417"/>
      <c r="C6844" s="418"/>
      <c r="D6844" s="418"/>
    </row>
    <row r="6845" spans="2:4">
      <c r="B6845" s="417"/>
      <c r="C6845" s="418"/>
      <c r="D6845" s="418"/>
    </row>
    <row r="6846" spans="2:4">
      <c r="B6846" s="417"/>
      <c r="C6846" s="418"/>
      <c r="D6846" s="418"/>
    </row>
    <row r="6847" spans="2:4">
      <c r="B6847" s="417"/>
      <c r="C6847" s="418"/>
      <c r="D6847" s="418"/>
    </row>
    <row r="6848" spans="2:4">
      <c r="B6848" s="417"/>
      <c r="C6848" s="418"/>
      <c r="D6848" s="418"/>
    </row>
    <row r="6849" spans="2:4">
      <c r="B6849" s="417"/>
      <c r="C6849" s="418"/>
      <c r="D6849" s="418"/>
    </row>
    <row r="6850" spans="2:4">
      <c r="B6850" s="417"/>
      <c r="C6850" s="418"/>
      <c r="D6850" s="418"/>
    </row>
    <row r="6851" spans="2:4">
      <c r="B6851" s="417"/>
      <c r="C6851" s="418"/>
      <c r="D6851" s="418"/>
    </row>
    <row r="6852" spans="2:4">
      <c r="B6852" s="417"/>
      <c r="C6852" s="418"/>
      <c r="D6852" s="418"/>
    </row>
    <row r="6853" spans="2:4">
      <c r="B6853" s="417"/>
      <c r="C6853" s="418"/>
      <c r="D6853" s="418"/>
    </row>
    <row r="6854" spans="2:4">
      <c r="B6854" s="417"/>
      <c r="C6854" s="418"/>
      <c r="D6854" s="418"/>
    </row>
    <row r="6855" spans="2:4">
      <c r="B6855" s="417"/>
      <c r="C6855" s="418"/>
      <c r="D6855" s="418"/>
    </row>
    <row r="6856" spans="2:4">
      <c r="B6856" s="417"/>
      <c r="C6856" s="418"/>
      <c r="D6856" s="418"/>
    </row>
    <row r="6857" spans="2:4">
      <c r="B6857" s="417"/>
      <c r="C6857" s="418"/>
      <c r="D6857" s="418"/>
    </row>
    <row r="6858" spans="2:4">
      <c r="B6858" s="417"/>
      <c r="C6858" s="418"/>
      <c r="D6858" s="418"/>
    </row>
    <row r="6859" spans="2:4">
      <c r="B6859" s="417"/>
      <c r="C6859" s="418"/>
      <c r="D6859" s="418"/>
    </row>
    <row r="6860" spans="2:4">
      <c r="B6860" s="417"/>
      <c r="C6860" s="418"/>
      <c r="D6860" s="418"/>
    </row>
    <row r="6861" spans="2:4">
      <c r="B6861" s="417"/>
      <c r="C6861" s="418"/>
      <c r="D6861" s="418"/>
    </row>
    <row r="6862" spans="2:4">
      <c r="B6862" s="417"/>
      <c r="C6862" s="418"/>
      <c r="D6862" s="418"/>
    </row>
    <row r="6863" spans="2:4">
      <c r="B6863" s="417"/>
      <c r="C6863" s="418"/>
      <c r="D6863" s="418"/>
    </row>
    <row r="6864" spans="2:4">
      <c r="B6864" s="417"/>
      <c r="C6864" s="418"/>
      <c r="D6864" s="418"/>
    </row>
    <row r="6865" spans="2:4">
      <c r="B6865" s="417"/>
      <c r="C6865" s="418"/>
      <c r="D6865" s="418"/>
    </row>
    <row r="6866" spans="2:4">
      <c r="B6866" s="417"/>
      <c r="C6866" s="418"/>
      <c r="D6866" s="418"/>
    </row>
    <row r="6867" spans="2:4">
      <c r="B6867" s="417"/>
      <c r="C6867" s="418"/>
      <c r="D6867" s="418"/>
    </row>
    <row r="6868" spans="2:4">
      <c r="B6868" s="417"/>
      <c r="C6868" s="418"/>
      <c r="D6868" s="418"/>
    </row>
    <row r="6869" spans="2:4">
      <c r="B6869" s="417"/>
      <c r="C6869" s="418"/>
      <c r="D6869" s="418"/>
    </row>
    <row r="6870" spans="2:4">
      <c r="B6870" s="417"/>
      <c r="C6870" s="418"/>
      <c r="D6870" s="418"/>
    </row>
    <row r="6871" spans="2:4">
      <c r="B6871" s="417"/>
      <c r="C6871" s="418"/>
      <c r="D6871" s="418"/>
    </row>
    <row r="6872" spans="2:4">
      <c r="B6872" s="417"/>
      <c r="C6872" s="418"/>
      <c r="D6872" s="418"/>
    </row>
    <row r="6873" spans="2:4">
      <c r="B6873" s="417"/>
      <c r="C6873" s="418"/>
      <c r="D6873" s="418"/>
    </row>
    <row r="6874" spans="2:4">
      <c r="B6874" s="417"/>
      <c r="C6874" s="418"/>
      <c r="D6874" s="418"/>
    </row>
    <row r="6875" spans="2:4">
      <c r="B6875" s="417"/>
      <c r="C6875" s="418"/>
      <c r="D6875" s="418"/>
    </row>
    <row r="6876" spans="2:4">
      <c r="B6876" s="417"/>
      <c r="C6876" s="418"/>
      <c r="D6876" s="418"/>
    </row>
    <row r="6877" spans="2:4">
      <c r="B6877" s="417"/>
      <c r="C6877" s="418"/>
      <c r="D6877" s="418"/>
    </row>
    <row r="6878" spans="2:4">
      <c r="B6878" s="417"/>
      <c r="C6878" s="418"/>
      <c r="D6878" s="418"/>
    </row>
    <row r="6879" spans="2:4">
      <c r="B6879" s="417"/>
      <c r="C6879" s="418"/>
      <c r="D6879" s="418"/>
    </row>
    <row r="6880" spans="2:4">
      <c r="B6880" s="417"/>
      <c r="C6880" s="418"/>
      <c r="D6880" s="418"/>
    </row>
    <row r="6881" spans="2:4">
      <c r="B6881" s="417"/>
      <c r="C6881" s="418"/>
      <c r="D6881" s="418"/>
    </row>
    <row r="6882" spans="2:4">
      <c r="B6882" s="417"/>
      <c r="C6882" s="418"/>
      <c r="D6882" s="418"/>
    </row>
    <row r="6883" spans="2:4">
      <c r="B6883" s="417"/>
      <c r="C6883" s="418"/>
      <c r="D6883" s="418"/>
    </row>
    <row r="6884" spans="2:4">
      <c r="B6884" s="417"/>
      <c r="C6884" s="418"/>
      <c r="D6884" s="418"/>
    </row>
    <row r="6885" spans="2:4">
      <c r="B6885" s="417"/>
      <c r="C6885" s="418"/>
      <c r="D6885" s="418"/>
    </row>
    <row r="6886" spans="2:4">
      <c r="B6886" s="417"/>
      <c r="C6886" s="418"/>
      <c r="D6886" s="418"/>
    </row>
    <row r="6887" spans="2:4">
      <c r="B6887" s="417"/>
      <c r="C6887" s="418"/>
      <c r="D6887" s="418"/>
    </row>
    <row r="6888" spans="2:4">
      <c r="B6888" s="417"/>
      <c r="C6888" s="418"/>
      <c r="D6888" s="418"/>
    </row>
    <row r="6889" spans="2:4">
      <c r="B6889" s="417"/>
      <c r="C6889" s="418"/>
      <c r="D6889" s="418"/>
    </row>
    <row r="6890" spans="2:4">
      <c r="B6890" s="417"/>
      <c r="C6890" s="418"/>
      <c r="D6890" s="418"/>
    </row>
    <row r="6891" spans="2:4">
      <c r="B6891" s="417"/>
      <c r="C6891" s="418"/>
      <c r="D6891" s="418"/>
    </row>
    <row r="6892" spans="2:4">
      <c r="B6892" s="417"/>
      <c r="C6892" s="418"/>
      <c r="D6892" s="418"/>
    </row>
    <row r="6893" spans="2:4">
      <c r="B6893" s="417"/>
      <c r="C6893" s="418"/>
      <c r="D6893" s="418"/>
    </row>
    <row r="6894" spans="2:4">
      <c r="B6894" s="417"/>
      <c r="C6894" s="418"/>
      <c r="D6894" s="418"/>
    </row>
    <row r="6895" spans="2:4">
      <c r="B6895" s="417"/>
      <c r="C6895" s="418"/>
      <c r="D6895" s="418"/>
    </row>
    <row r="6896" spans="2:4">
      <c r="B6896" s="417"/>
      <c r="C6896" s="418"/>
      <c r="D6896" s="418"/>
    </row>
    <row r="6897" spans="2:4">
      <c r="B6897" s="417"/>
      <c r="C6897" s="418"/>
      <c r="D6897" s="418"/>
    </row>
    <row r="6898" spans="2:4">
      <c r="B6898" s="417"/>
      <c r="C6898" s="418"/>
      <c r="D6898" s="418"/>
    </row>
    <row r="6899" spans="2:4">
      <c r="B6899" s="417"/>
      <c r="C6899" s="418"/>
      <c r="D6899" s="418"/>
    </row>
    <row r="6900" spans="2:4">
      <c r="B6900" s="417"/>
      <c r="C6900" s="418"/>
      <c r="D6900" s="418"/>
    </row>
    <row r="6901" spans="2:4">
      <c r="B6901" s="417"/>
      <c r="C6901" s="418"/>
      <c r="D6901" s="418"/>
    </row>
    <row r="6902" spans="2:4">
      <c r="B6902" s="417"/>
      <c r="C6902" s="418"/>
      <c r="D6902" s="418"/>
    </row>
    <row r="6903" spans="2:4">
      <c r="B6903" s="417"/>
      <c r="C6903" s="418"/>
      <c r="D6903" s="418"/>
    </row>
    <row r="6904" spans="2:4">
      <c r="B6904" s="417"/>
      <c r="C6904" s="418"/>
      <c r="D6904" s="418"/>
    </row>
    <row r="6905" spans="2:4">
      <c r="B6905" s="417"/>
      <c r="C6905" s="418"/>
      <c r="D6905" s="418"/>
    </row>
    <row r="6906" spans="2:4">
      <c r="B6906" s="417"/>
      <c r="C6906" s="418"/>
      <c r="D6906" s="418"/>
    </row>
    <row r="6907" spans="2:4">
      <c r="B6907" s="417"/>
      <c r="C6907" s="418"/>
      <c r="D6907" s="418"/>
    </row>
    <row r="6908" spans="2:4">
      <c r="B6908" s="417"/>
      <c r="C6908" s="418"/>
      <c r="D6908" s="418"/>
    </row>
    <row r="6909" spans="2:4">
      <c r="B6909" s="417"/>
      <c r="C6909" s="418"/>
      <c r="D6909" s="418"/>
    </row>
    <row r="6910" spans="2:4">
      <c r="B6910" s="417"/>
      <c r="C6910" s="418"/>
      <c r="D6910" s="418"/>
    </row>
    <row r="6911" spans="2:4">
      <c r="B6911" s="417"/>
      <c r="C6911" s="418"/>
      <c r="D6911" s="418"/>
    </row>
    <row r="6912" spans="2:4">
      <c r="B6912" s="417"/>
      <c r="C6912" s="418"/>
      <c r="D6912" s="418"/>
    </row>
    <row r="6913" spans="2:4">
      <c r="B6913" s="417"/>
      <c r="C6913" s="418"/>
      <c r="D6913" s="418"/>
    </row>
    <row r="6914" spans="2:4">
      <c r="B6914" s="417"/>
      <c r="C6914" s="418"/>
      <c r="D6914" s="418"/>
    </row>
    <row r="6915" spans="2:4">
      <c r="B6915" s="417"/>
      <c r="C6915" s="418"/>
      <c r="D6915" s="418"/>
    </row>
    <row r="6916" spans="2:4">
      <c r="B6916" s="417"/>
      <c r="C6916" s="418"/>
      <c r="D6916" s="418"/>
    </row>
    <row r="6917" spans="2:4">
      <c r="B6917" s="417"/>
      <c r="C6917" s="418"/>
      <c r="D6917" s="418"/>
    </row>
    <row r="6918" spans="2:4">
      <c r="B6918" s="417"/>
      <c r="C6918" s="418"/>
      <c r="D6918" s="418"/>
    </row>
    <row r="6919" spans="2:4">
      <c r="B6919" s="417"/>
      <c r="C6919" s="418"/>
      <c r="D6919" s="418"/>
    </row>
    <row r="6920" spans="2:4">
      <c r="B6920" s="417"/>
      <c r="C6920" s="418"/>
      <c r="D6920" s="418"/>
    </row>
    <row r="6921" spans="2:4">
      <c r="B6921" s="417"/>
      <c r="C6921" s="418"/>
      <c r="D6921" s="418"/>
    </row>
    <row r="6922" spans="2:4">
      <c r="B6922" s="417"/>
      <c r="C6922" s="418"/>
      <c r="D6922" s="418"/>
    </row>
    <row r="6923" spans="2:4">
      <c r="B6923" s="417"/>
      <c r="C6923" s="418"/>
      <c r="D6923" s="418"/>
    </row>
    <row r="6924" spans="2:4">
      <c r="B6924" s="417"/>
      <c r="C6924" s="418"/>
      <c r="D6924" s="418"/>
    </row>
    <row r="6925" spans="2:4">
      <c r="B6925" s="417"/>
      <c r="C6925" s="418"/>
      <c r="D6925" s="418"/>
    </row>
    <row r="6926" spans="2:4">
      <c r="B6926" s="417"/>
      <c r="C6926" s="418"/>
      <c r="D6926" s="418"/>
    </row>
    <row r="6927" spans="2:4">
      <c r="B6927" s="417"/>
      <c r="C6927" s="418"/>
      <c r="D6927" s="418"/>
    </row>
    <row r="6928" spans="2:4">
      <c r="B6928" s="417"/>
      <c r="C6928" s="418"/>
      <c r="D6928" s="418"/>
    </row>
    <row r="6929" spans="2:4">
      <c r="B6929" s="417"/>
      <c r="C6929" s="418"/>
      <c r="D6929" s="418"/>
    </row>
    <row r="6930" spans="2:4">
      <c r="B6930" s="417"/>
      <c r="C6930" s="418"/>
      <c r="D6930" s="418"/>
    </row>
    <row r="6931" spans="2:4">
      <c r="B6931" s="417"/>
      <c r="C6931" s="418"/>
      <c r="D6931" s="418"/>
    </row>
    <row r="6932" spans="2:4">
      <c r="B6932" s="417"/>
      <c r="C6932" s="418"/>
      <c r="D6932" s="418"/>
    </row>
    <row r="6933" spans="2:4">
      <c r="B6933" s="417"/>
      <c r="C6933" s="418"/>
      <c r="D6933" s="418"/>
    </row>
    <row r="6934" spans="2:4">
      <c r="B6934" s="417"/>
      <c r="C6934" s="418"/>
      <c r="D6934" s="418"/>
    </row>
    <row r="6935" spans="2:4">
      <c r="B6935" s="417"/>
      <c r="C6935" s="418"/>
      <c r="D6935" s="418"/>
    </row>
    <row r="6936" spans="2:4">
      <c r="B6936" s="417"/>
      <c r="C6936" s="418"/>
      <c r="D6936" s="418"/>
    </row>
    <row r="6937" spans="2:4">
      <c r="B6937" s="417"/>
      <c r="C6937" s="418"/>
      <c r="D6937" s="418"/>
    </row>
    <row r="6938" spans="2:4">
      <c r="B6938" s="417"/>
      <c r="C6938" s="418"/>
      <c r="D6938" s="418"/>
    </row>
    <row r="6939" spans="2:4">
      <c r="B6939" s="417"/>
      <c r="C6939" s="418"/>
      <c r="D6939" s="418"/>
    </row>
    <row r="6940" spans="2:4">
      <c r="B6940" s="417"/>
      <c r="C6940" s="418"/>
      <c r="D6940" s="418"/>
    </row>
    <row r="6941" spans="2:4">
      <c r="B6941" s="417"/>
      <c r="C6941" s="418"/>
      <c r="D6941" s="418"/>
    </row>
    <row r="6942" spans="2:4">
      <c r="B6942" s="417"/>
      <c r="C6942" s="418"/>
      <c r="D6942" s="418"/>
    </row>
    <row r="6943" spans="2:4">
      <c r="B6943" s="417"/>
      <c r="C6943" s="418"/>
      <c r="D6943" s="418"/>
    </row>
    <row r="6944" spans="2:4">
      <c r="B6944" s="417"/>
      <c r="C6944" s="418"/>
      <c r="D6944" s="418"/>
    </row>
    <row r="6945" spans="2:4">
      <c r="B6945" s="417"/>
      <c r="C6945" s="418"/>
      <c r="D6945" s="418"/>
    </row>
    <row r="6946" spans="2:4">
      <c r="B6946" s="417"/>
      <c r="C6946" s="418"/>
      <c r="D6946" s="418"/>
    </row>
    <row r="6947" spans="2:4">
      <c r="B6947" s="417"/>
      <c r="C6947" s="418"/>
      <c r="D6947" s="418"/>
    </row>
    <row r="6948" spans="2:4">
      <c r="B6948" s="417"/>
      <c r="C6948" s="418"/>
      <c r="D6948" s="418"/>
    </row>
    <row r="6949" spans="2:4">
      <c r="B6949" s="417"/>
      <c r="C6949" s="418"/>
      <c r="D6949" s="418"/>
    </row>
    <row r="6950" spans="2:4">
      <c r="B6950" s="417"/>
      <c r="C6950" s="418"/>
      <c r="D6950" s="418"/>
    </row>
    <row r="6951" spans="2:4">
      <c r="B6951" s="417"/>
      <c r="C6951" s="418"/>
      <c r="D6951" s="418"/>
    </row>
    <row r="6952" spans="2:4">
      <c r="B6952" s="417"/>
      <c r="C6952" s="418"/>
      <c r="D6952" s="418"/>
    </row>
    <row r="6953" spans="2:4">
      <c r="B6953" s="417"/>
      <c r="C6953" s="418"/>
      <c r="D6953" s="418"/>
    </row>
    <row r="6954" spans="2:4">
      <c r="B6954" s="417"/>
      <c r="C6954" s="418"/>
      <c r="D6954" s="418"/>
    </row>
    <row r="6955" spans="2:4">
      <c r="B6955" s="417"/>
      <c r="C6955" s="418"/>
      <c r="D6955" s="418"/>
    </row>
    <row r="6956" spans="2:4">
      <c r="B6956" s="417"/>
      <c r="C6956" s="418"/>
      <c r="D6956" s="418"/>
    </row>
    <row r="6957" spans="2:4">
      <c r="B6957" s="417"/>
      <c r="C6957" s="418"/>
      <c r="D6957" s="418"/>
    </row>
    <row r="6958" spans="2:4">
      <c r="B6958" s="417"/>
      <c r="C6958" s="418"/>
      <c r="D6958" s="418"/>
    </row>
    <row r="6959" spans="2:4">
      <c r="B6959" s="417"/>
      <c r="C6959" s="418"/>
      <c r="D6959" s="418"/>
    </row>
    <row r="6960" spans="2:4">
      <c r="B6960" s="417"/>
      <c r="C6960" s="418"/>
      <c r="D6960" s="418"/>
    </row>
    <row r="6961" spans="2:4">
      <c r="B6961" s="417"/>
      <c r="C6961" s="418"/>
      <c r="D6961" s="418"/>
    </row>
    <row r="6962" spans="2:4">
      <c r="B6962" s="417"/>
      <c r="C6962" s="418"/>
      <c r="D6962" s="418"/>
    </row>
    <row r="6963" spans="2:4">
      <c r="B6963" s="417"/>
      <c r="C6963" s="418"/>
      <c r="D6963" s="418"/>
    </row>
    <row r="6964" spans="2:4">
      <c r="B6964" s="417"/>
      <c r="C6964" s="418"/>
      <c r="D6964" s="418"/>
    </row>
    <row r="6965" spans="2:4">
      <c r="B6965" s="417"/>
      <c r="C6965" s="418"/>
      <c r="D6965" s="418"/>
    </row>
    <row r="6966" spans="2:4">
      <c r="B6966" s="417"/>
      <c r="C6966" s="418"/>
      <c r="D6966" s="418"/>
    </row>
    <row r="6967" spans="2:4">
      <c r="B6967" s="417"/>
      <c r="C6967" s="418"/>
      <c r="D6967" s="418"/>
    </row>
    <row r="6968" spans="2:4">
      <c r="B6968" s="417"/>
      <c r="C6968" s="418"/>
      <c r="D6968" s="418"/>
    </row>
    <row r="6969" spans="2:4">
      <c r="B6969" s="417"/>
      <c r="C6969" s="418"/>
      <c r="D6969" s="418"/>
    </row>
    <row r="6970" spans="2:4">
      <c r="B6970" s="417"/>
      <c r="C6970" s="418"/>
      <c r="D6970" s="418"/>
    </row>
    <row r="6971" spans="2:4">
      <c r="B6971" s="417"/>
      <c r="C6971" s="418"/>
      <c r="D6971" s="418"/>
    </row>
    <row r="6972" spans="2:4">
      <c r="B6972" s="417"/>
      <c r="C6972" s="418"/>
      <c r="D6972" s="418"/>
    </row>
    <row r="6973" spans="2:4">
      <c r="B6973" s="417"/>
      <c r="C6973" s="418"/>
      <c r="D6973" s="418"/>
    </row>
    <row r="6974" spans="2:4">
      <c r="B6974" s="417"/>
      <c r="C6974" s="418"/>
      <c r="D6974" s="418"/>
    </row>
    <row r="6975" spans="2:4">
      <c r="B6975" s="417"/>
      <c r="C6975" s="418"/>
      <c r="D6975" s="418"/>
    </row>
    <row r="6976" spans="2:4">
      <c r="B6976" s="417"/>
      <c r="C6976" s="418"/>
      <c r="D6976" s="418"/>
    </row>
    <row r="6977" spans="2:4">
      <c r="B6977" s="417"/>
      <c r="C6977" s="418"/>
      <c r="D6977" s="418"/>
    </row>
    <row r="6978" spans="2:4">
      <c r="B6978" s="417"/>
      <c r="C6978" s="418"/>
      <c r="D6978" s="418"/>
    </row>
    <row r="6979" spans="2:4">
      <c r="B6979" s="417"/>
      <c r="C6979" s="418"/>
      <c r="D6979" s="418"/>
    </row>
    <row r="6980" spans="2:4">
      <c r="B6980" s="417"/>
      <c r="C6980" s="418"/>
      <c r="D6980" s="418"/>
    </row>
    <row r="6981" spans="2:4">
      <c r="B6981" s="417"/>
      <c r="C6981" s="418"/>
      <c r="D6981" s="418"/>
    </row>
    <row r="6982" spans="2:4">
      <c r="B6982" s="417"/>
      <c r="C6982" s="418"/>
      <c r="D6982" s="418"/>
    </row>
    <row r="6983" spans="2:4">
      <c r="B6983" s="417"/>
      <c r="C6983" s="418"/>
      <c r="D6983" s="418"/>
    </row>
    <row r="6984" spans="2:4">
      <c r="B6984" s="417"/>
      <c r="C6984" s="418"/>
      <c r="D6984" s="418"/>
    </row>
    <row r="6985" spans="2:4">
      <c r="B6985" s="417"/>
      <c r="C6985" s="418"/>
      <c r="D6985" s="418"/>
    </row>
    <row r="6986" spans="2:4">
      <c r="B6986" s="417"/>
      <c r="C6986" s="418"/>
      <c r="D6986" s="418"/>
    </row>
    <row r="6987" spans="2:4">
      <c r="B6987" s="417"/>
      <c r="C6987" s="418"/>
      <c r="D6987" s="418"/>
    </row>
    <row r="6988" spans="2:4">
      <c r="B6988" s="417"/>
      <c r="C6988" s="418"/>
      <c r="D6988" s="418"/>
    </row>
    <row r="6989" spans="2:4">
      <c r="B6989" s="417"/>
      <c r="C6989" s="418"/>
      <c r="D6989" s="418"/>
    </row>
    <row r="6990" spans="2:4">
      <c r="B6990" s="417"/>
      <c r="C6990" s="418"/>
      <c r="D6990" s="418"/>
    </row>
    <row r="6991" spans="2:4">
      <c r="B6991" s="417"/>
      <c r="C6991" s="418"/>
      <c r="D6991" s="418"/>
    </row>
    <row r="6992" spans="2:4">
      <c r="B6992" s="417"/>
      <c r="C6992" s="418"/>
      <c r="D6992" s="418"/>
    </row>
    <row r="6993" spans="2:4">
      <c r="B6993" s="417"/>
      <c r="C6993" s="418"/>
      <c r="D6993" s="418"/>
    </row>
    <row r="6994" spans="2:4">
      <c r="B6994" s="417"/>
      <c r="C6994" s="418"/>
      <c r="D6994" s="418"/>
    </row>
    <row r="6995" spans="2:4">
      <c r="B6995" s="417"/>
      <c r="C6995" s="418"/>
      <c r="D6995" s="418"/>
    </row>
    <row r="6996" spans="2:4">
      <c r="B6996" s="417"/>
      <c r="C6996" s="418"/>
      <c r="D6996" s="418"/>
    </row>
    <row r="6997" spans="2:4">
      <c r="B6997" s="417"/>
      <c r="C6997" s="418"/>
      <c r="D6997" s="418"/>
    </row>
    <row r="6998" spans="2:4">
      <c r="B6998" s="417"/>
      <c r="C6998" s="418"/>
      <c r="D6998" s="418"/>
    </row>
    <row r="6999" spans="2:4">
      <c r="B6999" s="417"/>
      <c r="C6999" s="418"/>
      <c r="D6999" s="418"/>
    </row>
    <row r="7000" spans="2:4">
      <c r="B7000" s="417"/>
      <c r="C7000" s="418"/>
      <c r="D7000" s="418"/>
    </row>
    <row r="7001" spans="2:4">
      <c r="B7001" s="417"/>
      <c r="C7001" s="418"/>
      <c r="D7001" s="418"/>
    </row>
    <row r="7002" spans="2:4">
      <c r="B7002" s="417"/>
      <c r="C7002" s="418"/>
      <c r="D7002" s="418"/>
    </row>
    <row r="7003" spans="2:4">
      <c r="B7003" s="417"/>
      <c r="C7003" s="418"/>
      <c r="D7003" s="418"/>
    </row>
    <row r="7004" spans="2:4">
      <c r="B7004" s="417"/>
      <c r="C7004" s="418"/>
      <c r="D7004" s="418"/>
    </row>
    <row r="7005" spans="2:4">
      <c r="B7005" s="417"/>
      <c r="C7005" s="418"/>
      <c r="D7005" s="418"/>
    </row>
    <row r="7006" spans="2:4">
      <c r="B7006" s="417"/>
      <c r="C7006" s="418"/>
      <c r="D7006" s="418"/>
    </row>
    <row r="7007" spans="2:4">
      <c r="B7007" s="417"/>
      <c r="C7007" s="418"/>
      <c r="D7007" s="418"/>
    </row>
    <row r="7008" spans="2:4">
      <c r="B7008" s="417"/>
      <c r="C7008" s="418"/>
      <c r="D7008" s="418"/>
    </row>
    <row r="7009" spans="2:4">
      <c r="B7009" s="417"/>
      <c r="C7009" s="418"/>
      <c r="D7009" s="418"/>
    </row>
    <row r="7010" spans="2:4">
      <c r="B7010" s="417"/>
      <c r="C7010" s="418"/>
      <c r="D7010" s="418"/>
    </row>
    <row r="7011" spans="2:4">
      <c r="B7011" s="417"/>
      <c r="C7011" s="418"/>
      <c r="D7011" s="418"/>
    </row>
    <row r="7012" spans="2:4">
      <c r="B7012" s="417"/>
      <c r="C7012" s="418"/>
      <c r="D7012" s="418"/>
    </row>
    <row r="7013" spans="2:4">
      <c r="B7013" s="417"/>
      <c r="C7013" s="418"/>
      <c r="D7013" s="418"/>
    </row>
    <row r="7014" spans="2:4">
      <c r="B7014" s="417"/>
      <c r="C7014" s="418"/>
      <c r="D7014" s="418"/>
    </row>
    <row r="7015" spans="2:4">
      <c r="B7015" s="417"/>
      <c r="C7015" s="418"/>
      <c r="D7015" s="418"/>
    </row>
    <row r="7016" spans="2:4">
      <c r="B7016" s="417"/>
      <c r="C7016" s="418"/>
      <c r="D7016" s="418"/>
    </row>
    <row r="7017" spans="2:4">
      <c r="B7017" s="417"/>
      <c r="C7017" s="418"/>
      <c r="D7017" s="418"/>
    </row>
    <row r="7018" spans="2:4">
      <c r="B7018" s="417"/>
      <c r="C7018" s="418"/>
      <c r="D7018" s="418"/>
    </row>
    <row r="7019" spans="2:4">
      <c r="B7019" s="417"/>
      <c r="C7019" s="418"/>
      <c r="D7019" s="418"/>
    </row>
    <row r="7020" spans="2:4">
      <c r="B7020" s="417"/>
      <c r="C7020" s="418"/>
      <c r="D7020" s="418"/>
    </row>
    <row r="7021" spans="2:4">
      <c r="B7021" s="417"/>
      <c r="C7021" s="418"/>
      <c r="D7021" s="418"/>
    </row>
    <row r="7022" spans="2:4">
      <c r="B7022" s="417"/>
      <c r="C7022" s="418"/>
      <c r="D7022" s="418"/>
    </row>
    <row r="7023" spans="2:4">
      <c r="B7023" s="417"/>
      <c r="C7023" s="418"/>
      <c r="D7023" s="418"/>
    </row>
    <row r="7024" spans="2:4">
      <c r="B7024" s="417"/>
      <c r="C7024" s="418"/>
      <c r="D7024" s="418"/>
    </row>
    <row r="7025" spans="2:4">
      <c r="B7025" s="417"/>
      <c r="C7025" s="418"/>
      <c r="D7025" s="418"/>
    </row>
    <row r="7026" spans="2:4">
      <c r="B7026" s="417"/>
      <c r="C7026" s="418"/>
      <c r="D7026" s="418"/>
    </row>
    <row r="7027" spans="2:4">
      <c r="B7027" s="417"/>
      <c r="C7027" s="418"/>
      <c r="D7027" s="418"/>
    </row>
    <row r="7028" spans="2:4">
      <c r="B7028" s="417"/>
      <c r="C7028" s="418"/>
      <c r="D7028" s="418"/>
    </row>
    <row r="7029" spans="2:4">
      <c r="B7029" s="417"/>
      <c r="C7029" s="418"/>
      <c r="D7029" s="418"/>
    </row>
    <row r="7030" spans="2:4">
      <c r="B7030" s="417"/>
      <c r="C7030" s="418"/>
      <c r="D7030" s="418"/>
    </row>
    <row r="7031" spans="2:4">
      <c r="B7031" s="417"/>
      <c r="C7031" s="418"/>
      <c r="D7031" s="418"/>
    </row>
    <row r="7032" spans="2:4">
      <c r="B7032" s="417"/>
      <c r="C7032" s="418"/>
      <c r="D7032" s="418"/>
    </row>
    <row r="7033" spans="2:4">
      <c r="B7033" s="417"/>
      <c r="C7033" s="418"/>
      <c r="D7033" s="418"/>
    </row>
    <row r="7034" spans="2:4">
      <c r="B7034" s="417"/>
      <c r="C7034" s="418"/>
      <c r="D7034" s="418"/>
    </row>
    <row r="7035" spans="2:4">
      <c r="B7035" s="417"/>
      <c r="C7035" s="418"/>
      <c r="D7035" s="418"/>
    </row>
    <row r="7036" spans="2:4">
      <c r="B7036" s="417"/>
      <c r="C7036" s="418"/>
      <c r="D7036" s="418"/>
    </row>
    <row r="7037" spans="2:4">
      <c r="B7037" s="417"/>
      <c r="C7037" s="418"/>
      <c r="D7037" s="418"/>
    </row>
    <row r="7038" spans="2:4">
      <c r="B7038" s="417"/>
      <c r="C7038" s="418"/>
      <c r="D7038" s="418"/>
    </row>
    <row r="7039" spans="2:4">
      <c r="B7039" s="417"/>
      <c r="C7039" s="418"/>
      <c r="D7039" s="418"/>
    </row>
    <row r="7040" spans="2:4">
      <c r="B7040" s="417"/>
      <c r="C7040" s="418"/>
      <c r="D7040" s="418"/>
    </row>
    <row r="7041" spans="2:4">
      <c r="B7041" s="417"/>
      <c r="C7041" s="418"/>
      <c r="D7041" s="418"/>
    </row>
    <row r="7042" spans="2:4">
      <c r="B7042" s="417"/>
      <c r="C7042" s="418"/>
      <c r="D7042" s="418"/>
    </row>
    <row r="7043" spans="2:4">
      <c r="B7043" s="417"/>
      <c r="C7043" s="418"/>
      <c r="D7043" s="418"/>
    </row>
    <row r="7044" spans="2:4">
      <c r="B7044" s="417"/>
      <c r="C7044" s="418"/>
      <c r="D7044" s="418"/>
    </row>
    <row r="7045" spans="2:4">
      <c r="B7045" s="417"/>
      <c r="C7045" s="418"/>
      <c r="D7045" s="418"/>
    </row>
    <row r="7046" spans="2:4">
      <c r="B7046" s="417"/>
      <c r="C7046" s="418"/>
      <c r="D7046" s="418"/>
    </row>
    <row r="7047" spans="2:4">
      <c r="B7047" s="417"/>
      <c r="C7047" s="418"/>
      <c r="D7047" s="418"/>
    </row>
    <row r="7048" spans="2:4">
      <c r="B7048" s="417"/>
      <c r="C7048" s="418"/>
      <c r="D7048" s="418"/>
    </row>
    <row r="7049" spans="2:4">
      <c r="B7049" s="417"/>
      <c r="C7049" s="418"/>
      <c r="D7049" s="418"/>
    </row>
    <row r="7050" spans="2:4">
      <c r="B7050" s="417"/>
      <c r="C7050" s="418"/>
      <c r="D7050" s="418"/>
    </row>
    <row r="7051" spans="2:4">
      <c r="B7051" s="417"/>
      <c r="C7051" s="418"/>
      <c r="D7051" s="418"/>
    </row>
    <row r="7052" spans="2:4">
      <c r="B7052" s="417"/>
      <c r="C7052" s="418"/>
      <c r="D7052" s="418"/>
    </row>
    <row r="7053" spans="2:4">
      <c r="B7053" s="417"/>
      <c r="C7053" s="418"/>
      <c r="D7053" s="418"/>
    </row>
    <row r="7054" spans="2:4">
      <c r="B7054" s="417"/>
      <c r="C7054" s="418"/>
      <c r="D7054" s="418"/>
    </row>
    <row r="7055" spans="2:4">
      <c r="B7055" s="417"/>
      <c r="C7055" s="418"/>
      <c r="D7055" s="418"/>
    </row>
    <row r="7056" spans="2:4">
      <c r="B7056" s="417"/>
      <c r="C7056" s="418"/>
      <c r="D7056" s="418"/>
    </row>
    <row r="7057" spans="2:4">
      <c r="B7057" s="417"/>
      <c r="C7057" s="418"/>
      <c r="D7057" s="418"/>
    </row>
    <row r="7058" spans="2:4">
      <c r="B7058" s="417"/>
      <c r="C7058" s="418"/>
      <c r="D7058" s="418"/>
    </row>
    <row r="7059" spans="2:4">
      <c r="B7059" s="417"/>
      <c r="C7059" s="418"/>
      <c r="D7059" s="418"/>
    </row>
    <row r="7060" spans="2:4">
      <c r="B7060" s="417"/>
      <c r="C7060" s="418"/>
      <c r="D7060" s="418"/>
    </row>
    <row r="7061" spans="2:4">
      <c r="B7061" s="417"/>
      <c r="C7061" s="418"/>
      <c r="D7061" s="418"/>
    </row>
    <row r="7062" spans="2:4">
      <c r="B7062" s="417"/>
      <c r="C7062" s="418"/>
      <c r="D7062" s="418"/>
    </row>
    <row r="7063" spans="2:4">
      <c r="B7063" s="417"/>
      <c r="C7063" s="418"/>
      <c r="D7063" s="418"/>
    </row>
    <row r="7064" spans="2:4">
      <c r="B7064" s="417"/>
      <c r="C7064" s="418"/>
      <c r="D7064" s="418"/>
    </row>
    <row r="7065" spans="2:4">
      <c r="B7065" s="417"/>
      <c r="C7065" s="418"/>
      <c r="D7065" s="418"/>
    </row>
    <row r="7066" spans="2:4">
      <c r="B7066" s="417"/>
      <c r="C7066" s="418"/>
      <c r="D7066" s="418"/>
    </row>
    <row r="7067" spans="2:4">
      <c r="B7067" s="417"/>
      <c r="C7067" s="418"/>
      <c r="D7067" s="418"/>
    </row>
    <row r="7068" spans="2:4">
      <c r="B7068" s="417"/>
      <c r="C7068" s="418"/>
      <c r="D7068" s="418"/>
    </row>
    <row r="7069" spans="2:4">
      <c r="B7069" s="417"/>
      <c r="C7069" s="418"/>
      <c r="D7069" s="418"/>
    </row>
    <row r="7070" spans="2:4">
      <c r="B7070" s="417"/>
      <c r="C7070" s="418"/>
      <c r="D7070" s="418"/>
    </row>
    <row r="7071" spans="2:4">
      <c r="B7071" s="417"/>
      <c r="C7071" s="418"/>
      <c r="D7071" s="418"/>
    </row>
    <row r="7072" spans="2:4">
      <c r="B7072" s="417"/>
      <c r="C7072" s="418"/>
      <c r="D7072" s="418"/>
    </row>
    <row r="7073" spans="2:4">
      <c r="B7073" s="417"/>
      <c r="C7073" s="418"/>
      <c r="D7073" s="418"/>
    </row>
    <row r="7074" spans="2:4">
      <c r="B7074" s="417"/>
      <c r="C7074" s="418"/>
      <c r="D7074" s="418"/>
    </row>
    <row r="7075" spans="2:4">
      <c r="B7075" s="417"/>
      <c r="C7075" s="418"/>
      <c r="D7075" s="418"/>
    </row>
    <row r="7076" spans="2:4">
      <c r="B7076" s="417"/>
      <c r="C7076" s="418"/>
      <c r="D7076" s="418"/>
    </row>
    <row r="7077" spans="2:4">
      <c r="B7077" s="417"/>
      <c r="C7077" s="418"/>
      <c r="D7077" s="418"/>
    </row>
    <row r="7078" spans="2:4">
      <c r="B7078" s="417"/>
      <c r="C7078" s="418"/>
      <c r="D7078" s="418"/>
    </row>
    <row r="7079" spans="2:4">
      <c r="B7079" s="417"/>
      <c r="C7079" s="418"/>
      <c r="D7079" s="418"/>
    </row>
    <row r="7080" spans="2:4">
      <c r="B7080" s="417"/>
      <c r="C7080" s="418"/>
      <c r="D7080" s="418"/>
    </row>
    <row r="7081" spans="2:4">
      <c r="B7081" s="417"/>
      <c r="C7081" s="418"/>
      <c r="D7081" s="418"/>
    </row>
    <row r="7082" spans="2:4">
      <c r="B7082" s="417"/>
      <c r="C7082" s="418"/>
      <c r="D7082" s="418"/>
    </row>
    <row r="7083" spans="2:4">
      <c r="B7083" s="417"/>
      <c r="C7083" s="418"/>
      <c r="D7083" s="418"/>
    </row>
    <row r="7084" spans="2:4">
      <c r="B7084" s="417"/>
      <c r="C7084" s="418"/>
      <c r="D7084" s="418"/>
    </row>
    <row r="7085" spans="2:4">
      <c r="B7085" s="417"/>
      <c r="C7085" s="418"/>
      <c r="D7085" s="418"/>
    </row>
    <row r="7086" spans="2:4">
      <c r="B7086" s="417"/>
      <c r="C7086" s="418"/>
      <c r="D7086" s="418"/>
    </row>
    <row r="7087" spans="2:4">
      <c r="B7087" s="417"/>
      <c r="C7087" s="418"/>
      <c r="D7087" s="418"/>
    </row>
    <row r="7088" spans="2:4">
      <c r="B7088" s="417"/>
      <c r="C7088" s="418"/>
      <c r="D7088" s="418"/>
    </row>
    <row r="7089" spans="2:4">
      <c r="B7089" s="417"/>
      <c r="C7089" s="418"/>
      <c r="D7089" s="418"/>
    </row>
    <row r="7090" spans="2:4">
      <c r="B7090" s="417"/>
      <c r="C7090" s="418"/>
      <c r="D7090" s="418"/>
    </row>
    <row r="7091" spans="2:4">
      <c r="B7091" s="417"/>
      <c r="C7091" s="418"/>
      <c r="D7091" s="418"/>
    </row>
    <row r="7092" spans="2:4">
      <c r="B7092" s="417"/>
      <c r="C7092" s="418"/>
      <c r="D7092" s="418"/>
    </row>
    <row r="7093" spans="2:4">
      <c r="B7093" s="417"/>
      <c r="C7093" s="418"/>
      <c r="D7093" s="418"/>
    </row>
    <row r="7094" spans="2:4">
      <c r="B7094" s="417"/>
      <c r="C7094" s="418"/>
      <c r="D7094" s="418"/>
    </row>
    <row r="7095" spans="2:4">
      <c r="B7095" s="417"/>
      <c r="C7095" s="418"/>
      <c r="D7095" s="418"/>
    </row>
    <row r="7096" spans="2:4">
      <c r="B7096" s="417"/>
      <c r="C7096" s="418"/>
      <c r="D7096" s="418"/>
    </row>
    <row r="7097" spans="2:4">
      <c r="B7097" s="417"/>
      <c r="C7097" s="418"/>
      <c r="D7097" s="418"/>
    </row>
    <row r="7098" spans="2:4">
      <c r="B7098" s="417"/>
      <c r="C7098" s="418"/>
      <c r="D7098" s="418"/>
    </row>
    <row r="7099" spans="2:4">
      <c r="B7099" s="417"/>
      <c r="C7099" s="418"/>
      <c r="D7099" s="418"/>
    </row>
    <row r="7100" spans="2:4">
      <c r="B7100" s="417"/>
      <c r="C7100" s="418"/>
      <c r="D7100" s="418"/>
    </row>
    <row r="7101" spans="2:4">
      <c r="B7101" s="417"/>
      <c r="C7101" s="418"/>
      <c r="D7101" s="418"/>
    </row>
    <row r="7102" spans="2:4">
      <c r="B7102" s="417"/>
      <c r="C7102" s="418"/>
      <c r="D7102" s="418"/>
    </row>
    <row r="7103" spans="2:4">
      <c r="B7103" s="417"/>
      <c r="C7103" s="418"/>
      <c r="D7103" s="418"/>
    </row>
    <row r="7104" spans="2:4">
      <c r="B7104" s="417"/>
      <c r="C7104" s="418"/>
      <c r="D7104" s="418"/>
    </row>
    <row r="7105" spans="2:4">
      <c r="B7105" s="417"/>
      <c r="C7105" s="418"/>
      <c r="D7105" s="418"/>
    </row>
    <row r="7106" spans="2:4">
      <c r="B7106" s="417"/>
      <c r="C7106" s="418"/>
      <c r="D7106" s="418"/>
    </row>
    <row r="7107" spans="2:4">
      <c r="B7107" s="417"/>
      <c r="C7107" s="418"/>
      <c r="D7107" s="418"/>
    </row>
    <row r="7108" spans="2:4">
      <c r="B7108" s="417"/>
      <c r="C7108" s="418"/>
      <c r="D7108" s="418"/>
    </row>
    <row r="7109" spans="2:4">
      <c r="B7109" s="417"/>
      <c r="C7109" s="418"/>
      <c r="D7109" s="418"/>
    </row>
    <row r="7110" spans="2:4">
      <c r="B7110" s="417"/>
      <c r="C7110" s="418"/>
      <c r="D7110" s="418"/>
    </row>
    <row r="7111" spans="2:4">
      <c r="B7111" s="417"/>
      <c r="C7111" s="418"/>
      <c r="D7111" s="418"/>
    </row>
    <row r="7112" spans="2:4">
      <c r="B7112" s="417"/>
      <c r="C7112" s="418"/>
      <c r="D7112" s="418"/>
    </row>
    <row r="7113" spans="2:4">
      <c r="B7113" s="417"/>
      <c r="C7113" s="418"/>
      <c r="D7113" s="418"/>
    </row>
    <row r="7114" spans="2:4">
      <c r="B7114" s="417"/>
      <c r="C7114" s="418"/>
      <c r="D7114" s="418"/>
    </row>
    <row r="7115" spans="2:4">
      <c r="B7115" s="417"/>
      <c r="C7115" s="418"/>
      <c r="D7115" s="418"/>
    </row>
    <row r="7116" spans="2:4">
      <c r="B7116" s="417"/>
      <c r="C7116" s="418"/>
      <c r="D7116" s="418"/>
    </row>
    <row r="7117" spans="2:4">
      <c r="B7117" s="417"/>
      <c r="C7117" s="418"/>
      <c r="D7117" s="418"/>
    </row>
    <row r="7118" spans="2:4">
      <c r="B7118" s="417"/>
      <c r="C7118" s="418"/>
      <c r="D7118" s="418"/>
    </row>
    <row r="7119" spans="2:4">
      <c r="B7119" s="417"/>
      <c r="C7119" s="418"/>
      <c r="D7119" s="418"/>
    </row>
    <row r="7120" spans="2:4">
      <c r="B7120" s="417"/>
      <c r="C7120" s="418"/>
      <c r="D7120" s="418"/>
    </row>
    <row r="7121" spans="2:4">
      <c r="B7121" s="417"/>
      <c r="C7121" s="418"/>
      <c r="D7121" s="418"/>
    </row>
    <row r="7122" spans="2:4">
      <c r="B7122" s="417"/>
      <c r="C7122" s="418"/>
      <c r="D7122" s="418"/>
    </row>
    <row r="7123" spans="2:4">
      <c r="B7123" s="417"/>
      <c r="C7123" s="418"/>
      <c r="D7123" s="418"/>
    </row>
    <row r="7124" spans="2:4">
      <c r="B7124" s="417"/>
      <c r="C7124" s="418"/>
      <c r="D7124" s="418"/>
    </row>
    <row r="7125" spans="2:4">
      <c r="B7125" s="417"/>
      <c r="C7125" s="418"/>
      <c r="D7125" s="418"/>
    </row>
    <row r="7126" spans="2:4">
      <c r="B7126" s="417"/>
      <c r="C7126" s="418"/>
      <c r="D7126" s="418"/>
    </row>
    <row r="7127" spans="2:4">
      <c r="B7127" s="417"/>
      <c r="C7127" s="418"/>
      <c r="D7127" s="418"/>
    </row>
    <row r="7128" spans="2:4">
      <c r="B7128" s="417"/>
      <c r="C7128" s="418"/>
      <c r="D7128" s="418"/>
    </row>
    <row r="7129" spans="2:4">
      <c r="B7129" s="417"/>
      <c r="C7129" s="418"/>
      <c r="D7129" s="418"/>
    </row>
    <row r="7130" spans="2:4">
      <c r="B7130" s="417"/>
      <c r="C7130" s="418"/>
      <c r="D7130" s="418"/>
    </row>
    <row r="7131" spans="2:4">
      <c r="B7131" s="417"/>
      <c r="C7131" s="418"/>
      <c r="D7131" s="418"/>
    </row>
    <row r="7132" spans="2:4">
      <c r="B7132" s="417"/>
      <c r="C7132" s="418"/>
      <c r="D7132" s="418"/>
    </row>
    <row r="7133" spans="2:4">
      <c r="B7133" s="417"/>
      <c r="C7133" s="418"/>
      <c r="D7133" s="418"/>
    </row>
    <row r="7134" spans="2:4">
      <c r="B7134" s="417"/>
      <c r="C7134" s="418"/>
      <c r="D7134" s="418"/>
    </row>
    <row r="7135" spans="2:4">
      <c r="B7135" s="417"/>
      <c r="C7135" s="418"/>
      <c r="D7135" s="418"/>
    </row>
    <row r="7136" spans="2:4">
      <c r="B7136" s="417"/>
      <c r="C7136" s="418"/>
      <c r="D7136" s="418"/>
    </row>
    <row r="7137" spans="2:4">
      <c r="B7137" s="417"/>
      <c r="C7137" s="418"/>
      <c r="D7137" s="418"/>
    </row>
    <row r="7138" spans="2:4">
      <c r="B7138" s="417"/>
      <c r="C7138" s="418"/>
      <c r="D7138" s="418"/>
    </row>
    <row r="7139" spans="2:4">
      <c r="B7139" s="417"/>
      <c r="C7139" s="418"/>
      <c r="D7139" s="418"/>
    </row>
    <row r="7140" spans="2:4">
      <c r="B7140" s="417"/>
      <c r="C7140" s="418"/>
      <c r="D7140" s="418"/>
    </row>
    <row r="7141" spans="2:4">
      <c r="B7141" s="417"/>
      <c r="C7141" s="418"/>
      <c r="D7141" s="418"/>
    </row>
    <row r="7142" spans="2:4">
      <c r="B7142" s="417"/>
      <c r="C7142" s="418"/>
      <c r="D7142" s="418"/>
    </row>
    <row r="7143" spans="2:4">
      <c r="B7143" s="417"/>
      <c r="C7143" s="418"/>
      <c r="D7143" s="418"/>
    </row>
    <row r="7144" spans="2:4">
      <c r="B7144" s="417"/>
      <c r="C7144" s="418"/>
      <c r="D7144" s="418"/>
    </row>
    <row r="7145" spans="2:4">
      <c r="B7145" s="417"/>
      <c r="C7145" s="418"/>
      <c r="D7145" s="418"/>
    </row>
    <row r="7146" spans="2:4">
      <c r="B7146" s="417"/>
      <c r="C7146" s="418"/>
      <c r="D7146" s="418"/>
    </row>
    <row r="7147" spans="2:4">
      <c r="B7147" s="417"/>
      <c r="C7147" s="418"/>
      <c r="D7147" s="418"/>
    </row>
    <row r="7148" spans="2:4">
      <c r="B7148" s="417"/>
      <c r="C7148" s="418"/>
      <c r="D7148" s="418"/>
    </row>
    <row r="7149" spans="2:4">
      <c r="B7149" s="417"/>
      <c r="C7149" s="418"/>
      <c r="D7149" s="418"/>
    </row>
    <row r="7150" spans="2:4">
      <c r="B7150" s="417"/>
      <c r="C7150" s="418"/>
      <c r="D7150" s="418"/>
    </row>
    <row r="7151" spans="2:4">
      <c r="B7151" s="417"/>
      <c r="C7151" s="418"/>
      <c r="D7151" s="418"/>
    </row>
    <row r="7152" spans="2:4">
      <c r="B7152" s="417"/>
      <c r="C7152" s="418"/>
      <c r="D7152" s="418"/>
    </row>
    <row r="7153" spans="2:4">
      <c r="B7153" s="417"/>
      <c r="C7153" s="418"/>
      <c r="D7153" s="418"/>
    </row>
    <row r="7154" spans="2:4">
      <c r="B7154" s="417"/>
      <c r="C7154" s="418"/>
      <c r="D7154" s="418"/>
    </row>
    <row r="7155" spans="2:4">
      <c r="B7155" s="417"/>
      <c r="C7155" s="418"/>
      <c r="D7155" s="418"/>
    </row>
    <row r="7156" spans="2:4">
      <c r="B7156" s="417"/>
      <c r="C7156" s="418"/>
      <c r="D7156" s="418"/>
    </row>
    <row r="7157" spans="2:4">
      <c r="B7157" s="417"/>
      <c r="C7157" s="418"/>
      <c r="D7157" s="418"/>
    </row>
    <row r="7158" spans="2:4">
      <c r="B7158" s="417"/>
      <c r="C7158" s="418"/>
      <c r="D7158" s="418"/>
    </row>
    <row r="7159" spans="2:4">
      <c r="B7159" s="417"/>
      <c r="C7159" s="418"/>
      <c r="D7159" s="418"/>
    </row>
    <row r="7160" spans="2:4">
      <c r="B7160" s="417"/>
      <c r="C7160" s="418"/>
      <c r="D7160" s="418"/>
    </row>
    <row r="7161" spans="2:4">
      <c r="B7161" s="417"/>
      <c r="C7161" s="418"/>
      <c r="D7161" s="418"/>
    </row>
    <row r="7162" spans="2:4">
      <c r="B7162" s="417"/>
      <c r="C7162" s="418"/>
      <c r="D7162" s="418"/>
    </row>
    <row r="7163" spans="2:4">
      <c r="B7163" s="417"/>
      <c r="C7163" s="418"/>
      <c r="D7163" s="418"/>
    </row>
    <row r="7164" spans="2:4">
      <c r="B7164" s="417"/>
      <c r="C7164" s="418"/>
      <c r="D7164" s="418"/>
    </row>
    <row r="7165" spans="2:4">
      <c r="B7165" s="417"/>
      <c r="C7165" s="418"/>
      <c r="D7165" s="418"/>
    </row>
    <row r="7166" spans="2:4">
      <c r="B7166" s="417"/>
      <c r="C7166" s="418"/>
      <c r="D7166" s="418"/>
    </row>
    <row r="7167" spans="2:4">
      <c r="B7167" s="417"/>
      <c r="C7167" s="418"/>
      <c r="D7167" s="418"/>
    </row>
    <row r="7168" spans="2:4">
      <c r="B7168" s="417"/>
      <c r="C7168" s="418"/>
      <c r="D7168" s="418"/>
    </row>
    <row r="7169" spans="2:4">
      <c r="B7169" s="417"/>
      <c r="C7169" s="418"/>
      <c r="D7169" s="418"/>
    </row>
    <row r="7170" spans="2:4">
      <c r="B7170" s="417"/>
      <c r="C7170" s="418"/>
      <c r="D7170" s="418"/>
    </row>
    <row r="7171" spans="2:4">
      <c r="B7171" s="417"/>
      <c r="C7171" s="418"/>
      <c r="D7171" s="418"/>
    </row>
    <row r="7172" spans="2:4">
      <c r="B7172" s="417"/>
      <c r="C7172" s="418"/>
      <c r="D7172" s="418"/>
    </row>
    <row r="7173" spans="2:4">
      <c r="B7173" s="417"/>
      <c r="C7173" s="418"/>
      <c r="D7173" s="418"/>
    </row>
    <row r="7174" spans="2:4">
      <c r="B7174" s="417"/>
      <c r="C7174" s="418"/>
      <c r="D7174" s="418"/>
    </row>
    <row r="7175" spans="2:4">
      <c r="B7175" s="417"/>
      <c r="C7175" s="418"/>
      <c r="D7175" s="418"/>
    </row>
    <row r="7176" spans="2:4">
      <c r="B7176" s="417"/>
      <c r="C7176" s="418"/>
      <c r="D7176" s="418"/>
    </row>
    <row r="7177" spans="2:4">
      <c r="B7177" s="417"/>
      <c r="C7177" s="418"/>
      <c r="D7177" s="418"/>
    </row>
    <row r="7178" spans="2:4">
      <c r="B7178" s="417"/>
      <c r="C7178" s="418"/>
      <c r="D7178" s="418"/>
    </row>
    <row r="7179" spans="2:4">
      <c r="B7179" s="417"/>
      <c r="C7179" s="418"/>
      <c r="D7179" s="418"/>
    </row>
    <row r="7180" spans="2:4">
      <c r="B7180" s="417"/>
      <c r="C7180" s="418"/>
      <c r="D7180" s="418"/>
    </row>
    <row r="7181" spans="2:4">
      <c r="B7181" s="417"/>
      <c r="C7181" s="418"/>
      <c r="D7181" s="418"/>
    </row>
    <row r="7182" spans="2:4">
      <c r="B7182" s="417"/>
      <c r="C7182" s="418"/>
      <c r="D7182" s="418"/>
    </row>
    <row r="7183" spans="2:4">
      <c r="B7183" s="417"/>
      <c r="C7183" s="418"/>
      <c r="D7183" s="418"/>
    </row>
    <row r="7184" spans="2:4">
      <c r="B7184" s="417"/>
      <c r="C7184" s="418"/>
      <c r="D7184" s="418"/>
    </row>
    <row r="7185" spans="2:4">
      <c r="B7185" s="417"/>
      <c r="C7185" s="418"/>
      <c r="D7185" s="418"/>
    </row>
    <row r="7186" spans="2:4">
      <c r="B7186" s="417"/>
      <c r="C7186" s="418"/>
      <c r="D7186" s="418"/>
    </row>
    <row r="7187" spans="2:4">
      <c r="B7187" s="417"/>
      <c r="C7187" s="418"/>
      <c r="D7187" s="418"/>
    </row>
    <row r="7188" spans="2:4">
      <c r="B7188" s="417"/>
      <c r="C7188" s="418"/>
      <c r="D7188" s="418"/>
    </row>
    <row r="7189" spans="2:4">
      <c r="B7189" s="417"/>
      <c r="C7189" s="418"/>
      <c r="D7189" s="418"/>
    </row>
    <row r="7190" spans="2:4">
      <c r="B7190" s="417"/>
      <c r="C7190" s="418"/>
      <c r="D7190" s="418"/>
    </row>
    <row r="7191" spans="2:4">
      <c r="B7191" s="417"/>
      <c r="C7191" s="418"/>
      <c r="D7191" s="418"/>
    </row>
    <row r="7192" spans="2:4">
      <c r="B7192" s="417"/>
      <c r="C7192" s="418"/>
      <c r="D7192" s="418"/>
    </row>
    <row r="7193" spans="2:4">
      <c r="B7193" s="417"/>
      <c r="C7193" s="418"/>
      <c r="D7193" s="418"/>
    </row>
    <row r="7194" spans="2:4">
      <c r="B7194" s="417"/>
      <c r="C7194" s="418"/>
      <c r="D7194" s="418"/>
    </row>
    <row r="7195" spans="2:4">
      <c r="B7195" s="417"/>
      <c r="C7195" s="418"/>
      <c r="D7195" s="418"/>
    </row>
    <row r="7196" spans="2:4">
      <c r="B7196" s="417"/>
      <c r="C7196" s="418"/>
      <c r="D7196" s="418"/>
    </row>
    <row r="7197" spans="2:4">
      <c r="B7197" s="417"/>
      <c r="C7197" s="418"/>
      <c r="D7197" s="418"/>
    </row>
    <row r="7198" spans="2:4">
      <c r="B7198" s="417"/>
      <c r="C7198" s="418"/>
      <c r="D7198" s="418"/>
    </row>
    <row r="7199" spans="2:4">
      <c r="B7199" s="417"/>
      <c r="C7199" s="418"/>
      <c r="D7199" s="418"/>
    </row>
    <row r="7200" spans="2:4">
      <c r="B7200" s="417"/>
      <c r="C7200" s="418"/>
      <c r="D7200" s="418"/>
    </row>
    <row r="7201" spans="2:4">
      <c r="B7201" s="417"/>
      <c r="C7201" s="418"/>
      <c r="D7201" s="418"/>
    </row>
    <row r="7202" spans="2:4">
      <c r="B7202" s="417"/>
      <c r="C7202" s="418"/>
      <c r="D7202" s="418"/>
    </row>
    <row r="7203" spans="2:4">
      <c r="B7203" s="417"/>
      <c r="C7203" s="418"/>
      <c r="D7203" s="418"/>
    </row>
    <row r="7204" spans="2:4">
      <c r="B7204" s="417"/>
      <c r="C7204" s="418"/>
      <c r="D7204" s="418"/>
    </row>
    <row r="7205" spans="2:4">
      <c r="B7205" s="417"/>
      <c r="C7205" s="418"/>
      <c r="D7205" s="418"/>
    </row>
    <row r="7206" spans="2:4">
      <c r="B7206" s="417"/>
      <c r="C7206" s="418"/>
      <c r="D7206" s="418"/>
    </row>
    <row r="7207" spans="2:4">
      <c r="B7207" s="417"/>
      <c r="C7207" s="418"/>
      <c r="D7207" s="418"/>
    </row>
    <row r="7208" spans="2:4">
      <c r="B7208" s="417"/>
      <c r="C7208" s="418"/>
      <c r="D7208" s="418"/>
    </row>
    <row r="7209" spans="2:4">
      <c r="B7209" s="417"/>
      <c r="C7209" s="418"/>
      <c r="D7209" s="418"/>
    </row>
    <row r="7210" spans="2:4">
      <c r="B7210" s="417"/>
      <c r="C7210" s="418"/>
      <c r="D7210" s="418"/>
    </row>
    <row r="7211" spans="2:4">
      <c r="B7211" s="417"/>
      <c r="C7211" s="418"/>
      <c r="D7211" s="418"/>
    </row>
    <row r="7212" spans="2:4">
      <c r="B7212" s="417"/>
      <c r="C7212" s="418"/>
      <c r="D7212" s="418"/>
    </row>
    <row r="7213" spans="2:4">
      <c r="B7213" s="417"/>
      <c r="C7213" s="418"/>
      <c r="D7213" s="418"/>
    </row>
    <row r="7214" spans="2:4">
      <c r="B7214" s="417"/>
      <c r="C7214" s="418"/>
      <c r="D7214" s="418"/>
    </row>
    <row r="7215" spans="2:4">
      <c r="B7215" s="417"/>
      <c r="C7215" s="418"/>
      <c r="D7215" s="418"/>
    </row>
    <row r="7216" spans="2:4">
      <c r="B7216" s="417"/>
      <c r="C7216" s="418"/>
      <c r="D7216" s="418"/>
    </row>
    <row r="7217" spans="2:4">
      <c r="B7217" s="417"/>
      <c r="C7217" s="418"/>
      <c r="D7217" s="418"/>
    </row>
    <row r="7218" spans="2:4">
      <c r="B7218" s="417"/>
      <c r="C7218" s="418"/>
      <c r="D7218" s="418"/>
    </row>
    <row r="7219" spans="2:4">
      <c r="B7219" s="417"/>
      <c r="C7219" s="418"/>
      <c r="D7219" s="418"/>
    </row>
    <row r="7220" spans="2:4">
      <c r="B7220" s="417"/>
      <c r="C7220" s="418"/>
      <c r="D7220" s="418"/>
    </row>
    <row r="7221" spans="2:4">
      <c r="B7221" s="417"/>
      <c r="C7221" s="418"/>
      <c r="D7221" s="418"/>
    </row>
    <row r="7222" spans="2:4">
      <c r="B7222" s="417"/>
      <c r="C7222" s="418"/>
      <c r="D7222" s="418"/>
    </row>
    <row r="7223" spans="2:4">
      <c r="B7223" s="417"/>
      <c r="C7223" s="418"/>
      <c r="D7223" s="418"/>
    </row>
    <row r="7224" spans="2:4">
      <c r="B7224" s="417"/>
      <c r="C7224" s="418"/>
      <c r="D7224" s="418"/>
    </row>
    <row r="7225" spans="2:4">
      <c r="B7225" s="417"/>
      <c r="C7225" s="418"/>
      <c r="D7225" s="418"/>
    </row>
    <row r="7226" spans="2:4">
      <c r="B7226" s="417"/>
      <c r="C7226" s="418"/>
      <c r="D7226" s="418"/>
    </row>
    <row r="7227" spans="2:4">
      <c r="B7227" s="417"/>
      <c r="C7227" s="418"/>
      <c r="D7227" s="418"/>
    </row>
    <row r="7228" spans="2:4">
      <c r="B7228" s="417"/>
      <c r="C7228" s="418"/>
      <c r="D7228" s="418"/>
    </row>
    <row r="7229" spans="2:4">
      <c r="B7229" s="417"/>
      <c r="C7229" s="418"/>
      <c r="D7229" s="418"/>
    </row>
    <row r="7230" spans="2:4">
      <c r="B7230" s="417"/>
      <c r="C7230" s="418"/>
      <c r="D7230" s="418"/>
    </row>
    <row r="7231" spans="2:4">
      <c r="B7231" s="417"/>
      <c r="C7231" s="418"/>
      <c r="D7231" s="418"/>
    </row>
    <row r="7232" spans="2:4">
      <c r="B7232" s="417"/>
      <c r="C7232" s="418"/>
      <c r="D7232" s="418"/>
    </row>
    <row r="7233" spans="2:4">
      <c r="B7233" s="417"/>
      <c r="C7233" s="418"/>
      <c r="D7233" s="418"/>
    </row>
    <row r="7234" spans="2:4">
      <c r="B7234" s="417"/>
      <c r="C7234" s="418"/>
      <c r="D7234" s="418"/>
    </row>
    <row r="7235" spans="2:4">
      <c r="B7235" s="417"/>
      <c r="C7235" s="418"/>
      <c r="D7235" s="418"/>
    </row>
    <row r="7236" spans="2:4">
      <c r="B7236" s="417"/>
      <c r="C7236" s="418"/>
      <c r="D7236" s="418"/>
    </row>
    <row r="7237" spans="2:4">
      <c r="B7237" s="417"/>
      <c r="C7237" s="418"/>
      <c r="D7237" s="418"/>
    </row>
    <row r="7238" spans="2:4">
      <c r="B7238" s="417"/>
      <c r="C7238" s="418"/>
      <c r="D7238" s="418"/>
    </row>
    <row r="7239" spans="2:4">
      <c r="B7239" s="417"/>
      <c r="C7239" s="418"/>
      <c r="D7239" s="418"/>
    </row>
    <row r="7240" spans="2:4">
      <c r="B7240" s="417"/>
      <c r="C7240" s="418"/>
      <c r="D7240" s="418"/>
    </row>
    <row r="7241" spans="2:4">
      <c r="B7241" s="417"/>
      <c r="C7241" s="418"/>
      <c r="D7241" s="418"/>
    </row>
    <row r="7242" spans="2:4">
      <c r="B7242" s="417"/>
      <c r="C7242" s="418"/>
      <c r="D7242" s="418"/>
    </row>
    <row r="7243" spans="2:4">
      <c r="B7243" s="417"/>
      <c r="C7243" s="418"/>
      <c r="D7243" s="418"/>
    </row>
    <row r="7244" spans="2:4">
      <c r="B7244" s="417"/>
      <c r="C7244" s="418"/>
      <c r="D7244" s="418"/>
    </row>
    <row r="7245" spans="2:4">
      <c r="B7245" s="417"/>
      <c r="C7245" s="418"/>
      <c r="D7245" s="418"/>
    </row>
    <row r="7246" spans="2:4">
      <c r="B7246" s="417"/>
      <c r="C7246" s="418"/>
      <c r="D7246" s="418"/>
    </row>
    <row r="7247" spans="2:4">
      <c r="B7247" s="417"/>
      <c r="C7247" s="418"/>
      <c r="D7247" s="418"/>
    </row>
    <row r="7248" spans="2:4">
      <c r="B7248" s="417"/>
      <c r="C7248" s="418"/>
      <c r="D7248" s="418"/>
    </row>
    <row r="7249" spans="2:4">
      <c r="B7249" s="417"/>
      <c r="C7249" s="418"/>
      <c r="D7249" s="418"/>
    </row>
    <row r="7250" spans="2:4">
      <c r="B7250" s="417"/>
      <c r="C7250" s="418"/>
      <c r="D7250" s="418"/>
    </row>
    <row r="7251" spans="2:4">
      <c r="B7251" s="417"/>
      <c r="C7251" s="418"/>
      <c r="D7251" s="418"/>
    </row>
    <row r="7252" spans="2:4">
      <c r="B7252" s="417"/>
      <c r="C7252" s="418"/>
      <c r="D7252" s="418"/>
    </row>
    <row r="7253" spans="2:4">
      <c r="B7253" s="417"/>
      <c r="C7253" s="418"/>
      <c r="D7253" s="418"/>
    </row>
    <row r="7254" spans="2:4">
      <c r="B7254" s="417"/>
      <c r="C7254" s="418"/>
      <c r="D7254" s="418"/>
    </row>
    <row r="7255" spans="2:4">
      <c r="B7255" s="417"/>
      <c r="C7255" s="418"/>
      <c r="D7255" s="418"/>
    </row>
    <row r="7256" spans="2:4">
      <c r="B7256" s="417"/>
      <c r="C7256" s="418"/>
      <c r="D7256" s="418"/>
    </row>
    <row r="7257" spans="2:4">
      <c r="B7257" s="417"/>
      <c r="C7257" s="418"/>
      <c r="D7257" s="418"/>
    </row>
    <row r="7258" spans="2:4">
      <c r="B7258" s="417"/>
      <c r="C7258" s="418"/>
      <c r="D7258" s="418"/>
    </row>
    <row r="7259" spans="2:4">
      <c r="B7259" s="417"/>
      <c r="C7259" s="418"/>
      <c r="D7259" s="418"/>
    </row>
    <row r="7260" spans="2:4">
      <c r="B7260" s="417"/>
      <c r="C7260" s="418"/>
      <c r="D7260" s="418"/>
    </row>
    <row r="7261" spans="2:4">
      <c r="B7261" s="417"/>
      <c r="C7261" s="418"/>
      <c r="D7261" s="418"/>
    </row>
    <row r="7262" spans="2:4">
      <c r="B7262" s="417"/>
      <c r="C7262" s="418"/>
      <c r="D7262" s="418"/>
    </row>
    <row r="7263" spans="2:4">
      <c r="B7263" s="417"/>
      <c r="C7263" s="418"/>
      <c r="D7263" s="418"/>
    </row>
    <row r="7264" spans="2:4">
      <c r="B7264" s="417"/>
      <c r="C7264" s="418"/>
      <c r="D7264" s="418"/>
    </row>
    <row r="7265" spans="2:4">
      <c r="B7265" s="417"/>
      <c r="C7265" s="418"/>
      <c r="D7265" s="418"/>
    </row>
    <row r="7266" spans="2:4">
      <c r="B7266" s="417"/>
      <c r="C7266" s="418"/>
      <c r="D7266" s="418"/>
    </row>
    <row r="7267" spans="2:4">
      <c r="B7267" s="417"/>
      <c r="C7267" s="418"/>
      <c r="D7267" s="418"/>
    </row>
    <row r="7268" spans="2:4">
      <c r="B7268" s="417"/>
      <c r="C7268" s="418"/>
      <c r="D7268" s="418"/>
    </row>
    <row r="7269" spans="2:4">
      <c r="B7269" s="417"/>
      <c r="C7269" s="418"/>
      <c r="D7269" s="418"/>
    </row>
    <row r="7270" spans="2:4">
      <c r="B7270" s="417"/>
      <c r="C7270" s="418"/>
      <c r="D7270" s="418"/>
    </row>
    <row r="7271" spans="2:4">
      <c r="B7271" s="417"/>
      <c r="C7271" s="418"/>
      <c r="D7271" s="418"/>
    </row>
    <row r="7272" spans="2:4">
      <c r="B7272" s="417"/>
      <c r="C7272" s="418"/>
      <c r="D7272" s="418"/>
    </row>
    <row r="7273" spans="2:4">
      <c r="B7273" s="417"/>
      <c r="C7273" s="418"/>
      <c r="D7273" s="418"/>
    </row>
    <row r="7274" spans="2:4">
      <c r="B7274" s="417"/>
      <c r="C7274" s="418"/>
      <c r="D7274" s="418"/>
    </row>
    <row r="7275" spans="2:4">
      <c r="B7275" s="417"/>
      <c r="C7275" s="418"/>
      <c r="D7275" s="418"/>
    </row>
    <row r="7276" spans="2:4">
      <c r="B7276" s="417"/>
      <c r="C7276" s="418"/>
      <c r="D7276" s="418"/>
    </row>
    <row r="7277" spans="2:4">
      <c r="B7277" s="417"/>
      <c r="C7277" s="418"/>
      <c r="D7277" s="418"/>
    </row>
    <row r="7278" spans="2:4">
      <c r="B7278" s="417"/>
      <c r="C7278" s="418"/>
      <c r="D7278" s="418"/>
    </row>
    <row r="7279" spans="2:4">
      <c r="B7279" s="417"/>
      <c r="C7279" s="418"/>
      <c r="D7279" s="418"/>
    </row>
    <row r="7280" spans="2:4">
      <c r="B7280" s="417"/>
      <c r="C7280" s="418"/>
      <c r="D7280" s="418"/>
    </row>
    <row r="7281" spans="2:4">
      <c r="B7281" s="417"/>
      <c r="C7281" s="418"/>
      <c r="D7281" s="418"/>
    </row>
    <row r="7282" spans="2:4">
      <c r="B7282" s="417"/>
      <c r="C7282" s="418"/>
      <c r="D7282" s="418"/>
    </row>
    <row r="7283" spans="2:4">
      <c r="B7283" s="417"/>
      <c r="C7283" s="418"/>
      <c r="D7283" s="418"/>
    </row>
    <row r="7284" spans="2:4">
      <c r="B7284" s="417"/>
      <c r="C7284" s="418"/>
      <c r="D7284" s="418"/>
    </row>
    <row r="7285" spans="2:4">
      <c r="B7285" s="417"/>
      <c r="C7285" s="418"/>
      <c r="D7285" s="418"/>
    </row>
    <row r="7286" spans="2:4">
      <c r="B7286" s="417"/>
      <c r="C7286" s="418"/>
      <c r="D7286" s="418"/>
    </row>
    <row r="7287" spans="2:4">
      <c r="B7287" s="417"/>
      <c r="C7287" s="418"/>
      <c r="D7287" s="418"/>
    </row>
    <row r="7288" spans="2:4">
      <c r="B7288" s="417"/>
      <c r="C7288" s="418"/>
      <c r="D7288" s="418"/>
    </row>
    <row r="7289" spans="2:4">
      <c r="B7289" s="417"/>
      <c r="C7289" s="418"/>
      <c r="D7289" s="418"/>
    </row>
    <row r="7290" spans="2:4">
      <c r="B7290" s="417"/>
      <c r="C7290" s="418"/>
      <c r="D7290" s="418"/>
    </row>
    <row r="7291" spans="2:4">
      <c r="B7291" s="417"/>
      <c r="C7291" s="418"/>
      <c r="D7291" s="418"/>
    </row>
    <row r="7292" spans="2:4">
      <c r="B7292" s="417"/>
      <c r="C7292" s="418"/>
      <c r="D7292" s="418"/>
    </row>
    <row r="7293" spans="2:4">
      <c r="B7293" s="417"/>
      <c r="C7293" s="418"/>
      <c r="D7293" s="418"/>
    </row>
    <row r="7294" spans="2:4">
      <c r="B7294" s="417"/>
      <c r="C7294" s="418"/>
      <c r="D7294" s="418"/>
    </row>
    <row r="7295" spans="2:4">
      <c r="B7295" s="417"/>
      <c r="C7295" s="418"/>
      <c r="D7295" s="418"/>
    </row>
    <row r="7296" spans="2:4">
      <c r="B7296" s="417"/>
      <c r="C7296" s="418"/>
      <c r="D7296" s="418"/>
    </row>
    <row r="7297" spans="2:4">
      <c r="B7297" s="417"/>
      <c r="C7297" s="418"/>
      <c r="D7297" s="418"/>
    </row>
    <row r="7298" spans="2:4">
      <c r="B7298" s="417"/>
      <c r="C7298" s="418"/>
      <c r="D7298" s="418"/>
    </row>
    <row r="7299" spans="2:4">
      <c r="B7299" s="417"/>
      <c r="C7299" s="418"/>
      <c r="D7299" s="418"/>
    </row>
    <row r="7300" spans="2:4">
      <c r="B7300" s="417"/>
      <c r="C7300" s="418"/>
      <c r="D7300" s="418"/>
    </row>
    <row r="7301" spans="2:4">
      <c r="B7301" s="417"/>
      <c r="C7301" s="418"/>
      <c r="D7301" s="418"/>
    </row>
    <row r="7302" spans="2:4">
      <c r="B7302" s="417"/>
      <c r="C7302" s="418"/>
      <c r="D7302" s="418"/>
    </row>
    <row r="7303" spans="2:4">
      <c r="B7303" s="417"/>
      <c r="C7303" s="418"/>
      <c r="D7303" s="418"/>
    </row>
    <row r="7304" spans="2:4">
      <c r="B7304" s="417"/>
      <c r="C7304" s="418"/>
      <c r="D7304" s="418"/>
    </row>
    <row r="7305" spans="2:4">
      <c r="B7305" s="417"/>
      <c r="C7305" s="418"/>
      <c r="D7305" s="418"/>
    </row>
    <row r="7306" spans="2:4">
      <c r="B7306" s="417"/>
      <c r="C7306" s="418"/>
      <c r="D7306" s="418"/>
    </row>
    <row r="7307" spans="2:4">
      <c r="B7307" s="417"/>
      <c r="C7307" s="418"/>
      <c r="D7307" s="418"/>
    </row>
    <row r="7308" spans="2:4">
      <c r="B7308" s="417"/>
      <c r="C7308" s="418"/>
      <c r="D7308" s="418"/>
    </row>
    <row r="7309" spans="2:4">
      <c r="B7309" s="417"/>
      <c r="C7309" s="418"/>
      <c r="D7309" s="418"/>
    </row>
    <row r="7310" spans="2:4">
      <c r="B7310" s="417"/>
      <c r="C7310" s="418"/>
      <c r="D7310" s="418"/>
    </row>
    <row r="7311" spans="2:4">
      <c r="B7311" s="417"/>
      <c r="C7311" s="418"/>
      <c r="D7311" s="418"/>
    </row>
    <row r="7312" spans="2:4">
      <c r="B7312" s="417"/>
      <c r="C7312" s="418"/>
      <c r="D7312" s="418"/>
    </row>
    <row r="7313" spans="2:4">
      <c r="B7313" s="417"/>
      <c r="C7313" s="418"/>
      <c r="D7313" s="418"/>
    </row>
    <row r="7314" spans="2:4">
      <c r="B7314" s="417"/>
      <c r="C7314" s="418"/>
      <c r="D7314" s="418"/>
    </row>
    <row r="7315" spans="2:4">
      <c r="B7315" s="417"/>
      <c r="C7315" s="418"/>
      <c r="D7315" s="418"/>
    </row>
    <row r="7316" spans="2:4">
      <c r="B7316" s="417"/>
      <c r="C7316" s="418"/>
      <c r="D7316" s="418"/>
    </row>
    <row r="7317" spans="2:4">
      <c r="B7317" s="417"/>
      <c r="C7317" s="418"/>
      <c r="D7317" s="418"/>
    </row>
    <row r="7318" spans="2:4">
      <c r="B7318" s="417"/>
      <c r="C7318" s="418"/>
      <c r="D7318" s="418"/>
    </row>
    <row r="7319" spans="2:4">
      <c r="B7319" s="417"/>
      <c r="C7319" s="418"/>
      <c r="D7319" s="418"/>
    </row>
    <row r="7320" spans="2:4">
      <c r="B7320" s="417"/>
      <c r="C7320" s="418"/>
      <c r="D7320" s="418"/>
    </row>
    <row r="7321" spans="2:4">
      <c r="B7321" s="417"/>
      <c r="C7321" s="418"/>
      <c r="D7321" s="418"/>
    </row>
    <row r="7322" spans="2:4">
      <c r="B7322" s="417"/>
      <c r="C7322" s="418"/>
      <c r="D7322" s="418"/>
    </row>
    <row r="7323" spans="2:4">
      <c r="B7323" s="417"/>
      <c r="C7323" s="418"/>
      <c r="D7323" s="418"/>
    </row>
    <row r="7324" spans="2:4">
      <c r="B7324" s="417"/>
      <c r="C7324" s="418"/>
      <c r="D7324" s="418"/>
    </row>
    <row r="7325" spans="2:4">
      <c r="B7325" s="417"/>
      <c r="C7325" s="418"/>
      <c r="D7325" s="418"/>
    </row>
    <row r="7326" spans="2:4">
      <c r="B7326" s="417"/>
      <c r="C7326" s="418"/>
      <c r="D7326" s="418"/>
    </row>
    <row r="7327" spans="2:4">
      <c r="B7327" s="417"/>
      <c r="C7327" s="418"/>
      <c r="D7327" s="418"/>
    </row>
    <row r="7328" spans="2:4">
      <c r="B7328" s="417"/>
      <c r="C7328" s="418"/>
      <c r="D7328" s="418"/>
    </row>
    <row r="7329" spans="2:4">
      <c r="B7329" s="417"/>
      <c r="C7329" s="418"/>
      <c r="D7329" s="418"/>
    </row>
    <row r="7330" spans="2:4">
      <c r="B7330" s="417"/>
      <c r="C7330" s="418"/>
      <c r="D7330" s="418"/>
    </row>
    <row r="7331" spans="2:4">
      <c r="B7331" s="417"/>
      <c r="C7331" s="418"/>
      <c r="D7331" s="418"/>
    </row>
    <row r="7332" spans="2:4">
      <c r="B7332" s="417"/>
      <c r="C7332" s="418"/>
      <c r="D7332" s="418"/>
    </row>
    <row r="7333" spans="2:4">
      <c r="B7333" s="417"/>
      <c r="C7333" s="418"/>
      <c r="D7333" s="418"/>
    </row>
    <row r="7334" spans="2:4">
      <c r="B7334" s="417"/>
      <c r="C7334" s="418"/>
      <c r="D7334" s="418"/>
    </row>
    <row r="7335" spans="2:4">
      <c r="B7335" s="417"/>
      <c r="C7335" s="418"/>
      <c r="D7335" s="418"/>
    </row>
    <row r="7336" spans="2:4">
      <c r="B7336" s="417"/>
      <c r="C7336" s="418"/>
      <c r="D7336" s="418"/>
    </row>
    <row r="7337" spans="2:4">
      <c r="B7337" s="417"/>
      <c r="C7337" s="418"/>
      <c r="D7337" s="418"/>
    </row>
    <row r="7338" spans="2:4">
      <c r="B7338" s="417"/>
      <c r="C7338" s="418"/>
      <c r="D7338" s="418"/>
    </row>
    <row r="7339" spans="2:4">
      <c r="B7339" s="417"/>
      <c r="C7339" s="418"/>
      <c r="D7339" s="418"/>
    </row>
    <row r="7340" spans="2:4">
      <c r="B7340" s="417"/>
      <c r="C7340" s="418"/>
      <c r="D7340" s="418"/>
    </row>
    <row r="7341" spans="2:4">
      <c r="B7341" s="417"/>
      <c r="C7341" s="418"/>
      <c r="D7341" s="418"/>
    </row>
    <row r="7342" spans="2:4">
      <c r="B7342" s="417"/>
      <c r="C7342" s="418"/>
      <c r="D7342" s="418"/>
    </row>
    <row r="7343" spans="2:4">
      <c r="B7343" s="417"/>
      <c r="C7343" s="418"/>
      <c r="D7343" s="418"/>
    </row>
    <row r="7344" spans="2:4">
      <c r="B7344" s="417"/>
      <c r="C7344" s="418"/>
      <c r="D7344" s="418"/>
    </row>
    <row r="7345" spans="2:4">
      <c r="B7345" s="417"/>
      <c r="C7345" s="418"/>
      <c r="D7345" s="418"/>
    </row>
    <row r="7346" spans="2:4">
      <c r="B7346" s="417"/>
      <c r="C7346" s="418"/>
      <c r="D7346" s="418"/>
    </row>
    <row r="7347" spans="2:4">
      <c r="B7347" s="417"/>
      <c r="C7347" s="418"/>
      <c r="D7347" s="418"/>
    </row>
    <row r="7348" spans="2:4">
      <c r="B7348" s="417"/>
      <c r="C7348" s="418"/>
      <c r="D7348" s="418"/>
    </row>
    <row r="7349" spans="2:4">
      <c r="B7349" s="417"/>
      <c r="C7349" s="418"/>
      <c r="D7349" s="418"/>
    </row>
    <row r="7350" spans="2:4">
      <c r="B7350" s="417"/>
      <c r="C7350" s="418"/>
      <c r="D7350" s="418"/>
    </row>
    <row r="7351" spans="2:4">
      <c r="B7351" s="417"/>
      <c r="C7351" s="418"/>
      <c r="D7351" s="418"/>
    </row>
    <row r="7352" spans="2:4">
      <c r="B7352" s="417"/>
      <c r="C7352" s="418"/>
      <c r="D7352" s="418"/>
    </row>
    <row r="7353" spans="2:4">
      <c r="B7353" s="417"/>
      <c r="C7353" s="418"/>
      <c r="D7353" s="418"/>
    </row>
    <row r="7354" spans="2:4">
      <c r="B7354" s="417"/>
      <c r="C7354" s="418"/>
      <c r="D7354" s="418"/>
    </row>
    <row r="7355" spans="2:4">
      <c r="B7355" s="417"/>
      <c r="C7355" s="418"/>
      <c r="D7355" s="418"/>
    </row>
    <row r="7356" spans="2:4">
      <c r="B7356" s="417"/>
      <c r="C7356" s="418"/>
      <c r="D7356" s="418"/>
    </row>
    <row r="7357" spans="2:4">
      <c r="B7357" s="417"/>
      <c r="C7357" s="418"/>
      <c r="D7357" s="418"/>
    </row>
    <row r="7358" spans="2:4">
      <c r="B7358" s="417"/>
      <c r="C7358" s="418"/>
      <c r="D7358" s="418"/>
    </row>
    <row r="7359" spans="2:4">
      <c r="B7359" s="417"/>
      <c r="C7359" s="418"/>
      <c r="D7359" s="418"/>
    </row>
    <row r="7360" spans="2:4">
      <c r="B7360" s="417"/>
      <c r="C7360" s="418"/>
      <c r="D7360" s="418"/>
    </row>
    <row r="7361" spans="2:4">
      <c r="B7361" s="417"/>
      <c r="C7361" s="418"/>
      <c r="D7361" s="418"/>
    </row>
    <row r="7362" spans="2:4">
      <c r="B7362" s="417"/>
      <c r="C7362" s="418"/>
      <c r="D7362" s="418"/>
    </row>
    <row r="7363" spans="2:4">
      <c r="B7363" s="417"/>
      <c r="C7363" s="418"/>
      <c r="D7363" s="418"/>
    </row>
    <row r="7364" spans="2:4">
      <c r="B7364" s="417"/>
      <c r="C7364" s="418"/>
      <c r="D7364" s="418"/>
    </row>
    <row r="7365" spans="2:4">
      <c r="B7365" s="417"/>
      <c r="C7365" s="418"/>
      <c r="D7365" s="418"/>
    </row>
    <row r="7366" spans="2:4">
      <c r="B7366" s="417"/>
      <c r="C7366" s="418"/>
      <c r="D7366" s="418"/>
    </row>
    <row r="7367" spans="2:4">
      <c r="B7367" s="417"/>
      <c r="C7367" s="418"/>
      <c r="D7367" s="418"/>
    </row>
    <row r="7368" spans="2:4">
      <c r="B7368" s="417"/>
      <c r="C7368" s="418"/>
      <c r="D7368" s="418"/>
    </row>
    <row r="7369" spans="2:4">
      <c r="B7369" s="417"/>
      <c r="C7369" s="418"/>
      <c r="D7369" s="418"/>
    </row>
    <row r="7370" spans="2:4">
      <c r="B7370" s="417"/>
      <c r="C7370" s="418"/>
      <c r="D7370" s="418"/>
    </row>
    <row r="7371" spans="2:4">
      <c r="B7371" s="417"/>
      <c r="C7371" s="418"/>
      <c r="D7371" s="418"/>
    </row>
    <row r="7372" spans="2:4">
      <c r="B7372" s="417"/>
      <c r="C7372" s="418"/>
      <c r="D7372" s="418"/>
    </row>
    <row r="7373" spans="2:4">
      <c r="B7373" s="417"/>
      <c r="C7373" s="418"/>
      <c r="D7373" s="418"/>
    </row>
    <row r="7374" spans="2:4">
      <c r="B7374" s="417"/>
      <c r="C7374" s="418"/>
      <c r="D7374" s="418"/>
    </row>
    <row r="7375" spans="2:4">
      <c r="B7375" s="417"/>
      <c r="C7375" s="418"/>
      <c r="D7375" s="418"/>
    </row>
    <row r="7376" spans="2:4">
      <c r="B7376" s="417"/>
      <c r="C7376" s="418"/>
      <c r="D7376" s="418"/>
    </row>
    <row r="7377" spans="2:4">
      <c r="B7377" s="417"/>
      <c r="C7377" s="418"/>
      <c r="D7377" s="418"/>
    </row>
    <row r="7378" spans="2:4">
      <c r="B7378" s="417"/>
      <c r="C7378" s="418"/>
      <c r="D7378" s="418"/>
    </row>
    <row r="7379" spans="2:4">
      <c r="B7379" s="417"/>
      <c r="C7379" s="418"/>
      <c r="D7379" s="418"/>
    </row>
    <row r="7380" spans="2:4">
      <c r="B7380" s="417"/>
      <c r="C7380" s="418"/>
      <c r="D7380" s="418"/>
    </row>
    <row r="7381" spans="2:4">
      <c r="B7381" s="417"/>
      <c r="C7381" s="418"/>
      <c r="D7381" s="418"/>
    </row>
    <row r="7382" spans="2:4">
      <c r="B7382" s="417"/>
      <c r="C7382" s="418"/>
      <c r="D7382" s="418"/>
    </row>
    <row r="7383" spans="2:4">
      <c r="B7383" s="417"/>
      <c r="C7383" s="418"/>
      <c r="D7383" s="418"/>
    </row>
    <row r="7384" spans="2:4">
      <c r="B7384" s="417"/>
      <c r="C7384" s="418"/>
      <c r="D7384" s="418"/>
    </row>
    <row r="7385" spans="2:4">
      <c r="B7385" s="417"/>
      <c r="C7385" s="418"/>
      <c r="D7385" s="418"/>
    </row>
    <row r="7386" spans="2:4">
      <c r="B7386" s="417"/>
      <c r="C7386" s="418"/>
      <c r="D7386" s="418"/>
    </row>
    <row r="7387" spans="2:4">
      <c r="B7387" s="417"/>
      <c r="C7387" s="418"/>
      <c r="D7387" s="418"/>
    </row>
    <row r="7388" spans="2:4">
      <c r="B7388" s="417"/>
      <c r="C7388" s="418"/>
      <c r="D7388" s="418"/>
    </row>
    <row r="7389" spans="2:4">
      <c r="B7389" s="417"/>
      <c r="C7389" s="418"/>
      <c r="D7389" s="418"/>
    </row>
    <row r="7390" spans="2:4">
      <c r="B7390" s="417"/>
      <c r="C7390" s="418"/>
      <c r="D7390" s="418"/>
    </row>
    <row r="7391" spans="2:4">
      <c r="B7391" s="417"/>
      <c r="C7391" s="418"/>
      <c r="D7391" s="418"/>
    </row>
    <row r="7392" spans="2:4">
      <c r="B7392" s="417"/>
      <c r="C7392" s="418"/>
      <c r="D7392" s="418"/>
    </row>
    <row r="7393" spans="2:4">
      <c r="B7393" s="417"/>
      <c r="C7393" s="418"/>
      <c r="D7393" s="418"/>
    </row>
    <row r="7394" spans="2:4">
      <c r="B7394" s="417"/>
      <c r="C7394" s="418"/>
      <c r="D7394" s="418"/>
    </row>
    <row r="7395" spans="2:4">
      <c r="B7395" s="417"/>
      <c r="C7395" s="418"/>
      <c r="D7395" s="418"/>
    </row>
    <row r="7396" spans="2:4">
      <c r="B7396" s="417"/>
      <c r="C7396" s="418"/>
      <c r="D7396" s="418"/>
    </row>
    <row r="7397" spans="2:4">
      <c r="B7397" s="417"/>
      <c r="C7397" s="418"/>
      <c r="D7397" s="418"/>
    </row>
    <row r="7398" spans="2:4">
      <c r="B7398" s="417"/>
      <c r="C7398" s="418"/>
      <c r="D7398" s="418"/>
    </row>
    <row r="7399" spans="2:4">
      <c r="B7399" s="417"/>
      <c r="C7399" s="418"/>
      <c r="D7399" s="418"/>
    </row>
    <row r="7400" spans="2:4">
      <c r="B7400" s="417"/>
      <c r="C7400" s="418"/>
      <c r="D7400" s="418"/>
    </row>
    <row r="7401" spans="2:4">
      <c r="B7401" s="417"/>
      <c r="C7401" s="418"/>
      <c r="D7401" s="418"/>
    </row>
    <row r="7402" spans="2:4">
      <c r="B7402" s="417"/>
      <c r="C7402" s="418"/>
      <c r="D7402" s="418"/>
    </row>
    <row r="7403" spans="2:4">
      <c r="B7403" s="417"/>
      <c r="C7403" s="418"/>
      <c r="D7403" s="418"/>
    </row>
    <row r="7404" spans="2:4">
      <c r="B7404" s="417"/>
      <c r="C7404" s="418"/>
      <c r="D7404" s="418"/>
    </row>
    <row r="7405" spans="2:4">
      <c r="B7405" s="417"/>
      <c r="C7405" s="418"/>
      <c r="D7405" s="418"/>
    </row>
    <row r="7406" spans="2:4">
      <c r="B7406" s="417"/>
      <c r="C7406" s="418"/>
      <c r="D7406" s="418"/>
    </row>
    <row r="7407" spans="2:4">
      <c r="B7407" s="417"/>
      <c r="C7407" s="418"/>
      <c r="D7407" s="418"/>
    </row>
    <row r="7408" spans="2:4">
      <c r="B7408" s="417"/>
      <c r="C7408" s="418"/>
      <c r="D7408" s="418"/>
    </row>
    <row r="7409" spans="2:4">
      <c r="B7409" s="417"/>
      <c r="C7409" s="418"/>
      <c r="D7409" s="418"/>
    </row>
    <row r="7410" spans="2:4">
      <c r="B7410" s="417"/>
      <c r="C7410" s="418"/>
      <c r="D7410" s="418"/>
    </row>
    <row r="7411" spans="2:4">
      <c r="B7411" s="417"/>
      <c r="C7411" s="418"/>
      <c r="D7411" s="418"/>
    </row>
    <row r="7412" spans="2:4">
      <c r="B7412" s="417"/>
      <c r="C7412" s="418"/>
      <c r="D7412" s="418"/>
    </row>
    <row r="7413" spans="2:4">
      <c r="B7413" s="417"/>
      <c r="C7413" s="418"/>
      <c r="D7413" s="418"/>
    </row>
    <row r="7414" spans="2:4">
      <c r="B7414" s="417"/>
      <c r="C7414" s="418"/>
      <c r="D7414" s="418"/>
    </row>
    <row r="7415" spans="2:4">
      <c r="B7415" s="417"/>
      <c r="C7415" s="418"/>
      <c r="D7415" s="418"/>
    </row>
    <row r="7416" spans="2:4">
      <c r="B7416" s="417"/>
      <c r="C7416" s="418"/>
      <c r="D7416" s="418"/>
    </row>
    <row r="7417" spans="2:4">
      <c r="B7417" s="417"/>
      <c r="C7417" s="418"/>
      <c r="D7417" s="418"/>
    </row>
    <row r="7418" spans="2:4">
      <c r="B7418" s="417"/>
      <c r="C7418" s="418"/>
      <c r="D7418" s="418"/>
    </row>
    <row r="7419" spans="2:4">
      <c r="B7419" s="417"/>
      <c r="C7419" s="418"/>
      <c r="D7419" s="418"/>
    </row>
    <row r="7420" spans="2:4">
      <c r="B7420" s="417"/>
      <c r="C7420" s="418"/>
      <c r="D7420" s="418"/>
    </row>
    <row r="7421" spans="2:4">
      <c r="B7421" s="417"/>
      <c r="C7421" s="418"/>
      <c r="D7421" s="418"/>
    </row>
    <row r="7422" spans="2:4">
      <c r="B7422" s="417"/>
      <c r="C7422" s="418"/>
      <c r="D7422" s="418"/>
    </row>
    <row r="7423" spans="2:4">
      <c r="B7423" s="417"/>
      <c r="C7423" s="418"/>
      <c r="D7423" s="418"/>
    </row>
    <row r="7424" spans="2:4">
      <c r="B7424" s="417"/>
      <c r="C7424" s="418"/>
      <c r="D7424" s="418"/>
    </row>
    <row r="7425" spans="2:4">
      <c r="B7425" s="417"/>
      <c r="C7425" s="418"/>
      <c r="D7425" s="418"/>
    </row>
    <row r="7426" spans="2:4">
      <c r="B7426" s="417"/>
      <c r="C7426" s="418"/>
      <c r="D7426" s="418"/>
    </row>
    <row r="7427" spans="2:4">
      <c r="B7427" s="417"/>
      <c r="C7427" s="418"/>
      <c r="D7427" s="418"/>
    </row>
    <row r="7428" spans="2:4">
      <c r="B7428" s="417"/>
      <c r="C7428" s="418"/>
      <c r="D7428" s="418"/>
    </row>
    <row r="7429" spans="2:4">
      <c r="B7429" s="417"/>
      <c r="C7429" s="418"/>
      <c r="D7429" s="418"/>
    </row>
    <row r="7430" spans="2:4">
      <c r="B7430" s="417"/>
      <c r="C7430" s="418"/>
      <c r="D7430" s="418"/>
    </row>
    <row r="7431" spans="2:4">
      <c r="B7431" s="417"/>
      <c r="C7431" s="418"/>
      <c r="D7431" s="418"/>
    </row>
    <row r="7432" spans="2:4">
      <c r="B7432" s="417"/>
      <c r="C7432" s="418"/>
      <c r="D7432" s="418"/>
    </row>
    <row r="7433" spans="2:4">
      <c r="B7433" s="417"/>
      <c r="C7433" s="418"/>
      <c r="D7433" s="418"/>
    </row>
    <row r="7434" spans="2:4">
      <c r="B7434" s="417"/>
      <c r="C7434" s="418"/>
      <c r="D7434" s="418"/>
    </row>
    <row r="7435" spans="2:4">
      <c r="B7435" s="417"/>
      <c r="C7435" s="418"/>
      <c r="D7435" s="418"/>
    </row>
    <row r="7436" spans="2:4">
      <c r="B7436" s="417"/>
      <c r="C7436" s="418"/>
      <c r="D7436" s="418"/>
    </row>
    <row r="7437" spans="2:4">
      <c r="B7437" s="417"/>
      <c r="C7437" s="418"/>
      <c r="D7437" s="418"/>
    </row>
    <row r="7438" spans="2:4">
      <c r="B7438" s="417"/>
      <c r="C7438" s="418"/>
      <c r="D7438" s="418"/>
    </row>
    <row r="7439" spans="2:4">
      <c r="B7439" s="417"/>
      <c r="C7439" s="418"/>
      <c r="D7439" s="418"/>
    </row>
    <row r="7440" spans="2:4">
      <c r="B7440" s="417"/>
      <c r="C7440" s="418"/>
      <c r="D7440" s="418"/>
    </row>
    <row r="7441" spans="2:4">
      <c r="B7441" s="417"/>
      <c r="C7441" s="418"/>
      <c r="D7441" s="418"/>
    </row>
    <row r="7442" spans="2:4">
      <c r="B7442" s="417"/>
      <c r="C7442" s="418"/>
      <c r="D7442" s="418"/>
    </row>
    <row r="7443" spans="2:4">
      <c r="B7443" s="417"/>
      <c r="C7443" s="418"/>
      <c r="D7443" s="418"/>
    </row>
    <row r="7444" spans="2:4">
      <c r="B7444" s="417"/>
      <c r="C7444" s="418"/>
      <c r="D7444" s="418"/>
    </row>
    <row r="7445" spans="2:4">
      <c r="B7445" s="417"/>
      <c r="C7445" s="418"/>
      <c r="D7445" s="418"/>
    </row>
    <row r="7446" spans="2:4">
      <c r="B7446" s="417"/>
      <c r="C7446" s="418"/>
      <c r="D7446" s="418"/>
    </row>
    <row r="7447" spans="2:4">
      <c r="B7447" s="417"/>
      <c r="C7447" s="418"/>
      <c r="D7447" s="418"/>
    </row>
    <row r="7448" spans="2:4">
      <c r="B7448" s="417"/>
      <c r="C7448" s="418"/>
      <c r="D7448" s="418"/>
    </row>
    <row r="7449" spans="2:4">
      <c r="B7449" s="417"/>
      <c r="C7449" s="418"/>
      <c r="D7449" s="418"/>
    </row>
    <row r="7450" spans="2:4">
      <c r="B7450" s="417"/>
      <c r="C7450" s="418"/>
      <c r="D7450" s="418"/>
    </row>
    <row r="7451" spans="2:4">
      <c r="B7451" s="417"/>
      <c r="C7451" s="418"/>
      <c r="D7451" s="418"/>
    </row>
    <row r="7452" spans="2:4">
      <c r="B7452" s="417"/>
      <c r="C7452" s="418"/>
      <c r="D7452" s="418"/>
    </row>
    <row r="7453" spans="2:4">
      <c r="B7453" s="417"/>
      <c r="C7453" s="418"/>
      <c r="D7453" s="418"/>
    </row>
    <row r="7454" spans="2:4">
      <c r="B7454" s="417"/>
      <c r="C7454" s="418"/>
      <c r="D7454" s="418"/>
    </row>
    <row r="7455" spans="2:4">
      <c r="B7455" s="417"/>
      <c r="C7455" s="418"/>
      <c r="D7455" s="418"/>
    </row>
    <row r="7456" spans="2:4">
      <c r="B7456" s="417"/>
      <c r="C7456" s="418"/>
      <c r="D7456" s="418"/>
    </row>
    <row r="7457" spans="2:4">
      <c r="B7457" s="417"/>
      <c r="C7457" s="418"/>
      <c r="D7457" s="418"/>
    </row>
    <row r="7458" spans="2:4">
      <c r="B7458" s="417"/>
      <c r="C7458" s="418"/>
      <c r="D7458" s="418"/>
    </row>
    <row r="7459" spans="2:4">
      <c r="B7459" s="417"/>
      <c r="C7459" s="418"/>
      <c r="D7459" s="418"/>
    </row>
    <row r="7460" spans="2:4">
      <c r="B7460" s="417"/>
      <c r="C7460" s="418"/>
      <c r="D7460" s="418"/>
    </row>
    <row r="7461" spans="2:4">
      <c r="B7461" s="417"/>
      <c r="C7461" s="418"/>
      <c r="D7461" s="418"/>
    </row>
    <row r="7462" spans="2:4">
      <c r="B7462" s="417"/>
      <c r="C7462" s="418"/>
      <c r="D7462" s="418"/>
    </row>
    <row r="7463" spans="2:4">
      <c r="B7463" s="417"/>
      <c r="C7463" s="418"/>
      <c r="D7463" s="418"/>
    </row>
    <row r="7464" spans="2:4">
      <c r="B7464" s="417"/>
      <c r="C7464" s="418"/>
      <c r="D7464" s="418"/>
    </row>
    <row r="7465" spans="2:4">
      <c r="B7465" s="417"/>
      <c r="C7465" s="418"/>
      <c r="D7465" s="418"/>
    </row>
    <row r="7466" spans="2:4">
      <c r="B7466" s="417"/>
      <c r="C7466" s="418"/>
      <c r="D7466" s="418"/>
    </row>
    <row r="7467" spans="2:4">
      <c r="B7467" s="417"/>
      <c r="C7467" s="418"/>
      <c r="D7467" s="418"/>
    </row>
    <row r="7468" spans="2:4">
      <c r="B7468" s="417"/>
      <c r="C7468" s="418"/>
      <c r="D7468" s="418"/>
    </row>
    <row r="7469" spans="2:4">
      <c r="B7469" s="417"/>
      <c r="C7469" s="418"/>
      <c r="D7469" s="418"/>
    </row>
    <row r="7470" spans="2:4">
      <c r="B7470" s="417"/>
      <c r="C7470" s="418"/>
      <c r="D7470" s="418"/>
    </row>
    <row r="7471" spans="2:4">
      <c r="B7471" s="417"/>
      <c r="C7471" s="418"/>
      <c r="D7471" s="418"/>
    </row>
    <row r="7472" spans="2:4">
      <c r="B7472" s="417"/>
      <c r="C7472" s="418"/>
      <c r="D7472" s="418"/>
    </row>
    <row r="7473" spans="2:4">
      <c r="B7473" s="417"/>
      <c r="C7473" s="418"/>
      <c r="D7473" s="418"/>
    </row>
    <row r="7474" spans="2:4">
      <c r="B7474" s="417"/>
      <c r="C7474" s="418"/>
      <c r="D7474" s="418"/>
    </row>
    <row r="7475" spans="2:4">
      <c r="B7475" s="417"/>
      <c r="C7475" s="418"/>
      <c r="D7475" s="418"/>
    </row>
    <row r="7476" spans="2:4">
      <c r="B7476" s="417"/>
      <c r="C7476" s="418"/>
      <c r="D7476" s="418"/>
    </row>
    <row r="7477" spans="2:4">
      <c r="B7477" s="417"/>
      <c r="C7477" s="418"/>
      <c r="D7477" s="418"/>
    </row>
    <row r="7478" spans="2:4">
      <c r="B7478" s="417"/>
      <c r="C7478" s="418"/>
      <c r="D7478" s="418"/>
    </row>
    <row r="7479" spans="2:4">
      <c r="B7479" s="417"/>
      <c r="C7479" s="418"/>
      <c r="D7479" s="418"/>
    </row>
    <row r="7480" spans="2:4">
      <c r="B7480" s="417"/>
      <c r="C7480" s="418"/>
      <c r="D7480" s="418"/>
    </row>
    <row r="7481" spans="2:4">
      <c r="B7481" s="417"/>
      <c r="C7481" s="418"/>
      <c r="D7481" s="418"/>
    </row>
    <row r="7482" spans="2:4">
      <c r="B7482" s="417"/>
      <c r="C7482" s="418"/>
      <c r="D7482" s="418"/>
    </row>
    <row r="7483" spans="2:4">
      <c r="B7483" s="417"/>
      <c r="C7483" s="418"/>
      <c r="D7483" s="418"/>
    </row>
    <row r="7484" spans="2:4">
      <c r="B7484" s="417"/>
      <c r="C7484" s="418"/>
      <c r="D7484" s="418"/>
    </row>
    <row r="7485" spans="2:4">
      <c r="B7485" s="417"/>
      <c r="C7485" s="418"/>
      <c r="D7485" s="418"/>
    </row>
    <row r="7486" spans="2:4">
      <c r="B7486" s="417"/>
      <c r="C7486" s="418"/>
      <c r="D7486" s="418"/>
    </row>
    <row r="7487" spans="2:4">
      <c r="B7487" s="417"/>
      <c r="C7487" s="418"/>
      <c r="D7487" s="418"/>
    </row>
    <row r="7488" spans="2:4">
      <c r="B7488" s="417"/>
      <c r="C7488" s="418"/>
      <c r="D7488" s="418"/>
    </row>
    <row r="7489" spans="2:4">
      <c r="B7489" s="417"/>
      <c r="C7489" s="418"/>
      <c r="D7489" s="418"/>
    </row>
    <row r="7490" spans="2:4">
      <c r="B7490" s="417"/>
      <c r="C7490" s="418"/>
      <c r="D7490" s="418"/>
    </row>
    <row r="7491" spans="2:4">
      <c r="B7491" s="417"/>
      <c r="C7491" s="418"/>
      <c r="D7491" s="418"/>
    </row>
    <row r="7492" spans="2:4">
      <c r="B7492" s="417"/>
      <c r="C7492" s="418"/>
      <c r="D7492" s="418"/>
    </row>
    <row r="7493" spans="2:4">
      <c r="B7493" s="417"/>
      <c r="C7493" s="418"/>
      <c r="D7493" s="418"/>
    </row>
    <row r="7494" spans="2:4">
      <c r="B7494" s="417"/>
      <c r="C7494" s="418"/>
      <c r="D7494" s="418"/>
    </row>
    <row r="7495" spans="2:4">
      <c r="B7495" s="417"/>
      <c r="C7495" s="418"/>
      <c r="D7495" s="418"/>
    </row>
    <row r="7496" spans="2:4">
      <c r="B7496" s="417"/>
      <c r="C7496" s="418"/>
      <c r="D7496" s="418"/>
    </row>
    <row r="7497" spans="2:4">
      <c r="B7497" s="417"/>
      <c r="C7497" s="418"/>
      <c r="D7497" s="418"/>
    </row>
    <row r="7498" spans="2:4">
      <c r="B7498" s="417"/>
      <c r="C7498" s="418"/>
      <c r="D7498" s="418"/>
    </row>
    <row r="7499" spans="2:4">
      <c r="B7499" s="417"/>
      <c r="C7499" s="418"/>
      <c r="D7499" s="418"/>
    </row>
    <row r="7500" spans="2:4">
      <c r="B7500" s="417"/>
      <c r="C7500" s="418"/>
      <c r="D7500" s="418"/>
    </row>
    <row r="7501" spans="2:4">
      <c r="B7501" s="417"/>
      <c r="C7501" s="418"/>
      <c r="D7501" s="418"/>
    </row>
    <row r="7502" spans="2:4">
      <c r="B7502" s="417"/>
      <c r="C7502" s="418"/>
      <c r="D7502" s="418"/>
    </row>
    <row r="7503" spans="2:4">
      <c r="B7503" s="417"/>
      <c r="C7503" s="418"/>
      <c r="D7503" s="418"/>
    </row>
    <row r="7504" spans="2:4">
      <c r="B7504" s="417"/>
      <c r="C7504" s="418"/>
      <c r="D7504" s="418"/>
    </row>
    <row r="7505" spans="2:4">
      <c r="B7505" s="417"/>
      <c r="C7505" s="418"/>
      <c r="D7505" s="418"/>
    </row>
    <row r="7506" spans="2:4">
      <c r="B7506" s="417"/>
      <c r="C7506" s="418"/>
      <c r="D7506" s="418"/>
    </row>
    <row r="7507" spans="2:4">
      <c r="B7507" s="417"/>
      <c r="C7507" s="418"/>
      <c r="D7507" s="418"/>
    </row>
    <row r="7508" spans="2:4">
      <c r="B7508" s="417"/>
      <c r="C7508" s="418"/>
      <c r="D7508" s="418"/>
    </row>
    <row r="7509" spans="2:4">
      <c r="B7509" s="417"/>
      <c r="C7509" s="418"/>
      <c r="D7509" s="418"/>
    </row>
    <row r="7510" spans="2:4">
      <c r="B7510" s="417"/>
      <c r="C7510" s="418"/>
      <c r="D7510" s="418"/>
    </row>
    <row r="7511" spans="2:4">
      <c r="B7511" s="417"/>
      <c r="C7511" s="418"/>
      <c r="D7511" s="418"/>
    </row>
    <row r="7512" spans="2:4">
      <c r="B7512" s="417"/>
      <c r="C7512" s="418"/>
      <c r="D7512" s="418"/>
    </row>
    <row r="7513" spans="2:4">
      <c r="B7513" s="417"/>
      <c r="C7513" s="418"/>
      <c r="D7513" s="418"/>
    </row>
    <row r="7514" spans="2:4">
      <c r="B7514" s="417"/>
      <c r="C7514" s="418"/>
      <c r="D7514" s="418"/>
    </row>
    <row r="7515" spans="2:4">
      <c r="B7515" s="417"/>
      <c r="C7515" s="418"/>
      <c r="D7515" s="418"/>
    </row>
    <row r="7516" spans="2:4">
      <c r="B7516" s="417"/>
      <c r="C7516" s="418"/>
      <c r="D7516" s="418"/>
    </row>
    <row r="7517" spans="2:4">
      <c r="B7517" s="417"/>
      <c r="C7517" s="418"/>
      <c r="D7517" s="418"/>
    </row>
    <row r="7518" spans="2:4">
      <c r="B7518" s="417"/>
      <c r="C7518" s="418"/>
      <c r="D7518" s="418"/>
    </row>
    <row r="7519" spans="2:4">
      <c r="B7519" s="417"/>
      <c r="C7519" s="418"/>
      <c r="D7519" s="418"/>
    </row>
    <row r="7520" spans="2:4">
      <c r="B7520" s="417"/>
      <c r="C7520" s="418"/>
      <c r="D7520" s="418"/>
    </row>
    <row r="7521" spans="2:4">
      <c r="B7521" s="417"/>
      <c r="C7521" s="418"/>
      <c r="D7521" s="418"/>
    </row>
    <row r="7522" spans="2:4">
      <c r="B7522" s="417"/>
      <c r="C7522" s="418"/>
      <c r="D7522" s="418"/>
    </row>
    <row r="7523" spans="2:4">
      <c r="B7523" s="417"/>
      <c r="C7523" s="418"/>
      <c r="D7523" s="418"/>
    </row>
    <row r="7524" spans="2:4">
      <c r="B7524" s="417"/>
      <c r="C7524" s="418"/>
      <c r="D7524" s="418"/>
    </row>
    <row r="7525" spans="2:4">
      <c r="B7525" s="417"/>
      <c r="C7525" s="418"/>
      <c r="D7525" s="418"/>
    </row>
    <row r="7526" spans="2:4">
      <c r="B7526" s="417"/>
      <c r="C7526" s="418"/>
      <c r="D7526" s="418"/>
    </row>
    <row r="7527" spans="2:4">
      <c r="B7527" s="417"/>
      <c r="C7527" s="418"/>
      <c r="D7527" s="418"/>
    </row>
    <row r="7528" spans="2:4">
      <c r="B7528" s="417"/>
      <c r="C7528" s="418"/>
      <c r="D7528" s="418"/>
    </row>
    <row r="7529" spans="2:4">
      <c r="B7529" s="417"/>
      <c r="C7529" s="418"/>
      <c r="D7529" s="418"/>
    </row>
    <row r="7530" spans="2:4">
      <c r="B7530" s="417"/>
      <c r="C7530" s="418"/>
      <c r="D7530" s="418"/>
    </row>
    <row r="7531" spans="2:4">
      <c r="B7531" s="417"/>
      <c r="C7531" s="418"/>
      <c r="D7531" s="418"/>
    </row>
    <row r="7532" spans="2:4">
      <c r="B7532" s="417"/>
      <c r="C7532" s="418"/>
      <c r="D7532" s="418"/>
    </row>
    <row r="7533" spans="2:4">
      <c r="B7533" s="417"/>
      <c r="C7533" s="418"/>
      <c r="D7533" s="418"/>
    </row>
    <row r="7534" spans="2:4">
      <c r="B7534" s="417"/>
      <c r="C7534" s="418"/>
      <c r="D7534" s="418"/>
    </row>
    <row r="7535" spans="2:4">
      <c r="B7535" s="417"/>
      <c r="C7535" s="418"/>
      <c r="D7535" s="418"/>
    </row>
    <row r="7536" spans="2:4">
      <c r="B7536" s="417"/>
      <c r="C7536" s="418"/>
      <c r="D7536" s="418"/>
    </row>
    <row r="7537" spans="2:4">
      <c r="B7537" s="417"/>
      <c r="C7537" s="418"/>
      <c r="D7537" s="418"/>
    </row>
    <row r="7538" spans="2:4">
      <c r="B7538" s="417"/>
      <c r="C7538" s="418"/>
      <c r="D7538" s="418"/>
    </row>
    <row r="7539" spans="2:4">
      <c r="B7539" s="417"/>
      <c r="C7539" s="418"/>
      <c r="D7539" s="418"/>
    </row>
    <row r="7540" spans="2:4">
      <c r="B7540" s="417"/>
      <c r="C7540" s="418"/>
      <c r="D7540" s="418"/>
    </row>
    <row r="7541" spans="2:4">
      <c r="B7541" s="417"/>
      <c r="C7541" s="418"/>
      <c r="D7541" s="418"/>
    </row>
    <row r="7542" spans="2:4">
      <c r="B7542" s="417"/>
      <c r="C7542" s="418"/>
      <c r="D7542" s="418"/>
    </row>
    <row r="7543" spans="2:4">
      <c r="B7543" s="417"/>
      <c r="C7543" s="418"/>
      <c r="D7543" s="418"/>
    </row>
    <row r="7544" spans="2:4">
      <c r="B7544" s="417"/>
      <c r="C7544" s="418"/>
      <c r="D7544" s="418"/>
    </row>
    <row r="7545" spans="2:4">
      <c r="B7545" s="417"/>
      <c r="C7545" s="418"/>
      <c r="D7545" s="418"/>
    </row>
    <row r="7546" spans="2:4">
      <c r="B7546" s="417"/>
      <c r="C7546" s="418"/>
      <c r="D7546" s="418"/>
    </row>
    <row r="7547" spans="2:4">
      <c r="B7547" s="417"/>
      <c r="C7547" s="418"/>
      <c r="D7547" s="418"/>
    </row>
    <row r="7548" spans="2:4">
      <c r="B7548" s="417"/>
      <c r="C7548" s="418"/>
      <c r="D7548" s="418"/>
    </row>
    <row r="7549" spans="2:4">
      <c r="B7549" s="417"/>
      <c r="C7549" s="418"/>
      <c r="D7549" s="418"/>
    </row>
    <row r="7550" spans="2:4">
      <c r="B7550" s="417"/>
      <c r="C7550" s="418"/>
      <c r="D7550" s="418"/>
    </row>
    <row r="7551" spans="2:4">
      <c r="B7551" s="417"/>
      <c r="C7551" s="418"/>
      <c r="D7551" s="418"/>
    </row>
    <row r="7552" spans="2:4">
      <c r="B7552" s="417"/>
      <c r="C7552" s="418"/>
      <c r="D7552" s="418"/>
    </row>
    <row r="7553" spans="2:4">
      <c r="B7553" s="417"/>
      <c r="C7553" s="418"/>
      <c r="D7553" s="418"/>
    </row>
    <row r="7554" spans="2:4">
      <c r="B7554" s="417"/>
      <c r="C7554" s="418"/>
      <c r="D7554" s="418"/>
    </row>
    <row r="7555" spans="2:4">
      <c r="B7555" s="417"/>
      <c r="C7555" s="418"/>
      <c r="D7555" s="418"/>
    </row>
    <row r="7556" spans="2:4">
      <c r="B7556" s="417"/>
      <c r="C7556" s="418"/>
      <c r="D7556" s="418"/>
    </row>
    <row r="7557" spans="2:4">
      <c r="B7557" s="417"/>
      <c r="C7557" s="418"/>
      <c r="D7557" s="418"/>
    </row>
    <row r="7558" spans="2:4">
      <c r="B7558" s="417"/>
      <c r="C7558" s="418"/>
      <c r="D7558" s="418"/>
    </row>
    <row r="7559" spans="2:4">
      <c r="B7559" s="417"/>
      <c r="C7559" s="418"/>
      <c r="D7559" s="418"/>
    </row>
    <row r="7560" spans="2:4">
      <c r="B7560" s="417"/>
      <c r="C7560" s="418"/>
      <c r="D7560" s="418"/>
    </row>
    <row r="7561" spans="2:4">
      <c r="B7561" s="417"/>
      <c r="C7561" s="418"/>
      <c r="D7561" s="418"/>
    </row>
    <row r="7562" spans="2:4">
      <c r="B7562" s="417"/>
      <c r="C7562" s="418"/>
      <c r="D7562" s="418"/>
    </row>
    <row r="7563" spans="2:4">
      <c r="B7563" s="417"/>
      <c r="C7563" s="418"/>
      <c r="D7563" s="418"/>
    </row>
    <row r="7564" spans="2:4">
      <c r="B7564" s="417"/>
      <c r="C7564" s="418"/>
      <c r="D7564" s="418"/>
    </row>
    <row r="7565" spans="2:4">
      <c r="B7565" s="417"/>
      <c r="C7565" s="418"/>
      <c r="D7565" s="418"/>
    </row>
    <row r="7566" spans="2:4">
      <c r="B7566" s="417"/>
      <c r="C7566" s="418"/>
      <c r="D7566" s="418"/>
    </row>
    <row r="7567" spans="2:4">
      <c r="B7567" s="417"/>
      <c r="C7567" s="418"/>
      <c r="D7567" s="418"/>
    </row>
    <row r="7568" spans="2:4">
      <c r="B7568" s="417"/>
      <c r="C7568" s="418"/>
      <c r="D7568" s="418"/>
    </row>
    <row r="7569" spans="2:4">
      <c r="B7569" s="417"/>
      <c r="C7569" s="418"/>
      <c r="D7569" s="418"/>
    </row>
    <row r="7570" spans="2:4">
      <c r="B7570" s="417"/>
      <c r="C7570" s="418"/>
      <c r="D7570" s="418"/>
    </row>
    <row r="7571" spans="2:4">
      <c r="B7571" s="417"/>
      <c r="C7571" s="418"/>
      <c r="D7571" s="418"/>
    </row>
    <row r="7572" spans="2:4">
      <c r="B7572" s="417"/>
      <c r="C7572" s="418"/>
      <c r="D7572" s="418"/>
    </row>
    <row r="7573" spans="2:4">
      <c r="B7573" s="417"/>
      <c r="C7573" s="418"/>
      <c r="D7573" s="418"/>
    </row>
    <row r="7574" spans="2:4">
      <c r="B7574" s="417"/>
      <c r="C7574" s="418"/>
      <c r="D7574" s="418"/>
    </row>
    <row r="7575" spans="2:4">
      <c r="B7575" s="417"/>
      <c r="C7575" s="418"/>
      <c r="D7575" s="418"/>
    </row>
    <row r="7576" spans="2:4">
      <c r="B7576" s="417"/>
      <c r="C7576" s="418"/>
      <c r="D7576" s="418"/>
    </row>
    <row r="7577" spans="2:4">
      <c r="B7577" s="417"/>
      <c r="C7577" s="418"/>
      <c r="D7577" s="418"/>
    </row>
    <row r="7578" spans="2:4">
      <c r="B7578" s="417"/>
      <c r="C7578" s="418"/>
      <c r="D7578" s="418"/>
    </row>
    <row r="7579" spans="2:4">
      <c r="B7579" s="417"/>
      <c r="C7579" s="418"/>
      <c r="D7579" s="418"/>
    </row>
    <row r="7580" spans="2:4">
      <c r="B7580" s="417"/>
      <c r="C7580" s="418"/>
      <c r="D7580" s="418"/>
    </row>
    <row r="7581" spans="2:4">
      <c r="B7581" s="417"/>
      <c r="C7581" s="418"/>
      <c r="D7581" s="418"/>
    </row>
    <row r="7582" spans="2:4">
      <c r="B7582" s="417"/>
      <c r="C7582" s="418"/>
      <c r="D7582" s="418"/>
    </row>
    <row r="7583" spans="2:4">
      <c r="B7583" s="417"/>
      <c r="C7583" s="418"/>
      <c r="D7583" s="418"/>
    </row>
    <row r="7584" spans="2:4">
      <c r="B7584" s="417"/>
      <c r="C7584" s="418"/>
      <c r="D7584" s="418"/>
    </row>
    <row r="7585" spans="2:4">
      <c r="B7585" s="417"/>
      <c r="C7585" s="418"/>
      <c r="D7585" s="418"/>
    </row>
    <row r="7586" spans="2:4">
      <c r="B7586" s="417"/>
      <c r="C7586" s="418"/>
      <c r="D7586" s="418"/>
    </row>
    <row r="7587" spans="2:4">
      <c r="B7587" s="417"/>
      <c r="C7587" s="418"/>
      <c r="D7587" s="418"/>
    </row>
    <row r="7588" spans="2:4">
      <c r="B7588" s="417"/>
      <c r="C7588" s="418"/>
      <c r="D7588" s="418"/>
    </row>
    <row r="7589" spans="2:4">
      <c r="B7589" s="417"/>
      <c r="C7589" s="418"/>
      <c r="D7589" s="418"/>
    </row>
    <row r="7590" spans="2:4">
      <c r="B7590" s="417"/>
      <c r="C7590" s="418"/>
      <c r="D7590" s="418"/>
    </row>
    <row r="7591" spans="2:4">
      <c r="B7591" s="417"/>
      <c r="C7591" s="418"/>
      <c r="D7591" s="418"/>
    </row>
    <row r="7592" spans="2:4">
      <c r="B7592" s="417"/>
      <c r="C7592" s="418"/>
      <c r="D7592" s="418"/>
    </row>
    <row r="7593" spans="2:4">
      <c r="B7593" s="417"/>
      <c r="C7593" s="418"/>
      <c r="D7593" s="418"/>
    </row>
    <row r="7594" spans="2:4">
      <c r="B7594" s="417"/>
      <c r="C7594" s="418"/>
      <c r="D7594" s="418"/>
    </row>
    <row r="7595" spans="2:4">
      <c r="B7595" s="417"/>
      <c r="C7595" s="418"/>
      <c r="D7595" s="418"/>
    </row>
    <row r="7596" spans="2:4">
      <c r="B7596" s="417"/>
      <c r="C7596" s="418"/>
      <c r="D7596" s="418"/>
    </row>
    <row r="7597" spans="2:4">
      <c r="B7597" s="417"/>
      <c r="C7597" s="418"/>
      <c r="D7597" s="418"/>
    </row>
    <row r="7598" spans="2:4">
      <c r="B7598" s="417"/>
      <c r="C7598" s="418"/>
      <c r="D7598" s="418"/>
    </row>
    <row r="7599" spans="2:4">
      <c r="B7599" s="417"/>
      <c r="C7599" s="418"/>
      <c r="D7599" s="418"/>
    </row>
    <row r="7600" spans="2:4">
      <c r="B7600" s="417"/>
      <c r="C7600" s="418"/>
      <c r="D7600" s="418"/>
    </row>
    <row r="7601" spans="2:4">
      <c r="B7601" s="417"/>
      <c r="C7601" s="418"/>
      <c r="D7601" s="418"/>
    </row>
    <row r="7602" spans="2:4">
      <c r="B7602" s="417"/>
      <c r="C7602" s="418"/>
      <c r="D7602" s="418"/>
    </row>
    <row r="7603" spans="2:4">
      <c r="B7603" s="417"/>
      <c r="C7603" s="418"/>
      <c r="D7603" s="418"/>
    </row>
    <row r="7604" spans="2:4">
      <c r="B7604" s="417"/>
      <c r="C7604" s="418"/>
      <c r="D7604" s="418"/>
    </row>
    <row r="7605" spans="2:4">
      <c r="B7605" s="417"/>
      <c r="C7605" s="418"/>
      <c r="D7605" s="418"/>
    </row>
    <row r="7606" spans="2:4">
      <c r="B7606" s="417"/>
      <c r="C7606" s="418"/>
      <c r="D7606" s="418"/>
    </row>
    <row r="7607" spans="2:4">
      <c r="B7607" s="417"/>
      <c r="C7607" s="418"/>
      <c r="D7607" s="418"/>
    </row>
    <row r="7608" spans="2:4">
      <c r="B7608" s="417"/>
      <c r="C7608" s="418"/>
      <c r="D7608" s="418"/>
    </row>
    <row r="7609" spans="2:4">
      <c r="B7609" s="417"/>
      <c r="C7609" s="418"/>
      <c r="D7609" s="418"/>
    </row>
    <row r="7610" spans="2:4">
      <c r="B7610" s="417"/>
      <c r="C7610" s="418"/>
      <c r="D7610" s="418"/>
    </row>
    <row r="7611" spans="2:4">
      <c r="B7611" s="417"/>
      <c r="C7611" s="418"/>
      <c r="D7611" s="418"/>
    </row>
    <row r="7612" spans="2:4">
      <c r="B7612" s="417"/>
      <c r="C7612" s="418"/>
      <c r="D7612" s="418"/>
    </row>
    <row r="7613" spans="2:4">
      <c r="B7613" s="417"/>
      <c r="C7613" s="418"/>
      <c r="D7613" s="418"/>
    </row>
    <row r="7614" spans="2:4">
      <c r="B7614" s="417"/>
      <c r="C7614" s="418"/>
      <c r="D7614" s="418"/>
    </row>
    <row r="7615" spans="2:4">
      <c r="B7615" s="417"/>
      <c r="C7615" s="418"/>
      <c r="D7615" s="418"/>
    </row>
    <row r="7616" spans="2:4">
      <c r="B7616" s="417"/>
      <c r="C7616" s="418"/>
      <c r="D7616" s="418"/>
    </row>
    <row r="7617" spans="2:4">
      <c r="B7617" s="417"/>
      <c r="C7617" s="418"/>
      <c r="D7617" s="418"/>
    </row>
    <row r="7618" spans="2:4">
      <c r="B7618" s="417"/>
      <c r="C7618" s="418"/>
      <c r="D7618" s="418"/>
    </row>
    <row r="7619" spans="2:4">
      <c r="B7619" s="417"/>
      <c r="C7619" s="418"/>
      <c r="D7619" s="418"/>
    </row>
    <row r="7620" spans="2:4">
      <c r="B7620" s="417"/>
      <c r="C7620" s="418"/>
      <c r="D7620" s="418"/>
    </row>
    <row r="7621" spans="2:4">
      <c r="B7621" s="417"/>
      <c r="C7621" s="418"/>
      <c r="D7621" s="418"/>
    </row>
    <row r="7622" spans="2:4">
      <c r="B7622" s="417"/>
      <c r="C7622" s="418"/>
      <c r="D7622" s="418"/>
    </row>
    <row r="7623" spans="2:4">
      <c r="B7623" s="417"/>
      <c r="C7623" s="418"/>
      <c r="D7623" s="418"/>
    </row>
    <row r="7624" spans="2:4">
      <c r="B7624" s="417"/>
      <c r="C7624" s="418"/>
      <c r="D7624" s="418"/>
    </row>
    <row r="7625" spans="2:4">
      <c r="B7625" s="417"/>
      <c r="C7625" s="418"/>
      <c r="D7625" s="418"/>
    </row>
    <row r="7626" spans="2:4">
      <c r="B7626" s="417"/>
      <c r="C7626" s="418"/>
      <c r="D7626" s="418"/>
    </row>
    <row r="7627" spans="2:4">
      <c r="B7627" s="417"/>
      <c r="C7627" s="418"/>
      <c r="D7627" s="418"/>
    </row>
    <row r="7628" spans="2:4">
      <c r="B7628" s="417"/>
      <c r="C7628" s="418"/>
      <c r="D7628" s="418"/>
    </row>
    <row r="7629" spans="2:4">
      <c r="B7629" s="417"/>
      <c r="C7629" s="418"/>
      <c r="D7629" s="418"/>
    </row>
    <row r="7630" spans="2:4">
      <c r="B7630" s="417"/>
      <c r="C7630" s="418"/>
      <c r="D7630" s="418"/>
    </row>
    <row r="7631" spans="2:4">
      <c r="B7631" s="417"/>
      <c r="C7631" s="418"/>
      <c r="D7631" s="418"/>
    </row>
    <row r="7632" spans="2:4">
      <c r="B7632" s="417"/>
      <c r="C7632" s="418"/>
      <c r="D7632" s="418"/>
    </row>
    <row r="7633" spans="2:4">
      <c r="B7633" s="417"/>
      <c r="C7633" s="418"/>
      <c r="D7633" s="418"/>
    </row>
    <row r="7634" spans="2:4">
      <c r="B7634" s="417"/>
      <c r="C7634" s="418"/>
      <c r="D7634" s="418"/>
    </row>
    <row r="7635" spans="2:4">
      <c r="B7635" s="417"/>
      <c r="C7635" s="418"/>
      <c r="D7635" s="418"/>
    </row>
    <row r="7636" spans="2:4">
      <c r="B7636" s="417"/>
      <c r="C7636" s="418"/>
      <c r="D7636" s="418"/>
    </row>
    <row r="7637" spans="2:4">
      <c r="B7637" s="417"/>
      <c r="C7637" s="418"/>
      <c r="D7637" s="418"/>
    </row>
    <row r="7638" spans="2:4">
      <c r="B7638" s="417"/>
      <c r="C7638" s="418"/>
      <c r="D7638" s="418"/>
    </row>
    <row r="7639" spans="2:4">
      <c r="B7639" s="417"/>
      <c r="C7639" s="418"/>
      <c r="D7639" s="418"/>
    </row>
    <row r="7640" spans="2:4">
      <c r="B7640" s="417"/>
      <c r="C7640" s="418"/>
      <c r="D7640" s="418"/>
    </row>
    <row r="7641" spans="2:4">
      <c r="B7641" s="417"/>
      <c r="C7641" s="418"/>
      <c r="D7641" s="418"/>
    </row>
    <row r="7642" spans="2:4">
      <c r="B7642" s="417"/>
      <c r="C7642" s="418"/>
      <c r="D7642" s="418"/>
    </row>
    <row r="7643" spans="2:4">
      <c r="B7643" s="417"/>
      <c r="C7643" s="418"/>
      <c r="D7643" s="418"/>
    </row>
    <row r="7644" spans="2:4">
      <c r="B7644" s="417"/>
      <c r="C7644" s="418"/>
      <c r="D7644" s="418"/>
    </row>
    <row r="7645" spans="2:4">
      <c r="B7645" s="417"/>
      <c r="C7645" s="418"/>
      <c r="D7645" s="418"/>
    </row>
    <row r="7646" spans="2:4">
      <c r="B7646" s="417"/>
      <c r="C7646" s="418"/>
      <c r="D7646" s="418"/>
    </row>
    <row r="7647" spans="2:4">
      <c r="B7647" s="417"/>
      <c r="C7647" s="418"/>
      <c r="D7647" s="418"/>
    </row>
    <row r="7648" spans="2:4">
      <c r="B7648" s="417"/>
      <c r="C7648" s="418"/>
      <c r="D7648" s="418"/>
    </row>
    <row r="7649" spans="2:4">
      <c r="B7649" s="417"/>
      <c r="C7649" s="418"/>
      <c r="D7649" s="418"/>
    </row>
    <row r="7650" spans="2:4">
      <c r="B7650" s="417"/>
      <c r="C7650" s="418"/>
      <c r="D7650" s="418"/>
    </row>
    <row r="7651" spans="2:4">
      <c r="B7651" s="417"/>
      <c r="C7651" s="418"/>
      <c r="D7651" s="418"/>
    </row>
    <row r="7652" spans="2:4">
      <c r="B7652" s="417"/>
      <c r="C7652" s="418"/>
      <c r="D7652" s="418"/>
    </row>
    <row r="7653" spans="2:4">
      <c r="B7653" s="417"/>
      <c r="C7653" s="418"/>
      <c r="D7653" s="418"/>
    </row>
    <row r="7654" spans="2:4">
      <c r="B7654" s="417"/>
      <c r="C7654" s="418"/>
      <c r="D7654" s="418"/>
    </row>
    <row r="7655" spans="2:4">
      <c r="B7655" s="417"/>
      <c r="C7655" s="418"/>
      <c r="D7655" s="418"/>
    </row>
    <row r="7656" spans="2:4">
      <c r="B7656" s="417"/>
      <c r="C7656" s="418"/>
      <c r="D7656" s="418"/>
    </row>
    <row r="7657" spans="2:4">
      <c r="B7657" s="417"/>
      <c r="C7657" s="418"/>
      <c r="D7657" s="418"/>
    </row>
    <row r="7658" spans="2:4">
      <c r="B7658" s="417"/>
      <c r="C7658" s="418"/>
      <c r="D7658" s="418"/>
    </row>
    <row r="7659" spans="2:4">
      <c r="B7659" s="417"/>
      <c r="C7659" s="418"/>
      <c r="D7659" s="418"/>
    </row>
    <row r="7660" spans="2:4">
      <c r="B7660" s="417"/>
      <c r="C7660" s="418"/>
      <c r="D7660" s="418"/>
    </row>
    <row r="7661" spans="2:4">
      <c r="B7661" s="417"/>
      <c r="C7661" s="418"/>
      <c r="D7661" s="418"/>
    </row>
    <row r="7662" spans="2:4">
      <c r="B7662" s="417"/>
      <c r="C7662" s="418"/>
      <c r="D7662" s="418"/>
    </row>
    <row r="7663" spans="2:4">
      <c r="B7663" s="417"/>
      <c r="C7663" s="418"/>
      <c r="D7663" s="418"/>
    </row>
    <row r="7664" spans="2:4">
      <c r="B7664" s="417"/>
      <c r="C7664" s="418"/>
      <c r="D7664" s="418"/>
    </row>
    <row r="7665" spans="2:4">
      <c r="B7665" s="417"/>
      <c r="C7665" s="418"/>
      <c r="D7665" s="418"/>
    </row>
    <row r="7666" spans="2:4">
      <c r="B7666" s="417"/>
      <c r="C7666" s="418"/>
      <c r="D7666" s="418"/>
    </row>
    <row r="7667" spans="2:4">
      <c r="B7667" s="417"/>
      <c r="C7667" s="418"/>
      <c r="D7667" s="418"/>
    </row>
    <row r="7668" spans="2:4">
      <c r="B7668" s="417"/>
      <c r="C7668" s="418"/>
      <c r="D7668" s="418"/>
    </row>
    <row r="7669" spans="2:4">
      <c r="B7669" s="417"/>
      <c r="C7669" s="418"/>
      <c r="D7669" s="418"/>
    </row>
    <row r="7670" spans="2:4">
      <c r="B7670" s="417"/>
      <c r="C7670" s="418"/>
      <c r="D7670" s="418"/>
    </row>
    <row r="7671" spans="2:4">
      <c r="B7671" s="417"/>
      <c r="C7671" s="418"/>
      <c r="D7671" s="418"/>
    </row>
    <row r="7672" spans="2:4">
      <c r="B7672" s="417"/>
      <c r="C7672" s="418"/>
      <c r="D7672" s="418"/>
    </row>
    <row r="7673" spans="2:4">
      <c r="B7673" s="417"/>
      <c r="C7673" s="418"/>
      <c r="D7673" s="418"/>
    </row>
    <row r="7674" spans="2:4">
      <c r="B7674" s="417"/>
      <c r="C7674" s="418"/>
      <c r="D7674" s="418"/>
    </row>
    <row r="7675" spans="2:4">
      <c r="B7675" s="417"/>
      <c r="C7675" s="418"/>
      <c r="D7675" s="418"/>
    </row>
    <row r="7676" spans="2:4">
      <c r="B7676" s="417"/>
      <c r="C7676" s="418"/>
      <c r="D7676" s="418"/>
    </row>
    <row r="7677" spans="2:4">
      <c r="B7677" s="417"/>
      <c r="C7677" s="418"/>
      <c r="D7677" s="418"/>
    </row>
    <row r="7678" spans="2:4">
      <c r="B7678" s="417"/>
      <c r="C7678" s="418"/>
      <c r="D7678" s="418"/>
    </row>
    <row r="7679" spans="2:4">
      <c r="B7679" s="417"/>
      <c r="C7679" s="418"/>
      <c r="D7679" s="418"/>
    </row>
    <row r="7680" spans="2:4">
      <c r="B7680" s="417"/>
      <c r="C7680" s="418"/>
      <c r="D7680" s="418"/>
    </row>
    <row r="7681" spans="2:4">
      <c r="B7681" s="417"/>
      <c r="C7681" s="418"/>
      <c r="D7681" s="418"/>
    </row>
    <row r="7682" spans="2:4">
      <c r="B7682" s="417"/>
      <c r="C7682" s="418"/>
      <c r="D7682" s="418"/>
    </row>
    <row r="7683" spans="2:4">
      <c r="B7683" s="417"/>
      <c r="C7683" s="418"/>
      <c r="D7683" s="418"/>
    </row>
    <row r="7684" spans="2:4">
      <c r="B7684" s="417"/>
      <c r="C7684" s="418"/>
      <c r="D7684" s="418"/>
    </row>
    <row r="7685" spans="2:4">
      <c r="B7685" s="417"/>
      <c r="C7685" s="418"/>
      <c r="D7685" s="418"/>
    </row>
    <row r="7686" spans="2:4">
      <c r="B7686" s="417"/>
      <c r="C7686" s="418"/>
      <c r="D7686" s="418"/>
    </row>
    <row r="7687" spans="2:4">
      <c r="B7687" s="417"/>
      <c r="C7687" s="418"/>
      <c r="D7687" s="418"/>
    </row>
    <row r="7688" spans="2:4">
      <c r="B7688" s="417"/>
      <c r="C7688" s="418"/>
      <c r="D7688" s="418"/>
    </row>
    <row r="7689" spans="2:4">
      <c r="B7689" s="417"/>
      <c r="C7689" s="418"/>
      <c r="D7689" s="418"/>
    </row>
    <row r="7690" spans="2:4">
      <c r="B7690" s="417"/>
      <c r="C7690" s="418"/>
      <c r="D7690" s="418"/>
    </row>
    <row r="7691" spans="2:4">
      <c r="B7691" s="417"/>
      <c r="C7691" s="418"/>
      <c r="D7691" s="418"/>
    </row>
    <row r="7692" spans="2:4">
      <c r="B7692" s="417"/>
      <c r="C7692" s="418"/>
      <c r="D7692" s="418"/>
    </row>
    <row r="7693" spans="2:4">
      <c r="B7693" s="417"/>
      <c r="C7693" s="418"/>
      <c r="D7693" s="418"/>
    </row>
    <row r="7694" spans="2:4">
      <c r="B7694" s="417"/>
      <c r="C7694" s="418"/>
      <c r="D7694" s="418"/>
    </row>
    <row r="7695" spans="2:4">
      <c r="B7695" s="417"/>
      <c r="C7695" s="418"/>
      <c r="D7695" s="418"/>
    </row>
    <row r="7696" spans="2:4">
      <c r="B7696" s="417"/>
      <c r="C7696" s="418"/>
      <c r="D7696" s="418"/>
    </row>
    <row r="7697" spans="2:4">
      <c r="B7697" s="417"/>
      <c r="C7697" s="418"/>
      <c r="D7697" s="418"/>
    </row>
    <row r="7698" spans="2:4">
      <c r="B7698" s="417"/>
      <c r="C7698" s="418"/>
      <c r="D7698" s="418"/>
    </row>
    <row r="7699" spans="2:4">
      <c r="B7699" s="417"/>
      <c r="C7699" s="418"/>
      <c r="D7699" s="418"/>
    </row>
    <row r="7700" spans="2:4">
      <c r="B7700" s="417"/>
      <c r="C7700" s="418"/>
      <c r="D7700" s="418"/>
    </row>
    <row r="7701" spans="2:4">
      <c r="B7701" s="417"/>
      <c r="C7701" s="418"/>
      <c r="D7701" s="418"/>
    </row>
    <row r="7702" spans="2:4">
      <c r="B7702" s="417"/>
      <c r="C7702" s="418"/>
      <c r="D7702" s="418"/>
    </row>
    <row r="7703" spans="2:4">
      <c r="B7703" s="417"/>
      <c r="C7703" s="418"/>
      <c r="D7703" s="418"/>
    </row>
    <row r="7704" spans="2:4">
      <c r="B7704" s="417"/>
      <c r="C7704" s="418"/>
      <c r="D7704" s="418"/>
    </row>
    <row r="7705" spans="2:4">
      <c r="B7705" s="417"/>
      <c r="C7705" s="418"/>
      <c r="D7705" s="418"/>
    </row>
    <row r="7706" spans="2:4">
      <c r="B7706" s="417"/>
      <c r="C7706" s="418"/>
      <c r="D7706" s="418"/>
    </row>
    <row r="7707" spans="2:4">
      <c r="B7707" s="417"/>
      <c r="C7707" s="418"/>
      <c r="D7707" s="418"/>
    </row>
    <row r="7708" spans="2:4">
      <c r="B7708" s="417"/>
      <c r="C7708" s="418"/>
      <c r="D7708" s="418"/>
    </row>
    <row r="7709" spans="2:4">
      <c r="B7709" s="417"/>
      <c r="C7709" s="418"/>
      <c r="D7709" s="418"/>
    </row>
    <row r="7710" spans="2:4">
      <c r="B7710" s="417"/>
      <c r="C7710" s="418"/>
      <c r="D7710" s="418"/>
    </row>
    <row r="7711" spans="2:4">
      <c r="B7711" s="417"/>
      <c r="C7711" s="418"/>
      <c r="D7711" s="418"/>
    </row>
    <row r="7712" spans="2:4">
      <c r="B7712" s="417"/>
      <c r="C7712" s="418"/>
      <c r="D7712" s="418"/>
    </row>
    <row r="7713" spans="2:4">
      <c r="B7713" s="417"/>
      <c r="C7713" s="418"/>
      <c r="D7713" s="418"/>
    </row>
    <row r="7714" spans="2:4">
      <c r="B7714" s="417"/>
      <c r="C7714" s="418"/>
      <c r="D7714" s="418"/>
    </row>
    <row r="7715" spans="2:4">
      <c r="B7715" s="417"/>
      <c r="C7715" s="418"/>
      <c r="D7715" s="418"/>
    </row>
    <row r="7716" spans="2:4">
      <c r="B7716" s="417"/>
      <c r="C7716" s="418"/>
      <c r="D7716" s="418"/>
    </row>
    <row r="7717" spans="2:4">
      <c r="B7717" s="417"/>
      <c r="C7717" s="418"/>
      <c r="D7717" s="418"/>
    </row>
    <row r="7718" spans="2:4">
      <c r="B7718" s="417"/>
      <c r="C7718" s="418"/>
      <c r="D7718" s="418"/>
    </row>
    <row r="7719" spans="2:4">
      <c r="B7719" s="417"/>
      <c r="C7719" s="418"/>
      <c r="D7719" s="418"/>
    </row>
    <row r="7720" spans="2:4">
      <c r="B7720" s="417"/>
      <c r="C7720" s="418"/>
      <c r="D7720" s="418"/>
    </row>
    <row r="7721" spans="2:4">
      <c r="B7721" s="417"/>
      <c r="C7721" s="418"/>
      <c r="D7721" s="418"/>
    </row>
    <row r="7722" spans="2:4">
      <c r="B7722" s="417"/>
      <c r="C7722" s="418"/>
      <c r="D7722" s="418"/>
    </row>
    <row r="7723" spans="2:4">
      <c r="B7723" s="417"/>
      <c r="C7723" s="418"/>
      <c r="D7723" s="418"/>
    </row>
    <row r="7724" spans="2:4">
      <c r="B7724" s="417"/>
      <c r="C7724" s="418"/>
      <c r="D7724" s="418"/>
    </row>
    <row r="7725" spans="2:4">
      <c r="B7725" s="417"/>
      <c r="C7725" s="418"/>
      <c r="D7725" s="418"/>
    </row>
    <row r="7726" spans="2:4">
      <c r="B7726" s="417"/>
      <c r="C7726" s="418"/>
      <c r="D7726" s="418"/>
    </row>
    <row r="7727" spans="2:4">
      <c r="B7727" s="417"/>
      <c r="C7727" s="418"/>
      <c r="D7727" s="418"/>
    </row>
    <row r="7728" spans="2:4">
      <c r="B7728" s="417"/>
      <c r="C7728" s="418"/>
      <c r="D7728" s="418"/>
    </row>
    <row r="7729" spans="2:4">
      <c r="B7729" s="417"/>
      <c r="C7729" s="418"/>
      <c r="D7729" s="418"/>
    </row>
    <row r="7730" spans="2:4">
      <c r="B7730" s="417"/>
      <c r="C7730" s="418"/>
      <c r="D7730" s="418"/>
    </row>
    <row r="7731" spans="2:4">
      <c r="B7731" s="417"/>
      <c r="C7731" s="418"/>
      <c r="D7731" s="418"/>
    </row>
    <row r="7732" spans="2:4">
      <c r="B7732" s="417"/>
      <c r="C7732" s="418"/>
      <c r="D7732" s="418"/>
    </row>
    <row r="7733" spans="2:4">
      <c r="B7733" s="417"/>
      <c r="C7733" s="418"/>
      <c r="D7733" s="418"/>
    </row>
    <row r="7734" spans="2:4">
      <c r="B7734" s="417"/>
      <c r="C7734" s="418"/>
      <c r="D7734" s="418"/>
    </row>
    <row r="7735" spans="2:4">
      <c r="B7735" s="417"/>
      <c r="C7735" s="418"/>
      <c r="D7735" s="418"/>
    </row>
    <row r="7736" spans="2:4">
      <c r="B7736" s="417"/>
      <c r="C7736" s="418"/>
      <c r="D7736" s="418"/>
    </row>
    <row r="7737" spans="2:4">
      <c r="B7737" s="417"/>
      <c r="C7737" s="418"/>
      <c r="D7737" s="418"/>
    </row>
    <row r="7738" spans="2:4">
      <c r="B7738" s="417"/>
      <c r="C7738" s="418"/>
      <c r="D7738" s="418"/>
    </row>
    <row r="7739" spans="2:4">
      <c r="B7739" s="417"/>
      <c r="C7739" s="418"/>
      <c r="D7739" s="418"/>
    </row>
    <row r="7740" spans="2:4">
      <c r="B7740" s="417"/>
      <c r="C7740" s="418"/>
      <c r="D7740" s="418"/>
    </row>
    <row r="7741" spans="2:4">
      <c r="B7741" s="417"/>
      <c r="C7741" s="418"/>
      <c r="D7741" s="418"/>
    </row>
    <row r="7742" spans="2:4">
      <c r="B7742" s="417"/>
      <c r="C7742" s="418"/>
      <c r="D7742" s="418"/>
    </row>
    <row r="7743" spans="2:4">
      <c r="B7743" s="417"/>
      <c r="C7743" s="418"/>
      <c r="D7743" s="418"/>
    </row>
    <row r="7744" spans="2:4">
      <c r="B7744" s="417"/>
      <c r="C7744" s="418"/>
      <c r="D7744" s="418"/>
    </row>
    <row r="7745" spans="2:4">
      <c r="B7745" s="417"/>
      <c r="C7745" s="418"/>
      <c r="D7745" s="418"/>
    </row>
    <row r="7746" spans="2:4">
      <c r="B7746" s="417"/>
      <c r="C7746" s="418"/>
      <c r="D7746" s="418"/>
    </row>
    <row r="7747" spans="2:4">
      <c r="B7747" s="417"/>
      <c r="C7747" s="418"/>
      <c r="D7747" s="418"/>
    </row>
    <row r="7748" spans="2:4">
      <c r="B7748" s="417"/>
      <c r="C7748" s="418"/>
      <c r="D7748" s="418"/>
    </row>
    <row r="7749" spans="2:4">
      <c r="B7749" s="417"/>
      <c r="C7749" s="418"/>
      <c r="D7749" s="418"/>
    </row>
    <row r="7750" spans="2:4">
      <c r="B7750" s="417"/>
      <c r="C7750" s="418"/>
      <c r="D7750" s="418"/>
    </row>
    <row r="7751" spans="2:4">
      <c r="B7751" s="417"/>
      <c r="C7751" s="418"/>
      <c r="D7751" s="418"/>
    </row>
    <row r="7752" spans="2:4">
      <c r="B7752" s="417"/>
      <c r="C7752" s="418"/>
      <c r="D7752" s="418"/>
    </row>
    <row r="7753" spans="2:4">
      <c r="B7753" s="417"/>
      <c r="C7753" s="418"/>
      <c r="D7753" s="418"/>
    </row>
    <row r="7754" spans="2:4">
      <c r="B7754" s="417"/>
      <c r="C7754" s="418"/>
      <c r="D7754" s="418"/>
    </row>
    <row r="7755" spans="2:4">
      <c r="B7755" s="417"/>
      <c r="C7755" s="418"/>
      <c r="D7755" s="418"/>
    </row>
    <row r="7756" spans="2:4">
      <c r="B7756" s="417"/>
      <c r="C7756" s="418"/>
      <c r="D7756" s="418"/>
    </row>
    <row r="7757" spans="2:4">
      <c r="B7757" s="417"/>
      <c r="C7757" s="418"/>
      <c r="D7757" s="418"/>
    </row>
    <row r="7758" spans="2:4">
      <c r="B7758" s="417"/>
      <c r="C7758" s="418"/>
      <c r="D7758" s="418"/>
    </row>
    <row r="7759" spans="2:4">
      <c r="B7759" s="417"/>
      <c r="C7759" s="418"/>
      <c r="D7759" s="418"/>
    </row>
    <row r="7760" spans="2:4">
      <c r="B7760" s="417"/>
      <c r="C7760" s="418"/>
      <c r="D7760" s="418"/>
    </row>
    <row r="7761" spans="2:4">
      <c r="B7761" s="417"/>
      <c r="C7761" s="418"/>
      <c r="D7761" s="418"/>
    </row>
    <row r="7762" spans="2:4">
      <c r="B7762" s="417"/>
      <c r="C7762" s="418"/>
      <c r="D7762" s="418"/>
    </row>
    <row r="7763" spans="2:4">
      <c r="B7763" s="417"/>
      <c r="C7763" s="418"/>
      <c r="D7763" s="418"/>
    </row>
    <row r="7764" spans="2:4">
      <c r="B7764" s="417"/>
      <c r="C7764" s="418"/>
      <c r="D7764" s="418"/>
    </row>
    <row r="7765" spans="2:4">
      <c r="B7765" s="417"/>
      <c r="C7765" s="418"/>
      <c r="D7765" s="418"/>
    </row>
    <row r="7766" spans="2:4">
      <c r="B7766" s="417"/>
      <c r="C7766" s="418"/>
      <c r="D7766" s="418"/>
    </row>
    <row r="7767" spans="2:4">
      <c r="B7767" s="417"/>
      <c r="C7767" s="418"/>
      <c r="D7767" s="418"/>
    </row>
    <row r="7768" spans="2:4">
      <c r="B7768" s="417"/>
      <c r="C7768" s="418"/>
      <c r="D7768" s="418"/>
    </row>
    <row r="7769" spans="2:4">
      <c r="B7769" s="417"/>
      <c r="C7769" s="418"/>
      <c r="D7769" s="418"/>
    </row>
    <row r="7770" spans="2:4">
      <c r="B7770" s="417"/>
      <c r="C7770" s="418"/>
      <c r="D7770" s="418"/>
    </row>
    <row r="7771" spans="2:4">
      <c r="B7771" s="417"/>
      <c r="C7771" s="418"/>
      <c r="D7771" s="418"/>
    </row>
    <row r="7772" spans="2:4">
      <c r="B7772" s="417"/>
      <c r="C7772" s="418"/>
      <c r="D7772" s="418"/>
    </row>
    <row r="7773" spans="2:4">
      <c r="B7773" s="417"/>
      <c r="C7773" s="418"/>
      <c r="D7773" s="418"/>
    </row>
    <row r="7774" spans="2:4">
      <c r="B7774" s="417"/>
      <c r="C7774" s="418"/>
      <c r="D7774" s="418"/>
    </row>
    <row r="7775" spans="2:4">
      <c r="B7775" s="417"/>
      <c r="C7775" s="418"/>
      <c r="D7775" s="418"/>
    </row>
    <row r="7776" spans="2:4">
      <c r="B7776" s="417"/>
      <c r="C7776" s="418"/>
      <c r="D7776" s="418"/>
    </row>
    <row r="7777" spans="2:4">
      <c r="B7777" s="417"/>
      <c r="C7777" s="418"/>
      <c r="D7777" s="418"/>
    </row>
    <row r="7778" spans="2:4">
      <c r="B7778" s="417"/>
      <c r="C7778" s="418"/>
      <c r="D7778" s="418"/>
    </row>
    <row r="7779" spans="2:4">
      <c r="B7779" s="417"/>
      <c r="C7779" s="418"/>
      <c r="D7779" s="418"/>
    </row>
    <row r="7780" spans="2:4">
      <c r="B7780" s="417"/>
      <c r="C7780" s="418"/>
      <c r="D7780" s="418"/>
    </row>
    <row r="7781" spans="2:4">
      <c r="B7781" s="417"/>
      <c r="C7781" s="418"/>
      <c r="D7781" s="418"/>
    </row>
    <row r="7782" spans="2:4">
      <c r="B7782" s="417"/>
      <c r="C7782" s="418"/>
      <c r="D7782" s="418"/>
    </row>
    <row r="7783" spans="2:4">
      <c r="B7783" s="417"/>
      <c r="C7783" s="418"/>
      <c r="D7783" s="418"/>
    </row>
    <row r="7784" spans="2:4">
      <c r="B7784" s="417"/>
      <c r="C7784" s="418"/>
      <c r="D7784" s="418"/>
    </row>
    <row r="7785" spans="2:4">
      <c r="B7785" s="417"/>
      <c r="C7785" s="418"/>
      <c r="D7785" s="418"/>
    </row>
    <row r="7786" spans="2:4">
      <c r="B7786" s="417"/>
      <c r="C7786" s="418"/>
      <c r="D7786" s="418"/>
    </row>
    <row r="7787" spans="2:4">
      <c r="B7787" s="417"/>
      <c r="C7787" s="418"/>
      <c r="D7787" s="418"/>
    </row>
    <row r="7788" spans="2:4">
      <c r="B7788" s="417"/>
      <c r="C7788" s="418"/>
      <c r="D7788" s="418"/>
    </row>
    <row r="7789" spans="2:4">
      <c r="B7789" s="417"/>
      <c r="C7789" s="418"/>
      <c r="D7789" s="418"/>
    </row>
    <row r="7790" spans="2:4">
      <c r="B7790" s="417"/>
      <c r="C7790" s="418"/>
      <c r="D7790" s="418"/>
    </row>
    <row r="7791" spans="2:4">
      <c r="B7791" s="417"/>
      <c r="C7791" s="418"/>
      <c r="D7791" s="418"/>
    </row>
    <row r="7792" spans="2:4">
      <c r="B7792" s="417"/>
      <c r="C7792" s="418"/>
      <c r="D7792" s="418"/>
    </row>
    <row r="7793" spans="2:4">
      <c r="B7793" s="417"/>
      <c r="C7793" s="418"/>
      <c r="D7793" s="418"/>
    </row>
    <row r="7794" spans="2:4">
      <c r="B7794" s="417"/>
      <c r="C7794" s="418"/>
      <c r="D7794" s="418"/>
    </row>
    <row r="7795" spans="2:4">
      <c r="B7795" s="417"/>
      <c r="C7795" s="418"/>
      <c r="D7795" s="418"/>
    </row>
    <row r="7796" spans="2:4">
      <c r="B7796" s="417"/>
      <c r="C7796" s="418"/>
      <c r="D7796" s="418"/>
    </row>
    <row r="7797" spans="2:4">
      <c r="B7797" s="417"/>
      <c r="C7797" s="418"/>
      <c r="D7797" s="418"/>
    </row>
    <row r="7798" spans="2:4">
      <c r="B7798" s="417"/>
      <c r="C7798" s="418"/>
      <c r="D7798" s="418"/>
    </row>
    <row r="7799" spans="2:4">
      <c r="B7799" s="417"/>
      <c r="C7799" s="418"/>
      <c r="D7799" s="418"/>
    </row>
    <row r="7800" spans="2:4">
      <c r="B7800" s="417"/>
      <c r="C7800" s="418"/>
      <c r="D7800" s="418"/>
    </row>
    <row r="7801" spans="2:4">
      <c r="B7801" s="417"/>
      <c r="C7801" s="418"/>
      <c r="D7801" s="418"/>
    </row>
    <row r="7802" spans="2:4">
      <c r="B7802" s="417"/>
      <c r="C7802" s="418"/>
      <c r="D7802" s="418"/>
    </row>
    <row r="7803" spans="2:4">
      <c r="B7803" s="417"/>
      <c r="C7803" s="418"/>
      <c r="D7803" s="418"/>
    </row>
    <row r="7804" spans="2:4">
      <c r="B7804" s="417"/>
      <c r="C7804" s="418"/>
      <c r="D7804" s="418"/>
    </row>
    <row r="7805" spans="2:4">
      <c r="B7805" s="417"/>
      <c r="C7805" s="418"/>
      <c r="D7805" s="418"/>
    </row>
    <row r="7806" spans="2:4">
      <c r="B7806" s="417"/>
      <c r="C7806" s="418"/>
      <c r="D7806" s="418"/>
    </row>
    <row r="7807" spans="2:4">
      <c r="B7807" s="417"/>
      <c r="C7807" s="418"/>
      <c r="D7807" s="418"/>
    </row>
    <row r="7808" spans="2:4">
      <c r="B7808" s="417"/>
      <c r="C7808" s="418"/>
      <c r="D7808" s="418"/>
    </row>
    <row r="7809" spans="2:4">
      <c r="B7809" s="417"/>
      <c r="C7809" s="418"/>
      <c r="D7809" s="418"/>
    </row>
    <row r="7810" spans="2:4">
      <c r="B7810" s="417"/>
      <c r="C7810" s="418"/>
      <c r="D7810" s="418"/>
    </row>
    <row r="7811" spans="2:4">
      <c r="B7811" s="417"/>
      <c r="C7811" s="418"/>
      <c r="D7811" s="418"/>
    </row>
    <row r="7812" spans="2:4">
      <c r="B7812" s="417"/>
      <c r="C7812" s="418"/>
      <c r="D7812" s="418"/>
    </row>
    <row r="7813" spans="2:4">
      <c r="B7813" s="417"/>
      <c r="C7813" s="418"/>
      <c r="D7813" s="418"/>
    </row>
    <row r="7814" spans="2:4">
      <c r="B7814" s="417"/>
      <c r="C7814" s="418"/>
      <c r="D7814" s="418"/>
    </row>
    <row r="7815" spans="2:4">
      <c r="B7815" s="417"/>
      <c r="C7815" s="418"/>
      <c r="D7815" s="418"/>
    </row>
    <row r="7816" spans="2:4">
      <c r="B7816" s="417"/>
      <c r="C7816" s="418"/>
      <c r="D7816" s="418"/>
    </row>
    <row r="7817" spans="2:4">
      <c r="B7817" s="417"/>
      <c r="C7817" s="418"/>
      <c r="D7817" s="418"/>
    </row>
    <row r="7818" spans="2:4">
      <c r="B7818" s="417"/>
      <c r="C7818" s="418"/>
      <c r="D7818" s="418"/>
    </row>
    <row r="7819" spans="2:4">
      <c r="B7819" s="417"/>
      <c r="C7819" s="418"/>
      <c r="D7819" s="418"/>
    </row>
    <row r="7820" spans="2:4">
      <c r="B7820" s="417"/>
      <c r="C7820" s="418"/>
      <c r="D7820" s="418"/>
    </row>
    <row r="7821" spans="2:4">
      <c r="B7821" s="417"/>
      <c r="C7821" s="418"/>
      <c r="D7821" s="418"/>
    </row>
    <row r="7822" spans="2:4">
      <c r="B7822" s="417"/>
      <c r="C7822" s="418"/>
      <c r="D7822" s="418"/>
    </row>
    <row r="7823" spans="2:4">
      <c r="B7823" s="417"/>
      <c r="C7823" s="418"/>
      <c r="D7823" s="418"/>
    </row>
    <row r="7824" spans="2:4">
      <c r="B7824" s="417"/>
      <c r="C7824" s="418"/>
      <c r="D7824" s="418"/>
    </row>
    <row r="7825" spans="2:4">
      <c r="B7825" s="417"/>
      <c r="C7825" s="418"/>
      <c r="D7825" s="418"/>
    </row>
    <row r="7826" spans="2:4">
      <c r="B7826" s="417"/>
      <c r="C7826" s="418"/>
      <c r="D7826" s="418"/>
    </row>
    <row r="7827" spans="2:4">
      <c r="B7827" s="417"/>
      <c r="C7827" s="418"/>
      <c r="D7827" s="418"/>
    </row>
    <row r="7828" spans="2:4">
      <c r="B7828" s="417"/>
      <c r="C7828" s="418"/>
      <c r="D7828" s="418"/>
    </row>
    <row r="7829" spans="2:4">
      <c r="B7829" s="417"/>
      <c r="C7829" s="418"/>
      <c r="D7829" s="418"/>
    </row>
    <row r="7830" spans="2:4">
      <c r="B7830" s="417"/>
      <c r="C7830" s="418"/>
      <c r="D7830" s="418"/>
    </row>
    <row r="7831" spans="2:4">
      <c r="B7831" s="417"/>
      <c r="C7831" s="418"/>
      <c r="D7831" s="418"/>
    </row>
    <row r="7832" spans="2:4">
      <c r="B7832" s="417"/>
      <c r="C7832" s="418"/>
      <c r="D7832" s="418"/>
    </row>
    <row r="7833" spans="2:4">
      <c r="B7833" s="417"/>
      <c r="C7833" s="418"/>
      <c r="D7833" s="418"/>
    </row>
    <row r="7834" spans="2:4">
      <c r="B7834" s="417"/>
      <c r="C7834" s="418"/>
      <c r="D7834" s="418"/>
    </row>
    <row r="7835" spans="2:4">
      <c r="B7835" s="417"/>
      <c r="C7835" s="418"/>
      <c r="D7835" s="418"/>
    </row>
    <row r="7836" spans="2:4">
      <c r="B7836" s="417"/>
      <c r="C7836" s="418"/>
      <c r="D7836" s="418"/>
    </row>
    <row r="7837" spans="2:4">
      <c r="B7837" s="417"/>
      <c r="C7837" s="418"/>
      <c r="D7837" s="418"/>
    </row>
    <row r="7838" spans="2:4">
      <c r="B7838" s="417"/>
      <c r="C7838" s="418"/>
      <c r="D7838" s="418"/>
    </row>
    <row r="7839" spans="2:4">
      <c r="B7839" s="417"/>
      <c r="C7839" s="418"/>
      <c r="D7839" s="418"/>
    </row>
    <row r="7840" spans="2:4">
      <c r="B7840" s="417"/>
      <c r="C7840" s="418"/>
      <c r="D7840" s="418"/>
    </row>
    <row r="7841" spans="2:4">
      <c r="B7841" s="417"/>
      <c r="C7841" s="418"/>
      <c r="D7841" s="418"/>
    </row>
    <row r="7842" spans="2:4">
      <c r="B7842" s="417"/>
      <c r="C7842" s="418"/>
      <c r="D7842" s="418"/>
    </row>
    <row r="7843" spans="2:4">
      <c r="B7843" s="417"/>
      <c r="C7843" s="418"/>
      <c r="D7843" s="418"/>
    </row>
    <row r="7844" spans="2:4">
      <c r="B7844" s="417"/>
      <c r="C7844" s="418"/>
      <c r="D7844" s="418"/>
    </row>
    <row r="7845" spans="2:4">
      <c r="B7845" s="417"/>
      <c r="C7845" s="418"/>
      <c r="D7845" s="418"/>
    </row>
    <row r="7846" spans="2:4">
      <c r="B7846" s="417"/>
      <c r="C7846" s="418"/>
      <c r="D7846" s="418"/>
    </row>
    <row r="7847" spans="2:4">
      <c r="B7847" s="417"/>
      <c r="C7847" s="418"/>
      <c r="D7847" s="418"/>
    </row>
    <row r="7848" spans="2:4">
      <c r="B7848" s="417"/>
      <c r="C7848" s="418"/>
      <c r="D7848" s="418"/>
    </row>
    <row r="7849" spans="2:4">
      <c r="B7849" s="417"/>
      <c r="C7849" s="418"/>
      <c r="D7849" s="418"/>
    </row>
    <row r="7850" spans="2:4">
      <c r="B7850" s="417"/>
      <c r="C7850" s="418"/>
      <c r="D7850" s="418"/>
    </row>
    <row r="7851" spans="2:4">
      <c r="B7851" s="417"/>
      <c r="C7851" s="418"/>
      <c r="D7851" s="418"/>
    </row>
    <row r="7852" spans="2:4">
      <c r="B7852" s="417"/>
      <c r="C7852" s="418"/>
      <c r="D7852" s="418"/>
    </row>
    <row r="7853" spans="2:4">
      <c r="B7853" s="417"/>
      <c r="C7853" s="418"/>
      <c r="D7853" s="418"/>
    </row>
    <row r="7854" spans="2:4">
      <c r="B7854" s="417"/>
      <c r="C7854" s="418"/>
      <c r="D7854" s="418"/>
    </row>
    <row r="7855" spans="2:4">
      <c r="B7855" s="417"/>
      <c r="C7855" s="418"/>
      <c r="D7855" s="418"/>
    </row>
    <row r="7856" spans="2:4">
      <c r="B7856" s="417"/>
      <c r="C7856" s="418"/>
      <c r="D7856" s="418"/>
    </row>
    <row r="7857" spans="2:4">
      <c r="B7857" s="417"/>
      <c r="C7857" s="418"/>
      <c r="D7857" s="418"/>
    </row>
    <row r="7858" spans="2:4">
      <c r="B7858" s="417"/>
      <c r="C7858" s="418"/>
      <c r="D7858" s="418"/>
    </row>
    <row r="7859" spans="2:4">
      <c r="B7859" s="417"/>
      <c r="C7859" s="418"/>
      <c r="D7859" s="418"/>
    </row>
    <row r="7860" spans="2:4">
      <c r="B7860" s="417"/>
      <c r="C7860" s="418"/>
      <c r="D7860" s="418"/>
    </row>
    <row r="7861" spans="2:4">
      <c r="B7861" s="417"/>
      <c r="C7861" s="418"/>
      <c r="D7861" s="418"/>
    </row>
    <row r="7862" spans="2:4">
      <c r="B7862" s="417"/>
      <c r="C7862" s="418"/>
      <c r="D7862" s="418"/>
    </row>
    <row r="7863" spans="2:4">
      <c r="B7863" s="417"/>
      <c r="C7863" s="418"/>
      <c r="D7863" s="418"/>
    </row>
    <row r="7864" spans="2:4">
      <c r="B7864" s="417"/>
      <c r="C7864" s="418"/>
      <c r="D7864" s="418"/>
    </row>
    <row r="7865" spans="2:4">
      <c r="B7865" s="417"/>
      <c r="C7865" s="418"/>
      <c r="D7865" s="418"/>
    </row>
    <row r="7866" spans="2:4">
      <c r="B7866" s="417"/>
      <c r="C7866" s="418"/>
      <c r="D7866" s="418"/>
    </row>
    <row r="7867" spans="2:4">
      <c r="B7867" s="417"/>
      <c r="C7867" s="418"/>
      <c r="D7867" s="418"/>
    </row>
    <row r="7868" spans="2:4">
      <c r="B7868" s="417"/>
      <c r="C7868" s="418"/>
      <c r="D7868" s="418"/>
    </row>
    <row r="7869" spans="2:4">
      <c r="B7869" s="417"/>
      <c r="C7869" s="418"/>
      <c r="D7869" s="418"/>
    </row>
    <row r="7870" spans="2:4">
      <c r="B7870" s="417"/>
      <c r="C7870" s="418"/>
      <c r="D7870" s="418"/>
    </row>
    <row r="7871" spans="2:4">
      <c r="B7871" s="417"/>
      <c r="C7871" s="418"/>
      <c r="D7871" s="418"/>
    </row>
    <row r="7872" spans="2:4">
      <c r="B7872" s="417"/>
      <c r="C7872" s="418"/>
      <c r="D7872" s="418"/>
    </row>
    <row r="7873" spans="2:4">
      <c r="B7873" s="417"/>
      <c r="C7873" s="418"/>
      <c r="D7873" s="418"/>
    </row>
    <row r="7874" spans="2:4">
      <c r="B7874" s="417"/>
      <c r="C7874" s="418"/>
      <c r="D7874" s="418"/>
    </row>
    <row r="7875" spans="2:4">
      <c r="B7875" s="417"/>
      <c r="C7875" s="418"/>
      <c r="D7875" s="418"/>
    </row>
    <row r="7876" spans="2:4">
      <c r="B7876" s="417"/>
      <c r="C7876" s="418"/>
      <c r="D7876" s="418"/>
    </row>
    <row r="7877" spans="2:4">
      <c r="B7877" s="417"/>
      <c r="C7877" s="418"/>
      <c r="D7877" s="418"/>
    </row>
    <row r="7878" spans="2:4">
      <c r="B7878" s="417"/>
      <c r="C7878" s="418"/>
      <c r="D7878" s="418"/>
    </row>
    <row r="7879" spans="2:4">
      <c r="B7879" s="417"/>
      <c r="C7879" s="418"/>
      <c r="D7879" s="418"/>
    </row>
    <row r="7880" spans="2:4">
      <c r="B7880" s="417"/>
      <c r="C7880" s="418"/>
      <c r="D7880" s="418"/>
    </row>
    <row r="7881" spans="2:4">
      <c r="B7881" s="417"/>
      <c r="C7881" s="418"/>
      <c r="D7881" s="418"/>
    </row>
    <row r="7882" spans="2:4">
      <c r="B7882" s="417"/>
      <c r="C7882" s="418"/>
      <c r="D7882" s="418"/>
    </row>
    <row r="7883" spans="2:4">
      <c r="B7883" s="417"/>
      <c r="C7883" s="418"/>
      <c r="D7883" s="418"/>
    </row>
    <row r="7884" spans="2:4">
      <c r="B7884" s="417"/>
      <c r="C7884" s="418"/>
      <c r="D7884" s="418"/>
    </row>
    <row r="7885" spans="2:4">
      <c r="B7885" s="417"/>
      <c r="C7885" s="418"/>
      <c r="D7885" s="418"/>
    </row>
    <row r="7886" spans="2:4">
      <c r="B7886" s="417"/>
      <c r="C7886" s="418"/>
      <c r="D7886" s="418"/>
    </row>
    <row r="7887" spans="2:4">
      <c r="B7887" s="417"/>
      <c r="C7887" s="418"/>
      <c r="D7887" s="418"/>
    </row>
    <row r="7888" spans="2:4">
      <c r="B7888" s="417"/>
      <c r="C7888" s="418"/>
      <c r="D7888" s="418"/>
    </row>
    <row r="7889" spans="2:4">
      <c r="B7889" s="417"/>
      <c r="C7889" s="418"/>
      <c r="D7889" s="418"/>
    </row>
    <row r="7890" spans="2:4">
      <c r="B7890" s="417"/>
      <c r="C7890" s="418"/>
      <c r="D7890" s="418"/>
    </row>
    <row r="7891" spans="2:4">
      <c r="B7891" s="417"/>
      <c r="C7891" s="418"/>
      <c r="D7891" s="418"/>
    </row>
    <row r="7892" spans="2:4">
      <c r="B7892" s="417"/>
      <c r="C7892" s="418"/>
      <c r="D7892" s="418"/>
    </row>
    <row r="7893" spans="2:4">
      <c r="B7893" s="417"/>
      <c r="C7893" s="418"/>
      <c r="D7893" s="418"/>
    </row>
    <row r="7894" spans="2:4">
      <c r="B7894" s="417"/>
      <c r="C7894" s="418"/>
      <c r="D7894" s="418"/>
    </row>
    <row r="7895" spans="2:4">
      <c r="B7895" s="417"/>
      <c r="C7895" s="418"/>
      <c r="D7895" s="418"/>
    </row>
    <row r="7896" spans="2:4">
      <c r="B7896" s="417"/>
      <c r="C7896" s="418"/>
      <c r="D7896" s="418"/>
    </row>
    <row r="7897" spans="2:4">
      <c r="B7897" s="417"/>
      <c r="C7897" s="418"/>
      <c r="D7897" s="418"/>
    </row>
    <row r="7898" spans="2:4">
      <c r="B7898" s="417"/>
      <c r="C7898" s="418"/>
      <c r="D7898" s="418"/>
    </row>
    <row r="7899" spans="2:4">
      <c r="B7899" s="417"/>
      <c r="C7899" s="418"/>
      <c r="D7899" s="418"/>
    </row>
    <row r="7900" spans="2:4">
      <c r="B7900" s="417"/>
      <c r="C7900" s="418"/>
      <c r="D7900" s="418"/>
    </row>
    <row r="7901" spans="2:4">
      <c r="B7901" s="417"/>
      <c r="C7901" s="418"/>
      <c r="D7901" s="418"/>
    </row>
    <row r="7902" spans="2:4">
      <c r="B7902" s="417"/>
      <c r="C7902" s="418"/>
      <c r="D7902" s="418"/>
    </row>
    <row r="7903" spans="2:4">
      <c r="B7903" s="417"/>
      <c r="C7903" s="418"/>
      <c r="D7903" s="418"/>
    </row>
    <row r="7904" spans="2:4">
      <c r="B7904" s="417"/>
      <c r="C7904" s="418"/>
      <c r="D7904" s="418"/>
    </row>
    <row r="7905" spans="2:4">
      <c r="B7905" s="417"/>
      <c r="C7905" s="418"/>
      <c r="D7905" s="418"/>
    </row>
    <row r="7906" spans="2:4">
      <c r="B7906" s="417"/>
      <c r="C7906" s="418"/>
      <c r="D7906" s="418"/>
    </row>
    <row r="7907" spans="2:4">
      <c r="B7907" s="417"/>
      <c r="C7907" s="418"/>
      <c r="D7907" s="418"/>
    </row>
    <row r="7908" spans="2:4">
      <c r="B7908" s="417"/>
      <c r="C7908" s="418"/>
      <c r="D7908" s="418"/>
    </row>
    <row r="7909" spans="2:4">
      <c r="B7909" s="417"/>
      <c r="C7909" s="418"/>
      <c r="D7909" s="418"/>
    </row>
    <row r="7910" spans="2:4">
      <c r="B7910" s="417"/>
      <c r="C7910" s="418"/>
      <c r="D7910" s="418"/>
    </row>
    <row r="7911" spans="2:4">
      <c r="B7911" s="417"/>
      <c r="C7911" s="418"/>
      <c r="D7911" s="418"/>
    </row>
    <row r="7912" spans="2:4">
      <c r="B7912" s="417"/>
      <c r="C7912" s="418"/>
      <c r="D7912" s="418"/>
    </row>
    <row r="7913" spans="2:4">
      <c r="B7913" s="417"/>
      <c r="C7913" s="418"/>
      <c r="D7913" s="418"/>
    </row>
    <row r="7914" spans="2:4">
      <c r="B7914" s="417"/>
      <c r="C7914" s="418"/>
      <c r="D7914" s="418"/>
    </row>
    <row r="7915" spans="2:4">
      <c r="B7915" s="417"/>
      <c r="C7915" s="418"/>
      <c r="D7915" s="418"/>
    </row>
    <row r="7916" spans="2:4">
      <c r="B7916" s="417"/>
      <c r="C7916" s="418"/>
      <c r="D7916" s="418"/>
    </row>
    <row r="7917" spans="2:4">
      <c r="B7917" s="417"/>
      <c r="C7917" s="418"/>
      <c r="D7917" s="418"/>
    </row>
    <row r="7918" spans="2:4">
      <c r="B7918" s="417"/>
      <c r="C7918" s="418"/>
      <c r="D7918" s="418"/>
    </row>
    <row r="7919" spans="2:4">
      <c r="B7919" s="417"/>
      <c r="C7919" s="418"/>
      <c r="D7919" s="418"/>
    </row>
    <row r="7920" spans="2:4">
      <c r="B7920" s="417"/>
      <c r="C7920" s="418"/>
      <c r="D7920" s="418"/>
    </row>
    <row r="7921" spans="2:4">
      <c r="B7921" s="417"/>
      <c r="C7921" s="418"/>
      <c r="D7921" s="418"/>
    </row>
    <row r="7922" spans="2:4">
      <c r="B7922" s="417"/>
      <c r="C7922" s="418"/>
      <c r="D7922" s="418"/>
    </row>
    <row r="7923" spans="2:4">
      <c r="B7923" s="417"/>
      <c r="C7923" s="418"/>
      <c r="D7923" s="418"/>
    </row>
    <row r="7924" spans="2:4">
      <c r="B7924" s="417"/>
      <c r="C7924" s="418"/>
      <c r="D7924" s="418"/>
    </row>
    <row r="7925" spans="2:4">
      <c r="B7925" s="417"/>
      <c r="C7925" s="418"/>
      <c r="D7925" s="418"/>
    </row>
    <row r="7926" spans="2:4">
      <c r="B7926" s="417"/>
      <c r="C7926" s="418"/>
      <c r="D7926" s="418"/>
    </row>
    <row r="7927" spans="2:4">
      <c r="B7927" s="417"/>
      <c r="C7927" s="418"/>
      <c r="D7927" s="418"/>
    </row>
    <row r="7928" spans="2:4">
      <c r="B7928" s="417"/>
      <c r="C7928" s="418"/>
      <c r="D7928" s="418"/>
    </row>
    <row r="7929" spans="2:4">
      <c r="B7929" s="417"/>
      <c r="C7929" s="418"/>
      <c r="D7929" s="418"/>
    </row>
    <row r="7930" spans="2:4">
      <c r="B7930" s="417"/>
      <c r="C7930" s="418"/>
      <c r="D7930" s="418"/>
    </row>
    <row r="7931" spans="2:4">
      <c r="B7931" s="417"/>
      <c r="C7931" s="418"/>
      <c r="D7931" s="418"/>
    </row>
    <row r="7932" spans="2:4">
      <c r="B7932" s="417"/>
      <c r="C7932" s="418"/>
      <c r="D7932" s="418"/>
    </row>
    <row r="7933" spans="2:4">
      <c r="B7933" s="417"/>
      <c r="C7933" s="418"/>
      <c r="D7933" s="418"/>
    </row>
    <row r="7934" spans="2:4">
      <c r="B7934" s="417"/>
      <c r="C7934" s="418"/>
      <c r="D7934" s="418"/>
    </row>
    <row r="7935" spans="2:4">
      <c r="B7935" s="417"/>
      <c r="C7935" s="418"/>
      <c r="D7935" s="418"/>
    </row>
    <row r="7936" spans="2:4">
      <c r="B7936" s="417"/>
      <c r="C7936" s="418"/>
      <c r="D7936" s="418"/>
    </row>
    <row r="7937" spans="2:4">
      <c r="B7937" s="417"/>
      <c r="C7937" s="418"/>
      <c r="D7937" s="418"/>
    </row>
    <row r="7938" spans="2:4">
      <c r="B7938" s="417"/>
      <c r="C7938" s="418"/>
      <c r="D7938" s="418"/>
    </row>
    <row r="7939" spans="2:4">
      <c r="B7939" s="417"/>
      <c r="C7939" s="418"/>
      <c r="D7939" s="418"/>
    </row>
    <row r="7940" spans="2:4">
      <c r="B7940" s="417"/>
      <c r="C7940" s="418"/>
      <c r="D7940" s="418"/>
    </row>
    <row r="7941" spans="2:4">
      <c r="B7941" s="417"/>
      <c r="C7941" s="418"/>
      <c r="D7941" s="418"/>
    </row>
    <row r="7942" spans="2:4">
      <c r="B7942" s="417"/>
      <c r="C7942" s="418"/>
      <c r="D7942" s="418"/>
    </row>
    <row r="7943" spans="2:4">
      <c r="B7943" s="417"/>
      <c r="C7943" s="418"/>
      <c r="D7943" s="418"/>
    </row>
    <row r="7944" spans="2:4">
      <c r="B7944" s="417"/>
      <c r="C7944" s="418"/>
      <c r="D7944" s="418"/>
    </row>
    <row r="7945" spans="2:4">
      <c r="B7945" s="417"/>
      <c r="C7945" s="418"/>
      <c r="D7945" s="418"/>
    </row>
    <row r="7946" spans="2:4">
      <c r="B7946" s="417"/>
      <c r="C7946" s="418"/>
      <c r="D7946" s="418"/>
    </row>
    <row r="7947" spans="2:4">
      <c r="B7947" s="417"/>
      <c r="C7947" s="418"/>
      <c r="D7947" s="418"/>
    </row>
    <row r="7948" spans="2:4">
      <c r="B7948" s="417"/>
      <c r="C7948" s="418"/>
      <c r="D7948" s="418"/>
    </row>
    <row r="7949" spans="2:4">
      <c r="B7949" s="417"/>
      <c r="C7949" s="418"/>
      <c r="D7949" s="418"/>
    </row>
    <row r="7950" spans="2:4">
      <c r="B7950" s="417"/>
      <c r="C7950" s="418"/>
      <c r="D7950" s="418"/>
    </row>
    <row r="7951" spans="2:4">
      <c r="B7951" s="417"/>
      <c r="C7951" s="418"/>
      <c r="D7951" s="418"/>
    </row>
    <row r="7952" spans="2:4">
      <c r="B7952" s="417"/>
      <c r="C7952" s="418"/>
      <c r="D7952" s="418"/>
    </row>
    <row r="7953" spans="2:4">
      <c r="B7953" s="417"/>
      <c r="C7953" s="418"/>
      <c r="D7953" s="418"/>
    </row>
    <row r="7954" spans="2:4">
      <c r="B7954" s="417"/>
      <c r="C7954" s="418"/>
      <c r="D7954" s="418"/>
    </row>
    <row r="7955" spans="2:4">
      <c r="B7955" s="417"/>
      <c r="C7955" s="418"/>
      <c r="D7955" s="418"/>
    </row>
    <row r="7956" spans="2:4">
      <c r="B7956" s="417"/>
      <c r="C7956" s="418"/>
      <c r="D7956" s="418"/>
    </row>
    <row r="7957" spans="2:4">
      <c r="B7957" s="417"/>
      <c r="C7957" s="418"/>
      <c r="D7957" s="418"/>
    </row>
    <row r="7958" spans="2:4">
      <c r="B7958" s="417"/>
      <c r="C7958" s="418"/>
      <c r="D7958" s="418"/>
    </row>
    <row r="7959" spans="2:4">
      <c r="B7959" s="417"/>
      <c r="C7959" s="418"/>
      <c r="D7959" s="418"/>
    </row>
    <row r="7960" spans="2:4">
      <c r="B7960" s="417"/>
      <c r="C7960" s="418"/>
      <c r="D7960" s="418"/>
    </row>
    <row r="7961" spans="2:4">
      <c r="B7961" s="417"/>
      <c r="C7961" s="418"/>
      <c r="D7961" s="418"/>
    </row>
    <row r="7962" spans="2:4">
      <c r="B7962" s="417"/>
      <c r="C7962" s="418"/>
      <c r="D7962" s="418"/>
    </row>
    <row r="7963" spans="2:4">
      <c r="B7963" s="417"/>
      <c r="C7963" s="418"/>
      <c r="D7963" s="418"/>
    </row>
    <row r="7964" spans="2:4">
      <c r="B7964" s="417"/>
      <c r="C7964" s="418"/>
      <c r="D7964" s="418"/>
    </row>
    <row r="7965" spans="2:4">
      <c r="B7965" s="417"/>
      <c r="C7965" s="418"/>
      <c r="D7965" s="418"/>
    </row>
    <row r="7966" spans="2:4">
      <c r="B7966" s="417"/>
      <c r="C7966" s="418"/>
      <c r="D7966" s="418"/>
    </row>
    <row r="7967" spans="2:4">
      <c r="B7967" s="417"/>
      <c r="C7967" s="418"/>
      <c r="D7967" s="418"/>
    </row>
    <row r="7968" spans="2:4">
      <c r="B7968" s="417"/>
      <c r="C7968" s="418"/>
      <c r="D7968" s="418"/>
    </row>
    <row r="7969" spans="2:4">
      <c r="B7969" s="417"/>
      <c r="C7969" s="418"/>
      <c r="D7969" s="418"/>
    </row>
    <row r="7970" spans="2:4">
      <c r="B7970" s="417"/>
      <c r="C7970" s="418"/>
      <c r="D7970" s="418"/>
    </row>
    <row r="7971" spans="2:4">
      <c r="B7971" s="417"/>
      <c r="C7971" s="418"/>
      <c r="D7971" s="418"/>
    </row>
    <row r="7972" spans="2:4">
      <c r="B7972" s="417"/>
      <c r="C7972" s="418"/>
      <c r="D7972" s="418"/>
    </row>
    <row r="7973" spans="2:4">
      <c r="B7973" s="417"/>
      <c r="C7973" s="418"/>
      <c r="D7973" s="418"/>
    </row>
    <row r="7974" spans="2:4">
      <c r="B7974" s="417"/>
      <c r="C7974" s="418"/>
      <c r="D7974" s="418"/>
    </row>
    <row r="7975" spans="2:4">
      <c r="B7975" s="417"/>
      <c r="C7975" s="418"/>
      <c r="D7975" s="418"/>
    </row>
    <row r="7976" spans="2:4">
      <c r="B7976" s="417"/>
      <c r="C7976" s="418"/>
      <c r="D7976" s="418"/>
    </row>
    <row r="7977" spans="2:4">
      <c r="B7977" s="417"/>
      <c r="C7977" s="418"/>
      <c r="D7977" s="418"/>
    </row>
    <row r="7978" spans="2:4">
      <c r="B7978" s="417"/>
      <c r="C7978" s="418"/>
      <c r="D7978" s="418"/>
    </row>
    <row r="7979" spans="2:4">
      <c r="B7979" s="417"/>
      <c r="C7979" s="418"/>
      <c r="D7979" s="418"/>
    </row>
    <row r="7980" spans="2:4">
      <c r="B7980" s="417"/>
      <c r="C7980" s="418"/>
      <c r="D7980" s="418"/>
    </row>
    <row r="7981" spans="2:4">
      <c r="B7981" s="417"/>
      <c r="C7981" s="418"/>
      <c r="D7981" s="418"/>
    </row>
    <row r="7982" spans="2:4">
      <c r="B7982" s="417"/>
      <c r="C7982" s="418"/>
      <c r="D7982" s="418"/>
    </row>
    <row r="7983" spans="2:4">
      <c r="B7983" s="417"/>
      <c r="C7983" s="418"/>
      <c r="D7983" s="418"/>
    </row>
    <row r="7984" spans="2:4">
      <c r="B7984" s="417"/>
      <c r="C7984" s="418"/>
      <c r="D7984" s="418"/>
    </row>
    <row r="7985" spans="2:4">
      <c r="B7985" s="417"/>
      <c r="C7985" s="418"/>
      <c r="D7985" s="418"/>
    </row>
    <row r="7986" spans="2:4">
      <c r="B7986" s="417"/>
      <c r="C7986" s="418"/>
      <c r="D7986" s="418"/>
    </row>
    <row r="7987" spans="2:4">
      <c r="B7987" s="417"/>
      <c r="C7987" s="418"/>
      <c r="D7987" s="418"/>
    </row>
    <row r="7988" spans="2:4">
      <c r="B7988" s="417"/>
      <c r="C7988" s="418"/>
      <c r="D7988" s="418"/>
    </row>
    <row r="7989" spans="2:4">
      <c r="B7989" s="417"/>
      <c r="C7989" s="418"/>
      <c r="D7989" s="418"/>
    </row>
    <row r="7990" spans="2:4">
      <c r="B7990" s="417"/>
      <c r="C7990" s="418"/>
      <c r="D7990" s="418"/>
    </row>
    <row r="7991" spans="2:4">
      <c r="B7991" s="417"/>
      <c r="C7991" s="418"/>
      <c r="D7991" s="418"/>
    </row>
    <row r="7992" spans="2:4">
      <c r="B7992" s="417"/>
      <c r="C7992" s="418"/>
      <c r="D7992" s="418"/>
    </row>
    <row r="7993" spans="2:4">
      <c r="B7993" s="417"/>
      <c r="C7993" s="418"/>
      <c r="D7993" s="418"/>
    </row>
    <row r="7994" spans="2:4">
      <c r="B7994" s="417"/>
      <c r="C7994" s="418"/>
      <c r="D7994" s="418"/>
    </row>
    <row r="7995" spans="2:4">
      <c r="B7995" s="417"/>
      <c r="C7995" s="418"/>
      <c r="D7995" s="418"/>
    </row>
    <row r="7996" spans="2:4">
      <c r="B7996" s="417"/>
      <c r="C7996" s="418"/>
      <c r="D7996" s="418"/>
    </row>
    <row r="7997" spans="2:4">
      <c r="B7997" s="417"/>
      <c r="C7997" s="418"/>
      <c r="D7997" s="418"/>
    </row>
    <row r="7998" spans="2:4">
      <c r="B7998" s="417"/>
      <c r="C7998" s="418"/>
      <c r="D7998" s="418"/>
    </row>
    <row r="7999" spans="2:4">
      <c r="B7999" s="417"/>
      <c r="C7999" s="418"/>
      <c r="D7999" s="418"/>
    </row>
    <row r="8000" spans="2:4">
      <c r="B8000" s="417"/>
      <c r="C8000" s="418"/>
      <c r="D8000" s="418"/>
    </row>
    <row r="8001" spans="2:4">
      <c r="B8001" s="417"/>
      <c r="C8001" s="418"/>
      <c r="D8001" s="418"/>
    </row>
    <row r="8002" spans="2:4">
      <c r="B8002" s="417"/>
      <c r="C8002" s="418"/>
      <c r="D8002" s="418"/>
    </row>
    <row r="8003" spans="2:4">
      <c r="B8003" s="417"/>
      <c r="C8003" s="418"/>
      <c r="D8003" s="418"/>
    </row>
    <row r="8004" spans="2:4">
      <c r="B8004" s="417"/>
      <c r="C8004" s="418"/>
      <c r="D8004" s="418"/>
    </row>
    <row r="8005" spans="2:4">
      <c r="B8005" s="417"/>
      <c r="C8005" s="418"/>
      <c r="D8005" s="418"/>
    </row>
    <row r="8006" spans="2:4">
      <c r="B8006" s="417"/>
      <c r="C8006" s="418"/>
      <c r="D8006" s="418"/>
    </row>
    <row r="8007" spans="2:4">
      <c r="B8007" s="417"/>
      <c r="C8007" s="418"/>
      <c r="D8007" s="418"/>
    </row>
    <row r="8008" spans="2:4">
      <c r="B8008" s="417"/>
      <c r="C8008" s="418"/>
      <c r="D8008" s="418"/>
    </row>
    <row r="8009" spans="2:4">
      <c r="B8009" s="417"/>
      <c r="C8009" s="418"/>
      <c r="D8009" s="418"/>
    </row>
    <row r="8010" spans="2:4">
      <c r="B8010" s="417"/>
      <c r="C8010" s="418"/>
      <c r="D8010" s="418"/>
    </row>
    <row r="8011" spans="2:4">
      <c r="B8011" s="417"/>
      <c r="C8011" s="418"/>
      <c r="D8011" s="418"/>
    </row>
    <row r="8012" spans="2:4">
      <c r="B8012" s="417"/>
      <c r="C8012" s="418"/>
      <c r="D8012" s="418"/>
    </row>
    <row r="8013" spans="2:4">
      <c r="B8013" s="417"/>
      <c r="C8013" s="418"/>
      <c r="D8013" s="418"/>
    </row>
    <row r="8014" spans="2:4">
      <c r="B8014" s="417"/>
      <c r="C8014" s="418"/>
      <c r="D8014" s="418"/>
    </row>
    <row r="8015" spans="2:4">
      <c r="B8015" s="417"/>
      <c r="C8015" s="418"/>
      <c r="D8015" s="418"/>
    </row>
    <row r="8016" spans="2:4">
      <c r="B8016" s="417"/>
      <c r="C8016" s="418"/>
      <c r="D8016" s="418"/>
    </row>
    <row r="8017" spans="2:4">
      <c r="B8017" s="417"/>
      <c r="C8017" s="418"/>
      <c r="D8017" s="418"/>
    </row>
    <row r="8018" spans="2:4">
      <c r="B8018" s="417"/>
      <c r="C8018" s="418"/>
      <c r="D8018" s="418"/>
    </row>
    <row r="8019" spans="2:4">
      <c r="B8019" s="417"/>
      <c r="C8019" s="418"/>
      <c r="D8019" s="418"/>
    </row>
    <row r="8020" spans="2:4">
      <c r="B8020" s="417"/>
      <c r="C8020" s="418"/>
      <c r="D8020" s="418"/>
    </row>
    <row r="8021" spans="2:4">
      <c r="B8021" s="417"/>
      <c r="C8021" s="418"/>
      <c r="D8021" s="418"/>
    </row>
    <row r="8022" spans="2:4">
      <c r="B8022" s="417"/>
      <c r="C8022" s="418"/>
      <c r="D8022" s="418"/>
    </row>
    <row r="8023" spans="2:4">
      <c r="B8023" s="417"/>
      <c r="C8023" s="418"/>
      <c r="D8023" s="418"/>
    </row>
    <row r="8024" spans="2:4">
      <c r="B8024" s="417"/>
      <c r="C8024" s="418"/>
      <c r="D8024" s="418"/>
    </row>
    <row r="8025" spans="2:4">
      <c r="B8025" s="417"/>
      <c r="C8025" s="418"/>
      <c r="D8025" s="418"/>
    </row>
    <row r="8026" spans="2:4">
      <c r="B8026" s="417"/>
      <c r="C8026" s="418"/>
      <c r="D8026" s="418"/>
    </row>
    <row r="8027" spans="2:4">
      <c r="B8027" s="417"/>
      <c r="C8027" s="418"/>
      <c r="D8027" s="418"/>
    </row>
    <row r="8028" spans="2:4">
      <c r="B8028" s="417"/>
      <c r="C8028" s="418"/>
      <c r="D8028" s="418"/>
    </row>
    <row r="8029" spans="2:4">
      <c r="B8029" s="417"/>
      <c r="C8029" s="418"/>
      <c r="D8029" s="418"/>
    </row>
    <row r="8030" spans="2:4">
      <c r="B8030" s="417"/>
      <c r="C8030" s="418"/>
      <c r="D8030" s="418"/>
    </row>
    <row r="8031" spans="2:4">
      <c r="B8031" s="417"/>
      <c r="C8031" s="418"/>
      <c r="D8031" s="418"/>
    </row>
    <row r="8032" spans="2:4">
      <c r="B8032" s="417"/>
      <c r="C8032" s="418"/>
      <c r="D8032" s="418"/>
    </row>
    <row r="8033" spans="2:4">
      <c r="B8033" s="417"/>
      <c r="C8033" s="418"/>
      <c r="D8033" s="418"/>
    </row>
    <row r="8034" spans="2:4">
      <c r="B8034" s="417"/>
      <c r="C8034" s="418"/>
      <c r="D8034" s="418"/>
    </row>
    <row r="8035" spans="2:4">
      <c r="B8035" s="417"/>
      <c r="C8035" s="418"/>
      <c r="D8035" s="418"/>
    </row>
    <row r="8036" spans="2:4">
      <c r="B8036" s="417"/>
      <c r="C8036" s="418"/>
      <c r="D8036" s="418"/>
    </row>
    <row r="8037" spans="2:4">
      <c r="B8037" s="417"/>
      <c r="C8037" s="418"/>
      <c r="D8037" s="418"/>
    </row>
    <row r="8038" spans="2:4">
      <c r="B8038" s="417"/>
      <c r="C8038" s="418"/>
      <c r="D8038" s="418"/>
    </row>
    <row r="8039" spans="2:4">
      <c r="B8039" s="417"/>
      <c r="C8039" s="418"/>
      <c r="D8039" s="418"/>
    </row>
    <row r="8040" spans="2:4">
      <c r="B8040" s="417"/>
      <c r="C8040" s="418"/>
      <c r="D8040" s="418"/>
    </row>
    <row r="8041" spans="2:4">
      <c r="B8041" s="417"/>
      <c r="C8041" s="418"/>
      <c r="D8041" s="418"/>
    </row>
    <row r="8042" spans="2:4">
      <c r="B8042" s="417"/>
      <c r="C8042" s="418"/>
      <c r="D8042" s="418"/>
    </row>
    <row r="8043" spans="2:4">
      <c r="B8043" s="417"/>
      <c r="C8043" s="418"/>
      <c r="D8043" s="418"/>
    </row>
    <row r="8044" spans="2:4">
      <c r="B8044" s="417"/>
      <c r="C8044" s="418"/>
      <c r="D8044" s="418"/>
    </row>
    <row r="8045" spans="2:4">
      <c r="B8045" s="417"/>
      <c r="C8045" s="418"/>
      <c r="D8045" s="418"/>
    </row>
    <row r="8046" spans="2:4">
      <c r="B8046" s="417"/>
      <c r="C8046" s="418"/>
      <c r="D8046" s="418"/>
    </row>
    <row r="8047" spans="2:4">
      <c r="B8047" s="417"/>
      <c r="C8047" s="418"/>
      <c r="D8047" s="418"/>
    </row>
    <row r="8048" spans="2:4">
      <c r="B8048" s="417"/>
      <c r="C8048" s="418"/>
      <c r="D8048" s="418"/>
    </row>
    <row r="8049" spans="2:4">
      <c r="B8049" s="417"/>
      <c r="C8049" s="418"/>
      <c r="D8049" s="418"/>
    </row>
    <row r="8050" spans="2:4">
      <c r="B8050" s="417"/>
      <c r="C8050" s="418"/>
      <c r="D8050" s="418"/>
    </row>
    <row r="8051" spans="2:4">
      <c r="B8051" s="417"/>
      <c r="C8051" s="418"/>
      <c r="D8051" s="418"/>
    </row>
    <row r="8052" spans="2:4">
      <c r="B8052" s="417"/>
      <c r="C8052" s="418"/>
      <c r="D8052" s="418"/>
    </row>
    <row r="8053" spans="2:4">
      <c r="B8053" s="417"/>
      <c r="C8053" s="418"/>
      <c r="D8053" s="418"/>
    </row>
    <row r="8054" spans="2:4">
      <c r="B8054" s="417"/>
      <c r="C8054" s="418"/>
      <c r="D8054" s="418"/>
    </row>
    <row r="8055" spans="2:4">
      <c r="B8055" s="417"/>
      <c r="C8055" s="418"/>
      <c r="D8055" s="418"/>
    </row>
    <row r="8056" spans="2:4">
      <c r="B8056" s="417"/>
      <c r="C8056" s="418"/>
      <c r="D8056" s="418"/>
    </row>
    <row r="8057" spans="2:4">
      <c r="B8057" s="417"/>
      <c r="C8057" s="418"/>
      <c r="D8057" s="418"/>
    </row>
    <row r="8058" spans="2:4">
      <c r="B8058" s="417"/>
      <c r="C8058" s="418"/>
      <c r="D8058" s="418"/>
    </row>
    <row r="8059" spans="2:4">
      <c r="B8059" s="417"/>
      <c r="C8059" s="418"/>
      <c r="D8059" s="418"/>
    </row>
    <row r="8060" spans="2:4">
      <c r="B8060" s="417"/>
      <c r="C8060" s="418"/>
      <c r="D8060" s="418"/>
    </row>
    <row r="8061" spans="2:4">
      <c r="B8061" s="417"/>
      <c r="C8061" s="418"/>
      <c r="D8061" s="418"/>
    </row>
    <row r="8062" spans="2:4">
      <c r="B8062" s="417"/>
      <c r="C8062" s="418"/>
      <c r="D8062" s="418"/>
    </row>
    <row r="8063" spans="2:4">
      <c r="B8063" s="417"/>
      <c r="C8063" s="418"/>
      <c r="D8063" s="418"/>
    </row>
    <row r="8064" spans="2:4">
      <c r="B8064" s="417"/>
      <c r="C8064" s="418"/>
      <c r="D8064" s="418"/>
    </row>
    <row r="8065" spans="2:4">
      <c r="B8065" s="417"/>
      <c r="C8065" s="418"/>
      <c r="D8065" s="418"/>
    </row>
    <row r="8066" spans="2:4">
      <c r="B8066" s="417"/>
      <c r="C8066" s="418"/>
      <c r="D8066" s="418"/>
    </row>
    <row r="8067" spans="2:4">
      <c r="B8067" s="417"/>
      <c r="C8067" s="418"/>
      <c r="D8067" s="418"/>
    </row>
    <row r="8068" spans="2:4">
      <c r="B8068" s="417"/>
      <c r="C8068" s="418"/>
      <c r="D8068" s="418"/>
    </row>
    <row r="8069" spans="2:4">
      <c r="B8069" s="417"/>
      <c r="C8069" s="418"/>
      <c r="D8069" s="418"/>
    </row>
    <row r="8070" spans="2:4">
      <c r="B8070" s="417"/>
      <c r="C8070" s="418"/>
      <c r="D8070" s="418"/>
    </row>
    <row r="8071" spans="2:4">
      <c r="B8071" s="417"/>
      <c r="C8071" s="418"/>
      <c r="D8071" s="418"/>
    </row>
    <row r="8072" spans="2:4">
      <c r="B8072" s="417"/>
      <c r="C8072" s="418"/>
      <c r="D8072" s="418"/>
    </row>
    <row r="8073" spans="2:4">
      <c r="B8073" s="417"/>
      <c r="C8073" s="418"/>
      <c r="D8073" s="418"/>
    </row>
    <row r="8074" spans="2:4">
      <c r="B8074" s="417"/>
      <c r="C8074" s="418"/>
      <c r="D8074" s="418"/>
    </row>
    <row r="8075" spans="2:4">
      <c r="B8075" s="417"/>
      <c r="C8075" s="418"/>
      <c r="D8075" s="418"/>
    </row>
    <row r="8076" spans="2:4">
      <c r="B8076" s="417"/>
      <c r="C8076" s="418"/>
      <c r="D8076" s="418"/>
    </row>
    <row r="8077" spans="2:4">
      <c r="B8077" s="417"/>
      <c r="C8077" s="418"/>
      <c r="D8077" s="418"/>
    </row>
    <row r="8078" spans="2:4">
      <c r="B8078" s="417"/>
      <c r="C8078" s="418"/>
      <c r="D8078" s="418"/>
    </row>
    <row r="8079" spans="2:4">
      <c r="B8079" s="417"/>
      <c r="C8079" s="418"/>
      <c r="D8079" s="418"/>
    </row>
    <row r="8080" spans="2:4">
      <c r="B8080" s="417"/>
      <c r="C8080" s="418"/>
      <c r="D8080" s="418"/>
    </row>
    <row r="8081" spans="2:4">
      <c r="B8081" s="417"/>
      <c r="C8081" s="418"/>
      <c r="D8081" s="418"/>
    </row>
    <row r="8082" spans="2:4">
      <c r="B8082" s="417"/>
      <c r="C8082" s="418"/>
      <c r="D8082" s="418"/>
    </row>
    <row r="8083" spans="2:4">
      <c r="B8083" s="417"/>
      <c r="C8083" s="418"/>
      <c r="D8083" s="418"/>
    </row>
    <row r="8084" spans="2:4">
      <c r="B8084" s="417"/>
      <c r="C8084" s="418"/>
      <c r="D8084" s="418"/>
    </row>
    <row r="8085" spans="2:4">
      <c r="B8085" s="417"/>
      <c r="C8085" s="418"/>
      <c r="D8085" s="418"/>
    </row>
    <row r="8086" spans="2:4">
      <c r="B8086" s="417"/>
      <c r="C8086" s="418"/>
      <c r="D8086" s="418"/>
    </row>
    <row r="8087" spans="2:4">
      <c r="B8087" s="417"/>
      <c r="C8087" s="418"/>
      <c r="D8087" s="418"/>
    </row>
    <row r="8088" spans="2:4">
      <c r="B8088" s="417"/>
      <c r="C8088" s="418"/>
      <c r="D8088" s="418"/>
    </row>
    <row r="8089" spans="2:4">
      <c r="B8089" s="417"/>
      <c r="C8089" s="418"/>
      <c r="D8089" s="418"/>
    </row>
    <row r="8090" spans="2:4">
      <c r="B8090" s="417"/>
      <c r="C8090" s="418"/>
      <c r="D8090" s="418"/>
    </row>
    <row r="8091" spans="2:4">
      <c r="B8091" s="417"/>
      <c r="C8091" s="418"/>
      <c r="D8091" s="418"/>
    </row>
    <row r="8092" spans="2:4">
      <c r="B8092" s="417"/>
      <c r="C8092" s="418"/>
      <c r="D8092" s="418"/>
    </row>
    <row r="8093" spans="2:4">
      <c r="B8093" s="417"/>
      <c r="C8093" s="418"/>
      <c r="D8093" s="418"/>
    </row>
    <row r="8094" spans="2:4">
      <c r="B8094" s="417"/>
      <c r="C8094" s="418"/>
      <c r="D8094" s="418"/>
    </row>
    <row r="8095" spans="2:4">
      <c r="B8095" s="417"/>
      <c r="C8095" s="418"/>
      <c r="D8095" s="418"/>
    </row>
    <row r="8096" spans="2:4">
      <c r="B8096" s="417"/>
      <c r="C8096" s="418"/>
      <c r="D8096" s="418"/>
    </row>
    <row r="8097" spans="2:4">
      <c r="B8097" s="417"/>
      <c r="C8097" s="418"/>
      <c r="D8097" s="418"/>
    </row>
    <row r="8098" spans="2:4">
      <c r="B8098" s="417"/>
      <c r="C8098" s="418"/>
      <c r="D8098" s="418"/>
    </row>
    <row r="8099" spans="2:4">
      <c r="B8099" s="417"/>
      <c r="C8099" s="418"/>
      <c r="D8099" s="418"/>
    </row>
    <row r="8100" spans="2:4">
      <c r="B8100" s="417"/>
      <c r="C8100" s="418"/>
      <c r="D8100" s="418"/>
    </row>
    <row r="8101" spans="2:4">
      <c r="B8101" s="417"/>
      <c r="C8101" s="418"/>
      <c r="D8101" s="418"/>
    </row>
    <row r="8102" spans="2:4">
      <c r="B8102" s="417"/>
      <c r="C8102" s="418"/>
      <c r="D8102" s="418"/>
    </row>
    <row r="8103" spans="2:4">
      <c r="B8103" s="417"/>
      <c r="C8103" s="418"/>
      <c r="D8103" s="418"/>
    </row>
    <row r="8104" spans="2:4">
      <c r="B8104" s="417"/>
      <c r="C8104" s="418"/>
      <c r="D8104" s="418"/>
    </row>
    <row r="8105" spans="2:4">
      <c r="B8105" s="417"/>
      <c r="C8105" s="418"/>
      <c r="D8105" s="418"/>
    </row>
    <row r="8106" spans="2:4">
      <c r="B8106" s="417"/>
      <c r="C8106" s="418"/>
      <c r="D8106" s="418"/>
    </row>
    <row r="8107" spans="2:4">
      <c r="B8107" s="417"/>
      <c r="C8107" s="418"/>
      <c r="D8107" s="418"/>
    </row>
    <row r="8108" spans="2:4">
      <c r="B8108" s="417"/>
      <c r="C8108" s="418"/>
      <c r="D8108" s="418"/>
    </row>
    <row r="8109" spans="2:4">
      <c r="B8109" s="417"/>
      <c r="C8109" s="418"/>
      <c r="D8109" s="418"/>
    </row>
    <row r="8110" spans="2:4">
      <c r="B8110" s="417"/>
      <c r="C8110" s="418"/>
      <c r="D8110" s="418"/>
    </row>
    <row r="8111" spans="2:4">
      <c r="B8111" s="417"/>
      <c r="C8111" s="418"/>
      <c r="D8111" s="418"/>
    </row>
    <row r="8112" spans="2:4">
      <c r="B8112" s="417"/>
      <c r="C8112" s="418"/>
      <c r="D8112" s="418"/>
    </row>
    <row r="8113" spans="2:4">
      <c r="B8113" s="417"/>
      <c r="C8113" s="418"/>
      <c r="D8113" s="418"/>
    </row>
    <row r="8114" spans="2:4">
      <c r="B8114" s="417"/>
      <c r="C8114" s="418"/>
      <c r="D8114" s="418"/>
    </row>
    <row r="8115" spans="2:4">
      <c r="B8115" s="417"/>
      <c r="C8115" s="418"/>
      <c r="D8115" s="418"/>
    </row>
    <row r="8116" spans="2:4">
      <c r="B8116" s="417"/>
      <c r="C8116" s="418"/>
      <c r="D8116" s="418"/>
    </row>
    <row r="8117" spans="2:4">
      <c r="B8117" s="417"/>
      <c r="C8117" s="418"/>
      <c r="D8117" s="418"/>
    </row>
    <row r="8118" spans="2:4">
      <c r="B8118" s="417"/>
      <c r="C8118" s="418"/>
      <c r="D8118" s="418"/>
    </row>
    <row r="8119" spans="2:4">
      <c r="B8119" s="417"/>
      <c r="C8119" s="418"/>
      <c r="D8119" s="418"/>
    </row>
    <row r="8120" spans="2:4">
      <c r="B8120" s="417"/>
      <c r="C8120" s="418"/>
      <c r="D8120" s="418"/>
    </row>
    <row r="8121" spans="2:4">
      <c r="B8121" s="417"/>
      <c r="C8121" s="418"/>
      <c r="D8121" s="418"/>
    </row>
    <row r="8122" spans="2:4">
      <c r="B8122" s="417"/>
      <c r="C8122" s="418"/>
      <c r="D8122" s="418"/>
    </row>
    <row r="8123" spans="2:4">
      <c r="B8123" s="417"/>
      <c r="C8123" s="418"/>
      <c r="D8123" s="418"/>
    </row>
    <row r="8124" spans="2:4">
      <c r="B8124" s="417"/>
      <c r="C8124" s="418"/>
      <c r="D8124" s="418"/>
    </row>
    <row r="8125" spans="2:4">
      <c r="B8125" s="417"/>
      <c r="C8125" s="418"/>
      <c r="D8125" s="418"/>
    </row>
    <row r="8126" spans="2:4">
      <c r="B8126" s="417"/>
      <c r="C8126" s="418"/>
      <c r="D8126" s="418"/>
    </row>
    <row r="8127" spans="2:4">
      <c r="B8127" s="417"/>
      <c r="C8127" s="418"/>
      <c r="D8127" s="418"/>
    </row>
    <row r="8128" spans="2:4">
      <c r="B8128" s="417"/>
      <c r="C8128" s="418"/>
      <c r="D8128" s="418"/>
    </row>
    <row r="8129" spans="2:4">
      <c r="B8129" s="417"/>
      <c r="C8129" s="418"/>
      <c r="D8129" s="418"/>
    </row>
    <row r="8130" spans="2:4">
      <c r="B8130" s="417"/>
      <c r="C8130" s="418"/>
      <c r="D8130" s="418"/>
    </row>
    <row r="8131" spans="2:4">
      <c r="B8131" s="417"/>
      <c r="C8131" s="418"/>
      <c r="D8131" s="418"/>
    </row>
    <row r="8132" spans="2:4">
      <c r="B8132" s="417"/>
      <c r="C8132" s="418"/>
      <c r="D8132" s="418"/>
    </row>
    <row r="8133" spans="2:4">
      <c r="B8133" s="417"/>
      <c r="C8133" s="418"/>
      <c r="D8133" s="418"/>
    </row>
    <row r="8134" spans="2:4">
      <c r="B8134" s="417"/>
      <c r="C8134" s="418"/>
      <c r="D8134" s="418"/>
    </row>
    <row r="8135" spans="2:4">
      <c r="B8135" s="417"/>
      <c r="C8135" s="418"/>
      <c r="D8135" s="418"/>
    </row>
    <row r="8136" spans="2:4">
      <c r="B8136" s="417"/>
      <c r="C8136" s="418"/>
      <c r="D8136" s="418"/>
    </row>
    <row r="8137" spans="2:4">
      <c r="B8137" s="417"/>
      <c r="C8137" s="418"/>
      <c r="D8137" s="418"/>
    </row>
    <row r="8138" spans="2:4">
      <c r="B8138" s="417"/>
      <c r="C8138" s="418"/>
      <c r="D8138" s="418"/>
    </row>
    <row r="8139" spans="2:4">
      <c r="B8139" s="417"/>
      <c r="C8139" s="418"/>
      <c r="D8139" s="418"/>
    </row>
    <row r="8140" spans="2:4">
      <c r="B8140" s="417"/>
      <c r="C8140" s="418"/>
      <c r="D8140" s="418"/>
    </row>
    <row r="8141" spans="2:4">
      <c r="B8141" s="417"/>
      <c r="C8141" s="418"/>
      <c r="D8141" s="418"/>
    </row>
    <row r="8142" spans="2:4">
      <c r="B8142" s="417"/>
      <c r="C8142" s="418"/>
      <c r="D8142" s="418"/>
    </row>
    <row r="8143" spans="2:4">
      <c r="B8143" s="417"/>
      <c r="C8143" s="418"/>
      <c r="D8143" s="418"/>
    </row>
    <row r="8144" spans="2:4">
      <c r="B8144" s="417"/>
      <c r="C8144" s="418"/>
      <c r="D8144" s="418"/>
    </row>
    <row r="8145" spans="2:4">
      <c r="B8145" s="417"/>
      <c r="C8145" s="418"/>
      <c r="D8145" s="418"/>
    </row>
    <row r="8146" spans="2:4">
      <c r="B8146" s="417"/>
      <c r="C8146" s="418"/>
      <c r="D8146" s="418"/>
    </row>
    <row r="8147" spans="2:4">
      <c r="B8147" s="417"/>
      <c r="C8147" s="418"/>
      <c r="D8147" s="418"/>
    </row>
    <row r="8148" spans="2:4">
      <c r="B8148" s="417"/>
      <c r="C8148" s="418"/>
      <c r="D8148" s="418"/>
    </row>
    <row r="8149" spans="2:4">
      <c r="B8149" s="417"/>
      <c r="C8149" s="418"/>
      <c r="D8149" s="418"/>
    </row>
    <row r="8150" spans="2:4">
      <c r="B8150" s="417"/>
      <c r="C8150" s="418"/>
      <c r="D8150" s="418"/>
    </row>
    <row r="8151" spans="2:4">
      <c r="B8151" s="417"/>
      <c r="C8151" s="418"/>
      <c r="D8151" s="418"/>
    </row>
    <row r="8152" spans="2:4">
      <c r="B8152" s="417"/>
      <c r="C8152" s="418"/>
      <c r="D8152" s="418"/>
    </row>
    <row r="8153" spans="2:4">
      <c r="B8153" s="417"/>
      <c r="C8153" s="418"/>
      <c r="D8153" s="418"/>
    </row>
    <row r="8154" spans="2:4">
      <c r="B8154" s="417"/>
      <c r="C8154" s="418"/>
      <c r="D8154" s="418"/>
    </row>
    <row r="8155" spans="2:4">
      <c r="B8155" s="417"/>
      <c r="C8155" s="418"/>
      <c r="D8155" s="418"/>
    </row>
    <row r="8156" spans="2:4">
      <c r="B8156" s="417"/>
      <c r="C8156" s="418"/>
      <c r="D8156" s="418"/>
    </row>
    <row r="8157" spans="2:4">
      <c r="B8157" s="417"/>
      <c r="C8157" s="418"/>
      <c r="D8157" s="418"/>
    </row>
    <row r="8158" spans="2:4">
      <c r="B8158" s="417"/>
      <c r="C8158" s="418"/>
      <c r="D8158" s="418"/>
    </row>
    <row r="8159" spans="2:4">
      <c r="B8159" s="417"/>
      <c r="C8159" s="418"/>
      <c r="D8159" s="418"/>
    </row>
    <row r="8160" spans="2:4">
      <c r="B8160" s="417"/>
      <c r="C8160" s="418"/>
      <c r="D8160" s="418"/>
    </row>
    <row r="8161" spans="2:4">
      <c r="B8161" s="417"/>
      <c r="C8161" s="418"/>
      <c r="D8161" s="418"/>
    </row>
    <row r="8162" spans="2:4">
      <c r="B8162" s="417"/>
      <c r="C8162" s="418"/>
      <c r="D8162" s="418"/>
    </row>
    <row r="8163" spans="2:4">
      <c r="B8163" s="417"/>
      <c r="C8163" s="418"/>
      <c r="D8163" s="418"/>
    </row>
    <row r="8164" spans="2:4">
      <c r="B8164" s="417"/>
      <c r="C8164" s="418"/>
      <c r="D8164" s="418"/>
    </row>
    <row r="8165" spans="2:4">
      <c r="B8165" s="417"/>
      <c r="C8165" s="418"/>
      <c r="D8165" s="418"/>
    </row>
    <row r="8166" spans="2:4">
      <c r="B8166" s="417"/>
      <c r="C8166" s="418"/>
      <c r="D8166" s="418"/>
    </row>
    <row r="8167" spans="2:4">
      <c r="B8167" s="417"/>
      <c r="C8167" s="418"/>
      <c r="D8167" s="418"/>
    </row>
    <row r="8168" spans="2:4">
      <c r="B8168" s="417"/>
      <c r="C8168" s="418"/>
      <c r="D8168" s="418"/>
    </row>
    <row r="8169" spans="2:4">
      <c r="B8169" s="417"/>
      <c r="C8169" s="418"/>
      <c r="D8169" s="418"/>
    </row>
    <row r="8170" spans="2:4">
      <c r="B8170" s="417"/>
      <c r="C8170" s="418"/>
      <c r="D8170" s="418"/>
    </row>
    <row r="8171" spans="2:4">
      <c r="B8171" s="417"/>
      <c r="C8171" s="418"/>
      <c r="D8171" s="418"/>
    </row>
    <row r="8172" spans="2:4">
      <c r="B8172" s="417"/>
      <c r="C8172" s="418"/>
      <c r="D8172" s="418"/>
    </row>
    <row r="8173" spans="2:4">
      <c r="B8173" s="417"/>
      <c r="C8173" s="418"/>
      <c r="D8173" s="418"/>
    </row>
    <row r="8174" spans="2:4">
      <c r="B8174" s="417"/>
      <c r="C8174" s="418"/>
      <c r="D8174" s="418"/>
    </row>
    <row r="8175" spans="2:4">
      <c r="B8175" s="417"/>
      <c r="C8175" s="418"/>
      <c r="D8175" s="418"/>
    </row>
    <row r="8176" spans="2:4">
      <c r="B8176" s="417"/>
      <c r="C8176" s="418"/>
      <c r="D8176" s="418"/>
    </row>
    <row r="8177" spans="2:4">
      <c r="B8177" s="417"/>
      <c r="C8177" s="418"/>
      <c r="D8177" s="418"/>
    </row>
    <row r="8178" spans="2:4">
      <c r="B8178" s="417"/>
      <c r="C8178" s="418"/>
      <c r="D8178" s="418"/>
    </row>
    <row r="8179" spans="2:4">
      <c r="B8179" s="417"/>
      <c r="C8179" s="418"/>
      <c r="D8179" s="418"/>
    </row>
    <row r="8180" spans="2:4">
      <c r="B8180" s="417"/>
      <c r="C8180" s="418"/>
      <c r="D8180" s="418"/>
    </row>
    <row r="8181" spans="2:4">
      <c r="B8181" s="417"/>
      <c r="C8181" s="418"/>
      <c r="D8181" s="418"/>
    </row>
    <row r="8182" spans="2:4">
      <c r="B8182" s="417"/>
      <c r="C8182" s="418"/>
      <c r="D8182" s="418"/>
    </row>
    <row r="8183" spans="2:4">
      <c r="B8183" s="417"/>
      <c r="C8183" s="418"/>
      <c r="D8183" s="418"/>
    </row>
    <row r="8184" spans="2:4">
      <c r="B8184" s="417"/>
      <c r="C8184" s="418"/>
      <c r="D8184" s="418"/>
    </row>
    <row r="8185" spans="2:4">
      <c r="B8185" s="417"/>
      <c r="C8185" s="418"/>
      <c r="D8185" s="418"/>
    </row>
    <row r="8186" spans="2:4">
      <c r="B8186" s="417"/>
      <c r="C8186" s="418"/>
      <c r="D8186" s="418"/>
    </row>
    <row r="8187" spans="2:4">
      <c r="B8187" s="417"/>
      <c r="C8187" s="418"/>
      <c r="D8187" s="418"/>
    </row>
    <row r="8188" spans="2:4">
      <c r="B8188" s="417"/>
      <c r="C8188" s="418"/>
      <c r="D8188" s="418"/>
    </row>
    <row r="8189" spans="2:4">
      <c r="B8189" s="417"/>
      <c r="C8189" s="418"/>
      <c r="D8189" s="418"/>
    </row>
    <row r="8190" spans="2:4">
      <c r="B8190" s="417"/>
      <c r="C8190" s="418"/>
      <c r="D8190" s="418"/>
    </row>
    <row r="8191" spans="2:4">
      <c r="B8191" s="417"/>
      <c r="C8191" s="418"/>
      <c r="D8191" s="418"/>
    </row>
    <row r="8192" spans="2:4">
      <c r="B8192" s="417"/>
      <c r="C8192" s="418"/>
      <c r="D8192" s="418"/>
    </row>
    <row r="8193" spans="2:4">
      <c r="B8193" s="417"/>
      <c r="C8193" s="418"/>
      <c r="D8193" s="418"/>
    </row>
    <row r="8194" spans="2:4">
      <c r="B8194" s="417"/>
      <c r="C8194" s="418"/>
      <c r="D8194" s="418"/>
    </row>
    <row r="8195" spans="2:4">
      <c r="B8195" s="417"/>
      <c r="C8195" s="418"/>
      <c r="D8195" s="418"/>
    </row>
    <row r="8196" spans="2:4">
      <c r="B8196" s="417"/>
      <c r="C8196" s="418"/>
      <c r="D8196" s="418"/>
    </row>
    <row r="8197" spans="2:4">
      <c r="B8197" s="417"/>
      <c r="C8197" s="418"/>
      <c r="D8197" s="418"/>
    </row>
    <row r="8198" spans="2:4">
      <c r="B8198" s="417"/>
      <c r="C8198" s="418"/>
      <c r="D8198" s="418"/>
    </row>
    <row r="8199" spans="2:4">
      <c r="B8199" s="417"/>
      <c r="C8199" s="418"/>
      <c r="D8199" s="418"/>
    </row>
    <row r="8200" spans="2:4">
      <c r="B8200" s="417"/>
      <c r="C8200" s="418"/>
      <c r="D8200" s="418"/>
    </row>
    <row r="8201" spans="2:4">
      <c r="B8201" s="417"/>
      <c r="C8201" s="418"/>
      <c r="D8201" s="418"/>
    </row>
    <row r="8202" spans="2:4">
      <c r="B8202" s="417"/>
      <c r="C8202" s="418"/>
      <c r="D8202" s="418"/>
    </row>
    <row r="8203" spans="2:4">
      <c r="B8203" s="417"/>
      <c r="C8203" s="418"/>
      <c r="D8203" s="418"/>
    </row>
    <row r="8204" spans="2:4">
      <c r="B8204" s="417"/>
      <c r="C8204" s="418"/>
      <c r="D8204" s="418"/>
    </row>
    <row r="8205" spans="2:4">
      <c r="B8205" s="417"/>
      <c r="C8205" s="418"/>
      <c r="D8205" s="418"/>
    </row>
    <row r="8206" spans="2:4">
      <c r="B8206" s="417"/>
      <c r="C8206" s="418"/>
      <c r="D8206" s="418"/>
    </row>
    <row r="8207" spans="2:4">
      <c r="B8207" s="417"/>
      <c r="C8207" s="418"/>
      <c r="D8207" s="418"/>
    </row>
    <row r="8208" spans="2:4">
      <c r="B8208" s="417"/>
      <c r="C8208" s="418"/>
      <c r="D8208" s="418"/>
    </row>
    <row r="8209" spans="2:4">
      <c r="B8209" s="417"/>
      <c r="C8209" s="418"/>
      <c r="D8209" s="418"/>
    </row>
    <row r="8210" spans="2:4">
      <c r="B8210" s="417"/>
      <c r="C8210" s="418"/>
      <c r="D8210" s="418"/>
    </row>
    <row r="8211" spans="2:4">
      <c r="B8211" s="417"/>
      <c r="C8211" s="418"/>
      <c r="D8211" s="418"/>
    </row>
    <row r="8212" spans="2:4">
      <c r="B8212" s="417"/>
      <c r="C8212" s="418"/>
      <c r="D8212" s="418"/>
    </row>
    <row r="8213" spans="2:4">
      <c r="B8213" s="417"/>
      <c r="C8213" s="418"/>
      <c r="D8213" s="418"/>
    </row>
    <row r="8214" spans="2:4">
      <c r="B8214" s="417"/>
      <c r="C8214" s="418"/>
      <c r="D8214" s="418"/>
    </row>
    <row r="8215" spans="2:4">
      <c r="B8215" s="417"/>
      <c r="C8215" s="418"/>
      <c r="D8215" s="418"/>
    </row>
    <row r="8216" spans="2:4">
      <c r="B8216" s="417"/>
      <c r="C8216" s="418"/>
      <c r="D8216" s="418"/>
    </row>
    <row r="8217" spans="2:4">
      <c r="B8217" s="417"/>
      <c r="C8217" s="418"/>
      <c r="D8217" s="418"/>
    </row>
    <row r="8218" spans="2:4">
      <c r="B8218" s="417"/>
      <c r="C8218" s="418"/>
      <c r="D8218" s="418"/>
    </row>
    <row r="8219" spans="2:4">
      <c r="B8219" s="417"/>
      <c r="C8219" s="418"/>
      <c r="D8219" s="418"/>
    </row>
    <row r="8220" spans="2:4">
      <c r="B8220" s="417"/>
      <c r="C8220" s="418"/>
      <c r="D8220" s="418"/>
    </row>
    <row r="8221" spans="2:4">
      <c r="B8221" s="417"/>
      <c r="C8221" s="418"/>
      <c r="D8221" s="418"/>
    </row>
    <row r="8222" spans="2:4">
      <c r="B8222" s="417"/>
      <c r="C8222" s="418"/>
      <c r="D8222" s="418"/>
    </row>
    <row r="8223" spans="2:4">
      <c r="B8223" s="417"/>
      <c r="C8223" s="418"/>
      <c r="D8223" s="418"/>
    </row>
    <row r="8224" spans="2:4">
      <c r="B8224" s="417"/>
      <c r="C8224" s="418"/>
      <c r="D8224" s="418"/>
    </row>
    <row r="8225" spans="2:4">
      <c r="B8225" s="417"/>
      <c r="C8225" s="418"/>
      <c r="D8225" s="418"/>
    </row>
    <row r="8226" spans="2:4">
      <c r="B8226" s="417"/>
      <c r="C8226" s="418"/>
      <c r="D8226" s="418"/>
    </row>
    <row r="8227" spans="2:4">
      <c r="B8227" s="417"/>
      <c r="C8227" s="418"/>
      <c r="D8227" s="418"/>
    </row>
    <row r="8228" spans="2:4">
      <c r="B8228" s="417"/>
      <c r="C8228" s="418"/>
      <c r="D8228" s="418"/>
    </row>
    <row r="8229" spans="2:4">
      <c r="B8229" s="417"/>
      <c r="C8229" s="418"/>
      <c r="D8229" s="418"/>
    </row>
    <row r="8230" spans="2:4">
      <c r="B8230" s="417"/>
      <c r="C8230" s="418"/>
      <c r="D8230" s="418"/>
    </row>
    <row r="8231" spans="2:4">
      <c r="B8231" s="417"/>
      <c r="C8231" s="418"/>
      <c r="D8231" s="418"/>
    </row>
    <row r="8232" spans="2:4">
      <c r="B8232" s="417"/>
      <c r="C8232" s="418"/>
      <c r="D8232" s="418"/>
    </row>
    <row r="8233" spans="2:4">
      <c r="B8233" s="417"/>
      <c r="C8233" s="418"/>
      <c r="D8233" s="418"/>
    </row>
    <row r="8234" spans="2:4">
      <c r="B8234" s="417"/>
      <c r="C8234" s="418"/>
      <c r="D8234" s="418"/>
    </row>
    <row r="8235" spans="2:4">
      <c r="B8235" s="417"/>
      <c r="C8235" s="418"/>
      <c r="D8235" s="418"/>
    </row>
    <row r="8236" spans="2:4">
      <c r="B8236" s="417"/>
      <c r="C8236" s="418"/>
      <c r="D8236" s="418"/>
    </row>
    <row r="8237" spans="2:4">
      <c r="B8237" s="417"/>
      <c r="C8237" s="418"/>
      <c r="D8237" s="418"/>
    </row>
    <row r="8238" spans="2:4">
      <c r="B8238" s="417"/>
      <c r="C8238" s="418"/>
      <c r="D8238" s="418"/>
    </row>
    <row r="8239" spans="2:4">
      <c r="B8239" s="417"/>
      <c r="C8239" s="418"/>
      <c r="D8239" s="418"/>
    </row>
    <row r="8240" spans="2:4">
      <c r="B8240" s="417"/>
      <c r="C8240" s="418"/>
      <c r="D8240" s="418"/>
    </row>
    <row r="8241" spans="2:4">
      <c r="B8241" s="417"/>
      <c r="C8241" s="418"/>
      <c r="D8241" s="418"/>
    </row>
    <row r="8242" spans="2:4">
      <c r="B8242" s="417"/>
      <c r="C8242" s="418"/>
      <c r="D8242" s="418"/>
    </row>
    <row r="8243" spans="2:4">
      <c r="B8243" s="417"/>
      <c r="C8243" s="418"/>
      <c r="D8243" s="418"/>
    </row>
    <row r="8244" spans="2:4">
      <c r="B8244" s="417"/>
      <c r="C8244" s="418"/>
      <c r="D8244" s="418"/>
    </row>
    <row r="8245" spans="2:4">
      <c r="B8245" s="417"/>
      <c r="C8245" s="418"/>
      <c r="D8245" s="418"/>
    </row>
    <row r="8246" spans="2:4">
      <c r="B8246" s="417"/>
      <c r="C8246" s="418"/>
      <c r="D8246" s="418"/>
    </row>
    <row r="8247" spans="2:4">
      <c r="B8247" s="417"/>
      <c r="C8247" s="418"/>
      <c r="D8247" s="418"/>
    </row>
    <row r="8248" spans="2:4">
      <c r="B8248" s="417"/>
      <c r="C8248" s="418"/>
      <c r="D8248" s="418"/>
    </row>
    <row r="8249" spans="2:4">
      <c r="B8249" s="417"/>
      <c r="C8249" s="418"/>
      <c r="D8249" s="418"/>
    </row>
    <row r="8250" spans="2:4">
      <c r="B8250" s="417"/>
      <c r="C8250" s="418"/>
      <c r="D8250" s="418"/>
    </row>
    <row r="8251" spans="2:4">
      <c r="B8251" s="417"/>
      <c r="C8251" s="418"/>
      <c r="D8251" s="418"/>
    </row>
    <row r="8252" spans="2:4">
      <c r="B8252" s="417"/>
      <c r="C8252" s="418"/>
      <c r="D8252" s="418"/>
    </row>
    <row r="8253" spans="2:4">
      <c r="B8253" s="417"/>
      <c r="C8253" s="418"/>
      <c r="D8253" s="418"/>
    </row>
    <row r="8254" spans="2:4">
      <c r="B8254" s="417"/>
      <c r="C8254" s="418"/>
      <c r="D8254" s="418"/>
    </row>
    <row r="8255" spans="2:4">
      <c r="B8255" s="417"/>
      <c r="C8255" s="418"/>
      <c r="D8255" s="418"/>
    </row>
    <row r="8256" spans="2:4">
      <c r="B8256" s="417"/>
      <c r="C8256" s="418"/>
      <c r="D8256" s="418"/>
    </row>
    <row r="8257" spans="2:4">
      <c r="B8257" s="417"/>
      <c r="C8257" s="418"/>
      <c r="D8257" s="418"/>
    </row>
    <row r="8258" spans="2:4">
      <c r="B8258" s="417"/>
      <c r="C8258" s="418"/>
      <c r="D8258" s="418"/>
    </row>
    <row r="8259" spans="2:4">
      <c r="B8259" s="417"/>
      <c r="C8259" s="418"/>
      <c r="D8259" s="418"/>
    </row>
    <row r="8260" spans="2:4">
      <c r="B8260" s="417"/>
      <c r="C8260" s="418"/>
      <c r="D8260" s="418"/>
    </row>
    <row r="8261" spans="2:4">
      <c r="B8261" s="417"/>
      <c r="C8261" s="418"/>
      <c r="D8261" s="418"/>
    </row>
    <row r="8262" spans="2:4">
      <c r="B8262" s="417"/>
      <c r="C8262" s="418"/>
      <c r="D8262" s="418"/>
    </row>
    <row r="8263" spans="2:4">
      <c r="B8263" s="417"/>
      <c r="C8263" s="418"/>
      <c r="D8263" s="418"/>
    </row>
    <row r="8264" spans="2:4">
      <c r="B8264" s="417"/>
      <c r="C8264" s="418"/>
      <c r="D8264" s="418"/>
    </row>
    <row r="8265" spans="2:4">
      <c r="B8265" s="417"/>
      <c r="C8265" s="418"/>
      <c r="D8265" s="418"/>
    </row>
    <row r="8266" spans="2:4">
      <c r="B8266" s="417"/>
      <c r="C8266" s="418"/>
      <c r="D8266" s="418"/>
    </row>
    <row r="8267" spans="2:4">
      <c r="B8267" s="417"/>
      <c r="C8267" s="418"/>
      <c r="D8267" s="418"/>
    </row>
    <row r="8268" spans="2:4">
      <c r="B8268" s="417"/>
      <c r="C8268" s="418"/>
      <c r="D8268" s="418"/>
    </row>
    <row r="8269" spans="2:4">
      <c r="B8269" s="417"/>
      <c r="C8269" s="418"/>
      <c r="D8269" s="418"/>
    </row>
    <row r="8270" spans="2:4">
      <c r="B8270" s="417"/>
      <c r="C8270" s="418"/>
      <c r="D8270" s="418"/>
    </row>
    <row r="8271" spans="2:4">
      <c r="B8271" s="417"/>
      <c r="C8271" s="418"/>
      <c r="D8271" s="418"/>
    </row>
    <row r="8272" spans="2:4">
      <c r="B8272" s="417"/>
      <c r="C8272" s="418"/>
      <c r="D8272" s="418"/>
    </row>
    <row r="8273" spans="2:4">
      <c r="B8273" s="417"/>
      <c r="C8273" s="418"/>
      <c r="D8273" s="418"/>
    </row>
    <row r="8274" spans="2:4">
      <c r="B8274" s="417"/>
      <c r="C8274" s="418"/>
      <c r="D8274" s="418"/>
    </row>
    <row r="8275" spans="2:4">
      <c r="B8275" s="417"/>
      <c r="C8275" s="418"/>
      <c r="D8275" s="418"/>
    </row>
    <row r="8276" spans="2:4">
      <c r="B8276" s="417"/>
      <c r="C8276" s="418"/>
      <c r="D8276" s="418"/>
    </row>
    <row r="8277" spans="2:4">
      <c r="B8277" s="417"/>
      <c r="C8277" s="418"/>
      <c r="D8277" s="418"/>
    </row>
    <row r="8278" spans="2:4">
      <c r="B8278" s="417"/>
      <c r="C8278" s="418"/>
      <c r="D8278" s="418"/>
    </row>
    <row r="8279" spans="2:4">
      <c r="B8279" s="417"/>
      <c r="C8279" s="418"/>
      <c r="D8279" s="418"/>
    </row>
    <row r="8280" spans="2:4">
      <c r="B8280" s="417"/>
      <c r="C8280" s="418"/>
      <c r="D8280" s="418"/>
    </row>
    <row r="8281" spans="2:4">
      <c r="B8281" s="417"/>
      <c r="C8281" s="418"/>
      <c r="D8281" s="418"/>
    </row>
    <row r="8282" spans="2:4">
      <c r="B8282" s="417"/>
      <c r="C8282" s="418"/>
      <c r="D8282" s="418"/>
    </row>
    <row r="8283" spans="2:4">
      <c r="B8283" s="417"/>
      <c r="C8283" s="418"/>
      <c r="D8283" s="418"/>
    </row>
    <row r="8284" spans="2:4">
      <c r="B8284" s="417"/>
      <c r="C8284" s="418"/>
      <c r="D8284" s="418"/>
    </row>
    <row r="8285" spans="2:4">
      <c r="B8285" s="417"/>
      <c r="C8285" s="418"/>
      <c r="D8285" s="418"/>
    </row>
    <row r="8286" spans="2:4">
      <c r="B8286" s="417"/>
      <c r="C8286" s="418"/>
      <c r="D8286" s="418"/>
    </row>
    <row r="8287" spans="2:4">
      <c r="B8287" s="417"/>
      <c r="C8287" s="418"/>
      <c r="D8287" s="418"/>
    </row>
    <row r="8288" spans="2:4">
      <c r="B8288" s="417"/>
      <c r="C8288" s="418"/>
      <c r="D8288" s="418"/>
    </row>
    <row r="8289" spans="2:4">
      <c r="B8289" s="417"/>
      <c r="C8289" s="418"/>
      <c r="D8289" s="418"/>
    </row>
    <row r="8290" spans="2:4">
      <c r="B8290" s="417"/>
      <c r="C8290" s="418"/>
      <c r="D8290" s="418"/>
    </row>
    <row r="8291" spans="2:4">
      <c r="B8291" s="417"/>
      <c r="C8291" s="418"/>
      <c r="D8291" s="418"/>
    </row>
    <row r="8292" spans="2:4">
      <c r="B8292" s="417"/>
      <c r="C8292" s="418"/>
      <c r="D8292" s="418"/>
    </row>
    <row r="8293" spans="2:4">
      <c r="B8293" s="417"/>
      <c r="C8293" s="418"/>
      <c r="D8293" s="418"/>
    </row>
    <row r="8294" spans="2:4">
      <c r="B8294" s="417"/>
      <c r="C8294" s="418"/>
      <c r="D8294" s="418"/>
    </row>
    <row r="8295" spans="2:4">
      <c r="B8295" s="417"/>
      <c r="C8295" s="418"/>
      <c r="D8295" s="418"/>
    </row>
    <row r="8296" spans="2:4">
      <c r="B8296" s="417"/>
      <c r="C8296" s="418"/>
      <c r="D8296" s="418"/>
    </row>
    <row r="8297" spans="2:4">
      <c r="B8297" s="417"/>
      <c r="C8297" s="418"/>
      <c r="D8297" s="418"/>
    </row>
    <row r="8298" spans="2:4">
      <c r="B8298" s="417"/>
      <c r="C8298" s="418"/>
      <c r="D8298" s="418"/>
    </row>
    <row r="8299" spans="2:4">
      <c r="B8299" s="417"/>
      <c r="C8299" s="418"/>
      <c r="D8299" s="418"/>
    </row>
    <row r="8300" spans="2:4">
      <c r="B8300" s="417"/>
      <c r="C8300" s="418"/>
      <c r="D8300" s="418"/>
    </row>
    <row r="8301" spans="2:4">
      <c r="B8301" s="417"/>
      <c r="C8301" s="418"/>
      <c r="D8301" s="418"/>
    </row>
    <row r="8302" spans="2:4">
      <c r="B8302" s="417"/>
      <c r="C8302" s="418"/>
      <c r="D8302" s="418"/>
    </row>
    <row r="8303" spans="2:4">
      <c r="B8303" s="417"/>
      <c r="C8303" s="418"/>
      <c r="D8303" s="418"/>
    </row>
    <row r="8304" spans="2:4">
      <c r="B8304" s="417"/>
      <c r="C8304" s="418"/>
      <c r="D8304" s="418"/>
    </row>
    <row r="8305" spans="2:4">
      <c r="B8305" s="417"/>
      <c r="C8305" s="418"/>
      <c r="D8305" s="418"/>
    </row>
    <row r="8306" spans="2:4">
      <c r="B8306" s="417"/>
      <c r="C8306" s="418"/>
      <c r="D8306" s="418"/>
    </row>
    <row r="8307" spans="2:4">
      <c r="B8307" s="417"/>
      <c r="C8307" s="418"/>
      <c r="D8307" s="418"/>
    </row>
    <row r="8308" spans="2:4">
      <c r="B8308" s="417"/>
      <c r="C8308" s="418"/>
      <c r="D8308" s="418"/>
    </row>
    <row r="8309" spans="2:4">
      <c r="B8309" s="417"/>
      <c r="C8309" s="418"/>
      <c r="D8309" s="418"/>
    </row>
    <row r="8310" spans="2:4">
      <c r="B8310" s="417"/>
      <c r="C8310" s="418"/>
      <c r="D8310" s="418"/>
    </row>
    <row r="8311" spans="2:4">
      <c r="B8311" s="417"/>
      <c r="C8311" s="418"/>
      <c r="D8311" s="418"/>
    </row>
    <row r="8312" spans="2:4">
      <c r="B8312" s="417"/>
      <c r="C8312" s="418"/>
      <c r="D8312" s="418"/>
    </row>
    <row r="8313" spans="2:4">
      <c r="B8313" s="417"/>
      <c r="C8313" s="418"/>
      <c r="D8313" s="418"/>
    </row>
    <row r="8314" spans="2:4">
      <c r="B8314" s="417"/>
      <c r="C8314" s="418"/>
      <c r="D8314" s="418"/>
    </row>
    <row r="8315" spans="2:4">
      <c r="B8315" s="417"/>
      <c r="C8315" s="418"/>
      <c r="D8315" s="418"/>
    </row>
    <row r="8316" spans="2:4">
      <c r="B8316" s="417"/>
      <c r="C8316" s="418"/>
      <c r="D8316" s="418"/>
    </row>
    <row r="8317" spans="2:4">
      <c r="B8317" s="417"/>
      <c r="C8317" s="418"/>
      <c r="D8317" s="418"/>
    </row>
    <row r="8318" spans="2:4">
      <c r="B8318" s="417"/>
      <c r="C8318" s="418"/>
      <c r="D8318" s="418"/>
    </row>
    <row r="8319" spans="2:4">
      <c r="B8319" s="417"/>
      <c r="C8319" s="418"/>
      <c r="D8319" s="418"/>
    </row>
    <row r="8320" spans="2:4">
      <c r="B8320" s="417"/>
      <c r="C8320" s="418"/>
      <c r="D8320" s="418"/>
    </row>
    <row r="8321" spans="2:4">
      <c r="B8321" s="417"/>
      <c r="C8321" s="418"/>
      <c r="D8321" s="418"/>
    </row>
    <row r="8322" spans="2:4">
      <c r="B8322" s="417"/>
      <c r="C8322" s="418"/>
      <c r="D8322" s="418"/>
    </row>
    <row r="8323" spans="2:4">
      <c r="B8323" s="417"/>
      <c r="C8323" s="418"/>
      <c r="D8323" s="418"/>
    </row>
    <row r="8324" spans="2:4">
      <c r="B8324" s="417"/>
      <c r="C8324" s="418"/>
      <c r="D8324" s="418"/>
    </row>
    <row r="8325" spans="2:4">
      <c r="B8325" s="417"/>
      <c r="C8325" s="418"/>
      <c r="D8325" s="418"/>
    </row>
    <row r="8326" spans="2:4">
      <c r="B8326" s="417"/>
      <c r="C8326" s="418"/>
      <c r="D8326" s="418"/>
    </row>
    <row r="8327" spans="2:4">
      <c r="B8327" s="417"/>
      <c r="C8327" s="418"/>
      <c r="D8327" s="418"/>
    </row>
    <row r="8328" spans="2:4">
      <c r="B8328" s="417"/>
      <c r="C8328" s="418"/>
      <c r="D8328" s="418"/>
    </row>
    <row r="8329" spans="2:4">
      <c r="B8329" s="417"/>
      <c r="C8329" s="418"/>
      <c r="D8329" s="418"/>
    </row>
    <row r="8330" spans="2:4">
      <c r="B8330" s="417"/>
      <c r="C8330" s="418"/>
      <c r="D8330" s="418"/>
    </row>
    <row r="8331" spans="2:4">
      <c r="B8331" s="417"/>
      <c r="C8331" s="418"/>
      <c r="D8331" s="418"/>
    </row>
    <row r="8332" spans="2:4">
      <c r="B8332" s="417"/>
      <c r="C8332" s="418"/>
      <c r="D8332" s="418"/>
    </row>
    <row r="8333" spans="2:4">
      <c r="B8333" s="417"/>
      <c r="C8333" s="418"/>
      <c r="D8333" s="418"/>
    </row>
    <row r="8334" spans="2:4">
      <c r="B8334" s="417"/>
      <c r="C8334" s="418"/>
      <c r="D8334" s="418"/>
    </row>
    <row r="8335" spans="2:4">
      <c r="B8335" s="417"/>
      <c r="C8335" s="418"/>
      <c r="D8335" s="418"/>
    </row>
    <row r="8336" spans="2:4">
      <c r="B8336" s="417"/>
      <c r="C8336" s="418"/>
      <c r="D8336" s="418"/>
    </row>
    <row r="8337" spans="2:4">
      <c r="B8337" s="417"/>
      <c r="C8337" s="418"/>
      <c r="D8337" s="418"/>
    </row>
    <row r="8338" spans="2:4">
      <c r="B8338" s="417"/>
      <c r="C8338" s="418"/>
      <c r="D8338" s="418"/>
    </row>
    <row r="8339" spans="2:4">
      <c r="B8339" s="417"/>
      <c r="C8339" s="418"/>
      <c r="D8339" s="418"/>
    </row>
    <row r="8340" spans="2:4">
      <c r="B8340" s="417"/>
      <c r="C8340" s="418"/>
      <c r="D8340" s="418"/>
    </row>
    <row r="8341" spans="2:4">
      <c r="B8341" s="417"/>
      <c r="C8341" s="418"/>
      <c r="D8341" s="418"/>
    </row>
    <row r="8342" spans="2:4">
      <c r="B8342" s="417"/>
      <c r="C8342" s="418"/>
      <c r="D8342" s="418"/>
    </row>
    <row r="8343" spans="2:4">
      <c r="B8343" s="417"/>
      <c r="C8343" s="418"/>
      <c r="D8343" s="418"/>
    </row>
    <row r="8344" spans="2:4">
      <c r="B8344" s="417"/>
      <c r="C8344" s="418"/>
      <c r="D8344" s="418"/>
    </row>
    <row r="8345" spans="2:4">
      <c r="B8345" s="417"/>
      <c r="C8345" s="418"/>
      <c r="D8345" s="418"/>
    </row>
    <row r="8346" spans="2:4">
      <c r="B8346" s="417"/>
      <c r="C8346" s="418"/>
      <c r="D8346" s="418"/>
    </row>
    <row r="8347" spans="2:4">
      <c r="B8347" s="417"/>
      <c r="C8347" s="418"/>
      <c r="D8347" s="418"/>
    </row>
    <row r="8348" spans="2:4">
      <c r="B8348" s="417"/>
      <c r="C8348" s="418"/>
      <c r="D8348" s="418"/>
    </row>
    <row r="8349" spans="2:4">
      <c r="B8349" s="417"/>
      <c r="C8349" s="418"/>
      <c r="D8349" s="418"/>
    </row>
    <row r="8350" spans="2:4">
      <c r="B8350" s="417"/>
      <c r="C8350" s="418"/>
      <c r="D8350" s="418"/>
    </row>
    <row r="8351" spans="2:4">
      <c r="B8351" s="417"/>
      <c r="C8351" s="418"/>
      <c r="D8351" s="418"/>
    </row>
    <row r="8352" spans="2:4">
      <c r="B8352" s="417"/>
      <c r="C8352" s="418"/>
      <c r="D8352" s="418"/>
    </row>
    <row r="8353" spans="2:4">
      <c r="B8353" s="417"/>
      <c r="C8353" s="418"/>
      <c r="D8353" s="418"/>
    </row>
    <row r="8354" spans="2:4">
      <c r="B8354" s="417"/>
      <c r="C8354" s="418"/>
      <c r="D8354" s="418"/>
    </row>
    <row r="8355" spans="2:4">
      <c r="B8355" s="417"/>
      <c r="C8355" s="418"/>
      <c r="D8355" s="418"/>
    </row>
    <row r="8356" spans="2:4">
      <c r="B8356" s="417"/>
      <c r="C8356" s="418"/>
      <c r="D8356" s="418"/>
    </row>
    <row r="8357" spans="2:4">
      <c r="B8357" s="417"/>
      <c r="C8357" s="418"/>
      <c r="D8357" s="418"/>
    </row>
    <row r="8358" spans="2:4">
      <c r="B8358" s="417"/>
      <c r="C8358" s="418"/>
      <c r="D8358" s="418"/>
    </row>
    <row r="8359" spans="2:4">
      <c r="B8359" s="417"/>
      <c r="C8359" s="418"/>
      <c r="D8359" s="418"/>
    </row>
    <row r="8360" spans="2:4">
      <c r="B8360" s="417"/>
      <c r="C8360" s="418"/>
      <c r="D8360" s="418"/>
    </row>
    <row r="8361" spans="2:4">
      <c r="B8361" s="417"/>
      <c r="C8361" s="418"/>
      <c r="D8361" s="418"/>
    </row>
    <row r="8362" spans="2:4">
      <c r="B8362" s="417"/>
      <c r="C8362" s="418"/>
      <c r="D8362" s="418"/>
    </row>
    <row r="8363" spans="2:4">
      <c r="B8363" s="417"/>
      <c r="C8363" s="418"/>
      <c r="D8363" s="418"/>
    </row>
    <row r="8364" spans="2:4">
      <c r="B8364" s="417"/>
      <c r="C8364" s="418"/>
      <c r="D8364" s="418"/>
    </row>
    <row r="8365" spans="2:4">
      <c r="B8365" s="417"/>
      <c r="C8365" s="418"/>
      <c r="D8365" s="418"/>
    </row>
    <row r="8366" spans="2:4">
      <c r="B8366" s="417"/>
      <c r="C8366" s="418"/>
      <c r="D8366" s="418"/>
    </row>
    <row r="8367" spans="2:4">
      <c r="B8367" s="417"/>
      <c r="C8367" s="418"/>
      <c r="D8367" s="418"/>
    </row>
    <row r="8368" spans="2:4">
      <c r="B8368" s="417"/>
      <c r="C8368" s="418"/>
      <c r="D8368" s="418"/>
    </row>
    <row r="8369" spans="2:4">
      <c r="B8369" s="417"/>
      <c r="C8369" s="418"/>
      <c r="D8369" s="418"/>
    </row>
    <row r="8370" spans="2:4">
      <c r="B8370" s="417"/>
      <c r="C8370" s="418"/>
      <c r="D8370" s="418"/>
    </row>
    <row r="8371" spans="2:4">
      <c r="B8371" s="417"/>
      <c r="C8371" s="418"/>
      <c r="D8371" s="418"/>
    </row>
    <row r="8372" spans="2:4">
      <c r="B8372" s="417"/>
      <c r="C8372" s="418"/>
      <c r="D8372" s="418"/>
    </row>
    <row r="8373" spans="2:4">
      <c r="B8373" s="417"/>
      <c r="C8373" s="418"/>
      <c r="D8373" s="418"/>
    </row>
    <row r="8374" spans="2:4">
      <c r="B8374" s="417"/>
      <c r="C8374" s="418"/>
      <c r="D8374" s="418"/>
    </row>
    <row r="8375" spans="2:4">
      <c r="B8375" s="417"/>
      <c r="C8375" s="418"/>
      <c r="D8375" s="418"/>
    </row>
    <row r="8376" spans="2:4">
      <c r="B8376" s="417"/>
      <c r="C8376" s="418"/>
      <c r="D8376" s="418"/>
    </row>
    <row r="8377" spans="2:4">
      <c r="B8377" s="417"/>
      <c r="C8377" s="418"/>
      <c r="D8377" s="418"/>
    </row>
    <row r="8378" spans="2:4">
      <c r="B8378" s="417"/>
      <c r="C8378" s="418"/>
      <c r="D8378" s="418"/>
    </row>
    <row r="8379" spans="2:4">
      <c r="B8379" s="417"/>
      <c r="C8379" s="418"/>
      <c r="D8379" s="418"/>
    </row>
    <row r="8380" spans="2:4">
      <c r="B8380" s="417"/>
      <c r="C8380" s="418"/>
      <c r="D8380" s="418"/>
    </row>
    <row r="8381" spans="2:4">
      <c r="B8381" s="417"/>
      <c r="C8381" s="418"/>
      <c r="D8381" s="418"/>
    </row>
    <row r="8382" spans="2:4">
      <c r="B8382" s="417"/>
      <c r="C8382" s="418"/>
      <c r="D8382" s="418"/>
    </row>
    <row r="8383" spans="2:4">
      <c r="B8383" s="417"/>
      <c r="C8383" s="418"/>
      <c r="D8383" s="418"/>
    </row>
    <row r="8384" spans="2:4">
      <c r="B8384" s="417"/>
      <c r="C8384" s="418"/>
      <c r="D8384" s="418"/>
    </row>
    <row r="8385" spans="2:4">
      <c r="B8385" s="417"/>
      <c r="C8385" s="418"/>
      <c r="D8385" s="418"/>
    </row>
    <row r="8386" spans="2:4">
      <c r="B8386" s="417"/>
      <c r="C8386" s="418"/>
      <c r="D8386" s="418"/>
    </row>
    <row r="8387" spans="2:4">
      <c r="B8387" s="417"/>
      <c r="C8387" s="418"/>
      <c r="D8387" s="418"/>
    </row>
    <row r="8388" spans="2:4">
      <c r="B8388" s="417"/>
      <c r="C8388" s="418"/>
      <c r="D8388" s="418"/>
    </row>
    <row r="8389" spans="2:4">
      <c r="B8389" s="417"/>
      <c r="C8389" s="418"/>
      <c r="D8389" s="418"/>
    </row>
    <row r="8390" spans="2:4">
      <c r="B8390" s="417"/>
      <c r="C8390" s="418"/>
      <c r="D8390" s="418"/>
    </row>
    <row r="8391" spans="2:4">
      <c r="B8391" s="417"/>
      <c r="C8391" s="418"/>
      <c r="D8391" s="418"/>
    </row>
    <row r="8392" spans="2:4">
      <c r="B8392" s="417"/>
      <c r="C8392" s="418"/>
      <c r="D8392" s="418"/>
    </row>
    <row r="8393" spans="2:4">
      <c r="B8393" s="417"/>
      <c r="C8393" s="418"/>
      <c r="D8393" s="418"/>
    </row>
    <row r="8394" spans="2:4">
      <c r="B8394" s="417"/>
      <c r="C8394" s="418"/>
      <c r="D8394" s="418"/>
    </row>
    <row r="8395" spans="2:4">
      <c r="B8395" s="417"/>
      <c r="C8395" s="418"/>
      <c r="D8395" s="418"/>
    </row>
    <row r="8396" spans="2:4">
      <c r="B8396" s="417"/>
      <c r="C8396" s="418"/>
      <c r="D8396" s="418"/>
    </row>
    <row r="8397" spans="2:4">
      <c r="B8397" s="417"/>
      <c r="C8397" s="418"/>
      <c r="D8397" s="418"/>
    </row>
    <row r="8398" spans="2:4">
      <c r="B8398" s="417"/>
      <c r="C8398" s="418"/>
      <c r="D8398" s="418"/>
    </row>
    <row r="8399" spans="2:4">
      <c r="B8399" s="417"/>
      <c r="C8399" s="418"/>
      <c r="D8399" s="418"/>
    </row>
    <row r="8400" spans="2:4">
      <c r="B8400" s="417"/>
      <c r="C8400" s="418"/>
      <c r="D8400" s="418"/>
    </row>
    <row r="8401" spans="2:4">
      <c r="B8401" s="417"/>
      <c r="C8401" s="418"/>
      <c r="D8401" s="418"/>
    </row>
    <row r="8402" spans="2:4">
      <c r="B8402" s="417"/>
      <c r="C8402" s="418"/>
      <c r="D8402" s="418"/>
    </row>
    <row r="8403" spans="2:4">
      <c r="B8403" s="417"/>
      <c r="C8403" s="418"/>
      <c r="D8403" s="418"/>
    </row>
    <row r="8404" spans="2:4">
      <c r="B8404" s="417"/>
      <c r="C8404" s="418"/>
      <c r="D8404" s="418"/>
    </row>
    <row r="8405" spans="2:4">
      <c r="B8405" s="417"/>
      <c r="C8405" s="418"/>
      <c r="D8405" s="418"/>
    </row>
    <row r="8406" spans="2:4">
      <c r="B8406" s="417"/>
      <c r="C8406" s="418"/>
      <c r="D8406" s="418"/>
    </row>
    <row r="8407" spans="2:4">
      <c r="B8407" s="417"/>
      <c r="C8407" s="418"/>
      <c r="D8407" s="418"/>
    </row>
    <row r="8408" spans="2:4">
      <c r="B8408" s="417"/>
      <c r="C8408" s="418"/>
      <c r="D8408" s="418"/>
    </row>
    <row r="8409" spans="2:4">
      <c r="B8409" s="417"/>
      <c r="C8409" s="418"/>
      <c r="D8409" s="418"/>
    </row>
    <row r="8410" spans="2:4">
      <c r="B8410" s="417"/>
      <c r="C8410" s="418"/>
      <c r="D8410" s="418"/>
    </row>
    <row r="8411" spans="2:4">
      <c r="B8411" s="417"/>
      <c r="C8411" s="418"/>
      <c r="D8411" s="418"/>
    </row>
    <row r="8412" spans="2:4">
      <c r="B8412" s="417"/>
      <c r="C8412" s="418"/>
      <c r="D8412" s="418"/>
    </row>
    <row r="8413" spans="2:4">
      <c r="B8413" s="417"/>
      <c r="C8413" s="418"/>
      <c r="D8413" s="418"/>
    </row>
    <row r="8414" spans="2:4">
      <c r="B8414" s="417"/>
      <c r="C8414" s="418"/>
      <c r="D8414" s="418"/>
    </row>
    <row r="8415" spans="2:4">
      <c r="B8415" s="417"/>
      <c r="C8415" s="418"/>
      <c r="D8415" s="418"/>
    </row>
    <row r="8416" spans="2:4">
      <c r="B8416" s="417"/>
      <c r="C8416" s="418"/>
      <c r="D8416" s="418"/>
    </row>
    <row r="8417" spans="2:4">
      <c r="B8417" s="417"/>
      <c r="C8417" s="418"/>
      <c r="D8417" s="418"/>
    </row>
    <row r="8418" spans="2:4">
      <c r="B8418" s="417"/>
      <c r="C8418" s="418"/>
      <c r="D8418" s="418"/>
    </row>
    <row r="8419" spans="2:4">
      <c r="B8419" s="417"/>
      <c r="C8419" s="418"/>
      <c r="D8419" s="418"/>
    </row>
    <row r="8420" spans="2:4">
      <c r="B8420" s="417"/>
      <c r="C8420" s="418"/>
      <c r="D8420" s="418"/>
    </row>
    <row r="8421" spans="2:4">
      <c r="B8421" s="417"/>
      <c r="C8421" s="418"/>
      <c r="D8421" s="418"/>
    </row>
    <row r="8422" spans="2:4">
      <c r="B8422" s="417"/>
      <c r="C8422" s="418"/>
      <c r="D8422" s="418"/>
    </row>
    <row r="8423" spans="2:4">
      <c r="B8423" s="417"/>
      <c r="C8423" s="418"/>
      <c r="D8423" s="418"/>
    </row>
    <row r="8424" spans="2:4">
      <c r="B8424" s="417"/>
      <c r="C8424" s="418"/>
      <c r="D8424" s="418"/>
    </row>
    <row r="8425" spans="2:4">
      <c r="B8425" s="417"/>
      <c r="C8425" s="418"/>
      <c r="D8425" s="418"/>
    </row>
    <row r="8426" spans="2:4">
      <c r="B8426" s="417"/>
      <c r="C8426" s="418"/>
      <c r="D8426" s="418"/>
    </row>
    <row r="8427" spans="2:4">
      <c r="B8427" s="417"/>
      <c r="C8427" s="418"/>
      <c r="D8427" s="418"/>
    </row>
    <row r="8428" spans="2:4">
      <c r="B8428" s="417"/>
      <c r="C8428" s="418"/>
      <c r="D8428" s="418"/>
    </row>
    <row r="8429" spans="2:4">
      <c r="B8429" s="417"/>
      <c r="C8429" s="418"/>
      <c r="D8429" s="418"/>
    </row>
    <row r="8430" spans="2:4">
      <c r="B8430" s="417"/>
      <c r="C8430" s="418"/>
      <c r="D8430" s="418"/>
    </row>
    <row r="8431" spans="2:4">
      <c r="B8431" s="417"/>
      <c r="C8431" s="418"/>
      <c r="D8431" s="418"/>
    </row>
    <row r="8432" spans="2:4">
      <c r="B8432" s="417"/>
      <c r="C8432" s="418"/>
      <c r="D8432" s="418"/>
    </row>
    <row r="8433" spans="2:4">
      <c r="B8433" s="417"/>
      <c r="C8433" s="418"/>
      <c r="D8433" s="418"/>
    </row>
    <row r="8434" spans="2:4">
      <c r="B8434" s="417"/>
      <c r="C8434" s="418"/>
      <c r="D8434" s="418"/>
    </row>
    <row r="8435" spans="2:4">
      <c r="B8435" s="417"/>
      <c r="C8435" s="418"/>
      <c r="D8435" s="418"/>
    </row>
    <row r="8436" spans="2:4">
      <c r="B8436" s="417"/>
      <c r="C8436" s="418"/>
      <c r="D8436" s="418"/>
    </row>
    <row r="8437" spans="2:4">
      <c r="B8437" s="417"/>
      <c r="C8437" s="418"/>
      <c r="D8437" s="418"/>
    </row>
    <row r="8438" spans="2:4">
      <c r="B8438" s="417"/>
      <c r="C8438" s="418"/>
      <c r="D8438" s="418"/>
    </row>
    <row r="8439" spans="2:4">
      <c r="B8439" s="417"/>
      <c r="C8439" s="418"/>
      <c r="D8439" s="418"/>
    </row>
    <row r="8440" spans="2:4">
      <c r="B8440" s="417"/>
      <c r="C8440" s="418"/>
      <c r="D8440" s="418"/>
    </row>
    <row r="8441" spans="2:4">
      <c r="B8441" s="417"/>
      <c r="C8441" s="418"/>
      <c r="D8441" s="418"/>
    </row>
    <row r="8442" spans="2:4">
      <c r="B8442" s="417"/>
      <c r="C8442" s="418"/>
      <c r="D8442" s="418"/>
    </row>
    <row r="8443" spans="2:4">
      <c r="B8443" s="417"/>
      <c r="C8443" s="418"/>
      <c r="D8443" s="418"/>
    </row>
    <row r="8444" spans="2:4">
      <c r="B8444" s="417"/>
      <c r="C8444" s="418"/>
      <c r="D8444" s="418"/>
    </row>
    <row r="8445" spans="2:4">
      <c r="B8445" s="417"/>
      <c r="C8445" s="418"/>
      <c r="D8445" s="418"/>
    </row>
    <row r="8446" spans="2:4">
      <c r="B8446" s="417"/>
      <c r="C8446" s="418"/>
      <c r="D8446" s="418"/>
    </row>
    <row r="8447" spans="2:4">
      <c r="B8447" s="417"/>
      <c r="C8447" s="418"/>
      <c r="D8447" s="418"/>
    </row>
    <row r="8448" spans="2:4">
      <c r="B8448" s="417"/>
      <c r="C8448" s="418"/>
      <c r="D8448" s="418"/>
    </row>
    <row r="8449" spans="2:4">
      <c r="B8449" s="417"/>
      <c r="C8449" s="418"/>
      <c r="D8449" s="418"/>
    </row>
    <row r="8450" spans="2:4">
      <c r="B8450" s="417"/>
      <c r="C8450" s="418"/>
      <c r="D8450" s="418"/>
    </row>
    <row r="8451" spans="2:4">
      <c r="B8451" s="417"/>
      <c r="C8451" s="418"/>
      <c r="D8451" s="418"/>
    </row>
    <row r="8452" spans="2:4">
      <c r="B8452" s="417"/>
      <c r="C8452" s="418"/>
      <c r="D8452" s="418"/>
    </row>
    <row r="8453" spans="2:4">
      <c r="B8453" s="417"/>
      <c r="C8453" s="418"/>
      <c r="D8453" s="418"/>
    </row>
    <row r="8454" spans="2:4">
      <c r="B8454" s="417"/>
      <c r="C8454" s="418"/>
      <c r="D8454" s="418"/>
    </row>
    <row r="8455" spans="2:4">
      <c r="B8455" s="417"/>
      <c r="C8455" s="418"/>
      <c r="D8455" s="418"/>
    </row>
    <row r="8456" spans="2:4">
      <c r="B8456" s="417"/>
      <c r="C8456" s="418"/>
      <c r="D8456" s="418"/>
    </row>
    <row r="8457" spans="2:4">
      <c r="B8457" s="417"/>
      <c r="C8457" s="418"/>
      <c r="D8457" s="418"/>
    </row>
    <row r="8458" spans="2:4">
      <c r="B8458" s="417"/>
      <c r="C8458" s="418"/>
      <c r="D8458" s="418"/>
    </row>
    <row r="8459" spans="2:4">
      <c r="B8459" s="417"/>
      <c r="C8459" s="418"/>
      <c r="D8459" s="418"/>
    </row>
    <row r="8460" spans="2:4">
      <c r="B8460" s="417"/>
      <c r="C8460" s="418"/>
      <c r="D8460" s="418"/>
    </row>
    <row r="8461" spans="2:4">
      <c r="B8461" s="417"/>
      <c r="C8461" s="418"/>
      <c r="D8461" s="418"/>
    </row>
    <row r="8462" spans="2:4">
      <c r="B8462" s="417"/>
      <c r="C8462" s="418"/>
      <c r="D8462" s="418"/>
    </row>
    <row r="8463" spans="2:4">
      <c r="B8463" s="417"/>
      <c r="C8463" s="418"/>
      <c r="D8463" s="418"/>
    </row>
    <row r="8464" spans="2:4">
      <c r="B8464" s="417"/>
      <c r="C8464" s="418"/>
      <c r="D8464" s="418"/>
    </row>
    <row r="8465" spans="2:4">
      <c r="B8465" s="417"/>
      <c r="C8465" s="418"/>
      <c r="D8465" s="418"/>
    </row>
    <row r="8466" spans="2:4">
      <c r="B8466" s="417"/>
      <c r="C8466" s="418"/>
      <c r="D8466" s="418"/>
    </row>
    <row r="8467" spans="2:4">
      <c r="B8467" s="417"/>
      <c r="C8467" s="418"/>
      <c r="D8467" s="418"/>
    </row>
    <row r="8468" spans="2:4">
      <c r="B8468" s="417"/>
      <c r="C8468" s="418"/>
      <c r="D8468" s="418"/>
    </row>
    <row r="8469" spans="2:4">
      <c r="B8469" s="417"/>
      <c r="C8469" s="418"/>
      <c r="D8469" s="418"/>
    </row>
    <row r="8470" spans="2:4">
      <c r="B8470" s="417"/>
      <c r="C8470" s="418"/>
      <c r="D8470" s="418"/>
    </row>
    <row r="8471" spans="2:4">
      <c r="B8471" s="417"/>
      <c r="C8471" s="418"/>
      <c r="D8471" s="418"/>
    </row>
    <row r="8472" spans="2:4">
      <c r="B8472" s="417"/>
      <c r="C8472" s="418"/>
      <c r="D8472" s="418"/>
    </row>
    <row r="8473" spans="2:4">
      <c r="B8473" s="417"/>
      <c r="C8473" s="418"/>
      <c r="D8473" s="418"/>
    </row>
    <row r="8474" spans="2:4">
      <c r="B8474" s="417"/>
      <c r="C8474" s="418"/>
      <c r="D8474" s="418"/>
    </row>
    <row r="8475" spans="2:4">
      <c r="B8475" s="417"/>
      <c r="C8475" s="418"/>
      <c r="D8475" s="418"/>
    </row>
    <row r="8476" spans="2:4">
      <c r="B8476" s="417"/>
      <c r="C8476" s="418"/>
      <c r="D8476" s="418"/>
    </row>
    <row r="8477" spans="2:4">
      <c r="B8477" s="417"/>
      <c r="C8477" s="418"/>
      <c r="D8477" s="418"/>
    </row>
    <row r="8478" spans="2:4">
      <c r="B8478" s="417"/>
      <c r="C8478" s="418"/>
      <c r="D8478" s="418"/>
    </row>
    <row r="8479" spans="2:4">
      <c r="B8479" s="417"/>
      <c r="C8479" s="418"/>
      <c r="D8479" s="418"/>
    </row>
    <row r="8480" spans="2:4">
      <c r="B8480" s="417"/>
      <c r="C8480" s="418"/>
      <c r="D8480" s="418"/>
    </row>
    <row r="8481" spans="2:4">
      <c r="B8481" s="417"/>
      <c r="C8481" s="418"/>
      <c r="D8481" s="418"/>
    </row>
    <row r="8482" spans="2:4">
      <c r="B8482" s="417"/>
      <c r="C8482" s="418"/>
      <c r="D8482" s="418"/>
    </row>
    <row r="8483" spans="2:4">
      <c r="B8483" s="417"/>
      <c r="C8483" s="418"/>
      <c r="D8483" s="418"/>
    </row>
    <row r="8484" spans="2:4">
      <c r="B8484" s="417"/>
      <c r="C8484" s="418"/>
      <c r="D8484" s="418"/>
    </row>
    <row r="8485" spans="2:4">
      <c r="B8485" s="417"/>
      <c r="C8485" s="418"/>
      <c r="D8485" s="418"/>
    </row>
    <row r="8486" spans="2:4">
      <c r="B8486" s="417"/>
      <c r="C8486" s="418"/>
      <c r="D8486" s="418"/>
    </row>
    <row r="8487" spans="2:4">
      <c r="B8487" s="417"/>
      <c r="C8487" s="418"/>
      <c r="D8487" s="418"/>
    </row>
    <row r="8488" spans="2:4">
      <c r="B8488" s="417"/>
      <c r="C8488" s="418"/>
      <c r="D8488" s="418"/>
    </row>
    <row r="8489" spans="2:4">
      <c r="B8489" s="417"/>
      <c r="C8489" s="418"/>
      <c r="D8489" s="418"/>
    </row>
    <row r="8490" spans="2:4">
      <c r="B8490" s="417"/>
      <c r="C8490" s="418"/>
      <c r="D8490" s="418"/>
    </row>
    <row r="8491" spans="2:4">
      <c r="B8491" s="417"/>
      <c r="C8491" s="418"/>
      <c r="D8491" s="418"/>
    </row>
    <row r="8492" spans="2:4">
      <c r="B8492" s="417"/>
      <c r="C8492" s="418"/>
      <c r="D8492" s="418"/>
    </row>
    <row r="8493" spans="2:4">
      <c r="B8493" s="417"/>
      <c r="C8493" s="418"/>
      <c r="D8493" s="418"/>
    </row>
    <row r="8494" spans="2:4">
      <c r="B8494" s="417"/>
      <c r="C8494" s="418"/>
      <c r="D8494" s="418"/>
    </row>
    <row r="8495" spans="2:4">
      <c r="B8495" s="417"/>
      <c r="C8495" s="418"/>
      <c r="D8495" s="418"/>
    </row>
    <row r="8496" spans="2:4">
      <c r="B8496" s="417"/>
      <c r="C8496" s="418"/>
      <c r="D8496" s="418"/>
    </row>
    <row r="8497" spans="2:4">
      <c r="B8497" s="417"/>
      <c r="C8497" s="418"/>
      <c r="D8497" s="418"/>
    </row>
    <row r="8498" spans="2:4">
      <c r="B8498" s="417"/>
      <c r="C8498" s="418"/>
      <c r="D8498" s="418"/>
    </row>
    <row r="8499" spans="2:4">
      <c r="B8499" s="417"/>
      <c r="C8499" s="418"/>
      <c r="D8499" s="418"/>
    </row>
    <row r="8500" spans="2:4">
      <c r="B8500" s="417"/>
      <c r="C8500" s="418"/>
      <c r="D8500" s="418"/>
    </row>
    <row r="8501" spans="2:4">
      <c r="B8501" s="417"/>
      <c r="C8501" s="418"/>
      <c r="D8501" s="418"/>
    </row>
    <row r="8502" spans="2:4">
      <c r="B8502" s="417"/>
      <c r="C8502" s="418"/>
      <c r="D8502" s="418"/>
    </row>
    <row r="8503" spans="2:4">
      <c r="B8503" s="417"/>
      <c r="C8503" s="418"/>
      <c r="D8503" s="418"/>
    </row>
    <row r="8504" spans="2:4">
      <c r="B8504" s="417"/>
      <c r="C8504" s="418"/>
      <c r="D8504" s="418"/>
    </row>
    <row r="8505" spans="2:4">
      <c r="B8505" s="417"/>
      <c r="C8505" s="418"/>
      <c r="D8505" s="418"/>
    </row>
    <row r="8506" spans="2:4">
      <c r="B8506" s="417"/>
      <c r="C8506" s="418"/>
      <c r="D8506" s="418"/>
    </row>
    <row r="8507" spans="2:4">
      <c r="B8507" s="417"/>
      <c r="C8507" s="418"/>
      <c r="D8507" s="418"/>
    </row>
    <row r="8508" spans="2:4">
      <c r="B8508" s="417"/>
      <c r="C8508" s="418"/>
      <c r="D8508" s="418"/>
    </row>
    <row r="8509" spans="2:4">
      <c r="B8509" s="417"/>
      <c r="C8509" s="418"/>
      <c r="D8509" s="418"/>
    </row>
    <row r="8510" spans="2:4">
      <c r="B8510" s="417"/>
      <c r="C8510" s="418"/>
      <c r="D8510" s="418"/>
    </row>
    <row r="8511" spans="2:4">
      <c r="B8511" s="417"/>
      <c r="C8511" s="418"/>
      <c r="D8511" s="418"/>
    </row>
    <row r="8512" spans="2:4">
      <c r="B8512" s="417"/>
      <c r="C8512" s="418"/>
      <c r="D8512" s="418"/>
    </row>
    <row r="8513" spans="2:4">
      <c r="B8513" s="417"/>
      <c r="C8513" s="418"/>
      <c r="D8513" s="418"/>
    </row>
    <row r="8514" spans="2:4">
      <c r="B8514" s="417"/>
      <c r="C8514" s="418"/>
      <c r="D8514" s="418"/>
    </row>
    <row r="8515" spans="2:4">
      <c r="B8515" s="417"/>
      <c r="C8515" s="418"/>
      <c r="D8515" s="418"/>
    </row>
    <row r="8516" spans="2:4">
      <c r="B8516" s="417"/>
      <c r="C8516" s="418"/>
      <c r="D8516" s="418"/>
    </row>
    <row r="8517" spans="2:4">
      <c r="B8517" s="417"/>
      <c r="C8517" s="418"/>
      <c r="D8517" s="418"/>
    </row>
    <row r="8518" spans="2:4">
      <c r="B8518" s="417"/>
      <c r="C8518" s="418"/>
      <c r="D8518" s="418"/>
    </row>
    <row r="8519" spans="2:4">
      <c r="B8519" s="417"/>
      <c r="C8519" s="418"/>
      <c r="D8519" s="418"/>
    </row>
    <row r="8520" spans="2:4">
      <c r="B8520" s="417"/>
      <c r="C8520" s="418"/>
      <c r="D8520" s="418"/>
    </row>
    <row r="8521" spans="2:4">
      <c r="B8521" s="417"/>
      <c r="C8521" s="418"/>
      <c r="D8521" s="418"/>
    </row>
    <row r="8522" spans="2:4">
      <c r="B8522" s="417"/>
      <c r="C8522" s="418"/>
      <c r="D8522" s="418"/>
    </row>
    <row r="8523" spans="2:4">
      <c r="B8523" s="417"/>
      <c r="C8523" s="418"/>
      <c r="D8523" s="418"/>
    </row>
    <row r="8524" spans="2:4">
      <c r="B8524" s="417"/>
      <c r="C8524" s="418"/>
      <c r="D8524" s="418"/>
    </row>
    <row r="8525" spans="2:4">
      <c r="B8525" s="417"/>
      <c r="C8525" s="418"/>
      <c r="D8525" s="418"/>
    </row>
    <row r="8526" spans="2:4">
      <c r="B8526" s="417"/>
      <c r="C8526" s="418"/>
      <c r="D8526" s="418"/>
    </row>
    <row r="8527" spans="2:4">
      <c r="B8527" s="417"/>
      <c r="C8527" s="418"/>
      <c r="D8527" s="418"/>
    </row>
    <row r="8528" spans="2:4">
      <c r="B8528" s="417"/>
      <c r="C8528" s="418"/>
      <c r="D8528" s="418"/>
    </row>
    <row r="8529" spans="2:4">
      <c r="B8529" s="417"/>
      <c r="C8529" s="418"/>
      <c r="D8529" s="418"/>
    </row>
    <row r="8530" spans="2:4">
      <c r="B8530" s="417"/>
      <c r="C8530" s="418"/>
      <c r="D8530" s="418"/>
    </row>
    <row r="8531" spans="2:4">
      <c r="B8531" s="417"/>
      <c r="C8531" s="418"/>
      <c r="D8531" s="418"/>
    </row>
    <row r="8532" spans="2:4">
      <c r="B8532" s="417"/>
      <c r="C8532" s="418"/>
      <c r="D8532" s="418"/>
    </row>
    <row r="8533" spans="2:4">
      <c r="B8533" s="417"/>
      <c r="C8533" s="418"/>
      <c r="D8533" s="418"/>
    </row>
    <row r="8534" spans="2:4">
      <c r="B8534" s="417"/>
      <c r="C8534" s="418"/>
      <c r="D8534" s="418"/>
    </row>
    <row r="8535" spans="2:4">
      <c r="B8535" s="417"/>
      <c r="C8535" s="418"/>
      <c r="D8535" s="418"/>
    </row>
    <row r="8536" spans="2:4">
      <c r="B8536" s="417"/>
      <c r="C8536" s="418"/>
      <c r="D8536" s="418"/>
    </row>
    <row r="8537" spans="2:4">
      <c r="B8537" s="417"/>
      <c r="C8537" s="418"/>
      <c r="D8537" s="418"/>
    </row>
    <row r="8538" spans="2:4">
      <c r="B8538" s="417"/>
      <c r="C8538" s="418"/>
      <c r="D8538" s="418"/>
    </row>
    <row r="8539" spans="2:4">
      <c r="B8539" s="417"/>
      <c r="C8539" s="418"/>
      <c r="D8539" s="418"/>
    </row>
    <row r="8540" spans="2:4">
      <c r="B8540" s="417"/>
      <c r="C8540" s="418"/>
      <c r="D8540" s="418"/>
    </row>
    <row r="8541" spans="2:4">
      <c r="B8541" s="417"/>
      <c r="C8541" s="418"/>
      <c r="D8541" s="418"/>
    </row>
    <row r="8542" spans="2:4">
      <c r="B8542" s="417"/>
      <c r="C8542" s="418"/>
      <c r="D8542" s="418"/>
    </row>
    <row r="8543" spans="2:4">
      <c r="B8543" s="417"/>
      <c r="C8543" s="418"/>
      <c r="D8543" s="418"/>
    </row>
    <row r="8544" spans="2:4">
      <c r="B8544" s="417"/>
      <c r="C8544" s="418"/>
      <c r="D8544" s="418"/>
    </row>
    <row r="8545" spans="2:4">
      <c r="B8545" s="417"/>
      <c r="C8545" s="418"/>
      <c r="D8545" s="418"/>
    </row>
    <row r="8546" spans="2:4">
      <c r="B8546" s="417"/>
      <c r="C8546" s="418"/>
      <c r="D8546" s="418"/>
    </row>
    <row r="8547" spans="2:4">
      <c r="B8547" s="417"/>
      <c r="C8547" s="418"/>
      <c r="D8547" s="418"/>
    </row>
    <row r="8548" spans="2:4">
      <c r="B8548" s="417"/>
      <c r="C8548" s="418"/>
      <c r="D8548" s="418"/>
    </row>
    <row r="8549" spans="2:4">
      <c r="B8549" s="417"/>
      <c r="C8549" s="418"/>
      <c r="D8549" s="418"/>
    </row>
    <row r="8550" spans="2:4">
      <c r="B8550" s="417"/>
      <c r="C8550" s="418"/>
      <c r="D8550" s="418"/>
    </row>
    <row r="8551" spans="2:4">
      <c r="B8551" s="417"/>
      <c r="C8551" s="418"/>
      <c r="D8551" s="418"/>
    </row>
    <row r="8552" spans="2:4">
      <c r="B8552" s="417"/>
      <c r="C8552" s="418"/>
      <c r="D8552" s="418"/>
    </row>
    <row r="8553" spans="2:4">
      <c r="B8553" s="417"/>
      <c r="C8553" s="418"/>
      <c r="D8553" s="418"/>
    </row>
    <row r="8554" spans="2:4">
      <c r="B8554" s="417"/>
      <c r="C8554" s="418"/>
      <c r="D8554" s="418"/>
    </row>
    <row r="8555" spans="2:4">
      <c r="B8555" s="417"/>
      <c r="C8555" s="418"/>
      <c r="D8555" s="418"/>
    </row>
    <row r="8556" spans="2:4">
      <c r="B8556" s="417"/>
      <c r="C8556" s="418"/>
      <c r="D8556" s="418"/>
    </row>
    <row r="8557" spans="2:4">
      <c r="B8557" s="417"/>
      <c r="C8557" s="418"/>
      <c r="D8557" s="418"/>
    </row>
    <row r="8558" spans="2:4">
      <c r="B8558" s="417"/>
      <c r="C8558" s="418"/>
      <c r="D8558" s="418"/>
    </row>
    <row r="8559" spans="2:4">
      <c r="B8559" s="417"/>
      <c r="C8559" s="418"/>
      <c r="D8559" s="418"/>
    </row>
    <row r="8560" spans="2:4">
      <c r="B8560" s="417"/>
      <c r="C8560" s="418"/>
      <c r="D8560" s="418"/>
    </row>
    <row r="8561" spans="2:4">
      <c r="B8561" s="417"/>
      <c r="C8561" s="418"/>
      <c r="D8561" s="418"/>
    </row>
    <row r="8562" spans="2:4">
      <c r="B8562" s="417"/>
      <c r="C8562" s="418"/>
      <c r="D8562" s="418"/>
    </row>
    <row r="8563" spans="2:4">
      <c r="B8563" s="417"/>
      <c r="C8563" s="418"/>
      <c r="D8563" s="418"/>
    </row>
    <row r="8564" spans="2:4">
      <c r="B8564" s="417"/>
      <c r="C8564" s="418"/>
      <c r="D8564" s="418"/>
    </row>
    <row r="8565" spans="2:4">
      <c r="B8565" s="417"/>
      <c r="C8565" s="418"/>
      <c r="D8565" s="418"/>
    </row>
    <row r="8566" spans="2:4">
      <c r="B8566" s="417"/>
      <c r="C8566" s="418"/>
      <c r="D8566" s="418"/>
    </row>
    <row r="8567" spans="2:4">
      <c r="B8567" s="417"/>
      <c r="C8567" s="418"/>
      <c r="D8567" s="418"/>
    </row>
    <row r="8568" spans="2:4">
      <c r="B8568" s="417"/>
      <c r="C8568" s="418"/>
      <c r="D8568" s="418"/>
    </row>
    <row r="8569" spans="2:4">
      <c r="B8569" s="417"/>
      <c r="C8569" s="418"/>
      <c r="D8569" s="418"/>
    </row>
    <row r="8570" spans="2:4">
      <c r="B8570" s="417"/>
      <c r="C8570" s="418"/>
      <c r="D8570" s="418"/>
    </row>
    <row r="8571" spans="2:4">
      <c r="B8571" s="417"/>
      <c r="C8571" s="418"/>
      <c r="D8571" s="418"/>
    </row>
    <row r="8572" spans="2:4">
      <c r="B8572" s="417"/>
      <c r="C8572" s="418"/>
      <c r="D8572" s="418"/>
    </row>
    <row r="8573" spans="2:4">
      <c r="B8573" s="417"/>
      <c r="C8573" s="418"/>
      <c r="D8573" s="418"/>
    </row>
    <row r="8574" spans="2:4">
      <c r="B8574" s="417"/>
      <c r="C8574" s="418"/>
      <c r="D8574" s="418"/>
    </row>
    <row r="8575" spans="2:4">
      <c r="B8575" s="417"/>
      <c r="C8575" s="418"/>
      <c r="D8575" s="418"/>
    </row>
    <row r="8576" spans="2:4">
      <c r="B8576" s="417"/>
      <c r="C8576" s="418"/>
      <c r="D8576" s="418"/>
    </row>
    <row r="8577" spans="2:4">
      <c r="B8577" s="417"/>
      <c r="C8577" s="418"/>
      <c r="D8577" s="418"/>
    </row>
    <row r="8578" spans="2:4">
      <c r="B8578" s="417"/>
      <c r="C8578" s="418"/>
      <c r="D8578" s="418"/>
    </row>
    <row r="8579" spans="2:4">
      <c r="B8579" s="417"/>
      <c r="C8579" s="418"/>
      <c r="D8579" s="418"/>
    </row>
    <row r="8580" spans="2:4">
      <c r="B8580" s="417"/>
      <c r="C8580" s="418"/>
      <c r="D8580" s="418"/>
    </row>
    <row r="8581" spans="2:4">
      <c r="B8581" s="417"/>
      <c r="C8581" s="418"/>
      <c r="D8581" s="418"/>
    </row>
    <row r="8582" spans="2:4">
      <c r="B8582" s="417"/>
      <c r="C8582" s="418"/>
      <c r="D8582" s="418"/>
    </row>
    <row r="8583" spans="2:4">
      <c r="B8583" s="417"/>
      <c r="C8583" s="418"/>
      <c r="D8583" s="418"/>
    </row>
    <row r="8584" spans="2:4">
      <c r="B8584" s="417"/>
      <c r="C8584" s="418"/>
      <c r="D8584" s="418"/>
    </row>
    <row r="8585" spans="2:4">
      <c r="B8585" s="417"/>
      <c r="C8585" s="418"/>
      <c r="D8585" s="418"/>
    </row>
    <row r="8586" spans="2:4">
      <c r="B8586" s="417"/>
      <c r="C8586" s="418"/>
      <c r="D8586" s="418"/>
    </row>
    <row r="8587" spans="2:4">
      <c r="B8587" s="417"/>
      <c r="C8587" s="418"/>
      <c r="D8587" s="418"/>
    </row>
    <row r="8588" spans="2:4">
      <c r="B8588" s="417"/>
      <c r="C8588" s="418"/>
      <c r="D8588" s="418"/>
    </row>
    <row r="8589" spans="2:4">
      <c r="B8589" s="417"/>
      <c r="C8589" s="418"/>
      <c r="D8589" s="418"/>
    </row>
    <row r="8590" spans="2:4">
      <c r="B8590" s="417"/>
      <c r="C8590" s="418"/>
      <c r="D8590" s="418"/>
    </row>
    <row r="8591" spans="2:4">
      <c r="B8591" s="417"/>
      <c r="C8591" s="418"/>
      <c r="D8591" s="418"/>
    </row>
    <row r="8592" spans="2:4">
      <c r="B8592" s="417"/>
      <c r="C8592" s="418"/>
      <c r="D8592" s="418"/>
    </row>
    <row r="8593" spans="2:4">
      <c r="B8593" s="417"/>
      <c r="C8593" s="418"/>
      <c r="D8593" s="418"/>
    </row>
    <row r="8594" spans="2:4">
      <c r="B8594" s="417"/>
      <c r="C8594" s="418"/>
      <c r="D8594" s="418"/>
    </row>
    <row r="8595" spans="2:4">
      <c r="B8595" s="417"/>
      <c r="C8595" s="418"/>
      <c r="D8595" s="418"/>
    </row>
    <row r="8596" spans="2:4">
      <c r="B8596" s="417"/>
      <c r="C8596" s="418"/>
      <c r="D8596" s="418"/>
    </row>
    <row r="8597" spans="2:4">
      <c r="B8597" s="417"/>
      <c r="C8597" s="418"/>
      <c r="D8597" s="418"/>
    </row>
    <row r="8598" spans="2:4">
      <c r="B8598" s="417"/>
      <c r="C8598" s="418"/>
      <c r="D8598" s="418"/>
    </row>
    <row r="8599" spans="2:4">
      <c r="B8599" s="417"/>
      <c r="C8599" s="418"/>
      <c r="D8599" s="418"/>
    </row>
    <row r="8600" spans="2:4">
      <c r="B8600" s="417"/>
      <c r="C8600" s="418"/>
      <c r="D8600" s="418"/>
    </row>
    <row r="8601" spans="2:4">
      <c r="B8601" s="417"/>
      <c r="C8601" s="418"/>
      <c r="D8601" s="418"/>
    </row>
    <row r="8602" spans="2:4">
      <c r="B8602" s="417"/>
      <c r="C8602" s="418"/>
      <c r="D8602" s="418"/>
    </row>
    <row r="8603" spans="2:4">
      <c r="B8603" s="417"/>
      <c r="C8603" s="418"/>
      <c r="D8603" s="418"/>
    </row>
    <row r="8604" spans="2:4">
      <c r="B8604" s="417"/>
      <c r="C8604" s="418"/>
      <c r="D8604" s="418"/>
    </row>
    <row r="8605" spans="2:4">
      <c r="B8605" s="417"/>
      <c r="C8605" s="418"/>
      <c r="D8605" s="418"/>
    </row>
    <row r="8606" spans="2:4">
      <c r="B8606" s="417"/>
      <c r="C8606" s="418"/>
      <c r="D8606" s="418"/>
    </row>
    <row r="8607" spans="2:4">
      <c r="B8607" s="417"/>
      <c r="C8607" s="418"/>
      <c r="D8607" s="418"/>
    </row>
    <row r="8608" spans="2:4">
      <c r="B8608" s="417"/>
      <c r="C8608" s="418"/>
      <c r="D8608" s="418"/>
    </row>
    <row r="8609" spans="2:4">
      <c r="B8609" s="417"/>
      <c r="C8609" s="418"/>
      <c r="D8609" s="418"/>
    </row>
    <row r="8610" spans="2:4">
      <c r="B8610" s="417"/>
      <c r="C8610" s="418"/>
      <c r="D8610" s="418"/>
    </row>
    <row r="8611" spans="2:4">
      <c r="B8611" s="417"/>
      <c r="C8611" s="418"/>
      <c r="D8611" s="418"/>
    </row>
    <row r="8612" spans="2:4">
      <c r="B8612" s="417"/>
      <c r="C8612" s="418"/>
      <c r="D8612" s="418"/>
    </row>
    <row r="8613" spans="2:4">
      <c r="B8613" s="417"/>
      <c r="C8613" s="418"/>
      <c r="D8613" s="418"/>
    </row>
    <row r="8614" spans="2:4">
      <c r="B8614" s="417"/>
      <c r="C8614" s="418"/>
      <c r="D8614" s="418"/>
    </row>
    <row r="8615" spans="2:4">
      <c r="B8615" s="417"/>
      <c r="C8615" s="418"/>
      <c r="D8615" s="418"/>
    </row>
    <row r="8616" spans="2:4">
      <c r="B8616" s="417"/>
      <c r="C8616" s="418"/>
      <c r="D8616" s="418"/>
    </row>
    <row r="8617" spans="2:4">
      <c r="B8617" s="417"/>
      <c r="C8617" s="418"/>
      <c r="D8617" s="418"/>
    </row>
    <row r="8618" spans="2:4">
      <c r="B8618" s="417"/>
      <c r="C8618" s="418"/>
      <c r="D8618" s="418"/>
    </row>
    <row r="8619" spans="2:4">
      <c r="B8619" s="417"/>
      <c r="C8619" s="418"/>
      <c r="D8619" s="418"/>
    </row>
    <row r="8620" spans="2:4">
      <c r="B8620" s="417"/>
      <c r="C8620" s="418"/>
      <c r="D8620" s="418"/>
    </row>
    <row r="8621" spans="2:4">
      <c r="B8621" s="417"/>
      <c r="C8621" s="418"/>
      <c r="D8621" s="418"/>
    </row>
    <row r="8622" spans="2:4">
      <c r="B8622" s="417"/>
      <c r="C8622" s="418"/>
      <c r="D8622" s="418"/>
    </row>
    <row r="8623" spans="2:4">
      <c r="B8623" s="417"/>
      <c r="C8623" s="418"/>
      <c r="D8623" s="418"/>
    </row>
    <row r="8624" spans="2:4">
      <c r="B8624" s="417"/>
      <c r="C8624" s="418"/>
      <c r="D8624" s="418"/>
    </row>
    <row r="8625" spans="2:4">
      <c r="B8625" s="417"/>
      <c r="C8625" s="418"/>
      <c r="D8625" s="418"/>
    </row>
    <row r="8626" spans="2:4">
      <c r="B8626" s="417"/>
      <c r="C8626" s="418"/>
      <c r="D8626" s="418"/>
    </row>
    <row r="8627" spans="2:4">
      <c r="B8627" s="417"/>
      <c r="C8627" s="418"/>
      <c r="D8627" s="418"/>
    </row>
    <row r="8628" spans="2:4">
      <c r="B8628" s="417"/>
      <c r="C8628" s="418"/>
      <c r="D8628" s="418"/>
    </row>
    <row r="8629" spans="2:4">
      <c r="B8629" s="417"/>
      <c r="C8629" s="418"/>
      <c r="D8629" s="418"/>
    </row>
    <row r="8630" spans="2:4">
      <c r="B8630" s="417"/>
      <c r="C8630" s="418"/>
      <c r="D8630" s="418"/>
    </row>
    <row r="8631" spans="2:4">
      <c r="B8631" s="417"/>
      <c r="C8631" s="418"/>
      <c r="D8631" s="418"/>
    </row>
    <row r="8632" spans="2:4">
      <c r="B8632" s="417"/>
      <c r="C8632" s="418"/>
      <c r="D8632" s="418"/>
    </row>
    <row r="8633" spans="2:4">
      <c r="B8633" s="417"/>
      <c r="C8633" s="418"/>
      <c r="D8633" s="418"/>
    </row>
    <row r="8634" spans="2:4">
      <c r="B8634" s="417"/>
      <c r="C8634" s="418"/>
      <c r="D8634" s="418"/>
    </row>
    <row r="8635" spans="2:4">
      <c r="B8635" s="417"/>
      <c r="C8635" s="418"/>
      <c r="D8635" s="418"/>
    </row>
    <row r="8636" spans="2:4">
      <c r="B8636" s="417"/>
      <c r="C8636" s="418"/>
      <c r="D8636" s="418"/>
    </row>
    <row r="8637" spans="2:4">
      <c r="B8637" s="417"/>
      <c r="C8637" s="418"/>
      <c r="D8637" s="418"/>
    </row>
    <row r="8638" spans="2:4">
      <c r="B8638" s="417"/>
      <c r="C8638" s="418"/>
      <c r="D8638" s="418"/>
    </row>
    <row r="8639" spans="2:4">
      <c r="B8639" s="417"/>
      <c r="C8639" s="418"/>
      <c r="D8639" s="418"/>
    </row>
    <row r="8640" spans="2:4">
      <c r="B8640" s="417"/>
      <c r="C8640" s="418"/>
      <c r="D8640" s="418"/>
    </row>
    <row r="8641" spans="2:4">
      <c r="B8641" s="417"/>
      <c r="C8641" s="418"/>
      <c r="D8641" s="418"/>
    </row>
    <row r="8642" spans="2:4">
      <c r="B8642" s="417"/>
      <c r="C8642" s="418"/>
      <c r="D8642" s="418"/>
    </row>
    <row r="8643" spans="2:4">
      <c r="B8643" s="417"/>
      <c r="C8643" s="418"/>
      <c r="D8643" s="418"/>
    </row>
    <row r="8644" spans="2:4">
      <c r="B8644" s="417"/>
      <c r="C8644" s="418"/>
      <c r="D8644" s="418"/>
    </row>
    <row r="8645" spans="2:4">
      <c r="B8645" s="417"/>
      <c r="C8645" s="418"/>
      <c r="D8645" s="418"/>
    </row>
    <row r="8646" spans="2:4">
      <c r="B8646" s="417"/>
      <c r="C8646" s="418"/>
      <c r="D8646" s="418"/>
    </row>
    <row r="8647" spans="2:4">
      <c r="B8647" s="417"/>
      <c r="C8647" s="418"/>
      <c r="D8647" s="418"/>
    </row>
    <row r="8648" spans="2:4">
      <c r="B8648" s="417"/>
      <c r="C8648" s="418"/>
      <c r="D8648" s="418"/>
    </row>
    <row r="8649" spans="2:4">
      <c r="B8649" s="417"/>
      <c r="C8649" s="418"/>
      <c r="D8649" s="418"/>
    </row>
    <row r="8650" spans="2:4">
      <c r="B8650" s="417"/>
      <c r="C8650" s="418"/>
      <c r="D8650" s="418"/>
    </row>
    <row r="8651" spans="2:4">
      <c r="B8651" s="417"/>
      <c r="C8651" s="418"/>
      <c r="D8651" s="418"/>
    </row>
    <row r="8652" spans="2:4">
      <c r="B8652" s="417"/>
      <c r="C8652" s="418"/>
      <c r="D8652" s="418"/>
    </row>
    <row r="8653" spans="2:4">
      <c r="B8653" s="417"/>
      <c r="C8653" s="418"/>
      <c r="D8653" s="418"/>
    </row>
    <row r="8654" spans="2:4">
      <c r="B8654" s="417"/>
      <c r="C8654" s="418"/>
      <c r="D8654" s="418"/>
    </row>
    <row r="8655" spans="2:4">
      <c r="B8655" s="417"/>
      <c r="C8655" s="418"/>
      <c r="D8655" s="418"/>
    </row>
    <row r="8656" spans="2:4">
      <c r="B8656" s="417"/>
      <c r="C8656" s="418"/>
      <c r="D8656" s="418"/>
    </row>
    <row r="8657" spans="2:4">
      <c r="B8657" s="417"/>
      <c r="C8657" s="418"/>
      <c r="D8657" s="418"/>
    </row>
    <row r="8658" spans="2:4">
      <c r="B8658" s="417"/>
      <c r="C8658" s="418"/>
      <c r="D8658" s="418"/>
    </row>
    <row r="8659" spans="2:4">
      <c r="B8659" s="417"/>
      <c r="C8659" s="418"/>
      <c r="D8659" s="418"/>
    </row>
    <row r="8660" spans="2:4">
      <c r="B8660" s="417"/>
      <c r="C8660" s="418"/>
      <c r="D8660" s="418"/>
    </row>
    <row r="8661" spans="2:4">
      <c r="B8661" s="417"/>
      <c r="C8661" s="418"/>
      <c r="D8661" s="418"/>
    </row>
    <row r="8662" spans="2:4">
      <c r="B8662" s="417"/>
      <c r="C8662" s="418"/>
      <c r="D8662" s="418"/>
    </row>
    <row r="8663" spans="2:4">
      <c r="B8663" s="417"/>
      <c r="C8663" s="418"/>
      <c r="D8663" s="418"/>
    </row>
    <row r="8664" spans="2:4">
      <c r="B8664" s="417"/>
      <c r="C8664" s="418"/>
      <c r="D8664" s="418"/>
    </row>
    <row r="8665" spans="2:4">
      <c r="B8665" s="417"/>
      <c r="C8665" s="418"/>
      <c r="D8665" s="418"/>
    </row>
    <row r="8666" spans="2:4">
      <c r="B8666" s="417"/>
      <c r="C8666" s="418"/>
      <c r="D8666" s="418"/>
    </row>
    <row r="8667" spans="2:4">
      <c r="B8667" s="417"/>
      <c r="C8667" s="418"/>
      <c r="D8667" s="418"/>
    </row>
    <row r="8668" spans="2:4">
      <c r="B8668" s="417"/>
      <c r="C8668" s="418"/>
      <c r="D8668" s="418"/>
    </row>
    <row r="8669" spans="2:4">
      <c r="B8669" s="417"/>
      <c r="C8669" s="418"/>
      <c r="D8669" s="418"/>
    </row>
    <row r="8670" spans="2:4">
      <c r="B8670" s="417"/>
      <c r="C8670" s="418"/>
      <c r="D8670" s="418"/>
    </row>
    <row r="8671" spans="2:4">
      <c r="B8671" s="417"/>
      <c r="C8671" s="418"/>
      <c r="D8671" s="418"/>
    </row>
    <row r="8672" spans="2:4">
      <c r="B8672" s="417"/>
      <c r="C8672" s="418"/>
      <c r="D8672" s="418"/>
    </row>
    <row r="8673" spans="2:4">
      <c r="B8673" s="417"/>
      <c r="C8673" s="418"/>
      <c r="D8673" s="418"/>
    </row>
    <row r="8674" spans="2:4">
      <c r="B8674" s="417"/>
      <c r="C8674" s="418"/>
      <c r="D8674" s="418"/>
    </row>
    <row r="8675" spans="2:4">
      <c r="B8675" s="417"/>
      <c r="C8675" s="418"/>
      <c r="D8675" s="418"/>
    </row>
    <row r="8676" spans="2:4">
      <c r="B8676" s="417"/>
      <c r="C8676" s="418"/>
      <c r="D8676" s="418"/>
    </row>
    <row r="8677" spans="2:4">
      <c r="B8677" s="417"/>
      <c r="C8677" s="418"/>
      <c r="D8677" s="418"/>
    </row>
    <row r="8678" spans="2:4">
      <c r="B8678" s="417"/>
      <c r="C8678" s="418"/>
      <c r="D8678" s="418"/>
    </row>
    <row r="8679" spans="2:4">
      <c r="B8679" s="417"/>
      <c r="C8679" s="418"/>
      <c r="D8679" s="418"/>
    </row>
    <row r="8680" spans="2:4">
      <c r="B8680" s="417"/>
      <c r="C8680" s="418"/>
      <c r="D8680" s="418"/>
    </row>
    <row r="8681" spans="2:4">
      <c r="B8681" s="417"/>
      <c r="C8681" s="418"/>
      <c r="D8681" s="418"/>
    </row>
    <row r="8682" spans="2:4">
      <c r="B8682" s="417"/>
      <c r="C8682" s="418"/>
      <c r="D8682" s="418"/>
    </row>
    <row r="8683" spans="2:4">
      <c r="B8683" s="417"/>
      <c r="C8683" s="418"/>
      <c r="D8683" s="418"/>
    </row>
    <row r="8684" spans="2:4">
      <c r="B8684" s="417"/>
      <c r="C8684" s="418"/>
      <c r="D8684" s="418"/>
    </row>
    <row r="8685" spans="2:4">
      <c r="B8685" s="417"/>
      <c r="C8685" s="418"/>
      <c r="D8685" s="418"/>
    </row>
    <row r="8686" spans="2:4">
      <c r="B8686" s="417"/>
      <c r="C8686" s="418"/>
      <c r="D8686" s="418"/>
    </row>
    <row r="8687" spans="2:4">
      <c r="B8687" s="417"/>
      <c r="C8687" s="418"/>
      <c r="D8687" s="418"/>
    </row>
    <row r="8688" spans="2:4">
      <c r="B8688" s="417"/>
      <c r="C8688" s="418"/>
      <c r="D8688" s="418"/>
    </row>
    <row r="8689" spans="2:4">
      <c r="B8689" s="417"/>
      <c r="C8689" s="418"/>
      <c r="D8689" s="418"/>
    </row>
    <row r="8690" spans="2:4">
      <c r="B8690" s="417"/>
      <c r="C8690" s="418"/>
      <c r="D8690" s="418"/>
    </row>
    <row r="8691" spans="2:4">
      <c r="B8691" s="417"/>
      <c r="C8691" s="418"/>
      <c r="D8691" s="418"/>
    </row>
    <row r="8692" spans="2:4">
      <c r="B8692" s="417"/>
      <c r="C8692" s="418"/>
      <c r="D8692" s="418"/>
    </row>
    <row r="8693" spans="2:4">
      <c r="B8693" s="417"/>
      <c r="C8693" s="418"/>
      <c r="D8693" s="418"/>
    </row>
    <row r="8694" spans="2:4">
      <c r="B8694" s="417"/>
      <c r="C8694" s="418"/>
      <c r="D8694" s="418"/>
    </row>
    <row r="8695" spans="2:4">
      <c r="B8695" s="417"/>
      <c r="C8695" s="418"/>
      <c r="D8695" s="418"/>
    </row>
    <row r="8696" spans="2:4">
      <c r="B8696" s="417"/>
      <c r="C8696" s="418"/>
      <c r="D8696" s="418"/>
    </row>
    <row r="8697" spans="2:4">
      <c r="B8697" s="417"/>
      <c r="C8697" s="418"/>
      <c r="D8697" s="418"/>
    </row>
    <row r="8698" spans="2:4">
      <c r="B8698" s="417"/>
      <c r="C8698" s="418"/>
      <c r="D8698" s="418"/>
    </row>
    <row r="8699" spans="2:4">
      <c r="B8699" s="417"/>
      <c r="C8699" s="418"/>
      <c r="D8699" s="418"/>
    </row>
    <row r="8700" spans="2:4">
      <c r="B8700" s="417"/>
      <c r="C8700" s="418"/>
      <c r="D8700" s="418"/>
    </row>
    <row r="8701" spans="2:4">
      <c r="B8701" s="417"/>
      <c r="C8701" s="418"/>
      <c r="D8701" s="418"/>
    </row>
    <row r="8702" spans="2:4">
      <c r="B8702" s="417"/>
      <c r="C8702" s="418"/>
      <c r="D8702" s="418"/>
    </row>
    <row r="8703" spans="2:4">
      <c r="B8703" s="417"/>
      <c r="C8703" s="418"/>
      <c r="D8703" s="418"/>
    </row>
    <row r="8704" spans="2:4">
      <c r="B8704" s="417"/>
      <c r="C8704" s="418"/>
      <c r="D8704" s="418"/>
    </row>
    <row r="8705" spans="2:4">
      <c r="B8705" s="417"/>
      <c r="C8705" s="418"/>
      <c r="D8705" s="418"/>
    </row>
    <row r="8706" spans="2:4">
      <c r="B8706" s="417"/>
      <c r="C8706" s="418"/>
      <c r="D8706" s="418"/>
    </row>
    <row r="8707" spans="2:4">
      <c r="B8707" s="417"/>
      <c r="C8707" s="418"/>
      <c r="D8707" s="418"/>
    </row>
    <row r="8708" spans="2:4">
      <c r="B8708" s="417"/>
      <c r="C8708" s="418"/>
      <c r="D8708" s="418"/>
    </row>
    <row r="8709" spans="2:4">
      <c r="B8709" s="417"/>
      <c r="C8709" s="418"/>
      <c r="D8709" s="418"/>
    </row>
    <row r="8710" spans="2:4">
      <c r="B8710" s="417"/>
      <c r="C8710" s="418"/>
      <c r="D8710" s="418"/>
    </row>
    <row r="8711" spans="2:4">
      <c r="B8711" s="417"/>
      <c r="C8711" s="418"/>
      <c r="D8711" s="418"/>
    </row>
    <row r="8712" spans="2:4">
      <c r="B8712" s="417"/>
      <c r="C8712" s="418"/>
      <c r="D8712" s="418"/>
    </row>
    <row r="8713" spans="2:4">
      <c r="B8713" s="417"/>
      <c r="C8713" s="418"/>
      <c r="D8713" s="418"/>
    </row>
    <row r="8714" spans="2:4">
      <c r="B8714" s="417"/>
      <c r="C8714" s="418"/>
      <c r="D8714" s="418"/>
    </row>
    <row r="8715" spans="2:4">
      <c r="B8715" s="417"/>
      <c r="C8715" s="418"/>
      <c r="D8715" s="418"/>
    </row>
    <row r="8716" spans="2:4">
      <c r="B8716" s="417"/>
      <c r="C8716" s="418"/>
      <c r="D8716" s="418"/>
    </row>
    <row r="8717" spans="2:4">
      <c r="B8717" s="417"/>
      <c r="C8717" s="418"/>
      <c r="D8717" s="418"/>
    </row>
    <row r="8718" spans="2:4">
      <c r="B8718" s="417"/>
      <c r="C8718" s="418"/>
      <c r="D8718" s="418"/>
    </row>
    <row r="8719" spans="2:4">
      <c r="B8719" s="417"/>
      <c r="C8719" s="418"/>
      <c r="D8719" s="418"/>
    </row>
    <row r="8720" spans="2:4">
      <c r="B8720" s="417"/>
      <c r="C8720" s="418"/>
      <c r="D8720" s="418"/>
    </row>
    <row r="8721" spans="2:4">
      <c r="B8721" s="417"/>
      <c r="C8721" s="418"/>
      <c r="D8721" s="418"/>
    </row>
    <row r="8722" spans="2:4">
      <c r="B8722" s="417"/>
      <c r="C8722" s="418"/>
      <c r="D8722" s="418"/>
    </row>
    <row r="8723" spans="2:4">
      <c r="B8723" s="417"/>
      <c r="C8723" s="418"/>
      <c r="D8723" s="418"/>
    </row>
    <row r="8724" spans="2:4">
      <c r="B8724" s="417"/>
      <c r="C8724" s="418"/>
      <c r="D8724" s="418"/>
    </row>
    <row r="8725" spans="2:4">
      <c r="B8725" s="417"/>
      <c r="C8725" s="418"/>
      <c r="D8725" s="418"/>
    </row>
    <row r="8726" spans="2:4">
      <c r="B8726" s="417"/>
      <c r="C8726" s="418"/>
      <c r="D8726" s="418"/>
    </row>
    <row r="8727" spans="2:4">
      <c r="B8727" s="417"/>
      <c r="C8727" s="418"/>
      <c r="D8727" s="418"/>
    </row>
    <row r="8728" spans="2:4">
      <c r="B8728" s="417"/>
      <c r="C8728" s="418"/>
      <c r="D8728" s="418"/>
    </row>
    <row r="8729" spans="2:4">
      <c r="B8729" s="417"/>
      <c r="C8729" s="418"/>
      <c r="D8729" s="418"/>
    </row>
    <row r="8730" spans="2:4">
      <c r="B8730" s="417"/>
      <c r="C8730" s="418"/>
      <c r="D8730" s="418"/>
    </row>
    <row r="8731" spans="2:4">
      <c r="B8731" s="417"/>
      <c r="C8731" s="418"/>
      <c r="D8731" s="418"/>
    </row>
    <row r="8732" spans="2:4">
      <c r="B8732" s="417"/>
      <c r="C8732" s="418"/>
      <c r="D8732" s="418"/>
    </row>
    <row r="8733" spans="2:4">
      <c r="B8733" s="417"/>
      <c r="C8733" s="418"/>
      <c r="D8733" s="418"/>
    </row>
    <row r="8734" spans="2:4">
      <c r="B8734" s="417"/>
      <c r="C8734" s="418"/>
      <c r="D8734" s="418"/>
    </row>
    <row r="8735" spans="2:4">
      <c r="B8735" s="417"/>
      <c r="C8735" s="418"/>
      <c r="D8735" s="418"/>
    </row>
    <row r="8736" spans="2:4">
      <c r="B8736" s="417"/>
      <c r="C8736" s="418"/>
      <c r="D8736" s="418"/>
    </row>
    <row r="8737" spans="2:4">
      <c r="B8737" s="417"/>
      <c r="C8737" s="418"/>
      <c r="D8737" s="418"/>
    </row>
    <row r="8738" spans="2:4">
      <c r="B8738" s="417"/>
      <c r="C8738" s="418"/>
      <c r="D8738" s="418"/>
    </row>
    <row r="8739" spans="2:4">
      <c r="B8739" s="417"/>
      <c r="C8739" s="418"/>
      <c r="D8739" s="418"/>
    </row>
    <row r="8740" spans="2:4">
      <c r="B8740" s="417"/>
      <c r="C8740" s="418"/>
      <c r="D8740" s="418"/>
    </row>
    <row r="8741" spans="2:4">
      <c r="B8741" s="417"/>
      <c r="C8741" s="418"/>
      <c r="D8741" s="418"/>
    </row>
    <row r="8742" spans="2:4">
      <c r="B8742" s="417"/>
      <c r="C8742" s="418"/>
      <c r="D8742" s="418"/>
    </row>
    <row r="8743" spans="2:4">
      <c r="B8743" s="417"/>
      <c r="C8743" s="418"/>
      <c r="D8743" s="418"/>
    </row>
    <row r="8744" spans="2:4">
      <c r="B8744" s="417"/>
      <c r="C8744" s="418"/>
      <c r="D8744" s="418"/>
    </row>
    <row r="8745" spans="2:4">
      <c r="B8745" s="417"/>
      <c r="C8745" s="418"/>
      <c r="D8745" s="418"/>
    </row>
    <row r="8746" spans="2:4">
      <c r="B8746" s="417"/>
      <c r="C8746" s="418"/>
      <c r="D8746" s="418"/>
    </row>
    <row r="8747" spans="2:4">
      <c r="B8747" s="417"/>
      <c r="C8747" s="418"/>
      <c r="D8747" s="418"/>
    </row>
    <row r="8748" spans="2:4">
      <c r="B8748" s="417"/>
      <c r="C8748" s="418"/>
      <c r="D8748" s="418"/>
    </row>
    <row r="8749" spans="2:4">
      <c r="B8749" s="417"/>
      <c r="C8749" s="418"/>
      <c r="D8749" s="418"/>
    </row>
    <row r="8750" spans="2:4">
      <c r="B8750" s="417"/>
      <c r="C8750" s="418"/>
      <c r="D8750" s="418"/>
    </row>
    <row r="8751" spans="2:4">
      <c r="B8751" s="417"/>
      <c r="C8751" s="418"/>
      <c r="D8751" s="418"/>
    </row>
    <row r="8752" spans="2:4">
      <c r="B8752" s="417"/>
      <c r="C8752" s="418"/>
      <c r="D8752" s="418"/>
    </row>
    <row r="8753" spans="2:4">
      <c r="B8753" s="417"/>
      <c r="C8753" s="418"/>
      <c r="D8753" s="418"/>
    </row>
    <row r="8754" spans="2:4">
      <c r="B8754" s="417"/>
      <c r="C8754" s="418"/>
      <c r="D8754" s="418"/>
    </row>
    <row r="8755" spans="2:4">
      <c r="B8755" s="417"/>
      <c r="C8755" s="418"/>
      <c r="D8755" s="418"/>
    </row>
    <row r="8756" spans="2:4">
      <c r="B8756" s="417"/>
      <c r="C8756" s="418"/>
      <c r="D8756" s="418"/>
    </row>
    <row r="8757" spans="2:4">
      <c r="B8757" s="417"/>
      <c r="C8757" s="418"/>
      <c r="D8757" s="418"/>
    </row>
    <row r="8758" spans="2:4">
      <c r="B8758" s="417"/>
      <c r="C8758" s="418"/>
      <c r="D8758" s="418"/>
    </row>
    <row r="8759" spans="2:4">
      <c r="B8759" s="417"/>
      <c r="C8759" s="418"/>
      <c r="D8759" s="418"/>
    </row>
    <row r="8760" spans="2:4">
      <c r="B8760" s="417"/>
      <c r="C8760" s="418"/>
      <c r="D8760" s="418"/>
    </row>
    <row r="8761" spans="2:4">
      <c r="B8761" s="417"/>
      <c r="C8761" s="418"/>
      <c r="D8761" s="418"/>
    </row>
    <row r="8762" spans="2:4">
      <c r="B8762" s="417"/>
      <c r="C8762" s="418"/>
      <c r="D8762" s="418"/>
    </row>
    <row r="8763" spans="2:4">
      <c r="B8763" s="417"/>
      <c r="C8763" s="418"/>
      <c r="D8763" s="418"/>
    </row>
    <row r="8764" spans="2:4">
      <c r="B8764" s="417"/>
      <c r="C8764" s="418"/>
      <c r="D8764" s="418"/>
    </row>
    <row r="8765" spans="2:4">
      <c r="B8765" s="417"/>
      <c r="C8765" s="418"/>
      <c r="D8765" s="418"/>
    </row>
    <row r="8766" spans="2:4">
      <c r="B8766" s="417"/>
      <c r="C8766" s="418"/>
      <c r="D8766" s="418"/>
    </row>
    <row r="8767" spans="2:4">
      <c r="B8767" s="417"/>
      <c r="C8767" s="418"/>
      <c r="D8767" s="418"/>
    </row>
    <row r="8768" spans="2:4">
      <c r="B8768" s="417"/>
      <c r="C8768" s="418"/>
      <c r="D8768" s="418"/>
    </row>
    <row r="8769" spans="2:4">
      <c r="B8769" s="417"/>
      <c r="C8769" s="418"/>
      <c r="D8769" s="418"/>
    </row>
    <row r="8770" spans="2:4">
      <c r="B8770" s="417"/>
      <c r="C8770" s="418"/>
      <c r="D8770" s="418"/>
    </row>
    <row r="8771" spans="2:4">
      <c r="B8771" s="417"/>
      <c r="C8771" s="418"/>
      <c r="D8771" s="418"/>
    </row>
    <row r="8772" spans="2:4">
      <c r="B8772" s="417"/>
      <c r="C8772" s="418"/>
      <c r="D8772" s="418"/>
    </row>
    <row r="8773" spans="2:4">
      <c r="B8773" s="417"/>
      <c r="C8773" s="418"/>
      <c r="D8773" s="418"/>
    </row>
    <row r="8774" spans="2:4">
      <c r="B8774" s="417"/>
      <c r="C8774" s="418"/>
      <c r="D8774" s="418"/>
    </row>
    <row r="8775" spans="2:4">
      <c r="B8775" s="417"/>
      <c r="C8775" s="418"/>
      <c r="D8775" s="418"/>
    </row>
    <row r="8776" spans="2:4">
      <c r="B8776" s="417"/>
      <c r="C8776" s="418"/>
      <c r="D8776" s="418"/>
    </row>
    <row r="8777" spans="2:4">
      <c r="B8777" s="417"/>
      <c r="C8777" s="418"/>
      <c r="D8777" s="418"/>
    </row>
    <row r="8778" spans="2:4">
      <c r="B8778" s="417"/>
      <c r="C8778" s="418"/>
      <c r="D8778" s="418"/>
    </row>
    <row r="8779" spans="2:4">
      <c r="B8779" s="417"/>
      <c r="C8779" s="418"/>
      <c r="D8779" s="418"/>
    </row>
    <row r="8780" spans="2:4">
      <c r="B8780" s="417"/>
      <c r="C8780" s="418"/>
      <c r="D8780" s="418"/>
    </row>
    <row r="8781" spans="2:4">
      <c r="B8781" s="417"/>
      <c r="C8781" s="418"/>
      <c r="D8781" s="418"/>
    </row>
    <row r="8782" spans="2:4">
      <c r="B8782" s="417"/>
      <c r="C8782" s="418"/>
      <c r="D8782" s="418"/>
    </row>
    <row r="8783" spans="2:4">
      <c r="B8783" s="417"/>
      <c r="C8783" s="418"/>
      <c r="D8783" s="418"/>
    </row>
    <row r="8784" spans="2:4">
      <c r="B8784" s="417"/>
      <c r="C8784" s="418"/>
      <c r="D8784" s="418"/>
    </row>
    <row r="8785" spans="2:4">
      <c r="B8785" s="417"/>
      <c r="C8785" s="418"/>
      <c r="D8785" s="418"/>
    </row>
    <row r="8786" spans="2:4">
      <c r="B8786" s="417"/>
      <c r="C8786" s="418"/>
      <c r="D8786" s="418"/>
    </row>
    <row r="8787" spans="2:4">
      <c r="B8787" s="417"/>
      <c r="C8787" s="418"/>
      <c r="D8787" s="418"/>
    </row>
    <row r="8788" spans="2:4">
      <c r="B8788" s="417"/>
      <c r="C8788" s="418"/>
      <c r="D8788" s="418"/>
    </row>
    <row r="8789" spans="2:4">
      <c r="B8789" s="417"/>
      <c r="C8789" s="418"/>
      <c r="D8789" s="418"/>
    </row>
    <row r="8790" spans="2:4">
      <c r="B8790" s="417"/>
      <c r="C8790" s="418"/>
      <c r="D8790" s="418"/>
    </row>
    <row r="8791" spans="2:4">
      <c r="B8791" s="417"/>
      <c r="C8791" s="418"/>
      <c r="D8791" s="418"/>
    </row>
    <row r="8792" spans="2:4">
      <c r="B8792" s="417"/>
      <c r="C8792" s="418"/>
      <c r="D8792" s="418"/>
    </row>
    <row r="8793" spans="2:4">
      <c r="B8793" s="417"/>
      <c r="C8793" s="418"/>
      <c r="D8793" s="418"/>
    </row>
    <row r="8794" spans="2:4">
      <c r="B8794" s="417"/>
      <c r="C8794" s="418"/>
      <c r="D8794" s="418"/>
    </row>
    <row r="8795" spans="2:4">
      <c r="B8795" s="417"/>
      <c r="C8795" s="418"/>
      <c r="D8795" s="418"/>
    </row>
    <row r="8796" spans="2:4">
      <c r="B8796" s="417"/>
      <c r="C8796" s="418"/>
      <c r="D8796" s="418"/>
    </row>
    <row r="8797" spans="2:4">
      <c r="B8797" s="417"/>
      <c r="C8797" s="418"/>
      <c r="D8797" s="418"/>
    </row>
    <row r="8798" spans="2:4">
      <c r="B8798" s="417"/>
      <c r="C8798" s="418"/>
      <c r="D8798" s="418"/>
    </row>
    <row r="8799" spans="2:4">
      <c r="B8799" s="417"/>
      <c r="C8799" s="418"/>
      <c r="D8799" s="418"/>
    </row>
    <row r="8800" spans="2:4">
      <c r="B8800" s="417"/>
      <c r="C8800" s="418"/>
      <c r="D8800" s="418"/>
    </row>
    <row r="8801" spans="2:4">
      <c r="B8801" s="417"/>
      <c r="C8801" s="418"/>
      <c r="D8801" s="418"/>
    </row>
    <row r="8802" spans="2:4">
      <c r="B8802" s="417"/>
      <c r="C8802" s="418"/>
      <c r="D8802" s="418"/>
    </row>
    <row r="8803" spans="2:4">
      <c r="B8803" s="417"/>
      <c r="C8803" s="418"/>
      <c r="D8803" s="418"/>
    </row>
    <row r="8804" spans="2:4">
      <c r="B8804" s="417"/>
      <c r="C8804" s="418"/>
      <c r="D8804" s="418"/>
    </row>
    <row r="8805" spans="2:4">
      <c r="B8805" s="417"/>
      <c r="C8805" s="418"/>
      <c r="D8805" s="418"/>
    </row>
    <row r="8806" spans="2:4">
      <c r="B8806" s="417"/>
      <c r="C8806" s="418"/>
      <c r="D8806" s="418"/>
    </row>
    <row r="8807" spans="2:4">
      <c r="B8807" s="417"/>
      <c r="C8807" s="418"/>
      <c r="D8807" s="418"/>
    </row>
    <row r="8808" spans="2:4">
      <c r="B8808" s="417"/>
      <c r="C8808" s="418"/>
      <c r="D8808" s="418"/>
    </row>
    <row r="8809" spans="2:4">
      <c r="B8809" s="417"/>
      <c r="C8809" s="418"/>
      <c r="D8809" s="418"/>
    </row>
    <row r="8810" spans="2:4">
      <c r="B8810" s="417"/>
      <c r="C8810" s="418"/>
      <c r="D8810" s="418"/>
    </row>
    <row r="8811" spans="2:4">
      <c r="B8811" s="417"/>
      <c r="C8811" s="418"/>
      <c r="D8811" s="418"/>
    </row>
    <row r="8812" spans="2:4">
      <c r="B8812" s="417"/>
      <c r="C8812" s="418"/>
      <c r="D8812" s="418"/>
    </row>
    <row r="8813" spans="2:4">
      <c r="B8813" s="417"/>
      <c r="C8813" s="418"/>
      <c r="D8813" s="418"/>
    </row>
    <row r="8814" spans="2:4">
      <c r="B8814" s="417"/>
      <c r="C8814" s="418"/>
      <c r="D8814" s="418"/>
    </row>
    <row r="8815" spans="2:4">
      <c r="B8815" s="417"/>
      <c r="C8815" s="418"/>
      <c r="D8815" s="418"/>
    </row>
    <row r="8816" spans="2:4">
      <c r="B8816" s="417"/>
      <c r="C8816" s="418"/>
      <c r="D8816" s="418"/>
    </row>
    <row r="8817" spans="2:4">
      <c r="B8817" s="417"/>
      <c r="C8817" s="418"/>
      <c r="D8817" s="418"/>
    </row>
    <row r="8818" spans="2:4">
      <c r="B8818" s="417"/>
      <c r="C8818" s="418"/>
      <c r="D8818" s="418"/>
    </row>
    <row r="8819" spans="2:4">
      <c r="B8819" s="417"/>
      <c r="C8819" s="418"/>
      <c r="D8819" s="418"/>
    </row>
    <row r="8820" spans="2:4">
      <c r="B8820" s="417"/>
      <c r="C8820" s="418"/>
      <c r="D8820" s="418"/>
    </row>
    <row r="8821" spans="2:4">
      <c r="B8821" s="417"/>
      <c r="C8821" s="418"/>
      <c r="D8821" s="418"/>
    </row>
    <row r="8822" spans="2:4">
      <c r="B8822" s="417"/>
      <c r="C8822" s="418"/>
      <c r="D8822" s="418"/>
    </row>
    <row r="8823" spans="2:4">
      <c r="B8823" s="417"/>
      <c r="C8823" s="418"/>
      <c r="D8823" s="418"/>
    </row>
    <row r="8824" spans="2:4">
      <c r="B8824" s="417"/>
      <c r="C8824" s="418"/>
      <c r="D8824" s="418"/>
    </row>
    <row r="8825" spans="2:4">
      <c r="B8825" s="417"/>
      <c r="C8825" s="418"/>
      <c r="D8825" s="418"/>
    </row>
    <row r="8826" spans="2:4">
      <c r="B8826" s="417"/>
      <c r="C8826" s="418"/>
      <c r="D8826" s="418"/>
    </row>
    <row r="8827" spans="2:4">
      <c r="B8827" s="417"/>
      <c r="C8827" s="418"/>
      <c r="D8827" s="418"/>
    </row>
    <row r="8828" spans="2:4">
      <c r="B8828" s="417"/>
      <c r="C8828" s="418"/>
      <c r="D8828" s="418"/>
    </row>
    <row r="8829" spans="2:4">
      <c r="B8829" s="417"/>
      <c r="C8829" s="418"/>
      <c r="D8829" s="418"/>
    </row>
    <row r="8830" spans="2:4">
      <c r="B8830" s="417"/>
      <c r="C8830" s="418"/>
      <c r="D8830" s="418"/>
    </row>
    <row r="8831" spans="2:4">
      <c r="B8831" s="417"/>
      <c r="C8831" s="418"/>
      <c r="D8831" s="418"/>
    </row>
    <row r="8832" spans="2:4">
      <c r="B8832" s="417"/>
      <c r="C8832" s="418"/>
      <c r="D8832" s="418"/>
    </row>
    <row r="8833" spans="2:4">
      <c r="B8833" s="417"/>
      <c r="C8833" s="418"/>
      <c r="D8833" s="418"/>
    </row>
    <row r="8834" spans="2:4">
      <c r="B8834" s="417"/>
      <c r="C8834" s="418"/>
      <c r="D8834" s="418"/>
    </row>
    <row r="8835" spans="2:4">
      <c r="B8835" s="417"/>
      <c r="C8835" s="418"/>
      <c r="D8835" s="418"/>
    </row>
    <row r="8836" spans="2:4">
      <c r="B8836" s="417"/>
      <c r="C8836" s="418"/>
      <c r="D8836" s="418"/>
    </row>
    <row r="8837" spans="2:4">
      <c r="B8837" s="417"/>
      <c r="C8837" s="418"/>
      <c r="D8837" s="418"/>
    </row>
    <row r="8838" spans="2:4">
      <c r="B8838" s="417"/>
      <c r="C8838" s="418"/>
      <c r="D8838" s="418"/>
    </row>
    <row r="8839" spans="2:4">
      <c r="B8839" s="417"/>
      <c r="C8839" s="418"/>
      <c r="D8839" s="418"/>
    </row>
    <row r="8840" spans="2:4">
      <c r="B8840" s="417"/>
      <c r="C8840" s="418"/>
      <c r="D8840" s="418"/>
    </row>
    <row r="8841" spans="2:4">
      <c r="B8841" s="417"/>
      <c r="C8841" s="418"/>
      <c r="D8841" s="418"/>
    </row>
    <row r="8842" spans="2:4">
      <c r="B8842" s="417"/>
      <c r="C8842" s="418"/>
      <c r="D8842" s="418"/>
    </row>
    <row r="8843" spans="2:4">
      <c r="B8843" s="417"/>
      <c r="C8843" s="418"/>
      <c r="D8843" s="418"/>
    </row>
    <row r="8844" spans="2:4">
      <c r="B8844" s="417"/>
      <c r="C8844" s="418"/>
      <c r="D8844" s="418"/>
    </row>
    <row r="8845" spans="2:4">
      <c r="B8845" s="417"/>
      <c r="C8845" s="418"/>
      <c r="D8845" s="418"/>
    </row>
    <row r="8846" spans="2:4">
      <c r="B8846" s="417"/>
      <c r="C8846" s="418"/>
      <c r="D8846" s="418"/>
    </row>
    <row r="8847" spans="2:4">
      <c r="B8847" s="417"/>
      <c r="C8847" s="418"/>
      <c r="D8847" s="418"/>
    </row>
    <row r="8848" spans="2:4">
      <c r="B8848" s="417"/>
      <c r="C8848" s="418"/>
      <c r="D8848" s="418"/>
    </row>
    <row r="8849" spans="2:4">
      <c r="B8849" s="417"/>
      <c r="C8849" s="418"/>
      <c r="D8849" s="418"/>
    </row>
    <row r="8850" spans="2:4">
      <c r="B8850" s="417"/>
      <c r="C8850" s="418"/>
      <c r="D8850" s="418"/>
    </row>
    <row r="8851" spans="2:4">
      <c r="B8851" s="417"/>
      <c r="C8851" s="418"/>
      <c r="D8851" s="418"/>
    </row>
    <row r="8852" spans="2:4">
      <c r="B8852" s="417"/>
      <c r="C8852" s="418"/>
      <c r="D8852" s="418"/>
    </row>
    <row r="8853" spans="2:4">
      <c r="B8853" s="417"/>
      <c r="C8853" s="418"/>
      <c r="D8853" s="418"/>
    </row>
    <row r="8854" spans="2:4">
      <c r="B8854" s="417"/>
      <c r="C8854" s="418"/>
      <c r="D8854" s="418"/>
    </row>
    <row r="8855" spans="2:4">
      <c r="B8855" s="417"/>
      <c r="C8855" s="418"/>
      <c r="D8855" s="418"/>
    </row>
    <row r="8856" spans="2:4">
      <c r="B8856" s="417"/>
      <c r="C8856" s="418"/>
      <c r="D8856" s="418"/>
    </row>
    <row r="8857" spans="2:4">
      <c r="B8857" s="417"/>
      <c r="C8857" s="418"/>
      <c r="D8857" s="418"/>
    </row>
    <row r="8858" spans="2:4">
      <c r="B8858" s="417"/>
      <c r="C8858" s="418"/>
      <c r="D8858" s="418"/>
    </row>
    <row r="8859" spans="2:4">
      <c r="B8859" s="417"/>
      <c r="C8859" s="418"/>
      <c r="D8859" s="418"/>
    </row>
    <row r="8860" spans="2:4">
      <c r="B8860" s="417"/>
      <c r="C8860" s="418"/>
      <c r="D8860" s="418"/>
    </row>
    <row r="8861" spans="2:4">
      <c r="B8861" s="417"/>
      <c r="C8861" s="418"/>
      <c r="D8861" s="418"/>
    </row>
    <row r="8862" spans="2:4">
      <c r="B8862" s="417"/>
      <c r="C8862" s="418"/>
      <c r="D8862" s="418"/>
    </row>
    <row r="8863" spans="2:4">
      <c r="B8863" s="417"/>
      <c r="C8863" s="418"/>
      <c r="D8863" s="418"/>
    </row>
    <row r="8864" spans="2:4">
      <c r="B8864" s="417"/>
      <c r="C8864" s="418"/>
      <c r="D8864" s="418"/>
    </row>
    <row r="8865" spans="2:4">
      <c r="B8865" s="417"/>
      <c r="C8865" s="418"/>
      <c r="D8865" s="418"/>
    </row>
    <row r="8866" spans="2:4">
      <c r="B8866" s="417"/>
      <c r="C8866" s="418"/>
      <c r="D8866" s="418"/>
    </row>
    <row r="8867" spans="2:4">
      <c r="B8867" s="417"/>
      <c r="C8867" s="418"/>
      <c r="D8867" s="418"/>
    </row>
    <row r="8868" spans="2:4">
      <c r="B8868" s="417"/>
      <c r="C8868" s="418"/>
      <c r="D8868" s="418"/>
    </row>
    <row r="8869" spans="2:4">
      <c r="B8869" s="417"/>
      <c r="C8869" s="418"/>
      <c r="D8869" s="418"/>
    </row>
    <row r="8870" spans="2:4">
      <c r="B8870" s="417"/>
      <c r="C8870" s="418"/>
      <c r="D8870" s="418"/>
    </row>
    <row r="8871" spans="2:4">
      <c r="B8871" s="417"/>
      <c r="C8871" s="418"/>
      <c r="D8871" s="418"/>
    </row>
    <row r="8872" spans="2:4">
      <c r="B8872" s="417"/>
      <c r="C8872" s="418"/>
      <c r="D8872" s="418"/>
    </row>
    <row r="8873" spans="2:4">
      <c r="B8873" s="417"/>
      <c r="C8873" s="418"/>
      <c r="D8873" s="418"/>
    </row>
    <row r="8874" spans="2:4">
      <c r="B8874" s="417"/>
      <c r="C8874" s="418"/>
      <c r="D8874" s="418"/>
    </row>
    <row r="8875" spans="2:4">
      <c r="B8875" s="417"/>
      <c r="C8875" s="418"/>
      <c r="D8875" s="418"/>
    </row>
    <row r="8876" spans="2:4">
      <c r="B8876" s="417"/>
      <c r="C8876" s="418"/>
      <c r="D8876" s="418"/>
    </row>
    <row r="8877" spans="2:4">
      <c r="B8877" s="417"/>
      <c r="C8877" s="418"/>
      <c r="D8877" s="418"/>
    </row>
    <row r="8878" spans="2:4">
      <c r="B8878" s="417"/>
      <c r="C8878" s="418"/>
      <c r="D8878" s="418"/>
    </row>
    <row r="8879" spans="2:4">
      <c r="B8879" s="417"/>
      <c r="C8879" s="418"/>
      <c r="D8879" s="418"/>
    </row>
    <row r="8880" spans="2:4">
      <c r="B8880" s="417"/>
      <c r="C8880" s="418"/>
      <c r="D8880" s="418"/>
    </row>
    <row r="8881" spans="2:4">
      <c r="B8881" s="417"/>
      <c r="C8881" s="418"/>
      <c r="D8881" s="418"/>
    </row>
    <row r="8882" spans="2:4">
      <c r="B8882" s="417"/>
      <c r="C8882" s="418"/>
      <c r="D8882" s="418"/>
    </row>
    <row r="8883" spans="2:4">
      <c r="B8883" s="417"/>
      <c r="C8883" s="418"/>
      <c r="D8883" s="418"/>
    </row>
    <row r="8884" spans="2:4">
      <c r="B8884" s="417"/>
      <c r="C8884" s="418"/>
      <c r="D8884" s="418"/>
    </row>
    <row r="8885" spans="2:4">
      <c r="B8885" s="417"/>
      <c r="C8885" s="418"/>
      <c r="D8885" s="418"/>
    </row>
    <row r="8886" spans="2:4">
      <c r="B8886" s="417"/>
      <c r="C8886" s="418"/>
      <c r="D8886" s="418"/>
    </row>
    <row r="8887" spans="2:4">
      <c r="B8887" s="417"/>
      <c r="C8887" s="418"/>
      <c r="D8887" s="418"/>
    </row>
    <row r="8888" spans="2:4">
      <c r="B8888" s="417"/>
      <c r="C8888" s="418"/>
      <c r="D8888" s="418"/>
    </row>
    <row r="8889" spans="2:4">
      <c r="B8889" s="417"/>
      <c r="C8889" s="418"/>
      <c r="D8889" s="418"/>
    </row>
    <row r="8890" spans="2:4">
      <c r="B8890" s="417"/>
      <c r="C8890" s="418"/>
      <c r="D8890" s="418"/>
    </row>
    <row r="8891" spans="2:4">
      <c r="B8891" s="417"/>
      <c r="C8891" s="418"/>
      <c r="D8891" s="418"/>
    </row>
    <row r="8892" spans="2:4">
      <c r="B8892" s="417"/>
      <c r="C8892" s="418"/>
      <c r="D8892" s="418"/>
    </row>
    <row r="8893" spans="2:4">
      <c r="B8893" s="417"/>
      <c r="C8893" s="418"/>
      <c r="D8893" s="418"/>
    </row>
    <row r="8894" spans="2:4">
      <c r="B8894" s="417"/>
      <c r="C8894" s="418"/>
      <c r="D8894" s="418"/>
    </row>
    <row r="8895" spans="2:4">
      <c r="B8895" s="417"/>
      <c r="C8895" s="418"/>
      <c r="D8895" s="418"/>
    </row>
    <row r="8896" spans="2:4">
      <c r="B8896" s="417"/>
      <c r="C8896" s="418"/>
      <c r="D8896" s="418"/>
    </row>
    <row r="8897" spans="2:4">
      <c r="B8897" s="417"/>
      <c r="C8897" s="418"/>
      <c r="D8897" s="418"/>
    </row>
    <row r="8898" spans="2:4">
      <c r="B8898" s="417"/>
      <c r="C8898" s="418"/>
      <c r="D8898" s="418"/>
    </row>
    <row r="8899" spans="2:4">
      <c r="B8899" s="417"/>
      <c r="C8899" s="418"/>
      <c r="D8899" s="418"/>
    </row>
    <row r="8900" spans="2:4">
      <c r="B8900" s="417"/>
      <c r="C8900" s="418"/>
      <c r="D8900" s="418"/>
    </row>
    <row r="8901" spans="2:4">
      <c r="B8901" s="417"/>
      <c r="C8901" s="418"/>
      <c r="D8901" s="418"/>
    </row>
    <row r="8902" spans="2:4">
      <c r="B8902" s="417"/>
      <c r="C8902" s="418"/>
      <c r="D8902" s="418"/>
    </row>
    <row r="8903" spans="2:4">
      <c r="B8903" s="417"/>
      <c r="C8903" s="418"/>
      <c r="D8903" s="418"/>
    </row>
    <row r="8904" spans="2:4">
      <c r="B8904" s="417"/>
      <c r="C8904" s="418"/>
      <c r="D8904" s="418"/>
    </row>
    <row r="8905" spans="2:4">
      <c r="B8905" s="417"/>
      <c r="C8905" s="418"/>
      <c r="D8905" s="418"/>
    </row>
    <row r="8906" spans="2:4">
      <c r="B8906" s="417"/>
      <c r="C8906" s="418"/>
      <c r="D8906" s="418"/>
    </row>
    <row r="8907" spans="2:4">
      <c r="B8907" s="417"/>
      <c r="C8907" s="418"/>
      <c r="D8907" s="418"/>
    </row>
    <row r="8908" spans="2:4">
      <c r="B8908" s="417"/>
      <c r="C8908" s="418"/>
      <c r="D8908" s="418"/>
    </row>
    <row r="8909" spans="2:4">
      <c r="B8909" s="417"/>
      <c r="C8909" s="418"/>
      <c r="D8909" s="418"/>
    </row>
    <row r="8910" spans="2:4">
      <c r="B8910" s="417"/>
      <c r="C8910" s="418"/>
      <c r="D8910" s="418"/>
    </row>
    <row r="8911" spans="2:4">
      <c r="B8911" s="417"/>
      <c r="C8911" s="418"/>
      <c r="D8911" s="418"/>
    </row>
    <row r="8912" spans="2:4">
      <c r="B8912" s="417"/>
      <c r="C8912" s="418"/>
      <c r="D8912" s="418"/>
    </row>
    <row r="8913" spans="2:4">
      <c r="B8913" s="417"/>
      <c r="C8913" s="418"/>
      <c r="D8913" s="418"/>
    </row>
    <row r="8914" spans="2:4">
      <c r="B8914" s="417"/>
      <c r="C8914" s="418"/>
      <c r="D8914" s="418"/>
    </row>
    <row r="8915" spans="2:4">
      <c r="B8915" s="417"/>
      <c r="C8915" s="418"/>
      <c r="D8915" s="418"/>
    </row>
    <row r="8916" spans="2:4">
      <c r="B8916" s="417"/>
      <c r="C8916" s="418"/>
      <c r="D8916" s="418"/>
    </row>
    <row r="8917" spans="2:4">
      <c r="B8917" s="417"/>
      <c r="C8917" s="418"/>
      <c r="D8917" s="418"/>
    </row>
    <row r="8918" spans="2:4">
      <c r="B8918" s="417"/>
      <c r="C8918" s="418"/>
      <c r="D8918" s="418"/>
    </row>
    <row r="8919" spans="2:4">
      <c r="B8919" s="417"/>
      <c r="C8919" s="418"/>
      <c r="D8919" s="418"/>
    </row>
    <row r="8920" spans="2:4">
      <c r="B8920" s="417"/>
      <c r="C8920" s="418"/>
      <c r="D8920" s="418"/>
    </row>
    <row r="8921" spans="2:4">
      <c r="B8921" s="417"/>
      <c r="C8921" s="418"/>
      <c r="D8921" s="418"/>
    </row>
    <row r="8922" spans="2:4">
      <c r="B8922" s="417"/>
      <c r="C8922" s="418"/>
      <c r="D8922" s="418"/>
    </row>
    <row r="8923" spans="2:4">
      <c r="B8923" s="417"/>
      <c r="C8923" s="418"/>
      <c r="D8923" s="418"/>
    </row>
    <row r="8924" spans="2:4">
      <c r="B8924" s="417"/>
      <c r="C8924" s="418"/>
      <c r="D8924" s="418"/>
    </row>
    <row r="8925" spans="2:4">
      <c r="B8925" s="417"/>
      <c r="C8925" s="418"/>
      <c r="D8925" s="418"/>
    </row>
    <row r="8926" spans="2:4">
      <c r="B8926" s="417"/>
      <c r="C8926" s="418"/>
      <c r="D8926" s="418"/>
    </row>
    <row r="8927" spans="2:4">
      <c r="B8927" s="417"/>
      <c r="C8927" s="418"/>
      <c r="D8927" s="418"/>
    </row>
    <row r="8928" spans="2:4">
      <c r="B8928" s="417"/>
      <c r="C8928" s="418"/>
      <c r="D8928" s="418"/>
    </row>
    <row r="8929" spans="2:4">
      <c r="B8929" s="417"/>
      <c r="C8929" s="418"/>
      <c r="D8929" s="418"/>
    </row>
    <row r="8930" spans="2:4">
      <c r="B8930" s="417"/>
      <c r="C8930" s="418"/>
      <c r="D8930" s="418"/>
    </row>
    <row r="8931" spans="2:4">
      <c r="B8931" s="417"/>
      <c r="C8931" s="418"/>
      <c r="D8931" s="418"/>
    </row>
    <row r="8932" spans="2:4">
      <c r="B8932" s="417"/>
      <c r="C8932" s="418"/>
      <c r="D8932" s="418"/>
    </row>
    <row r="8933" spans="2:4">
      <c r="B8933" s="417"/>
      <c r="C8933" s="418"/>
      <c r="D8933" s="418"/>
    </row>
    <row r="8934" spans="2:4">
      <c r="B8934" s="417"/>
      <c r="C8934" s="418"/>
      <c r="D8934" s="418"/>
    </row>
    <row r="8935" spans="2:4">
      <c r="B8935" s="417"/>
      <c r="C8935" s="418"/>
      <c r="D8935" s="418"/>
    </row>
    <row r="8936" spans="2:4">
      <c r="B8936" s="417"/>
      <c r="C8936" s="418"/>
      <c r="D8936" s="418"/>
    </row>
    <row r="8937" spans="2:4">
      <c r="B8937" s="417"/>
      <c r="C8937" s="418"/>
      <c r="D8937" s="418"/>
    </row>
    <row r="8938" spans="2:4">
      <c r="B8938" s="417"/>
      <c r="C8938" s="418"/>
      <c r="D8938" s="418"/>
    </row>
    <row r="8939" spans="2:4">
      <c r="B8939" s="417"/>
      <c r="C8939" s="418"/>
      <c r="D8939" s="418"/>
    </row>
    <row r="8940" spans="2:4">
      <c r="B8940" s="417"/>
      <c r="C8940" s="418"/>
      <c r="D8940" s="418"/>
    </row>
    <row r="8941" spans="2:4">
      <c r="B8941" s="417"/>
      <c r="C8941" s="418"/>
      <c r="D8941" s="418"/>
    </row>
    <row r="8942" spans="2:4">
      <c r="B8942" s="417"/>
      <c r="C8942" s="418"/>
      <c r="D8942" s="418"/>
    </row>
    <row r="8943" spans="2:4">
      <c r="B8943" s="417"/>
      <c r="C8943" s="418"/>
      <c r="D8943" s="418"/>
    </row>
    <row r="8944" spans="2:4">
      <c r="B8944" s="417"/>
      <c r="C8944" s="418"/>
      <c r="D8944" s="418"/>
    </row>
    <row r="8945" spans="2:4">
      <c r="B8945" s="417"/>
      <c r="C8945" s="418"/>
      <c r="D8945" s="418"/>
    </row>
    <row r="8946" spans="2:4">
      <c r="B8946" s="417"/>
      <c r="C8946" s="418"/>
      <c r="D8946" s="418"/>
    </row>
    <row r="8947" spans="2:4">
      <c r="B8947" s="417"/>
      <c r="C8947" s="418"/>
      <c r="D8947" s="418"/>
    </row>
    <row r="8948" spans="2:4">
      <c r="B8948" s="417"/>
      <c r="C8948" s="418"/>
      <c r="D8948" s="418"/>
    </row>
    <row r="8949" spans="2:4">
      <c r="B8949" s="417"/>
      <c r="C8949" s="418"/>
      <c r="D8949" s="418"/>
    </row>
    <row r="8950" spans="2:4">
      <c r="B8950" s="417"/>
      <c r="C8950" s="418"/>
      <c r="D8950" s="418"/>
    </row>
    <row r="8951" spans="2:4">
      <c r="B8951" s="417"/>
      <c r="C8951" s="418"/>
      <c r="D8951" s="418"/>
    </row>
    <row r="8952" spans="2:4">
      <c r="B8952" s="417"/>
      <c r="C8952" s="418"/>
      <c r="D8952" s="418"/>
    </row>
    <row r="8953" spans="2:4">
      <c r="B8953" s="417"/>
      <c r="C8953" s="418"/>
      <c r="D8953" s="418"/>
    </row>
    <row r="8954" spans="2:4">
      <c r="B8954" s="417"/>
      <c r="C8954" s="418"/>
      <c r="D8954" s="418"/>
    </row>
    <row r="8955" spans="2:4">
      <c r="B8955" s="417"/>
      <c r="C8955" s="418"/>
      <c r="D8955" s="418"/>
    </row>
    <row r="8956" spans="2:4">
      <c r="B8956" s="417"/>
      <c r="C8956" s="418"/>
      <c r="D8956" s="418"/>
    </row>
    <row r="8957" spans="2:4">
      <c r="B8957" s="417"/>
      <c r="C8957" s="418"/>
      <c r="D8957" s="418"/>
    </row>
    <row r="8958" spans="2:4">
      <c r="B8958" s="417"/>
      <c r="C8958" s="418"/>
      <c r="D8958" s="418"/>
    </row>
    <row r="8959" spans="2:4">
      <c r="B8959" s="417"/>
      <c r="C8959" s="418"/>
      <c r="D8959" s="418"/>
    </row>
    <row r="8960" spans="2:4">
      <c r="B8960" s="417"/>
      <c r="C8960" s="418"/>
      <c r="D8960" s="418"/>
    </row>
    <row r="8961" spans="2:4">
      <c r="B8961" s="417"/>
      <c r="C8961" s="418"/>
      <c r="D8961" s="418"/>
    </row>
    <row r="8962" spans="2:4">
      <c r="B8962" s="417"/>
      <c r="C8962" s="418"/>
      <c r="D8962" s="418"/>
    </row>
    <row r="8963" spans="2:4">
      <c r="B8963" s="417"/>
      <c r="C8963" s="418"/>
      <c r="D8963" s="418"/>
    </row>
    <row r="8964" spans="2:4">
      <c r="B8964" s="417"/>
      <c r="C8964" s="418"/>
      <c r="D8964" s="418"/>
    </row>
    <row r="8965" spans="2:4">
      <c r="B8965" s="417"/>
      <c r="C8965" s="418"/>
      <c r="D8965" s="418"/>
    </row>
    <row r="8966" spans="2:4">
      <c r="B8966" s="417"/>
      <c r="C8966" s="418"/>
      <c r="D8966" s="418"/>
    </row>
    <row r="8967" spans="2:4">
      <c r="B8967" s="417"/>
      <c r="C8967" s="418"/>
      <c r="D8967" s="418"/>
    </row>
    <row r="8968" spans="2:4">
      <c r="B8968" s="417"/>
      <c r="C8968" s="418"/>
      <c r="D8968" s="418"/>
    </row>
    <row r="8969" spans="2:4">
      <c r="B8969" s="417"/>
      <c r="C8969" s="418"/>
      <c r="D8969" s="418"/>
    </row>
    <row r="8970" spans="2:4">
      <c r="B8970" s="417"/>
      <c r="C8970" s="418"/>
      <c r="D8970" s="418"/>
    </row>
    <row r="8971" spans="2:4">
      <c r="B8971" s="417"/>
      <c r="C8971" s="418"/>
      <c r="D8971" s="418"/>
    </row>
    <row r="8972" spans="2:4">
      <c r="B8972" s="417"/>
      <c r="C8972" s="418"/>
      <c r="D8972" s="418"/>
    </row>
    <row r="8973" spans="2:4">
      <c r="B8973" s="417"/>
      <c r="C8973" s="418"/>
      <c r="D8973" s="418"/>
    </row>
    <row r="8974" spans="2:4">
      <c r="B8974" s="417"/>
      <c r="C8974" s="418"/>
      <c r="D8974" s="418"/>
    </row>
    <row r="8975" spans="2:4">
      <c r="B8975" s="417"/>
      <c r="C8975" s="418"/>
      <c r="D8975" s="418"/>
    </row>
    <row r="8976" spans="2:4">
      <c r="B8976" s="417"/>
      <c r="C8976" s="418"/>
      <c r="D8976" s="418"/>
    </row>
    <row r="8977" spans="2:4">
      <c r="B8977" s="417"/>
      <c r="C8977" s="418"/>
      <c r="D8977" s="418"/>
    </row>
    <row r="8978" spans="2:4">
      <c r="B8978" s="417"/>
      <c r="C8978" s="418"/>
      <c r="D8978" s="418"/>
    </row>
    <row r="8979" spans="2:4">
      <c r="B8979" s="417"/>
      <c r="C8979" s="418"/>
      <c r="D8979" s="418"/>
    </row>
    <row r="8980" spans="2:4">
      <c r="B8980" s="417"/>
      <c r="C8980" s="418"/>
      <c r="D8980" s="418"/>
    </row>
    <row r="8981" spans="2:4">
      <c r="B8981" s="417"/>
      <c r="C8981" s="418"/>
      <c r="D8981" s="418"/>
    </row>
    <row r="8982" spans="2:4">
      <c r="B8982" s="417"/>
      <c r="C8982" s="418"/>
      <c r="D8982" s="418"/>
    </row>
    <row r="8983" spans="2:4">
      <c r="B8983" s="417"/>
      <c r="C8983" s="418"/>
      <c r="D8983" s="418"/>
    </row>
    <row r="8984" spans="2:4">
      <c r="B8984" s="417"/>
      <c r="C8984" s="418"/>
      <c r="D8984" s="418"/>
    </row>
    <row r="8985" spans="2:4">
      <c r="B8985" s="417"/>
      <c r="C8985" s="418"/>
      <c r="D8985" s="418"/>
    </row>
    <row r="8986" spans="2:4">
      <c r="B8986" s="417"/>
      <c r="C8986" s="418"/>
      <c r="D8986" s="418"/>
    </row>
    <row r="8987" spans="2:4">
      <c r="B8987" s="417"/>
      <c r="C8987" s="418"/>
      <c r="D8987" s="418"/>
    </row>
    <row r="8988" spans="2:4">
      <c r="B8988" s="417"/>
      <c r="C8988" s="418"/>
      <c r="D8988" s="418"/>
    </row>
    <row r="8989" spans="2:4">
      <c r="B8989" s="417"/>
      <c r="C8989" s="418"/>
      <c r="D8989" s="418"/>
    </row>
    <row r="8990" spans="2:4">
      <c r="B8990" s="417"/>
      <c r="C8990" s="418"/>
      <c r="D8990" s="418"/>
    </row>
    <row r="8991" spans="2:4">
      <c r="B8991" s="417"/>
      <c r="C8991" s="418"/>
      <c r="D8991" s="418"/>
    </row>
    <row r="8992" spans="2:4">
      <c r="B8992" s="417"/>
      <c r="C8992" s="418"/>
      <c r="D8992" s="418"/>
    </row>
    <row r="8993" spans="2:4">
      <c r="B8993" s="417"/>
      <c r="C8993" s="418"/>
      <c r="D8993" s="418"/>
    </row>
    <row r="8994" spans="2:4">
      <c r="B8994" s="417"/>
      <c r="C8994" s="418"/>
      <c r="D8994" s="418"/>
    </row>
    <row r="8995" spans="2:4">
      <c r="B8995" s="417"/>
      <c r="C8995" s="418"/>
      <c r="D8995" s="418"/>
    </row>
    <row r="8996" spans="2:4">
      <c r="B8996" s="417"/>
      <c r="C8996" s="418"/>
      <c r="D8996" s="418"/>
    </row>
    <row r="8997" spans="2:4">
      <c r="B8997" s="417"/>
      <c r="C8997" s="418"/>
      <c r="D8997" s="418"/>
    </row>
    <row r="8998" spans="2:4">
      <c r="B8998" s="417"/>
      <c r="C8998" s="418"/>
      <c r="D8998" s="418"/>
    </row>
    <row r="8999" spans="2:4">
      <c r="B8999" s="417"/>
      <c r="C8999" s="418"/>
      <c r="D8999" s="418"/>
    </row>
    <row r="9000" spans="2:4">
      <c r="B9000" s="417"/>
      <c r="C9000" s="418"/>
      <c r="D9000" s="418"/>
    </row>
    <row r="9001" spans="2:4">
      <c r="B9001" s="417"/>
      <c r="C9001" s="418"/>
      <c r="D9001" s="418"/>
    </row>
    <row r="9002" spans="2:4">
      <c r="B9002" s="417"/>
      <c r="C9002" s="418"/>
      <c r="D9002" s="418"/>
    </row>
    <row r="9003" spans="2:4">
      <c r="B9003" s="417"/>
      <c r="C9003" s="418"/>
      <c r="D9003" s="418"/>
    </row>
    <row r="9004" spans="2:4">
      <c r="B9004" s="417"/>
      <c r="C9004" s="418"/>
      <c r="D9004" s="418"/>
    </row>
    <row r="9005" spans="2:4">
      <c r="B9005" s="417"/>
      <c r="C9005" s="418"/>
      <c r="D9005" s="418"/>
    </row>
    <row r="9006" spans="2:4">
      <c r="B9006" s="417"/>
      <c r="C9006" s="418"/>
      <c r="D9006" s="418"/>
    </row>
    <row r="9007" spans="2:4">
      <c r="B9007" s="417"/>
      <c r="C9007" s="418"/>
      <c r="D9007" s="418"/>
    </row>
    <row r="9008" spans="2:4">
      <c r="B9008" s="417"/>
      <c r="C9008" s="418"/>
      <c r="D9008" s="418"/>
    </row>
    <row r="9009" spans="2:4">
      <c r="B9009" s="417"/>
      <c r="C9009" s="418"/>
      <c r="D9009" s="418"/>
    </row>
    <row r="9010" spans="2:4">
      <c r="B9010" s="417"/>
      <c r="C9010" s="418"/>
      <c r="D9010" s="418"/>
    </row>
    <row r="9011" spans="2:4">
      <c r="B9011" s="417"/>
      <c r="C9011" s="418"/>
      <c r="D9011" s="418"/>
    </row>
    <row r="9012" spans="2:4">
      <c r="B9012" s="417"/>
      <c r="C9012" s="418"/>
      <c r="D9012" s="418"/>
    </row>
    <row r="9013" spans="2:4">
      <c r="B9013" s="417"/>
      <c r="C9013" s="418"/>
      <c r="D9013" s="418"/>
    </row>
    <row r="9014" spans="2:4">
      <c r="B9014" s="417"/>
      <c r="C9014" s="418"/>
      <c r="D9014" s="418"/>
    </row>
    <row r="9015" spans="2:4">
      <c r="B9015" s="417"/>
      <c r="C9015" s="418"/>
      <c r="D9015" s="418"/>
    </row>
    <row r="9016" spans="2:4">
      <c r="B9016" s="417"/>
      <c r="C9016" s="418"/>
      <c r="D9016" s="418"/>
    </row>
    <row r="9017" spans="2:4">
      <c r="B9017" s="417"/>
      <c r="C9017" s="418"/>
      <c r="D9017" s="418"/>
    </row>
    <row r="9018" spans="2:4">
      <c r="B9018" s="417"/>
      <c r="C9018" s="418"/>
      <c r="D9018" s="418"/>
    </row>
    <row r="9019" spans="2:4">
      <c r="B9019" s="417"/>
      <c r="C9019" s="418"/>
      <c r="D9019" s="418"/>
    </row>
    <row r="9020" spans="2:4">
      <c r="B9020" s="417"/>
      <c r="C9020" s="418"/>
      <c r="D9020" s="418"/>
    </row>
    <row r="9021" spans="2:4">
      <c r="B9021" s="417"/>
      <c r="C9021" s="418"/>
      <c r="D9021" s="418"/>
    </row>
    <row r="9022" spans="2:4">
      <c r="B9022" s="417"/>
      <c r="C9022" s="418"/>
      <c r="D9022" s="418"/>
    </row>
    <row r="9023" spans="2:4">
      <c r="B9023" s="417"/>
      <c r="C9023" s="418"/>
      <c r="D9023" s="418"/>
    </row>
    <row r="9024" spans="2:4">
      <c r="B9024" s="417"/>
      <c r="C9024" s="418"/>
      <c r="D9024" s="418"/>
    </row>
    <row r="9025" spans="2:4">
      <c r="B9025" s="417"/>
      <c r="C9025" s="418"/>
      <c r="D9025" s="418"/>
    </row>
    <row r="9026" spans="2:4">
      <c r="B9026" s="417"/>
      <c r="C9026" s="418"/>
      <c r="D9026" s="418"/>
    </row>
    <row r="9027" spans="2:4">
      <c r="B9027" s="417"/>
      <c r="C9027" s="418"/>
      <c r="D9027" s="418"/>
    </row>
    <row r="9028" spans="2:4">
      <c r="B9028" s="417"/>
      <c r="C9028" s="418"/>
      <c r="D9028" s="418"/>
    </row>
    <row r="9029" spans="2:4">
      <c r="B9029" s="417"/>
      <c r="C9029" s="418"/>
      <c r="D9029" s="418"/>
    </row>
    <row r="9030" spans="2:4">
      <c r="B9030" s="417"/>
      <c r="C9030" s="418"/>
      <c r="D9030" s="418"/>
    </row>
    <row r="9031" spans="2:4">
      <c r="B9031" s="417"/>
      <c r="C9031" s="418"/>
      <c r="D9031" s="418"/>
    </row>
    <row r="9032" spans="2:4">
      <c r="B9032" s="417"/>
      <c r="C9032" s="418"/>
      <c r="D9032" s="418"/>
    </row>
    <row r="9033" spans="2:4">
      <c r="B9033" s="417"/>
      <c r="C9033" s="418"/>
      <c r="D9033" s="418"/>
    </row>
    <row r="9034" spans="2:4">
      <c r="B9034" s="417"/>
      <c r="C9034" s="418"/>
      <c r="D9034" s="418"/>
    </row>
    <row r="9035" spans="2:4">
      <c r="B9035" s="417"/>
      <c r="C9035" s="418"/>
      <c r="D9035" s="418"/>
    </row>
    <row r="9036" spans="2:4">
      <c r="B9036" s="417"/>
      <c r="C9036" s="418"/>
      <c r="D9036" s="418"/>
    </row>
    <row r="9037" spans="2:4">
      <c r="B9037" s="417"/>
      <c r="C9037" s="418"/>
      <c r="D9037" s="418"/>
    </row>
    <row r="9038" spans="2:4">
      <c r="B9038" s="417"/>
      <c r="C9038" s="418"/>
      <c r="D9038" s="418"/>
    </row>
    <row r="9039" spans="2:4">
      <c r="B9039" s="417"/>
      <c r="C9039" s="418"/>
      <c r="D9039" s="418"/>
    </row>
    <row r="9040" spans="2:4">
      <c r="B9040" s="417"/>
      <c r="C9040" s="418"/>
      <c r="D9040" s="418"/>
    </row>
    <row r="9041" spans="2:4">
      <c r="B9041" s="417"/>
      <c r="C9041" s="418"/>
      <c r="D9041" s="418"/>
    </row>
    <row r="9042" spans="2:4">
      <c r="B9042" s="417"/>
      <c r="C9042" s="418"/>
      <c r="D9042" s="418"/>
    </row>
    <row r="9043" spans="2:4">
      <c r="B9043" s="417"/>
      <c r="C9043" s="418"/>
      <c r="D9043" s="418"/>
    </row>
    <row r="9044" spans="2:4">
      <c r="B9044" s="417"/>
      <c r="C9044" s="418"/>
      <c r="D9044" s="418"/>
    </row>
    <row r="9045" spans="2:4">
      <c r="B9045" s="417"/>
      <c r="C9045" s="418"/>
      <c r="D9045" s="418"/>
    </row>
    <row r="9046" spans="2:4">
      <c r="B9046" s="417"/>
      <c r="C9046" s="418"/>
      <c r="D9046" s="418"/>
    </row>
    <row r="9047" spans="2:4">
      <c r="B9047" s="417"/>
      <c r="C9047" s="418"/>
      <c r="D9047" s="418"/>
    </row>
    <row r="9048" spans="2:4">
      <c r="B9048" s="417"/>
      <c r="C9048" s="418"/>
      <c r="D9048" s="418"/>
    </row>
    <row r="9049" spans="2:4">
      <c r="B9049" s="417"/>
      <c r="C9049" s="418"/>
      <c r="D9049" s="418"/>
    </row>
    <row r="9050" spans="2:4">
      <c r="B9050" s="417"/>
      <c r="C9050" s="418"/>
      <c r="D9050" s="418"/>
    </row>
    <row r="9051" spans="2:4">
      <c r="B9051" s="417"/>
      <c r="C9051" s="418"/>
      <c r="D9051" s="418"/>
    </row>
    <row r="9052" spans="2:4">
      <c r="B9052" s="417"/>
      <c r="C9052" s="418"/>
      <c r="D9052" s="418"/>
    </row>
    <row r="9053" spans="2:4">
      <c r="B9053" s="417"/>
      <c r="C9053" s="418"/>
      <c r="D9053" s="418"/>
    </row>
    <row r="9054" spans="2:4">
      <c r="B9054" s="417"/>
      <c r="C9054" s="418"/>
      <c r="D9054" s="418"/>
    </row>
    <row r="9055" spans="2:4">
      <c r="B9055" s="417"/>
      <c r="C9055" s="418"/>
      <c r="D9055" s="418"/>
    </row>
    <row r="9056" spans="2:4">
      <c r="B9056" s="417"/>
      <c r="C9056" s="418"/>
      <c r="D9056" s="418"/>
    </row>
    <row r="9057" spans="2:4">
      <c r="B9057" s="417"/>
      <c r="C9057" s="418"/>
      <c r="D9057" s="418"/>
    </row>
    <row r="9058" spans="2:4">
      <c r="B9058" s="417"/>
      <c r="C9058" s="418"/>
      <c r="D9058" s="418"/>
    </row>
    <row r="9059" spans="2:4">
      <c r="B9059" s="417"/>
      <c r="C9059" s="418"/>
      <c r="D9059" s="418"/>
    </row>
    <row r="9060" spans="2:4">
      <c r="B9060" s="417"/>
      <c r="C9060" s="418"/>
      <c r="D9060" s="418"/>
    </row>
    <row r="9061" spans="2:4">
      <c r="B9061" s="417"/>
      <c r="C9061" s="418"/>
      <c r="D9061" s="418"/>
    </row>
    <row r="9062" spans="2:4">
      <c r="B9062" s="417"/>
      <c r="C9062" s="418"/>
      <c r="D9062" s="418"/>
    </row>
    <row r="9063" spans="2:4">
      <c r="B9063" s="417"/>
      <c r="C9063" s="418"/>
      <c r="D9063" s="418"/>
    </row>
    <row r="9064" spans="2:4">
      <c r="B9064" s="417"/>
      <c r="C9064" s="418"/>
      <c r="D9064" s="418"/>
    </row>
    <row r="9065" spans="2:4">
      <c r="B9065" s="417"/>
      <c r="C9065" s="418"/>
      <c r="D9065" s="418"/>
    </row>
    <row r="9066" spans="2:4">
      <c r="B9066" s="417"/>
      <c r="C9066" s="418"/>
      <c r="D9066" s="418"/>
    </row>
    <row r="9067" spans="2:4">
      <c r="B9067" s="417"/>
      <c r="C9067" s="418"/>
      <c r="D9067" s="418"/>
    </row>
    <row r="9068" spans="2:4">
      <c r="B9068" s="417"/>
      <c r="C9068" s="418"/>
      <c r="D9068" s="418"/>
    </row>
    <row r="9069" spans="2:4">
      <c r="B9069" s="417"/>
      <c r="C9069" s="418"/>
      <c r="D9069" s="418"/>
    </row>
    <row r="9070" spans="2:4">
      <c r="B9070" s="417"/>
      <c r="C9070" s="418"/>
      <c r="D9070" s="418"/>
    </row>
    <row r="9071" spans="2:4">
      <c r="B9071" s="417"/>
      <c r="C9071" s="418"/>
      <c r="D9071" s="418"/>
    </row>
    <row r="9072" spans="2:4">
      <c r="B9072" s="417"/>
      <c r="C9072" s="418"/>
      <c r="D9072" s="418"/>
    </row>
    <row r="9073" spans="2:4">
      <c r="B9073" s="417"/>
      <c r="C9073" s="418"/>
      <c r="D9073" s="418"/>
    </row>
    <row r="9074" spans="2:4">
      <c r="B9074" s="417"/>
      <c r="C9074" s="418"/>
      <c r="D9074" s="418"/>
    </row>
    <row r="9075" spans="2:4">
      <c r="B9075" s="417"/>
      <c r="C9075" s="418"/>
      <c r="D9075" s="418"/>
    </row>
    <row r="9076" spans="2:4">
      <c r="B9076" s="417"/>
      <c r="C9076" s="418"/>
      <c r="D9076" s="418"/>
    </row>
    <row r="9077" spans="2:4">
      <c r="B9077" s="417"/>
      <c r="C9077" s="418"/>
      <c r="D9077" s="418"/>
    </row>
    <row r="9078" spans="2:4">
      <c r="B9078" s="417"/>
      <c r="C9078" s="418"/>
      <c r="D9078" s="418"/>
    </row>
    <row r="9079" spans="2:4">
      <c r="B9079" s="417"/>
      <c r="C9079" s="418"/>
      <c r="D9079" s="418"/>
    </row>
    <row r="9080" spans="2:4">
      <c r="B9080" s="417"/>
      <c r="C9080" s="418"/>
      <c r="D9080" s="418"/>
    </row>
    <row r="9081" spans="2:4">
      <c r="B9081" s="417"/>
      <c r="C9081" s="418"/>
      <c r="D9081" s="418"/>
    </row>
    <row r="9082" spans="2:4">
      <c r="B9082" s="417"/>
      <c r="C9082" s="418"/>
      <c r="D9082" s="418"/>
    </row>
    <row r="9083" spans="2:4">
      <c r="B9083" s="417"/>
      <c r="C9083" s="418"/>
      <c r="D9083" s="418"/>
    </row>
    <row r="9084" spans="2:4">
      <c r="B9084" s="417"/>
      <c r="C9084" s="418"/>
      <c r="D9084" s="418"/>
    </row>
    <row r="9085" spans="2:4">
      <c r="B9085" s="417"/>
      <c r="C9085" s="418"/>
      <c r="D9085" s="418"/>
    </row>
    <row r="9086" spans="2:4">
      <c r="B9086" s="417"/>
      <c r="C9086" s="418"/>
      <c r="D9086" s="418"/>
    </row>
    <row r="9087" spans="2:4">
      <c r="B9087" s="417"/>
      <c r="C9087" s="418"/>
      <c r="D9087" s="418"/>
    </row>
    <row r="9088" spans="2:4">
      <c r="B9088" s="417"/>
      <c r="C9088" s="418"/>
      <c r="D9088" s="418"/>
    </row>
    <row r="9089" spans="2:4">
      <c r="B9089" s="417"/>
      <c r="C9089" s="418"/>
      <c r="D9089" s="418"/>
    </row>
    <row r="9090" spans="2:4">
      <c r="B9090" s="417"/>
      <c r="C9090" s="418"/>
      <c r="D9090" s="418"/>
    </row>
    <row r="9091" spans="2:4">
      <c r="B9091" s="417"/>
      <c r="C9091" s="418"/>
      <c r="D9091" s="418"/>
    </row>
    <row r="9092" spans="2:4">
      <c r="B9092" s="417"/>
      <c r="C9092" s="418"/>
      <c r="D9092" s="418"/>
    </row>
    <row r="9093" spans="2:4">
      <c r="B9093" s="417"/>
      <c r="C9093" s="418"/>
      <c r="D9093" s="418"/>
    </row>
    <row r="9094" spans="2:4">
      <c r="B9094" s="417"/>
      <c r="C9094" s="418"/>
      <c r="D9094" s="418"/>
    </row>
    <row r="9095" spans="2:4">
      <c r="B9095" s="417"/>
      <c r="C9095" s="418"/>
      <c r="D9095" s="418"/>
    </row>
    <row r="9096" spans="2:4">
      <c r="B9096" s="417"/>
      <c r="C9096" s="418"/>
      <c r="D9096" s="418"/>
    </row>
    <row r="9097" spans="2:4">
      <c r="B9097" s="417"/>
      <c r="C9097" s="418"/>
      <c r="D9097" s="418"/>
    </row>
    <row r="9098" spans="2:4">
      <c r="B9098" s="417"/>
      <c r="C9098" s="418"/>
      <c r="D9098" s="418"/>
    </row>
    <row r="9099" spans="2:4">
      <c r="B9099" s="417"/>
      <c r="C9099" s="418"/>
      <c r="D9099" s="418"/>
    </row>
    <row r="9100" spans="2:4">
      <c r="B9100" s="417"/>
      <c r="C9100" s="418"/>
      <c r="D9100" s="418"/>
    </row>
    <row r="9101" spans="2:4">
      <c r="B9101" s="417"/>
      <c r="C9101" s="418"/>
      <c r="D9101" s="418"/>
    </row>
    <row r="9102" spans="2:4">
      <c r="B9102" s="417"/>
      <c r="C9102" s="418"/>
      <c r="D9102" s="418"/>
    </row>
    <row r="9103" spans="2:4">
      <c r="B9103" s="417"/>
      <c r="C9103" s="418"/>
      <c r="D9103" s="418"/>
    </row>
    <row r="9104" spans="2:4">
      <c r="B9104" s="417"/>
      <c r="C9104" s="418"/>
      <c r="D9104" s="418"/>
    </row>
    <row r="9105" spans="2:4">
      <c r="B9105" s="417"/>
      <c r="C9105" s="418"/>
      <c r="D9105" s="418"/>
    </row>
    <row r="9106" spans="2:4">
      <c r="B9106" s="417"/>
      <c r="C9106" s="418"/>
      <c r="D9106" s="418"/>
    </row>
    <row r="9107" spans="2:4">
      <c r="B9107" s="417"/>
      <c r="C9107" s="418"/>
      <c r="D9107" s="418"/>
    </row>
    <row r="9108" spans="2:4">
      <c r="B9108" s="417"/>
      <c r="C9108" s="418"/>
      <c r="D9108" s="418"/>
    </row>
    <row r="9109" spans="2:4">
      <c r="B9109" s="417"/>
      <c r="C9109" s="418"/>
      <c r="D9109" s="418"/>
    </row>
    <row r="9110" spans="2:4">
      <c r="B9110" s="417"/>
      <c r="C9110" s="418"/>
      <c r="D9110" s="418"/>
    </row>
    <row r="9111" spans="2:4">
      <c r="B9111" s="417"/>
      <c r="C9111" s="418"/>
      <c r="D9111" s="418"/>
    </row>
    <row r="9112" spans="2:4">
      <c r="B9112" s="417"/>
      <c r="C9112" s="418"/>
      <c r="D9112" s="418"/>
    </row>
    <row r="9113" spans="2:4">
      <c r="B9113" s="417"/>
      <c r="C9113" s="418"/>
      <c r="D9113" s="418"/>
    </row>
    <row r="9114" spans="2:4">
      <c r="B9114" s="417"/>
      <c r="C9114" s="418"/>
      <c r="D9114" s="418"/>
    </row>
    <row r="9115" spans="2:4">
      <c r="B9115" s="417"/>
      <c r="C9115" s="418"/>
      <c r="D9115" s="418"/>
    </row>
    <row r="9116" spans="2:4">
      <c r="B9116" s="417"/>
      <c r="C9116" s="418"/>
      <c r="D9116" s="418"/>
    </row>
    <row r="9117" spans="2:4">
      <c r="B9117" s="417"/>
      <c r="C9117" s="418"/>
      <c r="D9117" s="418"/>
    </row>
    <row r="9118" spans="2:4">
      <c r="B9118" s="417"/>
      <c r="C9118" s="418"/>
      <c r="D9118" s="418"/>
    </row>
    <row r="9119" spans="2:4">
      <c r="B9119" s="417"/>
      <c r="C9119" s="418"/>
      <c r="D9119" s="418"/>
    </row>
    <row r="9120" spans="2:4">
      <c r="B9120" s="417"/>
      <c r="C9120" s="418"/>
      <c r="D9120" s="418"/>
    </row>
    <row r="9121" spans="2:4">
      <c r="B9121" s="417"/>
      <c r="C9121" s="418"/>
      <c r="D9121" s="418"/>
    </row>
    <row r="9122" spans="2:4">
      <c r="B9122" s="417"/>
      <c r="C9122" s="418"/>
      <c r="D9122" s="418"/>
    </row>
    <row r="9123" spans="2:4">
      <c r="B9123" s="417"/>
      <c r="C9123" s="418"/>
      <c r="D9123" s="418"/>
    </row>
    <row r="9124" spans="2:4">
      <c r="B9124" s="417"/>
      <c r="C9124" s="418"/>
      <c r="D9124" s="418"/>
    </row>
    <row r="9125" spans="2:4">
      <c r="B9125" s="417"/>
      <c r="C9125" s="418"/>
      <c r="D9125" s="418"/>
    </row>
    <row r="9126" spans="2:4">
      <c r="B9126" s="417"/>
      <c r="C9126" s="418"/>
      <c r="D9126" s="418"/>
    </row>
    <row r="9127" spans="2:4">
      <c r="B9127" s="417"/>
      <c r="C9127" s="418"/>
      <c r="D9127" s="418"/>
    </row>
    <row r="9128" spans="2:4">
      <c r="B9128" s="417"/>
      <c r="C9128" s="418"/>
      <c r="D9128" s="418"/>
    </row>
    <row r="9129" spans="2:4">
      <c r="B9129" s="417"/>
      <c r="C9129" s="418"/>
      <c r="D9129" s="418"/>
    </row>
    <row r="9130" spans="2:4">
      <c r="B9130" s="417"/>
      <c r="C9130" s="418"/>
      <c r="D9130" s="418"/>
    </row>
    <row r="9131" spans="2:4">
      <c r="B9131" s="417"/>
      <c r="C9131" s="418"/>
      <c r="D9131" s="418"/>
    </row>
    <row r="9132" spans="2:4">
      <c r="B9132" s="417"/>
      <c r="C9132" s="418"/>
      <c r="D9132" s="418"/>
    </row>
    <row r="9133" spans="2:4">
      <c r="B9133" s="417"/>
      <c r="C9133" s="418"/>
      <c r="D9133" s="418"/>
    </row>
    <row r="9134" spans="2:4">
      <c r="B9134" s="417"/>
      <c r="C9134" s="418"/>
      <c r="D9134" s="418"/>
    </row>
    <row r="9135" spans="2:4">
      <c r="B9135" s="417"/>
      <c r="C9135" s="418"/>
      <c r="D9135" s="418"/>
    </row>
    <row r="9136" spans="2:4">
      <c r="B9136" s="417"/>
      <c r="C9136" s="418"/>
      <c r="D9136" s="418"/>
    </row>
    <row r="9137" spans="2:4">
      <c r="B9137" s="417"/>
      <c r="C9137" s="418"/>
      <c r="D9137" s="418"/>
    </row>
    <row r="9138" spans="2:4">
      <c r="B9138" s="417"/>
      <c r="C9138" s="418"/>
      <c r="D9138" s="418"/>
    </row>
    <row r="9139" spans="2:4">
      <c r="B9139" s="417"/>
      <c r="C9139" s="418"/>
      <c r="D9139" s="418"/>
    </row>
    <row r="9140" spans="2:4">
      <c r="B9140" s="417"/>
      <c r="C9140" s="418"/>
      <c r="D9140" s="418"/>
    </row>
    <row r="9141" spans="2:4">
      <c r="B9141" s="417"/>
      <c r="C9141" s="418"/>
      <c r="D9141" s="418"/>
    </row>
    <row r="9142" spans="2:4">
      <c r="B9142" s="417"/>
      <c r="C9142" s="418"/>
      <c r="D9142" s="418"/>
    </row>
    <row r="9143" spans="2:4">
      <c r="B9143" s="417"/>
      <c r="C9143" s="418"/>
      <c r="D9143" s="418"/>
    </row>
    <row r="9144" spans="2:4">
      <c r="B9144" s="417"/>
      <c r="C9144" s="418"/>
      <c r="D9144" s="418"/>
    </row>
    <row r="9145" spans="2:4">
      <c r="B9145" s="417"/>
      <c r="C9145" s="418"/>
      <c r="D9145" s="418"/>
    </row>
    <row r="9146" spans="2:4">
      <c r="B9146" s="417"/>
      <c r="C9146" s="418"/>
      <c r="D9146" s="418"/>
    </row>
    <row r="9147" spans="2:4">
      <c r="B9147" s="417"/>
      <c r="C9147" s="418"/>
      <c r="D9147" s="418"/>
    </row>
    <row r="9148" spans="2:4">
      <c r="B9148" s="417"/>
      <c r="C9148" s="418"/>
      <c r="D9148" s="418"/>
    </row>
    <row r="9149" spans="2:4">
      <c r="B9149" s="417"/>
      <c r="C9149" s="418"/>
      <c r="D9149" s="418"/>
    </row>
    <row r="9150" spans="2:4">
      <c r="B9150" s="417"/>
      <c r="C9150" s="418"/>
      <c r="D9150" s="418"/>
    </row>
    <row r="9151" spans="2:4">
      <c r="B9151" s="417"/>
      <c r="C9151" s="418"/>
      <c r="D9151" s="418"/>
    </row>
    <row r="9152" spans="2:4">
      <c r="B9152" s="417"/>
      <c r="C9152" s="418"/>
      <c r="D9152" s="418"/>
    </row>
    <row r="9153" spans="2:4">
      <c r="B9153" s="417"/>
      <c r="C9153" s="418"/>
      <c r="D9153" s="418"/>
    </row>
    <row r="9154" spans="2:4">
      <c r="B9154" s="417"/>
      <c r="C9154" s="418"/>
      <c r="D9154" s="418"/>
    </row>
    <row r="9155" spans="2:4">
      <c r="B9155" s="417"/>
      <c r="C9155" s="418"/>
      <c r="D9155" s="418"/>
    </row>
    <row r="9156" spans="2:4">
      <c r="B9156" s="417"/>
      <c r="C9156" s="418"/>
      <c r="D9156" s="418"/>
    </row>
    <row r="9157" spans="2:4">
      <c r="B9157" s="417"/>
      <c r="C9157" s="418"/>
      <c r="D9157" s="418"/>
    </row>
    <row r="9158" spans="2:4">
      <c r="B9158" s="417"/>
      <c r="C9158" s="418"/>
      <c r="D9158" s="418"/>
    </row>
    <row r="9159" spans="2:4">
      <c r="B9159" s="417"/>
      <c r="C9159" s="418"/>
      <c r="D9159" s="418"/>
    </row>
    <row r="9160" spans="2:4">
      <c r="B9160" s="417"/>
      <c r="C9160" s="418"/>
      <c r="D9160" s="418"/>
    </row>
    <row r="9161" spans="2:4">
      <c r="B9161" s="417"/>
      <c r="C9161" s="418"/>
      <c r="D9161" s="418"/>
    </row>
    <row r="9162" spans="2:4">
      <c r="B9162" s="417"/>
      <c r="C9162" s="418"/>
      <c r="D9162" s="418"/>
    </row>
    <row r="9163" spans="2:4">
      <c r="B9163" s="417"/>
      <c r="C9163" s="418"/>
      <c r="D9163" s="418"/>
    </row>
    <row r="9164" spans="2:4">
      <c r="B9164" s="417"/>
      <c r="C9164" s="418"/>
      <c r="D9164" s="418"/>
    </row>
    <row r="9165" spans="2:4">
      <c r="B9165" s="417"/>
      <c r="C9165" s="418"/>
      <c r="D9165" s="418"/>
    </row>
    <row r="9166" spans="2:4">
      <c r="B9166" s="417"/>
      <c r="C9166" s="418"/>
      <c r="D9166" s="418"/>
    </row>
    <row r="9167" spans="2:4">
      <c r="B9167" s="417"/>
      <c r="C9167" s="418"/>
      <c r="D9167" s="418"/>
    </row>
    <row r="9168" spans="2:4">
      <c r="B9168" s="417"/>
      <c r="C9168" s="418"/>
      <c r="D9168" s="418"/>
    </row>
    <row r="9169" spans="2:4">
      <c r="B9169" s="417"/>
      <c r="C9169" s="418"/>
      <c r="D9169" s="418"/>
    </row>
    <row r="9170" spans="2:4">
      <c r="B9170" s="417"/>
      <c r="C9170" s="418"/>
      <c r="D9170" s="418"/>
    </row>
    <row r="9171" spans="2:4">
      <c r="B9171" s="417"/>
      <c r="C9171" s="418"/>
      <c r="D9171" s="418"/>
    </row>
    <row r="9172" spans="2:4">
      <c r="B9172" s="417"/>
      <c r="C9172" s="418"/>
      <c r="D9172" s="418"/>
    </row>
    <row r="9173" spans="2:4">
      <c r="B9173" s="417"/>
      <c r="C9173" s="418"/>
      <c r="D9173" s="418"/>
    </row>
    <row r="9174" spans="2:4">
      <c r="B9174" s="417"/>
      <c r="C9174" s="418"/>
      <c r="D9174" s="418"/>
    </row>
    <row r="9175" spans="2:4">
      <c r="B9175" s="417"/>
      <c r="C9175" s="418"/>
      <c r="D9175" s="418"/>
    </row>
    <row r="9176" spans="2:4">
      <c r="B9176" s="417"/>
      <c r="C9176" s="418"/>
      <c r="D9176" s="418"/>
    </row>
    <row r="9177" spans="2:4">
      <c r="B9177" s="417"/>
      <c r="C9177" s="418"/>
      <c r="D9177" s="418"/>
    </row>
    <row r="9178" spans="2:4">
      <c r="B9178" s="417"/>
      <c r="C9178" s="418"/>
      <c r="D9178" s="418"/>
    </row>
    <row r="9179" spans="2:4">
      <c r="B9179" s="417"/>
      <c r="C9179" s="418"/>
      <c r="D9179" s="418"/>
    </row>
    <row r="9180" spans="2:4">
      <c r="B9180" s="417"/>
      <c r="C9180" s="418"/>
      <c r="D9180" s="418"/>
    </row>
    <row r="9181" spans="2:4">
      <c r="B9181" s="417"/>
      <c r="C9181" s="418"/>
      <c r="D9181" s="418"/>
    </row>
    <row r="9182" spans="2:4">
      <c r="B9182" s="417"/>
      <c r="C9182" s="418"/>
      <c r="D9182" s="418"/>
    </row>
    <row r="9183" spans="2:4">
      <c r="B9183" s="417"/>
      <c r="C9183" s="418"/>
      <c r="D9183" s="418"/>
    </row>
    <row r="9184" spans="2:4">
      <c r="B9184" s="417"/>
      <c r="C9184" s="418"/>
      <c r="D9184" s="418"/>
    </row>
    <row r="9185" spans="2:4">
      <c r="B9185" s="417"/>
      <c r="C9185" s="418"/>
      <c r="D9185" s="418"/>
    </row>
    <row r="9186" spans="2:4">
      <c r="B9186" s="417"/>
      <c r="C9186" s="418"/>
      <c r="D9186" s="418"/>
    </row>
    <row r="9187" spans="2:4">
      <c r="B9187" s="417"/>
      <c r="C9187" s="418"/>
      <c r="D9187" s="418"/>
    </row>
    <row r="9188" spans="2:4">
      <c r="B9188" s="417"/>
      <c r="C9188" s="418"/>
      <c r="D9188" s="418"/>
    </row>
    <row r="9189" spans="2:4">
      <c r="B9189" s="417"/>
      <c r="C9189" s="418"/>
      <c r="D9189" s="418"/>
    </row>
    <row r="9190" spans="2:4">
      <c r="B9190" s="417"/>
      <c r="C9190" s="418"/>
      <c r="D9190" s="418"/>
    </row>
    <row r="9191" spans="2:4">
      <c r="B9191" s="417"/>
      <c r="C9191" s="418"/>
      <c r="D9191" s="418"/>
    </row>
    <row r="9192" spans="2:4">
      <c r="B9192" s="417"/>
      <c r="C9192" s="418"/>
      <c r="D9192" s="418"/>
    </row>
    <row r="9193" spans="2:4">
      <c r="B9193" s="417"/>
      <c r="C9193" s="418"/>
      <c r="D9193" s="418"/>
    </row>
    <row r="9194" spans="2:4">
      <c r="B9194" s="417"/>
      <c r="C9194" s="418"/>
      <c r="D9194" s="418"/>
    </row>
    <row r="9195" spans="2:4">
      <c r="B9195" s="417"/>
      <c r="C9195" s="418"/>
      <c r="D9195" s="418"/>
    </row>
    <row r="9196" spans="2:4">
      <c r="B9196" s="417"/>
      <c r="C9196" s="418"/>
      <c r="D9196" s="418"/>
    </row>
    <row r="9197" spans="2:4">
      <c r="B9197" s="417"/>
      <c r="C9197" s="418"/>
      <c r="D9197" s="418"/>
    </row>
    <row r="9198" spans="2:4">
      <c r="B9198" s="417"/>
      <c r="C9198" s="418"/>
      <c r="D9198" s="418"/>
    </row>
    <row r="9199" spans="2:4">
      <c r="B9199" s="417"/>
      <c r="C9199" s="418"/>
      <c r="D9199" s="418"/>
    </row>
    <row r="9200" spans="2:4">
      <c r="B9200" s="417"/>
      <c r="C9200" s="418"/>
      <c r="D9200" s="418"/>
    </row>
    <row r="9201" spans="2:4">
      <c r="B9201" s="417"/>
      <c r="C9201" s="418"/>
      <c r="D9201" s="418"/>
    </row>
    <row r="9202" spans="2:4">
      <c r="B9202" s="417"/>
      <c r="C9202" s="418"/>
      <c r="D9202" s="418"/>
    </row>
    <row r="9203" spans="2:4">
      <c r="B9203" s="417"/>
      <c r="C9203" s="418"/>
      <c r="D9203" s="418"/>
    </row>
    <row r="9204" spans="2:4">
      <c r="B9204" s="417"/>
      <c r="C9204" s="418"/>
      <c r="D9204" s="418"/>
    </row>
    <row r="9205" spans="2:4">
      <c r="B9205" s="417"/>
      <c r="C9205" s="418"/>
      <c r="D9205" s="418"/>
    </row>
    <row r="9206" spans="2:4">
      <c r="B9206" s="417"/>
      <c r="C9206" s="418"/>
      <c r="D9206" s="418"/>
    </row>
    <row r="9207" spans="2:4">
      <c r="B9207" s="417"/>
      <c r="C9207" s="418"/>
      <c r="D9207" s="418"/>
    </row>
    <row r="9208" spans="2:4">
      <c r="B9208" s="417"/>
      <c r="C9208" s="418"/>
      <c r="D9208" s="418"/>
    </row>
    <row r="9209" spans="2:4">
      <c r="B9209" s="417"/>
      <c r="C9209" s="418"/>
      <c r="D9209" s="418"/>
    </row>
    <row r="9210" spans="2:4">
      <c r="B9210" s="417"/>
      <c r="C9210" s="418"/>
      <c r="D9210" s="418"/>
    </row>
    <row r="9211" spans="2:4">
      <c r="B9211" s="417"/>
      <c r="C9211" s="418"/>
      <c r="D9211" s="418"/>
    </row>
    <row r="9212" spans="2:4">
      <c r="B9212" s="417"/>
      <c r="C9212" s="418"/>
      <c r="D9212" s="418"/>
    </row>
    <row r="9213" spans="2:4">
      <c r="B9213" s="417"/>
      <c r="C9213" s="418"/>
      <c r="D9213" s="418"/>
    </row>
    <row r="9214" spans="2:4">
      <c r="B9214" s="417"/>
      <c r="C9214" s="418"/>
      <c r="D9214" s="418"/>
    </row>
    <row r="9215" spans="2:4">
      <c r="B9215" s="417"/>
      <c r="C9215" s="418"/>
      <c r="D9215" s="418"/>
    </row>
    <row r="9216" spans="2:4">
      <c r="B9216" s="417"/>
      <c r="C9216" s="418"/>
      <c r="D9216" s="418"/>
    </row>
    <row r="9217" spans="2:4">
      <c r="B9217" s="417"/>
      <c r="C9217" s="418"/>
      <c r="D9217" s="418"/>
    </row>
    <row r="9218" spans="2:4">
      <c r="B9218" s="417"/>
      <c r="C9218" s="418"/>
      <c r="D9218" s="418"/>
    </row>
    <row r="9219" spans="2:4">
      <c r="B9219" s="417"/>
      <c r="C9219" s="418"/>
      <c r="D9219" s="418"/>
    </row>
    <row r="9220" spans="2:4">
      <c r="B9220" s="417"/>
      <c r="C9220" s="418"/>
      <c r="D9220" s="418"/>
    </row>
    <row r="9221" spans="2:4">
      <c r="B9221" s="417"/>
      <c r="C9221" s="418"/>
      <c r="D9221" s="418"/>
    </row>
    <row r="9222" spans="2:4">
      <c r="B9222" s="417"/>
      <c r="C9222" s="418"/>
      <c r="D9222" s="418"/>
    </row>
    <row r="9223" spans="2:4">
      <c r="B9223" s="417"/>
      <c r="C9223" s="418"/>
      <c r="D9223" s="418"/>
    </row>
    <row r="9224" spans="2:4">
      <c r="B9224" s="417"/>
      <c r="C9224" s="418"/>
      <c r="D9224" s="418"/>
    </row>
    <row r="9225" spans="2:4">
      <c r="B9225" s="417"/>
      <c r="C9225" s="418"/>
      <c r="D9225" s="418"/>
    </row>
    <row r="9226" spans="2:4">
      <c r="B9226" s="417"/>
      <c r="C9226" s="418"/>
      <c r="D9226" s="418"/>
    </row>
    <row r="9227" spans="2:4">
      <c r="B9227" s="417"/>
      <c r="C9227" s="418"/>
      <c r="D9227" s="418"/>
    </row>
    <row r="9228" spans="2:4">
      <c r="B9228" s="417"/>
      <c r="C9228" s="418"/>
      <c r="D9228" s="418"/>
    </row>
    <row r="9229" spans="2:4">
      <c r="B9229" s="417"/>
      <c r="C9229" s="418"/>
      <c r="D9229" s="418"/>
    </row>
    <row r="9230" spans="2:4">
      <c r="B9230" s="417"/>
      <c r="C9230" s="418"/>
      <c r="D9230" s="418"/>
    </row>
    <row r="9231" spans="2:4">
      <c r="B9231" s="417"/>
      <c r="C9231" s="418"/>
      <c r="D9231" s="418"/>
    </row>
    <row r="9232" spans="2:4">
      <c r="B9232" s="417"/>
      <c r="C9232" s="418"/>
      <c r="D9232" s="418"/>
    </row>
    <row r="9233" spans="2:4">
      <c r="B9233" s="417"/>
      <c r="C9233" s="418"/>
      <c r="D9233" s="418"/>
    </row>
    <row r="9234" spans="2:4">
      <c r="B9234" s="417"/>
      <c r="C9234" s="418"/>
      <c r="D9234" s="418"/>
    </row>
    <row r="9235" spans="2:4">
      <c r="B9235" s="417"/>
      <c r="C9235" s="418"/>
      <c r="D9235" s="418"/>
    </row>
    <row r="9236" spans="2:4">
      <c r="B9236" s="417"/>
      <c r="C9236" s="418"/>
      <c r="D9236" s="418"/>
    </row>
    <row r="9237" spans="2:4">
      <c r="B9237" s="417"/>
      <c r="C9237" s="418"/>
      <c r="D9237" s="418"/>
    </row>
    <row r="9238" spans="2:4">
      <c r="B9238" s="417"/>
      <c r="C9238" s="418"/>
      <c r="D9238" s="418"/>
    </row>
    <row r="9239" spans="2:4">
      <c r="B9239" s="417"/>
      <c r="C9239" s="418"/>
      <c r="D9239" s="418"/>
    </row>
    <row r="9240" spans="2:4">
      <c r="B9240" s="417"/>
      <c r="C9240" s="418"/>
      <c r="D9240" s="418"/>
    </row>
    <row r="9241" spans="2:4">
      <c r="B9241" s="417"/>
      <c r="C9241" s="418"/>
      <c r="D9241" s="418"/>
    </row>
    <row r="9242" spans="2:4">
      <c r="B9242" s="417"/>
      <c r="C9242" s="418"/>
      <c r="D9242" s="418"/>
    </row>
    <row r="9243" spans="2:4">
      <c r="B9243" s="417"/>
      <c r="C9243" s="418"/>
      <c r="D9243" s="418"/>
    </row>
    <row r="9244" spans="2:4">
      <c r="B9244" s="417"/>
      <c r="C9244" s="418"/>
      <c r="D9244" s="418"/>
    </row>
    <row r="9245" spans="2:4">
      <c r="B9245" s="417"/>
      <c r="C9245" s="418"/>
      <c r="D9245" s="418"/>
    </row>
    <row r="9246" spans="2:4">
      <c r="B9246" s="417"/>
      <c r="C9246" s="418"/>
      <c r="D9246" s="418"/>
    </row>
    <row r="9247" spans="2:4">
      <c r="B9247" s="417"/>
      <c r="C9247" s="418"/>
      <c r="D9247" s="418"/>
    </row>
    <row r="9248" spans="2:4">
      <c r="B9248" s="417"/>
      <c r="C9248" s="418"/>
      <c r="D9248" s="418"/>
    </row>
    <row r="9249" spans="2:4">
      <c r="B9249" s="417"/>
      <c r="C9249" s="418"/>
      <c r="D9249" s="418"/>
    </row>
    <row r="9250" spans="2:4">
      <c r="B9250" s="417"/>
      <c r="C9250" s="418"/>
      <c r="D9250" s="418"/>
    </row>
    <row r="9251" spans="2:4">
      <c r="B9251" s="417"/>
      <c r="C9251" s="418"/>
      <c r="D9251" s="418"/>
    </row>
    <row r="9252" spans="2:4">
      <c r="B9252" s="417"/>
      <c r="C9252" s="418"/>
      <c r="D9252" s="418"/>
    </row>
    <row r="9253" spans="2:4">
      <c r="B9253" s="417"/>
      <c r="C9253" s="418"/>
      <c r="D9253" s="418"/>
    </row>
    <row r="9254" spans="2:4">
      <c r="B9254" s="417"/>
      <c r="C9254" s="418"/>
      <c r="D9254" s="418"/>
    </row>
    <row r="9255" spans="2:4">
      <c r="B9255" s="417"/>
      <c r="C9255" s="418"/>
      <c r="D9255" s="418"/>
    </row>
    <row r="9256" spans="2:4">
      <c r="B9256" s="417"/>
      <c r="C9256" s="418"/>
      <c r="D9256" s="418"/>
    </row>
    <row r="9257" spans="2:4">
      <c r="B9257" s="417"/>
      <c r="C9257" s="418"/>
      <c r="D9257" s="418"/>
    </row>
    <row r="9258" spans="2:4">
      <c r="B9258" s="417"/>
      <c r="C9258" s="418"/>
      <c r="D9258" s="418"/>
    </row>
    <row r="9259" spans="2:4">
      <c r="B9259" s="417"/>
      <c r="C9259" s="418"/>
      <c r="D9259" s="418"/>
    </row>
    <row r="9260" spans="2:4">
      <c r="B9260" s="417"/>
      <c r="C9260" s="418"/>
      <c r="D9260" s="418"/>
    </row>
    <row r="9261" spans="2:4">
      <c r="B9261" s="417"/>
      <c r="C9261" s="418"/>
      <c r="D9261" s="418"/>
    </row>
    <row r="9262" spans="2:4">
      <c r="B9262" s="417"/>
      <c r="C9262" s="418"/>
      <c r="D9262" s="418"/>
    </row>
    <row r="9263" spans="2:4">
      <c r="B9263" s="417"/>
      <c r="C9263" s="418"/>
      <c r="D9263" s="418"/>
    </row>
    <row r="9264" spans="2:4">
      <c r="B9264" s="417"/>
      <c r="C9264" s="418"/>
      <c r="D9264" s="418"/>
    </row>
    <row r="9265" spans="2:4">
      <c r="B9265" s="417"/>
      <c r="C9265" s="418"/>
      <c r="D9265" s="418"/>
    </row>
    <row r="9266" spans="2:4">
      <c r="B9266" s="417"/>
      <c r="C9266" s="418"/>
      <c r="D9266" s="418"/>
    </row>
    <row r="9267" spans="2:4">
      <c r="B9267" s="417"/>
      <c r="C9267" s="418"/>
      <c r="D9267" s="418"/>
    </row>
    <row r="9268" spans="2:4">
      <c r="B9268" s="417"/>
      <c r="C9268" s="418"/>
      <c r="D9268" s="418"/>
    </row>
    <row r="9269" spans="2:4">
      <c r="B9269" s="417"/>
      <c r="C9269" s="418"/>
      <c r="D9269" s="418"/>
    </row>
    <row r="9270" spans="2:4">
      <c r="B9270" s="417"/>
      <c r="C9270" s="418"/>
      <c r="D9270" s="418"/>
    </row>
    <row r="9271" spans="2:4">
      <c r="B9271" s="417"/>
      <c r="C9271" s="418"/>
      <c r="D9271" s="418"/>
    </row>
    <row r="9272" spans="2:4">
      <c r="B9272" s="417"/>
      <c r="C9272" s="418"/>
      <c r="D9272" s="418"/>
    </row>
    <row r="9273" spans="2:4">
      <c r="B9273" s="417"/>
      <c r="C9273" s="418"/>
      <c r="D9273" s="418"/>
    </row>
    <row r="9274" spans="2:4">
      <c r="B9274" s="417"/>
      <c r="C9274" s="418"/>
      <c r="D9274" s="418"/>
    </row>
    <row r="9275" spans="2:4">
      <c r="B9275" s="417"/>
      <c r="C9275" s="418"/>
      <c r="D9275" s="418"/>
    </row>
    <row r="9276" spans="2:4">
      <c r="B9276" s="417"/>
      <c r="C9276" s="418"/>
      <c r="D9276" s="418"/>
    </row>
    <row r="9277" spans="2:4">
      <c r="B9277" s="417"/>
      <c r="C9277" s="418"/>
      <c r="D9277" s="418"/>
    </row>
    <row r="9278" spans="2:4">
      <c r="B9278" s="417"/>
      <c r="C9278" s="418"/>
      <c r="D9278" s="418"/>
    </row>
    <row r="9279" spans="2:4">
      <c r="B9279" s="417"/>
      <c r="C9279" s="418"/>
      <c r="D9279" s="418"/>
    </row>
    <row r="9280" spans="2:4">
      <c r="B9280" s="417"/>
      <c r="C9280" s="418"/>
      <c r="D9280" s="418"/>
    </row>
    <row r="9281" spans="2:4">
      <c r="B9281" s="417"/>
      <c r="C9281" s="418"/>
      <c r="D9281" s="418"/>
    </row>
    <row r="9282" spans="2:4">
      <c r="B9282" s="417"/>
      <c r="C9282" s="418"/>
      <c r="D9282" s="418"/>
    </row>
    <row r="9283" spans="2:4">
      <c r="B9283" s="417"/>
      <c r="C9283" s="418"/>
      <c r="D9283" s="418"/>
    </row>
    <row r="9284" spans="2:4">
      <c r="B9284" s="417"/>
      <c r="C9284" s="418"/>
      <c r="D9284" s="418"/>
    </row>
    <row r="9285" spans="2:4">
      <c r="B9285" s="417"/>
      <c r="C9285" s="418"/>
      <c r="D9285" s="418"/>
    </row>
    <row r="9286" spans="2:4">
      <c r="B9286" s="417"/>
      <c r="C9286" s="418"/>
      <c r="D9286" s="418"/>
    </row>
    <row r="9287" spans="2:4">
      <c r="B9287" s="417"/>
      <c r="C9287" s="418"/>
      <c r="D9287" s="418"/>
    </row>
    <row r="9288" spans="2:4">
      <c r="B9288" s="417"/>
      <c r="C9288" s="418"/>
      <c r="D9288" s="418"/>
    </row>
    <row r="9289" spans="2:4">
      <c r="B9289" s="417"/>
      <c r="C9289" s="418"/>
      <c r="D9289" s="418"/>
    </row>
    <row r="9290" spans="2:4">
      <c r="B9290" s="417"/>
      <c r="C9290" s="418"/>
      <c r="D9290" s="418"/>
    </row>
    <row r="9291" spans="2:4">
      <c r="B9291" s="417"/>
      <c r="C9291" s="418"/>
      <c r="D9291" s="418"/>
    </row>
    <row r="9292" spans="2:4">
      <c r="B9292" s="417"/>
      <c r="C9292" s="418"/>
      <c r="D9292" s="418"/>
    </row>
    <row r="9293" spans="2:4">
      <c r="B9293" s="417"/>
      <c r="C9293" s="418"/>
      <c r="D9293" s="418"/>
    </row>
    <row r="9294" spans="2:4">
      <c r="B9294" s="417"/>
      <c r="C9294" s="418"/>
      <c r="D9294" s="418"/>
    </row>
    <row r="9295" spans="2:4">
      <c r="B9295" s="417"/>
      <c r="C9295" s="418"/>
      <c r="D9295" s="418"/>
    </row>
    <row r="9296" spans="2:4">
      <c r="B9296" s="417"/>
      <c r="C9296" s="418"/>
      <c r="D9296" s="418"/>
    </row>
    <row r="9297" spans="2:4">
      <c r="B9297" s="417"/>
      <c r="C9297" s="418"/>
      <c r="D9297" s="418"/>
    </row>
    <row r="9298" spans="2:4">
      <c r="B9298" s="417"/>
      <c r="C9298" s="418"/>
      <c r="D9298" s="418"/>
    </row>
    <row r="9299" spans="2:4">
      <c r="B9299" s="417"/>
      <c r="C9299" s="418"/>
      <c r="D9299" s="418"/>
    </row>
    <row r="9300" spans="2:4">
      <c r="B9300" s="417"/>
      <c r="C9300" s="418"/>
      <c r="D9300" s="418"/>
    </row>
    <row r="9301" spans="2:4">
      <c r="B9301" s="417"/>
      <c r="C9301" s="418"/>
      <c r="D9301" s="418"/>
    </row>
    <row r="9302" spans="2:4">
      <c r="B9302" s="417"/>
      <c r="C9302" s="418"/>
      <c r="D9302" s="418"/>
    </row>
    <row r="9303" spans="2:4">
      <c r="B9303" s="417"/>
      <c r="C9303" s="418"/>
      <c r="D9303" s="418"/>
    </row>
    <row r="9304" spans="2:4">
      <c r="B9304" s="417"/>
      <c r="C9304" s="418"/>
      <c r="D9304" s="418"/>
    </row>
    <row r="9305" spans="2:4">
      <c r="B9305" s="417"/>
      <c r="C9305" s="418"/>
      <c r="D9305" s="418"/>
    </row>
    <row r="9306" spans="2:4">
      <c r="B9306" s="417"/>
      <c r="C9306" s="418"/>
      <c r="D9306" s="418"/>
    </row>
    <row r="9307" spans="2:4">
      <c r="B9307" s="417"/>
      <c r="C9307" s="418"/>
      <c r="D9307" s="418"/>
    </row>
    <row r="9308" spans="2:4">
      <c r="B9308" s="417"/>
      <c r="C9308" s="418"/>
      <c r="D9308" s="418"/>
    </row>
    <row r="9309" spans="2:4">
      <c r="B9309" s="417"/>
      <c r="C9309" s="418"/>
      <c r="D9309" s="418"/>
    </row>
    <row r="9310" spans="2:4">
      <c r="B9310" s="417"/>
      <c r="C9310" s="418"/>
      <c r="D9310" s="418"/>
    </row>
    <row r="9311" spans="2:4">
      <c r="B9311" s="417"/>
      <c r="C9311" s="418"/>
      <c r="D9311" s="418"/>
    </row>
    <row r="9312" spans="2:4">
      <c r="B9312" s="417"/>
      <c r="C9312" s="418"/>
      <c r="D9312" s="418"/>
    </row>
    <row r="9313" spans="2:4">
      <c r="B9313" s="417"/>
      <c r="C9313" s="418"/>
      <c r="D9313" s="418"/>
    </row>
    <row r="9314" spans="2:4">
      <c r="B9314" s="417"/>
      <c r="C9314" s="418"/>
      <c r="D9314" s="418"/>
    </row>
    <row r="9315" spans="2:4">
      <c r="B9315" s="417"/>
      <c r="C9315" s="418"/>
      <c r="D9315" s="418"/>
    </row>
    <row r="9316" spans="2:4">
      <c r="B9316" s="417"/>
      <c r="C9316" s="418"/>
      <c r="D9316" s="418"/>
    </row>
    <row r="9317" spans="2:4">
      <c r="B9317" s="417"/>
      <c r="C9317" s="418"/>
      <c r="D9317" s="418"/>
    </row>
    <row r="9318" spans="2:4">
      <c r="B9318" s="417"/>
      <c r="C9318" s="418"/>
      <c r="D9318" s="418"/>
    </row>
    <row r="9319" spans="2:4">
      <c r="B9319" s="417"/>
      <c r="C9319" s="418"/>
      <c r="D9319" s="418"/>
    </row>
    <row r="9320" spans="2:4">
      <c r="B9320" s="417"/>
      <c r="C9320" s="418"/>
      <c r="D9320" s="418"/>
    </row>
    <row r="9321" spans="2:4">
      <c r="B9321" s="417"/>
      <c r="C9321" s="418"/>
      <c r="D9321" s="418"/>
    </row>
    <row r="9322" spans="2:4">
      <c r="B9322" s="417"/>
      <c r="C9322" s="418"/>
      <c r="D9322" s="418"/>
    </row>
    <row r="9323" spans="2:4">
      <c r="B9323" s="417"/>
      <c r="C9323" s="418"/>
      <c r="D9323" s="418"/>
    </row>
    <row r="9324" spans="2:4">
      <c r="B9324" s="417"/>
      <c r="C9324" s="418"/>
      <c r="D9324" s="418"/>
    </row>
    <row r="9325" spans="2:4">
      <c r="B9325" s="417"/>
      <c r="C9325" s="418"/>
      <c r="D9325" s="418"/>
    </row>
    <row r="9326" spans="2:4">
      <c r="B9326" s="417"/>
      <c r="C9326" s="418"/>
      <c r="D9326" s="418"/>
    </row>
    <row r="9327" spans="2:4">
      <c r="B9327" s="417"/>
      <c r="C9327" s="418"/>
      <c r="D9327" s="418"/>
    </row>
    <row r="9328" spans="2:4">
      <c r="B9328" s="417"/>
      <c r="C9328" s="418"/>
      <c r="D9328" s="418"/>
    </row>
    <row r="9329" spans="2:4">
      <c r="B9329" s="417"/>
      <c r="C9329" s="418"/>
      <c r="D9329" s="418"/>
    </row>
    <row r="9330" spans="2:4">
      <c r="B9330" s="417"/>
      <c r="C9330" s="418"/>
      <c r="D9330" s="418"/>
    </row>
    <row r="9331" spans="2:4">
      <c r="B9331" s="417"/>
      <c r="C9331" s="418"/>
      <c r="D9331" s="418"/>
    </row>
    <row r="9332" spans="2:4">
      <c r="B9332" s="417"/>
      <c r="C9332" s="418"/>
      <c r="D9332" s="418"/>
    </row>
    <row r="9333" spans="2:4">
      <c r="B9333" s="417"/>
      <c r="C9333" s="418"/>
      <c r="D9333" s="418"/>
    </row>
    <row r="9334" spans="2:4">
      <c r="B9334" s="417"/>
      <c r="C9334" s="418"/>
      <c r="D9334" s="418"/>
    </row>
    <row r="9335" spans="2:4">
      <c r="B9335" s="417"/>
      <c r="C9335" s="418"/>
      <c r="D9335" s="418"/>
    </row>
    <row r="9336" spans="2:4">
      <c r="B9336" s="417"/>
      <c r="C9336" s="418"/>
      <c r="D9336" s="418"/>
    </row>
    <row r="9337" spans="2:4">
      <c r="B9337" s="417"/>
      <c r="C9337" s="418"/>
      <c r="D9337" s="418"/>
    </row>
    <row r="9338" spans="2:4">
      <c r="B9338" s="417"/>
      <c r="C9338" s="418"/>
      <c r="D9338" s="418"/>
    </row>
    <row r="9339" spans="2:4">
      <c r="B9339" s="417"/>
      <c r="C9339" s="418"/>
      <c r="D9339" s="418"/>
    </row>
    <row r="9340" spans="2:4">
      <c r="B9340" s="417"/>
      <c r="C9340" s="418"/>
      <c r="D9340" s="418"/>
    </row>
    <row r="9341" spans="2:4">
      <c r="B9341" s="417"/>
      <c r="C9341" s="418"/>
      <c r="D9341" s="418"/>
    </row>
    <row r="9342" spans="2:4">
      <c r="B9342" s="417"/>
      <c r="C9342" s="418"/>
      <c r="D9342" s="418"/>
    </row>
    <row r="9343" spans="2:4">
      <c r="B9343" s="417"/>
      <c r="C9343" s="418"/>
      <c r="D9343" s="418"/>
    </row>
    <row r="9344" spans="2:4">
      <c r="B9344" s="417"/>
      <c r="C9344" s="418"/>
      <c r="D9344" s="418"/>
    </row>
    <row r="9345" spans="2:4">
      <c r="B9345" s="417"/>
      <c r="C9345" s="418"/>
      <c r="D9345" s="418"/>
    </row>
    <row r="9346" spans="2:4">
      <c r="B9346" s="417"/>
      <c r="C9346" s="418"/>
      <c r="D9346" s="418"/>
    </row>
    <row r="9347" spans="2:4">
      <c r="B9347" s="417"/>
      <c r="C9347" s="418"/>
      <c r="D9347" s="418"/>
    </row>
    <row r="9348" spans="2:4">
      <c r="B9348" s="417"/>
      <c r="C9348" s="418"/>
      <c r="D9348" s="418"/>
    </row>
    <row r="9349" spans="2:4">
      <c r="B9349" s="417"/>
      <c r="C9349" s="418"/>
      <c r="D9349" s="418"/>
    </row>
    <row r="9350" spans="2:4">
      <c r="B9350" s="417"/>
      <c r="C9350" s="418"/>
      <c r="D9350" s="418"/>
    </row>
    <row r="9351" spans="2:4">
      <c r="B9351" s="417"/>
      <c r="C9351" s="418"/>
      <c r="D9351" s="418"/>
    </row>
    <row r="9352" spans="2:4">
      <c r="B9352" s="417"/>
      <c r="C9352" s="418"/>
      <c r="D9352" s="418"/>
    </row>
    <row r="9353" spans="2:4">
      <c r="B9353" s="417"/>
      <c r="C9353" s="418"/>
      <c r="D9353" s="418"/>
    </row>
    <row r="9354" spans="2:4">
      <c r="B9354" s="417"/>
      <c r="C9354" s="418"/>
      <c r="D9354" s="418"/>
    </row>
    <row r="9355" spans="2:4">
      <c r="B9355" s="417"/>
      <c r="C9355" s="418"/>
      <c r="D9355" s="418"/>
    </row>
    <row r="9356" spans="2:4">
      <c r="B9356" s="417"/>
      <c r="C9356" s="418"/>
      <c r="D9356" s="418"/>
    </row>
    <row r="9357" spans="2:4">
      <c r="B9357" s="417"/>
      <c r="C9357" s="418"/>
      <c r="D9357" s="418"/>
    </row>
    <row r="9358" spans="2:4">
      <c r="B9358" s="417"/>
      <c r="C9358" s="418"/>
      <c r="D9358" s="418"/>
    </row>
    <row r="9359" spans="2:4">
      <c r="B9359" s="417"/>
      <c r="C9359" s="418"/>
      <c r="D9359" s="418"/>
    </row>
    <row r="9360" spans="2:4">
      <c r="B9360" s="417"/>
      <c r="C9360" s="418"/>
      <c r="D9360" s="418"/>
    </row>
    <row r="9361" spans="2:4">
      <c r="B9361" s="417"/>
      <c r="C9361" s="418"/>
      <c r="D9361" s="418"/>
    </row>
    <row r="9362" spans="2:4">
      <c r="B9362" s="417"/>
      <c r="C9362" s="418"/>
      <c r="D9362" s="418"/>
    </row>
    <row r="9363" spans="2:4">
      <c r="B9363" s="417"/>
      <c r="C9363" s="418"/>
      <c r="D9363" s="418"/>
    </row>
    <row r="9364" spans="2:4">
      <c r="B9364" s="417"/>
      <c r="C9364" s="418"/>
      <c r="D9364" s="418"/>
    </row>
    <row r="9365" spans="2:4">
      <c r="B9365" s="417"/>
      <c r="C9365" s="418"/>
      <c r="D9365" s="418"/>
    </row>
    <row r="9366" spans="2:4">
      <c r="B9366" s="417"/>
      <c r="C9366" s="418"/>
      <c r="D9366" s="418"/>
    </row>
    <row r="9367" spans="2:4">
      <c r="B9367" s="417"/>
      <c r="C9367" s="418"/>
      <c r="D9367" s="418"/>
    </row>
    <row r="9368" spans="2:4">
      <c r="B9368" s="417"/>
      <c r="C9368" s="418"/>
      <c r="D9368" s="418"/>
    </row>
    <row r="9369" spans="2:4">
      <c r="B9369" s="417"/>
      <c r="C9369" s="418"/>
      <c r="D9369" s="418"/>
    </row>
    <row r="9370" spans="2:4">
      <c r="B9370" s="417"/>
      <c r="C9370" s="418"/>
      <c r="D9370" s="418"/>
    </row>
    <row r="9371" spans="2:4">
      <c r="B9371" s="417"/>
      <c r="C9371" s="418"/>
      <c r="D9371" s="418"/>
    </row>
    <row r="9372" spans="2:4">
      <c r="B9372" s="417"/>
      <c r="C9372" s="418"/>
      <c r="D9372" s="418"/>
    </row>
    <row r="9373" spans="2:4">
      <c r="B9373" s="417"/>
      <c r="C9373" s="418"/>
      <c r="D9373" s="418"/>
    </row>
    <row r="9374" spans="2:4">
      <c r="B9374" s="417"/>
      <c r="C9374" s="418"/>
      <c r="D9374" s="418"/>
    </row>
    <row r="9375" spans="2:4">
      <c r="B9375" s="417"/>
      <c r="C9375" s="418"/>
      <c r="D9375" s="418"/>
    </row>
    <row r="9376" spans="2:4">
      <c r="B9376" s="417"/>
      <c r="C9376" s="418"/>
      <c r="D9376" s="418"/>
    </row>
    <row r="9377" spans="2:4">
      <c r="B9377" s="417"/>
      <c r="C9377" s="418"/>
      <c r="D9377" s="418"/>
    </row>
    <row r="9378" spans="2:4">
      <c r="B9378" s="417"/>
      <c r="C9378" s="418"/>
      <c r="D9378" s="418"/>
    </row>
    <row r="9379" spans="2:4">
      <c r="B9379" s="417"/>
      <c r="C9379" s="418"/>
      <c r="D9379" s="418"/>
    </row>
    <row r="9380" spans="2:4">
      <c r="B9380" s="417"/>
      <c r="C9380" s="418"/>
      <c r="D9380" s="418"/>
    </row>
    <row r="9381" spans="2:4">
      <c r="B9381" s="417"/>
      <c r="C9381" s="418"/>
      <c r="D9381" s="418"/>
    </row>
    <row r="9382" spans="2:4">
      <c r="B9382" s="417"/>
      <c r="C9382" s="418"/>
      <c r="D9382" s="418"/>
    </row>
    <row r="9383" spans="2:4">
      <c r="B9383" s="417"/>
      <c r="C9383" s="418"/>
      <c r="D9383" s="418"/>
    </row>
    <row r="9384" spans="2:4">
      <c r="B9384" s="417"/>
      <c r="C9384" s="418"/>
      <c r="D9384" s="418"/>
    </row>
    <row r="9385" spans="2:4">
      <c r="B9385" s="417"/>
      <c r="C9385" s="418"/>
      <c r="D9385" s="418"/>
    </row>
    <row r="9386" spans="2:4">
      <c r="B9386" s="417"/>
      <c r="C9386" s="418"/>
      <c r="D9386" s="418"/>
    </row>
    <row r="9387" spans="2:4">
      <c r="B9387" s="417"/>
      <c r="C9387" s="418"/>
      <c r="D9387" s="418"/>
    </row>
    <row r="9388" spans="2:4">
      <c r="B9388" s="417"/>
      <c r="C9388" s="418"/>
      <c r="D9388" s="418"/>
    </row>
    <row r="9389" spans="2:4">
      <c r="B9389" s="417"/>
      <c r="C9389" s="418"/>
      <c r="D9389" s="418"/>
    </row>
    <row r="9390" spans="2:4">
      <c r="B9390" s="417"/>
      <c r="C9390" s="418"/>
      <c r="D9390" s="418"/>
    </row>
    <row r="9391" spans="2:4">
      <c r="B9391" s="417"/>
      <c r="C9391" s="418"/>
      <c r="D9391" s="418"/>
    </row>
    <row r="9392" spans="2:4">
      <c r="B9392" s="417"/>
      <c r="C9392" s="418"/>
      <c r="D9392" s="418"/>
    </row>
    <row r="9393" spans="2:4">
      <c r="B9393" s="417"/>
      <c r="C9393" s="418"/>
      <c r="D9393" s="418"/>
    </row>
    <row r="9394" spans="2:4">
      <c r="B9394" s="417"/>
      <c r="C9394" s="418"/>
      <c r="D9394" s="418"/>
    </row>
    <row r="9395" spans="2:4">
      <c r="B9395" s="417"/>
      <c r="C9395" s="418"/>
      <c r="D9395" s="418"/>
    </row>
    <row r="9396" spans="2:4">
      <c r="B9396" s="417"/>
      <c r="C9396" s="418"/>
      <c r="D9396" s="418"/>
    </row>
    <row r="9397" spans="2:4">
      <c r="B9397" s="417"/>
      <c r="C9397" s="418"/>
      <c r="D9397" s="418"/>
    </row>
    <row r="9398" spans="2:4">
      <c r="B9398" s="417"/>
      <c r="C9398" s="418"/>
      <c r="D9398" s="418"/>
    </row>
    <row r="9399" spans="2:4">
      <c r="B9399" s="417"/>
      <c r="C9399" s="418"/>
      <c r="D9399" s="418"/>
    </row>
    <row r="9400" spans="2:4">
      <c r="B9400" s="417"/>
      <c r="C9400" s="418"/>
      <c r="D9400" s="418"/>
    </row>
    <row r="9401" spans="2:4">
      <c r="B9401" s="417"/>
      <c r="C9401" s="418"/>
      <c r="D9401" s="418"/>
    </row>
    <row r="9402" spans="2:4">
      <c r="B9402" s="417"/>
      <c r="C9402" s="418"/>
      <c r="D9402" s="418"/>
    </row>
    <row r="9403" spans="2:4">
      <c r="B9403" s="417"/>
      <c r="C9403" s="418"/>
      <c r="D9403" s="418"/>
    </row>
    <row r="9404" spans="2:4">
      <c r="B9404" s="417"/>
      <c r="C9404" s="418"/>
      <c r="D9404" s="418"/>
    </row>
    <row r="9405" spans="2:4">
      <c r="B9405" s="417"/>
      <c r="C9405" s="418"/>
      <c r="D9405" s="418"/>
    </row>
    <row r="9406" spans="2:4">
      <c r="B9406" s="417"/>
      <c r="C9406" s="418"/>
      <c r="D9406" s="418"/>
    </row>
    <row r="9407" spans="2:4">
      <c r="B9407" s="417"/>
      <c r="C9407" s="418"/>
      <c r="D9407" s="418"/>
    </row>
    <row r="9408" spans="2:4">
      <c r="B9408" s="417"/>
      <c r="C9408" s="418"/>
      <c r="D9408" s="418"/>
    </row>
    <row r="9409" spans="2:4">
      <c r="B9409" s="417"/>
      <c r="C9409" s="418"/>
      <c r="D9409" s="418"/>
    </row>
    <row r="9410" spans="2:4">
      <c r="B9410" s="417"/>
      <c r="C9410" s="418"/>
      <c r="D9410" s="418"/>
    </row>
    <row r="9411" spans="2:4">
      <c r="B9411" s="417"/>
      <c r="C9411" s="418"/>
      <c r="D9411" s="418"/>
    </row>
    <row r="9412" spans="2:4">
      <c r="B9412" s="417"/>
      <c r="C9412" s="418"/>
      <c r="D9412" s="418"/>
    </row>
    <row r="9413" spans="2:4">
      <c r="B9413" s="417"/>
      <c r="C9413" s="418"/>
      <c r="D9413" s="418"/>
    </row>
    <row r="9414" spans="2:4">
      <c r="B9414" s="417"/>
      <c r="C9414" s="418"/>
      <c r="D9414" s="418"/>
    </row>
    <row r="9415" spans="2:4">
      <c r="B9415" s="417"/>
      <c r="C9415" s="418"/>
      <c r="D9415" s="418"/>
    </row>
    <row r="9416" spans="2:4">
      <c r="B9416" s="417"/>
      <c r="C9416" s="418"/>
      <c r="D9416" s="418"/>
    </row>
    <row r="9417" spans="2:4">
      <c r="B9417" s="417"/>
      <c r="C9417" s="418"/>
      <c r="D9417" s="418"/>
    </row>
    <row r="9418" spans="2:4">
      <c r="B9418" s="417"/>
      <c r="C9418" s="418"/>
      <c r="D9418" s="418"/>
    </row>
    <row r="9419" spans="2:4">
      <c r="B9419" s="417"/>
      <c r="C9419" s="418"/>
      <c r="D9419" s="418"/>
    </row>
    <row r="9420" spans="2:4">
      <c r="B9420" s="417"/>
      <c r="C9420" s="418"/>
      <c r="D9420" s="418"/>
    </row>
    <row r="9421" spans="2:4">
      <c r="B9421" s="417"/>
      <c r="C9421" s="418"/>
      <c r="D9421" s="418"/>
    </row>
    <row r="9422" spans="2:4">
      <c r="B9422" s="417"/>
      <c r="C9422" s="418"/>
      <c r="D9422" s="418"/>
    </row>
    <row r="9423" spans="2:4">
      <c r="B9423" s="417"/>
      <c r="C9423" s="418"/>
      <c r="D9423" s="418"/>
    </row>
    <row r="9424" spans="2:4">
      <c r="B9424" s="417"/>
      <c r="C9424" s="418"/>
      <c r="D9424" s="418"/>
    </row>
    <row r="9425" spans="2:4">
      <c r="B9425" s="417"/>
      <c r="C9425" s="418"/>
      <c r="D9425" s="418"/>
    </row>
    <row r="9426" spans="2:4">
      <c r="B9426" s="417"/>
      <c r="C9426" s="418"/>
      <c r="D9426" s="418"/>
    </row>
    <row r="9427" spans="2:4">
      <c r="B9427" s="417"/>
      <c r="C9427" s="418"/>
      <c r="D9427" s="418"/>
    </row>
    <row r="9428" spans="2:4">
      <c r="B9428" s="417"/>
      <c r="C9428" s="418"/>
      <c r="D9428" s="418"/>
    </row>
    <row r="9429" spans="2:4">
      <c r="B9429" s="417"/>
      <c r="C9429" s="418"/>
      <c r="D9429" s="418"/>
    </row>
    <row r="9430" spans="2:4">
      <c r="B9430" s="417"/>
      <c r="C9430" s="418"/>
      <c r="D9430" s="418"/>
    </row>
    <row r="9431" spans="2:4">
      <c r="B9431" s="417"/>
      <c r="C9431" s="418"/>
      <c r="D9431" s="418"/>
    </row>
    <row r="9432" spans="2:4">
      <c r="B9432" s="417"/>
      <c r="C9432" s="418"/>
      <c r="D9432" s="418"/>
    </row>
    <row r="9433" spans="2:4">
      <c r="B9433" s="417"/>
      <c r="C9433" s="418"/>
      <c r="D9433" s="418"/>
    </row>
    <row r="9434" spans="2:4">
      <c r="B9434" s="417"/>
      <c r="C9434" s="418"/>
      <c r="D9434" s="418"/>
    </row>
    <row r="9435" spans="2:4">
      <c r="B9435" s="417"/>
      <c r="C9435" s="418"/>
      <c r="D9435" s="418"/>
    </row>
    <row r="9436" spans="2:4">
      <c r="B9436" s="417"/>
      <c r="C9436" s="418"/>
      <c r="D9436" s="418"/>
    </row>
    <row r="9437" spans="2:4">
      <c r="B9437" s="417"/>
      <c r="C9437" s="418"/>
      <c r="D9437" s="418"/>
    </row>
    <row r="9438" spans="2:4">
      <c r="B9438" s="417"/>
      <c r="C9438" s="418"/>
      <c r="D9438" s="418"/>
    </row>
    <row r="9439" spans="2:4">
      <c r="B9439" s="417"/>
      <c r="C9439" s="418"/>
      <c r="D9439" s="418"/>
    </row>
    <row r="9440" spans="2:4">
      <c r="B9440" s="417"/>
      <c r="C9440" s="418"/>
      <c r="D9440" s="418"/>
    </row>
    <row r="9441" spans="2:4">
      <c r="B9441" s="417"/>
      <c r="C9441" s="418"/>
      <c r="D9441" s="418"/>
    </row>
    <row r="9442" spans="2:4">
      <c r="B9442" s="417"/>
      <c r="C9442" s="418"/>
      <c r="D9442" s="418"/>
    </row>
    <row r="9443" spans="2:4">
      <c r="B9443" s="417"/>
      <c r="C9443" s="418"/>
      <c r="D9443" s="418"/>
    </row>
    <row r="9444" spans="2:4">
      <c r="B9444" s="417"/>
      <c r="C9444" s="418"/>
      <c r="D9444" s="418"/>
    </row>
    <row r="9445" spans="2:4">
      <c r="B9445" s="417"/>
      <c r="C9445" s="418"/>
      <c r="D9445" s="418"/>
    </row>
    <row r="9446" spans="2:4">
      <c r="B9446" s="417"/>
      <c r="C9446" s="418"/>
      <c r="D9446" s="418"/>
    </row>
    <row r="9447" spans="2:4">
      <c r="B9447" s="417"/>
      <c r="C9447" s="418"/>
      <c r="D9447" s="418"/>
    </row>
    <row r="9448" spans="2:4">
      <c r="B9448" s="417"/>
      <c r="C9448" s="418"/>
      <c r="D9448" s="418"/>
    </row>
    <row r="9449" spans="2:4">
      <c r="B9449" s="417"/>
      <c r="C9449" s="418"/>
      <c r="D9449" s="418"/>
    </row>
    <row r="9450" spans="2:4">
      <c r="B9450" s="417"/>
      <c r="C9450" s="418"/>
      <c r="D9450" s="418"/>
    </row>
    <row r="9451" spans="2:4">
      <c r="B9451" s="417"/>
      <c r="C9451" s="418"/>
      <c r="D9451" s="418"/>
    </row>
    <row r="9452" spans="2:4">
      <c r="B9452" s="417"/>
      <c r="C9452" s="418"/>
      <c r="D9452" s="418"/>
    </row>
    <row r="9453" spans="2:4">
      <c r="B9453" s="417"/>
      <c r="C9453" s="418"/>
      <c r="D9453" s="418"/>
    </row>
    <row r="9454" spans="2:4">
      <c r="B9454" s="417"/>
      <c r="C9454" s="418"/>
      <c r="D9454" s="418"/>
    </row>
    <row r="9455" spans="2:4">
      <c r="B9455" s="417"/>
      <c r="C9455" s="418"/>
      <c r="D9455" s="418"/>
    </row>
    <row r="9456" spans="2:4">
      <c r="B9456" s="417"/>
      <c r="C9456" s="418"/>
      <c r="D9456" s="418"/>
    </row>
    <row r="9457" spans="2:4">
      <c r="B9457" s="417"/>
      <c r="C9457" s="418"/>
      <c r="D9457" s="418"/>
    </row>
    <row r="9458" spans="2:4">
      <c r="B9458" s="417"/>
      <c r="C9458" s="418"/>
      <c r="D9458" s="418"/>
    </row>
    <row r="9459" spans="2:4">
      <c r="B9459" s="417"/>
      <c r="C9459" s="418"/>
      <c r="D9459" s="418"/>
    </row>
    <row r="9460" spans="2:4">
      <c r="B9460" s="417"/>
      <c r="C9460" s="418"/>
      <c r="D9460" s="418"/>
    </row>
    <row r="9461" spans="2:4">
      <c r="B9461" s="417"/>
      <c r="C9461" s="418"/>
      <c r="D9461" s="418"/>
    </row>
    <row r="9462" spans="2:4">
      <c r="B9462" s="417"/>
      <c r="C9462" s="418"/>
      <c r="D9462" s="418"/>
    </row>
    <row r="9463" spans="2:4">
      <c r="B9463" s="417"/>
      <c r="C9463" s="418"/>
      <c r="D9463" s="418"/>
    </row>
    <row r="9464" spans="2:4">
      <c r="B9464" s="417"/>
      <c r="C9464" s="418"/>
      <c r="D9464" s="418"/>
    </row>
    <row r="9465" spans="2:4">
      <c r="B9465" s="417"/>
      <c r="C9465" s="418"/>
      <c r="D9465" s="418"/>
    </row>
    <row r="9466" spans="2:4">
      <c r="B9466" s="417"/>
      <c r="C9466" s="418"/>
      <c r="D9466" s="418"/>
    </row>
    <row r="9467" spans="2:4">
      <c r="B9467" s="417"/>
      <c r="C9467" s="418"/>
      <c r="D9467" s="418"/>
    </row>
    <row r="9468" spans="2:4">
      <c r="B9468" s="417"/>
      <c r="C9468" s="418"/>
      <c r="D9468" s="418"/>
    </row>
    <row r="9469" spans="2:4">
      <c r="B9469" s="417"/>
      <c r="C9469" s="418"/>
      <c r="D9469" s="418"/>
    </row>
    <row r="9470" spans="2:4">
      <c r="B9470" s="417"/>
      <c r="C9470" s="418"/>
      <c r="D9470" s="418"/>
    </row>
    <row r="9471" spans="2:4">
      <c r="B9471" s="417"/>
      <c r="C9471" s="418"/>
      <c r="D9471" s="418"/>
    </row>
    <row r="9472" spans="2:4">
      <c r="B9472" s="417"/>
      <c r="C9472" s="418"/>
      <c r="D9472" s="418"/>
    </row>
    <row r="9473" spans="2:4">
      <c r="B9473" s="417"/>
      <c r="C9473" s="418"/>
      <c r="D9473" s="418"/>
    </row>
    <row r="9474" spans="2:4">
      <c r="B9474" s="417"/>
      <c r="C9474" s="418"/>
      <c r="D9474" s="418"/>
    </row>
    <row r="9475" spans="2:4">
      <c r="B9475" s="417"/>
      <c r="C9475" s="418"/>
      <c r="D9475" s="418"/>
    </row>
    <row r="9476" spans="2:4">
      <c r="B9476" s="417"/>
      <c r="C9476" s="418"/>
      <c r="D9476" s="418"/>
    </row>
    <row r="9477" spans="2:4">
      <c r="B9477" s="417"/>
      <c r="C9477" s="418"/>
      <c r="D9477" s="418"/>
    </row>
    <row r="9478" spans="2:4">
      <c r="B9478" s="417"/>
      <c r="C9478" s="418"/>
      <c r="D9478" s="418"/>
    </row>
    <row r="9479" spans="2:4">
      <c r="B9479" s="417"/>
      <c r="C9479" s="418"/>
      <c r="D9479" s="418"/>
    </row>
    <row r="9480" spans="2:4">
      <c r="B9480" s="417"/>
      <c r="C9480" s="418"/>
      <c r="D9480" s="418"/>
    </row>
    <row r="9481" spans="2:4">
      <c r="B9481" s="417"/>
      <c r="C9481" s="418"/>
      <c r="D9481" s="418"/>
    </row>
    <row r="9482" spans="2:4">
      <c r="B9482" s="417"/>
      <c r="C9482" s="418"/>
      <c r="D9482" s="418"/>
    </row>
    <row r="9483" spans="2:4">
      <c r="B9483" s="417"/>
      <c r="C9483" s="418"/>
      <c r="D9483" s="418"/>
    </row>
    <row r="9484" spans="2:4">
      <c r="B9484" s="417"/>
      <c r="C9484" s="418"/>
      <c r="D9484" s="418"/>
    </row>
    <row r="9485" spans="2:4">
      <c r="B9485" s="417"/>
      <c r="C9485" s="418"/>
      <c r="D9485" s="418"/>
    </row>
    <row r="9486" spans="2:4">
      <c r="B9486" s="417"/>
      <c r="C9486" s="418"/>
      <c r="D9486" s="418"/>
    </row>
    <row r="9487" spans="2:4">
      <c r="B9487" s="417"/>
      <c r="C9487" s="418"/>
      <c r="D9487" s="418"/>
    </row>
    <row r="9488" spans="2:4">
      <c r="B9488" s="417"/>
      <c r="C9488" s="418"/>
      <c r="D9488" s="418"/>
    </row>
    <row r="9489" spans="2:4">
      <c r="B9489" s="417"/>
      <c r="C9489" s="418"/>
      <c r="D9489" s="418"/>
    </row>
    <row r="9490" spans="2:4">
      <c r="B9490" s="417"/>
      <c r="C9490" s="418"/>
      <c r="D9490" s="418"/>
    </row>
    <row r="9491" spans="2:4">
      <c r="B9491" s="417"/>
      <c r="C9491" s="418"/>
      <c r="D9491" s="418"/>
    </row>
    <row r="9492" spans="2:4">
      <c r="B9492" s="417"/>
      <c r="C9492" s="418"/>
      <c r="D9492" s="418"/>
    </row>
    <row r="9493" spans="2:4">
      <c r="B9493" s="417"/>
      <c r="C9493" s="418"/>
      <c r="D9493" s="418"/>
    </row>
    <row r="9494" spans="2:4">
      <c r="B9494" s="417"/>
      <c r="C9494" s="418"/>
      <c r="D9494" s="418"/>
    </row>
    <row r="9495" spans="2:4">
      <c r="B9495" s="417"/>
      <c r="C9495" s="418"/>
      <c r="D9495" s="418"/>
    </row>
    <row r="9496" spans="2:4">
      <c r="B9496" s="417"/>
      <c r="C9496" s="418"/>
      <c r="D9496" s="418"/>
    </row>
    <row r="9497" spans="2:4">
      <c r="B9497" s="417"/>
      <c r="C9497" s="418"/>
      <c r="D9497" s="418"/>
    </row>
    <row r="9498" spans="2:4">
      <c r="B9498" s="417"/>
      <c r="C9498" s="418"/>
      <c r="D9498" s="418"/>
    </row>
    <row r="9499" spans="2:4">
      <c r="B9499" s="417"/>
      <c r="C9499" s="418"/>
      <c r="D9499" s="418"/>
    </row>
    <row r="9500" spans="2:4">
      <c r="B9500" s="417"/>
      <c r="C9500" s="418"/>
      <c r="D9500" s="418"/>
    </row>
    <row r="9501" spans="2:4">
      <c r="B9501" s="417"/>
      <c r="C9501" s="418"/>
      <c r="D9501" s="418"/>
    </row>
    <row r="9502" spans="2:4">
      <c r="B9502" s="417"/>
      <c r="C9502" s="418"/>
      <c r="D9502" s="418"/>
    </row>
    <row r="9503" spans="2:4">
      <c r="B9503" s="417"/>
      <c r="C9503" s="418"/>
      <c r="D9503" s="418"/>
    </row>
    <row r="9504" spans="2:4">
      <c r="B9504" s="417"/>
      <c r="C9504" s="418"/>
      <c r="D9504" s="418"/>
    </row>
    <row r="9505" spans="2:4">
      <c r="B9505" s="417"/>
      <c r="C9505" s="418"/>
      <c r="D9505" s="418"/>
    </row>
    <row r="9506" spans="2:4">
      <c r="B9506" s="417"/>
      <c r="C9506" s="418"/>
      <c r="D9506" s="418"/>
    </row>
    <row r="9507" spans="2:4">
      <c r="B9507" s="417"/>
      <c r="C9507" s="418"/>
      <c r="D9507" s="418"/>
    </row>
    <row r="9508" spans="2:4">
      <c r="B9508" s="417"/>
      <c r="C9508" s="418"/>
      <c r="D9508" s="418"/>
    </row>
    <row r="9509" spans="2:4">
      <c r="B9509" s="417"/>
      <c r="C9509" s="418"/>
      <c r="D9509" s="418"/>
    </row>
    <row r="9510" spans="2:4">
      <c r="B9510" s="417"/>
      <c r="C9510" s="418"/>
      <c r="D9510" s="418"/>
    </row>
    <row r="9511" spans="2:4">
      <c r="B9511" s="417"/>
      <c r="C9511" s="418"/>
      <c r="D9511" s="418"/>
    </row>
    <row r="9512" spans="2:4">
      <c r="B9512" s="417"/>
      <c r="C9512" s="418"/>
      <c r="D9512" s="418"/>
    </row>
    <row r="9513" spans="2:4">
      <c r="B9513" s="417"/>
      <c r="C9513" s="418"/>
      <c r="D9513" s="418"/>
    </row>
    <row r="9514" spans="2:4">
      <c r="B9514" s="417"/>
      <c r="C9514" s="418"/>
      <c r="D9514" s="418"/>
    </row>
    <row r="9515" spans="2:4">
      <c r="B9515" s="417"/>
      <c r="C9515" s="418"/>
      <c r="D9515" s="418"/>
    </row>
    <row r="9516" spans="2:4">
      <c r="B9516" s="417"/>
      <c r="C9516" s="418"/>
      <c r="D9516" s="418"/>
    </row>
    <row r="9517" spans="2:4">
      <c r="B9517" s="417"/>
      <c r="C9517" s="418"/>
      <c r="D9517" s="418"/>
    </row>
    <row r="9518" spans="2:4">
      <c r="B9518" s="417"/>
      <c r="C9518" s="418"/>
      <c r="D9518" s="418"/>
    </row>
    <row r="9519" spans="2:4">
      <c r="B9519" s="417"/>
      <c r="C9519" s="418"/>
      <c r="D9519" s="418"/>
    </row>
    <row r="9520" spans="2:4">
      <c r="B9520" s="417"/>
      <c r="C9520" s="418"/>
      <c r="D9520" s="418"/>
    </row>
    <row r="9521" spans="2:4">
      <c r="B9521" s="417"/>
      <c r="C9521" s="418"/>
      <c r="D9521" s="418"/>
    </row>
    <row r="9522" spans="2:4">
      <c r="B9522" s="417"/>
      <c r="C9522" s="418"/>
      <c r="D9522" s="418"/>
    </row>
    <row r="9523" spans="2:4">
      <c r="B9523" s="417"/>
      <c r="C9523" s="418"/>
      <c r="D9523" s="418"/>
    </row>
    <row r="9524" spans="2:4">
      <c r="B9524" s="417"/>
      <c r="C9524" s="418"/>
      <c r="D9524" s="418"/>
    </row>
    <row r="9525" spans="2:4">
      <c r="B9525" s="417"/>
      <c r="C9525" s="418"/>
      <c r="D9525" s="418"/>
    </row>
    <row r="9526" spans="2:4">
      <c r="B9526" s="417"/>
      <c r="C9526" s="418"/>
      <c r="D9526" s="418"/>
    </row>
    <row r="9527" spans="2:4">
      <c r="B9527" s="417"/>
      <c r="C9527" s="418"/>
      <c r="D9527" s="418"/>
    </row>
    <row r="9528" spans="2:4">
      <c r="B9528" s="417"/>
      <c r="C9528" s="418"/>
      <c r="D9528" s="418"/>
    </row>
    <row r="9529" spans="2:4">
      <c r="B9529" s="417"/>
      <c r="C9529" s="418"/>
      <c r="D9529" s="418"/>
    </row>
    <row r="9530" spans="2:4">
      <c r="B9530" s="417"/>
      <c r="C9530" s="418"/>
      <c r="D9530" s="418"/>
    </row>
    <row r="9531" spans="2:4">
      <c r="B9531" s="417"/>
      <c r="C9531" s="418"/>
      <c r="D9531" s="418"/>
    </row>
    <row r="9532" spans="2:4">
      <c r="B9532" s="417"/>
      <c r="C9532" s="418"/>
      <c r="D9532" s="418"/>
    </row>
    <row r="9533" spans="2:4">
      <c r="B9533" s="417"/>
      <c r="C9533" s="418"/>
      <c r="D9533" s="418"/>
    </row>
    <row r="9534" spans="2:4">
      <c r="B9534" s="417"/>
      <c r="C9534" s="418"/>
      <c r="D9534" s="418"/>
    </row>
    <row r="9535" spans="2:4">
      <c r="B9535" s="417"/>
      <c r="C9535" s="418"/>
      <c r="D9535" s="418"/>
    </row>
    <row r="9536" spans="2:4">
      <c r="B9536" s="417"/>
      <c r="C9536" s="418"/>
      <c r="D9536" s="418"/>
    </row>
    <row r="9537" spans="2:4">
      <c r="B9537" s="417"/>
      <c r="C9537" s="418"/>
      <c r="D9537" s="418"/>
    </row>
    <row r="9538" spans="2:4">
      <c r="B9538" s="417"/>
      <c r="C9538" s="418"/>
      <c r="D9538" s="418"/>
    </row>
    <row r="9539" spans="2:4">
      <c r="B9539" s="417"/>
      <c r="C9539" s="418"/>
      <c r="D9539" s="418"/>
    </row>
    <row r="9540" spans="2:4">
      <c r="B9540" s="417"/>
      <c r="C9540" s="418"/>
      <c r="D9540" s="418"/>
    </row>
    <row r="9541" spans="2:4">
      <c r="B9541" s="417"/>
      <c r="C9541" s="418"/>
      <c r="D9541" s="418"/>
    </row>
    <row r="9542" spans="2:4">
      <c r="B9542" s="417"/>
      <c r="C9542" s="418"/>
      <c r="D9542" s="418"/>
    </row>
    <row r="9543" spans="2:4">
      <c r="B9543" s="417"/>
      <c r="C9543" s="418"/>
      <c r="D9543" s="418"/>
    </row>
    <row r="9544" spans="2:4">
      <c r="B9544" s="417"/>
      <c r="C9544" s="418"/>
      <c r="D9544" s="418"/>
    </row>
    <row r="9545" spans="2:4">
      <c r="B9545" s="417"/>
      <c r="C9545" s="418"/>
      <c r="D9545" s="418"/>
    </row>
    <row r="9546" spans="2:4">
      <c r="B9546" s="417"/>
      <c r="C9546" s="418"/>
      <c r="D9546" s="418"/>
    </row>
    <row r="9547" spans="2:4">
      <c r="B9547" s="417"/>
      <c r="C9547" s="418"/>
      <c r="D9547" s="418"/>
    </row>
    <row r="9548" spans="2:4">
      <c r="B9548" s="417"/>
      <c r="C9548" s="418"/>
      <c r="D9548" s="418"/>
    </row>
    <row r="9549" spans="2:4">
      <c r="B9549" s="417"/>
      <c r="C9549" s="418"/>
      <c r="D9549" s="418"/>
    </row>
    <row r="9550" spans="2:4">
      <c r="B9550" s="417"/>
      <c r="C9550" s="418"/>
      <c r="D9550" s="418"/>
    </row>
    <row r="9551" spans="2:4">
      <c r="B9551" s="417"/>
      <c r="C9551" s="418"/>
      <c r="D9551" s="418"/>
    </row>
    <row r="9552" spans="2:4">
      <c r="B9552" s="417"/>
      <c r="C9552" s="418"/>
      <c r="D9552" s="418"/>
    </row>
    <row r="9553" spans="2:4">
      <c r="B9553" s="417"/>
      <c r="C9553" s="418"/>
      <c r="D9553" s="418"/>
    </row>
    <row r="9554" spans="2:4">
      <c r="B9554" s="417"/>
      <c r="C9554" s="418"/>
      <c r="D9554" s="418"/>
    </row>
    <row r="9555" spans="2:4">
      <c r="B9555" s="417"/>
      <c r="C9555" s="418"/>
      <c r="D9555" s="418"/>
    </row>
    <row r="9556" spans="2:4">
      <c r="B9556" s="417"/>
      <c r="C9556" s="418"/>
      <c r="D9556" s="418"/>
    </row>
    <row r="9557" spans="2:4">
      <c r="B9557" s="417"/>
      <c r="C9557" s="418"/>
      <c r="D9557" s="418"/>
    </row>
    <row r="9558" spans="2:4">
      <c r="B9558" s="417"/>
      <c r="C9558" s="418"/>
      <c r="D9558" s="418"/>
    </row>
    <row r="9559" spans="2:4">
      <c r="B9559" s="417"/>
      <c r="C9559" s="418"/>
      <c r="D9559" s="418"/>
    </row>
    <row r="9560" spans="2:4">
      <c r="B9560" s="417"/>
      <c r="C9560" s="418"/>
      <c r="D9560" s="418"/>
    </row>
    <row r="9561" spans="2:4">
      <c r="B9561" s="417"/>
      <c r="C9561" s="418"/>
      <c r="D9561" s="418"/>
    </row>
    <row r="9562" spans="2:4">
      <c r="B9562" s="417"/>
      <c r="C9562" s="418"/>
      <c r="D9562" s="418"/>
    </row>
    <row r="9563" spans="2:4">
      <c r="B9563" s="417"/>
      <c r="C9563" s="418"/>
      <c r="D9563" s="418"/>
    </row>
    <row r="9564" spans="2:4">
      <c r="B9564" s="417"/>
      <c r="C9564" s="418"/>
      <c r="D9564" s="418"/>
    </row>
    <row r="9565" spans="2:4">
      <c r="B9565" s="417"/>
      <c r="C9565" s="418"/>
      <c r="D9565" s="418"/>
    </row>
    <row r="9566" spans="2:4">
      <c r="B9566" s="417"/>
      <c r="C9566" s="418"/>
      <c r="D9566" s="418"/>
    </row>
    <row r="9567" spans="2:4">
      <c r="B9567" s="417"/>
      <c r="C9567" s="418"/>
      <c r="D9567" s="418"/>
    </row>
    <row r="9568" spans="2:4">
      <c r="B9568" s="417"/>
      <c r="C9568" s="418"/>
      <c r="D9568" s="418"/>
    </row>
    <row r="9569" spans="2:4">
      <c r="B9569" s="417"/>
      <c r="C9569" s="418"/>
      <c r="D9569" s="418"/>
    </row>
    <row r="9570" spans="2:4">
      <c r="B9570" s="417"/>
      <c r="C9570" s="418"/>
      <c r="D9570" s="418"/>
    </row>
    <row r="9571" spans="2:4">
      <c r="B9571" s="417"/>
      <c r="C9571" s="418"/>
      <c r="D9571" s="418"/>
    </row>
    <row r="9572" spans="2:4">
      <c r="B9572" s="417"/>
      <c r="C9572" s="418"/>
      <c r="D9572" s="418"/>
    </row>
    <row r="9573" spans="2:4">
      <c r="B9573" s="417"/>
      <c r="C9573" s="418"/>
      <c r="D9573" s="418"/>
    </row>
    <row r="9574" spans="2:4">
      <c r="B9574" s="417"/>
      <c r="C9574" s="418"/>
      <c r="D9574" s="418"/>
    </row>
    <row r="9575" spans="2:4">
      <c r="B9575" s="417"/>
      <c r="C9575" s="418"/>
      <c r="D9575" s="418"/>
    </row>
    <row r="9576" spans="2:4">
      <c r="B9576" s="417"/>
      <c r="C9576" s="418"/>
      <c r="D9576" s="418"/>
    </row>
    <row r="9577" spans="2:4">
      <c r="B9577" s="417"/>
      <c r="C9577" s="418"/>
      <c r="D9577" s="418"/>
    </row>
    <row r="9578" spans="2:4">
      <c r="B9578" s="417"/>
      <c r="C9578" s="418"/>
      <c r="D9578" s="418"/>
    </row>
    <row r="9579" spans="2:4">
      <c r="B9579" s="417"/>
      <c r="C9579" s="418"/>
      <c r="D9579" s="418"/>
    </row>
    <row r="9580" spans="2:4">
      <c r="B9580" s="417"/>
      <c r="C9580" s="418"/>
      <c r="D9580" s="418"/>
    </row>
    <row r="9581" spans="2:4">
      <c r="B9581" s="417"/>
      <c r="C9581" s="418"/>
      <c r="D9581" s="418"/>
    </row>
    <row r="9582" spans="2:4">
      <c r="B9582" s="417"/>
      <c r="C9582" s="418"/>
      <c r="D9582" s="418"/>
    </row>
    <row r="9583" spans="2:4">
      <c r="B9583" s="417"/>
      <c r="C9583" s="418"/>
      <c r="D9583" s="418"/>
    </row>
    <row r="9584" spans="2:4">
      <c r="B9584" s="417"/>
      <c r="C9584" s="418"/>
      <c r="D9584" s="418"/>
    </row>
    <row r="9585" spans="2:4">
      <c r="B9585" s="417"/>
      <c r="C9585" s="418"/>
      <c r="D9585" s="418"/>
    </row>
    <row r="9586" spans="2:4">
      <c r="B9586" s="417"/>
      <c r="C9586" s="418"/>
      <c r="D9586" s="418"/>
    </row>
    <row r="9587" spans="2:4">
      <c r="B9587" s="417"/>
      <c r="C9587" s="418"/>
      <c r="D9587" s="418"/>
    </row>
    <row r="9588" spans="2:4">
      <c r="B9588" s="417"/>
      <c r="C9588" s="418"/>
      <c r="D9588" s="418"/>
    </row>
    <row r="9589" spans="2:4">
      <c r="B9589" s="417"/>
      <c r="C9589" s="418"/>
      <c r="D9589" s="418"/>
    </row>
    <row r="9590" spans="2:4">
      <c r="B9590" s="417"/>
      <c r="C9590" s="418"/>
      <c r="D9590" s="418"/>
    </row>
    <row r="9591" spans="2:4">
      <c r="B9591" s="417"/>
      <c r="C9591" s="418"/>
      <c r="D9591" s="418"/>
    </row>
    <row r="9592" spans="2:4">
      <c r="B9592" s="417"/>
      <c r="C9592" s="418"/>
      <c r="D9592" s="418"/>
    </row>
    <row r="9593" spans="2:4">
      <c r="B9593" s="417"/>
      <c r="C9593" s="418"/>
      <c r="D9593" s="418"/>
    </row>
    <row r="9594" spans="2:4">
      <c r="B9594" s="417"/>
      <c r="C9594" s="418"/>
      <c r="D9594" s="418"/>
    </row>
    <row r="9595" spans="2:4">
      <c r="B9595" s="417"/>
      <c r="C9595" s="418"/>
      <c r="D9595" s="418"/>
    </row>
    <row r="9596" spans="2:4">
      <c r="B9596" s="417"/>
      <c r="C9596" s="418"/>
      <c r="D9596" s="418"/>
    </row>
    <row r="9597" spans="2:4">
      <c r="B9597" s="417"/>
      <c r="C9597" s="418"/>
      <c r="D9597" s="418"/>
    </row>
    <row r="9598" spans="2:4">
      <c r="B9598" s="417"/>
      <c r="C9598" s="418"/>
      <c r="D9598" s="418"/>
    </row>
    <row r="9599" spans="2:4">
      <c r="B9599" s="417"/>
      <c r="C9599" s="418"/>
      <c r="D9599" s="418"/>
    </row>
    <row r="9600" spans="2:4">
      <c r="B9600" s="417"/>
      <c r="C9600" s="418"/>
      <c r="D9600" s="418"/>
    </row>
    <row r="9601" spans="2:4">
      <c r="B9601" s="417"/>
      <c r="C9601" s="418"/>
      <c r="D9601" s="418"/>
    </row>
    <row r="9602" spans="2:4">
      <c r="B9602" s="417"/>
      <c r="C9602" s="418"/>
      <c r="D9602" s="418"/>
    </row>
    <row r="9603" spans="2:4">
      <c r="B9603" s="417"/>
      <c r="C9603" s="418"/>
      <c r="D9603" s="418"/>
    </row>
    <row r="9604" spans="2:4">
      <c r="B9604" s="417"/>
      <c r="C9604" s="418"/>
      <c r="D9604" s="418"/>
    </row>
    <row r="9605" spans="2:4">
      <c r="B9605" s="417"/>
      <c r="C9605" s="418"/>
      <c r="D9605" s="418"/>
    </row>
    <row r="9606" spans="2:4">
      <c r="B9606" s="417"/>
      <c r="C9606" s="418"/>
      <c r="D9606" s="418"/>
    </row>
    <row r="9607" spans="2:4">
      <c r="B9607" s="417"/>
      <c r="C9607" s="418"/>
      <c r="D9607" s="418"/>
    </row>
    <row r="9608" spans="2:4">
      <c r="B9608" s="417"/>
      <c r="C9608" s="418"/>
      <c r="D9608" s="418"/>
    </row>
    <row r="9609" spans="2:4">
      <c r="B9609" s="417"/>
      <c r="C9609" s="418"/>
      <c r="D9609" s="418"/>
    </row>
    <row r="9610" spans="2:4">
      <c r="B9610" s="417"/>
      <c r="C9610" s="418"/>
      <c r="D9610" s="418"/>
    </row>
    <row r="9611" spans="2:4">
      <c r="B9611" s="417"/>
      <c r="C9611" s="418"/>
      <c r="D9611" s="418"/>
    </row>
    <row r="9612" spans="2:4">
      <c r="B9612" s="417"/>
      <c r="C9612" s="418"/>
      <c r="D9612" s="418"/>
    </row>
    <row r="9613" spans="2:4">
      <c r="B9613" s="417"/>
      <c r="C9613" s="418"/>
      <c r="D9613" s="418"/>
    </row>
    <row r="9614" spans="2:4">
      <c r="B9614" s="417"/>
      <c r="C9614" s="418"/>
      <c r="D9614" s="418"/>
    </row>
    <row r="9615" spans="2:4">
      <c r="B9615" s="417"/>
      <c r="C9615" s="418"/>
      <c r="D9615" s="418"/>
    </row>
    <row r="9616" spans="2:4">
      <c r="B9616" s="417"/>
      <c r="C9616" s="418"/>
      <c r="D9616" s="418"/>
    </row>
    <row r="9617" spans="2:4">
      <c r="B9617" s="417"/>
      <c r="C9617" s="418"/>
      <c r="D9617" s="418"/>
    </row>
    <row r="9618" spans="2:4">
      <c r="B9618" s="417"/>
      <c r="C9618" s="418"/>
      <c r="D9618" s="418"/>
    </row>
    <row r="9619" spans="2:4">
      <c r="B9619" s="417"/>
      <c r="C9619" s="418"/>
      <c r="D9619" s="418"/>
    </row>
    <row r="9620" spans="2:4">
      <c r="B9620" s="417"/>
      <c r="C9620" s="418"/>
      <c r="D9620" s="418"/>
    </row>
    <row r="9621" spans="2:4">
      <c r="B9621" s="417"/>
      <c r="C9621" s="418"/>
      <c r="D9621" s="418"/>
    </row>
    <row r="9622" spans="2:4">
      <c r="B9622" s="417"/>
      <c r="C9622" s="418"/>
      <c r="D9622" s="418"/>
    </row>
    <row r="9623" spans="2:4">
      <c r="B9623" s="417"/>
      <c r="C9623" s="418"/>
      <c r="D9623" s="418"/>
    </row>
    <row r="9624" spans="2:4">
      <c r="B9624" s="417"/>
      <c r="C9624" s="418"/>
      <c r="D9624" s="418"/>
    </row>
    <row r="9625" spans="2:4">
      <c r="B9625" s="417"/>
      <c r="C9625" s="418"/>
      <c r="D9625" s="418"/>
    </row>
    <row r="9626" spans="2:4">
      <c r="B9626" s="417"/>
      <c r="C9626" s="418"/>
      <c r="D9626" s="418"/>
    </row>
    <row r="9627" spans="2:4">
      <c r="B9627" s="417"/>
      <c r="C9627" s="418"/>
      <c r="D9627" s="418"/>
    </row>
    <row r="9628" spans="2:4">
      <c r="B9628" s="417"/>
      <c r="C9628" s="418"/>
      <c r="D9628" s="418"/>
    </row>
    <row r="9629" spans="2:4">
      <c r="B9629" s="417"/>
      <c r="C9629" s="418"/>
      <c r="D9629" s="418"/>
    </row>
    <row r="9630" spans="2:4">
      <c r="B9630" s="417"/>
      <c r="C9630" s="418"/>
      <c r="D9630" s="418"/>
    </row>
    <row r="9631" spans="2:4">
      <c r="B9631" s="417"/>
      <c r="C9631" s="418"/>
      <c r="D9631" s="418"/>
    </row>
    <row r="9632" spans="2:4">
      <c r="B9632" s="417"/>
      <c r="C9632" s="418"/>
      <c r="D9632" s="418"/>
    </row>
    <row r="9633" spans="2:4">
      <c r="B9633" s="417"/>
      <c r="C9633" s="418"/>
      <c r="D9633" s="418"/>
    </row>
    <row r="9634" spans="2:4">
      <c r="B9634" s="417"/>
      <c r="C9634" s="418"/>
      <c r="D9634" s="418"/>
    </row>
    <row r="9635" spans="2:4">
      <c r="B9635" s="417"/>
      <c r="C9635" s="418"/>
      <c r="D9635" s="418"/>
    </row>
    <row r="9636" spans="2:4">
      <c r="B9636" s="417"/>
      <c r="C9636" s="418"/>
      <c r="D9636" s="418"/>
    </row>
    <row r="9637" spans="2:4">
      <c r="B9637" s="417"/>
      <c r="C9637" s="418"/>
      <c r="D9637" s="418"/>
    </row>
    <row r="9638" spans="2:4">
      <c r="B9638" s="417"/>
      <c r="C9638" s="418"/>
      <c r="D9638" s="418"/>
    </row>
    <row r="9639" spans="2:4">
      <c r="B9639" s="417"/>
      <c r="C9639" s="418"/>
      <c r="D9639" s="418"/>
    </row>
    <row r="9640" spans="2:4">
      <c r="B9640" s="417"/>
      <c r="C9640" s="418"/>
      <c r="D9640" s="418"/>
    </row>
    <row r="9641" spans="2:4">
      <c r="B9641" s="417"/>
      <c r="C9641" s="418"/>
      <c r="D9641" s="418"/>
    </row>
    <row r="9642" spans="2:4">
      <c r="B9642" s="417"/>
      <c r="C9642" s="418"/>
      <c r="D9642" s="418"/>
    </row>
    <row r="9643" spans="2:4">
      <c r="B9643" s="417"/>
      <c r="C9643" s="418"/>
      <c r="D9643" s="418"/>
    </row>
    <row r="9644" spans="2:4">
      <c r="B9644" s="417"/>
      <c r="C9644" s="418"/>
      <c r="D9644" s="418"/>
    </row>
    <row r="9645" spans="2:4">
      <c r="B9645" s="417"/>
      <c r="C9645" s="418"/>
      <c r="D9645" s="418"/>
    </row>
    <row r="9646" spans="2:4">
      <c r="B9646" s="417"/>
      <c r="C9646" s="418"/>
      <c r="D9646" s="418"/>
    </row>
    <row r="9647" spans="2:4">
      <c r="B9647" s="417"/>
      <c r="C9647" s="418"/>
      <c r="D9647" s="418"/>
    </row>
    <row r="9648" spans="2:4">
      <c r="B9648" s="417"/>
      <c r="C9648" s="418"/>
      <c r="D9648" s="418"/>
    </row>
    <row r="9649" spans="2:4">
      <c r="B9649" s="417"/>
      <c r="C9649" s="418"/>
      <c r="D9649" s="418"/>
    </row>
    <row r="9650" spans="2:4">
      <c r="B9650" s="417"/>
      <c r="C9650" s="418"/>
      <c r="D9650" s="418"/>
    </row>
    <row r="9651" spans="2:4">
      <c r="B9651" s="417"/>
      <c r="C9651" s="418"/>
      <c r="D9651" s="418"/>
    </row>
    <row r="9652" spans="2:4">
      <c r="B9652" s="417"/>
      <c r="C9652" s="418"/>
      <c r="D9652" s="418"/>
    </row>
    <row r="9653" spans="2:4">
      <c r="B9653" s="417"/>
      <c r="C9653" s="418"/>
      <c r="D9653" s="418"/>
    </row>
    <row r="9654" spans="2:4">
      <c r="B9654" s="417"/>
      <c r="C9654" s="418"/>
      <c r="D9654" s="418"/>
    </row>
    <row r="9655" spans="2:4">
      <c r="B9655" s="417"/>
      <c r="C9655" s="418"/>
      <c r="D9655" s="418"/>
    </row>
    <row r="9656" spans="2:4">
      <c r="B9656" s="417"/>
      <c r="C9656" s="418"/>
      <c r="D9656" s="418"/>
    </row>
    <row r="9657" spans="2:4">
      <c r="B9657" s="417"/>
      <c r="C9657" s="418"/>
      <c r="D9657" s="418"/>
    </row>
    <row r="9658" spans="2:4">
      <c r="B9658" s="417"/>
      <c r="C9658" s="418"/>
      <c r="D9658" s="418"/>
    </row>
    <row r="9659" spans="2:4">
      <c r="B9659" s="417"/>
      <c r="C9659" s="418"/>
      <c r="D9659" s="418"/>
    </row>
    <row r="9660" spans="2:4">
      <c r="B9660" s="417"/>
      <c r="C9660" s="418"/>
      <c r="D9660" s="418"/>
    </row>
    <row r="9661" spans="2:4">
      <c r="B9661" s="417"/>
      <c r="C9661" s="418"/>
      <c r="D9661" s="418"/>
    </row>
    <row r="9662" spans="2:4">
      <c r="B9662" s="417"/>
      <c r="C9662" s="418"/>
      <c r="D9662" s="418"/>
    </row>
    <row r="9663" spans="2:4">
      <c r="B9663" s="417"/>
      <c r="C9663" s="418"/>
      <c r="D9663" s="418"/>
    </row>
    <row r="9664" spans="2:4">
      <c r="B9664" s="417"/>
      <c r="C9664" s="418"/>
      <c r="D9664" s="418"/>
    </row>
    <row r="9665" spans="2:4">
      <c r="B9665" s="417"/>
      <c r="C9665" s="418"/>
      <c r="D9665" s="418"/>
    </row>
    <row r="9666" spans="2:4">
      <c r="B9666" s="417"/>
      <c r="C9666" s="418"/>
      <c r="D9666" s="418"/>
    </row>
    <row r="9667" spans="2:4">
      <c r="B9667" s="417"/>
      <c r="C9667" s="418"/>
      <c r="D9667" s="418"/>
    </row>
    <row r="9668" spans="2:4">
      <c r="B9668" s="417"/>
      <c r="C9668" s="418"/>
      <c r="D9668" s="418"/>
    </row>
    <row r="9669" spans="2:4">
      <c r="B9669" s="417"/>
      <c r="C9669" s="418"/>
      <c r="D9669" s="418"/>
    </row>
    <row r="9670" spans="2:4">
      <c r="B9670" s="417"/>
      <c r="C9670" s="418"/>
      <c r="D9670" s="418"/>
    </row>
    <row r="9671" spans="2:4">
      <c r="B9671" s="417"/>
      <c r="C9671" s="418"/>
      <c r="D9671" s="418"/>
    </row>
    <row r="9672" spans="2:4">
      <c r="B9672" s="417"/>
      <c r="C9672" s="418"/>
      <c r="D9672" s="418"/>
    </row>
    <row r="9673" spans="2:4">
      <c r="B9673" s="417"/>
      <c r="C9673" s="418"/>
      <c r="D9673" s="418"/>
    </row>
    <row r="9674" spans="2:4">
      <c r="B9674" s="417"/>
      <c r="C9674" s="418"/>
      <c r="D9674" s="418"/>
    </row>
    <row r="9675" spans="2:4">
      <c r="B9675" s="417"/>
      <c r="C9675" s="418"/>
      <c r="D9675" s="418"/>
    </row>
    <row r="9676" spans="2:4">
      <c r="B9676" s="417"/>
      <c r="C9676" s="418"/>
      <c r="D9676" s="418"/>
    </row>
    <row r="9677" spans="2:4">
      <c r="B9677" s="417"/>
      <c r="C9677" s="418"/>
      <c r="D9677" s="418"/>
    </row>
    <row r="9678" spans="2:4">
      <c r="B9678" s="417"/>
      <c r="C9678" s="418"/>
      <c r="D9678" s="418"/>
    </row>
    <row r="9679" spans="2:4">
      <c r="B9679" s="417"/>
      <c r="C9679" s="418"/>
      <c r="D9679" s="418"/>
    </row>
    <row r="9680" spans="2:4">
      <c r="B9680" s="417"/>
      <c r="C9680" s="418"/>
      <c r="D9680" s="418"/>
    </row>
    <row r="9681" spans="2:4">
      <c r="B9681" s="417"/>
      <c r="C9681" s="418"/>
      <c r="D9681" s="418"/>
    </row>
    <row r="9682" spans="2:4">
      <c r="B9682" s="417"/>
      <c r="C9682" s="418"/>
      <c r="D9682" s="418"/>
    </row>
    <row r="9683" spans="2:4">
      <c r="B9683" s="417"/>
      <c r="C9683" s="418"/>
      <c r="D9683" s="418"/>
    </row>
    <row r="9684" spans="2:4">
      <c r="B9684" s="417"/>
      <c r="C9684" s="418"/>
      <c r="D9684" s="418"/>
    </row>
    <row r="9685" spans="2:4">
      <c r="B9685" s="417"/>
      <c r="C9685" s="418"/>
      <c r="D9685" s="418"/>
    </row>
    <row r="9686" spans="2:4">
      <c r="B9686" s="417"/>
      <c r="C9686" s="418"/>
      <c r="D9686" s="418"/>
    </row>
    <row r="9687" spans="2:4">
      <c r="B9687" s="417"/>
      <c r="C9687" s="418"/>
      <c r="D9687" s="418"/>
    </row>
    <row r="9688" spans="2:4">
      <c r="B9688" s="417"/>
      <c r="C9688" s="418"/>
      <c r="D9688" s="418"/>
    </row>
    <row r="9689" spans="2:4">
      <c r="B9689" s="417"/>
      <c r="C9689" s="418"/>
      <c r="D9689" s="418"/>
    </row>
    <row r="9690" spans="2:4">
      <c r="B9690" s="417"/>
      <c r="C9690" s="418"/>
      <c r="D9690" s="418"/>
    </row>
    <row r="9691" spans="2:4">
      <c r="B9691" s="417"/>
      <c r="C9691" s="418"/>
      <c r="D9691" s="418"/>
    </row>
    <row r="9692" spans="2:4">
      <c r="B9692" s="417"/>
      <c r="C9692" s="418"/>
      <c r="D9692" s="418"/>
    </row>
    <row r="9693" spans="2:4">
      <c r="B9693" s="417"/>
      <c r="C9693" s="418"/>
      <c r="D9693" s="418"/>
    </row>
    <row r="9694" spans="2:4">
      <c r="B9694" s="417"/>
      <c r="C9694" s="418"/>
      <c r="D9694" s="418"/>
    </row>
    <row r="9695" spans="2:4">
      <c r="B9695" s="417"/>
      <c r="C9695" s="418"/>
      <c r="D9695" s="418"/>
    </row>
    <row r="9696" spans="2:4">
      <c r="B9696" s="417"/>
      <c r="C9696" s="418"/>
      <c r="D9696" s="418"/>
    </row>
    <row r="9697" spans="2:4">
      <c r="B9697" s="417"/>
      <c r="C9697" s="418"/>
      <c r="D9697" s="418"/>
    </row>
    <row r="9698" spans="2:4">
      <c r="B9698" s="417"/>
      <c r="C9698" s="418"/>
      <c r="D9698" s="418"/>
    </row>
    <row r="9699" spans="2:4">
      <c r="B9699" s="417"/>
      <c r="C9699" s="418"/>
      <c r="D9699" s="418"/>
    </row>
    <row r="9700" spans="2:4">
      <c r="B9700" s="417"/>
      <c r="C9700" s="418"/>
      <c r="D9700" s="418"/>
    </row>
    <row r="9701" spans="2:4">
      <c r="B9701" s="417"/>
      <c r="C9701" s="418"/>
      <c r="D9701" s="418"/>
    </row>
    <row r="9702" spans="2:4">
      <c r="B9702" s="417"/>
      <c r="C9702" s="418"/>
      <c r="D9702" s="418"/>
    </row>
    <row r="9703" spans="2:4">
      <c r="B9703" s="417"/>
      <c r="C9703" s="418"/>
      <c r="D9703" s="418"/>
    </row>
    <row r="9704" spans="2:4">
      <c r="B9704" s="417"/>
      <c r="C9704" s="418"/>
      <c r="D9704" s="418"/>
    </row>
    <row r="9705" spans="2:4">
      <c r="B9705" s="417"/>
      <c r="C9705" s="418"/>
      <c r="D9705" s="418"/>
    </row>
    <row r="9706" spans="2:4">
      <c r="B9706" s="417"/>
      <c r="C9706" s="418"/>
      <c r="D9706" s="418"/>
    </row>
    <row r="9707" spans="2:4">
      <c r="B9707" s="417"/>
      <c r="C9707" s="418"/>
      <c r="D9707" s="418"/>
    </row>
    <row r="9708" spans="2:4">
      <c r="B9708" s="417"/>
      <c r="C9708" s="418"/>
      <c r="D9708" s="418"/>
    </row>
    <row r="9709" spans="2:4">
      <c r="B9709" s="417"/>
      <c r="C9709" s="418"/>
      <c r="D9709" s="418"/>
    </row>
    <row r="9710" spans="2:4">
      <c r="B9710" s="417"/>
      <c r="C9710" s="418"/>
      <c r="D9710" s="418"/>
    </row>
    <row r="9711" spans="2:4">
      <c r="B9711" s="417"/>
      <c r="C9711" s="418"/>
      <c r="D9711" s="418"/>
    </row>
    <row r="9712" spans="2:4">
      <c r="B9712" s="417"/>
      <c r="C9712" s="418"/>
      <c r="D9712" s="418"/>
    </row>
    <row r="9713" spans="2:4">
      <c r="B9713" s="417"/>
      <c r="C9713" s="418"/>
      <c r="D9713" s="418"/>
    </row>
    <row r="9714" spans="2:4">
      <c r="B9714" s="417"/>
      <c r="C9714" s="418"/>
      <c r="D9714" s="418"/>
    </row>
    <row r="9715" spans="2:4">
      <c r="B9715" s="417"/>
      <c r="C9715" s="418"/>
      <c r="D9715" s="418"/>
    </row>
    <row r="9716" spans="2:4">
      <c r="B9716" s="417"/>
      <c r="C9716" s="418"/>
      <c r="D9716" s="418"/>
    </row>
    <row r="9717" spans="2:4">
      <c r="B9717" s="417"/>
      <c r="C9717" s="418"/>
      <c r="D9717" s="418"/>
    </row>
    <row r="9718" spans="2:4">
      <c r="B9718" s="417"/>
      <c r="C9718" s="418"/>
      <c r="D9718" s="418"/>
    </row>
    <row r="9719" spans="2:4">
      <c r="B9719" s="417"/>
      <c r="C9719" s="418"/>
      <c r="D9719" s="418"/>
    </row>
    <row r="9720" spans="2:4">
      <c r="B9720" s="417"/>
      <c r="C9720" s="418"/>
      <c r="D9720" s="418"/>
    </row>
    <row r="9721" spans="2:4">
      <c r="B9721" s="417"/>
      <c r="C9721" s="418"/>
      <c r="D9721" s="418"/>
    </row>
    <row r="9722" spans="2:4">
      <c r="B9722" s="417"/>
      <c r="C9722" s="418"/>
      <c r="D9722" s="418"/>
    </row>
    <row r="9723" spans="2:4">
      <c r="B9723" s="417"/>
      <c r="C9723" s="418"/>
      <c r="D9723" s="418"/>
    </row>
    <row r="9724" spans="2:4">
      <c r="B9724" s="417"/>
      <c r="C9724" s="418"/>
      <c r="D9724" s="418"/>
    </row>
    <row r="9725" spans="2:4">
      <c r="B9725" s="417"/>
      <c r="C9725" s="418"/>
      <c r="D9725" s="418"/>
    </row>
    <row r="9726" spans="2:4">
      <c r="B9726" s="417"/>
      <c r="C9726" s="418"/>
      <c r="D9726" s="418"/>
    </row>
    <row r="9727" spans="2:4">
      <c r="B9727" s="417"/>
      <c r="C9727" s="418"/>
      <c r="D9727" s="418"/>
    </row>
    <row r="9728" spans="2:4">
      <c r="B9728" s="417"/>
      <c r="C9728" s="418"/>
      <c r="D9728" s="418"/>
    </row>
    <row r="9729" spans="2:4">
      <c r="B9729" s="417"/>
      <c r="C9729" s="418"/>
      <c r="D9729" s="418"/>
    </row>
    <row r="9730" spans="2:4">
      <c r="B9730" s="417"/>
      <c r="C9730" s="418"/>
      <c r="D9730" s="418"/>
    </row>
    <row r="9731" spans="2:4">
      <c r="B9731" s="417"/>
      <c r="C9731" s="418"/>
      <c r="D9731" s="418"/>
    </row>
    <row r="9732" spans="2:4">
      <c r="B9732" s="417"/>
      <c r="C9732" s="418"/>
      <c r="D9732" s="418"/>
    </row>
    <row r="9733" spans="2:4">
      <c r="B9733" s="417"/>
      <c r="C9733" s="418"/>
      <c r="D9733" s="418"/>
    </row>
    <row r="9734" spans="2:4">
      <c r="B9734" s="417"/>
      <c r="C9734" s="418"/>
      <c r="D9734" s="418"/>
    </row>
    <row r="9735" spans="2:4">
      <c r="B9735" s="417"/>
      <c r="C9735" s="418"/>
      <c r="D9735" s="418"/>
    </row>
    <row r="9736" spans="2:4">
      <c r="B9736" s="417"/>
      <c r="C9736" s="418"/>
      <c r="D9736" s="418"/>
    </row>
    <row r="9737" spans="2:4">
      <c r="B9737" s="417"/>
      <c r="C9737" s="418"/>
      <c r="D9737" s="418"/>
    </row>
    <row r="9738" spans="2:4">
      <c r="B9738" s="417"/>
      <c r="C9738" s="418"/>
      <c r="D9738" s="418"/>
    </row>
    <row r="9739" spans="2:4">
      <c r="B9739" s="417"/>
      <c r="C9739" s="418"/>
      <c r="D9739" s="418"/>
    </row>
    <row r="9740" spans="2:4">
      <c r="B9740" s="417"/>
      <c r="C9740" s="418"/>
      <c r="D9740" s="418"/>
    </row>
    <row r="9741" spans="2:4">
      <c r="B9741" s="417"/>
      <c r="C9741" s="418"/>
      <c r="D9741" s="418"/>
    </row>
    <row r="9742" spans="2:4">
      <c r="B9742" s="417"/>
      <c r="C9742" s="418"/>
      <c r="D9742" s="418"/>
    </row>
    <row r="9743" spans="2:4">
      <c r="B9743" s="417"/>
      <c r="C9743" s="418"/>
      <c r="D9743" s="418"/>
    </row>
    <row r="9744" spans="2:4">
      <c r="B9744" s="417"/>
      <c r="C9744" s="418"/>
      <c r="D9744" s="418"/>
    </row>
    <row r="9745" spans="2:4">
      <c r="B9745" s="417"/>
      <c r="C9745" s="418"/>
      <c r="D9745" s="418"/>
    </row>
    <row r="9746" spans="2:4">
      <c r="B9746" s="417"/>
      <c r="C9746" s="418"/>
      <c r="D9746" s="418"/>
    </row>
    <row r="9747" spans="2:4">
      <c r="B9747" s="417"/>
      <c r="C9747" s="418"/>
      <c r="D9747" s="418"/>
    </row>
    <row r="9748" spans="2:4">
      <c r="B9748" s="417"/>
      <c r="C9748" s="418"/>
      <c r="D9748" s="418"/>
    </row>
    <row r="9749" spans="2:4">
      <c r="B9749" s="417"/>
      <c r="C9749" s="418"/>
      <c r="D9749" s="418"/>
    </row>
    <row r="9750" spans="2:4">
      <c r="B9750" s="417"/>
      <c r="C9750" s="418"/>
      <c r="D9750" s="418"/>
    </row>
    <row r="9751" spans="2:4">
      <c r="B9751" s="417"/>
      <c r="C9751" s="418"/>
      <c r="D9751" s="418"/>
    </row>
    <row r="9752" spans="2:4">
      <c r="B9752" s="417"/>
      <c r="C9752" s="418"/>
      <c r="D9752" s="418"/>
    </row>
    <row r="9753" spans="2:4">
      <c r="B9753" s="417"/>
      <c r="C9753" s="418"/>
      <c r="D9753" s="418"/>
    </row>
    <row r="9754" spans="2:4">
      <c r="B9754" s="417"/>
      <c r="C9754" s="418"/>
      <c r="D9754" s="418"/>
    </row>
    <row r="9755" spans="2:4">
      <c r="B9755" s="417"/>
      <c r="C9755" s="418"/>
      <c r="D9755" s="418"/>
    </row>
    <row r="9756" spans="2:4">
      <c r="B9756" s="417"/>
      <c r="C9756" s="418"/>
      <c r="D9756" s="418"/>
    </row>
    <row r="9757" spans="2:4">
      <c r="B9757" s="417"/>
      <c r="C9757" s="418"/>
      <c r="D9757" s="418"/>
    </row>
    <row r="9758" spans="2:4">
      <c r="B9758" s="417"/>
      <c r="C9758" s="418"/>
      <c r="D9758" s="418"/>
    </row>
    <row r="9759" spans="2:4">
      <c r="B9759" s="417"/>
      <c r="C9759" s="418"/>
      <c r="D9759" s="418"/>
    </row>
    <row r="9760" spans="2:4">
      <c r="B9760" s="417"/>
      <c r="C9760" s="418"/>
      <c r="D9760" s="418"/>
    </row>
    <row r="9761" spans="2:4">
      <c r="B9761" s="417"/>
      <c r="C9761" s="418"/>
      <c r="D9761" s="418"/>
    </row>
    <row r="9762" spans="2:4">
      <c r="B9762" s="417"/>
      <c r="C9762" s="418"/>
      <c r="D9762" s="418"/>
    </row>
    <row r="9763" spans="2:4">
      <c r="B9763" s="417"/>
      <c r="C9763" s="418"/>
      <c r="D9763" s="418"/>
    </row>
    <row r="9764" spans="2:4">
      <c r="B9764" s="417"/>
      <c r="C9764" s="418"/>
      <c r="D9764" s="418"/>
    </row>
    <row r="9765" spans="2:4">
      <c r="B9765" s="417"/>
      <c r="C9765" s="418"/>
      <c r="D9765" s="418"/>
    </row>
    <row r="9766" spans="2:4">
      <c r="B9766" s="417"/>
      <c r="C9766" s="418"/>
      <c r="D9766" s="418"/>
    </row>
    <row r="9767" spans="2:4">
      <c r="B9767" s="417"/>
      <c r="C9767" s="418"/>
      <c r="D9767" s="418"/>
    </row>
    <row r="9768" spans="2:4">
      <c r="B9768" s="417"/>
      <c r="C9768" s="418"/>
      <c r="D9768" s="418"/>
    </row>
    <row r="9769" spans="2:4">
      <c r="B9769" s="417"/>
      <c r="C9769" s="418"/>
      <c r="D9769" s="418"/>
    </row>
    <row r="9770" spans="2:4">
      <c r="B9770" s="417"/>
      <c r="C9770" s="418"/>
      <c r="D9770" s="418"/>
    </row>
    <row r="9771" spans="2:4">
      <c r="B9771" s="417"/>
      <c r="C9771" s="418"/>
      <c r="D9771" s="418"/>
    </row>
    <row r="9772" spans="2:4">
      <c r="B9772" s="417"/>
      <c r="C9772" s="418"/>
      <c r="D9772" s="418"/>
    </row>
    <row r="9773" spans="2:4">
      <c r="B9773" s="417"/>
      <c r="C9773" s="418"/>
      <c r="D9773" s="418"/>
    </row>
    <row r="9774" spans="2:4">
      <c r="B9774" s="417"/>
      <c r="C9774" s="418"/>
      <c r="D9774" s="418"/>
    </row>
    <row r="9775" spans="2:4">
      <c r="B9775" s="417"/>
      <c r="C9775" s="418"/>
      <c r="D9775" s="418"/>
    </row>
    <row r="9776" spans="2:4">
      <c r="B9776" s="417"/>
      <c r="C9776" s="418"/>
      <c r="D9776" s="418"/>
    </row>
    <row r="9777" spans="2:4">
      <c r="B9777" s="417"/>
      <c r="C9777" s="418"/>
      <c r="D9777" s="418"/>
    </row>
    <row r="9778" spans="2:4">
      <c r="B9778" s="417"/>
      <c r="C9778" s="418"/>
      <c r="D9778" s="418"/>
    </row>
    <row r="9779" spans="2:4">
      <c r="B9779" s="417"/>
      <c r="C9779" s="418"/>
      <c r="D9779" s="418"/>
    </row>
    <row r="9780" spans="2:4">
      <c r="B9780" s="417"/>
      <c r="C9780" s="418"/>
      <c r="D9780" s="418"/>
    </row>
    <row r="9781" spans="2:4">
      <c r="B9781" s="417"/>
      <c r="C9781" s="418"/>
      <c r="D9781" s="418"/>
    </row>
    <row r="9782" spans="2:4">
      <c r="B9782" s="417"/>
      <c r="C9782" s="418"/>
      <c r="D9782" s="418"/>
    </row>
    <row r="9783" spans="2:4">
      <c r="B9783" s="417"/>
      <c r="C9783" s="418"/>
      <c r="D9783" s="418"/>
    </row>
    <row r="9784" spans="2:4">
      <c r="B9784" s="417"/>
      <c r="C9784" s="418"/>
      <c r="D9784" s="418"/>
    </row>
    <row r="9785" spans="2:4">
      <c r="B9785" s="417"/>
      <c r="C9785" s="418"/>
      <c r="D9785" s="418"/>
    </row>
    <row r="9786" spans="2:4">
      <c r="B9786" s="417"/>
      <c r="C9786" s="418"/>
      <c r="D9786" s="418"/>
    </row>
    <row r="9787" spans="2:4">
      <c r="B9787" s="417"/>
      <c r="C9787" s="418"/>
      <c r="D9787" s="418"/>
    </row>
    <row r="9788" spans="2:4">
      <c r="B9788" s="417"/>
      <c r="C9788" s="418"/>
      <c r="D9788" s="418"/>
    </row>
    <row r="9789" spans="2:4">
      <c r="B9789" s="417"/>
      <c r="C9789" s="418"/>
      <c r="D9789" s="418"/>
    </row>
    <row r="9790" spans="2:4">
      <c r="B9790" s="417"/>
      <c r="C9790" s="418"/>
      <c r="D9790" s="418"/>
    </row>
    <row r="9791" spans="2:4">
      <c r="B9791" s="417"/>
      <c r="C9791" s="418"/>
      <c r="D9791" s="418"/>
    </row>
    <row r="9792" spans="2:4">
      <c r="B9792" s="417"/>
      <c r="C9792" s="418"/>
      <c r="D9792" s="418"/>
    </row>
    <row r="9793" spans="2:4">
      <c r="B9793" s="417"/>
      <c r="C9793" s="418"/>
      <c r="D9793" s="418"/>
    </row>
    <row r="9794" spans="2:4">
      <c r="B9794" s="417"/>
      <c r="C9794" s="418"/>
      <c r="D9794" s="418"/>
    </row>
    <row r="9795" spans="2:4">
      <c r="B9795" s="417"/>
      <c r="C9795" s="418"/>
      <c r="D9795" s="418"/>
    </row>
    <row r="9796" spans="2:4">
      <c r="B9796" s="417"/>
      <c r="C9796" s="418"/>
      <c r="D9796" s="418"/>
    </row>
    <row r="9797" spans="2:4">
      <c r="B9797" s="417"/>
      <c r="C9797" s="418"/>
      <c r="D9797" s="418"/>
    </row>
    <row r="9798" spans="2:4">
      <c r="B9798" s="417"/>
      <c r="C9798" s="418"/>
      <c r="D9798" s="418"/>
    </row>
    <row r="9799" spans="2:4">
      <c r="B9799" s="417"/>
      <c r="C9799" s="418"/>
      <c r="D9799" s="418"/>
    </row>
    <row r="9800" spans="2:4">
      <c r="B9800" s="417"/>
      <c r="C9800" s="418"/>
      <c r="D9800" s="418"/>
    </row>
    <row r="9801" spans="2:4">
      <c r="B9801" s="417"/>
      <c r="C9801" s="418"/>
      <c r="D9801" s="418"/>
    </row>
    <row r="9802" spans="2:4">
      <c r="B9802" s="417"/>
      <c r="C9802" s="418"/>
      <c r="D9802" s="418"/>
    </row>
    <row r="9803" spans="2:4">
      <c r="B9803" s="417"/>
      <c r="C9803" s="418"/>
      <c r="D9803" s="418"/>
    </row>
    <row r="9804" spans="2:4">
      <c r="B9804" s="417"/>
      <c r="C9804" s="418"/>
      <c r="D9804" s="418"/>
    </row>
    <row r="9805" spans="2:4">
      <c r="B9805" s="417"/>
      <c r="C9805" s="418"/>
      <c r="D9805" s="418"/>
    </row>
    <row r="9806" spans="2:4">
      <c r="B9806" s="417"/>
      <c r="C9806" s="418"/>
      <c r="D9806" s="418"/>
    </row>
    <row r="9807" spans="2:4">
      <c r="B9807" s="417"/>
      <c r="C9807" s="418"/>
      <c r="D9807" s="418"/>
    </row>
    <row r="9808" spans="2:4">
      <c r="B9808" s="417"/>
      <c r="C9808" s="418"/>
      <c r="D9808" s="418"/>
    </row>
    <row r="9809" spans="2:4">
      <c r="B9809" s="417"/>
      <c r="C9809" s="418"/>
      <c r="D9809" s="418"/>
    </row>
    <row r="9810" spans="2:4">
      <c r="B9810" s="417"/>
      <c r="C9810" s="418"/>
      <c r="D9810" s="418"/>
    </row>
    <row r="9811" spans="2:4">
      <c r="B9811" s="417"/>
      <c r="C9811" s="418"/>
      <c r="D9811" s="418"/>
    </row>
    <row r="9812" spans="2:4">
      <c r="B9812" s="417"/>
      <c r="C9812" s="418"/>
      <c r="D9812" s="418"/>
    </row>
    <row r="9813" spans="2:4">
      <c r="B9813" s="417"/>
      <c r="C9813" s="418"/>
      <c r="D9813" s="418"/>
    </row>
    <row r="9814" spans="2:4">
      <c r="B9814" s="417"/>
      <c r="C9814" s="418"/>
      <c r="D9814" s="418"/>
    </row>
    <row r="9815" spans="2:4">
      <c r="B9815" s="417"/>
      <c r="C9815" s="418"/>
      <c r="D9815" s="418"/>
    </row>
    <row r="9816" spans="2:4">
      <c r="B9816" s="417"/>
      <c r="C9816" s="418"/>
      <c r="D9816" s="418"/>
    </row>
    <row r="9817" spans="2:4">
      <c r="B9817" s="417"/>
      <c r="C9817" s="418"/>
      <c r="D9817" s="418"/>
    </row>
    <row r="9818" spans="2:4">
      <c r="B9818" s="417"/>
      <c r="C9818" s="418"/>
      <c r="D9818" s="418"/>
    </row>
    <row r="9819" spans="2:4">
      <c r="B9819" s="417"/>
      <c r="C9819" s="418"/>
      <c r="D9819" s="418"/>
    </row>
    <row r="9820" spans="2:4">
      <c r="B9820" s="417"/>
      <c r="C9820" s="418"/>
      <c r="D9820" s="418"/>
    </row>
    <row r="9821" spans="2:4">
      <c r="B9821" s="417"/>
      <c r="C9821" s="418"/>
      <c r="D9821" s="418"/>
    </row>
    <row r="9822" spans="2:4">
      <c r="B9822" s="417"/>
      <c r="C9822" s="418"/>
      <c r="D9822" s="418"/>
    </row>
    <row r="9823" spans="2:4">
      <c r="B9823" s="417"/>
      <c r="C9823" s="418"/>
      <c r="D9823" s="418"/>
    </row>
    <row r="9824" spans="2:4">
      <c r="B9824" s="417"/>
      <c r="C9824" s="418"/>
      <c r="D9824" s="418"/>
    </row>
    <row r="9825" spans="2:4">
      <c r="B9825" s="417"/>
      <c r="C9825" s="418"/>
      <c r="D9825" s="418"/>
    </row>
    <row r="9826" spans="2:4">
      <c r="B9826" s="417"/>
      <c r="C9826" s="418"/>
      <c r="D9826" s="418"/>
    </row>
    <row r="9827" spans="2:4">
      <c r="B9827" s="417"/>
      <c r="C9827" s="418"/>
      <c r="D9827" s="418"/>
    </row>
    <row r="9828" spans="2:4">
      <c r="B9828" s="417"/>
      <c r="C9828" s="418"/>
      <c r="D9828" s="418"/>
    </row>
    <row r="9829" spans="2:4">
      <c r="B9829" s="417"/>
      <c r="C9829" s="418"/>
      <c r="D9829" s="418"/>
    </row>
    <row r="9830" spans="2:4">
      <c r="B9830" s="417"/>
      <c r="C9830" s="418"/>
      <c r="D9830" s="418"/>
    </row>
    <row r="9831" spans="2:4">
      <c r="B9831" s="417"/>
      <c r="C9831" s="418"/>
      <c r="D9831" s="418"/>
    </row>
    <row r="9832" spans="2:4">
      <c r="B9832" s="417"/>
      <c r="C9832" s="418"/>
      <c r="D9832" s="418"/>
    </row>
    <row r="9833" spans="2:4">
      <c r="B9833" s="417"/>
      <c r="C9833" s="418"/>
      <c r="D9833" s="418"/>
    </row>
    <row r="9834" spans="2:4">
      <c r="B9834" s="417"/>
      <c r="C9834" s="418"/>
      <c r="D9834" s="418"/>
    </row>
    <row r="9835" spans="2:4">
      <c r="B9835" s="417"/>
      <c r="C9835" s="418"/>
      <c r="D9835" s="418"/>
    </row>
    <row r="9836" spans="2:4">
      <c r="B9836" s="417"/>
      <c r="C9836" s="418"/>
      <c r="D9836" s="418"/>
    </row>
    <row r="9837" spans="2:4">
      <c r="B9837" s="417"/>
      <c r="C9837" s="418"/>
      <c r="D9837" s="418"/>
    </row>
    <row r="9838" spans="2:4">
      <c r="B9838" s="417"/>
      <c r="C9838" s="418"/>
      <c r="D9838" s="418"/>
    </row>
    <row r="9839" spans="2:4">
      <c r="B9839" s="417"/>
      <c r="C9839" s="418"/>
      <c r="D9839" s="418"/>
    </row>
    <row r="9840" spans="2:4">
      <c r="B9840" s="417"/>
      <c r="C9840" s="418"/>
      <c r="D9840" s="418"/>
    </row>
    <row r="9841" spans="2:4">
      <c r="B9841" s="417"/>
      <c r="C9841" s="418"/>
      <c r="D9841" s="418"/>
    </row>
    <row r="9842" spans="2:4">
      <c r="B9842" s="417"/>
      <c r="C9842" s="418"/>
      <c r="D9842" s="418"/>
    </row>
    <row r="9843" spans="2:4">
      <c r="B9843" s="417"/>
      <c r="C9843" s="418"/>
      <c r="D9843" s="418"/>
    </row>
    <row r="9844" spans="2:4">
      <c r="B9844" s="417"/>
      <c r="C9844" s="418"/>
      <c r="D9844" s="418"/>
    </row>
    <row r="9845" spans="2:4">
      <c r="B9845" s="417"/>
      <c r="C9845" s="418"/>
      <c r="D9845" s="418"/>
    </row>
    <row r="9846" spans="2:4">
      <c r="B9846" s="417"/>
      <c r="C9846" s="418"/>
      <c r="D9846" s="418"/>
    </row>
    <row r="9847" spans="2:4">
      <c r="B9847" s="417"/>
      <c r="C9847" s="418"/>
      <c r="D9847" s="418"/>
    </row>
    <row r="9848" spans="2:4">
      <c r="B9848" s="417"/>
      <c r="C9848" s="418"/>
      <c r="D9848" s="418"/>
    </row>
    <row r="9849" spans="2:4">
      <c r="B9849" s="417"/>
      <c r="C9849" s="418"/>
      <c r="D9849" s="418"/>
    </row>
    <row r="9850" spans="2:4">
      <c r="B9850" s="417"/>
      <c r="C9850" s="418"/>
      <c r="D9850" s="418"/>
    </row>
    <row r="9851" spans="2:4">
      <c r="B9851" s="417"/>
      <c r="C9851" s="418"/>
      <c r="D9851" s="418"/>
    </row>
    <row r="9852" spans="2:4">
      <c r="B9852" s="417"/>
      <c r="C9852" s="418"/>
      <c r="D9852" s="418"/>
    </row>
    <row r="9853" spans="2:4">
      <c r="B9853" s="417"/>
      <c r="C9853" s="418"/>
      <c r="D9853" s="418"/>
    </row>
    <row r="9854" spans="2:4">
      <c r="B9854" s="417"/>
      <c r="C9854" s="418"/>
      <c r="D9854" s="418"/>
    </row>
    <row r="9855" spans="2:4">
      <c r="B9855" s="417"/>
      <c r="C9855" s="418"/>
      <c r="D9855" s="418"/>
    </row>
    <row r="9856" spans="2:4">
      <c r="B9856" s="417"/>
      <c r="C9856" s="418"/>
      <c r="D9856" s="418"/>
    </row>
    <row r="9857" spans="2:4">
      <c r="B9857" s="417"/>
      <c r="C9857" s="418"/>
      <c r="D9857" s="418"/>
    </row>
    <row r="9858" spans="2:4">
      <c r="B9858" s="417"/>
      <c r="C9858" s="418"/>
      <c r="D9858" s="418"/>
    </row>
    <row r="9859" spans="2:4">
      <c r="B9859" s="417"/>
      <c r="C9859" s="418"/>
      <c r="D9859" s="418"/>
    </row>
    <row r="9860" spans="2:4">
      <c r="B9860" s="417"/>
      <c r="C9860" s="418"/>
      <c r="D9860" s="418"/>
    </row>
    <row r="9861" spans="2:4">
      <c r="B9861" s="417"/>
      <c r="C9861" s="418"/>
      <c r="D9861" s="418"/>
    </row>
    <row r="9862" spans="2:4">
      <c r="B9862" s="417"/>
      <c r="C9862" s="418"/>
      <c r="D9862" s="418"/>
    </row>
    <row r="9863" spans="2:4">
      <c r="B9863" s="417"/>
      <c r="C9863" s="418"/>
      <c r="D9863" s="418"/>
    </row>
    <row r="9864" spans="2:4">
      <c r="B9864" s="417"/>
      <c r="C9864" s="418"/>
      <c r="D9864" s="418"/>
    </row>
    <row r="9865" spans="2:4">
      <c r="B9865" s="417"/>
      <c r="C9865" s="418"/>
      <c r="D9865" s="418"/>
    </row>
    <row r="9866" spans="2:4">
      <c r="B9866" s="417"/>
      <c r="C9866" s="418"/>
      <c r="D9866" s="418"/>
    </row>
    <row r="9867" spans="2:4">
      <c r="B9867" s="417"/>
      <c r="C9867" s="418"/>
      <c r="D9867" s="418"/>
    </row>
    <row r="9868" spans="2:4">
      <c r="B9868" s="417"/>
      <c r="C9868" s="418"/>
      <c r="D9868" s="418"/>
    </row>
    <row r="9869" spans="2:4">
      <c r="B9869" s="417"/>
      <c r="C9869" s="418"/>
      <c r="D9869" s="418"/>
    </row>
    <row r="9870" spans="2:4">
      <c r="B9870" s="417"/>
      <c r="C9870" s="418"/>
      <c r="D9870" s="418"/>
    </row>
    <row r="9871" spans="2:4">
      <c r="B9871" s="417"/>
      <c r="C9871" s="418"/>
      <c r="D9871" s="418"/>
    </row>
    <row r="9872" spans="2:4">
      <c r="B9872" s="417"/>
      <c r="C9872" s="418"/>
      <c r="D9872" s="418"/>
    </row>
    <row r="9873" spans="2:4">
      <c r="B9873" s="417"/>
      <c r="C9873" s="418"/>
      <c r="D9873" s="418"/>
    </row>
    <row r="9874" spans="2:4">
      <c r="B9874" s="417"/>
      <c r="C9874" s="418"/>
      <c r="D9874" s="418"/>
    </row>
    <row r="9875" spans="2:4">
      <c r="B9875" s="417"/>
      <c r="C9875" s="418"/>
      <c r="D9875" s="418"/>
    </row>
    <row r="9876" spans="2:4">
      <c r="B9876" s="417"/>
      <c r="C9876" s="418"/>
      <c r="D9876" s="418"/>
    </row>
    <row r="9877" spans="2:4">
      <c r="B9877" s="417"/>
      <c r="C9877" s="418"/>
      <c r="D9877" s="418"/>
    </row>
    <row r="9878" spans="2:4">
      <c r="B9878" s="417"/>
      <c r="C9878" s="418"/>
      <c r="D9878" s="418"/>
    </row>
    <row r="9879" spans="2:4">
      <c r="B9879" s="417"/>
      <c r="C9879" s="418"/>
      <c r="D9879" s="418"/>
    </row>
    <row r="9880" spans="2:4">
      <c r="B9880" s="417"/>
      <c r="C9880" s="418"/>
      <c r="D9880" s="418"/>
    </row>
    <row r="9881" spans="2:4">
      <c r="B9881" s="417"/>
      <c r="C9881" s="418"/>
      <c r="D9881" s="418"/>
    </row>
    <row r="9882" spans="2:4">
      <c r="B9882" s="417"/>
      <c r="C9882" s="418"/>
      <c r="D9882" s="418"/>
    </row>
    <row r="9883" spans="2:4">
      <c r="B9883" s="417"/>
      <c r="C9883" s="418"/>
      <c r="D9883" s="418"/>
    </row>
    <row r="9884" spans="2:4">
      <c r="B9884" s="417"/>
      <c r="C9884" s="418"/>
      <c r="D9884" s="418"/>
    </row>
    <row r="9885" spans="2:4">
      <c r="B9885" s="417"/>
      <c r="C9885" s="418"/>
      <c r="D9885" s="418"/>
    </row>
    <row r="9886" spans="2:4">
      <c r="B9886" s="417"/>
      <c r="C9886" s="418"/>
      <c r="D9886" s="418"/>
    </row>
    <row r="9887" spans="2:4">
      <c r="B9887" s="417"/>
      <c r="C9887" s="418"/>
      <c r="D9887" s="418"/>
    </row>
    <row r="9888" spans="2:4">
      <c r="B9888" s="417"/>
      <c r="C9888" s="418"/>
      <c r="D9888" s="418"/>
    </row>
    <row r="9889" spans="2:4">
      <c r="B9889" s="417"/>
      <c r="C9889" s="418"/>
      <c r="D9889" s="418"/>
    </row>
    <row r="9890" spans="2:4">
      <c r="B9890" s="417"/>
      <c r="C9890" s="418"/>
      <c r="D9890" s="418"/>
    </row>
    <row r="9891" spans="2:4">
      <c r="B9891" s="417"/>
      <c r="C9891" s="418"/>
      <c r="D9891" s="418"/>
    </row>
    <row r="9892" spans="2:4">
      <c r="B9892" s="417"/>
      <c r="C9892" s="418"/>
      <c r="D9892" s="418"/>
    </row>
    <row r="9893" spans="2:4">
      <c r="B9893" s="417"/>
      <c r="C9893" s="418"/>
      <c r="D9893" s="418"/>
    </row>
    <row r="9894" spans="2:4">
      <c r="B9894" s="417"/>
      <c r="C9894" s="418"/>
      <c r="D9894" s="418"/>
    </row>
    <row r="9895" spans="2:4">
      <c r="B9895" s="417"/>
      <c r="C9895" s="418"/>
      <c r="D9895" s="418"/>
    </row>
    <row r="9896" spans="2:4">
      <c r="B9896" s="417"/>
      <c r="C9896" s="418"/>
      <c r="D9896" s="418"/>
    </row>
    <row r="9897" spans="2:4">
      <c r="B9897" s="417"/>
      <c r="C9897" s="418"/>
      <c r="D9897" s="418"/>
    </row>
    <row r="9898" spans="2:4">
      <c r="B9898" s="417"/>
      <c r="C9898" s="418"/>
      <c r="D9898" s="418"/>
    </row>
    <row r="9899" spans="2:4">
      <c r="B9899" s="417"/>
      <c r="C9899" s="418"/>
      <c r="D9899" s="418"/>
    </row>
    <row r="9900" spans="2:4">
      <c r="B9900" s="417"/>
      <c r="C9900" s="418"/>
      <c r="D9900" s="418"/>
    </row>
    <row r="9901" spans="2:4">
      <c r="B9901" s="417"/>
      <c r="C9901" s="418"/>
      <c r="D9901" s="418"/>
    </row>
    <row r="9902" spans="2:4">
      <c r="B9902" s="417"/>
      <c r="C9902" s="418"/>
      <c r="D9902" s="418"/>
    </row>
    <row r="9903" spans="2:4">
      <c r="B9903" s="417"/>
      <c r="C9903" s="418"/>
      <c r="D9903" s="418"/>
    </row>
    <row r="9904" spans="2:4">
      <c r="B9904" s="417"/>
      <c r="C9904" s="418"/>
      <c r="D9904" s="418"/>
    </row>
    <row r="9905" spans="2:4">
      <c r="B9905" s="417"/>
      <c r="C9905" s="418"/>
      <c r="D9905" s="418"/>
    </row>
    <row r="9906" spans="2:4">
      <c r="B9906" s="417"/>
      <c r="C9906" s="418"/>
      <c r="D9906" s="418"/>
    </row>
    <row r="9907" spans="2:4">
      <c r="B9907" s="417"/>
      <c r="C9907" s="418"/>
      <c r="D9907" s="418"/>
    </row>
    <row r="9908" spans="2:4">
      <c r="B9908" s="417"/>
      <c r="C9908" s="418"/>
      <c r="D9908" s="418"/>
    </row>
    <row r="9909" spans="2:4">
      <c r="B9909" s="417"/>
      <c r="C9909" s="418"/>
      <c r="D9909" s="418"/>
    </row>
    <row r="9910" spans="2:4">
      <c r="B9910" s="417"/>
      <c r="C9910" s="418"/>
      <c r="D9910" s="418"/>
    </row>
    <row r="9911" spans="2:4">
      <c r="B9911" s="417"/>
      <c r="C9911" s="418"/>
      <c r="D9911" s="418"/>
    </row>
    <row r="9912" spans="2:4">
      <c r="B9912" s="417"/>
      <c r="C9912" s="418"/>
      <c r="D9912" s="418"/>
    </row>
    <row r="9913" spans="2:4">
      <c r="B9913" s="417"/>
      <c r="C9913" s="418"/>
      <c r="D9913" s="418"/>
    </row>
    <row r="9914" spans="2:4">
      <c r="B9914" s="417"/>
      <c r="C9914" s="418"/>
      <c r="D9914" s="418"/>
    </row>
    <row r="9915" spans="2:4">
      <c r="B9915" s="417"/>
      <c r="C9915" s="418"/>
      <c r="D9915" s="418"/>
    </row>
    <row r="9916" spans="2:4">
      <c r="B9916" s="417"/>
      <c r="C9916" s="418"/>
      <c r="D9916" s="418"/>
    </row>
    <row r="9917" spans="2:4">
      <c r="B9917" s="417"/>
      <c r="C9917" s="418"/>
      <c r="D9917" s="418"/>
    </row>
    <row r="9918" spans="2:4">
      <c r="B9918" s="417"/>
      <c r="C9918" s="418"/>
      <c r="D9918" s="418"/>
    </row>
    <row r="9919" spans="2:4">
      <c r="B9919" s="417"/>
      <c r="C9919" s="418"/>
      <c r="D9919" s="418"/>
    </row>
    <row r="9920" spans="2:4">
      <c r="B9920" s="417"/>
      <c r="C9920" s="418"/>
      <c r="D9920" s="418"/>
    </row>
    <row r="9921" spans="2:4">
      <c r="B9921" s="417"/>
      <c r="C9921" s="418"/>
      <c r="D9921" s="418"/>
    </row>
    <row r="9922" spans="2:4">
      <c r="B9922" s="417"/>
      <c r="C9922" s="418"/>
      <c r="D9922" s="418"/>
    </row>
    <row r="9923" spans="2:4">
      <c r="B9923" s="417"/>
      <c r="C9923" s="418"/>
      <c r="D9923" s="418"/>
    </row>
    <row r="9924" spans="2:4">
      <c r="B9924" s="417"/>
      <c r="C9924" s="418"/>
      <c r="D9924" s="418"/>
    </row>
    <row r="9925" spans="2:4">
      <c r="B9925" s="417"/>
      <c r="C9925" s="418"/>
      <c r="D9925" s="418"/>
    </row>
    <row r="9926" spans="2:4">
      <c r="B9926" s="417"/>
      <c r="C9926" s="418"/>
      <c r="D9926" s="418"/>
    </row>
    <row r="9927" spans="2:4">
      <c r="B9927" s="417"/>
      <c r="C9927" s="418"/>
      <c r="D9927" s="418"/>
    </row>
    <row r="9928" spans="2:4">
      <c r="B9928" s="417"/>
      <c r="C9928" s="418"/>
      <c r="D9928" s="418"/>
    </row>
    <row r="9929" spans="2:4">
      <c r="B9929" s="417"/>
      <c r="C9929" s="418"/>
      <c r="D9929" s="418"/>
    </row>
    <row r="9930" spans="2:4">
      <c r="B9930" s="417"/>
      <c r="C9930" s="418"/>
      <c r="D9930" s="418"/>
    </row>
    <row r="9931" spans="2:4">
      <c r="B9931" s="417"/>
      <c r="C9931" s="418"/>
      <c r="D9931" s="418"/>
    </row>
    <row r="9932" spans="2:4">
      <c r="B9932" s="417"/>
      <c r="C9932" s="418"/>
      <c r="D9932" s="418"/>
    </row>
    <row r="9933" spans="2:4">
      <c r="B9933" s="417"/>
      <c r="C9933" s="418"/>
      <c r="D9933" s="418"/>
    </row>
    <row r="9934" spans="2:4">
      <c r="B9934" s="417"/>
      <c r="C9934" s="418"/>
      <c r="D9934" s="418"/>
    </row>
    <row r="9935" spans="2:4">
      <c r="B9935" s="417"/>
      <c r="C9935" s="418"/>
      <c r="D9935" s="418"/>
    </row>
    <row r="9936" spans="2:4">
      <c r="B9936" s="417"/>
      <c r="C9936" s="418"/>
      <c r="D9936" s="418"/>
    </row>
    <row r="9937" spans="2:4">
      <c r="B9937" s="417"/>
      <c r="C9937" s="418"/>
      <c r="D9937" s="418"/>
    </row>
    <row r="9938" spans="2:4">
      <c r="B9938" s="417"/>
      <c r="C9938" s="418"/>
      <c r="D9938" s="418"/>
    </row>
    <row r="9939" spans="2:4">
      <c r="B9939" s="417"/>
      <c r="C9939" s="418"/>
      <c r="D9939" s="418"/>
    </row>
    <row r="9940" spans="2:4">
      <c r="B9940" s="417"/>
      <c r="C9940" s="418"/>
      <c r="D9940" s="418"/>
    </row>
    <row r="9941" spans="2:4">
      <c r="B9941" s="417"/>
      <c r="C9941" s="418"/>
      <c r="D9941" s="418"/>
    </row>
    <row r="9942" spans="2:4">
      <c r="B9942" s="417"/>
      <c r="C9942" s="418"/>
      <c r="D9942" s="418"/>
    </row>
    <row r="9943" spans="2:4">
      <c r="B9943" s="417"/>
      <c r="C9943" s="418"/>
      <c r="D9943" s="418"/>
    </row>
    <row r="9944" spans="2:4">
      <c r="B9944" s="417"/>
      <c r="C9944" s="418"/>
      <c r="D9944" s="418"/>
    </row>
    <row r="9945" spans="2:4">
      <c r="B9945" s="417"/>
      <c r="C9945" s="418"/>
      <c r="D9945" s="418"/>
    </row>
    <row r="9946" spans="2:4">
      <c r="B9946" s="417"/>
      <c r="C9946" s="418"/>
      <c r="D9946" s="418"/>
    </row>
    <row r="9947" spans="2:4">
      <c r="B9947" s="417"/>
      <c r="C9947" s="418"/>
      <c r="D9947" s="418"/>
    </row>
    <row r="9948" spans="2:4">
      <c r="B9948" s="417"/>
      <c r="C9948" s="418"/>
      <c r="D9948" s="418"/>
    </row>
    <row r="9949" spans="2:4">
      <c r="B9949" s="417"/>
      <c r="C9949" s="418"/>
      <c r="D9949" s="418"/>
    </row>
    <row r="9950" spans="2:4">
      <c r="B9950" s="417"/>
      <c r="C9950" s="418"/>
      <c r="D9950" s="418"/>
    </row>
    <row r="9951" spans="2:4">
      <c r="B9951" s="417"/>
      <c r="C9951" s="418"/>
      <c r="D9951" s="418"/>
    </row>
    <row r="9952" spans="2:4">
      <c r="B9952" s="417"/>
      <c r="C9952" s="418"/>
      <c r="D9952" s="418"/>
    </row>
    <row r="9953" spans="2:4">
      <c r="B9953" s="417"/>
      <c r="C9953" s="418"/>
      <c r="D9953" s="418"/>
    </row>
    <row r="9954" spans="2:4">
      <c r="B9954" s="417"/>
      <c r="C9954" s="418"/>
      <c r="D9954" s="418"/>
    </row>
    <row r="9955" spans="2:4">
      <c r="B9955" s="417"/>
      <c r="C9955" s="418"/>
      <c r="D9955" s="418"/>
    </row>
    <row r="9956" spans="2:4">
      <c r="B9956" s="417"/>
      <c r="C9956" s="418"/>
      <c r="D9956" s="418"/>
    </row>
    <row r="9957" spans="2:4">
      <c r="B9957" s="417"/>
      <c r="C9957" s="418"/>
      <c r="D9957" s="418"/>
    </row>
    <row r="9958" spans="2:4">
      <c r="B9958" s="417"/>
      <c r="C9958" s="418"/>
      <c r="D9958" s="418"/>
    </row>
    <row r="9959" spans="2:4">
      <c r="B9959" s="417"/>
      <c r="C9959" s="418"/>
      <c r="D9959" s="418"/>
    </row>
    <row r="9960" spans="2:4">
      <c r="B9960" s="417"/>
      <c r="C9960" s="418"/>
      <c r="D9960" s="418"/>
    </row>
    <row r="9961" spans="2:4">
      <c r="B9961" s="417"/>
      <c r="C9961" s="418"/>
      <c r="D9961" s="418"/>
    </row>
    <row r="9962" spans="2:4">
      <c r="B9962" s="417"/>
      <c r="C9962" s="418"/>
      <c r="D9962" s="418"/>
    </row>
    <row r="9963" spans="2:4">
      <c r="B9963" s="417"/>
      <c r="C9963" s="418"/>
      <c r="D9963" s="418"/>
    </row>
    <row r="9964" spans="2:4">
      <c r="B9964" s="417"/>
      <c r="C9964" s="418"/>
      <c r="D9964" s="418"/>
    </row>
    <row r="9965" spans="2:4">
      <c r="B9965" s="417"/>
      <c r="C9965" s="418"/>
      <c r="D9965" s="418"/>
    </row>
    <row r="9966" spans="2:4">
      <c r="B9966" s="417"/>
      <c r="C9966" s="418"/>
      <c r="D9966" s="418"/>
    </row>
    <row r="9967" spans="2:4">
      <c r="B9967" s="417"/>
      <c r="C9967" s="418"/>
      <c r="D9967" s="418"/>
    </row>
    <row r="9968" spans="2:4">
      <c r="B9968" s="417"/>
      <c r="C9968" s="418"/>
      <c r="D9968" s="418"/>
    </row>
    <row r="9969" spans="2:4">
      <c r="B9969" s="417"/>
      <c r="C9969" s="418"/>
      <c r="D9969" s="418"/>
    </row>
    <row r="9970" spans="2:4">
      <c r="B9970" s="417"/>
      <c r="C9970" s="418"/>
      <c r="D9970" s="418"/>
    </row>
    <row r="9971" spans="2:4">
      <c r="B9971" s="417"/>
      <c r="C9971" s="418"/>
      <c r="D9971" s="418"/>
    </row>
    <row r="9972" spans="2:4">
      <c r="B9972" s="417"/>
      <c r="C9972" s="418"/>
      <c r="D9972" s="418"/>
    </row>
    <row r="9973" spans="2:4">
      <c r="B9973" s="417"/>
      <c r="C9973" s="418"/>
      <c r="D9973" s="418"/>
    </row>
    <row r="9974" spans="2:4">
      <c r="B9974" s="417"/>
      <c r="C9974" s="418"/>
      <c r="D9974" s="418"/>
    </row>
    <row r="9975" spans="2:4">
      <c r="B9975" s="417"/>
      <c r="C9975" s="418"/>
      <c r="D9975" s="418"/>
    </row>
    <row r="9976" spans="2:4">
      <c r="B9976" s="417"/>
      <c r="C9976" s="418"/>
      <c r="D9976" s="418"/>
    </row>
    <row r="9977" spans="2:4">
      <c r="B9977" s="417"/>
      <c r="C9977" s="418"/>
      <c r="D9977" s="418"/>
    </row>
    <row r="9978" spans="2:4">
      <c r="B9978" s="417"/>
      <c r="C9978" s="418"/>
      <c r="D9978" s="418"/>
    </row>
    <row r="9979" spans="2:4">
      <c r="B9979" s="417"/>
      <c r="C9979" s="418"/>
      <c r="D9979" s="418"/>
    </row>
    <row r="9980" spans="2:4">
      <c r="B9980" s="417"/>
      <c r="C9980" s="418"/>
      <c r="D9980" s="418"/>
    </row>
    <row r="9981" spans="2:4">
      <c r="B9981" s="417"/>
      <c r="C9981" s="418"/>
      <c r="D9981" s="418"/>
    </row>
    <row r="9982" spans="2:4">
      <c r="B9982" s="417"/>
      <c r="C9982" s="418"/>
      <c r="D9982" s="418"/>
    </row>
    <row r="9983" spans="2:4">
      <c r="B9983" s="417"/>
      <c r="C9983" s="418"/>
      <c r="D9983" s="418"/>
    </row>
    <row r="9984" spans="2:4">
      <c r="B9984" s="417"/>
      <c r="C9984" s="418"/>
      <c r="D9984" s="418"/>
    </row>
    <row r="9985" spans="2:4">
      <c r="B9985" s="417"/>
      <c r="C9985" s="418"/>
      <c r="D9985" s="418"/>
    </row>
    <row r="9986" spans="2:4">
      <c r="B9986" s="417"/>
      <c r="C9986" s="418"/>
      <c r="D9986" s="418"/>
    </row>
    <row r="9987" spans="2:4">
      <c r="B9987" s="417"/>
      <c r="C9987" s="418"/>
      <c r="D9987" s="418"/>
    </row>
    <row r="9988" spans="2:4">
      <c r="B9988" s="417"/>
      <c r="C9988" s="418"/>
      <c r="D9988" s="418"/>
    </row>
    <row r="9989" spans="2:4">
      <c r="B9989" s="417"/>
      <c r="C9989" s="418"/>
      <c r="D9989" s="418"/>
    </row>
    <row r="9990" spans="2:4">
      <c r="B9990" s="417"/>
      <c r="C9990" s="418"/>
      <c r="D9990" s="418"/>
    </row>
    <row r="9991" spans="2:4">
      <c r="B9991" s="417"/>
      <c r="C9991" s="418"/>
      <c r="D9991" s="418"/>
    </row>
    <row r="9992" spans="2:4">
      <c r="B9992" s="417"/>
      <c r="C9992" s="418"/>
      <c r="D9992" s="418"/>
    </row>
    <row r="9993" spans="2:4">
      <c r="B9993" s="417"/>
      <c r="C9993" s="418"/>
      <c r="D9993" s="418"/>
    </row>
    <row r="9994" spans="2:4">
      <c r="B9994" s="417"/>
      <c r="C9994" s="418"/>
      <c r="D9994" s="418"/>
    </row>
    <row r="9995" spans="2:4">
      <c r="B9995" s="417"/>
      <c r="C9995" s="418"/>
      <c r="D9995" s="418"/>
    </row>
    <row r="9996" spans="2:4">
      <c r="B9996" s="417"/>
      <c r="C9996" s="418"/>
      <c r="D9996" s="418"/>
    </row>
    <row r="9997" spans="2:4">
      <c r="B9997" s="417"/>
      <c r="C9997" s="418"/>
      <c r="D9997" s="418"/>
    </row>
    <row r="9998" spans="2:4">
      <c r="B9998" s="417"/>
      <c r="C9998" s="418"/>
      <c r="D9998" s="418"/>
    </row>
    <row r="9999" spans="2:4">
      <c r="B9999" s="417"/>
      <c r="C9999" s="418"/>
      <c r="D9999" s="418"/>
    </row>
    <row r="10000" spans="2:4">
      <c r="B10000" s="417"/>
      <c r="C10000" s="418"/>
      <c r="D10000" s="418"/>
    </row>
    <row r="10001" spans="2:4">
      <c r="B10001" s="417"/>
      <c r="C10001" s="418"/>
      <c r="D10001" s="418"/>
    </row>
    <row r="10002" spans="2:4">
      <c r="B10002" s="417"/>
      <c r="C10002" s="418"/>
      <c r="D10002" s="418"/>
    </row>
    <row r="10003" spans="2:4">
      <c r="B10003" s="417"/>
      <c r="C10003" s="418"/>
      <c r="D10003" s="418"/>
    </row>
    <row r="10004" spans="2:4">
      <c r="B10004" s="417"/>
      <c r="C10004" s="418"/>
      <c r="D10004" s="418"/>
    </row>
    <row r="10005" spans="2:4">
      <c r="B10005" s="417"/>
      <c r="C10005" s="418"/>
      <c r="D10005" s="418"/>
    </row>
    <row r="10006" spans="2:4">
      <c r="B10006" s="417"/>
      <c r="C10006" s="418"/>
      <c r="D10006" s="418"/>
    </row>
    <row r="10007" spans="2:4">
      <c r="B10007" s="417"/>
      <c r="C10007" s="418"/>
      <c r="D10007" s="418"/>
    </row>
    <row r="10008" spans="2:4">
      <c r="B10008" s="417"/>
      <c r="C10008" s="418"/>
      <c r="D10008" s="418"/>
    </row>
    <row r="10009" spans="2:4">
      <c r="B10009" s="417"/>
      <c r="C10009" s="418"/>
      <c r="D10009" s="418"/>
    </row>
    <row r="10010" spans="2:4">
      <c r="B10010" s="417"/>
      <c r="C10010" s="418"/>
      <c r="D10010" s="418"/>
    </row>
    <row r="10011" spans="2:4">
      <c r="B10011" s="417"/>
      <c r="C10011" s="418"/>
      <c r="D10011" s="418"/>
    </row>
    <row r="10012" spans="2:4">
      <c r="B10012" s="417"/>
      <c r="C10012" s="418"/>
      <c r="D10012" s="418"/>
    </row>
    <row r="10013" spans="2:4">
      <c r="B10013" s="417"/>
      <c r="C10013" s="418"/>
      <c r="D10013" s="418"/>
    </row>
    <row r="10014" spans="2:4">
      <c r="B10014" s="417"/>
      <c r="C10014" s="418"/>
      <c r="D10014" s="418"/>
    </row>
    <row r="10015" spans="2:4">
      <c r="B10015" s="417"/>
      <c r="C10015" s="418"/>
      <c r="D10015" s="418"/>
    </row>
    <row r="10016" spans="2:4">
      <c r="B10016" s="417"/>
      <c r="C10016" s="418"/>
      <c r="D10016" s="418"/>
    </row>
    <row r="10017" spans="2:4">
      <c r="B10017" s="417"/>
      <c r="C10017" s="418"/>
      <c r="D10017" s="418"/>
    </row>
    <row r="10018" spans="2:4">
      <c r="B10018" s="417"/>
      <c r="C10018" s="418"/>
      <c r="D10018" s="418"/>
    </row>
    <row r="10019" spans="2:4">
      <c r="B10019" s="417"/>
      <c r="C10019" s="418"/>
      <c r="D10019" s="418"/>
    </row>
    <row r="10020" spans="2:4">
      <c r="B10020" s="417"/>
      <c r="C10020" s="418"/>
      <c r="D10020" s="418"/>
    </row>
    <row r="10021" spans="2:4">
      <c r="B10021" s="417"/>
      <c r="C10021" s="418"/>
      <c r="D10021" s="418"/>
    </row>
    <row r="10022" spans="2:4">
      <c r="B10022" s="417"/>
      <c r="C10022" s="418"/>
      <c r="D10022" s="418"/>
    </row>
    <row r="10023" spans="2:4">
      <c r="B10023" s="417"/>
      <c r="C10023" s="418"/>
      <c r="D10023" s="418"/>
    </row>
    <row r="10024" spans="2:4">
      <c r="B10024" s="417"/>
      <c r="C10024" s="418"/>
      <c r="D10024" s="418"/>
    </row>
    <row r="10025" spans="2:4">
      <c r="B10025" s="417"/>
      <c r="C10025" s="418"/>
      <c r="D10025" s="418"/>
    </row>
    <row r="10026" spans="2:4">
      <c r="B10026" s="417"/>
      <c r="C10026" s="418"/>
      <c r="D10026" s="418"/>
    </row>
    <row r="10027" spans="2:4">
      <c r="B10027" s="417"/>
      <c r="C10027" s="418"/>
      <c r="D10027" s="418"/>
    </row>
    <row r="10028" spans="2:4">
      <c r="B10028" s="417"/>
      <c r="C10028" s="418"/>
      <c r="D10028" s="418"/>
    </row>
    <row r="10029" spans="2:4">
      <c r="B10029" s="417"/>
      <c r="C10029" s="418"/>
      <c r="D10029" s="418"/>
    </row>
    <row r="10030" spans="2:4">
      <c r="B10030" s="417"/>
      <c r="C10030" s="418"/>
      <c r="D10030" s="418"/>
    </row>
    <row r="10031" spans="2:4">
      <c r="B10031" s="417"/>
      <c r="C10031" s="418"/>
      <c r="D10031" s="418"/>
    </row>
    <row r="10032" spans="2:4">
      <c r="B10032" s="417"/>
      <c r="C10032" s="418"/>
      <c r="D10032" s="418"/>
    </row>
    <row r="10033" spans="2:4">
      <c r="B10033" s="417"/>
      <c r="C10033" s="418"/>
      <c r="D10033" s="418"/>
    </row>
    <row r="10034" spans="2:4">
      <c r="B10034" s="417"/>
      <c r="C10034" s="418"/>
      <c r="D10034" s="418"/>
    </row>
    <row r="10035" spans="2:4">
      <c r="B10035" s="417"/>
      <c r="C10035" s="418"/>
      <c r="D10035" s="418"/>
    </row>
    <row r="10036" spans="2:4">
      <c r="B10036" s="417"/>
      <c r="C10036" s="418"/>
      <c r="D10036" s="418"/>
    </row>
    <row r="10037" spans="2:4">
      <c r="B10037" s="417"/>
      <c r="C10037" s="418"/>
      <c r="D10037" s="418"/>
    </row>
    <row r="10038" spans="2:4">
      <c r="B10038" s="417"/>
      <c r="C10038" s="418"/>
      <c r="D10038" s="418"/>
    </row>
    <row r="10039" spans="2:4">
      <c r="B10039" s="417"/>
      <c r="C10039" s="418"/>
      <c r="D10039" s="418"/>
    </row>
    <row r="10040" spans="2:4">
      <c r="B10040" s="417"/>
      <c r="C10040" s="418"/>
      <c r="D10040" s="418"/>
    </row>
    <row r="10041" spans="2:4">
      <c r="B10041" s="417"/>
      <c r="C10041" s="418"/>
      <c r="D10041" s="418"/>
    </row>
    <row r="10042" spans="2:4">
      <c r="B10042" s="417"/>
      <c r="C10042" s="418"/>
      <c r="D10042" s="418"/>
    </row>
    <row r="10043" spans="2:4">
      <c r="B10043" s="417"/>
      <c r="C10043" s="418"/>
      <c r="D10043" s="418"/>
    </row>
    <row r="10044" spans="2:4">
      <c r="B10044" s="417"/>
      <c r="C10044" s="418"/>
      <c r="D10044" s="418"/>
    </row>
    <row r="10045" spans="2:4">
      <c r="B10045" s="417"/>
      <c r="C10045" s="418"/>
      <c r="D10045" s="418"/>
    </row>
    <row r="10046" spans="2:4">
      <c r="B10046" s="417"/>
      <c r="C10046" s="418"/>
      <c r="D10046" s="418"/>
    </row>
    <row r="10047" spans="2:4">
      <c r="B10047" s="417"/>
      <c r="C10047" s="418"/>
      <c r="D10047" s="418"/>
    </row>
    <row r="10048" spans="2:4">
      <c r="B10048" s="417"/>
      <c r="C10048" s="418"/>
      <c r="D10048" s="418"/>
    </row>
    <row r="10049" spans="2:4">
      <c r="B10049" s="417"/>
      <c r="C10049" s="418"/>
      <c r="D10049" s="418"/>
    </row>
    <row r="10050" spans="2:4">
      <c r="B10050" s="417"/>
      <c r="C10050" s="418"/>
      <c r="D10050" s="418"/>
    </row>
    <row r="10051" spans="2:4">
      <c r="B10051" s="417"/>
      <c r="C10051" s="418"/>
      <c r="D10051" s="418"/>
    </row>
    <row r="10052" spans="2:4">
      <c r="B10052" s="417"/>
      <c r="C10052" s="418"/>
      <c r="D10052" s="418"/>
    </row>
    <row r="10053" spans="2:4">
      <c r="B10053" s="417"/>
      <c r="C10053" s="418"/>
      <c r="D10053" s="418"/>
    </row>
    <row r="10054" spans="2:4">
      <c r="B10054" s="417"/>
      <c r="C10054" s="418"/>
      <c r="D10054" s="418"/>
    </row>
    <row r="10055" spans="2:4">
      <c r="B10055" s="417"/>
      <c r="C10055" s="418"/>
      <c r="D10055" s="418"/>
    </row>
    <row r="10056" spans="2:4">
      <c r="B10056" s="417"/>
      <c r="C10056" s="418"/>
      <c r="D10056" s="418"/>
    </row>
    <row r="10057" spans="2:4">
      <c r="B10057" s="417"/>
      <c r="C10057" s="418"/>
      <c r="D10057" s="418"/>
    </row>
    <row r="10058" spans="2:4">
      <c r="B10058" s="417"/>
      <c r="C10058" s="418"/>
      <c r="D10058" s="418"/>
    </row>
    <row r="10059" spans="2:4">
      <c r="B10059" s="417"/>
      <c r="C10059" s="418"/>
      <c r="D10059" s="418"/>
    </row>
    <row r="10060" spans="2:4">
      <c r="B10060" s="417"/>
      <c r="C10060" s="418"/>
      <c r="D10060" s="418"/>
    </row>
    <row r="10061" spans="2:4">
      <c r="B10061" s="417"/>
      <c r="C10061" s="418"/>
      <c r="D10061" s="418"/>
    </row>
    <row r="10062" spans="2:4">
      <c r="B10062" s="417"/>
      <c r="C10062" s="418"/>
      <c r="D10062" s="418"/>
    </row>
    <row r="10063" spans="2:4">
      <c r="B10063" s="417"/>
      <c r="C10063" s="418"/>
      <c r="D10063" s="418"/>
    </row>
    <row r="10064" spans="2:4">
      <c r="B10064" s="417"/>
      <c r="C10064" s="418"/>
      <c r="D10064" s="418"/>
    </row>
    <row r="10065" spans="2:4">
      <c r="B10065" s="417"/>
      <c r="C10065" s="418"/>
      <c r="D10065" s="418"/>
    </row>
    <row r="10066" spans="2:4">
      <c r="B10066" s="417"/>
      <c r="C10066" s="418"/>
      <c r="D10066" s="418"/>
    </row>
    <row r="10067" spans="2:4">
      <c r="B10067" s="417"/>
      <c r="C10067" s="418"/>
      <c r="D10067" s="418"/>
    </row>
    <row r="10068" spans="2:4">
      <c r="B10068" s="417"/>
      <c r="C10068" s="418"/>
      <c r="D10068" s="418"/>
    </row>
    <row r="10069" spans="2:4">
      <c r="B10069" s="417"/>
      <c r="C10069" s="418"/>
      <c r="D10069" s="418"/>
    </row>
    <row r="10070" spans="2:4">
      <c r="B10070" s="417"/>
      <c r="C10070" s="418"/>
      <c r="D10070" s="418"/>
    </row>
    <row r="10071" spans="2:4">
      <c r="B10071" s="417"/>
      <c r="C10071" s="418"/>
      <c r="D10071" s="418"/>
    </row>
    <row r="10072" spans="2:4">
      <c r="B10072" s="417"/>
      <c r="C10072" s="418"/>
      <c r="D10072" s="418"/>
    </row>
    <row r="10073" spans="2:4">
      <c r="B10073" s="417"/>
      <c r="C10073" s="418"/>
      <c r="D10073" s="418"/>
    </row>
    <row r="10074" spans="2:4">
      <c r="B10074" s="417"/>
      <c r="C10074" s="418"/>
      <c r="D10074" s="418"/>
    </row>
    <row r="10075" spans="2:4">
      <c r="B10075" s="417"/>
      <c r="C10075" s="418"/>
      <c r="D10075" s="418"/>
    </row>
    <row r="10076" spans="2:4">
      <c r="B10076" s="417"/>
      <c r="C10076" s="418"/>
      <c r="D10076" s="418"/>
    </row>
    <row r="10077" spans="2:4">
      <c r="B10077" s="417"/>
      <c r="C10077" s="418"/>
      <c r="D10077" s="418"/>
    </row>
    <row r="10078" spans="2:4">
      <c r="B10078" s="417"/>
      <c r="C10078" s="418"/>
      <c r="D10078" s="418"/>
    </row>
    <row r="10079" spans="2:4">
      <c r="B10079" s="417"/>
      <c r="C10079" s="418"/>
      <c r="D10079" s="418"/>
    </row>
    <row r="10080" spans="2:4">
      <c r="B10080" s="417"/>
      <c r="C10080" s="418"/>
      <c r="D10080" s="418"/>
    </row>
    <row r="10081" spans="2:4">
      <c r="B10081" s="417"/>
      <c r="C10081" s="418"/>
      <c r="D10081" s="418"/>
    </row>
    <row r="10082" spans="2:4">
      <c r="B10082" s="417"/>
      <c r="C10082" s="418"/>
      <c r="D10082" s="418"/>
    </row>
    <row r="10083" spans="2:4">
      <c r="B10083" s="417"/>
      <c r="C10083" s="418"/>
      <c r="D10083" s="418"/>
    </row>
    <row r="10084" spans="2:4">
      <c r="B10084" s="417"/>
      <c r="C10084" s="418"/>
      <c r="D10084" s="418"/>
    </row>
    <row r="10085" spans="2:4">
      <c r="B10085" s="417"/>
      <c r="C10085" s="418"/>
      <c r="D10085" s="418"/>
    </row>
    <row r="10086" spans="2:4">
      <c r="B10086" s="417"/>
      <c r="C10086" s="418"/>
      <c r="D10086" s="418"/>
    </row>
    <row r="10087" spans="2:4">
      <c r="B10087" s="417"/>
      <c r="C10087" s="418"/>
      <c r="D10087" s="418"/>
    </row>
    <row r="10088" spans="2:4">
      <c r="B10088" s="417"/>
      <c r="C10088" s="418"/>
      <c r="D10088" s="418"/>
    </row>
    <row r="10089" spans="2:4">
      <c r="B10089" s="417"/>
      <c r="C10089" s="418"/>
      <c r="D10089" s="418"/>
    </row>
    <row r="10090" spans="2:4">
      <c r="B10090" s="417"/>
      <c r="C10090" s="418"/>
      <c r="D10090" s="418"/>
    </row>
    <row r="10091" spans="2:4">
      <c r="B10091" s="417"/>
      <c r="C10091" s="418"/>
      <c r="D10091" s="418"/>
    </row>
    <row r="10092" spans="2:4">
      <c r="B10092" s="417"/>
      <c r="C10092" s="418"/>
      <c r="D10092" s="418"/>
    </row>
    <row r="10093" spans="2:4">
      <c r="B10093" s="417"/>
      <c r="C10093" s="418"/>
      <c r="D10093" s="418"/>
    </row>
    <row r="10094" spans="2:4">
      <c r="B10094" s="417"/>
      <c r="C10094" s="418"/>
      <c r="D10094" s="418"/>
    </row>
    <row r="10095" spans="2:4">
      <c r="B10095" s="417"/>
      <c r="C10095" s="418"/>
      <c r="D10095" s="418"/>
    </row>
    <row r="10096" spans="2:4">
      <c r="B10096" s="417"/>
      <c r="C10096" s="418"/>
      <c r="D10096" s="418"/>
    </row>
    <row r="10097" spans="2:4">
      <c r="B10097" s="417"/>
      <c r="C10097" s="418"/>
      <c r="D10097" s="418"/>
    </row>
    <row r="10098" spans="2:4">
      <c r="B10098" s="417"/>
      <c r="C10098" s="418"/>
      <c r="D10098" s="418"/>
    </row>
    <row r="10099" spans="2:4">
      <c r="B10099" s="417"/>
      <c r="C10099" s="418"/>
      <c r="D10099" s="418"/>
    </row>
    <row r="10100" spans="2:4">
      <c r="B10100" s="417"/>
      <c r="C10100" s="418"/>
      <c r="D10100" s="418"/>
    </row>
    <row r="10101" spans="2:4">
      <c r="B10101" s="417"/>
      <c r="C10101" s="418"/>
      <c r="D10101" s="418"/>
    </row>
    <row r="10102" spans="2:4">
      <c r="B10102" s="417"/>
      <c r="C10102" s="418"/>
      <c r="D10102" s="418"/>
    </row>
    <row r="10103" spans="2:4">
      <c r="B10103" s="417"/>
      <c r="C10103" s="418"/>
      <c r="D10103" s="418"/>
    </row>
    <row r="10104" spans="2:4">
      <c r="B10104" s="417"/>
      <c r="C10104" s="418"/>
      <c r="D10104" s="418"/>
    </row>
    <row r="10105" spans="2:4">
      <c r="B10105" s="417"/>
      <c r="C10105" s="418"/>
      <c r="D10105" s="418"/>
    </row>
    <row r="10106" spans="2:4">
      <c r="B10106" s="417"/>
      <c r="C10106" s="418"/>
      <c r="D10106" s="418"/>
    </row>
    <row r="10107" spans="2:4">
      <c r="B10107" s="417"/>
      <c r="C10107" s="418"/>
      <c r="D10107" s="418"/>
    </row>
    <row r="10108" spans="2:4">
      <c r="B10108" s="417"/>
      <c r="C10108" s="418"/>
      <c r="D10108" s="418"/>
    </row>
    <row r="10109" spans="2:4">
      <c r="B10109" s="417"/>
      <c r="C10109" s="418"/>
      <c r="D10109" s="418"/>
    </row>
    <row r="10110" spans="2:4">
      <c r="B10110" s="417"/>
      <c r="C10110" s="418"/>
      <c r="D10110" s="418"/>
    </row>
    <row r="10111" spans="2:4">
      <c r="B10111" s="417"/>
      <c r="C10111" s="418"/>
      <c r="D10111" s="418"/>
    </row>
    <row r="10112" spans="2:4">
      <c r="B10112" s="417"/>
      <c r="C10112" s="418"/>
      <c r="D10112" s="418"/>
    </row>
    <row r="10113" spans="2:4">
      <c r="B10113" s="417"/>
      <c r="C10113" s="418"/>
      <c r="D10113" s="418"/>
    </row>
    <row r="10114" spans="2:4">
      <c r="B10114" s="417"/>
      <c r="C10114" s="418"/>
      <c r="D10114" s="418"/>
    </row>
    <row r="10115" spans="2:4">
      <c r="B10115" s="417"/>
      <c r="C10115" s="418"/>
      <c r="D10115" s="418"/>
    </row>
    <row r="10116" spans="2:4">
      <c r="B10116" s="417"/>
      <c r="C10116" s="418"/>
      <c r="D10116" s="418"/>
    </row>
    <row r="10117" spans="2:4">
      <c r="B10117" s="417"/>
      <c r="C10117" s="418"/>
      <c r="D10117" s="418"/>
    </row>
    <row r="10118" spans="2:4">
      <c r="B10118" s="417"/>
      <c r="C10118" s="418"/>
      <c r="D10118" s="418"/>
    </row>
    <row r="10119" spans="2:4">
      <c r="B10119" s="417"/>
      <c r="C10119" s="418"/>
      <c r="D10119" s="418"/>
    </row>
    <row r="10120" spans="2:4">
      <c r="B10120" s="417"/>
      <c r="C10120" s="418"/>
      <c r="D10120" s="418"/>
    </row>
    <row r="10121" spans="2:4">
      <c r="B10121" s="417"/>
      <c r="C10121" s="418"/>
      <c r="D10121" s="418"/>
    </row>
    <row r="10122" spans="2:4">
      <c r="B10122" s="417"/>
      <c r="C10122" s="418"/>
      <c r="D10122" s="418"/>
    </row>
    <row r="10123" spans="2:4">
      <c r="B10123" s="417"/>
      <c r="C10123" s="418"/>
      <c r="D10123" s="418"/>
    </row>
    <row r="10124" spans="2:4">
      <c r="B10124" s="417"/>
      <c r="C10124" s="418"/>
      <c r="D10124" s="418"/>
    </row>
    <row r="10125" spans="2:4">
      <c r="B10125" s="417"/>
      <c r="C10125" s="418"/>
      <c r="D10125" s="418"/>
    </row>
    <row r="10126" spans="2:4">
      <c r="B10126" s="417"/>
      <c r="C10126" s="418"/>
      <c r="D10126" s="418"/>
    </row>
    <row r="10127" spans="2:4">
      <c r="B10127" s="417"/>
      <c r="C10127" s="418"/>
      <c r="D10127" s="418"/>
    </row>
    <row r="10128" spans="2:4">
      <c r="B10128" s="417"/>
      <c r="C10128" s="418"/>
      <c r="D10128" s="418"/>
    </row>
    <row r="10129" spans="2:4">
      <c r="B10129" s="417"/>
      <c r="C10129" s="418"/>
      <c r="D10129" s="418"/>
    </row>
    <row r="10130" spans="2:4">
      <c r="B10130" s="417"/>
      <c r="C10130" s="418"/>
      <c r="D10130" s="418"/>
    </row>
    <row r="10131" spans="2:4">
      <c r="B10131" s="417"/>
      <c r="C10131" s="418"/>
      <c r="D10131" s="418"/>
    </row>
    <row r="10132" spans="2:4">
      <c r="B10132" s="417"/>
      <c r="C10132" s="418"/>
      <c r="D10132" s="418"/>
    </row>
    <row r="10133" spans="2:4">
      <c r="B10133" s="417"/>
      <c r="C10133" s="418"/>
      <c r="D10133" s="418"/>
    </row>
    <row r="10134" spans="2:4">
      <c r="B10134" s="417"/>
      <c r="C10134" s="418"/>
      <c r="D10134" s="418"/>
    </row>
    <row r="10135" spans="2:4">
      <c r="B10135" s="417"/>
      <c r="C10135" s="418"/>
      <c r="D10135" s="418"/>
    </row>
    <row r="10136" spans="2:4">
      <c r="B10136" s="417"/>
      <c r="C10136" s="418"/>
      <c r="D10136" s="418"/>
    </row>
    <row r="10137" spans="2:4">
      <c r="B10137" s="417"/>
      <c r="C10137" s="418"/>
      <c r="D10137" s="418"/>
    </row>
    <row r="10138" spans="2:4">
      <c r="B10138" s="417"/>
      <c r="C10138" s="418"/>
      <c r="D10138" s="418"/>
    </row>
    <row r="10139" spans="2:4">
      <c r="B10139" s="417"/>
      <c r="C10139" s="418"/>
      <c r="D10139" s="418"/>
    </row>
    <row r="10140" spans="2:4">
      <c r="B10140" s="417"/>
      <c r="C10140" s="418"/>
      <c r="D10140" s="418"/>
    </row>
    <row r="10141" spans="2:4">
      <c r="B10141" s="417"/>
      <c r="C10141" s="418"/>
      <c r="D10141" s="418"/>
    </row>
    <row r="10142" spans="2:4">
      <c r="B10142" s="417"/>
      <c r="C10142" s="418"/>
      <c r="D10142" s="418"/>
    </row>
    <row r="10143" spans="2:4">
      <c r="B10143" s="417"/>
      <c r="C10143" s="418"/>
      <c r="D10143" s="418"/>
    </row>
    <row r="10144" spans="2:4">
      <c r="B10144" s="417"/>
      <c r="C10144" s="418"/>
      <c r="D10144" s="418"/>
    </row>
    <row r="10145" spans="2:4">
      <c r="B10145" s="417"/>
      <c r="C10145" s="418"/>
      <c r="D10145" s="418"/>
    </row>
    <row r="10146" spans="2:4">
      <c r="B10146" s="417"/>
      <c r="C10146" s="418"/>
      <c r="D10146" s="418"/>
    </row>
    <row r="10147" spans="2:4">
      <c r="B10147" s="417"/>
      <c r="C10147" s="418"/>
      <c r="D10147" s="418"/>
    </row>
    <row r="10148" spans="2:4">
      <c r="B10148" s="417"/>
      <c r="C10148" s="418"/>
      <c r="D10148" s="418"/>
    </row>
    <row r="10149" spans="2:4">
      <c r="B10149" s="417"/>
      <c r="C10149" s="418"/>
      <c r="D10149" s="418"/>
    </row>
    <row r="10150" spans="2:4">
      <c r="B10150" s="417"/>
      <c r="C10150" s="418"/>
      <c r="D10150" s="418"/>
    </row>
    <row r="10151" spans="2:4">
      <c r="B10151" s="417"/>
      <c r="C10151" s="418"/>
      <c r="D10151" s="418"/>
    </row>
    <row r="10152" spans="2:4">
      <c r="B10152" s="417"/>
      <c r="C10152" s="418"/>
      <c r="D10152" s="418"/>
    </row>
    <row r="10153" spans="2:4">
      <c r="B10153" s="417"/>
      <c r="C10153" s="418"/>
      <c r="D10153" s="418"/>
    </row>
    <row r="10154" spans="2:4">
      <c r="B10154" s="417"/>
      <c r="C10154" s="418"/>
      <c r="D10154" s="418"/>
    </row>
    <row r="10155" spans="2:4">
      <c r="B10155" s="417"/>
      <c r="C10155" s="418"/>
      <c r="D10155" s="418"/>
    </row>
    <row r="10156" spans="2:4">
      <c r="B10156" s="417"/>
      <c r="C10156" s="418"/>
      <c r="D10156" s="418"/>
    </row>
    <row r="10157" spans="2:4">
      <c r="B10157" s="417"/>
      <c r="C10157" s="418"/>
      <c r="D10157" s="418"/>
    </row>
    <row r="10158" spans="2:4">
      <c r="B10158" s="417"/>
      <c r="C10158" s="418"/>
      <c r="D10158" s="418"/>
    </row>
    <row r="10159" spans="2:4">
      <c r="B10159" s="417"/>
      <c r="C10159" s="418"/>
      <c r="D10159" s="418"/>
    </row>
    <row r="10160" spans="2:4">
      <c r="B10160" s="417"/>
      <c r="C10160" s="418"/>
      <c r="D10160" s="418"/>
    </row>
    <row r="10161" spans="2:4">
      <c r="B10161" s="417"/>
      <c r="C10161" s="418"/>
      <c r="D10161" s="418"/>
    </row>
    <row r="10162" spans="2:4">
      <c r="B10162" s="417"/>
      <c r="C10162" s="418"/>
      <c r="D10162" s="418"/>
    </row>
    <row r="10163" spans="2:4">
      <c r="B10163" s="417"/>
      <c r="C10163" s="418"/>
      <c r="D10163" s="418"/>
    </row>
    <row r="10164" spans="2:4">
      <c r="B10164" s="417"/>
      <c r="C10164" s="418"/>
      <c r="D10164" s="418"/>
    </row>
    <row r="10165" spans="2:4">
      <c r="B10165" s="417"/>
      <c r="C10165" s="418"/>
      <c r="D10165" s="418"/>
    </row>
    <row r="10166" spans="2:4">
      <c r="B10166" s="417"/>
      <c r="C10166" s="418"/>
      <c r="D10166" s="418"/>
    </row>
    <row r="10167" spans="2:4">
      <c r="B10167" s="417"/>
      <c r="C10167" s="418"/>
      <c r="D10167" s="418"/>
    </row>
    <row r="10168" spans="2:4">
      <c r="B10168" s="417"/>
      <c r="C10168" s="418"/>
      <c r="D10168" s="418"/>
    </row>
    <row r="10169" spans="2:4">
      <c r="B10169" s="417"/>
      <c r="C10169" s="418"/>
      <c r="D10169" s="418"/>
    </row>
    <row r="10170" spans="2:4">
      <c r="B10170" s="417"/>
      <c r="C10170" s="418"/>
      <c r="D10170" s="418"/>
    </row>
    <row r="10171" spans="2:4">
      <c r="B10171" s="417"/>
      <c r="C10171" s="418"/>
      <c r="D10171" s="418"/>
    </row>
    <row r="10172" spans="2:4">
      <c r="B10172" s="417"/>
      <c r="C10172" s="418"/>
      <c r="D10172" s="418"/>
    </row>
    <row r="10173" spans="2:4">
      <c r="B10173" s="417"/>
      <c r="C10173" s="418"/>
      <c r="D10173" s="418"/>
    </row>
    <row r="10174" spans="2:4">
      <c r="B10174" s="417"/>
      <c r="C10174" s="418"/>
      <c r="D10174" s="418"/>
    </row>
    <row r="10175" spans="2:4">
      <c r="B10175" s="417"/>
      <c r="C10175" s="418"/>
      <c r="D10175" s="418"/>
    </row>
    <row r="10176" spans="2:4">
      <c r="B10176" s="417"/>
      <c r="C10176" s="418"/>
      <c r="D10176" s="418"/>
    </row>
    <row r="10177" spans="2:4">
      <c r="B10177" s="417"/>
      <c r="C10177" s="418"/>
      <c r="D10177" s="418"/>
    </row>
    <row r="10178" spans="2:4">
      <c r="B10178" s="417"/>
      <c r="C10178" s="418"/>
      <c r="D10178" s="418"/>
    </row>
    <row r="10179" spans="2:4">
      <c r="B10179" s="417"/>
      <c r="C10179" s="418"/>
      <c r="D10179" s="418"/>
    </row>
    <row r="10180" spans="2:4">
      <c r="B10180" s="417"/>
      <c r="C10180" s="418"/>
      <c r="D10180" s="418"/>
    </row>
    <row r="10181" spans="2:4">
      <c r="B10181" s="417"/>
      <c r="C10181" s="418"/>
      <c r="D10181" s="418"/>
    </row>
    <row r="10182" spans="2:4">
      <c r="B10182" s="417"/>
      <c r="C10182" s="418"/>
      <c r="D10182" s="418"/>
    </row>
    <row r="10183" spans="2:4">
      <c r="B10183" s="417"/>
      <c r="C10183" s="418"/>
      <c r="D10183" s="418"/>
    </row>
    <row r="10184" spans="2:4">
      <c r="B10184" s="417"/>
      <c r="C10184" s="418"/>
      <c r="D10184" s="418"/>
    </row>
    <row r="10185" spans="2:4">
      <c r="B10185" s="417"/>
      <c r="C10185" s="418"/>
      <c r="D10185" s="418"/>
    </row>
    <row r="10186" spans="2:4">
      <c r="B10186" s="417"/>
      <c r="C10186" s="418"/>
      <c r="D10186" s="418"/>
    </row>
    <row r="10187" spans="2:4">
      <c r="B10187" s="417"/>
      <c r="C10187" s="418"/>
      <c r="D10187" s="418"/>
    </row>
    <row r="10188" spans="2:4">
      <c r="B10188" s="417"/>
      <c r="C10188" s="418"/>
      <c r="D10188" s="418"/>
    </row>
    <row r="10189" spans="2:4">
      <c r="B10189" s="417"/>
      <c r="C10189" s="418"/>
      <c r="D10189" s="418"/>
    </row>
    <row r="10190" spans="2:4">
      <c r="B10190" s="417"/>
      <c r="C10190" s="418"/>
      <c r="D10190" s="418"/>
    </row>
    <row r="10191" spans="2:4">
      <c r="B10191" s="417"/>
      <c r="C10191" s="418"/>
      <c r="D10191" s="418"/>
    </row>
    <row r="10192" spans="2:4">
      <c r="B10192" s="417"/>
      <c r="C10192" s="418"/>
      <c r="D10192" s="418"/>
    </row>
    <row r="10193" spans="2:4">
      <c r="B10193" s="417"/>
      <c r="C10193" s="418"/>
      <c r="D10193" s="418"/>
    </row>
    <row r="10194" spans="2:4">
      <c r="B10194" s="417"/>
      <c r="C10194" s="418"/>
      <c r="D10194" s="418"/>
    </row>
    <row r="10195" spans="2:4">
      <c r="B10195" s="417"/>
      <c r="C10195" s="418"/>
      <c r="D10195" s="418"/>
    </row>
    <row r="10196" spans="2:4">
      <c r="B10196" s="417"/>
      <c r="C10196" s="418"/>
      <c r="D10196" s="418"/>
    </row>
    <row r="10197" spans="2:4">
      <c r="B10197" s="417"/>
      <c r="C10197" s="418"/>
      <c r="D10197" s="418"/>
    </row>
    <row r="10198" spans="2:4">
      <c r="B10198" s="417"/>
      <c r="C10198" s="418"/>
      <c r="D10198" s="418"/>
    </row>
    <row r="10199" spans="2:4">
      <c r="B10199" s="417"/>
      <c r="C10199" s="418"/>
      <c r="D10199" s="418"/>
    </row>
    <row r="10200" spans="2:4">
      <c r="B10200" s="417"/>
      <c r="C10200" s="418"/>
      <c r="D10200" s="418"/>
    </row>
    <row r="10201" spans="2:4">
      <c r="B10201" s="417"/>
      <c r="C10201" s="418"/>
      <c r="D10201" s="418"/>
    </row>
    <row r="10202" spans="2:4">
      <c r="B10202" s="417"/>
      <c r="C10202" s="418"/>
      <c r="D10202" s="418"/>
    </row>
    <row r="10203" spans="2:4">
      <c r="B10203" s="417"/>
      <c r="C10203" s="418"/>
      <c r="D10203" s="418"/>
    </row>
    <row r="10204" spans="2:4">
      <c r="B10204" s="417"/>
      <c r="C10204" s="418"/>
      <c r="D10204" s="418"/>
    </row>
    <row r="10205" spans="2:4">
      <c r="B10205" s="417"/>
      <c r="C10205" s="418"/>
      <c r="D10205" s="418"/>
    </row>
    <row r="10206" spans="2:4">
      <c r="B10206" s="417"/>
      <c r="C10206" s="418"/>
      <c r="D10206" s="418"/>
    </row>
    <row r="10207" spans="2:4">
      <c r="B10207" s="417"/>
      <c r="C10207" s="418"/>
      <c r="D10207" s="418"/>
    </row>
    <row r="10208" spans="2:4">
      <c r="B10208" s="417"/>
      <c r="C10208" s="418"/>
      <c r="D10208" s="418"/>
    </row>
    <row r="10209" spans="2:4">
      <c r="B10209" s="417"/>
      <c r="C10209" s="418"/>
      <c r="D10209" s="418"/>
    </row>
    <row r="10210" spans="2:4">
      <c r="B10210" s="417"/>
      <c r="C10210" s="418"/>
      <c r="D10210" s="418"/>
    </row>
    <row r="10211" spans="2:4">
      <c r="B10211" s="417"/>
      <c r="C10211" s="418"/>
      <c r="D10211" s="418"/>
    </row>
    <row r="10212" spans="2:4">
      <c r="B10212" s="417"/>
      <c r="C10212" s="418"/>
      <c r="D10212" s="418"/>
    </row>
    <row r="10213" spans="2:4">
      <c r="B10213" s="417"/>
      <c r="C10213" s="418"/>
      <c r="D10213" s="418"/>
    </row>
    <row r="10214" spans="2:4">
      <c r="B10214" s="417"/>
      <c r="C10214" s="418"/>
      <c r="D10214" s="418"/>
    </row>
    <row r="10215" spans="2:4">
      <c r="B10215" s="417"/>
      <c r="C10215" s="418"/>
      <c r="D10215" s="418"/>
    </row>
    <row r="10216" spans="2:4">
      <c r="B10216" s="417"/>
      <c r="C10216" s="418"/>
      <c r="D10216" s="418"/>
    </row>
    <row r="10217" spans="2:4">
      <c r="B10217" s="417"/>
      <c r="C10217" s="418"/>
      <c r="D10217" s="418"/>
    </row>
    <row r="10218" spans="2:4">
      <c r="B10218" s="417"/>
      <c r="C10218" s="418"/>
      <c r="D10218" s="418"/>
    </row>
    <row r="10219" spans="2:4">
      <c r="B10219" s="417"/>
      <c r="C10219" s="418"/>
      <c r="D10219" s="418"/>
    </row>
    <row r="10220" spans="2:4">
      <c r="B10220" s="417"/>
      <c r="C10220" s="418"/>
      <c r="D10220" s="418"/>
    </row>
    <row r="10221" spans="2:4">
      <c r="B10221" s="417"/>
      <c r="C10221" s="418"/>
      <c r="D10221" s="418"/>
    </row>
    <row r="10222" spans="2:4">
      <c r="B10222" s="417"/>
      <c r="C10222" s="418"/>
      <c r="D10222" s="418"/>
    </row>
    <row r="10223" spans="2:4">
      <c r="B10223" s="417"/>
      <c r="C10223" s="418"/>
      <c r="D10223" s="418"/>
    </row>
    <row r="10224" spans="2:4">
      <c r="B10224" s="417"/>
      <c r="C10224" s="418"/>
      <c r="D10224" s="418"/>
    </row>
    <row r="10225" spans="2:4">
      <c r="B10225" s="417"/>
      <c r="C10225" s="418"/>
      <c r="D10225" s="418"/>
    </row>
    <row r="10226" spans="2:4">
      <c r="B10226" s="417"/>
      <c r="C10226" s="418"/>
      <c r="D10226" s="418"/>
    </row>
    <row r="10227" spans="2:4">
      <c r="B10227" s="417"/>
      <c r="C10227" s="418"/>
      <c r="D10227" s="418"/>
    </row>
    <row r="10228" spans="2:4">
      <c r="B10228" s="417"/>
      <c r="C10228" s="418"/>
      <c r="D10228" s="418"/>
    </row>
    <row r="10229" spans="2:4">
      <c r="B10229" s="417"/>
      <c r="C10229" s="418"/>
      <c r="D10229" s="418"/>
    </row>
    <row r="10230" spans="2:4">
      <c r="B10230" s="417"/>
      <c r="C10230" s="418"/>
      <c r="D10230" s="418"/>
    </row>
    <row r="10231" spans="2:4">
      <c r="B10231" s="417"/>
      <c r="C10231" s="418"/>
      <c r="D10231" s="418"/>
    </row>
    <row r="10232" spans="2:4">
      <c r="B10232" s="417"/>
      <c r="C10232" s="418"/>
      <c r="D10232" s="418"/>
    </row>
    <row r="10233" spans="2:4">
      <c r="B10233" s="417"/>
      <c r="C10233" s="418"/>
      <c r="D10233" s="418"/>
    </row>
    <row r="10234" spans="2:4">
      <c r="B10234" s="417"/>
      <c r="C10234" s="418"/>
      <c r="D10234" s="418"/>
    </row>
    <row r="10235" spans="2:4">
      <c r="B10235" s="417"/>
      <c r="C10235" s="418"/>
      <c r="D10235" s="418"/>
    </row>
    <row r="10236" spans="2:4">
      <c r="B10236" s="417"/>
      <c r="C10236" s="418"/>
      <c r="D10236" s="418"/>
    </row>
    <row r="10237" spans="2:4">
      <c r="B10237" s="417"/>
      <c r="C10237" s="418"/>
      <c r="D10237" s="418"/>
    </row>
    <row r="10238" spans="2:4">
      <c r="B10238" s="417"/>
      <c r="C10238" s="418"/>
      <c r="D10238" s="418"/>
    </row>
    <row r="10239" spans="2:4">
      <c r="B10239" s="417"/>
      <c r="C10239" s="418"/>
      <c r="D10239" s="418"/>
    </row>
    <row r="10240" spans="2:4">
      <c r="B10240" s="417"/>
      <c r="C10240" s="418"/>
      <c r="D10240" s="418"/>
    </row>
    <row r="10241" spans="2:4">
      <c r="B10241" s="417"/>
      <c r="C10241" s="418"/>
      <c r="D10241" s="418"/>
    </row>
    <row r="10242" spans="2:4">
      <c r="B10242" s="417"/>
      <c r="C10242" s="418"/>
      <c r="D10242" s="418"/>
    </row>
    <row r="10243" spans="2:4">
      <c r="B10243" s="417"/>
      <c r="C10243" s="418"/>
      <c r="D10243" s="418"/>
    </row>
    <row r="10244" spans="2:4">
      <c r="B10244" s="417"/>
      <c r="C10244" s="418"/>
      <c r="D10244" s="418"/>
    </row>
    <row r="10245" spans="2:4">
      <c r="B10245" s="417"/>
      <c r="C10245" s="418"/>
      <c r="D10245" s="418"/>
    </row>
    <row r="10246" spans="2:4">
      <c r="B10246" s="417"/>
      <c r="C10246" s="418"/>
      <c r="D10246" s="418"/>
    </row>
    <row r="10247" spans="2:4">
      <c r="B10247" s="417"/>
      <c r="C10247" s="418"/>
      <c r="D10247" s="418"/>
    </row>
    <row r="10248" spans="2:4">
      <c r="B10248" s="417"/>
      <c r="C10248" s="418"/>
      <c r="D10248" s="418"/>
    </row>
    <row r="10249" spans="2:4">
      <c r="B10249" s="417"/>
      <c r="C10249" s="418"/>
      <c r="D10249" s="418"/>
    </row>
    <row r="10250" spans="2:4">
      <c r="B10250" s="417"/>
      <c r="C10250" s="418"/>
      <c r="D10250" s="418"/>
    </row>
    <row r="10251" spans="2:4">
      <c r="B10251" s="417"/>
      <c r="C10251" s="418"/>
      <c r="D10251" s="418"/>
    </row>
    <row r="10252" spans="2:4">
      <c r="B10252" s="417"/>
      <c r="C10252" s="418"/>
      <c r="D10252" s="418"/>
    </row>
    <row r="10253" spans="2:4">
      <c r="B10253" s="417"/>
      <c r="C10253" s="418"/>
      <c r="D10253" s="418"/>
    </row>
    <row r="10254" spans="2:4">
      <c r="B10254" s="417"/>
      <c r="C10254" s="418"/>
      <c r="D10254" s="418"/>
    </row>
    <row r="10255" spans="2:4">
      <c r="B10255" s="417"/>
      <c r="C10255" s="418"/>
      <c r="D10255" s="418"/>
    </row>
    <row r="10256" spans="2:4">
      <c r="B10256" s="417"/>
      <c r="C10256" s="418"/>
      <c r="D10256" s="418"/>
    </row>
    <row r="10257" spans="2:4">
      <c r="B10257" s="417"/>
      <c r="C10257" s="418"/>
      <c r="D10257" s="418"/>
    </row>
    <row r="10258" spans="2:4">
      <c r="B10258" s="417"/>
      <c r="C10258" s="418"/>
      <c r="D10258" s="418"/>
    </row>
    <row r="10259" spans="2:4">
      <c r="B10259" s="417"/>
      <c r="C10259" s="418"/>
      <c r="D10259" s="418"/>
    </row>
    <row r="10260" spans="2:4">
      <c r="B10260" s="417"/>
      <c r="C10260" s="418"/>
      <c r="D10260" s="418"/>
    </row>
    <row r="10261" spans="2:4">
      <c r="B10261" s="417"/>
      <c r="C10261" s="418"/>
      <c r="D10261" s="418"/>
    </row>
    <row r="10262" spans="2:4">
      <c r="B10262" s="417"/>
      <c r="C10262" s="418"/>
      <c r="D10262" s="418"/>
    </row>
    <row r="10263" spans="2:4">
      <c r="B10263" s="417"/>
      <c r="C10263" s="418"/>
      <c r="D10263" s="418"/>
    </row>
    <row r="10264" spans="2:4">
      <c r="B10264" s="417"/>
      <c r="C10264" s="418"/>
      <c r="D10264" s="418"/>
    </row>
    <row r="10265" spans="2:4">
      <c r="B10265" s="417"/>
      <c r="C10265" s="418"/>
      <c r="D10265" s="418"/>
    </row>
    <row r="10266" spans="2:4">
      <c r="B10266" s="417"/>
      <c r="C10266" s="418"/>
      <c r="D10266" s="418"/>
    </row>
    <row r="10267" spans="2:4">
      <c r="B10267" s="417"/>
      <c r="C10267" s="418"/>
      <c r="D10267" s="418"/>
    </row>
    <row r="10268" spans="2:4">
      <c r="B10268" s="417"/>
      <c r="C10268" s="418"/>
      <c r="D10268" s="418"/>
    </row>
    <row r="10269" spans="2:4">
      <c r="B10269" s="417"/>
      <c r="C10269" s="418"/>
      <c r="D10269" s="418"/>
    </row>
    <row r="10270" spans="2:4">
      <c r="B10270" s="417"/>
      <c r="C10270" s="418"/>
      <c r="D10270" s="418"/>
    </row>
    <row r="10271" spans="2:4">
      <c r="B10271" s="417"/>
      <c r="C10271" s="418"/>
      <c r="D10271" s="418"/>
    </row>
    <row r="10272" spans="2:4">
      <c r="B10272" s="417"/>
      <c r="C10272" s="418"/>
      <c r="D10272" s="418"/>
    </row>
    <row r="10273" spans="2:4">
      <c r="B10273" s="417"/>
      <c r="C10273" s="418"/>
      <c r="D10273" s="418"/>
    </row>
    <row r="10274" spans="2:4">
      <c r="B10274" s="417"/>
      <c r="C10274" s="418"/>
      <c r="D10274" s="418"/>
    </row>
    <row r="10275" spans="2:4">
      <c r="B10275" s="417"/>
      <c r="C10275" s="418"/>
      <c r="D10275" s="418"/>
    </row>
    <row r="10276" spans="2:4">
      <c r="B10276" s="417"/>
      <c r="C10276" s="418"/>
      <c r="D10276" s="418"/>
    </row>
    <row r="10277" spans="2:4">
      <c r="B10277" s="417"/>
      <c r="C10277" s="418"/>
      <c r="D10277" s="418"/>
    </row>
    <row r="10278" spans="2:4">
      <c r="B10278" s="417"/>
      <c r="C10278" s="418"/>
      <c r="D10278" s="418"/>
    </row>
    <row r="10279" spans="2:4">
      <c r="B10279" s="417"/>
      <c r="C10279" s="418"/>
      <c r="D10279" s="418"/>
    </row>
    <row r="10280" spans="2:4">
      <c r="B10280" s="417"/>
      <c r="C10280" s="418"/>
      <c r="D10280" s="418"/>
    </row>
    <row r="10281" spans="2:4">
      <c r="B10281" s="417"/>
      <c r="C10281" s="418"/>
      <c r="D10281" s="418"/>
    </row>
    <row r="10282" spans="2:4">
      <c r="B10282" s="417"/>
      <c r="C10282" s="418"/>
      <c r="D10282" s="418"/>
    </row>
    <row r="10283" spans="2:4">
      <c r="B10283" s="417"/>
      <c r="C10283" s="418"/>
      <c r="D10283" s="418"/>
    </row>
    <row r="10284" spans="2:4">
      <c r="B10284" s="417"/>
      <c r="C10284" s="418"/>
      <c r="D10284" s="418"/>
    </row>
    <row r="10285" spans="2:4">
      <c r="B10285" s="417"/>
      <c r="C10285" s="418"/>
      <c r="D10285" s="418"/>
    </row>
    <row r="10286" spans="2:4">
      <c r="B10286" s="417"/>
      <c r="C10286" s="418"/>
      <c r="D10286" s="418"/>
    </row>
    <row r="10287" spans="2:4">
      <c r="B10287" s="417"/>
      <c r="C10287" s="418"/>
      <c r="D10287" s="418"/>
    </row>
    <row r="10288" spans="2:4">
      <c r="B10288" s="417"/>
      <c r="C10288" s="418"/>
      <c r="D10288" s="418"/>
    </row>
    <row r="10289" spans="2:4">
      <c r="B10289" s="417"/>
      <c r="C10289" s="418"/>
      <c r="D10289" s="418"/>
    </row>
    <row r="10290" spans="2:4">
      <c r="B10290" s="417"/>
      <c r="C10290" s="418"/>
      <c r="D10290" s="418"/>
    </row>
    <row r="10291" spans="2:4">
      <c r="B10291" s="417"/>
      <c r="C10291" s="418"/>
      <c r="D10291" s="418"/>
    </row>
    <row r="10292" spans="2:4">
      <c r="B10292" s="417"/>
      <c r="C10292" s="418"/>
      <c r="D10292" s="418"/>
    </row>
    <row r="10293" spans="2:4">
      <c r="B10293" s="417"/>
      <c r="C10293" s="418"/>
      <c r="D10293" s="418"/>
    </row>
    <row r="10294" spans="2:4">
      <c r="B10294" s="417"/>
      <c r="C10294" s="418"/>
      <c r="D10294" s="418"/>
    </row>
    <row r="10295" spans="2:4">
      <c r="B10295" s="417"/>
      <c r="C10295" s="418"/>
      <c r="D10295" s="418"/>
    </row>
    <row r="10296" spans="2:4">
      <c r="B10296" s="417"/>
      <c r="C10296" s="418"/>
      <c r="D10296" s="418"/>
    </row>
    <row r="10297" spans="2:4">
      <c r="B10297" s="417"/>
      <c r="C10297" s="418"/>
      <c r="D10297" s="418"/>
    </row>
    <row r="10298" spans="2:4">
      <c r="B10298" s="417"/>
      <c r="C10298" s="418"/>
      <c r="D10298" s="418"/>
    </row>
    <row r="10299" spans="2:4">
      <c r="B10299" s="417"/>
      <c r="C10299" s="418"/>
      <c r="D10299" s="418"/>
    </row>
    <row r="10300" spans="2:4">
      <c r="B10300" s="417"/>
      <c r="C10300" s="418"/>
      <c r="D10300" s="418"/>
    </row>
    <row r="10301" spans="2:4">
      <c r="B10301" s="417"/>
      <c r="C10301" s="418"/>
      <c r="D10301" s="418"/>
    </row>
    <row r="10302" spans="2:4">
      <c r="B10302" s="417"/>
      <c r="C10302" s="418"/>
      <c r="D10302" s="418"/>
    </row>
    <row r="10303" spans="2:4">
      <c r="B10303" s="417"/>
      <c r="C10303" s="418"/>
      <c r="D10303" s="418"/>
    </row>
    <row r="10304" spans="2:4">
      <c r="B10304" s="417"/>
      <c r="C10304" s="418"/>
      <c r="D10304" s="418"/>
    </row>
    <row r="10305" spans="2:4">
      <c r="B10305" s="417"/>
      <c r="C10305" s="418"/>
      <c r="D10305" s="418"/>
    </row>
    <row r="10306" spans="2:4">
      <c r="B10306" s="417"/>
      <c r="C10306" s="418"/>
      <c r="D10306" s="418"/>
    </row>
    <row r="10307" spans="2:4">
      <c r="B10307" s="417"/>
      <c r="C10307" s="418"/>
      <c r="D10307" s="418"/>
    </row>
    <row r="10308" spans="2:4">
      <c r="B10308" s="417"/>
      <c r="C10308" s="418"/>
      <c r="D10308" s="418"/>
    </row>
    <row r="10309" spans="2:4">
      <c r="B10309" s="417"/>
      <c r="C10309" s="418"/>
      <c r="D10309" s="418"/>
    </row>
    <row r="10310" spans="2:4">
      <c r="B10310" s="417"/>
      <c r="C10310" s="418"/>
      <c r="D10310" s="418"/>
    </row>
    <row r="10311" spans="2:4">
      <c r="B10311" s="417"/>
      <c r="C10311" s="418"/>
      <c r="D10311" s="418"/>
    </row>
    <row r="10312" spans="2:4">
      <c r="B10312" s="417"/>
      <c r="C10312" s="418"/>
      <c r="D10312" s="418"/>
    </row>
    <row r="10313" spans="2:4">
      <c r="B10313" s="417"/>
      <c r="C10313" s="418"/>
      <c r="D10313" s="418"/>
    </row>
    <row r="10314" spans="2:4">
      <c r="B10314" s="417"/>
      <c r="C10314" s="418"/>
      <c r="D10314" s="418"/>
    </row>
    <row r="10315" spans="2:4">
      <c r="B10315" s="417"/>
      <c r="C10315" s="418"/>
      <c r="D10315" s="418"/>
    </row>
    <row r="10316" spans="2:4">
      <c r="B10316" s="417"/>
      <c r="C10316" s="418"/>
      <c r="D10316" s="418"/>
    </row>
    <row r="10317" spans="2:4">
      <c r="B10317" s="417"/>
      <c r="C10317" s="418"/>
      <c r="D10317" s="418"/>
    </row>
    <row r="10318" spans="2:4">
      <c r="B10318" s="417"/>
      <c r="C10318" s="418"/>
      <c r="D10318" s="418"/>
    </row>
    <row r="10319" spans="2:4">
      <c r="B10319" s="417"/>
      <c r="C10319" s="418"/>
      <c r="D10319" s="418"/>
    </row>
    <row r="10320" spans="2:4">
      <c r="B10320" s="417"/>
      <c r="C10320" s="418"/>
      <c r="D10320" s="418"/>
    </row>
    <row r="10321" spans="2:4">
      <c r="B10321" s="417"/>
      <c r="C10321" s="418"/>
      <c r="D10321" s="418"/>
    </row>
    <row r="10322" spans="2:4">
      <c r="B10322" s="417"/>
      <c r="C10322" s="418"/>
      <c r="D10322" s="418"/>
    </row>
    <row r="10323" spans="2:4">
      <c r="B10323" s="417"/>
      <c r="C10323" s="418"/>
      <c r="D10323" s="418"/>
    </row>
    <row r="10324" spans="2:4">
      <c r="B10324" s="417"/>
      <c r="C10324" s="418"/>
      <c r="D10324" s="418"/>
    </row>
    <row r="10325" spans="2:4">
      <c r="B10325" s="417"/>
      <c r="C10325" s="418"/>
      <c r="D10325" s="418"/>
    </row>
    <row r="10326" spans="2:4">
      <c r="B10326" s="417"/>
      <c r="C10326" s="418"/>
      <c r="D10326" s="418"/>
    </row>
    <row r="10327" spans="2:4">
      <c r="B10327" s="417"/>
      <c r="C10327" s="418"/>
      <c r="D10327" s="418"/>
    </row>
    <row r="10328" spans="2:4">
      <c r="B10328" s="417"/>
      <c r="C10328" s="418"/>
      <c r="D10328" s="418"/>
    </row>
    <row r="10329" spans="2:4">
      <c r="B10329" s="417"/>
      <c r="C10329" s="418"/>
      <c r="D10329" s="418"/>
    </row>
    <row r="10330" spans="2:4">
      <c r="B10330" s="417"/>
      <c r="C10330" s="418"/>
      <c r="D10330" s="418"/>
    </row>
    <row r="10331" spans="2:4">
      <c r="B10331" s="417"/>
      <c r="C10331" s="418"/>
      <c r="D10331" s="418"/>
    </row>
    <row r="10332" spans="2:4">
      <c r="B10332" s="417"/>
      <c r="C10332" s="418"/>
      <c r="D10332" s="418"/>
    </row>
    <row r="10333" spans="2:4">
      <c r="B10333" s="417"/>
      <c r="C10333" s="418"/>
      <c r="D10333" s="418"/>
    </row>
    <row r="10334" spans="2:4">
      <c r="B10334" s="417"/>
      <c r="C10334" s="418"/>
      <c r="D10334" s="418"/>
    </row>
    <row r="10335" spans="2:4">
      <c r="B10335" s="417"/>
      <c r="C10335" s="418"/>
      <c r="D10335" s="418"/>
    </row>
    <row r="10336" spans="2:4">
      <c r="B10336" s="417"/>
      <c r="C10336" s="418"/>
      <c r="D10336" s="418"/>
    </row>
    <row r="10337" spans="2:4">
      <c r="B10337" s="417"/>
      <c r="C10337" s="418"/>
      <c r="D10337" s="418"/>
    </row>
    <row r="10338" spans="2:4">
      <c r="B10338" s="417"/>
      <c r="C10338" s="418"/>
      <c r="D10338" s="418"/>
    </row>
    <row r="10339" spans="2:4">
      <c r="B10339" s="417"/>
      <c r="C10339" s="418"/>
      <c r="D10339" s="418"/>
    </row>
    <row r="10340" spans="2:4">
      <c r="B10340" s="417"/>
      <c r="C10340" s="418"/>
      <c r="D10340" s="418"/>
    </row>
    <row r="10341" spans="2:4">
      <c r="B10341" s="417"/>
      <c r="C10341" s="418"/>
      <c r="D10341" s="418"/>
    </row>
    <row r="10342" spans="2:4">
      <c r="B10342" s="417"/>
      <c r="C10342" s="418"/>
      <c r="D10342" s="418"/>
    </row>
    <row r="10343" spans="2:4">
      <c r="B10343" s="417"/>
      <c r="C10343" s="418"/>
      <c r="D10343" s="418"/>
    </row>
    <row r="10344" spans="2:4">
      <c r="B10344" s="417"/>
      <c r="C10344" s="418"/>
      <c r="D10344" s="418"/>
    </row>
    <row r="10345" spans="2:4">
      <c r="B10345" s="417"/>
      <c r="C10345" s="418"/>
      <c r="D10345" s="418"/>
    </row>
    <row r="10346" spans="2:4">
      <c r="B10346" s="417"/>
      <c r="C10346" s="418"/>
      <c r="D10346" s="418"/>
    </row>
    <row r="10347" spans="2:4">
      <c r="B10347" s="417"/>
      <c r="C10347" s="418"/>
      <c r="D10347" s="418"/>
    </row>
    <row r="10348" spans="2:4">
      <c r="B10348" s="417"/>
      <c r="C10348" s="418"/>
      <c r="D10348" s="418"/>
    </row>
    <row r="10349" spans="2:4">
      <c r="B10349" s="417"/>
      <c r="C10349" s="418"/>
      <c r="D10349" s="418"/>
    </row>
    <row r="10350" spans="2:4">
      <c r="B10350" s="417"/>
      <c r="C10350" s="418"/>
      <c r="D10350" s="418"/>
    </row>
    <row r="10351" spans="2:4">
      <c r="B10351" s="417"/>
      <c r="C10351" s="418"/>
      <c r="D10351" s="418"/>
    </row>
    <row r="10352" spans="2:4">
      <c r="B10352" s="417"/>
      <c r="C10352" s="418"/>
      <c r="D10352" s="418"/>
    </row>
    <row r="10353" spans="2:4">
      <c r="B10353" s="417"/>
      <c r="C10353" s="418"/>
      <c r="D10353" s="418"/>
    </row>
    <row r="10354" spans="2:4">
      <c r="B10354" s="417"/>
      <c r="C10354" s="418"/>
      <c r="D10354" s="418"/>
    </row>
    <row r="10355" spans="2:4">
      <c r="B10355" s="417"/>
      <c r="C10355" s="418"/>
      <c r="D10355" s="418"/>
    </row>
    <row r="10356" spans="2:4">
      <c r="B10356" s="417"/>
      <c r="C10356" s="418"/>
      <c r="D10356" s="418"/>
    </row>
    <row r="10357" spans="2:4">
      <c r="B10357" s="417"/>
      <c r="C10357" s="418"/>
      <c r="D10357" s="418"/>
    </row>
    <row r="10358" spans="2:4">
      <c r="B10358" s="417"/>
      <c r="C10358" s="418"/>
      <c r="D10358" s="418"/>
    </row>
    <row r="10359" spans="2:4">
      <c r="B10359" s="417"/>
      <c r="C10359" s="418"/>
      <c r="D10359" s="418"/>
    </row>
    <row r="10360" spans="2:4">
      <c r="B10360" s="417"/>
      <c r="C10360" s="418"/>
      <c r="D10360" s="418"/>
    </row>
    <row r="10361" spans="2:4">
      <c r="B10361" s="417"/>
      <c r="C10361" s="418"/>
      <c r="D10361" s="418"/>
    </row>
    <row r="10362" spans="2:4">
      <c r="B10362" s="417"/>
      <c r="C10362" s="418"/>
      <c r="D10362" s="418"/>
    </row>
    <row r="10363" spans="2:4">
      <c r="B10363" s="417"/>
      <c r="C10363" s="418"/>
      <c r="D10363" s="418"/>
    </row>
    <row r="10364" spans="2:4">
      <c r="B10364" s="417"/>
      <c r="C10364" s="418"/>
      <c r="D10364" s="418"/>
    </row>
    <row r="10365" spans="2:4">
      <c r="B10365" s="417"/>
      <c r="C10365" s="418"/>
      <c r="D10365" s="418"/>
    </row>
    <row r="10366" spans="2:4">
      <c r="B10366" s="417"/>
      <c r="C10366" s="418"/>
      <c r="D10366" s="418"/>
    </row>
    <row r="10367" spans="2:4">
      <c r="B10367" s="417"/>
      <c r="C10367" s="418"/>
      <c r="D10367" s="418"/>
    </row>
    <row r="10368" spans="2:4">
      <c r="B10368" s="417"/>
      <c r="C10368" s="418"/>
      <c r="D10368" s="418"/>
    </row>
    <row r="10369" spans="2:4">
      <c r="B10369" s="417"/>
      <c r="C10369" s="418"/>
      <c r="D10369" s="418"/>
    </row>
    <row r="10370" spans="2:4">
      <c r="B10370" s="417"/>
      <c r="C10370" s="418"/>
      <c r="D10370" s="418"/>
    </row>
    <row r="10371" spans="2:4">
      <c r="B10371" s="417"/>
      <c r="C10371" s="418"/>
      <c r="D10371" s="418"/>
    </row>
    <row r="10372" spans="2:4">
      <c r="B10372" s="417"/>
      <c r="C10372" s="418"/>
      <c r="D10372" s="418"/>
    </row>
    <row r="10373" spans="2:4">
      <c r="B10373" s="417"/>
      <c r="C10373" s="418"/>
      <c r="D10373" s="418"/>
    </row>
    <row r="10374" spans="2:4">
      <c r="B10374" s="417"/>
      <c r="C10374" s="418"/>
      <c r="D10374" s="418"/>
    </row>
    <row r="10375" spans="2:4">
      <c r="B10375" s="417"/>
      <c r="C10375" s="418"/>
      <c r="D10375" s="418"/>
    </row>
    <row r="10376" spans="2:4">
      <c r="B10376" s="417"/>
      <c r="C10376" s="418"/>
      <c r="D10376" s="418"/>
    </row>
    <row r="10377" spans="2:4">
      <c r="B10377" s="417"/>
      <c r="C10377" s="418"/>
      <c r="D10377" s="418"/>
    </row>
    <row r="10378" spans="2:4">
      <c r="B10378" s="417"/>
      <c r="C10378" s="418"/>
      <c r="D10378" s="418"/>
    </row>
    <row r="10379" spans="2:4">
      <c r="B10379" s="417"/>
      <c r="C10379" s="418"/>
      <c r="D10379" s="418"/>
    </row>
    <row r="10380" spans="2:4">
      <c r="B10380" s="417"/>
      <c r="C10380" s="418"/>
      <c r="D10380" s="418"/>
    </row>
    <row r="10381" spans="2:4">
      <c r="B10381" s="417"/>
      <c r="C10381" s="418"/>
      <c r="D10381" s="418"/>
    </row>
    <row r="10382" spans="2:4">
      <c r="B10382" s="417"/>
      <c r="C10382" s="418"/>
      <c r="D10382" s="418"/>
    </row>
    <row r="10383" spans="2:4">
      <c r="B10383" s="417"/>
      <c r="C10383" s="418"/>
      <c r="D10383" s="418"/>
    </row>
    <row r="10384" spans="2:4">
      <c r="B10384" s="417"/>
      <c r="C10384" s="418"/>
      <c r="D10384" s="418"/>
    </row>
    <row r="10385" spans="2:4">
      <c r="B10385" s="417"/>
      <c r="C10385" s="418"/>
      <c r="D10385" s="418"/>
    </row>
    <row r="10386" spans="2:4">
      <c r="B10386" s="417"/>
      <c r="C10386" s="418"/>
      <c r="D10386" s="418"/>
    </row>
    <row r="10387" spans="2:4">
      <c r="B10387" s="417"/>
      <c r="C10387" s="418"/>
      <c r="D10387" s="418"/>
    </row>
    <row r="10388" spans="2:4">
      <c r="B10388" s="417"/>
      <c r="C10388" s="418"/>
      <c r="D10388" s="418"/>
    </row>
    <row r="10389" spans="2:4">
      <c r="B10389" s="417"/>
      <c r="C10389" s="418"/>
      <c r="D10389" s="418"/>
    </row>
    <row r="10390" spans="2:4">
      <c r="B10390" s="417"/>
      <c r="C10390" s="418"/>
      <c r="D10390" s="418"/>
    </row>
    <row r="10391" spans="2:4">
      <c r="B10391" s="417"/>
      <c r="C10391" s="418"/>
      <c r="D10391" s="418"/>
    </row>
    <row r="10392" spans="2:4">
      <c r="B10392" s="417"/>
      <c r="C10392" s="418"/>
      <c r="D10392" s="418"/>
    </row>
    <row r="10393" spans="2:4">
      <c r="B10393" s="417"/>
      <c r="C10393" s="418"/>
      <c r="D10393" s="418"/>
    </row>
    <row r="10394" spans="2:4">
      <c r="B10394" s="417"/>
      <c r="C10394" s="418"/>
      <c r="D10394" s="418"/>
    </row>
    <row r="10395" spans="2:4">
      <c r="B10395" s="417"/>
      <c r="C10395" s="418"/>
      <c r="D10395" s="418"/>
    </row>
    <row r="10396" spans="2:4">
      <c r="B10396" s="417"/>
      <c r="C10396" s="418"/>
      <c r="D10396" s="418"/>
    </row>
    <row r="10397" spans="2:4">
      <c r="B10397" s="417"/>
      <c r="C10397" s="418"/>
      <c r="D10397" s="418"/>
    </row>
    <row r="10398" spans="2:4">
      <c r="B10398" s="417"/>
      <c r="C10398" s="418"/>
      <c r="D10398" s="418"/>
    </row>
    <row r="10399" spans="2:4">
      <c r="B10399" s="417"/>
      <c r="C10399" s="418"/>
      <c r="D10399" s="418"/>
    </row>
    <row r="10400" spans="2:4">
      <c r="B10400" s="417"/>
      <c r="C10400" s="418"/>
      <c r="D10400" s="418"/>
    </row>
    <row r="10401" spans="2:4">
      <c r="B10401" s="417"/>
      <c r="C10401" s="418"/>
      <c r="D10401" s="418"/>
    </row>
    <row r="10402" spans="2:4">
      <c r="B10402" s="417"/>
      <c r="C10402" s="418"/>
      <c r="D10402" s="418"/>
    </row>
    <row r="10403" spans="2:4">
      <c r="B10403" s="417"/>
      <c r="C10403" s="418"/>
      <c r="D10403" s="418"/>
    </row>
    <row r="10404" spans="2:4">
      <c r="B10404" s="417"/>
      <c r="C10404" s="418"/>
      <c r="D10404" s="418"/>
    </row>
    <row r="10405" spans="2:4">
      <c r="B10405" s="417"/>
      <c r="C10405" s="418"/>
      <c r="D10405" s="418"/>
    </row>
    <row r="10406" spans="2:4">
      <c r="B10406" s="417"/>
      <c r="C10406" s="418"/>
      <c r="D10406" s="418"/>
    </row>
    <row r="10407" spans="2:4">
      <c r="B10407" s="417"/>
      <c r="C10407" s="418"/>
      <c r="D10407" s="418"/>
    </row>
    <row r="10408" spans="2:4">
      <c r="B10408" s="417"/>
      <c r="C10408" s="418"/>
      <c r="D10408" s="418"/>
    </row>
    <row r="10409" spans="2:4">
      <c r="B10409" s="417"/>
      <c r="C10409" s="418"/>
      <c r="D10409" s="418"/>
    </row>
    <row r="10410" spans="2:4">
      <c r="B10410" s="417"/>
      <c r="C10410" s="418"/>
      <c r="D10410" s="418"/>
    </row>
    <row r="10411" spans="2:4">
      <c r="B10411" s="417"/>
      <c r="C10411" s="418"/>
      <c r="D10411" s="418"/>
    </row>
    <row r="10412" spans="2:4">
      <c r="B10412" s="417"/>
      <c r="C10412" s="418"/>
      <c r="D10412" s="418"/>
    </row>
    <row r="10413" spans="2:4">
      <c r="B10413" s="417"/>
      <c r="C10413" s="418"/>
      <c r="D10413" s="418"/>
    </row>
    <row r="10414" spans="2:4">
      <c r="B10414" s="417"/>
      <c r="C10414" s="418"/>
      <c r="D10414" s="418"/>
    </row>
    <row r="10415" spans="2:4">
      <c r="B10415" s="417"/>
      <c r="C10415" s="418"/>
      <c r="D10415" s="418"/>
    </row>
    <row r="10416" spans="2:4">
      <c r="B10416" s="417"/>
      <c r="C10416" s="418"/>
      <c r="D10416" s="418"/>
    </row>
    <row r="10417" spans="2:4">
      <c r="B10417" s="417"/>
      <c r="C10417" s="418"/>
      <c r="D10417" s="418"/>
    </row>
    <row r="10418" spans="2:4">
      <c r="B10418" s="417"/>
      <c r="C10418" s="418"/>
      <c r="D10418" s="418"/>
    </row>
    <row r="10419" spans="2:4">
      <c r="B10419" s="417"/>
      <c r="C10419" s="418"/>
      <c r="D10419" s="418"/>
    </row>
    <row r="10420" spans="2:4">
      <c r="B10420" s="417"/>
      <c r="C10420" s="418"/>
      <c r="D10420" s="418"/>
    </row>
    <row r="10421" spans="2:4">
      <c r="B10421" s="417"/>
      <c r="C10421" s="418"/>
      <c r="D10421" s="418"/>
    </row>
    <row r="10422" spans="2:4">
      <c r="B10422" s="417"/>
      <c r="C10422" s="418"/>
      <c r="D10422" s="418"/>
    </row>
    <row r="10423" spans="2:4">
      <c r="B10423" s="417"/>
      <c r="C10423" s="418"/>
      <c r="D10423" s="418"/>
    </row>
    <row r="10424" spans="2:4">
      <c r="B10424" s="417"/>
      <c r="C10424" s="418"/>
      <c r="D10424" s="418"/>
    </row>
    <row r="10425" spans="2:4">
      <c r="B10425" s="417"/>
      <c r="C10425" s="418"/>
      <c r="D10425" s="418"/>
    </row>
    <row r="10426" spans="2:4">
      <c r="B10426" s="417"/>
      <c r="C10426" s="418"/>
      <c r="D10426" s="418"/>
    </row>
    <row r="10427" spans="2:4">
      <c r="B10427" s="417"/>
      <c r="C10427" s="418"/>
      <c r="D10427" s="418"/>
    </row>
    <row r="10428" spans="2:4">
      <c r="B10428" s="417"/>
      <c r="C10428" s="418"/>
      <c r="D10428" s="418"/>
    </row>
    <row r="10429" spans="2:4">
      <c r="B10429" s="417"/>
      <c r="C10429" s="418"/>
      <c r="D10429" s="418"/>
    </row>
    <row r="10430" spans="2:4">
      <c r="B10430" s="417"/>
      <c r="C10430" s="418"/>
      <c r="D10430" s="418"/>
    </row>
    <row r="10431" spans="2:4">
      <c r="B10431" s="417"/>
      <c r="C10431" s="418"/>
      <c r="D10431" s="418"/>
    </row>
    <row r="10432" spans="2:4">
      <c r="B10432" s="417"/>
      <c r="C10432" s="418"/>
      <c r="D10432" s="418"/>
    </row>
    <row r="10433" spans="2:4">
      <c r="B10433" s="417"/>
      <c r="C10433" s="418"/>
      <c r="D10433" s="418"/>
    </row>
    <row r="10434" spans="2:4">
      <c r="B10434" s="417"/>
      <c r="C10434" s="418"/>
      <c r="D10434" s="418"/>
    </row>
    <row r="10435" spans="2:4">
      <c r="B10435" s="417"/>
      <c r="C10435" s="418"/>
      <c r="D10435" s="418"/>
    </row>
    <row r="10436" spans="2:4">
      <c r="B10436" s="417"/>
      <c r="C10436" s="418"/>
      <c r="D10436" s="418"/>
    </row>
    <row r="10437" spans="2:4">
      <c r="B10437" s="417"/>
      <c r="C10437" s="418"/>
      <c r="D10437" s="418"/>
    </row>
    <row r="10438" spans="2:4">
      <c r="B10438" s="417"/>
      <c r="C10438" s="418"/>
      <c r="D10438" s="418"/>
    </row>
    <row r="10439" spans="2:4">
      <c r="B10439" s="417"/>
      <c r="C10439" s="418"/>
      <c r="D10439" s="418"/>
    </row>
    <row r="10440" spans="2:4">
      <c r="B10440" s="417"/>
      <c r="C10440" s="418"/>
      <c r="D10440" s="418"/>
    </row>
    <row r="10441" spans="2:4">
      <c r="B10441" s="417"/>
      <c r="C10441" s="418"/>
      <c r="D10441" s="418"/>
    </row>
    <row r="10442" spans="2:4">
      <c r="B10442" s="417"/>
      <c r="C10442" s="418"/>
      <c r="D10442" s="418"/>
    </row>
    <row r="10443" spans="2:4">
      <c r="B10443" s="417"/>
      <c r="C10443" s="418"/>
      <c r="D10443" s="418"/>
    </row>
    <row r="10444" spans="2:4">
      <c r="B10444" s="417"/>
      <c r="C10444" s="418"/>
      <c r="D10444" s="418"/>
    </row>
    <row r="10445" spans="2:4">
      <c r="B10445" s="417"/>
      <c r="C10445" s="418"/>
      <c r="D10445" s="418"/>
    </row>
    <row r="10446" spans="2:4">
      <c r="B10446" s="417"/>
      <c r="C10446" s="418"/>
      <c r="D10446" s="418"/>
    </row>
    <row r="10447" spans="2:4">
      <c r="B10447" s="417"/>
      <c r="C10447" s="418"/>
      <c r="D10447" s="418"/>
    </row>
    <row r="10448" spans="2:4">
      <c r="B10448" s="417"/>
      <c r="C10448" s="418"/>
      <c r="D10448" s="418"/>
    </row>
    <row r="10449" spans="2:4">
      <c r="B10449" s="417"/>
      <c r="C10449" s="418"/>
      <c r="D10449" s="418"/>
    </row>
    <row r="10450" spans="2:4">
      <c r="B10450" s="417"/>
      <c r="C10450" s="418"/>
      <c r="D10450" s="418"/>
    </row>
    <row r="10451" spans="2:4">
      <c r="B10451" s="417"/>
      <c r="C10451" s="418"/>
      <c r="D10451" s="418"/>
    </row>
    <row r="10452" spans="2:4">
      <c r="B10452" s="417"/>
      <c r="C10452" s="418"/>
      <c r="D10452" s="418"/>
    </row>
    <row r="10453" spans="2:4">
      <c r="B10453" s="417"/>
      <c r="C10453" s="418"/>
      <c r="D10453" s="418"/>
    </row>
    <row r="10454" spans="2:4">
      <c r="B10454" s="417"/>
      <c r="C10454" s="418"/>
      <c r="D10454" s="418"/>
    </row>
    <row r="10455" spans="2:4">
      <c r="B10455" s="417"/>
      <c r="C10455" s="418"/>
      <c r="D10455" s="418"/>
    </row>
    <row r="10456" spans="2:4">
      <c r="B10456" s="417"/>
      <c r="C10456" s="418"/>
      <c r="D10456" s="418"/>
    </row>
    <row r="10457" spans="2:4">
      <c r="B10457" s="417"/>
      <c r="C10457" s="418"/>
      <c r="D10457" s="418"/>
    </row>
    <row r="10458" spans="2:4">
      <c r="B10458" s="417"/>
      <c r="C10458" s="418"/>
      <c r="D10458" s="418"/>
    </row>
    <row r="10459" spans="2:4">
      <c r="B10459" s="417"/>
      <c r="C10459" s="418"/>
      <c r="D10459" s="418"/>
    </row>
    <row r="10460" spans="2:4">
      <c r="B10460" s="417"/>
      <c r="C10460" s="418"/>
      <c r="D10460" s="418"/>
    </row>
    <row r="10461" spans="2:4">
      <c r="B10461" s="417"/>
      <c r="C10461" s="418"/>
      <c r="D10461" s="418"/>
    </row>
    <row r="10462" spans="2:4">
      <c r="B10462" s="417"/>
      <c r="C10462" s="418"/>
      <c r="D10462" s="418"/>
    </row>
    <row r="10463" spans="2:4">
      <c r="B10463" s="417"/>
      <c r="C10463" s="418"/>
      <c r="D10463" s="418"/>
    </row>
    <row r="10464" spans="2:4">
      <c r="B10464" s="417"/>
      <c r="C10464" s="418"/>
      <c r="D10464" s="418"/>
    </row>
    <row r="10465" spans="2:4">
      <c r="B10465" s="417"/>
      <c r="C10465" s="418"/>
      <c r="D10465" s="418"/>
    </row>
    <row r="10466" spans="2:4">
      <c r="B10466" s="417"/>
      <c r="C10466" s="418"/>
      <c r="D10466" s="418"/>
    </row>
    <row r="10467" spans="2:4">
      <c r="B10467" s="417"/>
      <c r="C10467" s="418"/>
      <c r="D10467" s="418"/>
    </row>
    <row r="10468" spans="2:4">
      <c r="B10468" s="417"/>
      <c r="C10468" s="418"/>
      <c r="D10468" s="418"/>
    </row>
    <row r="10469" spans="2:4">
      <c r="B10469" s="417"/>
      <c r="C10469" s="418"/>
      <c r="D10469" s="418"/>
    </row>
    <row r="10470" spans="2:4">
      <c r="B10470" s="417"/>
      <c r="C10470" s="418"/>
      <c r="D10470" s="418"/>
    </row>
    <row r="10471" spans="2:4">
      <c r="B10471" s="417"/>
      <c r="C10471" s="418"/>
      <c r="D10471" s="418"/>
    </row>
    <row r="10472" spans="2:4">
      <c r="B10472" s="417"/>
      <c r="C10472" s="418"/>
      <c r="D10472" s="418"/>
    </row>
    <row r="10473" spans="2:4">
      <c r="B10473" s="417"/>
      <c r="C10473" s="418"/>
      <c r="D10473" s="418"/>
    </row>
    <row r="10474" spans="2:4">
      <c r="B10474" s="417"/>
      <c r="C10474" s="418"/>
      <c r="D10474" s="418"/>
    </row>
    <row r="10475" spans="2:4">
      <c r="B10475" s="417"/>
      <c r="C10475" s="418"/>
      <c r="D10475" s="418"/>
    </row>
    <row r="10476" spans="2:4">
      <c r="B10476" s="417"/>
      <c r="C10476" s="418"/>
      <c r="D10476" s="418"/>
    </row>
    <row r="10477" spans="2:4">
      <c r="B10477" s="417"/>
      <c r="C10477" s="418"/>
      <c r="D10477" s="418"/>
    </row>
    <row r="10478" spans="2:4">
      <c r="B10478" s="417"/>
      <c r="C10478" s="418"/>
      <c r="D10478" s="418"/>
    </row>
    <row r="10479" spans="2:4">
      <c r="B10479" s="417"/>
      <c r="C10479" s="418"/>
      <c r="D10479" s="418"/>
    </row>
    <row r="10480" spans="2:4">
      <c r="B10480" s="417"/>
      <c r="C10480" s="418"/>
      <c r="D10480" s="418"/>
    </row>
    <row r="10481" spans="2:4">
      <c r="B10481" s="417"/>
      <c r="C10481" s="418"/>
      <c r="D10481" s="418"/>
    </row>
    <row r="10482" spans="2:4">
      <c r="B10482" s="417"/>
      <c r="C10482" s="418"/>
      <c r="D10482" s="418"/>
    </row>
    <row r="10483" spans="2:4">
      <c r="B10483" s="417"/>
      <c r="C10483" s="418"/>
      <c r="D10483" s="418"/>
    </row>
    <row r="10484" spans="2:4">
      <c r="B10484" s="417"/>
      <c r="C10484" s="418"/>
      <c r="D10484" s="418"/>
    </row>
    <row r="10485" spans="2:4">
      <c r="B10485" s="417"/>
      <c r="C10485" s="418"/>
      <c r="D10485" s="418"/>
    </row>
    <row r="10486" spans="2:4">
      <c r="B10486" s="417"/>
      <c r="C10486" s="418"/>
      <c r="D10486" s="418"/>
    </row>
    <row r="10487" spans="2:4">
      <c r="B10487" s="417"/>
      <c r="C10487" s="418"/>
      <c r="D10487" s="418"/>
    </row>
    <row r="10488" spans="2:4">
      <c r="B10488" s="417"/>
      <c r="C10488" s="418"/>
      <c r="D10488" s="418"/>
    </row>
    <row r="10489" spans="2:4">
      <c r="B10489" s="417"/>
      <c r="C10489" s="418"/>
      <c r="D10489" s="418"/>
    </row>
    <row r="10490" spans="2:4">
      <c r="B10490" s="417"/>
      <c r="C10490" s="418"/>
      <c r="D10490" s="418"/>
    </row>
    <row r="10491" spans="2:4">
      <c r="B10491" s="417"/>
      <c r="C10491" s="418"/>
      <c r="D10491" s="418"/>
    </row>
    <row r="10492" spans="2:4">
      <c r="B10492" s="417"/>
      <c r="C10492" s="418"/>
      <c r="D10492" s="418"/>
    </row>
    <row r="10493" spans="2:4">
      <c r="B10493" s="417"/>
      <c r="C10493" s="418"/>
      <c r="D10493" s="418"/>
    </row>
    <row r="10494" spans="2:4">
      <c r="B10494" s="417"/>
      <c r="C10494" s="418"/>
      <c r="D10494" s="418"/>
    </row>
    <row r="10495" spans="2:4">
      <c r="B10495" s="417"/>
      <c r="C10495" s="418"/>
      <c r="D10495" s="418"/>
    </row>
    <row r="10496" spans="2:4">
      <c r="B10496" s="417"/>
      <c r="C10496" s="418"/>
      <c r="D10496" s="418"/>
    </row>
    <row r="10497" spans="2:4">
      <c r="B10497" s="417"/>
      <c r="C10497" s="418"/>
      <c r="D10497" s="418"/>
    </row>
    <row r="10498" spans="2:4">
      <c r="B10498" s="417"/>
      <c r="C10498" s="418"/>
      <c r="D10498" s="418"/>
    </row>
    <row r="10499" spans="2:4">
      <c r="B10499" s="417"/>
      <c r="C10499" s="418"/>
      <c r="D10499" s="418"/>
    </row>
    <row r="10500" spans="2:4">
      <c r="B10500" s="417"/>
      <c r="C10500" s="418"/>
      <c r="D10500" s="418"/>
    </row>
    <row r="10501" spans="2:4">
      <c r="B10501" s="417"/>
      <c r="C10501" s="418"/>
      <c r="D10501" s="418"/>
    </row>
    <row r="10502" spans="2:4">
      <c r="B10502" s="417"/>
      <c r="C10502" s="418"/>
      <c r="D10502" s="418"/>
    </row>
    <row r="10503" spans="2:4">
      <c r="B10503" s="417"/>
      <c r="C10503" s="418"/>
      <c r="D10503" s="418"/>
    </row>
    <row r="10504" spans="2:4">
      <c r="B10504" s="417"/>
      <c r="C10504" s="418"/>
      <c r="D10504" s="418"/>
    </row>
    <row r="10505" spans="2:4">
      <c r="B10505" s="417"/>
      <c r="C10505" s="418"/>
      <c r="D10505" s="418"/>
    </row>
    <row r="10506" spans="2:4">
      <c r="B10506" s="417"/>
      <c r="C10506" s="418"/>
      <c r="D10506" s="418"/>
    </row>
    <row r="10507" spans="2:4">
      <c r="B10507" s="417"/>
      <c r="C10507" s="418"/>
      <c r="D10507" s="418"/>
    </row>
    <row r="10508" spans="2:4">
      <c r="B10508" s="417"/>
      <c r="C10508" s="418"/>
      <c r="D10508" s="418"/>
    </row>
    <row r="10509" spans="2:4">
      <c r="B10509" s="417"/>
      <c r="C10509" s="418"/>
      <c r="D10509" s="418"/>
    </row>
    <row r="10510" spans="2:4">
      <c r="B10510" s="417"/>
      <c r="C10510" s="418"/>
      <c r="D10510" s="418"/>
    </row>
    <row r="10511" spans="2:4">
      <c r="B10511" s="417"/>
      <c r="C10511" s="418"/>
      <c r="D10511" s="418"/>
    </row>
    <row r="10512" spans="2:4">
      <c r="B10512" s="417"/>
      <c r="C10512" s="418"/>
      <c r="D10512" s="418"/>
    </row>
    <row r="10513" spans="2:4">
      <c r="B10513" s="417"/>
      <c r="C10513" s="418"/>
      <c r="D10513" s="418"/>
    </row>
    <row r="10514" spans="2:4">
      <c r="B10514" s="417"/>
      <c r="C10514" s="418"/>
      <c r="D10514" s="418"/>
    </row>
    <row r="10515" spans="2:4">
      <c r="B10515" s="417"/>
      <c r="C10515" s="418"/>
      <c r="D10515" s="418"/>
    </row>
    <row r="10516" spans="2:4">
      <c r="B10516" s="417"/>
      <c r="C10516" s="418"/>
      <c r="D10516" s="418"/>
    </row>
    <row r="10517" spans="2:4">
      <c r="B10517" s="417"/>
      <c r="C10517" s="418"/>
      <c r="D10517" s="418"/>
    </row>
    <row r="10518" spans="2:4">
      <c r="B10518" s="417"/>
      <c r="C10518" s="418"/>
      <c r="D10518" s="418"/>
    </row>
    <row r="10519" spans="2:4">
      <c r="B10519" s="417"/>
      <c r="C10519" s="418"/>
      <c r="D10519" s="418"/>
    </row>
    <row r="10520" spans="2:4">
      <c r="B10520" s="417"/>
      <c r="C10520" s="418"/>
      <c r="D10520" s="418"/>
    </row>
    <row r="10521" spans="2:4">
      <c r="B10521" s="417"/>
      <c r="C10521" s="418"/>
      <c r="D10521" s="418"/>
    </row>
    <row r="10522" spans="2:4">
      <c r="B10522" s="417"/>
      <c r="C10522" s="418"/>
      <c r="D10522" s="418"/>
    </row>
    <row r="10523" spans="2:4">
      <c r="B10523" s="417"/>
      <c r="C10523" s="418"/>
      <c r="D10523" s="418"/>
    </row>
    <row r="10524" spans="2:4">
      <c r="B10524" s="417"/>
      <c r="C10524" s="418"/>
      <c r="D10524" s="418"/>
    </row>
    <row r="10525" spans="2:4">
      <c r="B10525" s="417"/>
      <c r="C10525" s="418"/>
      <c r="D10525" s="418"/>
    </row>
    <row r="10526" spans="2:4">
      <c r="B10526" s="417"/>
      <c r="C10526" s="418"/>
      <c r="D10526" s="418"/>
    </row>
    <row r="10527" spans="2:4">
      <c r="B10527" s="417"/>
      <c r="C10527" s="418"/>
      <c r="D10527" s="418"/>
    </row>
    <row r="10528" spans="2:4">
      <c r="B10528" s="417"/>
      <c r="C10528" s="418"/>
      <c r="D10528" s="418"/>
    </row>
    <row r="10529" spans="2:4">
      <c r="B10529" s="417"/>
      <c r="C10529" s="418"/>
      <c r="D10529" s="418"/>
    </row>
    <row r="10530" spans="2:4">
      <c r="B10530" s="417"/>
      <c r="C10530" s="418"/>
      <c r="D10530" s="418"/>
    </row>
    <row r="10531" spans="2:4">
      <c r="B10531" s="417"/>
      <c r="C10531" s="418"/>
      <c r="D10531" s="418"/>
    </row>
    <row r="10532" spans="2:4">
      <c r="B10532" s="417"/>
      <c r="C10532" s="418"/>
      <c r="D10532" s="418"/>
    </row>
    <row r="10533" spans="2:4">
      <c r="B10533" s="417"/>
      <c r="C10533" s="418"/>
      <c r="D10533" s="418"/>
    </row>
    <row r="10534" spans="2:4">
      <c r="B10534" s="417"/>
      <c r="C10534" s="418"/>
      <c r="D10534" s="418"/>
    </row>
    <row r="10535" spans="2:4">
      <c r="B10535" s="417"/>
      <c r="C10535" s="418"/>
      <c r="D10535" s="418"/>
    </row>
    <row r="10536" spans="2:4">
      <c r="B10536" s="417"/>
      <c r="C10536" s="418"/>
      <c r="D10536" s="418"/>
    </row>
    <row r="10537" spans="2:4">
      <c r="B10537" s="417"/>
      <c r="C10537" s="418"/>
      <c r="D10537" s="418"/>
    </row>
    <row r="10538" spans="2:4">
      <c r="B10538" s="417"/>
      <c r="C10538" s="418"/>
      <c r="D10538" s="418"/>
    </row>
    <row r="10539" spans="2:4">
      <c r="B10539" s="417"/>
      <c r="C10539" s="418"/>
      <c r="D10539" s="418"/>
    </row>
    <row r="10540" spans="2:4">
      <c r="B10540" s="417"/>
      <c r="C10540" s="418"/>
      <c r="D10540" s="418"/>
    </row>
    <row r="10541" spans="2:4">
      <c r="B10541" s="417"/>
      <c r="C10541" s="418"/>
      <c r="D10541" s="418"/>
    </row>
    <row r="10542" spans="2:4">
      <c r="B10542" s="417"/>
      <c r="C10542" s="418"/>
      <c r="D10542" s="418"/>
    </row>
    <row r="10543" spans="2:4">
      <c r="B10543" s="417"/>
      <c r="C10543" s="418"/>
      <c r="D10543" s="418"/>
    </row>
    <row r="10544" spans="2:4">
      <c r="B10544" s="417"/>
      <c r="C10544" s="418"/>
      <c r="D10544" s="418"/>
    </row>
    <row r="10545" spans="2:4">
      <c r="B10545" s="417"/>
      <c r="C10545" s="418"/>
      <c r="D10545" s="418"/>
    </row>
    <row r="10546" spans="2:4">
      <c r="B10546" s="417"/>
      <c r="C10546" s="418"/>
      <c r="D10546" s="418"/>
    </row>
    <row r="10547" spans="2:4">
      <c r="B10547" s="417"/>
      <c r="C10547" s="418"/>
      <c r="D10547" s="418"/>
    </row>
    <row r="10548" spans="2:4">
      <c r="B10548" s="417"/>
      <c r="C10548" s="418"/>
      <c r="D10548" s="418"/>
    </row>
    <row r="10549" spans="2:4">
      <c r="B10549" s="417"/>
      <c r="C10549" s="418"/>
      <c r="D10549" s="418"/>
    </row>
    <row r="10550" spans="2:4">
      <c r="B10550" s="417"/>
      <c r="C10550" s="418"/>
      <c r="D10550" s="418"/>
    </row>
    <row r="10551" spans="2:4">
      <c r="B10551" s="417"/>
      <c r="C10551" s="418"/>
      <c r="D10551" s="418"/>
    </row>
    <row r="10552" spans="2:4">
      <c r="B10552" s="417"/>
      <c r="C10552" s="418"/>
      <c r="D10552" s="418"/>
    </row>
    <row r="10553" spans="2:4">
      <c r="B10553" s="417"/>
      <c r="C10553" s="418"/>
      <c r="D10553" s="418"/>
    </row>
    <row r="10554" spans="2:4">
      <c r="B10554" s="417"/>
      <c r="C10554" s="418"/>
      <c r="D10554" s="418"/>
    </row>
    <row r="10555" spans="2:4">
      <c r="B10555" s="417"/>
      <c r="C10555" s="418"/>
      <c r="D10555" s="418"/>
    </row>
    <row r="10556" spans="2:4">
      <c r="B10556" s="417"/>
      <c r="C10556" s="418"/>
      <c r="D10556" s="418"/>
    </row>
    <row r="10557" spans="2:4">
      <c r="B10557" s="417"/>
      <c r="C10557" s="418"/>
      <c r="D10557" s="418"/>
    </row>
    <row r="10558" spans="2:4">
      <c r="B10558" s="417"/>
      <c r="C10558" s="418"/>
      <c r="D10558" s="418"/>
    </row>
    <row r="10559" spans="2:4">
      <c r="B10559" s="417"/>
      <c r="C10559" s="418"/>
      <c r="D10559" s="418"/>
    </row>
    <row r="10560" spans="2:4">
      <c r="B10560" s="417"/>
      <c r="C10560" s="418"/>
      <c r="D10560" s="418"/>
    </row>
    <row r="10561" spans="2:4">
      <c r="B10561" s="417"/>
      <c r="C10561" s="418"/>
      <c r="D10561" s="418"/>
    </row>
    <row r="10562" spans="2:4">
      <c r="B10562" s="417"/>
      <c r="C10562" s="418"/>
      <c r="D10562" s="418"/>
    </row>
    <row r="10563" spans="2:4">
      <c r="B10563" s="417"/>
      <c r="C10563" s="418"/>
      <c r="D10563" s="418"/>
    </row>
    <row r="10564" spans="2:4">
      <c r="B10564" s="417"/>
      <c r="C10564" s="418"/>
      <c r="D10564" s="418"/>
    </row>
    <row r="10565" spans="2:4">
      <c r="B10565" s="417"/>
      <c r="C10565" s="418"/>
      <c r="D10565" s="418"/>
    </row>
    <row r="10566" spans="2:4">
      <c r="B10566" s="417"/>
      <c r="C10566" s="418"/>
      <c r="D10566" s="418"/>
    </row>
    <row r="10567" spans="2:4">
      <c r="B10567" s="417"/>
      <c r="C10567" s="418"/>
      <c r="D10567" s="418"/>
    </row>
    <row r="10568" spans="2:4">
      <c r="B10568" s="417"/>
      <c r="C10568" s="418"/>
      <c r="D10568" s="418"/>
    </row>
    <row r="10569" spans="2:4">
      <c r="B10569" s="417"/>
      <c r="C10569" s="418"/>
      <c r="D10569" s="418"/>
    </row>
    <row r="10570" spans="2:4">
      <c r="B10570" s="417"/>
      <c r="C10570" s="418"/>
      <c r="D10570" s="418"/>
    </row>
    <row r="10571" spans="2:4">
      <c r="B10571" s="417"/>
      <c r="C10571" s="418"/>
      <c r="D10571" s="418"/>
    </row>
    <row r="10572" spans="2:4">
      <c r="B10572" s="417"/>
      <c r="C10572" s="418"/>
      <c r="D10572" s="418"/>
    </row>
    <row r="10573" spans="2:4">
      <c r="B10573" s="417"/>
      <c r="C10573" s="418"/>
      <c r="D10573" s="418"/>
    </row>
    <row r="10574" spans="2:4">
      <c r="B10574" s="417"/>
      <c r="C10574" s="418"/>
      <c r="D10574" s="418"/>
    </row>
    <row r="10575" spans="2:4">
      <c r="B10575" s="417"/>
      <c r="C10575" s="418"/>
      <c r="D10575" s="418"/>
    </row>
    <row r="10576" spans="2:4">
      <c r="B10576" s="417"/>
      <c r="C10576" s="418"/>
      <c r="D10576" s="418"/>
    </row>
    <row r="10577" spans="2:4">
      <c r="B10577" s="417"/>
      <c r="C10577" s="418"/>
      <c r="D10577" s="418"/>
    </row>
    <row r="10578" spans="2:4">
      <c r="B10578" s="417"/>
      <c r="C10578" s="418"/>
      <c r="D10578" s="418"/>
    </row>
    <row r="10579" spans="2:4">
      <c r="B10579" s="417"/>
      <c r="C10579" s="418"/>
      <c r="D10579" s="418"/>
    </row>
    <row r="10580" spans="2:4">
      <c r="B10580" s="417"/>
      <c r="C10580" s="418"/>
      <c r="D10580" s="418"/>
    </row>
    <row r="10581" spans="2:4">
      <c r="B10581" s="417"/>
      <c r="C10581" s="418"/>
      <c r="D10581" s="418"/>
    </row>
    <row r="10582" spans="2:4">
      <c r="B10582" s="417"/>
      <c r="C10582" s="418"/>
      <c r="D10582" s="418"/>
    </row>
    <row r="10583" spans="2:4">
      <c r="B10583" s="417"/>
      <c r="C10583" s="418"/>
      <c r="D10583" s="418"/>
    </row>
    <row r="10584" spans="2:4">
      <c r="B10584" s="417"/>
      <c r="C10584" s="418"/>
      <c r="D10584" s="418"/>
    </row>
    <row r="10585" spans="2:4">
      <c r="B10585" s="417"/>
      <c r="C10585" s="418"/>
      <c r="D10585" s="418"/>
    </row>
    <row r="10586" spans="2:4">
      <c r="B10586" s="417"/>
      <c r="C10586" s="418"/>
      <c r="D10586" s="418"/>
    </row>
    <row r="10587" spans="2:4">
      <c r="B10587" s="417"/>
      <c r="C10587" s="418"/>
      <c r="D10587" s="418"/>
    </row>
    <row r="10588" spans="2:4">
      <c r="B10588" s="417"/>
      <c r="C10588" s="418"/>
      <c r="D10588" s="418"/>
    </row>
    <row r="10589" spans="2:4">
      <c r="B10589" s="417"/>
      <c r="C10589" s="418"/>
      <c r="D10589" s="418"/>
    </row>
    <row r="10590" spans="2:4">
      <c r="B10590" s="417"/>
      <c r="C10590" s="418"/>
      <c r="D10590" s="418"/>
    </row>
    <row r="10591" spans="2:4">
      <c r="B10591" s="417"/>
      <c r="C10591" s="418"/>
      <c r="D10591" s="418"/>
    </row>
    <row r="10592" spans="2:4">
      <c r="B10592" s="417"/>
      <c r="C10592" s="418"/>
      <c r="D10592" s="418"/>
    </row>
    <row r="10593" spans="2:4">
      <c r="B10593" s="417"/>
      <c r="C10593" s="418"/>
      <c r="D10593" s="418"/>
    </row>
    <row r="10594" spans="2:4">
      <c r="B10594" s="417"/>
      <c r="C10594" s="418"/>
      <c r="D10594" s="418"/>
    </row>
    <row r="10595" spans="2:4">
      <c r="B10595" s="417"/>
      <c r="C10595" s="418"/>
      <c r="D10595" s="418"/>
    </row>
    <row r="10596" spans="2:4">
      <c r="B10596" s="417"/>
      <c r="C10596" s="418"/>
      <c r="D10596" s="418"/>
    </row>
    <row r="10597" spans="2:4">
      <c r="B10597" s="417"/>
      <c r="C10597" s="418"/>
      <c r="D10597" s="418"/>
    </row>
    <row r="10598" spans="2:4">
      <c r="B10598" s="417"/>
      <c r="C10598" s="418"/>
      <c r="D10598" s="418"/>
    </row>
    <row r="10599" spans="2:4">
      <c r="B10599" s="417"/>
      <c r="C10599" s="418"/>
      <c r="D10599" s="418"/>
    </row>
    <row r="10600" spans="2:4">
      <c r="B10600" s="417"/>
      <c r="C10600" s="418"/>
      <c r="D10600" s="418"/>
    </row>
    <row r="10601" spans="2:4">
      <c r="B10601" s="417"/>
      <c r="C10601" s="418"/>
      <c r="D10601" s="418"/>
    </row>
    <row r="10602" spans="2:4">
      <c r="B10602" s="417"/>
      <c r="C10602" s="418"/>
      <c r="D10602" s="418"/>
    </row>
    <row r="10603" spans="2:4">
      <c r="B10603" s="417"/>
      <c r="C10603" s="418"/>
      <c r="D10603" s="418"/>
    </row>
    <row r="10604" spans="2:4">
      <c r="B10604" s="417"/>
      <c r="C10604" s="418"/>
      <c r="D10604" s="418"/>
    </row>
    <row r="10605" spans="2:4">
      <c r="B10605" s="417"/>
      <c r="C10605" s="418"/>
      <c r="D10605" s="418"/>
    </row>
    <row r="10606" spans="2:4">
      <c r="B10606" s="417"/>
      <c r="C10606" s="418"/>
      <c r="D10606" s="418"/>
    </row>
    <row r="10607" spans="2:4">
      <c r="B10607" s="417"/>
      <c r="C10607" s="418"/>
      <c r="D10607" s="418"/>
    </row>
    <row r="10608" spans="2:4">
      <c r="B10608" s="417"/>
      <c r="C10608" s="418"/>
      <c r="D10608" s="418"/>
    </row>
    <row r="10609" spans="2:4">
      <c r="B10609" s="417"/>
      <c r="C10609" s="418"/>
      <c r="D10609" s="418"/>
    </row>
    <row r="10610" spans="2:4">
      <c r="B10610" s="417"/>
      <c r="C10610" s="418"/>
      <c r="D10610" s="418"/>
    </row>
    <row r="10611" spans="2:4">
      <c r="B10611" s="417"/>
      <c r="C10611" s="418"/>
      <c r="D10611" s="418"/>
    </row>
    <row r="10612" spans="2:4">
      <c r="B10612" s="417"/>
      <c r="C10612" s="418"/>
      <c r="D10612" s="418"/>
    </row>
    <row r="10613" spans="2:4">
      <c r="B10613" s="417"/>
      <c r="C10613" s="418"/>
      <c r="D10613" s="418"/>
    </row>
    <row r="10614" spans="2:4">
      <c r="B10614" s="417"/>
      <c r="C10614" s="418"/>
      <c r="D10614" s="418"/>
    </row>
    <row r="10615" spans="2:4">
      <c r="B10615" s="417"/>
      <c r="C10615" s="418"/>
      <c r="D10615" s="418"/>
    </row>
    <row r="10616" spans="2:4">
      <c r="B10616" s="417"/>
      <c r="C10616" s="418"/>
      <c r="D10616" s="418"/>
    </row>
    <row r="10617" spans="2:4">
      <c r="B10617" s="417"/>
      <c r="C10617" s="418"/>
      <c r="D10617" s="418"/>
    </row>
    <row r="10618" spans="2:4">
      <c r="B10618" s="417"/>
      <c r="C10618" s="418"/>
      <c r="D10618" s="418"/>
    </row>
    <row r="10619" spans="2:4">
      <c r="B10619" s="417"/>
      <c r="C10619" s="418"/>
      <c r="D10619" s="418"/>
    </row>
    <row r="10620" spans="2:4">
      <c r="B10620" s="417"/>
      <c r="C10620" s="418"/>
      <c r="D10620" s="418"/>
    </row>
    <row r="10621" spans="2:4">
      <c r="B10621" s="417"/>
      <c r="C10621" s="418"/>
      <c r="D10621" s="418"/>
    </row>
    <row r="10622" spans="2:4">
      <c r="B10622" s="417"/>
      <c r="C10622" s="418"/>
      <c r="D10622" s="418"/>
    </row>
    <row r="10623" spans="2:4">
      <c r="B10623" s="417"/>
      <c r="C10623" s="418"/>
      <c r="D10623" s="418"/>
    </row>
    <row r="10624" spans="2:4">
      <c r="B10624" s="417"/>
      <c r="C10624" s="418"/>
      <c r="D10624" s="418"/>
    </row>
    <row r="10625" spans="2:4">
      <c r="B10625" s="417"/>
      <c r="C10625" s="418"/>
      <c r="D10625" s="418"/>
    </row>
    <row r="10626" spans="2:4">
      <c r="B10626" s="417"/>
      <c r="C10626" s="418"/>
      <c r="D10626" s="418"/>
    </row>
    <row r="10627" spans="2:4">
      <c r="B10627" s="417"/>
      <c r="C10627" s="418"/>
      <c r="D10627" s="418"/>
    </row>
    <row r="10628" spans="2:4">
      <c r="B10628" s="417"/>
      <c r="C10628" s="418"/>
      <c r="D10628" s="418"/>
    </row>
    <row r="10629" spans="2:4">
      <c r="B10629" s="417"/>
      <c r="C10629" s="418"/>
      <c r="D10629" s="418"/>
    </row>
    <row r="10630" spans="2:4">
      <c r="B10630" s="417"/>
      <c r="C10630" s="418"/>
      <c r="D10630" s="418"/>
    </row>
    <row r="10631" spans="2:4">
      <c r="B10631" s="417"/>
      <c r="C10631" s="418"/>
      <c r="D10631" s="418"/>
    </row>
    <row r="10632" spans="2:4">
      <c r="B10632" s="417"/>
      <c r="C10632" s="418"/>
      <c r="D10632" s="418"/>
    </row>
    <row r="10633" spans="2:4">
      <c r="B10633" s="417"/>
      <c r="C10633" s="418"/>
      <c r="D10633" s="418"/>
    </row>
    <row r="10634" spans="2:4">
      <c r="B10634" s="417"/>
      <c r="C10634" s="418"/>
      <c r="D10634" s="418"/>
    </row>
    <row r="10635" spans="2:4">
      <c r="B10635" s="417"/>
      <c r="C10635" s="418"/>
      <c r="D10635" s="418"/>
    </row>
    <row r="10636" spans="2:4">
      <c r="B10636" s="417"/>
      <c r="C10636" s="418"/>
      <c r="D10636" s="418"/>
    </row>
    <row r="10637" spans="2:4">
      <c r="B10637" s="417"/>
      <c r="C10637" s="418"/>
      <c r="D10637" s="418"/>
    </row>
    <row r="10638" spans="2:4">
      <c r="B10638" s="417"/>
      <c r="C10638" s="418"/>
      <c r="D10638" s="418"/>
    </row>
    <row r="10639" spans="2:4">
      <c r="B10639" s="417"/>
      <c r="C10639" s="418"/>
      <c r="D10639" s="418"/>
    </row>
    <row r="10640" spans="2:4">
      <c r="B10640" s="417"/>
      <c r="C10640" s="418"/>
      <c r="D10640" s="418"/>
    </row>
    <row r="10641" spans="2:4">
      <c r="B10641" s="417"/>
      <c r="C10641" s="418"/>
      <c r="D10641" s="418"/>
    </row>
    <row r="10642" spans="2:4">
      <c r="B10642" s="417"/>
      <c r="C10642" s="418"/>
      <c r="D10642" s="418"/>
    </row>
    <row r="10643" spans="2:4">
      <c r="B10643" s="417"/>
      <c r="C10643" s="418"/>
      <c r="D10643" s="418"/>
    </row>
    <row r="10644" spans="2:4">
      <c r="B10644" s="417"/>
      <c r="C10644" s="418"/>
      <c r="D10644" s="418"/>
    </row>
    <row r="10645" spans="2:4">
      <c r="B10645" s="417"/>
      <c r="C10645" s="418"/>
      <c r="D10645" s="418"/>
    </row>
    <row r="10646" spans="2:4">
      <c r="B10646" s="417"/>
      <c r="C10646" s="418"/>
      <c r="D10646" s="418"/>
    </row>
    <row r="10647" spans="2:4">
      <c r="B10647" s="417"/>
      <c r="C10647" s="418"/>
      <c r="D10647" s="418"/>
    </row>
    <row r="10648" spans="2:4">
      <c r="B10648" s="417"/>
      <c r="C10648" s="418"/>
      <c r="D10648" s="418"/>
    </row>
    <row r="10649" spans="2:4">
      <c r="B10649" s="417"/>
      <c r="C10649" s="418"/>
      <c r="D10649" s="418"/>
    </row>
    <row r="10650" spans="2:4">
      <c r="B10650" s="417"/>
      <c r="C10650" s="418"/>
      <c r="D10650" s="418"/>
    </row>
    <row r="10651" spans="2:4">
      <c r="B10651" s="417"/>
      <c r="C10651" s="418"/>
      <c r="D10651" s="418"/>
    </row>
    <row r="10652" spans="2:4">
      <c r="B10652" s="417"/>
      <c r="C10652" s="418"/>
      <c r="D10652" s="418"/>
    </row>
    <row r="10653" spans="2:4">
      <c r="B10653" s="417"/>
      <c r="C10653" s="418"/>
      <c r="D10653" s="418"/>
    </row>
    <row r="10654" spans="2:4">
      <c r="B10654" s="417"/>
      <c r="C10654" s="418"/>
      <c r="D10654" s="418"/>
    </row>
    <row r="10655" spans="2:4">
      <c r="B10655" s="417"/>
      <c r="C10655" s="418"/>
      <c r="D10655" s="418"/>
    </row>
    <row r="10656" spans="2:4">
      <c r="B10656" s="417"/>
      <c r="C10656" s="418"/>
      <c r="D10656" s="418"/>
    </row>
    <row r="10657" spans="2:4">
      <c r="B10657" s="417"/>
      <c r="C10657" s="418"/>
      <c r="D10657" s="418"/>
    </row>
    <row r="10658" spans="2:4">
      <c r="B10658" s="417"/>
      <c r="C10658" s="418"/>
      <c r="D10658" s="418"/>
    </row>
    <row r="10659" spans="2:4">
      <c r="B10659" s="417"/>
      <c r="C10659" s="418"/>
      <c r="D10659" s="418"/>
    </row>
    <row r="10660" spans="2:4">
      <c r="B10660" s="417"/>
      <c r="C10660" s="418"/>
      <c r="D10660" s="418"/>
    </row>
    <row r="10661" spans="2:4">
      <c r="B10661" s="417"/>
      <c r="C10661" s="418"/>
      <c r="D10661" s="418"/>
    </row>
    <row r="10662" spans="2:4">
      <c r="B10662" s="417"/>
      <c r="C10662" s="418"/>
      <c r="D10662" s="418"/>
    </row>
    <row r="10663" spans="2:4">
      <c r="B10663" s="417"/>
      <c r="C10663" s="418"/>
      <c r="D10663" s="418"/>
    </row>
    <row r="10664" spans="2:4">
      <c r="B10664" s="417"/>
      <c r="C10664" s="418"/>
      <c r="D10664" s="418"/>
    </row>
    <row r="10665" spans="2:4">
      <c r="B10665" s="417"/>
      <c r="C10665" s="418"/>
      <c r="D10665" s="418"/>
    </row>
    <row r="10666" spans="2:4">
      <c r="B10666" s="417"/>
      <c r="C10666" s="418"/>
      <c r="D10666" s="418"/>
    </row>
    <row r="10667" spans="2:4">
      <c r="B10667" s="417"/>
      <c r="C10667" s="418"/>
      <c r="D10667" s="418"/>
    </row>
    <row r="10668" spans="2:4">
      <c r="B10668" s="417"/>
      <c r="C10668" s="418"/>
      <c r="D10668" s="418"/>
    </row>
    <row r="10669" spans="2:4">
      <c r="B10669" s="417"/>
      <c r="C10669" s="418"/>
      <c r="D10669" s="418"/>
    </row>
    <row r="10670" spans="2:4">
      <c r="B10670" s="417"/>
      <c r="C10670" s="418"/>
      <c r="D10670" s="418"/>
    </row>
    <row r="10671" spans="2:4">
      <c r="B10671" s="417"/>
      <c r="C10671" s="418"/>
      <c r="D10671" s="418"/>
    </row>
    <row r="10672" spans="2:4">
      <c r="B10672" s="417"/>
      <c r="C10672" s="418"/>
      <c r="D10672" s="418"/>
    </row>
    <row r="10673" spans="2:4">
      <c r="B10673" s="417"/>
      <c r="C10673" s="418"/>
      <c r="D10673" s="418"/>
    </row>
    <row r="10674" spans="2:4">
      <c r="B10674" s="417"/>
      <c r="C10674" s="418"/>
      <c r="D10674" s="418"/>
    </row>
    <row r="10675" spans="2:4">
      <c r="B10675" s="417"/>
      <c r="C10675" s="418"/>
      <c r="D10675" s="418"/>
    </row>
    <row r="10676" spans="2:4">
      <c r="B10676" s="417"/>
      <c r="C10676" s="418"/>
      <c r="D10676" s="418"/>
    </row>
    <row r="10677" spans="2:4">
      <c r="B10677" s="417"/>
      <c r="C10677" s="418"/>
      <c r="D10677" s="418"/>
    </row>
    <row r="10678" spans="2:4">
      <c r="B10678" s="417"/>
      <c r="C10678" s="418"/>
      <c r="D10678" s="418"/>
    </row>
    <row r="10679" spans="2:4">
      <c r="B10679" s="417"/>
      <c r="C10679" s="418"/>
      <c r="D10679" s="418"/>
    </row>
    <row r="10680" spans="2:4">
      <c r="B10680" s="417"/>
      <c r="C10680" s="418"/>
      <c r="D10680" s="418"/>
    </row>
    <row r="10681" spans="2:4">
      <c r="B10681" s="417"/>
      <c r="C10681" s="418"/>
      <c r="D10681" s="418"/>
    </row>
    <row r="10682" spans="2:4">
      <c r="B10682" s="417"/>
      <c r="C10682" s="418"/>
      <c r="D10682" s="418"/>
    </row>
    <row r="10683" spans="2:4">
      <c r="B10683" s="417"/>
      <c r="C10683" s="418"/>
      <c r="D10683" s="418"/>
    </row>
    <row r="10684" spans="2:4">
      <c r="B10684" s="417"/>
      <c r="C10684" s="418"/>
      <c r="D10684" s="418"/>
    </row>
    <row r="10685" spans="2:4">
      <c r="B10685" s="417"/>
      <c r="C10685" s="418"/>
      <c r="D10685" s="418"/>
    </row>
    <row r="10686" spans="2:4">
      <c r="B10686" s="417"/>
      <c r="C10686" s="418"/>
      <c r="D10686" s="418"/>
    </row>
    <row r="10687" spans="2:4">
      <c r="B10687" s="417"/>
      <c r="C10687" s="418"/>
      <c r="D10687" s="418"/>
    </row>
    <row r="10688" spans="2:4">
      <c r="B10688" s="417"/>
      <c r="C10688" s="418"/>
      <c r="D10688" s="418"/>
    </row>
    <row r="10689" spans="2:4">
      <c r="B10689" s="417"/>
      <c r="C10689" s="418"/>
      <c r="D10689" s="418"/>
    </row>
    <row r="10690" spans="2:4">
      <c r="B10690" s="417"/>
      <c r="C10690" s="418"/>
      <c r="D10690" s="418"/>
    </row>
    <row r="10691" spans="2:4">
      <c r="B10691" s="417"/>
      <c r="C10691" s="418"/>
      <c r="D10691" s="418"/>
    </row>
    <row r="10692" spans="2:4">
      <c r="B10692" s="417"/>
      <c r="C10692" s="418"/>
      <c r="D10692" s="418"/>
    </row>
    <row r="10693" spans="2:4">
      <c r="B10693" s="417"/>
      <c r="C10693" s="418"/>
      <c r="D10693" s="418"/>
    </row>
    <row r="10694" spans="2:4">
      <c r="B10694" s="417"/>
      <c r="C10694" s="418"/>
      <c r="D10694" s="418"/>
    </row>
    <row r="10695" spans="2:4">
      <c r="B10695" s="417"/>
      <c r="C10695" s="418"/>
      <c r="D10695" s="418"/>
    </row>
    <row r="10696" spans="2:4">
      <c r="B10696" s="417"/>
      <c r="C10696" s="418"/>
      <c r="D10696" s="418"/>
    </row>
    <row r="10697" spans="2:4">
      <c r="B10697" s="417"/>
      <c r="C10697" s="418"/>
      <c r="D10697" s="418"/>
    </row>
    <row r="10698" spans="2:4">
      <c r="B10698" s="417"/>
      <c r="C10698" s="418"/>
      <c r="D10698" s="418"/>
    </row>
    <row r="10699" spans="2:4">
      <c r="B10699" s="417"/>
      <c r="C10699" s="418"/>
      <c r="D10699" s="418"/>
    </row>
    <row r="10700" spans="2:4">
      <c r="B10700" s="417"/>
      <c r="C10700" s="418"/>
      <c r="D10700" s="418"/>
    </row>
    <row r="10701" spans="2:4">
      <c r="B10701" s="417"/>
      <c r="C10701" s="418"/>
      <c r="D10701" s="418"/>
    </row>
    <row r="10702" spans="2:4">
      <c r="B10702" s="417"/>
      <c r="C10702" s="418"/>
      <c r="D10702" s="418"/>
    </row>
    <row r="10703" spans="2:4">
      <c r="B10703" s="417"/>
      <c r="C10703" s="418"/>
      <c r="D10703" s="418"/>
    </row>
    <row r="10704" spans="2:4">
      <c r="B10704" s="417"/>
      <c r="C10704" s="418"/>
      <c r="D10704" s="418"/>
    </row>
    <row r="10705" spans="2:4">
      <c r="B10705" s="417"/>
      <c r="C10705" s="418"/>
      <c r="D10705" s="418"/>
    </row>
    <row r="10706" spans="2:4">
      <c r="B10706" s="417"/>
      <c r="C10706" s="418"/>
      <c r="D10706" s="418"/>
    </row>
    <row r="10707" spans="2:4">
      <c r="B10707" s="417"/>
      <c r="C10707" s="418"/>
      <c r="D10707" s="418"/>
    </row>
    <row r="10708" spans="2:4">
      <c r="B10708" s="417"/>
      <c r="C10708" s="418"/>
      <c r="D10708" s="418"/>
    </row>
    <row r="10709" spans="2:4">
      <c r="B10709" s="417"/>
      <c r="C10709" s="418"/>
      <c r="D10709" s="418"/>
    </row>
    <row r="10710" spans="2:4">
      <c r="B10710" s="417"/>
      <c r="C10710" s="418"/>
      <c r="D10710" s="418"/>
    </row>
    <row r="10711" spans="2:4">
      <c r="B10711" s="417"/>
      <c r="C10711" s="418"/>
      <c r="D10711" s="418"/>
    </row>
    <row r="10712" spans="2:4">
      <c r="B10712" s="417"/>
      <c r="C10712" s="418"/>
      <c r="D10712" s="418"/>
    </row>
    <row r="10713" spans="2:4">
      <c r="B10713" s="417"/>
      <c r="C10713" s="418"/>
      <c r="D10713" s="418"/>
    </row>
    <row r="10714" spans="2:4">
      <c r="B10714" s="417"/>
      <c r="C10714" s="418"/>
      <c r="D10714" s="418"/>
    </row>
    <row r="10715" spans="2:4">
      <c r="B10715" s="417"/>
      <c r="C10715" s="418"/>
      <c r="D10715" s="418"/>
    </row>
    <row r="10716" spans="2:4">
      <c r="B10716" s="417"/>
      <c r="C10716" s="418"/>
      <c r="D10716" s="418"/>
    </row>
    <row r="10717" spans="2:4">
      <c r="B10717" s="417"/>
      <c r="C10717" s="418"/>
      <c r="D10717" s="418"/>
    </row>
    <row r="10718" spans="2:4">
      <c r="B10718" s="417"/>
      <c r="C10718" s="418"/>
      <c r="D10718" s="418"/>
    </row>
    <row r="10719" spans="2:4">
      <c r="B10719" s="417"/>
      <c r="C10719" s="418"/>
      <c r="D10719" s="418"/>
    </row>
    <row r="10720" spans="2:4">
      <c r="B10720" s="417"/>
      <c r="C10720" s="418"/>
      <c r="D10720" s="418"/>
    </row>
    <row r="10721" spans="2:4">
      <c r="B10721" s="417"/>
      <c r="C10721" s="418"/>
      <c r="D10721" s="418"/>
    </row>
    <row r="10722" spans="2:4">
      <c r="B10722" s="417"/>
      <c r="C10722" s="418"/>
      <c r="D10722" s="418"/>
    </row>
    <row r="10723" spans="2:4">
      <c r="B10723" s="417"/>
      <c r="C10723" s="418"/>
      <c r="D10723" s="418"/>
    </row>
    <row r="10724" spans="2:4">
      <c r="B10724" s="417"/>
      <c r="C10724" s="418"/>
      <c r="D10724" s="418"/>
    </row>
    <row r="10725" spans="2:4">
      <c r="B10725" s="417"/>
      <c r="C10725" s="418"/>
      <c r="D10725" s="418"/>
    </row>
    <row r="10726" spans="2:4">
      <c r="B10726" s="417"/>
      <c r="C10726" s="418"/>
      <c r="D10726" s="418"/>
    </row>
    <row r="10727" spans="2:4">
      <c r="B10727" s="417"/>
      <c r="C10727" s="418"/>
      <c r="D10727" s="418"/>
    </row>
    <row r="10728" spans="2:4">
      <c r="B10728" s="417"/>
      <c r="C10728" s="418"/>
      <c r="D10728" s="418"/>
    </row>
    <row r="10729" spans="2:4">
      <c r="B10729" s="417"/>
      <c r="C10729" s="418"/>
      <c r="D10729" s="418"/>
    </row>
    <row r="10730" spans="2:4">
      <c r="B10730" s="417"/>
      <c r="C10730" s="418"/>
      <c r="D10730" s="418"/>
    </row>
    <row r="10731" spans="2:4">
      <c r="B10731" s="417"/>
      <c r="C10731" s="418"/>
      <c r="D10731" s="418"/>
    </row>
    <row r="10732" spans="2:4">
      <c r="B10732" s="417"/>
      <c r="C10732" s="418"/>
      <c r="D10732" s="418"/>
    </row>
    <row r="10733" spans="2:4">
      <c r="B10733" s="417"/>
      <c r="C10733" s="418"/>
      <c r="D10733" s="418"/>
    </row>
    <row r="10734" spans="2:4">
      <c r="B10734" s="417"/>
      <c r="C10734" s="418"/>
      <c r="D10734" s="418"/>
    </row>
    <row r="10735" spans="2:4">
      <c r="B10735" s="417"/>
      <c r="C10735" s="418"/>
      <c r="D10735" s="418"/>
    </row>
    <row r="10736" spans="2:4">
      <c r="B10736" s="417"/>
      <c r="C10736" s="418"/>
      <c r="D10736" s="418"/>
    </row>
    <row r="10737" spans="2:4">
      <c r="B10737" s="417"/>
      <c r="C10737" s="418"/>
      <c r="D10737" s="418"/>
    </row>
    <row r="10738" spans="2:4">
      <c r="B10738" s="417"/>
      <c r="C10738" s="418"/>
      <c r="D10738" s="418"/>
    </row>
    <row r="10739" spans="2:4">
      <c r="B10739" s="417"/>
      <c r="C10739" s="418"/>
      <c r="D10739" s="418"/>
    </row>
    <row r="10740" spans="2:4">
      <c r="B10740" s="417"/>
      <c r="C10740" s="418"/>
      <c r="D10740" s="418"/>
    </row>
    <row r="10741" spans="2:4">
      <c r="B10741" s="417"/>
      <c r="C10741" s="418"/>
      <c r="D10741" s="418"/>
    </row>
    <row r="10742" spans="2:4">
      <c r="B10742" s="417"/>
      <c r="C10742" s="418"/>
      <c r="D10742" s="418"/>
    </row>
    <row r="10743" spans="2:4">
      <c r="B10743" s="417"/>
      <c r="C10743" s="418"/>
      <c r="D10743" s="418"/>
    </row>
    <row r="10744" spans="2:4">
      <c r="B10744" s="417"/>
      <c r="C10744" s="418"/>
      <c r="D10744" s="418"/>
    </row>
    <row r="10745" spans="2:4">
      <c r="B10745" s="417"/>
      <c r="C10745" s="418"/>
      <c r="D10745" s="418"/>
    </row>
    <row r="10746" spans="2:4">
      <c r="B10746" s="417"/>
      <c r="C10746" s="418"/>
      <c r="D10746" s="418"/>
    </row>
    <row r="10747" spans="2:4">
      <c r="B10747" s="417"/>
      <c r="C10747" s="418"/>
      <c r="D10747" s="418"/>
    </row>
    <row r="10748" spans="2:4">
      <c r="B10748" s="417"/>
      <c r="C10748" s="418"/>
      <c r="D10748" s="418"/>
    </row>
    <row r="10749" spans="2:4">
      <c r="B10749" s="417"/>
      <c r="C10749" s="418"/>
      <c r="D10749" s="418"/>
    </row>
    <row r="10750" spans="2:4">
      <c r="B10750" s="417"/>
      <c r="C10750" s="418"/>
      <c r="D10750" s="418"/>
    </row>
    <row r="10751" spans="2:4">
      <c r="B10751" s="417"/>
      <c r="C10751" s="418"/>
      <c r="D10751" s="418"/>
    </row>
    <row r="10752" spans="2:4">
      <c r="B10752" s="417"/>
      <c r="C10752" s="418"/>
      <c r="D10752" s="418"/>
    </row>
    <row r="10753" spans="2:4">
      <c r="B10753" s="417"/>
      <c r="C10753" s="418"/>
      <c r="D10753" s="418"/>
    </row>
    <row r="10754" spans="2:4">
      <c r="B10754" s="417"/>
      <c r="C10754" s="418"/>
      <c r="D10754" s="418"/>
    </row>
    <row r="10755" spans="2:4">
      <c r="B10755" s="417"/>
      <c r="C10755" s="418"/>
      <c r="D10755" s="418"/>
    </row>
    <row r="10756" spans="2:4">
      <c r="B10756" s="417"/>
      <c r="C10756" s="418"/>
      <c r="D10756" s="418"/>
    </row>
    <row r="10757" spans="2:4">
      <c r="B10757" s="417"/>
      <c r="C10757" s="418"/>
      <c r="D10757" s="418"/>
    </row>
    <row r="10758" spans="2:4">
      <c r="B10758" s="417"/>
      <c r="C10758" s="418"/>
      <c r="D10758" s="418"/>
    </row>
    <row r="10759" spans="2:4">
      <c r="B10759" s="417"/>
      <c r="C10759" s="418"/>
      <c r="D10759" s="418"/>
    </row>
    <row r="10760" spans="2:4">
      <c r="B10760" s="417"/>
      <c r="C10760" s="418"/>
      <c r="D10760" s="418"/>
    </row>
    <row r="10761" spans="2:4">
      <c r="B10761" s="417"/>
      <c r="C10761" s="418"/>
      <c r="D10761" s="418"/>
    </row>
    <row r="10762" spans="2:4">
      <c r="B10762" s="417"/>
      <c r="C10762" s="418"/>
      <c r="D10762" s="418"/>
    </row>
    <row r="10763" spans="2:4">
      <c r="B10763" s="417"/>
      <c r="C10763" s="418"/>
      <c r="D10763" s="418"/>
    </row>
    <row r="10764" spans="2:4">
      <c r="B10764" s="417"/>
      <c r="C10764" s="418"/>
      <c r="D10764" s="418"/>
    </row>
    <row r="10765" spans="2:4">
      <c r="B10765" s="417"/>
      <c r="C10765" s="418"/>
      <c r="D10765" s="418"/>
    </row>
    <row r="10766" spans="2:4">
      <c r="B10766" s="417"/>
      <c r="C10766" s="418"/>
      <c r="D10766" s="418"/>
    </row>
    <row r="10767" spans="2:4">
      <c r="B10767" s="417"/>
      <c r="C10767" s="418"/>
      <c r="D10767" s="418"/>
    </row>
    <row r="10768" spans="2:4">
      <c r="B10768" s="417"/>
      <c r="C10768" s="418"/>
      <c r="D10768" s="418"/>
    </row>
    <row r="10769" spans="2:4">
      <c r="B10769" s="417"/>
      <c r="C10769" s="418"/>
      <c r="D10769" s="418"/>
    </row>
    <row r="10770" spans="2:4">
      <c r="B10770" s="417"/>
      <c r="C10770" s="418"/>
      <c r="D10770" s="418"/>
    </row>
    <row r="10771" spans="2:4">
      <c r="B10771" s="417"/>
      <c r="C10771" s="418"/>
      <c r="D10771" s="418"/>
    </row>
    <row r="10772" spans="2:4">
      <c r="B10772" s="417"/>
      <c r="C10772" s="418"/>
      <c r="D10772" s="418"/>
    </row>
    <row r="10773" spans="2:4">
      <c r="B10773" s="417"/>
      <c r="C10773" s="418"/>
      <c r="D10773" s="418"/>
    </row>
    <row r="10774" spans="2:4">
      <c r="B10774" s="417"/>
      <c r="C10774" s="418"/>
      <c r="D10774" s="418"/>
    </row>
    <row r="10775" spans="2:4">
      <c r="B10775" s="417"/>
      <c r="C10775" s="418"/>
      <c r="D10775" s="418"/>
    </row>
    <row r="10776" spans="2:4">
      <c r="B10776" s="417"/>
      <c r="C10776" s="418"/>
      <c r="D10776" s="418"/>
    </row>
    <row r="10777" spans="2:4">
      <c r="B10777" s="417"/>
      <c r="C10777" s="418"/>
      <c r="D10777" s="418"/>
    </row>
    <row r="10778" spans="2:4">
      <c r="B10778" s="417"/>
      <c r="C10778" s="418"/>
      <c r="D10778" s="418"/>
    </row>
    <row r="10779" spans="2:4">
      <c r="B10779" s="417"/>
      <c r="C10779" s="418"/>
      <c r="D10779" s="418"/>
    </row>
    <row r="10780" spans="2:4">
      <c r="B10780" s="417"/>
      <c r="C10780" s="418"/>
      <c r="D10780" s="418"/>
    </row>
    <row r="10781" spans="2:4">
      <c r="B10781" s="417"/>
      <c r="C10781" s="418"/>
      <c r="D10781" s="418"/>
    </row>
    <row r="10782" spans="2:4">
      <c r="B10782" s="417"/>
      <c r="C10782" s="418"/>
      <c r="D10782" s="418"/>
    </row>
    <row r="10783" spans="2:4">
      <c r="B10783" s="417"/>
      <c r="C10783" s="418"/>
      <c r="D10783" s="418"/>
    </row>
    <row r="10784" spans="2:4">
      <c r="B10784" s="417"/>
      <c r="C10784" s="418"/>
      <c r="D10784" s="418"/>
    </row>
    <row r="10785" spans="2:4">
      <c r="B10785" s="417"/>
      <c r="C10785" s="418"/>
      <c r="D10785" s="418"/>
    </row>
    <row r="10786" spans="2:4">
      <c r="B10786" s="417"/>
      <c r="C10786" s="418"/>
      <c r="D10786" s="418"/>
    </row>
    <row r="10787" spans="2:4">
      <c r="B10787" s="417"/>
      <c r="C10787" s="418"/>
      <c r="D10787" s="418"/>
    </row>
    <row r="10788" spans="2:4">
      <c r="B10788" s="417"/>
      <c r="C10788" s="418"/>
      <c r="D10788" s="418"/>
    </row>
    <row r="10789" spans="2:4">
      <c r="B10789" s="417"/>
      <c r="C10789" s="418"/>
      <c r="D10789" s="418"/>
    </row>
    <row r="10790" spans="2:4">
      <c r="B10790" s="417"/>
      <c r="C10790" s="418"/>
      <c r="D10790" s="418"/>
    </row>
    <row r="10791" spans="2:4">
      <c r="B10791" s="417"/>
      <c r="C10791" s="418"/>
      <c r="D10791" s="418"/>
    </row>
    <row r="10792" spans="2:4">
      <c r="B10792" s="417"/>
      <c r="C10792" s="418"/>
      <c r="D10792" s="418"/>
    </row>
    <row r="10793" spans="2:4">
      <c r="B10793" s="417"/>
      <c r="C10793" s="418"/>
      <c r="D10793" s="418"/>
    </row>
    <row r="10794" spans="2:4">
      <c r="B10794" s="417"/>
      <c r="C10794" s="418"/>
      <c r="D10794" s="418"/>
    </row>
    <row r="10795" spans="2:4">
      <c r="B10795" s="417"/>
      <c r="C10795" s="418"/>
      <c r="D10795" s="418"/>
    </row>
    <row r="10796" spans="2:4">
      <c r="B10796" s="417"/>
      <c r="C10796" s="418"/>
      <c r="D10796" s="418"/>
    </row>
    <row r="10797" spans="2:4">
      <c r="B10797" s="417"/>
      <c r="C10797" s="418"/>
      <c r="D10797" s="418"/>
    </row>
    <row r="10798" spans="2:4">
      <c r="B10798" s="417"/>
      <c r="C10798" s="418"/>
      <c r="D10798" s="418"/>
    </row>
    <row r="10799" spans="2:4">
      <c r="B10799" s="417"/>
      <c r="C10799" s="418"/>
      <c r="D10799" s="418"/>
    </row>
    <row r="10800" spans="2:4">
      <c r="B10800" s="417"/>
      <c r="C10800" s="418"/>
      <c r="D10800" s="418"/>
    </row>
    <row r="10801" spans="2:4">
      <c r="B10801" s="417"/>
      <c r="C10801" s="418"/>
      <c r="D10801" s="418"/>
    </row>
    <row r="10802" spans="2:4">
      <c r="B10802" s="417"/>
      <c r="C10802" s="418"/>
      <c r="D10802" s="418"/>
    </row>
    <row r="10803" spans="2:4">
      <c r="B10803" s="417"/>
      <c r="C10803" s="418"/>
      <c r="D10803" s="418"/>
    </row>
    <row r="10804" spans="2:4">
      <c r="B10804" s="417"/>
      <c r="C10804" s="418"/>
      <c r="D10804" s="418"/>
    </row>
    <row r="10805" spans="2:4">
      <c r="B10805" s="417"/>
      <c r="C10805" s="418"/>
      <c r="D10805" s="418"/>
    </row>
    <row r="10806" spans="2:4">
      <c r="B10806" s="417"/>
      <c r="C10806" s="418"/>
      <c r="D10806" s="418"/>
    </row>
    <row r="10807" spans="2:4">
      <c r="B10807" s="417"/>
      <c r="C10807" s="418"/>
      <c r="D10807" s="418"/>
    </row>
    <row r="10808" spans="2:4">
      <c r="B10808" s="417"/>
      <c r="C10808" s="418"/>
      <c r="D10808" s="418"/>
    </row>
    <row r="10809" spans="2:4">
      <c r="B10809" s="417"/>
      <c r="C10809" s="418"/>
      <c r="D10809" s="418"/>
    </row>
    <row r="10810" spans="2:4">
      <c r="B10810" s="417"/>
      <c r="C10810" s="418"/>
      <c r="D10810" s="418"/>
    </row>
    <row r="10811" spans="2:4">
      <c r="B10811" s="417"/>
      <c r="C10811" s="418"/>
      <c r="D10811" s="418"/>
    </row>
    <row r="10812" spans="2:4">
      <c r="B10812" s="417"/>
      <c r="C10812" s="418"/>
      <c r="D10812" s="418"/>
    </row>
    <row r="10813" spans="2:4">
      <c r="B10813" s="417"/>
      <c r="C10813" s="418"/>
      <c r="D10813" s="418"/>
    </row>
    <row r="10814" spans="2:4">
      <c r="B10814" s="417"/>
      <c r="C10814" s="418"/>
      <c r="D10814" s="418"/>
    </row>
    <row r="10815" spans="2:4">
      <c r="B10815" s="417"/>
      <c r="C10815" s="418"/>
      <c r="D10815" s="418"/>
    </row>
    <row r="10816" spans="2:4">
      <c r="B10816" s="417"/>
      <c r="C10816" s="418"/>
      <c r="D10816" s="418"/>
    </row>
    <row r="10817" spans="2:4">
      <c r="B10817" s="417"/>
      <c r="C10817" s="418"/>
      <c r="D10817" s="418"/>
    </row>
    <row r="10818" spans="2:4">
      <c r="B10818" s="417"/>
      <c r="C10818" s="418"/>
      <c r="D10818" s="418"/>
    </row>
    <row r="10819" spans="2:4">
      <c r="B10819" s="417"/>
      <c r="C10819" s="418"/>
      <c r="D10819" s="418"/>
    </row>
    <row r="10820" spans="2:4">
      <c r="B10820" s="417"/>
      <c r="C10820" s="418"/>
      <c r="D10820" s="418"/>
    </row>
    <row r="10821" spans="2:4">
      <c r="B10821" s="417"/>
      <c r="C10821" s="418"/>
      <c r="D10821" s="418"/>
    </row>
    <row r="10822" spans="2:4">
      <c r="B10822" s="417"/>
      <c r="C10822" s="418"/>
      <c r="D10822" s="418"/>
    </row>
    <row r="10823" spans="2:4">
      <c r="B10823" s="417"/>
      <c r="C10823" s="418"/>
      <c r="D10823" s="418"/>
    </row>
    <row r="10824" spans="2:4">
      <c r="B10824" s="417"/>
      <c r="C10824" s="418"/>
      <c r="D10824" s="418"/>
    </row>
    <row r="10825" spans="2:4">
      <c r="B10825" s="417"/>
      <c r="C10825" s="418"/>
      <c r="D10825" s="418"/>
    </row>
    <row r="10826" spans="2:4">
      <c r="B10826" s="417"/>
      <c r="C10826" s="418"/>
      <c r="D10826" s="418"/>
    </row>
    <row r="10827" spans="2:4">
      <c r="B10827" s="417"/>
      <c r="C10827" s="418"/>
      <c r="D10827" s="418"/>
    </row>
    <row r="10828" spans="2:4">
      <c r="B10828" s="417"/>
      <c r="C10828" s="418"/>
      <c r="D10828" s="418"/>
    </row>
    <row r="10829" spans="2:4">
      <c r="B10829" s="417"/>
      <c r="C10829" s="418"/>
      <c r="D10829" s="418"/>
    </row>
    <row r="10830" spans="2:4">
      <c r="B10830" s="417"/>
      <c r="C10830" s="418"/>
      <c r="D10830" s="418"/>
    </row>
    <row r="10831" spans="2:4">
      <c r="B10831" s="417"/>
      <c r="C10831" s="418"/>
      <c r="D10831" s="418"/>
    </row>
    <row r="10832" spans="2:4">
      <c r="B10832" s="417"/>
      <c r="C10832" s="418"/>
      <c r="D10832" s="418"/>
    </row>
    <row r="10833" spans="2:4">
      <c r="B10833" s="417"/>
      <c r="C10833" s="418"/>
      <c r="D10833" s="418"/>
    </row>
    <row r="10834" spans="2:4">
      <c r="B10834" s="417"/>
      <c r="C10834" s="418"/>
      <c r="D10834" s="418"/>
    </row>
    <row r="10835" spans="2:4">
      <c r="B10835" s="417"/>
      <c r="C10835" s="418"/>
      <c r="D10835" s="418"/>
    </row>
    <row r="10836" spans="2:4">
      <c r="B10836" s="417"/>
      <c r="C10836" s="418"/>
      <c r="D10836" s="418"/>
    </row>
    <row r="10837" spans="2:4">
      <c r="B10837" s="417"/>
      <c r="C10837" s="418"/>
      <c r="D10837" s="418"/>
    </row>
    <row r="10838" spans="2:4">
      <c r="B10838" s="417"/>
      <c r="C10838" s="418"/>
      <c r="D10838" s="418"/>
    </row>
    <row r="10839" spans="2:4">
      <c r="B10839" s="417"/>
      <c r="C10839" s="418"/>
      <c r="D10839" s="418"/>
    </row>
    <row r="10840" spans="2:4">
      <c r="B10840" s="417"/>
      <c r="C10840" s="418"/>
      <c r="D10840" s="418"/>
    </row>
    <row r="10841" spans="2:4">
      <c r="B10841" s="417"/>
      <c r="C10841" s="418"/>
      <c r="D10841" s="418"/>
    </row>
    <row r="10842" spans="2:4">
      <c r="B10842" s="417"/>
      <c r="C10842" s="418"/>
      <c r="D10842" s="418"/>
    </row>
    <row r="10843" spans="2:4">
      <c r="B10843" s="417"/>
      <c r="C10843" s="418"/>
      <c r="D10843" s="418"/>
    </row>
    <row r="10844" spans="2:4">
      <c r="B10844" s="417"/>
      <c r="C10844" s="418"/>
      <c r="D10844" s="418"/>
    </row>
    <row r="10845" spans="2:4">
      <c r="B10845" s="417"/>
      <c r="C10845" s="418"/>
      <c r="D10845" s="418"/>
    </row>
    <row r="10846" spans="2:4">
      <c r="B10846" s="417"/>
      <c r="C10846" s="418"/>
      <c r="D10846" s="418"/>
    </row>
    <row r="10847" spans="2:4">
      <c r="B10847" s="417"/>
      <c r="C10847" s="418"/>
      <c r="D10847" s="418"/>
    </row>
    <row r="10848" spans="2:4">
      <c r="B10848" s="417"/>
      <c r="C10848" s="418"/>
      <c r="D10848" s="418"/>
    </row>
    <row r="10849" spans="2:4">
      <c r="B10849" s="417"/>
      <c r="C10849" s="418"/>
      <c r="D10849" s="418"/>
    </row>
    <row r="10850" spans="2:4">
      <c r="B10850" s="417"/>
      <c r="C10850" s="418"/>
      <c r="D10850" s="418"/>
    </row>
    <row r="10851" spans="2:4">
      <c r="B10851" s="417"/>
      <c r="C10851" s="418"/>
      <c r="D10851" s="418"/>
    </row>
    <row r="10852" spans="2:4">
      <c r="B10852" s="417"/>
      <c r="C10852" s="418"/>
      <c r="D10852" s="418"/>
    </row>
    <row r="10853" spans="2:4">
      <c r="B10853" s="417"/>
      <c r="C10853" s="418"/>
      <c r="D10853" s="418"/>
    </row>
    <row r="10854" spans="2:4">
      <c r="B10854" s="417"/>
      <c r="C10854" s="418"/>
      <c r="D10854" s="418"/>
    </row>
    <row r="10855" spans="2:4">
      <c r="B10855" s="417"/>
      <c r="C10855" s="418"/>
      <c r="D10855" s="418"/>
    </row>
    <row r="10856" spans="2:4">
      <c r="B10856" s="417"/>
      <c r="C10856" s="418"/>
      <c r="D10856" s="418"/>
    </row>
    <row r="10857" spans="2:4">
      <c r="B10857" s="417"/>
      <c r="C10857" s="418"/>
      <c r="D10857" s="418"/>
    </row>
    <row r="10858" spans="2:4">
      <c r="B10858" s="417"/>
      <c r="C10858" s="418"/>
      <c r="D10858" s="418"/>
    </row>
    <row r="10859" spans="2:4">
      <c r="B10859" s="417"/>
      <c r="C10859" s="418"/>
      <c r="D10859" s="418"/>
    </row>
    <row r="10860" spans="2:4">
      <c r="B10860" s="417"/>
      <c r="C10860" s="418"/>
      <c r="D10860" s="418"/>
    </row>
    <row r="10861" spans="2:4">
      <c r="B10861" s="417"/>
      <c r="C10861" s="418"/>
      <c r="D10861" s="418"/>
    </row>
    <row r="10862" spans="2:4">
      <c r="B10862" s="417"/>
      <c r="C10862" s="418"/>
      <c r="D10862" s="418"/>
    </row>
    <row r="10863" spans="2:4">
      <c r="B10863" s="417"/>
      <c r="C10863" s="418"/>
      <c r="D10863" s="418"/>
    </row>
    <row r="10864" spans="2:4">
      <c r="B10864" s="417"/>
      <c r="C10864" s="418"/>
      <c r="D10864" s="418"/>
    </row>
    <row r="10865" spans="2:4">
      <c r="B10865" s="417"/>
      <c r="C10865" s="418"/>
      <c r="D10865" s="418"/>
    </row>
    <row r="10866" spans="2:4">
      <c r="B10866" s="417"/>
      <c r="C10866" s="418"/>
      <c r="D10866" s="418"/>
    </row>
    <row r="10867" spans="2:4">
      <c r="B10867" s="417"/>
      <c r="C10867" s="418"/>
      <c r="D10867" s="418"/>
    </row>
    <row r="10868" spans="2:4">
      <c r="B10868" s="417"/>
      <c r="C10868" s="418"/>
      <c r="D10868" s="418"/>
    </row>
    <row r="10869" spans="2:4">
      <c r="B10869" s="417"/>
      <c r="C10869" s="418"/>
      <c r="D10869" s="418"/>
    </row>
    <row r="10870" spans="2:4">
      <c r="B10870" s="417"/>
      <c r="C10870" s="418"/>
      <c r="D10870" s="418"/>
    </row>
    <row r="10871" spans="2:4">
      <c r="B10871" s="417"/>
      <c r="C10871" s="418"/>
      <c r="D10871" s="418"/>
    </row>
    <row r="10872" spans="2:4">
      <c r="B10872" s="417"/>
      <c r="C10872" s="418"/>
      <c r="D10872" s="418"/>
    </row>
    <row r="10873" spans="2:4">
      <c r="B10873" s="417"/>
      <c r="C10873" s="418"/>
      <c r="D10873" s="418"/>
    </row>
    <row r="10874" spans="2:4">
      <c r="B10874" s="417"/>
      <c r="C10874" s="418"/>
      <c r="D10874" s="418"/>
    </row>
    <row r="10875" spans="2:4">
      <c r="B10875" s="417"/>
      <c r="C10875" s="418"/>
      <c r="D10875" s="418"/>
    </row>
    <row r="10876" spans="2:4">
      <c r="B10876" s="417"/>
      <c r="C10876" s="418"/>
      <c r="D10876" s="418"/>
    </row>
    <row r="10877" spans="2:4">
      <c r="B10877" s="417"/>
      <c r="C10877" s="418"/>
      <c r="D10877" s="418"/>
    </row>
    <row r="10878" spans="2:4">
      <c r="B10878" s="417"/>
      <c r="C10878" s="418"/>
      <c r="D10878" s="418"/>
    </row>
    <row r="10879" spans="2:4">
      <c r="B10879" s="417"/>
      <c r="C10879" s="418"/>
      <c r="D10879" s="418"/>
    </row>
    <row r="10880" spans="2:4">
      <c r="B10880" s="417"/>
      <c r="C10880" s="418"/>
      <c r="D10880" s="418"/>
    </row>
    <row r="10881" spans="2:4">
      <c r="B10881" s="417"/>
      <c r="C10881" s="418"/>
      <c r="D10881" s="418"/>
    </row>
    <row r="10882" spans="2:4">
      <c r="B10882" s="417"/>
      <c r="C10882" s="418"/>
      <c r="D10882" s="418"/>
    </row>
    <row r="10883" spans="2:4">
      <c r="B10883" s="417"/>
      <c r="C10883" s="418"/>
      <c r="D10883" s="418"/>
    </row>
    <row r="10884" spans="2:4">
      <c r="B10884" s="417"/>
      <c r="C10884" s="418"/>
      <c r="D10884" s="418"/>
    </row>
    <row r="10885" spans="2:4">
      <c r="B10885" s="417"/>
      <c r="C10885" s="418"/>
      <c r="D10885" s="418"/>
    </row>
    <row r="10886" spans="2:4">
      <c r="B10886" s="417"/>
      <c r="C10886" s="418"/>
      <c r="D10886" s="418"/>
    </row>
    <row r="10887" spans="2:4">
      <c r="B10887" s="417"/>
      <c r="C10887" s="418"/>
      <c r="D10887" s="418"/>
    </row>
    <row r="10888" spans="2:4">
      <c r="B10888" s="417"/>
      <c r="C10888" s="418"/>
      <c r="D10888" s="418"/>
    </row>
    <row r="10889" spans="2:4">
      <c r="B10889" s="417"/>
      <c r="C10889" s="418"/>
      <c r="D10889" s="418"/>
    </row>
    <row r="10890" spans="2:4">
      <c r="B10890" s="417"/>
      <c r="C10890" s="418"/>
      <c r="D10890" s="418"/>
    </row>
    <row r="10891" spans="2:4">
      <c r="B10891" s="417"/>
      <c r="C10891" s="418"/>
      <c r="D10891" s="418"/>
    </row>
    <row r="10892" spans="2:4">
      <c r="B10892" s="417"/>
      <c r="C10892" s="418"/>
      <c r="D10892" s="418"/>
    </row>
    <row r="10893" spans="2:4">
      <c r="B10893" s="417"/>
      <c r="C10893" s="418"/>
      <c r="D10893" s="418"/>
    </row>
    <row r="10894" spans="2:4">
      <c r="B10894" s="417"/>
      <c r="C10894" s="418"/>
      <c r="D10894" s="418"/>
    </row>
    <row r="10895" spans="2:4">
      <c r="B10895" s="417"/>
      <c r="C10895" s="418"/>
      <c r="D10895" s="418"/>
    </row>
    <row r="10896" spans="2:4">
      <c r="B10896" s="417"/>
      <c r="C10896" s="418"/>
      <c r="D10896" s="418"/>
    </row>
    <row r="10897" spans="2:4">
      <c r="B10897" s="417"/>
      <c r="C10897" s="418"/>
      <c r="D10897" s="418"/>
    </row>
    <row r="10898" spans="2:4">
      <c r="B10898" s="417"/>
      <c r="C10898" s="418"/>
      <c r="D10898" s="418"/>
    </row>
    <row r="10899" spans="2:4">
      <c r="B10899" s="417"/>
      <c r="C10899" s="418"/>
      <c r="D10899" s="418"/>
    </row>
    <row r="10900" spans="2:4">
      <c r="B10900" s="417"/>
      <c r="C10900" s="418"/>
      <c r="D10900" s="418"/>
    </row>
    <row r="10901" spans="2:4">
      <c r="B10901" s="417"/>
      <c r="C10901" s="418"/>
      <c r="D10901" s="418"/>
    </row>
    <row r="10902" spans="2:4">
      <c r="B10902" s="417"/>
      <c r="C10902" s="418"/>
      <c r="D10902" s="418"/>
    </row>
    <row r="10903" spans="2:4">
      <c r="B10903" s="417"/>
      <c r="C10903" s="418"/>
      <c r="D10903" s="418"/>
    </row>
    <row r="10904" spans="2:4">
      <c r="B10904" s="417"/>
      <c r="C10904" s="418"/>
      <c r="D10904" s="418"/>
    </row>
    <row r="10905" spans="2:4">
      <c r="B10905" s="417"/>
      <c r="C10905" s="418"/>
      <c r="D10905" s="418"/>
    </row>
    <row r="10906" spans="2:4">
      <c r="B10906" s="417"/>
      <c r="C10906" s="418"/>
      <c r="D10906" s="418"/>
    </row>
    <row r="10907" spans="2:4">
      <c r="B10907" s="417"/>
      <c r="C10907" s="418"/>
      <c r="D10907" s="418"/>
    </row>
    <row r="10908" spans="2:4">
      <c r="B10908" s="417"/>
      <c r="C10908" s="418"/>
      <c r="D10908" s="418"/>
    </row>
    <row r="10909" spans="2:4">
      <c r="B10909" s="417"/>
      <c r="C10909" s="418"/>
      <c r="D10909" s="418"/>
    </row>
    <row r="10910" spans="2:4">
      <c r="B10910" s="417"/>
      <c r="C10910" s="418"/>
      <c r="D10910" s="418"/>
    </row>
    <row r="10911" spans="2:4">
      <c r="B10911" s="417"/>
      <c r="C10911" s="418"/>
      <c r="D10911" s="418"/>
    </row>
    <row r="10912" spans="2:4">
      <c r="B10912" s="417"/>
      <c r="C10912" s="418"/>
      <c r="D10912" s="418"/>
    </row>
    <row r="10913" spans="2:4">
      <c r="B10913" s="417"/>
      <c r="C10913" s="418"/>
      <c r="D10913" s="418"/>
    </row>
    <row r="10914" spans="2:4">
      <c r="B10914" s="417"/>
      <c r="C10914" s="418"/>
      <c r="D10914" s="418"/>
    </row>
    <row r="10915" spans="2:4">
      <c r="B10915" s="417"/>
      <c r="C10915" s="418"/>
      <c r="D10915" s="418"/>
    </row>
    <row r="10916" spans="2:4">
      <c r="B10916" s="417"/>
      <c r="C10916" s="418"/>
      <c r="D10916" s="418"/>
    </row>
    <row r="10917" spans="2:4">
      <c r="B10917" s="417"/>
      <c r="C10917" s="418"/>
      <c r="D10917" s="418"/>
    </row>
    <row r="10918" spans="2:4">
      <c r="B10918" s="417"/>
      <c r="C10918" s="418"/>
      <c r="D10918" s="418"/>
    </row>
    <row r="10919" spans="2:4">
      <c r="B10919" s="417"/>
      <c r="C10919" s="418"/>
      <c r="D10919" s="418"/>
    </row>
    <row r="10920" spans="2:4">
      <c r="B10920" s="417"/>
      <c r="C10920" s="418"/>
      <c r="D10920" s="418"/>
    </row>
    <row r="10921" spans="2:4">
      <c r="B10921" s="417"/>
      <c r="C10921" s="418"/>
      <c r="D10921" s="418"/>
    </row>
    <row r="10922" spans="2:4">
      <c r="B10922" s="417"/>
      <c r="C10922" s="418"/>
      <c r="D10922" s="418"/>
    </row>
    <row r="10923" spans="2:4">
      <c r="B10923" s="417"/>
      <c r="C10923" s="418"/>
      <c r="D10923" s="418"/>
    </row>
    <row r="10924" spans="2:4">
      <c r="B10924" s="417"/>
      <c r="C10924" s="418"/>
      <c r="D10924" s="418"/>
    </row>
    <row r="10925" spans="2:4">
      <c r="B10925" s="417"/>
      <c r="C10925" s="418"/>
      <c r="D10925" s="418"/>
    </row>
    <row r="10926" spans="2:4">
      <c r="B10926" s="417"/>
      <c r="C10926" s="418"/>
      <c r="D10926" s="418"/>
    </row>
    <row r="10927" spans="2:4">
      <c r="B10927" s="417"/>
      <c r="C10927" s="418"/>
      <c r="D10927" s="418"/>
    </row>
    <row r="10928" spans="2:4">
      <c r="B10928" s="417"/>
      <c r="C10928" s="418"/>
      <c r="D10928" s="418"/>
    </row>
    <row r="10929" spans="2:4">
      <c r="B10929" s="417"/>
      <c r="C10929" s="418"/>
      <c r="D10929" s="418"/>
    </row>
    <row r="10930" spans="2:4">
      <c r="B10930" s="417"/>
      <c r="C10930" s="418"/>
      <c r="D10930" s="418"/>
    </row>
    <row r="10931" spans="2:4">
      <c r="B10931" s="417"/>
      <c r="C10931" s="418"/>
      <c r="D10931" s="418"/>
    </row>
    <row r="10932" spans="2:4">
      <c r="B10932" s="417"/>
      <c r="C10932" s="418"/>
      <c r="D10932" s="418"/>
    </row>
    <row r="10933" spans="2:4">
      <c r="B10933" s="417"/>
      <c r="C10933" s="418"/>
      <c r="D10933" s="418"/>
    </row>
    <row r="10934" spans="2:4">
      <c r="B10934" s="417"/>
      <c r="C10934" s="418"/>
      <c r="D10934" s="418"/>
    </row>
    <row r="10935" spans="2:4">
      <c r="B10935" s="417"/>
      <c r="C10935" s="418"/>
      <c r="D10935" s="418"/>
    </row>
    <row r="10936" spans="2:4">
      <c r="B10936" s="417"/>
      <c r="C10936" s="418"/>
      <c r="D10936" s="418"/>
    </row>
    <row r="10937" spans="2:4">
      <c r="B10937" s="417"/>
      <c r="C10937" s="418"/>
      <c r="D10937" s="418"/>
    </row>
    <row r="10938" spans="2:4">
      <c r="B10938" s="417"/>
      <c r="C10938" s="418"/>
      <c r="D10938" s="418"/>
    </row>
    <row r="10939" spans="2:4">
      <c r="B10939" s="417"/>
      <c r="C10939" s="418"/>
      <c r="D10939" s="418"/>
    </row>
    <row r="10940" spans="2:4">
      <c r="B10940" s="417"/>
      <c r="C10940" s="418"/>
      <c r="D10940" s="418"/>
    </row>
    <row r="10941" spans="2:4">
      <c r="B10941" s="417"/>
      <c r="C10941" s="418"/>
      <c r="D10941" s="418"/>
    </row>
    <row r="10942" spans="2:4">
      <c r="B10942" s="417"/>
      <c r="C10942" s="418"/>
      <c r="D10942" s="418"/>
    </row>
    <row r="10943" spans="2:4">
      <c r="B10943" s="417"/>
      <c r="C10943" s="418"/>
      <c r="D10943" s="418"/>
    </row>
    <row r="10944" spans="2:4">
      <c r="B10944" s="417"/>
      <c r="C10944" s="418"/>
      <c r="D10944" s="418"/>
    </row>
    <row r="10945" spans="2:4">
      <c r="B10945" s="417"/>
      <c r="C10945" s="418"/>
      <c r="D10945" s="418"/>
    </row>
    <row r="10946" spans="2:4">
      <c r="B10946" s="417"/>
      <c r="C10946" s="418"/>
      <c r="D10946" s="418"/>
    </row>
    <row r="10947" spans="2:4">
      <c r="B10947" s="417"/>
      <c r="C10947" s="418"/>
      <c r="D10947" s="418"/>
    </row>
    <row r="10948" spans="2:4">
      <c r="B10948" s="417"/>
      <c r="C10948" s="418"/>
      <c r="D10948" s="418"/>
    </row>
    <row r="10949" spans="2:4">
      <c r="B10949" s="417"/>
      <c r="C10949" s="418"/>
      <c r="D10949" s="418"/>
    </row>
    <row r="10950" spans="2:4">
      <c r="B10950" s="417"/>
      <c r="C10950" s="418"/>
      <c r="D10950" s="418"/>
    </row>
    <row r="10951" spans="2:4">
      <c r="B10951" s="417"/>
      <c r="C10951" s="418"/>
      <c r="D10951" s="418"/>
    </row>
    <row r="10952" spans="2:4">
      <c r="B10952" s="417"/>
      <c r="C10952" s="418"/>
      <c r="D10952" s="418"/>
    </row>
    <row r="10953" spans="2:4">
      <c r="B10953" s="417"/>
      <c r="C10953" s="418"/>
      <c r="D10953" s="418"/>
    </row>
    <row r="10954" spans="2:4">
      <c r="B10954" s="417"/>
      <c r="C10954" s="418"/>
      <c r="D10954" s="418"/>
    </row>
    <row r="10955" spans="2:4">
      <c r="B10955" s="417"/>
      <c r="C10955" s="418"/>
      <c r="D10955" s="418"/>
    </row>
    <row r="10956" spans="2:4">
      <c r="B10956" s="417"/>
      <c r="C10956" s="418"/>
      <c r="D10956" s="418"/>
    </row>
    <row r="10957" spans="2:4">
      <c r="B10957" s="417"/>
      <c r="C10957" s="418"/>
      <c r="D10957" s="418"/>
    </row>
    <row r="10958" spans="2:4">
      <c r="B10958" s="417"/>
      <c r="C10958" s="418"/>
      <c r="D10958" s="418"/>
    </row>
    <row r="10959" spans="2:4">
      <c r="B10959" s="417"/>
      <c r="C10959" s="418"/>
      <c r="D10959" s="418"/>
    </row>
    <row r="10960" spans="2:4">
      <c r="B10960" s="417"/>
      <c r="C10960" s="418"/>
      <c r="D10960" s="418"/>
    </row>
    <row r="10961" spans="2:4">
      <c r="B10961" s="417"/>
      <c r="C10961" s="418"/>
      <c r="D10961" s="418"/>
    </row>
    <row r="10962" spans="2:4">
      <c r="B10962" s="417"/>
      <c r="C10962" s="418"/>
      <c r="D10962" s="418"/>
    </row>
    <row r="10963" spans="2:4">
      <c r="B10963" s="417"/>
      <c r="C10963" s="418"/>
      <c r="D10963" s="418"/>
    </row>
    <row r="10964" spans="2:4">
      <c r="B10964" s="417"/>
      <c r="C10964" s="418"/>
      <c r="D10964" s="418"/>
    </row>
    <row r="10965" spans="2:4">
      <c r="B10965" s="417"/>
      <c r="C10965" s="418"/>
      <c r="D10965" s="418"/>
    </row>
    <row r="10966" spans="2:4">
      <c r="B10966" s="417"/>
      <c r="C10966" s="418"/>
      <c r="D10966" s="418"/>
    </row>
    <row r="10967" spans="2:4">
      <c r="B10967" s="417"/>
      <c r="C10967" s="418"/>
      <c r="D10967" s="418"/>
    </row>
    <row r="10968" spans="2:4">
      <c r="B10968" s="417"/>
      <c r="C10968" s="418"/>
      <c r="D10968" s="418"/>
    </row>
    <row r="10969" spans="2:4">
      <c r="B10969" s="417"/>
      <c r="C10969" s="418"/>
      <c r="D10969" s="418"/>
    </row>
    <row r="10970" spans="2:4">
      <c r="B10970" s="417"/>
      <c r="C10970" s="418"/>
      <c r="D10970" s="418"/>
    </row>
    <row r="10971" spans="2:4">
      <c r="B10971" s="417"/>
      <c r="C10971" s="418"/>
      <c r="D10971" s="418"/>
    </row>
    <row r="10972" spans="2:4">
      <c r="B10972" s="417"/>
      <c r="C10972" s="418"/>
      <c r="D10972" s="418"/>
    </row>
    <row r="10973" spans="2:4">
      <c r="B10973" s="417"/>
      <c r="C10973" s="418"/>
      <c r="D10973" s="418"/>
    </row>
    <row r="10974" spans="2:4">
      <c r="B10974" s="417"/>
      <c r="C10974" s="418"/>
      <c r="D10974" s="418"/>
    </row>
    <row r="10975" spans="2:4">
      <c r="B10975" s="417"/>
      <c r="C10975" s="418"/>
      <c r="D10975" s="418"/>
    </row>
    <row r="10976" spans="2:4">
      <c r="B10976" s="417"/>
      <c r="C10976" s="418"/>
      <c r="D10976" s="418"/>
    </row>
    <row r="10977" spans="2:4">
      <c r="B10977" s="417"/>
      <c r="C10977" s="418"/>
      <c r="D10977" s="418"/>
    </row>
    <row r="10978" spans="2:4">
      <c r="B10978" s="417"/>
      <c r="C10978" s="418"/>
      <c r="D10978" s="418"/>
    </row>
    <row r="10979" spans="2:4">
      <c r="B10979" s="417"/>
      <c r="C10979" s="418"/>
      <c r="D10979" s="418"/>
    </row>
    <row r="10980" spans="2:4">
      <c r="B10980" s="417"/>
      <c r="C10980" s="418"/>
      <c r="D10980" s="418"/>
    </row>
    <row r="10981" spans="2:4">
      <c r="B10981" s="417"/>
      <c r="C10981" s="418"/>
      <c r="D10981" s="418"/>
    </row>
    <row r="10982" spans="2:4">
      <c r="B10982" s="417"/>
      <c r="C10982" s="418"/>
      <c r="D10982" s="418"/>
    </row>
    <row r="10983" spans="2:4">
      <c r="B10983" s="417"/>
      <c r="C10983" s="418"/>
      <c r="D10983" s="418"/>
    </row>
    <row r="10984" spans="2:4">
      <c r="B10984" s="417"/>
      <c r="C10984" s="418"/>
      <c r="D10984" s="418"/>
    </row>
    <row r="10985" spans="2:4">
      <c r="B10985" s="417"/>
      <c r="C10985" s="418"/>
      <c r="D10985" s="418"/>
    </row>
    <row r="10986" spans="2:4">
      <c r="B10986" s="417"/>
      <c r="C10986" s="418"/>
      <c r="D10986" s="418"/>
    </row>
    <row r="10987" spans="2:4">
      <c r="B10987" s="417"/>
      <c r="C10987" s="418"/>
      <c r="D10987" s="418"/>
    </row>
    <row r="10988" spans="2:4">
      <c r="B10988" s="417"/>
      <c r="C10988" s="418"/>
      <c r="D10988" s="418"/>
    </row>
    <row r="10989" spans="2:4">
      <c r="B10989" s="417"/>
      <c r="C10989" s="418"/>
      <c r="D10989" s="418"/>
    </row>
    <row r="10990" spans="2:4">
      <c r="B10990" s="417"/>
      <c r="C10990" s="418"/>
      <c r="D10990" s="418"/>
    </row>
    <row r="10991" spans="2:4">
      <c r="B10991" s="417"/>
      <c r="C10991" s="418"/>
      <c r="D10991" s="418"/>
    </row>
    <row r="10992" spans="2:4">
      <c r="B10992" s="417"/>
      <c r="C10992" s="418"/>
      <c r="D10992" s="418"/>
    </row>
    <row r="10993" spans="2:4">
      <c r="B10993" s="417"/>
      <c r="C10993" s="418"/>
      <c r="D10993" s="418"/>
    </row>
    <row r="10994" spans="2:4">
      <c r="B10994" s="417"/>
      <c r="C10994" s="418"/>
      <c r="D10994" s="418"/>
    </row>
    <row r="10995" spans="2:4">
      <c r="B10995" s="417"/>
      <c r="C10995" s="418"/>
      <c r="D10995" s="418"/>
    </row>
    <row r="10996" spans="2:4">
      <c r="B10996" s="417"/>
      <c r="C10996" s="418"/>
      <c r="D10996" s="418"/>
    </row>
    <row r="10997" spans="2:4">
      <c r="B10997" s="417"/>
      <c r="C10997" s="418"/>
      <c r="D10997" s="418"/>
    </row>
    <row r="10998" spans="2:4">
      <c r="B10998" s="417"/>
      <c r="C10998" s="418"/>
      <c r="D10998" s="418"/>
    </row>
    <row r="10999" spans="2:4">
      <c r="B10999" s="417"/>
      <c r="C10999" s="418"/>
      <c r="D10999" s="418"/>
    </row>
    <row r="11000" spans="2:4">
      <c r="B11000" s="417"/>
      <c r="C11000" s="418"/>
      <c r="D11000" s="418"/>
    </row>
    <row r="11001" spans="2:4">
      <c r="B11001" s="417"/>
      <c r="C11001" s="418"/>
      <c r="D11001" s="418"/>
    </row>
    <row r="11002" spans="2:4">
      <c r="B11002" s="417"/>
      <c r="C11002" s="418"/>
      <c r="D11002" s="418"/>
    </row>
    <row r="11003" spans="2:4">
      <c r="B11003" s="417"/>
      <c r="C11003" s="418"/>
      <c r="D11003" s="418"/>
    </row>
    <row r="11004" spans="2:4">
      <c r="B11004" s="417"/>
      <c r="C11004" s="418"/>
      <c r="D11004" s="418"/>
    </row>
    <row r="11005" spans="2:4">
      <c r="B11005" s="417"/>
      <c r="C11005" s="418"/>
      <c r="D11005" s="418"/>
    </row>
    <row r="11006" spans="2:4">
      <c r="B11006" s="417"/>
      <c r="C11006" s="418"/>
      <c r="D11006" s="418"/>
    </row>
    <row r="11007" spans="2:4">
      <c r="B11007" s="417"/>
      <c r="C11007" s="418"/>
      <c r="D11007" s="418"/>
    </row>
    <row r="11008" spans="2:4">
      <c r="B11008" s="417"/>
      <c r="C11008" s="418"/>
      <c r="D11008" s="418"/>
    </row>
    <row r="11009" spans="2:4">
      <c r="B11009" s="417"/>
      <c r="C11009" s="418"/>
      <c r="D11009" s="418"/>
    </row>
    <row r="11010" spans="2:4">
      <c r="B11010" s="417"/>
      <c r="C11010" s="418"/>
      <c r="D11010" s="418"/>
    </row>
    <row r="11011" spans="2:4">
      <c r="B11011" s="417"/>
      <c r="C11011" s="418"/>
      <c r="D11011" s="418"/>
    </row>
    <row r="11012" spans="2:4">
      <c r="B11012" s="417"/>
      <c r="C11012" s="418"/>
      <c r="D11012" s="418"/>
    </row>
    <row r="11013" spans="2:4">
      <c r="B11013" s="417"/>
      <c r="C11013" s="418"/>
      <c r="D11013" s="418"/>
    </row>
    <row r="11014" spans="2:4">
      <c r="B11014" s="417"/>
      <c r="C11014" s="418"/>
      <c r="D11014" s="418"/>
    </row>
    <row r="11015" spans="2:4">
      <c r="B11015" s="417"/>
      <c r="C11015" s="418"/>
      <c r="D11015" s="418"/>
    </row>
    <row r="11016" spans="2:4">
      <c r="B11016" s="417"/>
      <c r="C11016" s="418"/>
      <c r="D11016" s="418"/>
    </row>
    <row r="11017" spans="2:4">
      <c r="B11017" s="417"/>
      <c r="C11017" s="418"/>
      <c r="D11017" s="418"/>
    </row>
    <row r="11018" spans="2:4">
      <c r="B11018" s="417"/>
      <c r="C11018" s="418"/>
      <c r="D11018" s="418"/>
    </row>
    <row r="11019" spans="2:4">
      <c r="B11019" s="417"/>
      <c r="C11019" s="418"/>
      <c r="D11019" s="418"/>
    </row>
    <row r="11020" spans="2:4">
      <c r="B11020" s="417"/>
      <c r="C11020" s="418"/>
      <c r="D11020" s="418"/>
    </row>
    <row r="11021" spans="2:4">
      <c r="B11021" s="417"/>
      <c r="C11021" s="418"/>
      <c r="D11021" s="418"/>
    </row>
    <row r="11022" spans="2:4">
      <c r="B11022" s="417"/>
      <c r="C11022" s="418"/>
      <c r="D11022" s="418"/>
    </row>
    <row r="11023" spans="2:4">
      <c r="B11023" s="417"/>
      <c r="C11023" s="418"/>
      <c r="D11023" s="418"/>
    </row>
    <row r="11024" spans="2:4">
      <c r="B11024" s="417"/>
      <c r="C11024" s="418"/>
      <c r="D11024" s="418"/>
    </row>
    <row r="11025" spans="2:4">
      <c r="B11025" s="417"/>
      <c r="C11025" s="418"/>
      <c r="D11025" s="418"/>
    </row>
    <row r="11026" spans="2:4">
      <c r="B11026" s="417"/>
      <c r="C11026" s="418"/>
      <c r="D11026" s="418"/>
    </row>
    <row r="11027" spans="2:4">
      <c r="B11027" s="417"/>
      <c r="C11027" s="418"/>
      <c r="D11027" s="418"/>
    </row>
    <row r="11028" spans="2:4">
      <c r="B11028" s="417"/>
      <c r="C11028" s="418"/>
      <c r="D11028" s="418"/>
    </row>
    <row r="11029" spans="2:4">
      <c r="B11029" s="417"/>
      <c r="C11029" s="418"/>
      <c r="D11029" s="418"/>
    </row>
    <row r="11030" spans="2:4">
      <c r="B11030" s="417"/>
      <c r="C11030" s="418"/>
      <c r="D11030" s="418"/>
    </row>
    <row r="11031" spans="2:4">
      <c r="B11031" s="417"/>
      <c r="C11031" s="418"/>
      <c r="D11031" s="418"/>
    </row>
    <row r="11032" spans="2:4">
      <c r="B11032" s="417"/>
      <c r="C11032" s="418"/>
      <c r="D11032" s="418"/>
    </row>
    <row r="11033" spans="2:4">
      <c r="B11033" s="417"/>
      <c r="C11033" s="418"/>
      <c r="D11033" s="418"/>
    </row>
    <row r="11034" spans="2:4">
      <c r="B11034" s="417"/>
      <c r="C11034" s="418"/>
      <c r="D11034" s="418"/>
    </row>
    <row r="11035" spans="2:4">
      <c r="B11035" s="417"/>
      <c r="C11035" s="418"/>
      <c r="D11035" s="418"/>
    </row>
    <row r="11036" spans="2:4">
      <c r="B11036" s="417"/>
      <c r="C11036" s="418"/>
      <c r="D11036" s="418"/>
    </row>
    <row r="11037" spans="2:4">
      <c r="B11037" s="417"/>
      <c r="C11037" s="418"/>
      <c r="D11037" s="418"/>
    </row>
    <row r="11038" spans="2:4">
      <c r="B11038" s="417"/>
      <c r="C11038" s="418"/>
      <c r="D11038" s="418"/>
    </row>
    <row r="11039" spans="2:4">
      <c r="B11039" s="417"/>
      <c r="C11039" s="418"/>
      <c r="D11039" s="418"/>
    </row>
    <row r="11040" spans="2:4">
      <c r="B11040" s="417"/>
      <c r="C11040" s="418"/>
      <c r="D11040" s="418"/>
    </row>
    <row r="11041" spans="2:4">
      <c r="B11041" s="417"/>
      <c r="C11041" s="418"/>
      <c r="D11041" s="418"/>
    </row>
    <row r="11042" spans="2:4">
      <c r="B11042" s="417"/>
      <c r="C11042" s="418"/>
      <c r="D11042" s="418"/>
    </row>
    <row r="11043" spans="2:4">
      <c r="B11043" s="417"/>
      <c r="C11043" s="418"/>
      <c r="D11043" s="418"/>
    </row>
    <row r="11044" spans="2:4">
      <c r="B11044" s="417"/>
      <c r="C11044" s="418"/>
      <c r="D11044" s="418"/>
    </row>
    <row r="11045" spans="2:4">
      <c r="B11045" s="417"/>
      <c r="C11045" s="418"/>
      <c r="D11045" s="418"/>
    </row>
    <row r="11046" spans="2:4">
      <c r="B11046" s="417"/>
      <c r="C11046" s="418"/>
      <c r="D11046" s="418"/>
    </row>
    <row r="11047" spans="2:4">
      <c r="B11047" s="417"/>
      <c r="C11047" s="418"/>
      <c r="D11047" s="418"/>
    </row>
    <row r="11048" spans="2:4">
      <c r="B11048" s="417"/>
      <c r="C11048" s="418"/>
      <c r="D11048" s="418"/>
    </row>
    <row r="11049" spans="2:4">
      <c r="B11049" s="417"/>
      <c r="C11049" s="418"/>
      <c r="D11049" s="418"/>
    </row>
    <row r="11050" spans="2:4">
      <c r="B11050" s="417"/>
      <c r="C11050" s="418"/>
      <c r="D11050" s="418"/>
    </row>
    <row r="11051" spans="2:4">
      <c r="B11051" s="417"/>
      <c r="C11051" s="418"/>
      <c r="D11051" s="418"/>
    </row>
    <row r="11052" spans="2:4">
      <c r="B11052" s="417"/>
      <c r="C11052" s="418"/>
      <c r="D11052" s="418"/>
    </row>
    <row r="11053" spans="2:4">
      <c r="B11053" s="417"/>
      <c r="C11053" s="418"/>
      <c r="D11053" s="418"/>
    </row>
    <row r="11054" spans="2:4">
      <c r="B11054" s="417"/>
      <c r="C11054" s="418"/>
      <c r="D11054" s="418"/>
    </row>
    <row r="11055" spans="2:4">
      <c r="B11055" s="417"/>
      <c r="C11055" s="418"/>
      <c r="D11055" s="418"/>
    </row>
    <row r="11056" spans="2:4">
      <c r="B11056" s="417"/>
      <c r="C11056" s="418"/>
      <c r="D11056" s="418"/>
    </row>
    <row r="11057" spans="2:4">
      <c r="B11057" s="417"/>
      <c r="C11057" s="418"/>
      <c r="D11057" s="418"/>
    </row>
    <row r="11058" spans="2:4">
      <c r="B11058" s="417"/>
      <c r="C11058" s="418"/>
      <c r="D11058" s="418"/>
    </row>
    <row r="11059" spans="2:4">
      <c r="B11059" s="417"/>
      <c r="C11059" s="418"/>
      <c r="D11059" s="418"/>
    </row>
    <row r="11060" spans="2:4">
      <c r="B11060" s="417"/>
      <c r="C11060" s="418"/>
      <c r="D11060" s="418"/>
    </row>
    <row r="11061" spans="2:4">
      <c r="B11061" s="417"/>
      <c r="C11061" s="418"/>
      <c r="D11061" s="418"/>
    </row>
    <row r="11062" spans="2:4">
      <c r="B11062" s="417"/>
      <c r="C11062" s="418"/>
      <c r="D11062" s="418"/>
    </row>
    <row r="11063" spans="2:4">
      <c r="B11063" s="417"/>
      <c r="C11063" s="418"/>
      <c r="D11063" s="418"/>
    </row>
    <row r="11064" spans="2:4">
      <c r="B11064" s="417"/>
      <c r="C11064" s="418"/>
      <c r="D11064" s="418"/>
    </row>
    <row r="11065" spans="2:4">
      <c r="B11065" s="417"/>
      <c r="C11065" s="418"/>
      <c r="D11065" s="418"/>
    </row>
    <row r="11066" spans="2:4">
      <c r="B11066" s="417"/>
      <c r="C11066" s="418"/>
      <c r="D11066" s="418"/>
    </row>
    <row r="11067" spans="2:4">
      <c r="B11067" s="417"/>
      <c r="C11067" s="418"/>
      <c r="D11067" s="418"/>
    </row>
    <row r="11068" spans="2:4">
      <c r="B11068" s="417"/>
      <c r="C11068" s="418"/>
      <c r="D11068" s="418"/>
    </row>
    <row r="11069" spans="2:4">
      <c r="B11069" s="417"/>
      <c r="C11069" s="418"/>
      <c r="D11069" s="418"/>
    </row>
    <row r="11070" spans="2:4">
      <c r="B11070" s="417"/>
      <c r="C11070" s="418"/>
      <c r="D11070" s="418"/>
    </row>
    <row r="11071" spans="2:4">
      <c r="B11071" s="417"/>
      <c r="C11071" s="418"/>
      <c r="D11071" s="418"/>
    </row>
    <row r="11072" spans="2:4">
      <c r="B11072" s="417"/>
      <c r="C11072" s="418"/>
      <c r="D11072" s="418"/>
    </row>
    <row r="11073" spans="2:4">
      <c r="B11073" s="417"/>
      <c r="C11073" s="418"/>
      <c r="D11073" s="418"/>
    </row>
    <row r="11074" spans="2:4">
      <c r="B11074" s="417"/>
      <c r="C11074" s="418"/>
      <c r="D11074" s="418"/>
    </row>
    <row r="11075" spans="2:4">
      <c r="B11075" s="417"/>
      <c r="C11075" s="418"/>
      <c r="D11075" s="418"/>
    </row>
    <row r="11076" spans="2:4">
      <c r="B11076" s="417"/>
      <c r="C11076" s="418"/>
      <c r="D11076" s="418"/>
    </row>
    <row r="11077" spans="2:4">
      <c r="B11077" s="417"/>
      <c r="C11077" s="418"/>
      <c r="D11077" s="418"/>
    </row>
    <row r="11078" spans="2:4">
      <c r="B11078" s="417"/>
      <c r="C11078" s="418"/>
      <c r="D11078" s="418"/>
    </row>
    <row r="11079" spans="2:4">
      <c r="B11079" s="417"/>
      <c r="C11079" s="418"/>
      <c r="D11079" s="418"/>
    </row>
    <row r="11080" spans="2:4">
      <c r="B11080" s="417"/>
      <c r="C11080" s="418"/>
      <c r="D11080" s="418"/>
    </row>
    <row r="11081" spans="2:4">
      <c r="B11081" s="417"/>
      <c r="C11081" s="418"/>
      <c r="D11081" s="418"/>
    </row>
    <row r="11082" spans="2:4">
      <c r="B11082" s="417"/>
      <c r="C11082" s="418"/>
      <c r="D11082" s="418"/>
    </row>
    <row r="11083" spans="2:4">
      <c r="B11083" s="417"/>
      <c r="C11083" s="418"/>
      <c r="D11083" s="418"/>
    </row>
    <row r="11084" spans="2:4">
      <c r="B11084" s="417"/>
      <c r="C11084" s="418"/>
      <c r="D11084" s="418"/>
    </row>
    <row r="11085" spans="2:4">
      <c r="B11085" s="417"/>
      <c r="C11085" s="418"/>
      <c r="D11085" s="418"/>
    </row>
    <row r="11086" spans="2:4">
      <c r="B11086" s="417"/>
      <c r="C11086" s="418"/>
      <c r="D11086" s="418"/>
    </row>
    <row r="11087" spans="2:4">
      <c r="B11087" s="417"/>
      <c r="C11087" s="418"/>
      <c r="D11087" s="418"/>
    </row>
    <row r="11088" spans="2:4">
      <c r="B11088" s="417"/>
      <c r="C11088" s="418"/>
      <c r="D11088" s="418"/>
    </row>
    <row r="11089" spans="2:4">
      <c r="B11089" s="417"/>
      <c r="C11089" s="418"/>
      <c r="D11089" s="418"/>
    </row>
    <row r="11090" spans="2:4">
      <c r="B11090" s="417"/>
      <c r="C11090" s="418"/>
      <c r="D11090" s="418"/>
    </row>
    <row r="11091" spans="2:4">
      <c r="B11091" s="417"/>
      <c r="C11091" s="418"/>
      <c r="D11091" s="418"/>
    </row>
    <row r="11092" spans="2:4">
      <c r="B11092" s="417"/>
      <c r="C11092" s="418"/>
      <c r="D11092" s="418"/>
    </row>
    <row r="11093" spans="2:4">
      <c r="B11093" s="417"/>
      <c r="C11093" s="418"/>
      <c r="D11093" s="418"/>
    </row>
    <row r="11094" spans="2:4">
      <c r="B11094" s="417"/>
      <c r="C11094" s="418"/>
      <c r="D11094" s="418"/>
    </row>
    <row r="11095" spans="2:4">
      <c r="B11095" s="417"/>
      <c r="C11095" s="418"/>
      <c r="D11095" s="418"/>
    </row>
    <row r="11096" spans="2:4">
      <c r="B11096" s="417"/>
      <c r="C11096" s="418"/>
      <c r="D11096" s="418"/>
    </row>
    <row r="11097" spans="2:4">
      <c r="B11097" s="417"/>
      <c r="C11097" s="418"/>
      <c r="D11097" s="418"/>
    </row>
    <row r="11098" spans="2:4">
      <c r="B11098" s="417"/>
      <c r="C11098" s="418"/>
      <c r="D11098" s="418"/>
    </row>
    <row r="11099" spans="2:4">
      <c r="B11099" s="417"/>
      <c r="C11099" s="418"/>
      <c r="D11099" s="418"/>
    </row>
    <row r="11100" spans="2:4">
      <c r="B11100" s="417"/>
      <c r="C11100" s="418"/>
      <c r="D11100" s="418"/>
    </row>
    <row r="11101" spans="2:4">
      <c r="B11101" s="417"/>
      <c r="C11101" s="418"/>
      <c r="D11101" s="418"/>
    </row>
    <row r="11102" spans="2:4">
      <c r="B11102" s="417"/>
      <c r="C11102" s="418"/>
      <c r="D11102" s="418"/>
    </row>
    <row r="11103" spans="2:4">
      <c r="B11103" s="417"/>
      <c r="C11103" s="418"/>
      <c r="D11103" s="418"/>
    </row>
    <row r="11104" spans="2:4">
      <c r="B11104" s="417"/>
      <c r="C11104" s="418"/>
      <c r="D11104" s="418"/>
    </row>
    <row r="11105" spans="2:4">
      <c r="B11105" s="417"/>
      <c r="C11105" s="418"/>
      <c r="D11105" s="418"/>
    </row>
    <row r="11106" spans="2:4">
      <c r="B11106" s="417"/>
      <c r="C11106" s="418"/>
      <c r="D11106" s="418"/>
    </row>
    <row r="11107" spans="2:4">
      <c r="B11107" s="417"/>
      <c r="C11107" s="418"/>
      <c r="D11107" s="418"/>
    </row>
    <row r="11108" spans="2:4">
      <c r="B11108" s="417"/>
      <c r="C11108" s="418"/>
      <c r="D11108" s="418"/>
    </row>
    <row r="11109" spans="2:4">
      <c r="B11109" s="417"/>
      <c r="C11109" s="418"/>
      <c r="D11109" s="418"/>
    </row>
    <row r="11110" spans="2:4">
      <c r="B11110" s="417"/>
      <c r="C11110" s="418"/>
      <c r="D11110" s="418"/>
    </row>
    <row r="11111" spans="2:4">
      <c r="B11111" s="417"/>
      <c r="C11111" s="418"/>
      <c r="D11111" s="418"/>
    </row>
    <row r="11112" spans="2:4">
      <c r="B11112" s="417"/>
      <c r="C11112" s="418"/>
      <c r="D11112" s="418"/>
    </row>
    <row r="11113" spans="2:4">
      <c r="B11113" s="417"/>
      <c r="C11113" s="418"/>
      <c r="D11113" s="418"/>
    </row>
    <row r="11114" spans="2:4">
      <c r="B11114" s="417"/>
      <c r="C11114" s="418"/>
      <c r="D11114" s="418"/>
    </row>
    <row r="11115" spans="2:4">
      <c r="B11115" s="417"/>
      <c r="C11115" s="418"/>
      <c r="D11115" s="418"/>
    </row>
    <row r="11116" spans="2:4">
      <c r="B11116" s="417"/>
      <c r="C11116" s="418"/>
      <c r="D11116" s="418"/>
    </row>
    <row r="11117" spans="2:4">
      <c r="B11117" s="417"/>
      <c r="C11117" s="418"/>
      <c r="D11117" s="418"/>
    </row>
    <row r="11118" spans="2:4">
      <c r="B11118" s="417"/>
      <c r="C11118" s="418"/>
      <c r="D11118" s="418"/>
    </row>
    <row r="11119" spans="2:4">
      <c r="B11119" s="417"/>
      <c r="C11119" s="418"/>
      <c r="D11119" s="418"/>
    </row>
    <row r="11120" spans="2:4">
      <c r="B11120" s="417"/>
      <c r="C11120" s="418"/>
      <c r="D11120" s="418"/>
    </row>
    <row r="11121" spans="2:4">
      <c r="B11121" s="417"/>
      <c r="C11121" s="418"/>
      <c r="D11121" s="418"/>
    </row>
    <row r="11122" spans="2:4">
      <c r="B11122" s="417"/>
      <c r="C11122" s="418"/>
      <c r="D11122" s="418"/>
    </row>
    <row r="11123" spans="2:4">
      <c r="B11123" s="417"/>
      <c r="C11123" s="418"/>
      <c r="D11123" s="418"/>
    </row>
    <row r="11124" spans="2:4">
      <c r="B11124" s="417"/>
      <c r="C11124" s="418"/>
      <c r="D11124" s="418"/>
    </row>
    <row r="11125" spans="2:4">
      <c r="B11125" s="417"/>
      <c r="C11125" s="418"/>
      <c r="D11125" s="418"/>
    </row>
    <row r="11126" spans="2:4">
      <c r="B11126" s="417"/>
      <c r="C11126" s="418"/>
      <c r="D11126" s="418"/>
    </row>
    <row r="11127" spans="2:4">
      <c r="B11127" s="417"/>
      <c r="C11127" s="418"/>
      <c r="D11127" s="418"/>
    </row>
    <row r="11128" spans="2:4">
      <c r="B11128" s="417"/>
      <c r="C11128" s="418"/>
      <c r="D11128" s="418"/>
    </row>
    <row r="11129" spans="2:4">
      <c r="B11129" s="417"/>
      <c r="C11129" s="418"/>
      <c r="D11129" s="418"/>
    </row>
    <row r="11130" spans="2:4">
      <c r="B11130" s="417"/>
      <c r="C11130" s="418"/>
      <c r="D11130" s="418"/>
    </row>
    <row r="11131" spans="2:4">
      <c r="B11131" s="417"/>
      <c r="C11131" s="418"/>
      <c r="D11131" s="418"/>
    </row>
    <row r="11132" spans="2:4">
      <c r="B11132" s="417"/>
      <c r="C11132" s="418"/>
      <c r="D11132" s="418"/>
    </row>
    <row r="11133" spans="2:4">
      <c r="B11133" s="417"/>
      <c r="C11133" s="418"/>
      <c r="D11133" s="418"/>
    </row>
    <row r="11134" spans="2:4">
      <c r="B11134" s="417"/>
      <c r="C11134" s="418"/>
      <c r="D11134" s="418"/>
    </row>
    <row r="11135" spans="2:4">
      <c r="B11135" s="417"/>
      <c r="C11135" s="418"/>
      <c r="D11135" s="418"/>
    </row>
    <row r="11136" spans="2:4">
      <c r="B11136" s="417"/>
      <c r="C11136" s="418"/>
      <c r="D11136" s="418"/>
    </row>
    <row r="11137" spans="2:4">
      <c r="B11137" s="417"/>
      <c r="C11137" s="418"/>
      <c r="D11137" s="418"/>
    </row>
    <row r="11138" spans="2:4">
      <c r="B11138" s="417"/>
      <c r="C11138" s="418"/>
      <c r="D11138" s="418"/>
    </row>
    <row r="11139" spans="2:4">
      <c r="B11139" s="417"/>
      <c r="C11139" s="418"/>
      <c r="D11139" s="418"/>
    </row>
    <row r="11140" spans="2:4">
      <c r="B11140" s="417"/>
      <c r="C11140" s="418"/>
      <c r="D11140" s="418"/>
    </row>
    <row r="11141" spans="2:4">
      <c r="B11141" s="417"/>
      <c r="C11141" s="418"/>
      <c r="D11141" s="418"/>
    </row>
    <row r="11142" spans="2:4">
      <c r="B11142" s="417"/>
      <c r="C11142" s="418"/>
      <c r="D11142" s="418"/>
    </row>
    <row r="11143" spans="2:4">
      <c r="B11143" s="417"/>
      <c r="C11143" s="418"/>
      <c r="D11143" s="418"/>
    </row>
    <row r="11144" spans="2:4">
      <c r="B11144" s="417"/>
      <c r="C11144" s="418"/>
      <c r="D11144" s="418"/>
    </row>
    <row r="11145" spans="2:4">
      <c r="B11145" s="417"/>
      <c r="C11145" s="418"/>
      <c r="D11145" s="418"/>
    </row>
    <row r="11146" spans="2:4">
      <c r="B11146" s="417"/>
      <c r="C11146" s="418"/>
      <c r="D11146" s="418"/>
    </row>
    <row r="11147" spans="2:4">
      <c r="B11147" s="417"/>
      <c r="C11147" s="418"/>
      <c r="D11147" s="418"/>
    </row>
    <row r="11148" spans="2:4">
      <c r="B11148" s="417"/>
      <c r="C11148" s="418"/>
      <c r="D11148" s="418"/>
    </row>
    <row r="11149" spans="2:4">
      <c r="B11149" s="417"/>
      <c r="C11149" s="418"/>
      <c r="D11149" s="418"/>
    </row>
    <row r="11150" spans="2:4">
      <c r="B11150" s="417"/>
      <c r="C11150" s="418"/>
      <c r="D11150" s="418"/>
    </row>
    <row r="11151" spans="2:4">
      <c r="B11151" s="417"/>
      <c r="C11151" s="418"/>
      <c r="D11151" s="418"/>
    </row>
    <row r="11152" spans="2:4">
      <c r="B11152" s="417"/>
      <c r="C11152" s="418"/>
      <c r="D11152" s="418"/>
    </row>
    <row r="11153" spans="2:4">
      <c r="B11153" s="417"/>
      <c r="C11153" s="418"/>
      <c r="D11153" s="418"/>
    </row>
    <row r="11154" spans="2:4">
      <c r="B11154" s="417"/>
      <c r="C11154" s="418"/>
      <c r="D11154" s="418"/>
    </row>
    <row r="11155" spans="2:4">
      <c r="B11155" s="417"/>
      <c r="C11155" s="418"/>
      <c r="D11155" s="418"/>
    </row>
    <row r="11156" spans="2:4">
      <c r="B11156" s="417"/>
      <c r="C11156" s="418"/>
      <c r="D11156" s="418"/>
    </row>
    <row r="11157" spans="2:4">
      <c r="B11157" s="417"/>
      <c r="C11157" s="418"/>
      <c r="D11157" s="418"/>
    </row>
    <row r="11158" spans="2:4">
      <c r="B11158" s="417"/>
      <c r="C11158" s="418"/>
      <c r="D11158" s="418"/>
    </row>
    <row r="11159" spans="2:4">
      <c r="B11159" s="417"/>
      <c r="C11159" s="418"/>
      <c r="D11159" s="418"/>
    </row>
    <row r="11160" spans="2:4">
      <c r="B11160" s="417"/>
      <c r="C11160" s="418"/>
      <c r="D11160" s="418"/>
    </row>
    <row r="11161" spans="2:4">
      <c r="B11161" s="417"/>
      <c r="C11161" s="418"/>
      <c r="D11161" s="418"/>
    </row>
    <row r="11162" spans="2:4">
      <c r="B11162" s="417"/>
      <c r="C11162" s="418"/>
      <c r="D11162" s="418"/>
    </row>
    <row r="11163" spans="2:4">
      <c r="B11163" s="417"/>
      <c r="C11163" s="418"/>
      <c r="D11163" s="418"/>
    </row>
    <row r="11164" spans="2:4">
      <c r="B11164" s="417"/>
      <c r="C11164" s="418"/>
      <c r="D11164" s="418"/>
    </row>
    <row r="11165" spans="2:4">
      <c r="B11165" s="417"/>
      <c r="C11165" s="418"/>
      <c r="D11165" s="418"/>
    </row>
    <row r="11166" spans="2:4">
      <c r="B11166" s="417"/>
      <c r="C11166" s="418"/>
      <c r="D11166" s="418"/>
    </row>
    <row r="11167" spans="2:4">
      <c r="B11167" s="417"/>
      <c r="C11167" s="418"/>
      <c r="D11167" s="418"/>
    </row>
    <row r="11168" spans="2:4">
      <c r="B11168" s="417"/>
      <c r="C11168" s="418"/>
      <c r="D11168" s="418"/>
    </row>
    <row r="11169" spans="2:4">
      <c r="B11169" s="417"/>
      <c r="C11169" s="418"/>
      <c r="D11169" s="418"/>
    </row>
    <row r="11170" spans="2:4">
      <c r="B11170" s="417"/>
      <c r="C11170" s="418"/>
      <c r="D11170" s="418"/>
    </row>
    <row r="11171" spans="2:4">
      <c r="B11171" s="417"/>
      <c r="C11171" s="418"/>
      <c r="D11171" s="418"/>
    </row>
    <row r="11172" spans="2:4">
      <c r="B11172" s="417"/>
      <c r="C11172" s="418"/>
      <c r="D11172" s="418"/>
    </row>
    <row r="11173" spans="2:4">
      <c r="B11173" s="417"/>
      <c r="C11173" s="418"/>
      <c r="D11173" s="418"/>
    </row>
    <row r="11174" spans="2:4">
      <c r="B11174" s="417"/>
      <c r="C11174" s="418"/>
      <c r="D11174" s="418"/>
    </row>
    <row r="11175" spans="2:4">
      <c r="B11175" s="417"/>
      <c r="C11175" s="418"/>
      <c r="D11175" s="418"/>
    </row>
    <row r="11176" spans="2:4">
      <c r="B11176" s="417"/>
      <c r="C11176" s="418"/>
      <c r="D11176" s="418"/>
    </row>
    <row r="11177" spans="2:4">
      <c r="B11177" s="417"/>
      <c r="C11177" s="418"/>
      <c r="D11177" s="418"/>
    </row>
    <row r="11178" spans="2:4">
      <c r="B11178" s="417"/>
      <c r="C11178" s="418"/>
      <c r="D11178" s="418"/>
    </row>
    <row r="11179" spans="2:4">
      <c r="B11179" s="417"/>
      <c r="C11179" s="418"/>
      <c r="D11179" s="418"/>
    </row>
    <row r="11180" spans="2:4">
      <c r="B11180" s="417"/>
      <c r="C11180" s="418"/>
      <c r="D11180" s="418"/>
    </row>
    <row r="11181" spans="2:4">
      <c r="B11181" s="417"/>
      <c r="C11181" s="418"/>
      <c r="D11181" s="418"/>
    </row>
    <row r="11182" spans="2:4">
      <c r="B11182" s="417"/>
      <c r="C11182" s="418"/>
      <c r="D11182" s="418"/>
    </row>
    <row r="11183" spans="2:4">
      <c r="B11183" s="417"/>
      <c r="C11183" s="418"/>
      <c r="D11183" s="418"/>
    </row>
    <row r="11184" spans="2:4">
      <c r="B11184" s="417"/>
      <c r="C11184" s="418"/>
      <c r="D11184" s="418"/>
    </row>
    <row r="11185" spans="2:4">
      <c r="B11185" s="417"/>
      <c r="C11185" s="418"/>
      <c r="D11185" s="418"/>
    </row>
    <row r="11186" spans="2:4">
      <c r="B11186" s="417"/>
      <c r="C11186" s="418"/>
      <c r="D11186" s="418"/>
    </row>
    <row r="11187" spans="2:4">
      <c r="B11187" s="417"/>
      <c r="C11187" s="418"/>
      <c r="D11187" s="418"/>
    </row>
    <row r="11188" spans="2:4">
      <c r="B11188" s="417"/>
      <c r="C11188" s="418"/>
      <c r="D11188" s="418"/>
    </row>
    <row r="11189" spans="2:4">
      <c r="B11189" s="417"/>
      <c r="C11189" s="418"/>
      <c r="D11189" s="418"/>
    </row>
    <row r="11190" spans="2:4">
      <c r="B11190" s="417"/>
      <c r="C11190" s="418"/>
      <c r="D11190" s="418"/>
    </row>
    <row r="11191" spans="2:4">
      <c r="B11191" s="417"/>
      <c r="C11191" s="418"/>
      <c r="D11191" s="418"/>
    </row>
    <row r="11192" spans="2:4">
      <c r="B11192" s="417"/>
      <c r="C11192" s="418"/>
      <c r="D11192" s="418"/>
    </row>
    <row r="11193" spans="2:4">
      <c r="B11193" s="417"/>
      <c r="C11193" s="418"/>
      <c r="D11193" s="418"/>
    </row>
    <row r="11194" spans="2:4">
      <c r="B11194" s="417"/>
      <c r="C11194" s="418"/>
      <c r="D11194" s="418"/>
    </row>
    <row r="11195" spans="2:4">
      <c r="B11195" s="417"/>
      <c r="C11195" s="418"/>
      <c r="D11195" s="418"/>
    </row>
    <row r="11196" spans="2:4">
      <c r="B11196" s="417"/>
      <c r="C11196" s="418"/>
      <c r="D11196" s="418"/>
    </row>
    <row r="11197" spans="2:4">
      <c r="B11197" s="417"/>
      <c r="C11197" s="418"/>
      <c r="D11197" s="418"/>
    </row>
    <row r="11198" spans="2:4">
      <c r="B11198" s="417"/>
      <c r="C11198" s="418"/>
      <c r="D11198" s="418"/>
    </row>
    <row r="11199" spans="2:4">
      <c r="B11199" s="417"/>
      <c r="C11199" s="418"/>
      <c r="D11199" s="418"/>
    </row>
    <row r="11200" spans="2:4">
      <c r="B11200" s="417"/>
      <c r="C11200" s="418"/>
      <c r="D11200" s="418"/>
    </row>
    <row r="11201" spans="2:4">
      <c r="B11201" s="417"/>
      <c r="C11201" s="418"/>
      <c r="D11201" s="418"/>
    </row>
    <row r="11202" spans="2:4">
      <c r="B11202" s="417"/>
      <c r="C11202" s="418"/>
      <c r="D11202" s="418"/>
    </row>
    <row r="11203" spans="2:4">
      <c r="B11203" s="417"/>
      <c r="C11203" s="418"/>
      <c r="D11203" s="418"/>
    </row>
    <row r="11204" spans="2:4">
      <c r="B11204" s="417"/>
      <c r="C11204" s="418"/>
      <c r="D11204" s="418"/>
    </row>
    <row r="11205" spans="2:4">
      <c r="B11205" s="417"/>
      <c r="C11205" s="418"/>
      <c r="D11205" s="418"/>
    </row>
    <row r="11206" spans="2:4">
      <c r="B11206" s="417"/>
      <c r="C11206" s="418"/>
      <c r="D11206" s="418"/>
    </row>
    <row r="11207" spans="2:4">
      <c r="B11207" s="417"/>
      <c r="C11207" s="418"/>
      <c r="D11207" s="418"/>
    </row>
    <row r="11208" spans="2:4">
      <c r="B11208" s="417"/>
      <c r="C11208" s="418"/>
      <c r="D11208" s="418"/>
    </row>
    <row r="11209" spans="2:4">
      <c r="B11209" s="417"/>
      <c r="C11209" s="418"/>
      <c r="D11209" s="418"/>
    </row>
    <row r="11210" spans="2:4">
      <c r="B11210" s="417"/>
      <c r="C11210" s="418"/>
      <c r="D11210" s="418"/>
    </row>
    <row r="11211" spans="2:4">
      <c r="B11211" s="417"/>
      <c r="C11211" s="418"/>
      <c r="D11211" s="418"/>
    </row>
    <row r="11212" spans="2:4">
      <c r="B11212" s="417"/>
      <c r="C11212" s="418"/>
      <c r="D11212" s="418"/>
    </row>
    <row r="11213" spans="2:4">
      <c r="B11213" s="417"/>
      <c r="C11213" s="418"/>
      <c r="D11213" s="418"/>
    </row>
    <row r="11214" spans="2:4">
      <c r="B11214" s="417"/>
      <c r="C11214" s="418"/>
      <c r="D11214" s="418"/>
    </row>
    <row r="11215" spans="2:4">
      <c r="B11215" s="417"/>
      <c r="C11215" s="418"/>
      <c r="D11215" s="418"/>
    </row>
    <row r="11216" spans="2:4">
      <c r="B11216" s="417"/>
      <c r="C11216" s="418"/>
      <c r="D11216" s="418"/>
    </row>
    <row r="11217" spans="2:4">
      <c r="B11217" s="417"/>
      <c r="C11217" s="418"/>
      <c r="D11217" s="418"/>
    </row>
    <row r="11218" spans="2:4">
      <c r="B11218" s="417"/>
      <c r="C11218" s="418"/>
      <c r="D11218" s="418"/>
    </row>
    <row r="11219" spans="2:4">
      <c r="B11219" s="417"/>
      <c r="C11219" s="418"/>
      <c r="D11219" s="418"/>
    </row>
    <row r="11220" spans="2:4">
      <c r="B11220" s="417"/>
      <c r="C11220" s="418"/>
      <c r="D11220" s="418"/>
    </row>
    <row r="11221" spans="2:4">
      <c r="B11221" s="417"/>
      <c r="C11221" s="418"/>
      <c r="D11221" s="418"/>
    </row>
    <row r="11222" spans="2:4">
      <c r="B11222" s="417"/>
      <c r="C11222" s="418"/>
      <c r="D11222" s="418"/>
    </row>
    <row r="11223" spans="2:4">
      <c r="B11223" s="417"/>
      <c r="C11223" s="418"/>
      <c r="D11223" s="418"/>
    </row>
    <row r="11224" spans="2:4">
      <c r="B11224" s="417"/>
      <c r="C11224" s="418"/>
      <c r="D11224" s="418"/>
    </row>
    <row r="11225" spans="2:4">
      <c r="B11225" s="417"/>
      <c r="C11225" s="418"/>
      <c r="D11225" s="418"/>
    </row>
    <row r="11226" spans="2:4">
      <c r="B11226" s="417"/>
      <c r="C11226" s="418"/>
      <c r="D11226" s="418"/>
    </row>
    <row r="11227" spans="2:4">
      <c r="B11227" s="417"/>
      <c r="C11227" s="418"/>
      <c r="D11227" s="418"/>
    </row>
    <row r="11228" spans="2:4">
      <c r="B11228" s="417"/>
      <c r="C11228" s="418"/>
      <c r="D11228" s="418"/>
    </row>
    <row r="11229" spans="2:4">
      <c r="B11229" s="417"/>
      <c r="C11229" s="418"/>
      <c r="D11229" s="418"/>
    </row>
    <row r="11230" spans="2:4">
      <c r="B11230" s="417"/>
      <c r="C11230" s="418"/>
      <c r="D11230" s="418"/>
    </row>
    <row r="11231" spans="2:4">
      <c r="B11231" s="417"/>
      <c r="C11231" s="418"/>
      <c r="D11231" s="418"/>
    </row>
    <row r="11232" spans="2:4">
      <c r="B11232" s="417"/>
      <c r="C11232" s="418"/>
      <c r="D11232" s="418"/>
    </row>
    <row r="11233" spans="2:4">
      <c r="B11233" s="417"/>
      <c r="C11233" s="418"/>
      <c r="D11233" s="418"/>
    </row>
    <row r="11234" spans="2:4">
      <c r="B11234" s="417"/>
      <c r="C11234" s="418"/>
      <c r="D11234" s="418"/>
    </row>
    <row r="11235" spans="2:4">
      <c r="B11235" s="417"/>
      <c r="C11235" s="418"/>
      <c r="D11235" s="418"/>
    </row>
    <row r="11236" spans="2:4">
      <c r="B11236" s="417"/>
      <c r="C11236" s="418"/>
      <c r="D11236" s="418"/>
    </row>
    <row r="11237" spans="2:4">
      <c r="B11237" s="417"/>
      <c r="C11237" s="418"/>
      <c r="D11237" s="418"/>
    </row>
    <row r="11238" spans="2:4">
      <c r="B11238" s="417"/>
      <c r="C11238" s="418"/>
      <c r="D11238" s="418"/>
    </row>
    <row r="11239" spans="2:4">
      <c r="B11239" s="417"/>
      <c r="C11239" s="418"/>
      <c r="D11239" s="418"/>
    </row>
    <row r="11240" spans="2:4">
      <c r="B11240" s="417"/>
      <c r="C11240" s="418"/>
      <c r="D11240" s="418"/>
    </row>
    <row r="11241" spans="2:4">
      <c r="B11241" s="417"/>
      <c r="C11241" s="418"/>
      <c r="D11241" s="418"/>
    </row>
    <row r="11242" spans="2:4">
      <c r="B11242" s="417"/>
      <c r="C11242" s="418"/>
      <c r="D11242" s="418"/>
    </row>
    <row r="11243" spans="2:4">
      <c r="B11243" s="417"/>
      <c r="C11243" s="418"/>
      <c r="D11243" s="418"/>
    </row>
    <row r="11244" spans="2:4">
      <c r="B11244" s="417"/>
      <c r="C11244" s="418"/>
      <c r="D11244" s="418"/>
    </row>
    <row r="11245" spans="2:4">
      <c r="B11245" s="417"/>
      <c r="C11245" s="418"/>
      <c r="D11245" s="418"/>
    </row>
    <row r="11246" spans="2:4">
      <c r="B11246" s="417"/>
      <c r="C11246" s="418"/>
      <c r="D11246" s="418"/>
    </row>
    <row r="11247" spans="2:4">
      <c r="B11247" s="417"/>
      <c r="C11247" s="418"/>
      <c r="D11247" s="418"/>
    </row>
    <row r="11248" spans="2:4">
      <c r="B11248" s="417"/>
      <c r="C11248" s="418"/>
      <c r="D11248" s="418"/>
    </row>
    <row r="11249" spans="2:4">
      <c r="B11249" s="417"/>
      <c r="C11249" s="418"/>
      <c r="D11249" s="418"/>
    </row>
    <row r="11250" spans="2:4">
      <c r="B11250" s="417"/>
      <c r="C11250" s="418"/>
      <c r="D11250" s="418"/>
    </row>
    <row r="11251" spans="2:4">
      <c r="B11251" s="417"/>
      <c r="C11251" s="418"/>
      <c r="D11251" s="418"/>
    </row>
    <row r="11252" spans="2:4">
      <c r="B11252" s="417"/>
      <c r="C11252" s="418"/>
      <c r="D11252" s="418"/>
    </row>
    <row r="11253" spans="2:4">
      <c r="B11253" s="417"/>
      <c r="C11253" s="418"/>
      <c r="D11253" s="418"/>
    </row>
    <row r="11254" spans="2:4">
      <c r="B11254" s="417"/>
      <c r="C11254" s="418"/>
      <c r="D11254" s="418"/>
    </row>
    <row r="11255" spans="2:4">
      <c r="B11255" s="417"/>
      <c r="C11255" s="418"/>
      <c r="D11255" s="418"/>
    </row>
    <row r="11256" spans="2:4">
      <c r="B11256" s="417"/>
      <c r="C11256" s="418"/>
      <c r="D11256" s="418"/>
    </row>
    <row r="11257" spans="2:4">
      <c r="B11257" s="417"/>
      <c r="C11257" s="418"/>
      <c r="D11257" s="418"/>
    </row>
    <row r="11258" spans="2:4">
      <c r="B11258" s="417"/>
      <c r="C11258" s="418"/>
      <c r="D11258" s="418"/>
    </row>
    <row r="11259" spans="2:4">
      <c r="B11259" s="417"/>
      <c r="C11259" s="418"/>
      <c r="D11259" s="418"/>
    </row>
    <row r="11260" spans="2:4">
      <c r="B11260" s="417"/>
      <c r="C11260" s="418"/>
      <c r="D11260" s="418"/>
    </row>
    <row r="11261" spans="2:4">
      <c r="B11261" s="417"/>
      <c r="C11261" s="418"/>
      <c r="D11261" s="418"/>
    </row>
    <row r="11262" spans="2:4">
      <c r="B11262" s="417"/>
      <c r="C11262" s="418"/>
      <c r="D11262" s="418"/>
    </row>
    <row r="11263" spans="2:4">
      <c r="B11263" s="417"/>
      <c r="C11263" s="418"/>
      <c r="D11263" s="418"/>
    </row>
    <row r="11264" spans="2:4">
      <c r="B11264" s="417"/>
      <c r="C11264" s="418"/>
      <c r="D11264" s="418"/>
    </row>
    <row r="11265" spans="2:4">
      <c r="B11265" s="417"/>
      <c r="C11265" s="418"/>
      <c r="D11265" s="418"/>
    </row>
    <row r="11266" spans="2:4">
      <c r="B11266" s="417"/>
      <c r="C11266" s="418"/>
      <c r="D11266" s="418"/>
    </row>
    <row r="11267" spans="2:4">
      <c r="B11267" s="417"/>
      <c r="C11267" s="418"/>
      <c r="D11267" s="418"/>
    </row>
    <row r="11268" spans="2:4">
      <c r="B11268" s="417"/>
      <c r="C11268" s="418"/>
      <c r="D11268" s="418"/>
    </row>
    <row r="11269" spans="2:4">
      <c r="B11269" s="417"/>
      <c r="C11269" s="418"/>
      <c r="D11269" s="418"/>
    </row>
    <row r="11270" spans="2:4">
      <c r="B11270" s="417"/>
      <c r="C11270" s="418"/>
      <c r="D11270" s="418"/>
    </row>
    <row r="11271" spans="2:4">
      <c r="B11271" s="417"/>
      <c r="C11271" s="418"/>
      <c r="D11271" s="418"/>
    </row>
    <row r="11272" spans="2:4">
      <c r="B11272" s="417"/>
      <c r="C11272" s="418"/>
      <c r="D11272" s="418"/>
    </row>
    <row r="11273" spans="2:4">
      <c r="B11273" s="417"/>
      <c r="C11273" s="418"/>
      <c r="D11273" s="418"/>
    </row>
    <row r="11274" spans="2:4">
      <c r="B11274" s="417"/>
      <c r="C11274" s="418"/>
      <c r="D11274" s="418"/>
    </row>
    <row r="11275" spans="2:4">
      <c r="B11275" s="417"/>
      <c r="C11275" s="418"/>
      <c r="D11275" s="418"/>
    </row>
    <row r="11276" spans="2:4">
      <c r="B11276" s="417"/>
      <c r="C11276" s="418"/>
      <c r="D11276" s="418"/>
    </row>
    <row r="11277" spans="2:4">
      <c r="B11277" s="417"/>
      <c r="C11277" s="418"/>
      <c r="D11277" s="418"/>
    </row>
    <row r="11278" spans="2:4">
      <c r="B11278" s="417"/>
      <c r="C11278" s="418"/>
      <c r="D11278" s="418"/>
    </row>
    <row r="11279" spans="2:4">
      <c r="B11279" s="417"/>
      <c r="C11279" s="418"/>
      <c r="D11279" s="418"/>
    </row>
    <row r="11280" spans="2:4">
      <c r="B11280" s="417"/>
      <c r="C11280" s="418"/>
      <c r="D11280" s="418"/>
    </row>
    <row r="11281" spans="2:4">
      <c r="B11281" s="417"/>
      <c r="C11281" s="418"/>
      <c r="D11281" s="418"/>
    </row>
    <row r="11282" spans="2:4">
      <c r="B11282" s="417"/>
      <c r="C11282" s="418"/>
      <c r="D11282" s="418"/>
    </row>
    <row r="11283" spans="2:4">
      <c r="B11283" s="417"/>
      <c r="C11283" s="418"/>
      <c r="D11283" s="418"/>
    </row>
    <row r="11284" spans="2:4">
      <c r="B11284" s="417"/>
      <c r="C11284" s="418"/>
      <c r="D11284" s="418"/>
    </row>
    <row r="11285" spans="2:4">
      <c r="B11285" s="417"/>
      <c r="C11285" s="418"/>
      <c r="D11285" s="418"/>
    </row>
    <row r="11286" spans="2:4">
      <c r="B11286" s="417"/>
      <c r="C11286" s="418"/>
      <c r="D11286" s="418"/>
    </row>
    <row r="11287" spans="2:4">
      <c r="B11287" s="417"/>
      <c r="C11287" s="418"/>
      <c r="D11287" s="418"/>
    </row>
    <row r="11288" spans="2:4">
      <c r="B11288" s="417"/>
      <c r="C11288" s="418"/>
      <c r="D11288" s="418"/>
    </row>
    <row r="11289" spans="2:4">
      <c r="B11289" s="417"/>
      <c r="C11289" s="418"/>
      <c r="D11289" s="418"/>
    </row>
    <row r="11290" spans="2:4">
      <c r="B11290" s="417"/>
      <c r="C11290" s="418"/>
      <c r="D11290" s="418"/>
    </row>
    <row r="11291" spans="2:4">
      <c r="B11291" s="417"/>
      <c r="C11291" s="418"/>
      <c r="D11291" s="418"/>
    </row>
    <row r="11292" spans="2:4">
      <c r="B11292" s="417"/>
      <c r="C11292" s="418"/>
      <c r="D11292" s="418"/>
    </row>
    <row r="11293" spans="2:4">
      <c r="B11293" s="417"/>
      <c r="C11293" s="418"/>
      <c r="D11293" s="418"/>
    </row>
    <row r="11294" spans="2:4">
      <c r="B11294" s="417"/>
      <c r="C11294" s="418"/>
      <c r="D11294" s="418"/>
    </row>
    <row r="11295" spans="2:4">
      <c r="B11295" s="417"/>
      <c r="C11295" s="418"/>
      <c r="D11295" s="418"/>
    </row>
    <row r="11296" spans="2:4">
      <c r="B11296" s="417"/>
      <c r="C11296" s="418"/>
      <c r="D11296" s="418"/>
    </row>
    <row r="11297" spans="2:4">
      <c r="B11297" s="417"/>
      <c r="C11297" s="418"/>
      <c r="D11297" s="418"/>
    </row>
    <row r="11298" spans="2:4">
      <c r="B11298" s="417"/>
      <c r="C11298" s="418"/>
      <c r="D11298" s="418"/>
    </row>
    <row r="11299" spans="2:4">
      <c r="B11299" s="417"/>
      <c r="C11299" s="418"/>
      <c r="D11299" s="418"/>
    </row>
    <row r="11300" spans="2:4">
      <c r="B11300" s="417"/>
      <c r="C11300" s="418"/>
      <c r="D11300" s="418"/>
    </row>
    <row r="11301" spans="2:4">
      <c r="B11301" s="417"/>
      <c r="C11301" s="418"/>
      <c r="D11301" s="418"/>
    </row>
    <row r="11302" spans="2:4">
      <c r="B11302" s="417"/>
      <c r="C11302" s="418"/>
      <c r="D11302" s="418"/>
    </row>
    <row r="11303" spans="2:4">
      <c r="B11303" s="417"/>
      <c r="C11303" s="418"/>
      <c r="D11303" s="418"/>
    </row>
    <row r="11304" spans="2:4">
      <c r="B11304" s="417"/>
      <c r="C11304" s="418"/>
      <c r="D11304" s="418"/>
    </row>
    <row r="11305" spans="2:4">
      <c r="B11305" s="417"/>
      <c r="C11305" s="418"/>
      <c r="D11305" s="418"/>
    </row>
    <row r="11306" spans="2:4">
      <c r="B11306" s="417"/>
      <c r="C11306" s="418"/>
      <c r="D11306" s="418"/>
    </row>
    <row r="11307" spans="2:4">
      <c r="B11307" s="417"/>
      <c r="C11307" s="418"/>
      <c r="D11307" s="418"/>
    </row>
    <row r="11308" spans="2:4">
      <c r="B11308" s="417"/>
      <c r="C11308" s="418"/>
      <c r="D11308" s="418"/>
    </row>
    <row r="11309" spans="2:4">
      <c r="B11309" s="417"/>
      <c r="C11309" s="418"/>
      <c r="D11309" s="418"/>
    </row>
    <row r="11310" spans="2:4">
      <c r="B11310" s="417"/>
      <c r="C11310" s="418"/>
      <c r="D11310" s="418"/>
    </row>
    <row r="11311" spans="2:4">
      <c r="B11311" s="417"/>
      <c r="C11311" s="418"/>
      <c r="D11311" s="418"/>
    </row>
    <row r="11312" spans="2:4">
      <c r="B11312" s="417"/>
      <c r="C11312" s="418"/>
      <c r="D11312" s="418"/>
    </row>
    <row r="11313" spans="2:4">
      <c r="B11313" s="417"/>
      <c r="C11313" s="418"/>
      <c r="D11313" s="418"/>
    </row>
    <row r="11314" spans="2:4">
      <c r="B11314" s="417"/>
      <c r="C11314" s="418"/>
      <c r="D11314" s="418"/>
    </row>
    <row r="11315" spans="2:4">
      <c r="B11315" s="417"/>
      <c r="C11315" s="418"/>
      <c r="D11315" s="418"/>
    </row>
    <row r="11316" spans="2:4">
      <c r="B11316" s="417"/>
      <c r="C11316" s="418"/>
      <c r="D11316" s="418"/>
    </row>
    <row r="11317" spans="2:4">
      <c r="B11317" s="417"/>
      <c r="C11317" s="418"/>
      <c r="D11317" s="418"/>
    </row>
    <row r="11318" spans="2:4">
      <c r="B11318" s="417"/>
      <c r="C11318" s="418"/>
      <c r="D11318" s="418"/>
    </row>
    <row r="11319" spans="2:4">
      <c r="B11319" s="417"/>
      <c r="C11319" s="418"/>
      <c r="D11319" s="418"/>
    </row>
    <row r="11320" spans="2:4">
      <c r="B11320" s="417"/>
      <c r="C11320" s="418"/>
      <c r="D11320" s="418"/>
    </row>
    <row r="11321" spans="2:4">
      <c r="B11321" s="417"/>
      <c r="C11321" s="418"/>
      <c r="D11321" s="418"/>
    </row>
    <row r="11322" spans="2:4">
      <c r="B11322" s="417"/>
      <c r="C11322" s="418"/>
      <c r="D11322" s="418"/>
    </row>
    <row r="11323" spans="2:4">
      <c r="B11323" s="417"/>
      <c r="C11323" s="418"/>
      <c r="D11323" s="418"/>
    </row>
    <row r="11324" spans="2:4">
      <c r="B11324" s="417"/>
      <c r="C11324" s="418"/>
      <c r="D11324" s="418"/>
    </row>
    <row r="11325" spans="2:4">
      <c r="B11325" s="417"/>
      <c r="C11325" s="418"/>
      <c r="D11325" s="418"/>
    </row>
    <row r="11326" spans="2:4">
      <c r="B11326" s="417"/>
      <c r="C11326" s="418"/>
      <c r="D11326" s="418"/>
    </row>
    <row r="11327" spans="2:4">
      <c r="B11327" s="417"/>
      <c r="C11327" s="418"/>
      <c r="D11327" s="418"/>
    </row>
    <row r="11328" spans="2:4">
      <c r="B11328" s="417"/>
      <c r="C11328" s="418"/>
      <c r="D11328" s="418"/>
    </row>
    <row r="11329" spans="2:4">
      <c r="B11329" s="417"/>
      <c r="C11329" s="418"/>
      <c r="D11329" s="418"/>
    </row>
    <row r="11330" spans="2:4">
      <c r="B11330" s="417"/>
      <c r="C11330" s="418"/>
      <c r="D11330" s="418"/>
    </row>
    <row r="11331" spans="2:4">
      <c r="B11331" s="417"/>
      <c r="C11331" s="418"/>
      <c r="D11331" s="418"/>
    </row>
    <row r="11332" spans="2:4">
      <c r="B11332" s="417"/>
      <c r="C11332" s="418"/>
      <c r="D11332" s="418"/>
    </row>
    <row r="11333" spans="2:4">
      <c r="B11333" s="417"/>
      <c r="C11333" s="418"/>
      <c r="D11333" s="418"/>
    </row>
    <row r="11334" spans="2:4">
      <c r="B11334" s="417"/>
      <c r="C11334" s="418"/>
      <c r="D11334" s="418"/>
    </row>
    <row r="11335" spans="2:4">
      <c r="B11335" s="417"/>
      <c r="C11335" s="418"/>
      <c r="D11335" s="418"/>
    </row>
    <row r="11336" spans="2:4">
      <c r="B11336" s="417"/>
      <c r="C11336" s="418"/>
      <c r="D11336" s="418"/>
    </row>
    <row r="11337" spans="2:4">
      <c r="B11337" s="417"/>
      <c r="C11337" s="418"/>
      <c r="D11337" s="418"/>
    </row>
    <row r="11338" spans="2:4">
      <c r="B11338" s="417"/>
      <c r="C11338" s="418"/>
      <c r="D11338" s="418"/>
    </row>
    <row r="11339" spans="2:4">
      <c r="B11339" s="417"/>
      <c r="C11339" s="418"/>
      <c r="D11339" s="418"/>
    </row>
    <row r="11340" spans="2:4">
      <c r="B11340" s="417"/>
      <c r="C11340" s="418"/>
      <c r="D11340" s="418"/>
    </row>
    <row r="11341" spans="2:4">
      <c r="B11341" s="417"/>
      <c r="C11341" s="418"/>
      <c r="D11341" s="418"/>
    </row>
    <row r="11342" spans="2:4">
      <c r="B11342" s="417"/>
      <c r="C11342" s="418"/>
      <c r="D11342" s="418"/>
    </row>
    <row r="11343" spans="2:4">
      <c r="B11343" s="417"/>
      <c r="C11343" s="418"/>
      <c r="D11343" s="418"/>
    </row>
    <row r="11344" spans="2:4">
      <c r="B11344" s="417"/>
      <c r="C11344" s="418"/>
      <c r="D11344" s="418"/>
    </row>
    <row r="11345" spans="2:4">
      <c r="B11345" s="417"/>
      <c r="C11345" s="418"/>
      <c r="D11345" s="418"/>
    </row>
    <row r="11346" spans="2:4">
      <c r="B11346" s="417"/>
      <c r="C11346" s="418"/>
      <c r="D11346" s="418"/>
    </row>
    <row r="11347" spans="2:4">
      <c r="B11347" s="417"/>
      <c r="C11347" s="418"/>
      <c r="D11347" s="418"/>
    </row>
    <row r="11348" spans="2:4">
      <c r="B11348" s="417"/>
      <c r="C11348" s="418"/>
      <c r="D11348" s="418"/>
    </row>
    <row r="11349" spans="2:4">
      <c r="B11349" s="417"/>
      <c r="C11349" s="418"/>
      <c r="D11349" s="418"/>
    </row>
    <row r="11350" spans="2:4">
      <c r="B11350" s="417"/>
      <c r="C11350" s="418"/>
      <c r="D11350" s="418"/>
    </row>
    <row r="11351" spans="2:4">
      <c r="B11351" s="417"/>
      <c r="C11351" s="418"/>
      <c r="D11351" s="418"/>
    </row>
    <row r="11352" spans="2:4">
      <c r="B11352" s="417"/>
      <c r="C11352" s="418"/>
      <c r="D11352" s="418"/>
    </row>
    <row r="11353" spans="2:4">
      <c r="B11353" s="417"/>
      <c r="C11353" s="418"/>
      <c r="D11353" s="418"/>
    </row>
    <row r="11354" spans="2:4">
      <c r="B11354" s="417"/>
      <c r="C11354" s="418"/>
      <c r="D11354" s="418"/>
    </row>
    <row r="11355" spans="2:4">
      <c r="B11355" s="417"/>
      <c r="C11355" s="418"/>
      <c r="D11355" s="418"/>
    </row>
    <row r="11356" spans="2:4">
      <c r="B11356" s="417"/>
      <c r="C11356" s="418"/>
      <c r="D11356" s="418"/>
    </row>
    <row r="11357" spans="2:4">
      <c r="B11357" s="417"/>
      <c r="C11357" s="418"/>
      <c r="D11357" s="418"/>
    </row>
    <row r="11358" spans="2:4">
      <c r="B11358" s="417"/>
      <c r="C11358" s="418"/>
      <c r="D11358" s="418"/>
    </row>
    <row r="11359" spans="2:4">
      <c r="B11359" s="417"/>
      <c r="C11359" s="418"/>
      <c r="D11359" s="418"/>
    </row>
    <row r="11360" spans="2:4">
      <c r="B11360" s="417"/>
      <c r="C11360" s="418"/>
      <c r="D11360" s="418"/>
    </row>
    <row r="11361" spans="2:4">
      <c r="B11361" s="417"/>
      <c r="C11361" s="418"/>
      <c r="D11361" s="418"/>
    </row>
    <row r="11362" spans="2:4">
      <c r="B11362" s="417"/>
      <c r="C11362" s="418"/>
      <c r="D11362" s="418"/>
    </row>
    <row r="11363" spans="2:4">
      <c r="B11363" s="417"/>
      <c r="C11363" s="418"/>
      <c r="D11363" s="418"/>
    </row>
    <row r="11364" spans="2:4">
      <c r="B11364" s="417"/>
      <c r="C11364" s="418"/>
      <c r="D11364" s="418"/>
    </row>
    <row r="11365" spans="2:4">
      <c r="B11365" s="417"/>
      <c r="C11365" s="418"/>
      <c r="D11365" s="418"/>
    </row>
    <row r="11366" spans="2:4">
      <c r="B11366" s="417"/>
      <c r="C11366" s="418"/>
      <c r="D11366" s="418"/>
    </row>
    <row r="11367" spans="2:4">
      <c r="B11367" s="417"/>
      <c r="C11367" s="418"/>
      <c r="D11367" s="418"/>
    </row>
    <row r="11368" spans="2:4">
      <c r="B11368" s="417"/>
      <c r="C11368" s="418"/>
      <c r="D11368" s="418"/>
    </row>
    <row r="11369" spans="2:4">
      <c r="B11369" s="417"/>
      <c r="C11369" s="418"/>
      <c r="D11369" s="418"/>
    </row>
    <row r="11370" spans="2:4">
      <c r="B11370" s="417"/>
      <c r="C11370" s="418"/>
      <c r="D11370" s="418"/>
    </row>
    <row r="11371" spans="2:4">
      <c r="B11371" s="417"/>
      <c r="C11371" s="418"/>
      <c r="D11371" s="418"/>
    </row>
    <row r="11372" spans="2:4">
      <c r="B11372" s="417"/>
      <c r="C11372" s="418"/>
      <c r="D11372" s="418"/>
    </row>
    <row r="11373" spans="2:4">
      <c r="B11373" s="417"/>
      <c r="C11373" s="418"/>
      <c r="D11373" s="418"/>
    </row>
    <row r="11374" spans="2:4">
      <c r="B11374" s="417"/>
      <c r="C11374" s="418"/>
      <c r="D11374" s="418"/>
    </row>
    <row r="11375" spans="2:4">
      <c r="B11375" s="417"/>
      <c r="C11375" s="418"/>
      <c r="D11375" s="418"/>
    </row>
    <row r="11376" spans="2:4">
      <c r="B11376" s="417"/>
      <c r="C11376" s="418"/>
      <c r="D11376" s="418"/>
    </row>
    <row r="11377" spans="2:4">
      <c r="B11377" s="417"/>
      <c r="C11377" s="418"/>
      <c r="D11377" s="418"/>
    </row>
    <row r="11378" spans="2:4">
      <c r="B11378" s="417"/>
      <c r="C11378" s="418"/>
      <c r="D11378" s="418"/>
    </row>
    <row r="11379" spans="2:4">
      <c r="B11379" s="417"/>
      <c r="C11379" s="418"/>
      <c r="D11379" s="418"/>
    </row>
    <row r="11380" spans="2:4">
      <c r="B11380" s="417"/>
      <c r="C11380" s="418"/>
      <c r="D11380" s="418"/>
    </row>
    <row r="11381" spans="2:4">
      <c r="B11381" s="417"/>
      <c r="C11381" s="418"/>
      <c r="D11381" s="418"/>
    </row>
    <row r="11382" spans="2:4">
      <c r="B11382" s="417"/>
      <c r="C11382" s="418"/>
      <c r="D11382" s="418"/>
    </row>
    <row r="11383" spans="2:4">
      <c r="B11383" s="417"/>
      <c r="C11383" s="418"/>
      <c r="D11383" s="418"/>
    </row>
    <row r="11384" spans="2:4">
      <c r="B11384" s="417"/>
      <c r="C11384" s="418"/>
      <c r="D11384" s="418"/>
    </row>
    <row r="11385" spans="2:4">
      <c r="B11385" s="417"/>
      <c r="C11385" s="418"/>
      <c r="D11385" s="418"/>
    </row>
    <row r="11386" spans="2:4">
      <c r="B11386" s="417"/>
      <c r="C11386" s="418"/>
      <c r="D11386" s="418"/>
    </row>
    <row r="11387" spans="2:4">
      <c r="B11387" s="417"/>
      <c r="C11387" s="418"/>
      <c r="D11387" s="418"/>
    </row>
    <row r="11388" spans="2:4">
      <c r="B11388" s="417"/>
      <c r="C11388" s="418"/>
      <c r="D11388" s="418"/>
    </row>
    <row r="11389" spans="2:4">
      <c r="B11389" s="417"/>
      <c r="C11389" s="418"/>
      <c r="D11389" s="418"/>
    </row>
    <row r="11390" spans="2:4">
      <c r="B11390" s="417"/>
      <c r="C11390" s="418"/>
      <c r="D11390" s="418"/>
    </row>
    <row r="11391" spans="2:4">
      <c r="B11391" s="417"/>
      <c r="C11391" s="418"/>
      <c r="D11391" s="418"/>
    </row>
    <row r="11392" spans="2:4">
      <c r="B11392" s="417"/>
      <c r="C11392" s="418"/>
      <c r="D11392" s="418"/>
    </row>
    <row r="11393" spans="2:4">
      <c r="B11393" s="417"/>
      <c r="C11393" s="418"/>
      <c r="D11393" s="418"/>
    </row>
    <row r="11394" spans="2:4">
      <c r="B11394" s="417"/>
      <c r="C11394" s="418"/>
      <c r="D11394" s="418"/>
    </row>
    <row r="11395" spans="2:4">
      <c r="B11395" s="417"/>
      <c r="C11395" s="418"/>
      <c r="D11395" s="418"/>
    </row>
    <row r="11396" spans="2:4">
      <c r="B11396" s="417"/>
      <c r="C11396" s="418"/>
      <c r="D11396" s="418"/>
    </row>
    <row r="11397" spans="2:4">
      <c r="B11397" s="417"/>
      <c r="C11397" s="418"/>
      <c r="D11397" s="418"/>
    </row>
    <row r="11398" spans="2:4">
      <c r="B11398" s="417"/>
      <c r="C11398" s="418"/>
      <c r="D11398" s="418"/>
    </row>
    <row r="11399" spans="2:4">
      <c r="B11399" s="417"/>
      <c r="C11399" s="418"/>
      <c r="D11399" s="418"/>
    </row>
    <row r="11400" spans="2:4">
      <c r="B11400" s="417"/>
      <c r="C11400" s="418"/>
      <c r="D11400" s="418"/>
    </row>
    <row r="11401" spans="2:4">
      <c r="B11401" s="417"/>
      <c r="C11401" s="418"/>
      <c r="D11401" s="418"/>
    </row>
    <row r="11402" spans="2:4">
      <c r="B11402" s="417"/>
      <c r="C11402" s="418"/>
      <c r="D11402" s="418"/>
    </row>
    <row r="11403" spans="2:4">
      <c r="B11403" s="417"/>
      <c r="C11403" s="418"/>
      <c r="D11403" s="418"/>
    </row>
    <row r="11404" spans="2:4">
      <c r="B11404" s="417"/>
      <c r="C11404" s="418"/>
      <c r="D11404" s="418"/>
    </row>
    <row r="11405" spans="2:4">
      <c r="B11405" s="417"/>
      <c r="C11405" s="418"/>
      <c r="D11405" s="418"/>
    </row>
    <row r="11406" spans="2:4">
      <c r="B11406" s="417"/>
      <c r="C11406" s="418"/>
      <c r="D11406" s="418"/>
    </row>
    <row r="11407" spans="2:4">
      <c r="B11407" s="417"/>
      <c r="C11407" s="418"/>
      <c r="D11407" s="418"/>
    </row>
    <row r="11408" spans="2:4">
      <c r="B11408" s="417"/>
      <c r="C11408" s="418"/>
      <c r="D11408" s="418"/>
    </row>
    <row r="11409" spans="2:4">
      <c r="B11409" s="417"/>
      <c r="C11409" s="418"/>
      <c r="D11409" s="418"/>
    </row>
    <row r="11410" spans="2:4">
      <c r="B11410" s="417"/>
      <c r="C11410" s="418"/>
      <c r="D11410" s="418"/>
    </row>
    <row r="11411" spans="2:4">
      <c r="B11411" s="417"/>
      <c r="C11411" s="418"/>
      <c r="D11411" s="418"/>
    </row>
    <row r="11412" spans="2:4">
      <c r="B11412" s="417"/>
      <c r="C11412" s="418"/>
      <c r="D11412" s="418"/>
    </row>
    <row r="11413" spans="2:4">
      <c r="B11413" s="417"/>
      <c r="C11413" s="418"/>
      <c r="D11413" s="418"/>
    </row>
    <row r="11414" spans="2:4">
      <c r="B11414" s="417"/>
      <c r="C11414" s="418"/>
      <c r="D11414" s="418"/>
    </row>
    <row r="11415" spans="2:4">
      <c r="B11415" s="417"/>
      <c r="C11415" s="418"/>
      <c r="D11415" s="418"/>
    </row>
    <row r="11416" spans="2:4">
      <c r="B11416" s="417"/>
      <c r="C11416" s="418"/>
      <c r="D11416" s="418"/>
    </row>
    <row r="11417" spans="2:4">
      <c r="B11417" s="417"/>
      <c r="C11417" s="418"/>
      <c r="D11417" s="418"/>
    </row>
    <row r="11418" spans="2:4">
      <c r="B11418" s="417"/>
      <c r="C11418" s="418"/>
      <c r="D11418" s="418"/>
    </row>
    <row r="11419" spans="2:4">
      <c r="B11419" s="417"/>
      <c r="C11419" s="418"/>
      <c r="D11419" s="418"/>
    </row>
    <row r="11420" spans="2:4">
      <c r="B11420" s="417"/>
      <c r="C11420" s="418"/>
      <c r="D11420" s="418"/>
    </row>
    <row r="11421" spans="2:4">
      <c r="B11421" s="417"/>
      <c r="C11421" s="418"/>
      <c r="D11421" s="418"/>
    </row>
    <row r="11422" spans="2:4">
      <c r="B11422" s="417"/>
      <c r="C11422" s="418"/>
      <c r="D11422" s="418"/>
    </row>
    <row r="11423" spans="2:4">
      <c r="B11423" s="417"/>
      <c r="C11423" s="418"/>
      <c r="D11423" s="418"/>
    </row>
    <row r="11424" spans="2:4">
      <c r="B11424" s="417"/>
      <c r="C11424" s="418"/>
      <c r="D11424" s="418"/>
    </row>
    <row r="11425" spans="2:4">
      <c r="B11425" s="417"/>
      <c r="C11425" s="418"/>
      <c r="D11425" s="418"/>
    </row>
    <row r="11426" spans="2:4">
      <c r="B11426" s="417"/>
      <c r="C11426" s="418"/>
      <c r="D11426" s="418"/>
    </row>
    <row r="11427" spans="2:4">
      <c r="B11427" s="417"/>
      <c r="C11427" s="418"/>
      <c r="D11427" s="418"/>
    </row>
    <row r="11428" spans="2:4">
      <c r="B11428" s="417"/>
      <c r="C11428" s="418"/>
      <c r="D11428" s="418"/>
    </row>
    <row r="11429" spans="2:4">
      <c r="B11429" s="417"/>
      <c r="C11429" s="418"/>
      <c r="D11429" s="418"/>
    </row>
    <row r="11430" spans="2:4">
      <c r="B11430" s="417"/>
      <c r="C11430" s="418"/>
      <c r="D11430" s="418"/>
    </row>
    <row r="11431" spans="2:4">
      <c r="B11431" s="417"/>
      <c r="C11431" s="418"/>
      <c r="D11431" s="418"/>
    </row>
    <row r="11432" spans="2:4">
      <c r="B11432" s="417"/>
      <c r="C11432" s="418"/>
      <c r="D11432" s="418"/>
    </row>
    <row r="11433" spans="2:4">
      <c r="B11433" s="417"/>
      <c r="C11433" s="418"/>
      <c r="D11433" s="418"/>
    </row>
    <row r="11434" spans="2:4">
      <c r="B11434" s="417"/>
      <c r="C11434" s="418"/>
      <c r="D11434" s="418"/>
    </row>
    <row r="11435" spans="2:4">
      <c r="B11435" s="417"/>
      <c r="C11435" s="418"/>
      <c r="D11435" s="418"/>
    </row>
    <row r="11436" spans="2:4">
      <c r="B11436" s="417"/>
      <c r="C11436" s="418"/>
      <c r="D11436" s="418"/>
    </row>
    <row r="11437" spans="2:4">
      <c r="B11437" s="417"/>
      <c r="C11437" s="418"/>
      <c r="D11437" s="418"/>
    </row>
    <row r="11438" spans="2:4">
      <c r="B11438" s="417"/>
      <c r="C11438" s="418"/>
      <c r="D11438" s="418"/>
    </row>
    <row r="11439" spans="2:4">
      <c r="B11439" s="417"/>
      <c r="C11439" s="418"/>
      <c r="D11439" s="418"/>
    </row>
    <row r="11440" spans="2:4">
      <c r="B11440" s="417"/>
      <c r="C11440" s="418"/>
      <c r="D11440" s="418"/>
    </row>
    <row r="11441" spans="2:4">
      <c r="B11441" s="417"/>
      <c r="C11441" s="418"/>
      <c r="D11441" s="418"/>
    </row>
    <row r="11442" spans="2:4">
      <c r="B11442" s="417"/>
      <c r="C11442" s="418"/>
      <c r="D11442" s="418"/>
    </row>
    <row r="11443" spans="2:4">
      <c r="B11443" s="417"/>
      <c r="C11443" s="418"/>
      <c r="D11443" s="418"/>
    </row>
    <row r="11444" spans="2:4">
      <c r="B11444" s="417"/>
      <c r="C11444" s="418"/>
      <c r="D11444" s="418"/>
    </row>
    <row r="11445" spans="2:4">
      <c r="B11445" s="417"/>
      <c r="C11445" s="418"/>
      <c r="D11445" s="418"/>
    </row>
    <row r="11446" spans="2:4">
      <c r="B11446" s="417"/>
      <c r="C11446" s="418"/>
      <c r="D11446" s="418"/>
    </row>
    <row r="11447" spans="2:4">
      <c r="B11447" s="417"/>
      <c r="C11447" s="418"/>
      <c r="D11447" s="418"/>
    </row>
    <row r="11448" spans="2:4">
      <c r="B11448" s="417"/>
      <c r="C11448" s="418"/>
      <c r="D11448" s="418"/>
    </row>
    <row r="11449" spans="2:4">
      <c r="B11449" s="417"/>
      <c r="C11449" s="418"/>
      <c r="D11449" s="418"/>
    </row>
    <row r="11450" spans="2:4">
      <c r="B11450" s="417"/>
      <c r="C11450" s="418"/>
      <c r="D11450" s="418"/>
    </row>
    <row r="11451" spans="2:4">
      <c r="B11451" s="417"/>
      <c r="C11451" s="418"/>
      <c r="D11451" s="418"/>
    </row>
    <row r="11452" spans="2:4">
      <c r="B11452" s="417"/>
      <c r="C11452" s="418"/>
      <c r="D11452" s="418"/>
    </row>
    <row r="11453" spans="2:4">
      <c r="B11453" s="417"/>
      <c r="C11453" s="418"/>
      <c r="D11453" s="418"/>
    </row>
    <row r="11454" spans="2:4">
      <c r="B11454" s="417"/>
      <c r="C11454" s="418"/>
      <c r="D11454" s="418"/>
    </row>
    <row r="11455" spans="2:4">
      <c r="B11455" s="417"/>
      <c r="C11455" s="418"/>
      <c r="D11455" s="418"/>
    </row>
    <row r="11456" spans="2:4">
      <c r="B11456" s="417"/>
      <c r="C11456" s="418"/>
      <c r="D11456" s="418"/>
    </row>
    <row r="11457" spans="2:4">
      <c r="B11457" s="417"/>
      <c r="C11457" s="418"/>
      <c r="D11457" s="418"/>
    </row>
    <row r="11458" spans="2:4">
      <c r="B11458" s="417"/>
      <c r="C11458" s="418"/>
      <c r="D11458" s="418"/>
    </row>
    <row r="11459" spans="2:4">
      <c r="B11459" s="417"/>
      <c r="C11459" s="418"/>
      <c r="D11459" s="418"/>
    </row>
    <row r="11460" spans="2:4">
      <c r="B11460" s="417"/>
      <c r="C11460" s="418"/>
      <c r="D11460" s="418"/>
    </row>
    <row r="11461" spans="2:4">
      <c r="B11461" s="417"/>
      <c r="C11461" s="418"/>
      <c r="D11461" s="418"/>
    </row>
    <row r="11462" spans="2:4">
      <c r="B11462" s="417"/>
      <c r="C11462" s="418"/>
      <c r="D11462" s="418"/>
    </row>
    <row r="11463" spans="2:4">
      <c r="B11463" s="417"/>
      <c r="C11463" s="418"/>
      <c r="D11463" s="418"/>
    </row>
    <row r="11464" spans="2:4">
      <c r="B11464" s="417"/>
      <c r="C11464" s="418"/>
      <c r="D11464" s="418"/>
    </row>
    <row r="11465" spans="2:4">
      <c r="B11465" s="417"/>
      <c r="C11465" s="418"/>
      <c r="D11465" s="418"/>
    </row>
    <row r="11466" spans="2:4">
      <c r="B11466" s="417"/>
      <c r="C11466" s="418"/>
      <c r="D11466" s="418"/>
    </row>
    <row r="11467" spans="2:4">
      <c r="B11467" s="417"/>
      <c r="C11467" s="418"/>
      <c r="D11467" s="418"/>
    </row>
    <row r="11468" spans="2:4">
      <c r="B11468" s="417"/>
      <c r="C11468" s="418"/>
      <c r="D11468" s="418"/>
    </row>
    <row r="11469" spans="2:4">
      <c r="B11469" s="417"/>
      <c r="C11469" s="418"/>
      <c r="D11469" s="418"/>
    </row>
    <row r="11470" spans="2:4">
      <c r="B11470" s="417"/>
      <c r="C11470" s="418"/>
      <c r="D11470" s="418"/>
    </row>
    <row r="11471" spans="2:4">
      <c r="B11471" s="417"/>
      <c r="C11471" s="418"/>
      <c r="D11471" s="418"/>
    </row>
    <row r="11472" spans="2:4">
      <c r="B11472" s="417"/>
      <c r="C11472" s="418"/>
      <c r="D11472" s="418"/>
    </row>
    <row r="11473" spans="2:4">
      <c r="B11473" s="417"/>
      <c r="C11473" s="418"/>
      <c r="D11473" s="418"/>
    </row>
    <row r="11474" spans="2:4">
      <c r="B11474" s="417"/>
      <c r="C11474" s="418"/>
      <c r="D11474" s="418"/>
    </row>
    <row r="11475" spans="2:4">
      <c r="B11475" s="417"/>
      <c r="C11475" s="418"/>
      <c r="D11475" s="418"/>
    </row>
    <row r="11476" spans="2:4">
      <c r="B11476" s="417"/>
      <c r="C11476" s="418"/>
      <c r="D11476" s="418"/>
    </row>
    <row r="11477" spans="2:4">
      <c r="B11477" s="417"/>
      <c r="C11477" s="418"/>
      <c r="D11477" s="418"/>
    </row>
    <row r="11478" spans="2:4">
      <c r="B11478" s="417"/>
      <c r="C11478" s="418"/>
      <c r="D11478" s="418"/>
    </row>
    <row r="11479" spans="2:4">
      <c r="B11479" s="417"/>
      <c r="C11479" s="418"/>
      <c r="D11479" s="418"/>
    </row>
    <row r="11480" spans="2:4">
      <c r="B11480" s="417"/>
      <c r="C11480" s="418"/>
      <c r="D11480" s="418"/>
    </row>
    <row r="11481" spans="2:4">
      <c r="B11481" s="417"/>
      <c r="C11481" s="418"/>
      <c r="D11481" s="418"/>
    </row>
    <row r="11482" spans="2:4">
      <c r="B11482" s="417"/>
      <c r="C11482" s="418"/>
      <c r="D11482" s="418"/>
    </row>
    <row r="11483" spans="2:4">
      <c r="B11483" s="417"/>
      <c r="C11483" s="418"/>
      <c r="D11483" s="418"/>
    </row>
    <row r="11484" spans="2:4">
      <c r="B11484" s="417"/>
      <c r="C11484" s="418"/>
      <c r="D11484" s="418"/>
    </row>
    <row r="11485" spans="2:4">
      <c r="B11485" s="417"/>
      <c r="C11485" s="418"/>
      <c r="D11485" s="418"/>
    </row>
    <row r="11486" spans="2:4">
      <c r="B11486" s="417"/>
      <c r="C11486" s="418"/>
      <c r="D11486" s="418"/>
    </row>
    <row r="11487" spans="2:4">
      <c r="B11487" s="417"/>
      <c r="C11487" s="418"/>
      <c r="D11487" s="418"/>
    </row>
    <row r="11488" spans="2:4">
      <c r="B11488" s="417"/>
      <c r="C11488" s="418"/>
      <c r="D11488" s="418"/>
    </row>
    <row r="11489" spans="2:4">
      <c r="B11489" s="417"/>
      <c r="C11489" s="418"/>
      <c r="D11489" s="418"/>
    </row>
    <row r="11490" spans="2:4">
      <c r="B11490" s="417"/>
      <c r="C11490" s="418"/>
      <c r="D11490" s="418"/>
    </row>
    <row r="11491" spans="2:4">
      <c r="B11491" s="417"/>
      <c r="C11491" s="418"/>
      <c r="D11491" s="418"/>
    </row>
    <row r="11492" spans="2:4">
      <c r="B11492" s="417"/>
      <c r="C11492" s="418"/>
      <c r="D11492" s="418"/>
    </row>
    <row r="11493" spans="2:4">
      <c r="B11493" s="417"/>
      <c r="C11493" s="418"/>
      <c r="D11493" s="418"/>
    </row>
    <row r="11494" spans="2:4">
      <c r="B11494" s="417"/>
      <c r="C11494" s="418"/>
      <c r="D11494" s="418"/>
    </row>
    <row r="11495" spans="2:4">
      <c r="B11495" s="417"/>
      <c r="C11495" s="418"/>
      <c r="D11495" s="418"/>
    </row>
    <row r="11496" spans="2:4">
      <c r="B11496" s="417"/>
      <c r="C11496" s="418"/>
      <c r="D11496" s="418"/>
    </row>
    <row r="11497" spans="2:4">
      <c r="B11497" s="417"/>
      <c r="C11497" s="418"/>
      <c r="D11497" s="418"/>
    </row>
    <row r="11498" spans="2:4">
      <c r="B11498" s="417"/>
      <c r="C11498" s="418"/>
      <c r="D11498" s="418"/>
    </row>
    <row r="11499" spans="2:4">
      <c r="B11499" s="417"/>
      <c r="C11499" s="418"/>
      <c r="D11499" s="418"/>
    </row>
    <row r="11500" spans="2:4">
      <c r="B11500" s="417"/>
      <c r="C11500" s="418"/>
      <c r="D11500" s="418"/>
    </row>
    <row r="11501" spans="2:4">
      <c r="B11501" s="417"/>
      <c r="C11501" s="418"/>
      <c r="D11501" s="418"/>
    </row>
    <row r="11502" spans="2:4">
      <c r="B11502" s="417"/>
      <c r="C11502" s="418"/>
      <c r="D11502" s="418"/>
    </row>
    <row r="11503" spans="2:4">
      <c r="B11503" s="417"/>
      <c r="C11503" s="418"/>
      <c r="D11503" s="418"/>
    </row>
    <row r="11504" spans="2:4">
      <c r="B11504" s="417"/>
      <c r="C11504" s="418"/>
      <c r="D11504" s="418"/>
    </row>
    <row r="11505" spans="2:4">
      <c r="B11505" s="417"/>
      <c r="C11505" s="418"/>
      <c r="D11505" s="418"/>
    </row>
    <row r="11506" spans="2:4">
      <c r="B11506" s="417"/>
      <c r="C11506" s="418"/>
      <c r="D11506" s="418"/>
    </row>
    <row r="11507" spans="2:4">
      <c r="B11507" s="417"/>
      <c r="C11507" s="418"/>
      <c r="D11507" s="418"/>
    </row>
    <row r="11508" spans="2:4">
      <c r="B11508" s="417"/>
      <c r="C11508" s="418"/>
      <c r="D11508" s="418"/>
    </row>
    <row r="11509" spans="2:4">
      <c r="B11509" s="417"/>
      <c r="C11509" s="418"/>
      <c r="D11509" s="418"/>
    </row>
    <row r="11510" spans="2:4">
      <c r="B11510" s="417"/>
      <c r="C11510" s="418"/>
      <c r="D11510" s="418"/>
    </row>
    <row r="11511" spans="2:4">
      <c r="B11511" s="417"/>
      <c r="C11511" s="418"/>
      <c r="D11511" s="418"/>
    </row>
    <row r="11512" spans="2:4">
      <c r="B11512" s="417"/>
      <c r="C11512" s="418"/>
      <c r="D11512" s="418"/>
    </row>
    <row r="11513" spans="2:4">
      <c r="B11513" s="417"/>
      <c r="C11513" s="418"/>
      <c r="D11513" s="418"/>
    </row>
    <row r="11514" spans="2:4">
      <c r="B11514" s="417"/>
      <c r="C11514" s="418"/>
      <c r="D11514" s="418"/>
    </row>
    <row r="11515" spans="2:4">
      <c r="B11515" s="417"/>
      <c r="C11515" s="418"/>
      <c r="D11515" s="418"/>
    </row>
    <row r="11516" spans="2:4">
      <c r="B11516" s="417"/>
      <c r="C11516" s="418"/>
      <c r="D11516" s="418"/>
    </row>
    <row r="11517" spans="2:4">
      <c r="B11517" s="417"/>
      <c r="C11517" s="418"/>
      <c r="D11517" s="418"/>
    </row>
    <row r="11518" spans="2:4">
      <c r="B11518" s="417"/>
      <c r="C11518" s="418"/>
      <c r="D11518" s="418"/>
    </row>
    <row r="11519" spans="2:4">
      <c r="B11519" s="417"/>
      <c r="C11519" s="418"/>
      <c r="D11519" s="418"/>
    </row>
    <row r="11520" spans="2:4">
      <c r="B11520" s="417"/>
      <c r="C11520" s="418"/>
      <c r="D11520" s="418"/>
    </row>
    <row r="11521" spans="2:4">
      <c r="B11521" s="417"/>
      <c r="C11521" s="418"/>
      <c r="D11521" s="418"/>
    </row>
    <row r="11522" spans="2:4">
      <c r="B11522" s="417"/>
      <c r="C11522" s="418"/>
      <c r="D11522" s="418"/>
    </row>
    <row r="11523" spans="2:4">
      <c r="B11523" s="417"/>
      <c r="C11523" s="418"/>
      <c r="D11523" s="418"/>
    </row>
    <row r="11524" spans="2:4">
      <c r="B11524" s="417"/>
      <c r="C11524" s="418"/>
      <c r="D11524" s="418"/>
    </row>
    <row r="11525" spans="2:4">
      <c r="B11525" s="417"/>
      <c r="C11525" s="418"/>
      <c r="D11525" s="418"/>
    </row>
    <row r="11526" spans="2:4">
      <c r="B11526" s="417"/>
      <c r="C11526" s="418"/>
      <c r="D11526" s="418"/>
    </row>
    <row r="11527" spans="2:4">
      <c r="B11527" s="417"/>
      <c r="C11527" s="418"/>
      <c r="D11527" s="418"/>
    </row>
    <row r="11528" spans="2:4">
      <c r="B11528" s="417"/>
      <c r="C11528" s="418"/>
      <c r="D11528" s="418"/>
    </row>
    <row r="11529" spans="2:4">
      <c r="B11529" s="417"/>
      <c r="C11529" s="418"/>
      <c r="D11529" s="418"/>
    </row>
    <row r="11530" spans="2:4">
      <c r="B11530" s="417"/>
      <c r="C11530" s="418"/>
      <c r="D11530" s="418"/>
    </row>
    <row r="11531" spans="2:4">
      <c r="B11531" s="417"/>
      <c r="C11531" s="418"/>
      <c r="D11531" s="418"/>
    </row>
    <row r="11532" spans="2:4">
      <c r="B11532" s="417"/>
      <c r="C11532" s="418"/>
      <c r="D11532" s="418"/>
    </row>
    <row r="11533" spans="2:4">
      <c r="B11533" s="417"/>
      <c r="C11533" s="418"/>
      <c r="D11533" s="418"/>
    </row>
    <row r="11534" spans="2:4">
      <c r="B11534" s="417"/>
      <c r="C11534" s="418"/>
      <c r="D11534" s="418"/>
    </row>
    <row r="11535" spans="2:4">
      <c r="B11535" s="417"/>
      <c r="C11535" s="418"/>
      <c r="D11535" s="418"/>
    </row>
    <row r="11536" spans="2:4">
      <c r="B11536" s="417"/>
      <c r="C11536" s="418"/>
      <c r="D11536" s="418"/>
    </row>
    <row r="11537" spans="2:4">
      <c r="B11537" s="417"/>
      <c r="C11537" s="418"/>
      <c r="D11537" s="418"/>
    </row>
    <row r="11538" spans="2:4">
      <c r="B11538" s="417"/>
      <c r="C11538" s="418"/>
      <c r="D11538" s="418"/>
    </row>
    <row r="11539" spans="2:4">
      <c r="B11539" s="417"/>
      <c r="C11539" s="418"/>
      <c r="D11539" s="418"/>
    </row>
    <row r="11540" spans="2:4">
      <c r="B11540" s="417"/>
      <c r="C11540" s="418"/>
      <c r="D11540" s="418"/>
    </row>
    <row r="11541" spans="2:4">
      <c r="B11541" s="417"/>
      <c r="C11541" s="418"/>
      <c r="D11541" s="418"/>
    </row>
    <row r="11542" spans="2:4">
      <c r="B11542" s="417"/>
      <c r="C11542" s="418"/>
      <c r="D11542" s="418"/>
    </row>
    <row r="11543" spans="2:4">
      <c r="B11543" s="417"/>
      <c r="C11543" s="418"/>
      <c r="D11543" s="418"/>
    </row>
    <row r="11544" spans="2:4">
      <c r="B11544" s="417"/>
      <c r="C11544" s="418"/>
      <c r="D11544" s="418"/>
    </row>
    <row r="11545" spans="2:4">
      <c r="B11545" s="417"/>
      <c r="C11545" s="418"/>
      <c r="D11545" s="418"/>
    </row>
    <row r="11546" spans="2:4">
      <c r="B11546" s="417"/>
      <c r="C11546" s="418"/>
      <c r="D11546" s="418"/>
    </row>
    <row r="11547" spans="2:4">
      <c r="B11547" s="417"/>
      <c r="C11547" s="418"/>
      <c r="D11547" s="418"/>
    </row>
    <row r="11548" spans="2:4">
      <c r="B11548" s="417"/>
      <c r="C11548" s="418"/>
      <c r="D11548" s="418"/>
    </row>
    <row r="11549" spans="2:4">
      <c r="B11549" s="417"/>
      <c r="C11549" s="418"/>
      <c r="D11549" s="418"/>
    </row>
    <row r="11550" spans="2:4">
      <c r="B11550" s="417"/>
      <c r="C11550" s="418"/>
      <c r="D11550" s="418"/>
    </row>
    <row r="11551" spans="2:4">
      <c r="B11551" s="417"/>
      <c r="C11551" s="418"/>
      <c r="D11551" s="418"/>
    </row>
    <row r="11552" spans="2:4">
      <c r="B11552" s="417"/>
      <c r="C11552" s="418"/>
      <c r="D11552" s="418"/>
    </row>
    <row r="11553" spans="2:4">
      <c r="B11553" s="417"/>
      <c r="C11553" s="418"/>
      <c r="D11553" s="418"/>
    </row>
    <row r="11554" spans="2:4">
      <c r="B11554" s="417"/>
      <c r="C11554" s="418"/>
      <c r="D11554" s="418"/>
    </row>
    <row r="11555" spans="2:4">
      <c r="B11555" s="417"/>
      <c r="C11555" s="418"/>
      <c r="D11555" s="418"/>
    </row>
    <row r="11556" spans="2:4">
      <c r="B11556" s="417"/>
      <c r="C11556" s="418"/>
      <c r="D11556" s="418"/>
    </row>
    <row r="11557" spans="2:4">
      <c r="B11557" s="417"/>
      <c r="C11557" s="418"/>
      <c r="D11557" s="418"/>
    </row>
    <row r="11558" spans="2:4">
      <c r="B11558" s="417"/>
      <c r="C11558" s="418"/>
      <c r="D11558" s="418"/>
    </row>
    <row r="11559" spans="2:4">
      <c r="B11559" s="417"/>
      <c r="C11559" s="418"/>
      <c r="D11559" s="418"/>
    </row>
    <row r="11560" spans="2:4">
      <c r="B11560" s="417"/>
      <c r="C11560" s="418"/>
      <c r="D11560" s="418"/>
    </row>
    <row r="11561" spans="2:4">
      <c r="B11561" s="417"/>
      <c r="C11561" s="418"/>
      <c r="D11561" s="418"/>
    </row>
    <row r="11562" spans="2:4">
      <c r="B11562" s="417"/>
      <c r="C11562" s="418"/>
      <c r="D11562" s="418"/>
    </row>
    <row r="11563" spans="2:4">
      <c r="B11563" s="417"/>
      <c r="C11563" s="418"/>
      <c r="D11563" s="418"/>
    </row>
    <row r="11564" spans="2:4">
      <c r="B11564" s="417"/>
      <c r="C11564" s="418"/>
      <c r="D11564" s="418"/>
    </row>
    <row r="11565" spans="2:4">
      <c r="B11565" s="417"/>
      <c r="C11565" s="418"/>
      <c r="D11565" s="418"/>
    </row>
    <row r="11566" spans="2:4">
      <c r="B11566" s="417"/>
      <c r="C11566" s="418"/>
      <c r="D11566" s="418"/>
    </row>
    <row r="11567" spans="2:4">
      <c r="B11567" s="417"/>
      <c r="C11567" s="418"/>
      <c r="D11567" s="418"/>
    </row>
    <row r="11568" spans="2:4">
      <c r="B11568" s="417"/>
      <c r="C11568" s="418"/>
      <c r="D11568" s="418"/>
    </row>
    <row r="11569" spans="2:4">
      <c r="B11569" s="417"/>
      <c r="C11569" s="418"/>
      <c r="D11569" s="418"/>
    </row>
    <row r="11570" spans="2:4">
      <c r="B11570" s="417"/>
      <c r="C11570" s="418"/>
      <c r="D11570" s="418"/>
    </row>
    <row r="11571" spans="2:4">
      <c r="B11571" s="417"/>
      <c r="C11571" s="418"/>
      <c r="D11571" s="418"/>
    </row>
    <row r="11572" spans="2:4">
      <c r="B11572" s="417"/>
      <c r="C11572" s="418"/>
      <c r="D11572" s="418"/>
    </row>
    <row r="11573" spans="2:4">
      <c r="B11573" s="417"/>
      <c r="C11573" s="418"/>
      <c r="D11573" s="418"/>
    </row>
    <row r="11574" spans="2:4">
      <c r="B11574" s="417"/>
      <c r="C11574" s="418"/>
      <c r="D11574" s="418"/>
    </row>
    <row r="11575" spans="2:4">
      <c r="B11575" s="417"/>
      <c r="C11575" s="418"/>
      <c r="D11575" s="418"/>
    </row>
    <row r="11576" spans="2:4">
      <c r="B11576" s="417"/>
      <c r="C11576" s="418"/>
      <c r="D11576" s="418"/>
    </row>
    <row r="11577" spans="2:4">
      <c r="B11577" s="417"/>
      <c r="C11577" s="418"/>
      <c r="D11577" s="418"/>
    </row>
    <row r="11578" spans="2:4">
      <c r="B11578" s="417"/>
      <c r="C11578" s="418"/>
      <c r="D11578" s="418"/>
    </row>
    <row r="11579" spans="2:4">
      <c r="B11579" s="417"/>
      <c r="C11579" s="418"/>
      <c r="D11579" s="418"/>
    </row>
    <row r="11580" spans="2:4">
      <c r="B11580" s="417"/>
      <c r="C11580" s="418"/>
      <c r="D11580" s="418"/>
    </row>
    <row r="11581" spans="2:4">
      <c r="B11581" s="417"/>
      <c r="C11581" s="418"/>
      <c r="D11581" s="418"/>
    </row>
    <row r="11582" spans="2:4">
      <c r="B11582" s="417"/>
      <c r="C11582" s="418"/>
      <c r="D11582" s="418"/>
    </row>
    <row r="11583" spans="2:4">
      <c r="B11583" s="417"/>
      <c r="C11583" s="418"/>
      <c r="D11583" s="418"/>
    </row>
    <row r="11584" spans="2:4">
      <c r="B11584" s="417"/>
      <c r="C11584" s="418"/>
      <c r="D11584" s="418"/>
    </row>
    <row r="11585" spans="2:4">
      <c r="B11585" s="417"/>
      <c r="C11585" s="418"/>
      <c r="D11585" s="418"/>
    </row>
    <row r="11586" spans="2:4">
      <c r="B11586" s="417"/>
      <c r="C11586" s="418"/>
      <c r="D11586" s="418"/>
    </row>
    <row r="11587" spans="2:4">
      <c r="B11587" s="417"/>
      <c r="C11587" s="418"/>
      <c r="D11587" s="418"/>
    </row>
    <row r="11588" spans="2:4">
      <c r="B11588" s="417"/>
      <c r="C11588" s="418"/>
      <c r="D11588" s="418"/>
    </row>
    <row r="11589" spans="2:4">
      <c r="B11589" s="417"/>
      <c r="C11589" s="418"/>
      <c r="D11589" s="418"/>
    </row>
    <row r="11590" spans="2:4">
      <c r="B11590" s="417"/>
      <c r="C11590" s="418"/>
      <c r="D11590" s="418"/>
    </row>
    <row r="11591" spans="2:4">
      <c r="B11591" s="417"/>
      <c r="C11591" s="418"/>
      <c r="D11591" s="418"/>
    </row>
    <row r="11592" spans="2:4">
      <c r="B11592" s="417"/>
      <c r="C11592" s="418"/>
      <c r="D11592" s="418"/>
    </row>
    <row r="11593" spans="2:4">
      <c r="B11593" s="417"/>
      <c r="C11593" s="418"/>
      <c r="D11593" s="418"/>
    </row>
    <row r="11594" spans="2:4">
      <c r="B11594" s="417"/>
      <c r="C11594" s="418"/>
      <c r="D11594" s="418"/>
    </row>
    <row r="11595" spans="2:4">
      <c r="B11595" s="417"/>
      <c r="C11595" s="418"/>
      <c r="D11595" s="418"/>
    </row>
    <row r="11596" spans="2:4">
      <c r="B11596" s="417"/>
      <c r="C11596" s="418"/>
      <c r="D11596" s="418"/>
    </row>
    <row r="11597" spans="2:4">
      <c r="B11597" s="417"/>
      <c r="C11597" s="418"/>
      <c r="D11597" s="418"/>
    </row>
    <row r="11598" spans="2:4">
      <c r="B11598" s="417"/>
      <c r="C11598" s="418"/>
      <c r="D11598" s="418"/>
    </row>
    <row r="11599" spans="2:4">
      <c r="B11599" s="417"/>
      <c r="C11599" s="418"/>
      <c r="D11599" s="418"/>
    </row>
    <row r="11600" spans="2:4">
      <c r="B11600" s="417"/>
      <c r="C11600" s="418"/>
      <c r="D11600" s="418"/>
    </row>
    <row r="11601" spans="2:4">
      <c r="B11601" s="417"/>
      <c r="C11601" s="418"/>
      <c r="D11601" s="418"/>
    </row>
    <row r="11602" spans="2:4">
      <c r="B11602" s="417"/>
      <c r="C11602" s="418"/>
      <c r="D11602" s="418"/>
    </row>
    <row r="11603" spans="2:4">
      <c r="B11603" s="417"/>
      <c r="C11603" s="418"/>
      <c r="D11603" s="418"/>
    </row>
    <row r="11604" spans="2:4">
      <c r="B11604" s="417"/>
      <c r="C11604" s="418"/>
      <c r="D11604" s="418"/>
    </row>
    <row r="11605" spans="2:4">
      <c r="B11605" s="417"/>
      <c r="C11605" s="418"/>
      <c r="D11605" s="418"/>
    </row>
    <row r="11606" spans="2:4">
      <c r="B11606" s="417"/>
      <c r="C11606" s="418"/>
      <c r="D11606" s="418"/>
    </row>
    <row r="11607" spans="2:4">
      <c r="B11607" s="417"/>
      <c r="C11607" s="418"/>
      <c r="D11607" s="418"/>
    </row>
    <row r="11608" spans="2:4">
      <c r="B11608" s="417"/>
      <c r="C11608" s="418"/>
      <c r="D11608" s="418"/>
    </row>
    <row r="11609" spans="2:4">
      <c r="B11609" s="417"/>
      <c r="C11609" s="418"/>
      <c r="D11609" s="418"/>
    </row>
    <row r="11610" spans="2:4">
      <c r="B11610" s="417"/>
      <c r="C11610" s="418"/>
      <c r="D11610" s="418"/>
    </row>
    <row r="11611" spans="2:4">
      <c r="B11611" s="417"/>
      <c r="C11611" s="418"/>
      <c r="D11611" s="418"/>
    </row>
    <row r="11612" spans="2:4">
      <c r="B11612" s="417"/>
      <c r="C11612" s="418"/>
      <c r="D11612" s="418"/>
    </row>
    <row r="11613" spans="2:4">
      <c r="B11613" s="417"/>
      <c r="C11613" s="418"/>
      <c r="D11613" s="418"/>
    </row>
    <row r="11614" spans="2:4">
      <c r="B11614" s="417"/>
      <c r="C11614" s="418"/>
      <c r="D11614" s="418"/>
    </row>
    <row r="11615" spans="2:4">
      <c r="B11615" s="417"/>
      <c r="C11615" s="418"/>
      <c r="D11615" s="418"/>
    </row>
    <row r="11616" spans="2:4">
      <c r="B11616" s="417"/>
      <c r="C11616" s="418"/>
      <c r="D11616" s="418"/>
    </row>
    <row r="11617" spans="2:4">
      <c r="B11617" s="417"/>
      <c r="C11617" s="418"/>
      <c r="D11617" s="418"/>
    </row>
    <row r="11618" spans="2:4">
      <c r="B11618" s="417"/>
      <c r="C11618" s="418"/>
      <c r="D11618" s="418"/>
    </row>
    <row r="11619" spans="2:4">
      <c r="B11619" s="417"/>
      <c r="C11619" s="418"/>
      <c r="D11619" s="418"/>
    </row>
    <row r="11620" spans="2:4">
      <c r="B11620" s="417"/>
      <c r="C11620" s="418"/>
      <c r="D11620" s="418"/>
    </row>
    <row r="11621" spans="2:4">
      <c r="B11621" s="417"/>
      <c r="C11621" s="418"/>
      <c r="D11621" s="418"/>
    </row>
    <row r="11622" spans="2:4">
      <c r="B11622" s="417"/>
      <c r="C11622" s="418"/>
      <c r="D11622" s="418"/>
    </row>
    <row r="11623" spans="2:4">
      <c r="B11623" s="417"/>
      <c r="C11623" s="418"/>
      <c r="D11623" s="418"/>
    </row>
    <row r="11624" spans="2:4">
      <c r="B11624" s="417"/>
      <c r="C11624" s="418"/>
      <c r="D11624" s="418"/>
    </row>
    <row r="11625" spans="2:4">
      <c r="B11625" s="417"/>
      <c r="C11625" s="418"/>
      <c r="D11625" s="418"/>
    </row>
    <row r="11626" spans="2:4">
      <c r="B11626" s="417"/>
      <c r="C11626" s="418"/>
      <c r="D11626" s="418"/>
    </row>
    <row r="11627" spans="2:4">
      <c r="B11627" s="417"/>
      <c r="C11627" s="418"/>
      <c r="D11627" s="418"/>
    </row>
    <row r="11628" spans="2:4">
      <c r="B11628" s="417"/>
      <c r="C11628" s="418"/>
      <c r="D11628" s="418"/>
    </row>
    <row r="11629" spans="2:4">
      <c r="B11629" s="417"/>
      <c r="C11629" s="418"/>
      <c r="D11629" s="418"/>
    </row>
    <row r="11630" spans="2:4">
      <c r="B11630" s="417"/>
      <c r="C11630" s="418"/>
      <c r="D11630" s="418"/>
    </row>
    <row r="11631" spans="2:4">
      <c r="B11631" s="417"/>
      <c r="C11631" s="418"/>
      <c r="D11631" s="418"/>
    </row>
    <row r="11632" spans="2:4">
      <c r="B11632" s="417"/>
      <c r="C11632" s="418"/>
      <c r="D11632" s="418"/>
    </row>
    <row r="11633" spans="2:4">
      <c r="B11633" s="417"/>
      <c r="C11633" s="418"/>
      <c r="D11633" s="418"/>
    </row>
    <row r="11634" spans="2:4">
      <c r="B11634" s="417"/>
      <c r="C11634" s="418"/>
      <c r="D11634" s="418"/>
    </row>
    <row r="11635" spans="2:4">
      <c r="B11635" s="417"/>
      <c r="C11635" s="418"/>
      <c r="D11635" s="418"/>
    </row>
    <row r="11636" spans="2:4">
      <c r="B11636" s="417"/>
      <c r="C11636" s="418"/>
      <c r="D11636" s="418"/>
    </row>
    <row r="11637" spans="2:4">
      <c r="B11637" s="417"/>
      <c r="C11637" s="418"/>
      <c r="D11637" s="418"/>
    </row>
    <row r="11638" spans="2:4">
      <c r="B11638" s="417"/>
      <c r="C11638" s="418"/>
      <c r="D11638" s="418"/>
    </row>
    <row r="11639" spans="2:4">
      <c r="B11639" s="417"/>
      <c r="C11639" s="418"/>
      <c r="D11639" s="418"/>
    </row>
    <row r="11640" spans="2:4">
      <c r="B11640" s="417"/>
      <c r="C11640" s="418"/>
      <c r="D11640" s="418"/>
    </row>
    <row r="11641" spans="2:4">
      <c r="B11641" s="417"/>
      <c r="C11641" s="418"/>
      <c r="D11641" s="418"/>
    </row>
    <row r="11642" spans="2:4">
      <c r="B11642" s="417"/>
      <c r="C11642" s="418"/>
      <c r="D11642" s="418"/>
    </row>
    <row r="11643" spans="2:4">
      <c r="B11643" s="417"/>
      <c r="C11643" s="418"/>
      <c r="D11643" s="418"/>
    </row>
    <row r="11644" spans="2:4">
      <c r="B11644" s="417"/>
      <c r="C11644" s="418"/>
      <c r="D11644" s="418"/>
    </row>
    <row r="11645" spans="2:4">
      <c r="B11645" s="417"/>
      <c r="C11645" s="418"/>
      <c r="D11645" s="418"/>
    </row>
    <row r="11646" spans="2:4">
      <c r="B11646" s="417"/>
      <c r="C11646" s="418"/>
      <c r="D11646" s="418"/>
    </row>
    <row r="11647" spans="2:4">
      <c r="B11647" s="417"/>
      <c r="C11647" s="418"/>
      <c r="D11647" s="418"/>
    </row>
    <row r="11648" spans="2:4">
      <c r="B11648" s="417"/>
      <c r="C11648" s="418"/>
      <c r="D11648" s="418"/>
    </row>
    <row r="11649" spans="2:4">
      <c r="B11649" s="417"/>
      <c r="C11649" s="418"/>
      <c r="D11649" s="418"/>
    </row>
    <row r="11650" spans="2:4">
      <c r="B11650" s="417"/>
      <c r="C11650" s="418"/>
      <c r="D11650" s="418"/>
    </row>
    <row r="11651" spans="2:4">
      <c r="B11651" s="417"/>
      <c r="C11651" s="418"/>
      <c r="D11651" s="418"/>
    </row>
    <row r="11652" spans="2:4">
      <c r="B11652" s="417"/>
      <c r="C11652" s="418"/>
      <c r="D11652" s="418"/>
    </row>
    <row r="11653" spans="2:4">
      <c r="B11653" s="417"/>
      <c r="C11653" s="418"/>
      <c r="D11653" s="418"/>
    </row>
    <row r="11654" spans="2:4">
      <c r="B11654" s="417"/>
      <c r="C11654" s="418"/>
      <c r="D11654" s="418"/>
    </row>
    <row r="11655" spans="2:4">
      <c r="B11655" s="417"/>
      <c r="C11655" s="418"/>
      <c r="D11655" s="418"/>
    </row>
    <row r="11656" spans="2:4">
      <c r="B11656" s="417"/>
      <c r="C11656" s="418"/>
      <c r="D11656" s="418"/>
    </row>
    <row r="11657" spans="2:4">
      <c r="B11657" s="417"/>
      <c r="C11657" s="418"/>
      <c r="D11657" s="418"/>
    </row>
    <row r="11658" spans="2:4">
      <c r="B11658" s="417"/>
      <c r="C11658" s="418"/>
      <c r="D11658" s="418"/>
    </row>
    <row r="11659" spans="2:4">
      <c r="B11659" s="417"/>
      <c r="C11659" s="418"/>
      <c r="D11659" s="418"/>
    </row>
    <row r="11660" spans="2:4">
      <c r="B11660" s="417"/>
      <c r="C11660" s="418"/>
      <c r="D11660" s="418"/>
    </row>
    <row r="11661" spans="2:4">
      <c r="B11661" s="417"/>
      <c r="C11661" s="418"/>
      <c r="D11661" s="418"/>
    </row>
    <row r="11662" spans="2:4">
      <c r="B11662" s="417"/>
      <c r="C11662" s="418"/>
      <c r="D11662" s="418"/>
    </row>
    <row r="11663" spans="2:4">
      <c r="B11663" s="417"/>
      <c r="C11663" s="418"/>
      <c r="D11663" s="418"/>
    </row>
    <row r="11664" spans="2:4">
      <c r="B11664" s="417"/>
      <c r="C11664" s="418"/>
      <c r="D11664" s="418"/>
    </row>
    <row r="11665" spans="2:4">
      <c r="B11665" s="417"/>
      <c r="C11665" s="418"/>
      <c r="D11665" s="418"/>
    </row>
    <row r="11666" spans="2:4">
      <c r="B11666" s="417"/>
      <c r="C11666" s="418"/>
      <c r="D11666" s="418"/>
    </row>
    <row r="11667" spans="2:4">
      <c r="B11667" s="417"/>
      <c r="C11667" s="418"/>
      <c r="D11667" s="418"/>
    </row>
    <row r="11668" spans="2:4">
      <c r="B11668" s="417"/>
      <c r="C11668" s="418"/>
      <c r="D11668" s="418"/>
    </row>
    <row r="11669" spans="2:4">
      <c r="B11669" s="417"/>
      <c r="C11669" s="418"/>
      <c r="D11669" s="418"/>
    </row>
    <row r="11670" spans="2:4">
      <c r="B11670" s="417"/>
      <c r="C11670" s="418"/>
      <c r="D11670" s="418"/>
    </row>
    <row r="11671" spans="2:4">
      <c r="B11671" s="417"/>
      <c r="C11671" s="418"/>
      <c r="D11671" s="418"/>
    </row>
    <row r="11672" spans="2:4">
      <c r="B11672" s="417"/>
      <c r="C11672" s="418"/>
      <c r="D11672" s="418"/>
    </row>
    <row r="11673" spans="2:4">
      <c r="B11673" s="417"/>
      <c r="C11673" s="418"/>
      <c r="D11673" s="418"/>
    </row>
    <row r="11674" spans="2:4">
      <c r="B11674" s="417"/>
      <c r="C11674" s="418"/>
      <c r="D11674" s="418"/>
    </row>
    <row r="11675" spans="2:4">
      <c r="B11675" s="417"/>
      <c r="C11675" s="418"/>
      <c r="D11675" s="418"/>
    </row>
    <row r="11676" spans="2:4">
      <c r="B11676" s="417"/>
      <c r="C11676" s="418"/>
      <c r="D11676" s="418"/>
    </row>
    <row r="11677" spans="2:4">
      <c r="B11677" s="417"/>
      <c r="C11677" s="418"/>
      <c r="D11677" s="418"/>
    </row>
    <row r="11678" spans="2:4">
      <c r="B11678" s="417"/>
      <c r="C11678" s="418"/>
      <c r="D11678" s="418"/>
    </row>
    <row r="11679" spans="2:4">
      <c r="B11679" s="417"/>
      <c r="C11679" s="418"/>
      <c r="D11679" s="418"/>
    </row>
    <row r="11680" spans="2:4">
      <c r="B11680" s="417"/>
      <c r="C11680" s="418"/>
      <c r="D11680" s="418"/>
    </row>
    <row r="11681" spans="2:4">
      <c r="B11681" s="417"/>
      <c r="C11681" s="418"/>
      <c r="D11681" s="418"/>
    </row>
    <row r="11682" spans="2:4">
      <c r="B11682" s="417"/>
      <c r="C11682" s="418"/>
      <c r="D11682" s="418"/>
    </row>
    <row r="11683" spans="2:4">
      <c r="B11683" s="417"/>
      <c r="C11683" s="418"/>
      <c r="D11683" s="418"/>
    </row>
    <row r="11684" spans="2:4">
      <c r="B11684" s="417"/>
      <c r="C11684" s="418"/>
      <c r="D11684" s="418"/>
    </row>
    <row r="11685" spans="2:4">
      <c r="B11685" s="417"/>
      <c r="C11685" s="418"/>
      <c r="D11685" s="418"/>
    </row>
    <row r="11686" spans="2:4">
      <c r="B11686" s="417"/>
      <c r="C11686" s="418"/>
      <c r="D11686" s="418"/>
    </row>
    <row r="11687" spans="2:4">
      <c r="B11687" s="417"/>
      <c r="C11687" s="418"/>
      <c r="D11687" s="418"/>
    </row>
    <row r="11688" spans="2:4">
      <c r="B11688" s="417"/>
      <c r="C11688" s="418"/>
      <c r="D11688" s="418"/>
    </row>
    <row r="11689" spans="2:4">
      <c r="B11689" s="417"/>
      <c r="C11689" s="418"/>
      <c r="D11689" s="418"/>
    </row>
    <row r="11690" spans="2:4">
      <c r="B11690" s="417"/>
      <c r="C11690" s="418"/>
      <c r="D11690" s="418"/>
    </row>
    <row r="11691" spans="2:4">
      <c r="B11691" s="417"/>
      <c r="C11691" s="418"/>
      <c r="D11691" s="418"/>
    </row>
    <row r="11692" spans="2:4">
      <c r="B11692" s="417"/>
      <c r="C11692" s="418"/>
      <c r="D11692" s="418"/>
    </row>
    <row r="11693" spans="2:4">
      <c r="B11693" s="417"/>
      <c r="C11693" s="418"/>
      <c r="D11693" s="418"/>
    </row>
    <row r="11694" spans="2:4">
      <c r="B11694" s="417"/>
      <c r="C11694" s="418"/>
      <c r="D11694" s="418"/>
    </row>
    <row r="11695" spans="2:4">
      <c r="B11695" s="417"/>
      <c r="C11695" s="418"/>
      <c r="D11695" s="418"/>
    </row>
    <row r="11696" spans="2:4">
      <c r="B11696" s="417"/>
      <c r="C11696" s="418"/>
      <c r="D11696" s="418"/>
    </row>
    <row r="11697" spans="2:4">
      <c r="B11697" s="417"/>
      <c r="C11697" s="418"/>
      <c r="D11697" s="418"/>
    </row>
    <row r="11698" spans="2:4">
      <c r="B11698" s="417"/>
      <c r="C11698" s="418"/>
      <c r="D11698" s="418"/>
    </row>
    <row r="11699" spans="2:4">
      <c r="B11699" s="417"/>
      <c r="C11699" s="418"/>
      <c r="D11699" s="418"/>
    </row>
    <row r="11700" spans="2:4">
      <c r="B11700" s="417"/>
      <c r="C11700" s="418"/>
      <c r="D11700" s="418"/>
    </row>
    <row r="11701" spans="2:4">
      <c r="B11701" s="417"/>
      <c r="C11701" s="418"/>
      <c r="D11701" s="418"/>
    </row>
    <row r="11702" spans="2:4">
      <c r="B11702" s="417"/>
      <c r="C11702" s="418"/>
      <c r="D11702" s="418"/>
    </row>
    <row r="11703" spans="2:4">
      <c r="B11703" s="417"/>
      <c r="C11703" s="418"/>
      <c r="D11703" s="418"/>
    </row>
    <row r="11704" spans="2:4">
      <c r="B11704" s="417"/>
      <c r="C11704" s="418"/>
      <c r="D11704" s="418"/>
    </row>
    <row r="11705" spans="2:4">
      <c r="B11705" s="417"/>
      <c r="C11705" s="418"/>
      <c r="D11705" s="418"/>
    </row>
    <row r="11706" spans="2:4">
      <c r="B11706" s="417"/>
      <c r="C11706" s="418"/>
      <c r="D11706" s="418"/>
    </row>
    <row r="11707" spans="2:4">
      <c r="B11707" s="417"/>
      <c r="C11707" s="418"/>
      <c r="D11707" s="418"/>
    </row>
    <row r="11708" spans="2:4">
      <c r="B11708" s="417"/>
      <c r="C11708" s="418"/>
      <c r="D11708" s="418"/>
    </row>
    <row r="11709" spans="2:4">
      <c r="B11709" s="417"/>
      <c r="C11709" s="418"/>
      <c r="D11709" s="418"/>
    </row>
    <row r="11710" spans="2:4">
      <c r="B11710" s="417"/>
      <c r="C11710" s="418"/>
      <c r="D11710" s="418"/>
    </row>
    <row r="11711" spans="2:4">
      <c r="B11711" s="417"/>
      <c r="C11711" s="418"/>
      <c r="D11711" s="418"/>
    </row>
    <row r="11712" spans="2:4">
      <c r="B11712" s="417"/>
      <c r="C11712" s="418"/>
      <c r="D11712" s="418"/>
    </row>
    <row r="11713" spans="2:4">
      <c r="B11713" s="417"/>
      <c r="C11713" s="418"/>
      <c r="D11713" s="418"/>
    </row>
    <row r="11714" spans="2:4">
      <c r="B11714" s="417"/>
      <c r="C11714" s="418"/>
      <c r="D11714" s="418"/>
    </row>
    <row r="11715" spans="2:4">
      <c r="B11715" s="417"/>
      <c r="C11715" s="418"/>
      <c r="D11715" s="418"/>
    </row>
    <row r="11716" spans="2:4">
      <c r="B11716" s="417"/>
      <c r="C11716" s="418"/>
      <c r="D11716" s="418"/>
    </row>
    <row r="11717" spans="2:4">
      <c r="B11717" s="417"/>
      <c r="C11717" s="418"/>
      <c r="D11717" s="418"/>
    </row>
    <row r="11718" spans="2:4">
      <c r="B11718" s="417"/>
      <c r="C11718" s="418"/>
      <c r="D11718" s="418"/>
    </row>
    <row r="11719" spans="2:4">
      <c r="B11719" s="417"/>
      <c r="C11719" s="418"/>
      <c r="D11719" s="418"/>
    </row>
    <row r="11720" spans="2:4">
      <c r="B11720" s="417"/>
      <c r="C11720" s="418"/>
      <c r="D11720" s="418"/>
    </row>
    <row r="11721" spans="2:4">
      <c r="B11721" s="417"/>
      <c r="C11721" s="418"/>
      <c r="D11721" s="418"/>
    </row>
    <row r="11722" spans="2:4">
      <c r="B11722" s="417"/>
      <c r="C11722" s="418"/>
      <c r="D11722" s="418"/>
    </row>
    <row r="11723" spans="2:4">
      <c r="B11723" s="417"/>
      <c r="C11723" s="418"/>
      <c r="D11723" s="418"/>
    </row>
    <row r="11724" spans="2:4">
      <c r="B11724" s="417"/>
      <c r="C11724" s="418"/>
      <c r="D11724" s="418"/>
    </row>
    <row r="11725" spans="2:4">
      <c r="B11725" s="417"/>
      <c r="C11725" s="418"/>
      <c r="D11725" s="418"/>
    </row>
    <row r="11726" spans="2:4">
      <c r="B11726" s="417"/>
      <c r="C11726" s="418"/>
      <c r="D11726" s="418"/>
    </row>
    <row r="11727" spans="2:4">
      <c r="B11727" s="417"/>
      <c r="C11727" s="418"/>
      <c r="D11727" s="418"/>
    </row>
    <row r="11728" spans="2:4">
      <c r="B11728" s="417"/>
      <c r="C11728" s="418"/>
      <c r="D11728" s="418"/>
    </row>
    <row r="11729" spans="2:4">
      <c r="B11729" s="417"/>
      <c r="C11729" s="418"/>
      <c r="D11729" s="418"/>
    </row>
    <row r="11730" spans="2:4">
      <c r="B11730" s="417"/>
      <c r="C11730" s="418"/>
      <c r="D11730" s="418"/>
    </row>
    <row r="11731" spans="2:4">
      <c r="B11731" s="417"/>
      <c r="C11731" s="418"/>
      <c r="D11731" s="418"/>
    </row>
    <row r="11732" spans="2:4">
      <c r="B11732" s="417"/>
      <c r="C11732" s="418"/>
      <c r="D11732" s="418"/>
    </row>
    <row r="11733" spans="2:4">
      <c r="B11733" s="417"/>
      <c r="C11733" s="418"/>
      <c r="D11733" s="418"/>
    </row>
    <row r="11734" spans="2:4">
      <c r="B11734" s="417"/>
      <c r="C11734" s="418"/>
      <c r="D11734" s="418"/>
    </row>
    <row r="11735" spans="2:4">
      <c r="B11735" s="417"/>
      <c r="C11735" s="418"/>
      <c r="D11735" s="418"/>
    </row>
    <row r="11736" spans="2:4">
      <c r="B11736" s="417"/>
      <c r="C11736" s="418"/>
      <c r="D11736" s="418"/>
    </row>
    <row r="11737" spans="2:4">
      <c r="B11737" s="417"/>
      <c r="C11737" s="418"/>
      <c r="D11737" s="418"/>
    </row>
    <row r="11738" spans="2:4">
      <c r="B11738" s="417"/>
      <c r="C11738" s="418"/>
      <c r="D11738" s="418"/>
    </row>
    <row r="11739" spans="2:4">
      <c r="B11739" s="417"/>
      <c r="C11739" s="418"/>
      <c r="D11739" s="418"/>
    </row>
    <row r="11740" spans="2:4">
      <c r="B11740" s="417"/>
      <c r="C11740" s="418"/>
      <c r="D11740" s="418"/>
    </row>
    <row r="11741" spans="2:4">
      <c r="B11741" s="417"/>
      <c r="C11741" s="418"/>
      <c r="D11741" s="418"/>
    </row>
    <row r="11742" spans="2:4">
      <c r="B11742" s="417"/>
      <c r="C11742" s="418"/>
      <c r="D11742" s="418"/>
    </row>
    <row r="11743" spans="2:4">
      <c r="B11743" s="417"/>
      <c r="C11743" s="418"/>
      <c r="D11743" s="418"/>
    </row>
    <row r="11744" spans="2:4">
      <c r="B11744" s="417"/>
      <c r="C11744" s="418"/>
      <c r="D11744" s="418"/>
    </row>
    <row r="11745" spans="2:4">
      <c r="B11745" s="417"/>
      <c r="C11745" s="418"/>
      <c r="D11745" s="418"/>
    </row>
    <row r="11746" spans="2:4">
      <c r="B11746" s="417"/>
      <c r="C11746" s="418"/>
      <c r="D11746" s="418"/>
    </row>
    <row r="11747" spans="2:4">
      <c r="B11747" s="417"/>
      <c r="C11747" s="418"/>
      <c r="D11747" s="418"/>
    </row>
    <row r="11748" spans="2:4">
      <c r="B11748" s="417"/>
      <c r="C11748" s="418"/>
      <c r="D11748" s="418"/>
    </row>
    <row r="11749" spans="2:4">
      <c r="B11749" s="417"/>
      <c r="C11749" s="418"/>
      <c r="D11749" s="418"/>
    </row>
    <row r="11750" spans="2:4">
      <c r="B11750" s="417"/>
      <c r="C11750" s="418"/>
      <c r="D11750" s="418"/>
    </row>
    <row r="11751" spans="2:4">
      <c r="B11751" s="417"/>
      <c r="C11751" s="418"/>
      <c r="D11751" s="418"/>
    </row>
    <row r="11752" spans="2:4">
      <c r="B11752" s="417"/>
      <c r="C11752" s="418"/>
      <c r="D11752" s="418"/>
    </row>
    <row r="11753" spans="2:4">
      <c r="B11753" s="417"/>
      <c r="C11753" s="418"/>
      <c r="D11753" s="418"/>
    </row>
    <row r="11754" spans="2:4">
      <c r="B11754" s="417"/>
      <c r="C11754" s="418"/>
      <c r="D11754" s="418"/>
    </row>
    <row r="11755" spans="2:4">
      <c r="B11755" s="417"/>
      <c r="C11755" s="418"/>
      <c r="D11755" s="418"/>
    </row>
    <row r="11756" spans="2:4">
      <c r="B11756" s="417"/>
      <c r="C11756" s="418"/>
      <c r="D11756" s="418"/>
    </row>
    <row r="11757" spans="2:4">
      <c r="B11757" s="417"/>
      <c r="C11757" s="418"/>
      <c r="D11757" s="418"/>
    </row>
    <row r="11758" spans="2:4">
      <c r="B11758" s="417"/>
      <c r="C11758" s="418"/>
      <c r="D11758" s="418"/>
    </row>
    <row r="11759" spans="2:4">
      <c r="B11759" s="417"/>
      <c r="C11759" s="418"/>
      <c r="D11759" s="418"/>
    </row>
    <row r="11760" spans="2:4">
      <c r="B11760" s="417"/>
      <c r="C11760" s="418"/>
      <c r="D11760" s="418"/>
    </row>
    <row r="11761" spans="2:4">
      <c r="B11761" s="417"/>
      <c r="C11761" s="418"/>
      <c r="D11761" s="418"/>
    </row>
    <row r="11762" spans="2:4">
      <c r="B11762" s="417"/>
      <c r="C11762" s="418"/>
      <c r="D11762" s="418"/>
    </row>
    <row r="11763" spans="2:4">
      <c r="B11763" s="417"/>
      <c r="C11763" s="418"/>
      <c r="D11763" s="418"/>
    </row>
    <row r="11764" spans="2:4">
      <c r="B11764" s="417"/>
      <c r="C11764" s="418"/>
      <c r="D11764" s="418"/>
    </row>
    <row r="11765" spans="2:4">
      <c r="B11765" s="417"/>
      <c r="C11765" s="418"/>
      <c r="D11765" s="418"/>
    </row>
    <row r="11766" spans="2:4">
      <c r="B11766" s="417"/>
      <c r="C11766" s="418"/>
      <c r="D11766" s="418"/>
    </row>
    <row r="11767" spans="2:4">
      <c r="B11767" s="417"/>
      <c r="C11767" s="418"/>
      <c r="D11767" s="418"/>
    </row>
    <row r="11768" spans="2:4">
      <c r="B11768" s="417"/>
      <c r="C11768" s="418"/>
      <c r="D11768" s="418"/>
    </row>
    <row r="11769" spans="2:4">
      <c r="B11769" s="417"/>
      <c r="C11769" s="418"/>
      <c r="D11769" s="418"/>
    </row>
    <row r="11770" spans="2:4">
      <c r="B11770" s="417"/>
      <c r="C11770" s="418"/>
      <c r="D11770" s="418"/>
    </row>
    <row r="11771" spans="2:4">
      <c r="B11771" s="417"/>
      <c r="C11771" s="418"/>
      <c r="D11771" s="418"/>
    </row>
    <row r="11772" spans="2:4">
      <c r="B11772" s="417"/>
      <c r="C11772" s="418"/>
      <c r="D11772" s="418"/>
    </row>
    <row r="11773" spans="2:4">
      <c r="B11773" s="417"/>
      <c r="C11773" s="418"/>
      <c r="D11773" s="418"/>
    </row>
    <row r="11774" spans="2:4">
      <c r="B11774" s="417"/>
      <c r="C11774" s="418"/>
      <c r="D11774" s="418"/>
    </row>
    <row r="11775" spans="2:4">
      <c r="B11775" s="417"/>
      <c r="C11775" s="418"/>
      <c r="D11775" s="418"/>
    </row>
    <row r="11776" spans="2:4">
      <c r="B11776" s="417"/>
      <c r="C11776" s="418"/>
      <c r="D11776" s="418"/>
    </row>
    <row r="11777" spans="2:4">
      <c r="B11777" s="417"/>
      <c r="C11777" s="418"/>
      <c r="D11777" s="418"/>
    </row>
    <row r="11778" spans="2:4">
      <c r="B11778" s="417"/>
      <c r="C11778" s="418"/>
      <c r="D11778" s="418"/>
    </row>
    <row r="11779" spans="2:4">
      <c r="B11779" s="417"/>
      <c r="C11779" s="418"/>
      <c r="D11779" s="418"/>
    </row>
    <row r="11780" spans="2:4">
      <c r="B11780" s="417"/>
      <c r="C11780" s="418"/>
      <c r="D11780" s="418"/>
    </row>
    <row r="11781" spans="2:4">
      <c r="B11781" s="417"/>
      <c r="C11781" s="418"/>
      <c r="D11781" s="418"/>
    </row>
    <row r="11782" spans="2:4">
      <c r="B11782" s="417"/>
      <c r="C11782" s="418"/>
      <c r="D11782" s="418"/>
    </row>
    <row r="11783" spans="2:4">
      <c r="B11783" s="417"/>
      <c r="C11783" s="418"/>
      <c r="D11783" s="418"/>
    </row>
    <row r="11784" spans="2:4">
      <c r="B11784" s="417"/>
      <c r="C11784" s="418"/>
      <c r="D11784" s="418"/>
    </row>
    <row r="11785" spans="2:4">
      <c r="B11785" s="417"/>
      <c r="C11785" s="418"/>
      <c r="D11785" s="418"/>
    </row>
    <row r="11786" spans="2:4">
      <c r="B11786" s="417"/>
      <c r="C11786" s="418"/>
      <c r="D11786" s="418"/>
    </row>
    <row r="11787" spans="2:4">
      <c r="B11787" s="417"/>
      <c r="C11787" s="418"/>
      <c r="D11787" s="418"/>
    </row>
    <row r="11788" spans="2:4">
      <c r="B11788" s="417"/>
      <c r="C11788" s="418"/>
      <c r="D11788" s="418"/>
    </row>
    <row r="11789" spans="2:4">
      <c r="B11789" s="417"/>
      <c r="C11789" s="418"/>
      <c r="D11789" s="418"/>
    </row>
    <row r="11790" spans="2:4">
      <c r="B11790" s="417"/>
      <c r="C11790" s="418"/>
      <c r="D11790" s="418"/>
    </row>
    <row r="11791" spans="2:4">
      <c r="B11791" s="417"/>
      <c r="C11791" s="418"/>
      <c r="D11791" s="418"/>
    </row>
    <row r="11792" spans="2:4">
      <c r="B11792" s="417"/>
      <c r="C11792" s="418"/>
      <c r="D11792" s="418"/>
    </row>
    <row r="11793" spans="2:4">
      <c r="B11793" s="417"/>
      <c r="C11793" s="418"/>
      <c r="D11793" s="418"/>
    </row>
    <row r="11794" spans="2:4">
      <c r="B11794" s="417"/>
      <c r="C11794" s="418"/>
      <c r="D11794" s="418"/>
    </row>
    <row r="11795" spans="2:4">
      <c r="B11795" s="417"/>
      <c r="C11795" s="418"/>
      <c r="D11795" s="418"/>
    </row>
    <row r="11796" spans="2:4">
      <c r="B11796" s="417"/>
      <c r="C11796" s="418"/>
      <c r="D11796" s="418"/>
    </row>
    <row r="11797" spans="2:4">
      <c r="B11797" s="417"/>
      <c r="C11797" s="418"/>
      <c r="D11797" s="418"/>
    </row>
    <row r="11798" spans="2:4">
      <c r="B11798" s="417"/>
      <c r="C11798" s="418"/>
      <c r="D11798" s="418"/>
    </row>
    <row r="11799" spans="2:4">
      <c r="B11799" s="417"/>
      <c r="C11799" s="418"/>
      <c r="D11799" s="418"/>
    </row>
    <row r="11800" spans="2:4">
      <c r="B11800" s="417"/>
      <c r="C11800" s="418"/>
      <c r="D11800" s="418"/>
    </row>
    <row r="11801" spans="2:4">
      <c r="B11801" s="417"/>
      <c r="C11801" s="418"/>
      <c r="D11801" s="418"/>
    </row>
    <row r="11802" spans="2:4">
      <c r="B11802" s="417"/>
      <c r="C11802" s="418"/>
      <c r="D11802" s="418"/>
    </row>
    <row r="11803" spans="2:4">
      <c r="B11803" s="417"/>
      <c r="C11803" s="418"/>
      <c r="D11803" s="418"/>
    </row>
    <row r="11804" spans="2:4">
      <c r="B11804" s="417"/>
      <c r="C11804" s="418"/>
      <c r="D11804" s="418"/>
    </row>
    <row r="11805" spans="2:4">
      <c r="B11805" s="417"/>
      <c r="C11805" s="418"/>
      <c r="D11805" s="418"/>
    </row>
    <row r="11806" spans="2:4">
      <c r="B11806" s="417"/>
      <c r="C11806" s="418"/>
      <c r="D11806" s="418"/>
    </row>
    <row r="11807" spans="2:4">
      <c r="B11807" s="417"/>
      <c r="C11807" s="418"/>
      <c r="D11807" s="418"/>
    </row>
    <row r="11808" spans="2:4">
      <c r="B11808" s="417"/>
      <c r="C11808" s="418"/>
      <c r="D11808" s="418"/>
    </row>
    <row r="11809" spans="2:4">
      <c r="B11809" s="417"/>
      <c r="C11809" s="418"/>
      <c r="D11809" s="418"/>
    </row>
    <row r="11810" spans="2:4">
      <c r="B11810" s="417"/>
      <c r="C11810" s="418"/>
      <c r="D11810" s="418"/>
    </row>
    <row r="11811" spans="2:4">
      <c r="B11811" s="417"/>
      <c r="C11811" s="418"/>
      <c r="D11811" s="418"/>
    </row>
    <row r="11812" spans="2:4">
      <c r="B11812" s="417"/>
      <c r="C11812" s="418"/>
      <c r="D11812" s="418"/>
    </row>
    <row r="11813" spans="2:4">
      <c r="B11813" s="417"/>
      <c r="C11813" s="418"/>
      <c r="D11813" s="418"/>
    </row>
    <row r="11814" spans="2:4">
      <c r="B11814" s="417"/>
      <c r="C11814" s="418"/>
      <c r="D11814" s="418"/>
    </row>
    <row r="11815" spans="2:4">
      <c r="B11815" s="417"/>
      <c r="C11815" s="418"/>
      <c r="D11815" s="418"/>
    </row>
    <row r="11816" spans="2:4">
      <c r="B11816" s="417"/>
      <c r="C11816" s="418"/>
      <c r="D11816" s="418"/>
    </row>
    <row r="11817" spans="2:4">
      <c r="B11817" s="417"/>
      <c r="C11817" s="418"/>
      <c r="D11817" s="418"/>
    </row>
    <row r="11818" spans="2:4">
      <c r="B11818" s="417"/>
      <c r="C11818" s="418"/>
      <c r="D11818" s="418"/>
    </row>
    <row r="11819" spans="2:4">
      <c r="B11819" s="417"/>
      <c r="C11819" s="418"/>
      <c r="D11819" s="418"/>
    </row>
    <row r="11820" spans="2:4">
      <c r="B11820" s="417"/>
      <c r="C11820" s="418"/>
      <c r="D11820" s="418"/>
    </row>
    <row r="11821" spans="2:4">
      <c r="B11821" s="417"/>
      <c r="C11821" s="418"/>
      <c r="D11821" s="418"/>
    </row>
    <row r="11822" spans="2:4">
      <c r="B11822" s="417"/>
      <c r="C11822" s="418"/>
      <c r="D11822" s="418"/>
    </row>
    <row r="11823" spans="2:4">
      <c r="B11823" s="417"/>
      <c r="C11823" s="418"/>
      <c r="D11823" s="418"/>
    </row>
    <row r="11824" spans="2:4">
      <c r="B11824" s="417"/>
      <c r="C11824" s="418"/>
      <c r="D11824" s="418"/>
    </row>
    <row r="11825" spans="2:4">
      <c r="B11825" s="417"/>
      <c r="C11825" s="418"/>
      <c r="D11825" s="418"/>
    </row>
    <row r="11826" spans="2:4">
      <c r="B11826" s="417"/>
      <c r="C11826" s="418"/>
      <c r="D11826" s="418"/>
    </row>
    <row r="11827" spans="2:4">
      <c r="B11827" s="417"/>
      <c r="C11827" s="418"/>
      <c r="D11827" s="418"/>
    </row>
    <row r="11828" spans="2:4">
      <c r="B11828" s="417"/>
      <c r="C11828" s="418"/>
      <c r="D11828" s="418"/>
    </row>
    <row r="11829" spans="2:4">
      <c r="B11829" s="417"/>
      <c r="C11829" s="418"/>
      <c r="D11829" s="418"/>
    </row>
    <row r="11830" spans="2:4">
      <c r="B11830" s="417"/>
      <c r="C11830" s="418"/>
      <c r="D11830" s="418"/>
    </row>
    <row r="11831" spans="2:4">
      <c r="B11831" s="417"/>
      <c r="C11831" s="418"/>
      <c r="D11831" s="418"/>
    </row>
    <row r="11832" spans="2:4">
      <c r="B11832" s="417"/>
      <c r="C11832" s="418"/>
      <c r="D11832" s="418"/>
    </row>
    <row r="11833" spans="2:4">
      <c r="B11833" s="417"/>
      <c r="C11833" s="418"/>
      <c r="D11833" s="418"/>
    </row>
    <row r="11834" spans="2:4">
      <c r="B11834" s="417"/>
      <c r="C11834" s="418"/>
      <c r="D11834" s="418"/>
    </row>
    <row r="11835" spans="2:4">
      <c r="B11835" s="417"/>
      <c r="C11835" s="418"/>
      <c r="D11835" s="418"/>
    </row>
    <row r="11836" spans="2:4">
      <c r="B11836" s="417"/>
      <c r="C11836" s="418"/>
      <c r="D11836" s="418"/>
    </row>
    <row r="11837" spans="2:4">
      <c r="B11837" s="417"/>
      <c r="C11837" s="418"/>
      <c r="D11837" s="418"/>
    </row>
    <row r="11838" spans="2:4">
      <c r="B11838" s="417"/>
      <c r="C11838" s="418"/>
      <c r="D11838" s="418"/>
    </row>
    <row r="11839" spans="2:4">
      <c r="B11839" s="417"/>
      <c r="C11839" s="418"/>
      <c r="D11839" s="418"/>
    </row>
    <row r="11840" spans="2:4">
      <c r="B11840" s="417"/>
      <c r="C11840" s="418"/>
      <c r="D11840" s="418"/>
    </row>
    <row r="11841" spans="2:4">
      <c r="B11841" s="417"/>
      <c r="C11841" s="418"/>
      <c r="D11841" s="418"/>
    </row>
    <row r="11842" spans="2:4">
      <c r="B11842" s="417"/>
      <c r="C11842" s="418"/>
      <c r="D11842" s="418"/>
    </row>
    <row r="11843" spans="2:4">
      <c r="B11843" s="417"/>
      <c r="C11843" s="418"/>
      <c r="D11843" s="418"/>
    </row>
    <row r="11844" spans="2:4">
      <c r="B11844" s="417"/>
      <c r="C11844" s="418"/>
      <c r="D11844" s="418"/>
    </row>
    <row r="11845" spans="2:4">
      <c r="B11845" s="417"/>
      <c r="C11845" s="418"/>
      <c r="D11845" s="418"/>
    </row>
    <row r="11846" spans="2:4">
      <c r="B11846" s="417"/>
      <c r="C11846" s="418"/>
      <c r="D11846" s="418"/>
    </row>
    <row r="11847" spans="2:4">
      <c r="B11847" s="417"/>
      <c r="C11847" s="418"/>
      <c r="D11847" s="418"/>
    </row>
    <row r="11848" spans="2:4">
      <c r="B11848" s="417"/>
      <c r="C11848" s="418"/>
      <c r="D11848" s="418"/>
    </row>
    <row r="11849" spans="2:4">
      <c r="B11849" s="417"/>
      <c r="C11849" s="418"/>
      <c r="D11849" s="418"/>
    </row>
    <row r="11850" spans="2:4">
      <c r="B11850" s="417"/>
      <c r="C11850" s="418"/>
      <c r="D11850" s="418"/>
    </row>
    <row r="11851" spans="2:4">
      <c r="B11851" s="417"/>
      <c r="C11851" s="418"/>
      <c r="D11851" s="418"/>
    </row>
    <row r="11852" spans="2:4">
      <c r="B11852" s="417"/>
      <c r="C11852" s="418"/>
      <c r="D11852" s="418"/>
    </row>
    <row r="11853" spans="2:4">
      <c r="B11853" s="417"/>
      <c r="C11853" s="418"/>
      <c r="D11853" s="418"/>
    </row>
    <row r="11854" spans="2:4">
      <c r="B11854" s="417"/>
      <c r="C11854" s="418"/>
      <c r="D11854" s="418"/>
    </row>
    <row r="11855" spans="2:4">
      <c r="B11855" s="417"/>
      <c r="C11855" s="418"/>
      <c r="D11855" s="418"/>
    </row>
    <row r="11856" spans="2:4">
      <c r="B11856" s="417"/>
      <c r="C11856" s="418"/>
      <c r="D11856" s="418"/>
    </row>
    <row r="11857" spans="2:4">
      <c r="B11857" s="417"/>
      <c r="C11857" s="418"/>
      <c r="D11857" s="418"/>
    </row>
    <row r="11858" spans="2:4">
      <c r="B11858" s="417"/>
      <c r="C11858" s="418"/>
      <c r="D11858" s="418"/>
    </row>
    <row r="11859" spans="2:4">
      <c r="B11859" s="417"/>
      <c r="C11859" s="418"/>
      <c r="D11859" s="418"/>
    </row>
    <row r="11860" spans="2:4">
      <c r="B11860" s="417"/>
      <c r="C11860" s="418"/>
      <c r="D11860" s="418"/>
    </row>
    <row r="11861" spans="2:4">
      <c r="B11861" s="417"/>
      <c r="C11861" s="418"/>
      <c r="D11861" s="418"/>
    </row>
    <row r="11862" spans="2:4">
      <c r="B11862" s="417"/>
      <c r="C11862" s="418"/>
      <c r="D11862" s="418"/>
    </row>
    <row r="11863" spans="2:4">
      <c r="B11863" s="417"/>
      <c r="C11863" s="418"/>
      <c r="D11863" s="418"/>
    </row>
    <row r="11864" spans="2:4">
      <c r="B11864" s="417"/>
      <c r="C11864" s="418"/>
      <c r="D11864" s="418"/>
    </row>
    <row r="11865" spans="2:4">
      <c r="B11865" s="417"/>
      <c r="C11865" s="418"/>
      <c r="D11865" s="418"/>
    </row>
    <row r="11866" spans="2:4">
      <c r="B11866" s="417"/>
      <c r="C11866" s="418"/>
      <c r="D11866" s="418"/>
    </row>
    <row r="11867" spans="2:4">
      <c r="B11867" s="417"/>
      <c r="C11867" s="418"/>
      <c r="D11867" s="418"/>
    </row>
    <row r="11868" spans="2:4">
      <c r="B11868" s="417"/>
      <c r="C11868" s="418"/>
      <c r="D11868" s="418"/>
    </row>
    <row r="11869" spans="2:4">
      <c r="B11869" s="417"/>
      <c r="C11869" s="418"/>
      <c r="D11869" s="418"/>
    </row>
    <row r="11870" spans="2:4">
      <c r="B11870" s="417"/>
      <c r="C11870" s="418"/>
      <c r="D11870" s="418"/>
    </row>
    <row r="11871" spans="2:4">
      <c r="B11871" s="417"/>
      <c r="C11871" s="418"/>
      <c r="D11871" s="418"/>
    </row>
    <row r="11872" spans="2:4">
      <c r="B11872" s="417"/>
      <c r="C11872" s="418"/>
      <c r="D11872" s="418"/>
    </row>
    <row r="11873" spans="2:4">
      <c r="B11873" s="417"/>
      <c r="C11873" s="418"/>
      <c r="D11873" s="418"/>
    </row>
    <row r="11874" spans="2:4">
      <c r="B11874" s="417"/>
      <c r="C11874" s="418"/>
      <c r="D11874" s="418"/>
    </row>
    <row r="11875" spans="2:4">
      <c r="B11875" s="417"/>
      <c r="C11875" s="418"/>
      <c r="D11875" s="418"/>
    </row>
    <row r="11876" spans="2:4">
      <c r="B11876" s="417"/>
      <c r="C11876" s="418"/>
      <c r="D11876" s="418"/>
    </row>
    <row r="11877" spans="2:4">
      <c r="B11877" s="417"/>
      <c r="C11877" s="418"/>
      <c r="D11877" s="418"/>
    </row>
    <row r="11878" spans="2:4">
      <c r="B11878" s="417"/>
      <c r="C11878" s="418"/>
      <c r="D11878" s="418"/>
    </row>
    <row r="11879" spans="2:4">
      <c r="B11879" s="417"/>
      <c r="C11879" s="418"/>
      <c r="D11879" s="418"/>
    </row>
    <row r="11880" spans="2:4">
      <c r="B11880" s="417"/>
      <c r="C11880" s="418"/>
      <c r="D11880" s="418"/>
    </row>
    <row r="11881" spans="2:4">
      <c r="B11881" s="417"/>
      <c r="C11881" s="418"/>
      <c r="D11881" s="418"/>
    </row>
    <row r="11882" spans="2:4">
      <c r="B11882" s="417"/>
      <c r="C11882" s="418"/>
      <c r="D11882" s="418"/>
    </row>
    <row r="11883" spans="2:4">
      <c r="B11883" s="417"/>
      <c r="C11883" s="418"/>
      <c r="D11883" s="418"/>
    </row>
    <row r="11884" spans="2:4">
      <c r="B11884" s="417"/>
      <c r="C11884" s="418"/>
      <c r="D11884" s="418"/>
    </row>
    <row r="11885" spans="2:4">
      <c r="B11885" s="417"/>
      <c r="C11885" s="418"/>
      <c r="D11885" s="418"/>
    </row>
    <row r="11886" spans="2:4">
      <c r="B11886" s="417"/>
      <c r="C11886" s="418"/>
      <c r="D11886" s="418"/>
    </row>
    <row r="11887" spans="2:4">
      <c r="B11887" s="417"/>
      <c r="C11887" s="418"/>
      <c r="D11887" s="418"/>
    </row>
    <row r="11888" spans="2:4">
      <c r="B11888" s="417"/>
      <c r="C11888" s="418"/>
      <c r="D11888" s="418"/>
    </row>
    <row r="11889" spans="2:4">
      <c r="B11889" s="417"/>
      <c r="C11889" s="418"/>
      <c r="D11889" s="418"/>
    </row>
    <row r="11890" spans="2:4">
      <c r="B11890" s="417"/>
      <c r="C11890" s="418"/>
      <c r="D11890" s="418"/>
    </row>
    <row r="11891" spans="2:4">
      <c r="B11891" s="417"/>
      <c r="C11891" s="418"/>
      <c r="D11891" s="418"/>
    </row>
    <row r="11892" spans="2:4">
      <c r="B11892" s="417"/>
      <c r="C11892" s="418"/>
      <c r="D11892" s="418"/>
    </row>
    <row r="11893" spans="2:4">
      <c r="B11893" s="417"/>
      <c r="C11893" s="418"/>
      <c r="D11893" s="418"/>
    </row>
    <row r="11894" spans="2:4">
      <c r="B11894" s="417"/>
      <c r="C11894" s="418"/>
      <c r="D11894" s="418"/>
    </row>
    <row r="11895" spans="2:4">
      <c r="B11895" s="417"/>
      <c r="C11895" s="418"/>
      <c r="D11895" s="418"/>
    </row>
    <row r="11896" spans="2:4">
      <c r="B11896" s="417"/>
      <c r="C11896" s="418"/>
      <c r="D11896" s="418"/>
    </row>
    <row r="11897" spans="2:4">
      <c r="B11897" s="417"/>
      <c r="C11897" s="418"/>
      <c r="D11897" s="418"/>
    </row>
    <row r="11898" spans="2:4">
      <c r="B11898" s="417"/>
      <c r="C11898" s="418"/>
      <c r="D11898" s="418"/>
    </row>
    <row r="11899" spans="2:4">
      <c r="B11899" s="417"/>
      <c r="C11899" s="418"/>
      <c r="D11899" s="418"/>
    </row>
    <row r="11900" spans="2:4">
      <c r="B11900" s="417"/>
      <c r="C11900" s="418"/>
      <c r="D11900" s="418"/>
    </row>
    <row r="11901" spans="2:4">
      <c r="B11901" s="417"/>
      <c r="C11901" s="418"/>
      <c r="D11901" s="418"/>
    </row>
    <row r="11902" spans="2:4">
      <c r="B11902" s="417"/>
      <c r="C11902" s="418"/>
      <c r="D11902" s="418"/>
    </row>
    <row r="11903" spans="2:4">
      <c r="B11903" s="417"/>
      <c r="C11903" s="418"/>
      <c r="D11903" s="418"/>
    </row>
    <row r="11904" spans="2:4">
      <c r="B11904" s="417"/>
      <c r="C11904" s="418"/>
      <c r="D11904" s="418"/>
    </row>
    <row r="11905" spans="2:4">
      <c r="B11905" s="417"/>
      <c r="C11905" s="418"/>
      <c r="D11905" s="418"/>
    </row>
    <row r="11906" spans="2:4">
      <c r="B11906" s="417"/>
      <c r="C11906" s="418"/>
      <c r="D11906" s="418"/>
    </row>
    <row r="11907" spans="2:4">
      <c r="B11907" s="417"/>
      <c r="C11907" s="418"/>
      <c r="D11907" s="418"/>
    </row>
    <row r="11908" spans="2:4">
      <c r="B11908" s="417"/>
      <c r="C11908" s="418"/>
      <c r="D11908" s="418"/>
    </row>
    <row r="11909" spans="2:4">
      <c r="B11909" s="417"/>
      <c r="C11909" s="418"/>
      <c r="D11909" s="418"/>
    </row>
    <row r="11910" spans="2:4">
      <c r="B11910" s="417"/>
      <c r="C11910" s="418"/>
      <c r="D11910" s="418"/>
    </row>
    <row r="11911" spans="2:4">
      <c r="B11911" s="417"/>
      <c r="C11911" s="418"/>
      <c r="D11911" s="418"/>
    </row>
    <row r="11912" spans="2:4">
      <c r="B11912" s="417"/>
      <c r="C11912" s="418"/>
      <c r="D11912" s="418"/>
    </row>
    <row r="11913" spans="2:4">
      <c r="B11913" s="417"/>
      <c r="C11913" s="418"/>
      <c r="D11913" s="418"/>
    </row>
    <row r="11914" spans="2:4">
      <c r="B11914" s="417"/>
      <c r="C11914" s="418"/>
      <c r="D11914" s="418"/>
    </row>
    <row r="11915" spans="2:4">
      <c r="B11915" s="417"/>
      <c r="C11915" s="418"/>
      <c r="D11915" s="418"/>
    </row>
    <row r="11916" spans="2:4">
      <c r="B11916" s="417"/>
      <c r="C11916" s="418"/>
      <c r="D11916" s="418"/>
    </row>
    <row r="11917" spans="2:4">
      <c r="B11917" s="417"/>
      <c r="C11917" s="418"/>
      <c r="D11917" s="418"/>
    </row>
    <row r="11918" spans="2:4">
      <c r="B11918" s="417"/>
      <c r="C11918" s="418"/>
      <c r="D11918" s="418"/>
    </row>
    <row r="11919" spans="2:4">
      <c r="B11919" s="417"/>
      <c r="C11919" s="418"/>
      <c r="D11919" s="418"/>
    </row>
    <row r="11920" spans="2:4">
      <c r="B11920" s="417"/>
      <c r="C11920" s="418"/>
      <c r="D11920" s="418"/>
    </row>
    <row r="11921" spans="2:4">
      <c r="B11921" s="417"/>
      <c r="C11921" s="418"/>
      <c r="D11921" s="418"/>
    </row>
    <row r="11922" spans="2:4">
      <c r="B11922" s="417"/>
      <c r="C11922" s="418"/>
      <c r="D11922" s="418"/>
    </row>
    <row r="11923" spans="2:4">
      <c r="B11923" s="417"/>
      <c r="C11923" s="418"/>
      <c r="D11923" s="418"/>
    </row>
    <row r="11924" spans="2:4">
      <c r="B11924" s="417"/>
      <c r="C11924" s="418"/>
      <c r="D11924" s="418"/>
    </row>
    <row r="11925" spans="2:4">
      <c r="B11925" s="417"/>
      <c r="C11925" s="418"/>
      <c r="D11925" s="418"/>
    </row>
    <row r="11926" spans="2:4">
      <c r="B11926" s="417"/>
      <c r="C11926" s="418"/>
      <c r="D11926" s="418"/>
    </row>
    <row r="11927" spans="2:4">
      <c r="B11927" s="417"/>
      <c r="C11927" s="418"/>
      <c r="D11927" s="418"/>
    </row>
    <row r="11928" spans="2:4">
      <c r="B11928" s="417"/>
      <c r="C11928" s="418"/>
      <c r="D11928" s="418"/>
    </row>
    <row r="11929" spans="2:4">
      <c r="B11929" s="417"/>
      <c r="C11929" s="418"/>
      <c r="D11929" s="418"/>
    </row>
    <row r="11930" spans="2:4">
      <c r="B11930" s="417"/>
      <c r="C11930" s="418"/>
      <c r="D11930" s="418"/>
    </row>
    <row r="11931" spans="2:4">
      <c r="B11931" s="417"/>
      <c r="C11931" s="418"/>
      <c r="D11931" s="418"/>
    </row>
    <row r="11932" spans="2:4">
      <c r="B11932" s="417"/>
      <c r="C11932" s="418"/>
      <c r="D11932" s="418"/>
    </row>
    <row r="11933" spans="2:4">
      <c r="B11933" s="417"/>
      <c r="C11933" s="418"/>
      <c r="D11933" s="418"/>
    </row>
    <row r="11934" spans="2:4">
      <c r="B11934" s="417"/>
      <c r="C11934" s="418"/>
      <c r="D11934" s="418"/>
    </row>
    <row r="11935" spans="2:4">
      <c r="B11935" s="417"/>
      <c r="C11935" s="418"/>
      <c r="D11935" s="418"/>
    </row>
    <row r="11936" spans="2:4">
      <c r="B11936" s="417"/>
      <c r="C11936" s="418"/>
      <c r="D11936" s="418"/>
    </row>
    <row r="11937" spans="2:4">
      <c r="B11937" s="417"/>
      <c r="C11937" s="418"/>
      <c r="D11937" s="418"/>
    </row>
    <row r="11938" spans="2:4">
      <c r="B11938" s="417"/>
      <c r="C11938" s="418"/>
      <c r="D11938" s="418"/>
    </row>
    <row r="11939" spans="2:4">
      <c r="B11939" s="417"/>
      <c r="C11939" s="418"/>
      <c r="D11939" s="418"/>
    </row>
    <row r="11940" spans="2:4">
      <c r="B11940" s="417"/>
      <c r="C11940" s="418"/>
      <c r="D11940" s="418"/>
    </row>
    <row r="11941" spans="2:4">
      <c r="B11941" s="417"/>
      <c r="C11941" s="418"/>
      <c r="D11941" s="418"/>
    </row>
    <row r="11942" spans="2:4">
      <c r="B11942" s="417"/>
      <c r="C11942" s="418"/>
      <c r="D11942" s="418"/>
    </row>
    <row r="11943" spans="2:4">
      <c r="B11943" s="417"/>
      <c r="C11943" s="418"/>
      <c r="D11943" s="418"/>
    </row>
    <row r="11944" spans="2:4">
      <c r="B11944" s="417"/>
      <c r="C11944" s="418"/>
      <c r="D11944" s="418"/>
    </row>
    <row r="11945" spans="2:4">
      <c r="B11945" s="417"/>
      <c r="C11945" s="418"/>
      <c r="D11945" s="418"/>
    </row>
    <row r="11946" spans="2:4">
      <c r="B11946" s="417"/>
      <c r="C11946" s="418"/>
      <c r="D11946" s="418"/>
    </row>
    <row r="11947" spans="2:4">
      <c r="B11947" s="417"/>
      <c r="C11947" s="418"/>
      <c r="D11947" s="418"/>
    </row>
    <row r="11948" spans="2:4">
      <c r="B11948" s="417"/>
      <c r="C11948" s="418"/>
      <c r="D11948" s="418"/>
    </row>
    <row r="11949" spans="2:4">
      <c r="B11949" s="417"/>
      <c r="C11949" s="418"/>
      <c r="D11949" s="418"/>
    </row>
    <row r="11950" spans="2:4">
      <c r="B11950" s="417"/>
      <c r="C11950" s="418"/>
      <c r="D11950" s="418"/>
    </row>
    <row r="11951" spans="2:4">
      <c r="B11951" s="417"/>
      <c r="C11951" s="418"/>
      <c r="D11951" s="418"/>
    </row>
    <row r="11952" spans="2:4">
      <c r="B11952" s="417"/>
      <c r="C11952" s="418"/>
      <c r="D11952" s="418"/>
    </row>
    <row r="11953" spans="2:4">
      <c r="B11953" s="417"/>
      <c r="C11953" s="418"/>
      <c r="D11953" s="418"/>
    </row>
    <row r="11954" spans="2:4">
      <c r="B11954" s="417"/>
      <c r="C11954" s="418"/>
      <c r="D11954" s="418"/>
    </row>
    <row r="11955" spans="2:4">
      <c r="B11955" s="417"/>
      <c r="C11955" s="418"/>
      <c r="D11955" s="418"/>
    </row>
    <row r="11956" spans="2:4">
      <c r="B11956" s="417"/>
      <c r="C11956" s="418"/>
      <c r="D11956" s="418"/>
    </row>
    <row r="11957" spans="2:4">
      <c r="B11957" s="417"/>
      <c r="C11957" s="418"/>
      <c r="D11957" s="418"/>
    </row>
    <row r="11958" spans="2:4">
      <c r="B11958" s="417"/>
      <c r="C11958" s="418"/>
      <c r="D11958" s="418"/>
    </row>
    <row r="11959" spans="2:4">
      <c r="B11959" s="417"/>
      <c r="C11959" s="418"/>
      <c r="D11959" s="418"/>
    </row>
    <row r="11960" spans="2:4">
      <c r="B11960" s="417"/>
      <c r="C11960" s="418"/>
      <c r="D11960" s="418"/>
    </row>
    <row r="11961" spans="2:4">
      <c r="B11961" s="417"/>
      <c r="C11961" s="418"/>
      <c r="D11961" s="418"/>
    </row>
    <row r="11962" spans="2:4">
      <c r="B11962" s="417"/>
      <c r="C11962" s="418"/>
      <c r="D11962" s="418"/>
    </row>
    <row r="11963" spans="2:4">
      <c r="B11963" s="417"/>
      <c r="C11963" s="418"/>
      <c r="D11963" s="418"/>
    </row>
    <row r="11964" spans="2:4">
      <c r="B11964" s="417"/>
      <c r="C11964" s="418"/>
      <c r="D11964" s="418"/>
    </row>
    <row r="11965" spans="2:4">
      <c r="B11965" s="417"/>
      <c r="C11965" s="418"/>
      <c r="D11965" s="418"/>
    </row>
    <row r="11966" spans="2:4">
      <c r="B11966" s="417"/>
      <c r="C11966" s="418"/>
      <c r="D11966" s="418"/>
    </row>
    <row r="11967" spans="2:4">
      <c r="B11967" s="417"/>
      <c r="C11967" s="418"/>
      <c r="D11967" s="418"/>
    </row>
    <row r="11968" spans="2:4">
      <c r="B11968" s="417"/>
      <c r="C11968" s="418"/>
      <c r="D11968" s="418"/>
    </row>
    <row r="11969" spans="2:4">
      <c r="B11969" s="417"/>
      <c r="C11969" s="418"/>
      <c r="D11969" s="418"/>
    </row>
    <row r="11970" spans="2:4">
      <c r="B11970" s="417"/>
      <c r="C11970" s="418"/>
      <c r="D11970" s="418"/>
    </row>
    <row r="11971" spans="2:4">
      <c r="B11971" s="417"/>
      <c r="C11971" s="418"/>
      <c r="D11971" s="418"/>
    </row>
    <row r="11972" spans="2:4">
      <c r="B11972" s="417"/>
      <c r="C11972" s="418"/>
      <c r="D11972" s="418"/>
    </row>
    <row r="11973" spans="2:4">
      <c r="B11973" s="417"/>
      <c r="C11973" s="418"/>
      <c r="D11973" s="418"/>
    </row>
    <row r="11974" spans="2:4">
      <c r="B11974" s="417"/>
      <c r="C11974" s="418"/>
      <c r="D11974" s="418"/>
    </row>
    <row r="11975" spans="2:4">
      <c r="B11975" s="417"/>
      <c r="C11975" s="418"/>
      <c r="D11975" s="418"/>
    </row>
    <row r="11976" spans="2:4">
      <c r="B11976" s="417"/>
      <c r="C11976" s="418"/>
      <c r="D11976" s="418"/>
    </row>
    <row r="11977" spans="2:4">
      <c r="B11977" s="417"/>
      <c r="C11977" s="418"/>
      <c r="D11977" s="418"/>
    </row>
    <row r="11978" spans="2:4">
      <c r="B11978" s="417"/>
      <c r="C11978" s="418"/>
      <c r="D11978" s="418"/>
    </row>
    <row r="11979" spans="2:4">
      <c r="B11979" s="417"/>
      <c r="C11979" s="418"/>
      <c r="D11979" s="418"/>
    </row>
    <row r="11980" spans="2:4">
      <c r="B11980" s="417"/>
      <c r="C11980" s="418"/>
      <c r="D11980" s="418"/>
    </row>
    <row r="11981" spans="2:4">
      <c r="B11981" s="417"/>
      <c r="C11981" s="418"/>
      <c r="D11981" s="418"/>
    </row>
    <row r="11982" spans="2:4">
      <c r="B11982" s="417"/>
      <c r="C11982" s="418"/>
      <c r="D11982" s="418"/>
    </row>
    <row r="11983" spans="2:4">
      <c r="B11983" s="417"/>
      <c r="C11983" s="418"/>
      <c r="D11983" s="418"/>
    </row>
    <row r="11984" spans="2:4">
      <c r="B11984" s="417"/>
      <c r="C11984" s="418"/>
      <c r="D11984" s="418"/>
    </row>
    <row r="11985" spans="2:4">
      <c r="B11985" s="417"/>
      <c r="C11985" s="418"/>
      <c r="D11985" s="418"/>
    </row>
    <row r="11986" spans="2:4">
      <c r="B11986" s="417"/>
      <c r="C11986" s="418"/>
      <c r="D11986" s="418"/>
    </row>
    <row r="11987" spans="2:4">
      <c r="B11987" s="417"/>
      <c r="C11987" s="418"/>
      <c r="D11987" s="418"/>
    </row>
    <row r="11988" spans="2:4">
      <c r="B11988" s="417"/>
      <c r="C11988" s="418"/>
      <c r="D11988" s="418"/>
    </row>
    <row r="11989" spans="2:4">
      <c r="B11989" s="417"/>
      <c r="C11989" s="418"/>
      <c r="D11989" s="418"/>
    </row>
    <row r="11990" spans="2:4">
      <c r="B11990" s="417"/>
      <c r="C11990" s="418"/>
      <c r="D11990" s="418"/>
    </row>
    <row r="11991" spans="2:4">
      <c r="B11991" s="417"/>
      <c r="C11991" s="418"/>
      <c r="D11991" s="418"/>
    </row>
    <row r="11992" spans="2:4">
      <c r="B11992" s="417"/>
      <c r="C11992" s="418"/>
      <c r="D11992" s="418"/>
    </row>
    <row r="11993" spans="2:4">
      <c r="B11993" s="417"/>
      <c r="C11993" s="418"/>
      <c r="D11993" s="418"/>
    </row>
    <row r="11994" spans="2:4">
      <c r="B11994" s="417"/>
      <c r="C11994" s="418"/>
      <c r="D11994" s="418"/>
    </row>
    <row r="11995" spans="2:4">
      <c r="B11995" s="417"/>
      <c r="C11995" s="418"/>
      <c r="D11995" s="418"/>
    </row>
    <row r="11996" spans="2:4">
      <c r="B11996" s="417"/>
      <c r="C11996" s="418"/>
      <c r="D11996" s="418"/>
    </row>
    <row r="11997" spans="2:4">
      <c r="B11997" s="417"/>
      <c r="C11997" s="418"/>
      <c r="D11997" s="418"/>
    </row>
    <row r="11998" spans="2:4">
      <c r="B11998" s="417"/>
      <c r="C11998" s="418"/>
      <c r="D11998" s="418"/>
    </row>
    <row r="11999" spans="2:4">
      <c r="B11999" s="417"/>
      <c r="C11999" s="418"/>
      <c r="D11999" s="418"/>
    </row>
    <row r="12000" spans="2:4">
      <c r="B12000" s="417"/>
      <c r="C12000" s="418"/>
      <c r="D12000" s="418"/>
    </row>
    <row r="12001" spans="2:4">
      <c r="B12001" s="417"/>
      <c r="C12001" s="418"/>
      <c r="D12001" s="418"/>
    </row>
    <row r="12002" spans="2:4">
      <c r="B12002" s="417"/>
      <c r="C12002" s="418"/>
      <c r="D12002" s="418"/>
    </row>
    <row r="12003" spans="2:4">
      <c r="B12003" s="417"/>
      <c r="C12003" s="418"/>
      <c r="D12003" s="418"/>
    </row>
    <row r="12004" spans="2:4">
      <c r="B12004" s="417"/>
      <c r="C12004" s="418"/>
      <c r="D12004" s="418"/>
    </row>
    <row r="12005" spans="2:4">
      <c r="B12005" s="417"/>
      <c r="C12005" s="418"/>
      <c r="D12005" s="418"/>
    </row>
    <row r="12006" spans="2:4">
      <c r="B12006" s="417"/>
      <c r="C12006" s="418"/>
      <c r="D12006" s="418"/>
    </row>
    <row r="12007" spans="2:4">
      <c r="B12007" s="417"/>
      <c r="C12007" s="418"/>
      <c r="D12007" s="418"/>
    </row>
    <row r="12008" spans="2:4">
      <c r="B12008" s="417"/>
      <c r="C12008" s="418"/>
      <c r="D12008" s="418"/>
    </row>
    <row r="12009" spans="2:4">
      <c r="B12009" s="417"/>
      <c r="C12009" s="418"/>
      <c r="D12009" s="418"/>
    </row>
    <row r="12010" spans="2:4">
      <c r="B12010" s="417"/>
      <c r="C12010" s="418"/>
      <c r="D12010" s="418"/>
    </row>
    <row r="12011" spans="2:4">
      <c r="B12011" s="417"/>
      <c r="C12011" s="418"/>
      <c r="D12011" s="418"/>
    </row>
    <row r="12012" spans="2:4">
      <c r="B12012" s="417"/>
      <c r="C12012" s="418"/>
      <c r="D12012" s="418"/>
    </row>
    <row r="12013" spans="2:4">
      <c r="B12013" s="417"/>
      <c r="C12013" s="418"/>
      <c r="D12013" s="418"/>
    </row>
    <row r="12014" spans="2:4">
      <c r="B12014" s="417"/>
      <c r="C12014" s="418"/>
      <c r="D12014" s="418"/>
    </row>
    <row r="12015" spans="2:4">
      <c r="B12015" s="417"/>
      <c r="C12015" s="418"/>
      <c r="D12015" s="418"/>
    </row>
    <row r="12016" spans="2:4">
      <c r="B12016" s="417"/>
      <c r="C12016" s="418"/>
      <c r="D12016" s="418"/>
    </row>
    <row r="12017" spans="2:4">
      <c r="B12017" s="417"/>
      <c r="C12017" s="418"/>
      <c r="D12017" s="418"/>
    </row>
    <row r="12018" spans="2:4">
      <c r="B12018" s="417"/>
      <c r="C12018" s="418"/>
      <c r="D12018" s="418"/>
    </row>
    <row r="12019" spans="2:4">
      <c r="B12019" s="417"/>
      <c r="C12019" s="418"/>
      <c r="D12019" s="418"/>
    </row>
    <row r="12020" spans="2:4">
      <c r="B12020" s="417"/>
      <c r="C12020" s="418"/>
      <c r="D12020" s="418"/>
    </row>
    <row r="12021" spans="2:4">
      <c r="B12021" s="417"/>
      <c r="C12021" s="418"/>
      <c r="D12021" s="418"/>
    </row>
    <row r="12022" spans="2:4">
      <c r="B12022" s="417"/>
      <c r="C12022" s="418"/>
      <c r="D12022" s="418"/>
    </row>
    <row r="12023" spans="2:4">
      <c r="B12023" s="417"/>
      <c r="C12023" s="418"/>
      <c r="D12023" s="418"/>
    </row>
    <row r="12024" spans="2:4">
      <c r="B12024" s="417"/>
      <c r="C12024" s="418"/>
      <c r="D12024" s="418"/>
    </row>
    <row r="12025" spans="2:4">
      <c r="B12025" s="417"/>
      <c r="C12025" s="418"/>
      <c r="D12025" s="418"/>
    </row>
    <row r="12026" spans="2:4">
      <c r="B12026" s="417"/>
      <c r="C12026" s="418"/>
      <c r="D12026" s="418"/>
    </row>
    <row r="12027" spans="2:4">
      <c r="B12027" s="417"/>
      <c r="C12027" s="418"/>
      <c r="D12027" s="418"/>
    </row>
    <row r="12028" spans="2:4">
      <c r="B12028" s="417"/>
      <c r="C12028" s="418"/>
      <c r="D12028" s="418"/>
    </row>
    <row r="12029" spans="2:4">
      <c r="B12029" s="417"/>
      <c r="C12029" s="418"/>
      <c r="D12029" s="418"/>
    </row>
    <row r="12030" spans="2:4">
      <c r="B12030" s="417"/>
      <c r="C12030" s="418"/>
      <c r="D12030" s="418"/>
    </row>
    <row r="12031" spans="2:4">
      <c r="B12031" s="417"/>
      <c r="C12031" s="418"/>
      <c r="D12031" s="418"/>
    </row>
    <row r="12032" spans="2:4">
      <c r="B12032" s="417"/>
      <c r="C12032" s="418"/>
      <c r="D12032" s="418"/>
    </row>
    <row r="12033" spans="2:4">
      <c r="B12033" s="417"/>
      <c r="C12033" s="418"/>
      <c r="D12033" s="418"/>
    </row>
    <row r="12034" spans="2:4">
      <c r="B12034" s="417"/>
      <c r="C12034" s="418"/>
      <c r="D12034" s="418"/>
    </row>
    <row r="12035" spans="2:4">
      <c r="B12035" s="417"/>
      <c r="C12035" s="418"/>
      <c r="D12035" s="418"/>
    </row>
    <row r="12036" spans="2:4">
      <c r="B12036" s="417"/>
      <c r="C12036" s="418"/>
      <c r="D12036" s="418"/>
    </row>
    <row r="12037" spans="2:4">
      <c r="B12037" s="417"/>
      <c r="C12037" s="418"/>
      <c r="D12037" s="418"/>
    </row>
    <row r="12038" spans="2:4">
      <c r="B12038" s="417"/>
      <c r="C12038" s="418"/>
      <c r="D12038" s="418"/>
    </row>
    <row r="12039" spans="2:4">
      <c r="B12039" s="417"/>
      <c r="C12039" s="418"/>
      <c r="D12039" s="418"/>
    </row>
    <row r="12040" spans="2:4">
      <c r="B12040" s="417"/>
      <c r="C12040" s="418"/>
      <c r="D12040" s="418"/>
    </row>
    <row r="12041" spans="2:4">
      <c r="B12041" s="417"/>
      <c r="C12041" s="418"/>
      <c r="D12041" s="418"/>
    </row>
    <row r="12042" spans="2:4">
      <c r="B12042" s="417"/>
      <c r="C12042" s="418"/>
      <c r="D12042" s="418"/>
    </row>
    <row r="12043" spans="2:4">
      <c r="B12043" s="417"/>
      <c r="C12043" s="418"/>
      <c r="D12043" s="418"/>
    </row>
    <row r="12044" spans="2:4">
      <c r="B12044" s="417"/>
      <c r="C12044" s="418"/>
      <c r="D12044" s="418"/>
    </row>
    <row r="12045" spans="2:4">
      <c r="B12045" s="417"/>
      <c r="C12045" s="418"/>
      <c r="D12045" s="418"/>
    </row>
    <row r="12046" spans="2:4">
      <c r="B12046" s="417"/>
      <c r="C12046" s="418"/>
      <c r="D12046" s="418"/>
    </row>
    <row r="12047" spans="2:4">
      <c r="B12047" s="417"/>
      <c r="C12047" s="418"/>
      <c r="D12047" s="418"/>
    </row>
    <row r="12048" spans="2:4">
      <c r="B12048" s="417"/>
      <c r="C12048" s="418"/>
      <c r="D12048" s="418"/>
    </row>
    <row r="12049" spans="2:4">
      <c r="B12049" s="417"/>
      <c r="C12049" s="418"/>
      <c r="D12049" s="418"/>
    </row>
    <row r="12050" spans="2:4">
      <c r="B12050" s="417"/>
      <c r="C12050" s="418"/>
      <c r="D12050" s="418"/>
    </row>
    <row r="12051" spans="2:4">
      <c r="B12051" s="417"/>
      <c r="C12051" s="418"/>
      <c r="D12051" s="418"/>
    </row>
    <row r="12052" spans="2:4">
      <c r="B12052" s="417"/>
      <c r="C12052" s="418"/>
      <c r="D12052" s="418"/>
    </row>
    <row r="12053" spans="2:4">
      <c r="B12053" s="417"/>
      <c r="C12053" s="418"/>
      <c r="D12053" s="418"/>
    </row>
    <row r="12054" spans="2:4">
      <c r="B12054" s="417"/>
      <c r="C12054" s="418"/>
      <c r="D12054" s="418"/>
    </row>
    <row r="12055" spans="2:4">
      <c r="B12055" s="417"/>
      <c r="C12055" s="418"/>
      <c r="D12055" s="418"/>
    </row>
    <row r="12056" spans="2:4">
      <c r="B12056" s="417"/>
      <c r="C12056" s="418"/>
      <c r="D12056" s="418"/>
    </row>
    <row r="12057" spans="2:4">
      <c r="B12057" s="417"/>
      <c r="C12057" s="418"/>
      <c r="D12057" s="418"/>
    </row>
    <row r="12058" spans="2:4">
      <c r="B12058" s="417"/>
      <c r="C12058" s="418"/>
      <c r="D12058" s="418"/>
    </row>
    <row r="12059" spans="2:4">
      <c r="B12059" s="417"/>
      <c r="C12059" s="418"/>
      <c r="D12059" s="418"/>
    </row>
    <row r="12060" spans="2:4">
      <c r="B12060" s="417"/>
      <c r="C12060" s="418"/>
      <c r="D12060" s="418"/>
    </row>
    <row r="12061" spans="2:4">
      <c r="B12061" s="417"/>
      <c r="C12061" s="418"/>
      <c r="D12061" s="418"/>
    </row>
    <row r="12062" spans="2:4">
      <c r="B12062" s="417"/>
      <c r="C12062" s="418"/>
      <c r="D12062" s="418"/>
    </row>
    <row r="12063" spans="2:4">
      <c r="B12063" s="417"/>
      <c r="C12063" s="418"/>
      <c r="D12063" s="418"/>
    </row>
    <row r="12064" spans="2:4">
      <c r="B12064" s="417"/>
      <c r="C12064" s="418"/>
      <c r="D12064" s="418"/>
    </row>
    <row r="12065" spans="2:4">
      <c r="B12065" s="417"/>
      <c r="C12065" s="418"/>
      <c r="D12065" s="418"/>
    </row>
    <row r="12066" spans="2:4">
      <c r="B12066" s="417"/>
      <c r="C12066" s="418"/>
      <c r="D12066" s="418"/>
    </row>
    <row r="12067" spans="2:4">
      <c r="B12067" s="417"/>
      <c r="C12067" s="418"/>
      <c r="D12067" s="418"/>
    </row>
    <row r="12068" spans="2:4">
      <c r="B12068" s="417"/>
      <c r="C12068" s="418"/>
      <c r="D12068" s="418"/>
    </row>
    <row r="12069" spans="2:4">
      <c r="B12069" s="417"/>
      <c r="C12069" s="418"/>
      <c r="D12069" s="418"/>
    </row>
    <row r="12070" spans="2:4">
      <c r="B12070" s="417"/>
      <c r="C12070" s="418"/>
      <c r="D12070" s="418"/>
    </row>
    <row r="12071" spans="2:4">
      <c r="B12071" s="417"/>
      <c r="C12071" s="418"/>
      <c r="D12071" s="418"/>
    </row>
    <row r="12072" spans="2:4">
      <c r="B12072" s="417"/>
      <c r="C12072" s="418"/>
      <c r="D12072" s="418"/>
    </row>
    <row r="12073" spans="2:4">
      <c r="B12073" s="417"/>
      <c r="C12073" s="418"/>
      <c r="D12073" s="418"/>
    </row>
    <row r="12074" spans="2:4">
      <c r="B12074" s="417"/>
      <c r="C12074" s="418"/>
      <c r="D12074" s="418"/>
    </row>
    <row r="12075" spans="2:4">
      <c r="B12075" s="417"/>
      <c r="C12075" s="418"/>
      <c r="D12075" s="418"/>
    </row>
    <row r="12076" spans="2:4">
      <c r="B12076" s="417"/>
      <c r="C12076" s="418"/>
      <c r="D12076" s="418"/>
    </row>
    <row r="12077" spans="2:4">
      <c r="B12077" s="417"/>
      <c r="C12077" s="418"/>
      <c r="D12077" s="418"/>
    </row>
    <row r="12078" spans="2:4">
      <c r="B12078" s="417"/>
      <c r="C12078" s="418"/>
      <c r="D12078" s="418"/>
    </row>
    <row r="12079" spans="2:4">
      <c r="B12079" s="417"/>
      <c r="C12079" s="418"/>
      <c r="D12079" s="418"/>
    </row>
    <row r="12080" spans="2:4">
      <c r="B12080" s="417"/>
      <c r="C12080" s="418"/>
      <c r="D12080" s="418"/>
    </row>
    <row r="12081" spans="2:4">
      <c r="B12081" s="417"/>
      <c r="C12081" s="418"/>
      <c r="D12081" s="418"/>
    </row>
    <row r="12082" spans="2:4">
      <c r="B12082" s="417"/>
      <c r="C12082" s="418"/>
      <c r="D12082" s="418"/>
    </row>
    <row r="12083" spans="2:4">
      <c r="B12083" s="417"/>
      <c r="C12083" s="418"/>
      <c r="D12083" s="418"/>
    </row>
    <row r="12084" spans="2:4">
      <c r="B12084" s="417"/>
      <c r="C12084" s="418"/>
      <c r="D12084" s="418"/>
    </row>
    <row r="12085" spans="2:4">
      <c r="B12085" s="417"/>
      <c r="C12085" s="418"/>
      <c r="D12085" s="418"/>
    </row>
    <row r="12086" spans="2:4">
      <c r="B12086" s="417"/>
      <c r="C12086" s="418"/>
      <c r="D12086" s="418"/>
    </row>
    <row r="12087" spans="2:4">
      <c r="B12087" s="417"/>
      <c r="C12087" s="418"/>
      <c r="D12087" s="418"/>
    </row>
    <row r="12088" spans="2:4">
      <c r="B12088" s="417"/>
      <c r="C12088" s="418"/>
      <c r="D12088" s="418"/>
    </row>
    <row r="12089" spans="2:4">
      <c r="B12089" s="417"/>
      <c r="C12089" s="418"/>
      <c r="D12089" s="418"/>
    </row>
    <row r="12090" spans="2:4">
      <c r="B12090" s="417"/>
      <c r="C12090" s="418"/>
      <c r="D12090" s="418"/>
    </row>
    <row r="12091" spans="2:4">
      <c r="B12091" s="417"/>
      <c r="C12091" s="418"/>
      <c r="D12091" s="418"/>
    </row>
    <row r="12092" spans="2:4">
      <c r="B12092" s="417"/>
      <c r="C12092" s="418"/>
      <c r="D12092" s="418"/>
    </row>
    <row r="12093" spans="2:4">
      <c r="B12093" s="417"/>
      <c r="C12093" s="418"/>
      <c r="D12093" s="418"/>
    </row>
    <row r="12094" spans="2:4">
      <c r="B12094" s="417"/>
      <c r="C12094" s="418"/>
      <c r="D12094" s="418"/>
    </row>
    <row r="12095" spans="2:4">
      <c r="B12095" s="417"/>
      <c r="C12095" s="418"/>
      <c r="D12095" s="418"/>
    </row>
    <row r="12096" spans="2:4">
      <c r="B12096" s="417"/>
      <c r="C12096" s="418"/>
      <c r="D12096" s="418"/>
    </row>
    <row r="12097" spans="2:4">
      <c r="B12097" s="417"/>
      <c r="C12097" s="418"/>
      <c r="D12097" s="418"/>
    </row>
    <row r="12098" spans="2:4">
      <c r="B12098" s="417"/>
      <c r="C12098" s="418"/>
      <c r="D12098" s="418"/>
    </row>
    <row r="12099" spans="2:4">
      <c r="B12099" s="417"/>
      <c r="C12099" s="418"/>
      <c r="D12099" s="418"/>
    </row>
    <row r="12100" spans="2:4">
      <c r="B12100" s="417"/>
      <c r="C12100" s="418"/>
      <c r="D12100" s="418"/>
    </row>
    <row r="12101" spans="2:4">
      <c r="B12101" s="417"/>
      <c r="C12101" s="418"/>
      <c r="D12101" s="418"/>
    </row>
    <row r="12102" spans="2:4">
      <c r="B12102" s="417"/>
      <c r="C12102" s="418"/>
      <c r="D12102" s="418"/>
    </row>
    <row r="12103" spans="2:4">
      <c r="B12103" s="417"/>
      <c r="C12103" s="418"/>
      <c r="D12103" s="418"/>
    </row>
    <row r="12104" spans="2:4">
      <c r="B12104" s="417"/>
      <c r="C12104" s="418"/>
      <c r="D12104" s="418"/>
    </row>
    <row r="12105" spans="2:4">
      <c r="B12105" s="417"/>
      <c r="C12105" s="418"/>
      <c r="D12105" s="418"/>
    </row>
    <row r="12106" spans="2:4">
      <c r="B12106" s="417"/>
      <c r="C12106" s="418"/>
      <c r="D12106" s="418"/>
    </row>
    <row r="12107" spans="2:4">
      <c r="B12107" s="417"/>
      <c r="C12107" s="418"/>
      <c r="D12107" s="418"/>
    </row>
    <row r="12108" spans="2:4">
      <c r="B12108" s="417"/>
      <c r="C12108" s="418"/>
      <c r="D12108" s="418"/>
    </row>
    <row r="12109" spans="2:4">
      <c r="B12109" s="417"/>
      <c r="C12109" s="418"/>
      <c r="D12109" s="418"/>
    </row>
    <row r="12110" spans="2:4">
      <c r="B12110" s="417"/>
      <c r="C12110" s="418"/>
      <c r="D12110" s="418"/>
    </row>
    <row r="12111" spans="2:4">
      <c r="B12111" s="417"/>
      <c r="C12111" s="418"/>
      <c r="D12111" s="418"/>
    </row>
    <row r="12112" spans="2:4">
      <c r="B12112" s="417"/>
      <c r="C12112" s="418"/>
      <c r="D12112" s="418"/>
    </row>
    <row r="12113" spans="2:4">
      <c r="B12113" s="417"/>
      <c r="C12113" s="418"/>
      <c r="D12113" s="418"/>
    </row>
    <row r="12114" spans="2:4">
      <c r="B12114" s="417"/>
      <c r="C12114" s="418"/>
      <c r="D12114" s="418"/>
    </row>
    <row r="12115" spans="2:4">
      <c r="B12115" s="417"/>
      <c r="C12115" s="418"/>
      <c r="D12115" s="418"/>
    </row>
    <row r="12116" spans="2:4">
      <c r="B12116" s="417"/>
      <c r="C12116" s="418"/>
      <c r="D12116" s="418"/>
    </row>
    <row r="12117" spans="2:4">
      <c r="B12117" s="417"/>
      <c r="C12117" s="418"/>
      <c r="D12117" s="418"/>
    </row>
    <row r="12118" spans="2:4">
      <c r="B12118" s="417"/>
      <c r="C12118" s="418"/>
      <c r="D12118" s="418"/>
    </row>
    <row r="12119" spans="2:4">
      <c r="B12119" s="417"/>
      <c r="C12119" s="418"/>
      <c r="D12119" s="418"/>
    </row>
    <row r="12120" spans="2:4">
      <c r="B12120" s="417"/>
      <c r="C12120" s="418"/>
      <c r="D12120" s="418"/>
    </row>
    <row r="12121" spans="2:4">
      <c r="B12121" s="417"/>
      <c r="C12121" s="418"/>
      <c r="D12121" s="418"/>
    </row>
    <row r="12122" spans="2:4">
      <c r="B12122" s="417"/>
      <c r="C12122" s="418"/>
      <c r="D12122" s="418"/>
    </row>
    <row r="12123" spans="2:4">
      <c r="B12123" s="417"/>
      <c r="C12123" s="418"/>
      <c r="D12123" s="418"/>
    </row>
    <row r="12124" spans="2:4">
      <c r="B12124" s="417"/>
      <c r="C12124" s="418"/>
      <c r="D12124" s="418"/>
    </row>
    <row r="12125" spans="2:4">
      <c r="B12125" s="417"/>
      <c r="C12125" s="418"/>
      <c r="D12125" s="418"/>
    </row>
    <row r="12126" spans="2:4">
      <c r="B12126" s="417"/>
      <c r="C12126" s="418"/>
      <c r="D12126" s="418"/>
    </row>
    <row r="12127" spans="2:4">
      <c r="B12127" s="417"/>
      <c r="C12127" s="418"/>
      <c r="D12127" s="418"/>
    </row>
    <row r="12128" spans="2:4">
      <c r="B12128" s="417"/>
      <c r="C12128" s="418"/>
      <c r="D12128" s="418"/>
    </row>
    <row r="12129" spans="2:4">
      <c r="B12129" s="417"/>
      <c r="C12129" s="418"/>
      <c r="D12129" s="418"/>
    </row>
    <row r="12130" spans="2:4">
      <c r="B12130" s="417"/>
      <c r="C12130" s="418"/>
      <c r="D12130" s="418"/>
    </row>
    <row r="12131" spans="2:4">
      <c r="B12131" s="417"/>
      <c r="C12131" s="418"/>
      <c r="D12131" s="418"/>
    </row>
    <row r="12132" spans="2:4">
      <c r="B12132" s="417"/>
      <c r="C12132" s="418"/>
      <c r="D12132" s="418"/>
    </row>
    <row r="12133" spans="2:4">
      <c r="B12133" s="417"/>
      <c r="C12133" s="418"/>
      <c r="D12133" s="418"/>
    </row>
    <row r="12134" spans="2:4">
      <c r="B12134" s="417"/>
      <c r="C12134" s="418"/>
      <c r="D12134" s="418"/>
    </row>
    <row r="12135" spans="2:4">
      <c r="B12135" s="417"/>
      <c r="C12135" s="418"/>
      <c r="D12135" s="418"/>
    </row>
    <row r="12136" spans="2:4">
      <c r="B12136" s="417"/>
      <c r="C12136" s="418"/>
      <c r="D12136" s="418"/>
    </row>
    <row r="12137" spans="2:4">
      <c r="B12137" s="417"/>
      <c r="C12137" s="418"/>
      <c r="D12137" s="418"/>
    </row>
    <row r="12138" spans="2:4">
      <c r="B12138" s="417"/>
      <c r="C12138" s="418"/>
      <c r="D12138" s="418"/>
    </row>
    <row r="12139" spans="2:4">
      <c r="B12139" s="417"/>
      <c r="C12139" s="418"/>
      <c r="D12139" s="418"/>
    </row>
    <row r="12140" spans="2:4">
      <c r="B12140" s="417"/>
      <c r="C12140" s="418"/>
      <c r="D12140" s="418"/>
    </row>
    <row r="12141" spans="2:4">
      <c r="B12141" s="417"/>
      <c r="C12141" s="418"/>
      <c r="D12141" s="418"/>
    </row>
    <row r="12142" spans="2:4">
      <c r="B12142" s="417"/>
      <c r="C12142" s="418"/>
      <c r="D12142" s="418"/>
    </row>
    <row r="12143" spans="2:4">
      <c r="B12143" s="417"/>
      <c r="C12143" s="418"/>
      <c r="D12143" s="418"/>
    </row>
    <row r="12144" spans="2:4">
      <c r="B12144" s="417"/>
      <c r="C12144" s="418"/>
      <c r="D12144" s="418"/>
    </row>
    <row r="12145" spans="2:4">
      <c r="B12145" s="417"/>
      <c r="C12145" s="418"/>
      <c r="D12145" s="418"/>
    </row>
    <row r="12146" spans="2:4">
      <c r="B12146" s="417"/>
      <c r="C12146" s="418"/>
      <c r="D12146" s="418"/>
    </row>
    <row r="12147" spans="2:4">
      <c r="B12147" s="417"/>
      <c r="C12147" s="418"/>
      <c r="D12147" s="418"/>
    </row>
    <row r="12148" spans="2:4">
      <c r="B12148" s="417"/>
      <c r="C12148" s="418"/>
      <c r="D12148" s="418"/>
    </row>
    <row r="12149" spans="2:4">
      <c r="B12149" s="417"/>
      <c r="C12149" s="418"/>
      <c r="D12149" s="418"/>
    </row>
    <row r="12150" spans="2:4">
      <c r="B12150" s="417"/>
      <c r="C12150" s="418"/>
      <c r="D12150" s="418"/>
    </row>
    <row r="12151" spans="2:4">
      <c r="B12151" s="417"/>
      <c r="C12151" s="418"/>
      <c r="D12151" s="418"/>
    </row>
    <row r="12152" spans="2:4">
      <c r="B12152" s="417"/>
      <c r="C12152" s="418"/>
      <c r="D12152" s="418"/>
    </row>
    <row r="12153" spans="2:4">
      <c r="B12153" s="417"/>
      <c r="C12153" s="418"/>
      <c r="D12153" s="418"/>
    </row>
    <row r="12154" spans="2:4">
      <c r="B12154" s="417"/>
      <c r="C12154" s="418"/>
      <c r="D12154" s="418"/>
    </row>
    <row r="12155" spans="2:4">
      <c r="B12155" s="417"/>
      <c r="C12155" s="418"/>
      <c r="D12155" s="418"/>
    </row>
    <row r="12156" spans="2:4">
      <c r="B12156" s="417"/>
      <c r="C12156" s="418"/>
      <c r="D12156" s="418"/>
    </row>
    <row r="12157" spans="2:4">
      <c r="B12157" s="417"/>
      <c r="C12157" s="418"/>
      <c r="D12157" s="418"/>
    </row>
    <row r="12158" spans="2:4">
      <c r="B12158" s="417"/>
      <c r="C12158" s="418"/>
      <c r="D12158" s="418"/>
    </row>
    <row r="12159" spans="2:4">
      <c r="B12159" s="417"/>
      <c r="C12159" s="418"/>
      <c r="D12159" s="418"/>
    </row>
    <row r="12160" spans="2:4">
      <c r="B12160" s="417"/>
      <c r="C12160" s="418"/>
      <c r="D12160" s="418"/>
    </row>
    <row r="12161" spans="2:4">
      <c r="B12161" s="417"/>
      <c r="C12161" s="418"/>
      <c r="D12161" s="418"/>
    </row>
    <row r="12162" spans="2:4">
      <c r="B12162" s="417"/>
      <c r="C12162" s="418"/>
      <c r="D12162" s="418"/>
    </row>
    <row r="12163" spans="2:4">
      <c r="B12163" s="417"/>
      <c r="C12163" s="418"/>
      <c r="D12163" s="418"/>
    </row>
    <row r="12164" spans="2:4">
      <c r="B12164" s="417"/>
      <c r="C12164" s="418"/>
      <c r="D12164" s="418"/>
    </row>
    <row r="12165" spans="2:4">
      <c r="B12165" s="417"/>
      <c r="C12165" s="418"/>
      <c r="D12165" s="418"/>
    </row>
    <row r="12166" spans="2:4">
      <c r="B12166" s="417"/>
      <c r="C12166" s="418"/>
      <c r="D12166" s="418"/>
    </row>
    <row r="12167" spans="2:4">
      <c r="B12167" s="417"/>
      <c r="C12167" s="418"/>
      <c r="D12167" s="418"/>
    </row>
    <row r="12168" spans="2:4">
      <c r="B12168" s="417"/>
      <c r="C12168" s="418"/>
      <c r="D12168" s="418"/>
    </row>
    <row r="12169" spans="2:4">
      <c r="B12169" s="417"/>
      <c r="C12169" s="418"/>
      <c r="D12169" s="418"/>
    </row>
    <row r="12170" spans="2:4">
      <c r="B12170" s="417"/>
      <c r="C12170" s="418"/>
      <c r="D12170" s="418"/>
    </row>
    <row r="12171" spans="2:4">
      <c r="B12171" s="417"/>
      <c r="C12171" s="418"/>
      <c r="D12171" s="418"/>
    </row>
    <row r="12172" spans="2:4">
      <c r="B12172" s="417"/>
      <c r="C12172" s="418"/>
      <c r="D12172" s="418"/>
    </row>
    <row r="12173" spans="2:4">
      <c r="B12173" s="417"/>
      <c r="C12173" s="418"/>
      <c r="D12173" s="418"/>
    </row>
    <row r="12174" spans="2:4">
      <c r="B12174" s="417"/>
      <c r="C12174" s="418"/>
      <c r="D12174" s="418"/>
    </row>
    <row r="12175" spans="2:4">
      <c r="B12175" s="417"/>
      <c r="C12175" s="418"/>
      <c r="D12175" s="418"/>
    </row>
    <row r="12176" spans="2:4">
      <c r="B12176" s="417"/>
      <c r="C12176" s="418"/>
      <c r="D12176" s="418"/>
    </row>
    <row r="12177" spans="2:4">
      <c r="B12177" s="417"/>
      <c r="C12177" s="418"/>
      <c r="D12177" s="418"/>
    </row>
    <row r="12178" spans="2:4">
      <c r="B12178" s="417"/>
      <c r="C12178" s="418"/>
      <c r="D12178" s="418"/>
    </row>
    <row r="12179" spans="2:4">
      <c r="B12179" s="417"/>
      <c r="C12179" s="418"/>
      <c r="D12179" s="418"/>
    </row>
    <row r="12180" spans="2:4">
      <c r="B12180" s="417"/>
      <c r="C12180" s="418"/>
      <c r="D12180" s="418"/>
    </row>
    <row r="12181" spans="2:4">
      <c r="B12181" s="417"/>
      <c r="C12181" s="418"/>
      <c r="D12181" s="418"/>
    </row>
    <row r="12182" spans="2:4">
      <c r="B12182" s="417"/>
      <c r="C12182" s="418"/>
      <c r="D12182" s="418"/>
    </row>
    <row r="12183" spans="2:4">
      <c r="B12183" s="417"/>
      <c r="C12183" s="418"/>
      <c r="D12183" s="418"/>
    </row>
    <row r="12184" spans="2:4">
      <c r="B12184" s="417"/>
      <c r="C12184" s="418"/>
      <c r="D12184" s="418"/>
    </row>
    <row r="12185" spans="2:4">
      <c r="B12185" s="417"/>
      <c r="C12185" s="418"/>
      <c r="D12185" s="418"/>
    </row>
    <row r="12186" spans="2:4">
      <c r="B12186" s="417"/>
      <c r="C12186" s="418"/>
      <c r="D12186" s="418"/>
    </row>
    <row r="12187" spans="2:4">
      <c r="B12187" s="417"/>
      <c r="C12187" s="418"/>
      <c r="D12187" s="418"/>
    </row>
    <row r="12188" spans="2:4">
      <c r="B12188" s="417"/>
      <c r="C12188" s="418"/>
      <c r="D12188" s="418"/>
    </row>
    <row r="12189" spans="2:4">
      <c r="B12189" s="417"/>
      <c r="C12189" s="418"/>
      <c r="D12189" s="418"/>
    </row>
    <row r="12190" spans="2:4">
      <c r="B12190" s="417"/>
      <c r="C12190" s="418"/>
      <c r="D12190" s="418"/>
    </row>
    <row r="12191" spans="2:4">
      <c r="B12191" s="417"/>
      <c r="C12191" s="418"/>
      <c r="D12191" s="418"/>
    </row>
    <row r="12192" spans="2:4">
      <c r="B12192" s="417"/>
      <c r="C12192" s="418"/>
      <c r="D12192" s="418"/>
    </row>
    <row r="12193" spans="2:4">
      <c r="B12193" s="417"/>
      <c r="C12193" s="418"/>
      <c r="D12193" s="418"/>
    </row>
    <row r="12194" spans="2:4">
      <c r="B12194" s="417"/>
      <c r="C12194" s="418"/>
      <c r="D12194" s="418"/>
    </row>
    <row r="12195" spans="2:4">
      <c r="B12195" s="417"/>
      <c r="C12195" s="418"/>
      <c r="D12195" s="418"/>
    </row>
    <row r="12196" spans="2:4">
      <c r="B12196" s="417"/>
      <c r="C12196" s="418"/>
      <c r="D12196" s="418"/>
    </row>
    <row r="12197" spans="2:4">
      <c r="B12197" s="417"/>
      <c r="C12197" s="418"/>
      <c r="D12197" s="418"/>
    </row>
    <row r="12198" spans="2:4">
      <c r="B12198" s="417"/>
      <c r="C12198" s="418"/>
      <c r="D12198" s="418"/>
    </row>
    <row r="12199" spans="2:4">
      <c r="B12199" s="417"/>
      <c r="C12199" s="418"/>
      <c r="D12199" s="418"/>
    </row>
    <row r="12200" spans="2:4">
      <c r="B12200" s="417"/>
      <c r="C12200" s="418"/>
      <c r="D12200" s="418"/>
    </row>
    <row r="12201" spans="2:4">
      <c r="B12201" s="417"/>
      <c r="C12201" s="418"/>
      <c r="D12201" s="418"/>
    </row>
    <row r="12202" spans="2:4">
      <c r="B12202" s="417"/>
      <c r="C12202" s="418"/>
      <c r="D12202" s="418"/>
    </row>
    <row r="12203" spans="2:4">
      <c r="B12203" s="417"/>
      <c r="C12203" s="418"/>
      <c r="D12203" s="418"/>
    </row>
    <row r="12204" spans="2:4">
      <c r="B12204" s="417"/>
      <c r="C12204" s="418"/>
      <c r="D12204" s="418"/>
    </row>
    <row r="12205" spans="2:4">
      <c r="B12205" s="417"/>
      <c r="C12205" s="418"/>
      <c r="D12205" s="418"/>
    </row>
    <row r="12206" spans="2:4">
      <c r="B12206" s="417"/>
      <c r="C12206" s="418"/>
      <c r="D12206" s="418"/>
    </row>
    <row r="12207" spans="2:4">
      <c r="B12207" s="417"/>
      <c r="C12207" s="418"/>
      <c r="D12207" s="418"/>
    </row>
    <row r="12208" spans="2:4">
      <c r="B12208" s="417"/>
      <c r="C12208" s="418"/>
      <c r="D12208" s="418"/>
    </row>
    <row r="12209" spans="2:4">
      <c r="B12209" s="417"/>
      <c r="C12209" s="418"/>
      <c r="D12209" s="418"/>
    </row>
    <row r="12210" spans="2:4">
      <c r="B12210" s="417"/>
      <c r="C12210" s="418"/>
      <c r="D12210" s="418"/>
    </row>
    <row r="12211" spans="2:4">
      <c r="B12211" s="417"/>
      <c r="C12211" s="418"/>
      <c r="D12211" s="418"/>
    </row>
    <row r="12212" spans="2:4">
      <c r="B12212" s="417"/>
      <c r="C12212" s="418"/>
      <c r="D12212" s="418"/>
    </row>
    <row r="12213" spans="2:4">
      <c r="B12213" s="417"/>
      <c r="C12213" s="418"/>
      <c r="D12213" s="418"/>
    </row>
    <row r="12214" spans="2:4">
      <c r="B12214" s="417"/>
      <c r="C12214" s="418"/>
      <c r="D12214" s="418"/>
    </row>
    <row r="12215" spans="2:4">
      <c r="B12215" s="417"/>
      <c r="C12215" s="418"/>
      <c r="D12215" s="418"/>
    </row>
    <row r="12216" spans="2:4">
      <c r="B12216" s="417"/>
      <c r="C12216" s="418"/>
      <c r="D12216" s="418"/>
    </row>
    <row r="12217" spans="2:4">
      <c r="B12217" s="417"/>
      <c r="C12217" s="418"/>
      <c r="D12217" s="418"/>
    </row>
    <row r="12218" spans="2:4">
      <c r="B12218" s="417"/>
      <c r="C12218" s="418"/>
      <c r="D12218" s="418"/>
    </row>
    <row r="12219" spans="2:4">
      <c r="B12219" s="417"/>
      <c r="C12219" s="418"/>
      <c r="D12219" s="418"/>
    </row>
    <row r="12220" spans="2:4">
      <c r="B12220" s="417"/>
      <c r="C12220" s="418"/>
      <c r="D12220" s="418"/>
    </row>
    <row r="12221" spans="2:4">
      <c r="B12221" s="417"/>
      <c r="C12221" s="418"/>
      <c r="D12221" s="418"/>
    </row>
    <row r="12222" spans="2:4">
      <c r="B12222" s="417"/>
      <c r="C12222" s="418"/>
      <c r="D12222" s="418"/>
    </row>
    <row r="12223" spans="2:4">
      <c r="B12223" s="417"/>
      <c r="C12223" s="418"/>
      <c r="D12223" s="418"/>
    </row>
    <row r="12224" spans="2:4">
      <c r="B12224" s="417"/>
      <c r="C12224" s="418"/>
      <c r="D12224" s="418"/>
    </row>
    <row r="12225" spans="2:4">
      <c r="B12225" s="417"/>
      <c r="C12225" s="418"/>
      <c r="D12225" s="418"/>
    </row>
    <row r="12226" spans="2:4">
      <c r="B12226" s="417"/>
      <c r="C12226" s="418"/>
      <c r="D12226" s="418"/>
    </row>
    <row r="12227" spans="2:4">
      <c r="B12227" s="417"/>
      <c r="C12227" s="418"/>
      <c r="D12227" s="418"/>
    </row>
    <row r="12228" spans="2:4">
      <c r="B12228" s="417"/>
      <c r="C12228" s="418"/>
      <c r="D12228" s="418"/>
    </row>
    <row r="12229" spans="2:4">
      <c r="B12229" s="417"/>
      <c r="C12229" s="418"/>
      <c r="D12229" s="418"/>
    </row>
    <row r="12230" spans="2:4">
      <c r="B12230" s="417"/>
      <c r="C12230" s="418"/>
      <c r="D12230" s="418"/>
    </row>
    <row r="12231" spans="2:4">
      <c r="B12231" s="417"/>
      <c r="C12231" s="418"/>
      <c r="D12231" s="418"/>
    </row>
    <row r="12232" spans="2:4">
      <c r="B12232" s="417"/>
      <c r="C12232" s="418"/>
      <c r="D12232" s="418"/>
    </row>
    <row r="12233" spans="2:4">
      <c r="B12233" s="417"/>
      <c r="C12233" s="418"/>
      <c r="D12233" s="418"/>
    </row>
    <row r="12234" spans="2:4">
      <c r="B12234" s="417"/>
      <c r="C12234" s="418"/>
      <c r="D12234" s="418"/>
    </row>
    <row r="12235" spans="2:4">
      <c r="B12235" s="417"/>
      <c r="C12235" s="418"/>
      <c r="D12235" s="418"/>
    </row>
    <row r="12236" spans="2:4">
      <c r="B12236" s="417"/>
      <c r="C12236" s="418"/>
      <c r="D12236" s="418"/>
    </row>
    <row r="12237" spans="2:4">
      <c r="B12237" s="417"/>
      <c r="C12237" s="418"/>
      <c r="D12237" s="418"/>
    </row>
    <row r="12238" spans="2:4">
      <c r="B12238" s="417"/>
      <c r="C12238" s="418"/>
      <c r="D12238" s="418"/>
    </row>
    <row r="12239" spans="2:4">
      <c r="B12239" s="417"/>
      <c r="C12239" s="418"/>
      <c r="D12239" s="418"/>
    </row>
    <row r="12240" spans="2:4">
      <c r="B12240" s="417"/>
      <c r="C12240" s="418"/>
      <c r="D12240" s="418"/>
    </row>
    <row r="12241" spans="2:4">
      <c r="B12241" s="417"/>
      <c r="C12241" s="418"/>
      <c r="D12241" s="418"/>
    </row>
    <row r="12242" spans="2:4">
      <c r="B12242" s="417"/>
      <c r="C12242" s="418"/>
      <c r="D12242" s="418"/>
    </row>
    <row r="12243" spans="2:4">
      <c r="B12243" s="417"/>
      <c r="C12243" s="418"/>
      <c r="D12243" s="418"/>
    </row>
    <row r="12244" spans="2:4">
      <c r="B12244" s="417"/>
      <c r="C12244" s="418"/>
      <c r="D12244" s="418"/>
    </row>
    <row r="12245" spans="2:4">
      <c r="B12245" s="417"/>
      <c r="C12245" s="418"/>
      <c r="D12245" s="418"/>
    </row>
    <row r="12246" spans="2:4">
      <c r="B12246" s="417"/>
      <c r="C12246" s="418"/>
      <c r="D12246" s="418"/>
    </row>
    <row r="12247" spans="2:4">
      <c r="B12247" s="417"/>
      <c r="C12247" s="418"/>
      <c r="D12247" s="418"/>
    </row>
    <row r="12248" spans="2:4">
      <c r="B12248" s="417"/>
      <c r="C12248" s="418"/>
      <c r="D12248" s="418"/>
    </row>
    <row r="12249" spans="2:4">
      <c r="B12249" s="417"/>
      <c r="C12249" s="418"/>
      <c r="D12249" s="418"/>
    </row>
    <row r="12250" spans="2:4">
      <c r="B12250" s="417"/>
      <c r="C12250" s="418"/>
      <c r="D12250" s="418"/>
    </row>
    <row r="12251" spans="2:4">
      <c r="B12251" s="417"/>
      <c r="C12251" s="418"/>
      <c r="D12251" s="418"/>
    </row>
    <row r="12252" spans="2:4">
      <c r="B12252" s="417"/>
      <c r="C12252" s="418"/>
      <c r="D12252" s="418"/>
    </row>
    <row r="12253" spans="2:4">
      <c r="B12253" s="417"/>
      <c r="C12253" s="418"/>
      <c r="D12253" s="418"/>
    </row>
    <row r="12254" spans="2:4">
      <c r="B12254" s="417"/>
      <c r="C12254" s="418"/>
      <c r="D12254" s="418"/>
    </row>
    <row r="12255" spans="2:4">
      <c r="B12255" s="417"/>
      <c r="C12255" s="418"/>
      <c r="D12255" s="418"/>
    </row>
    <row r="12256" spans="2:4">
      <c r="B12256" s="417"/>
      <c r="C12256" s="418"/>
      <c r="D12256" s="418"/>
    </row>
    <row r="12257" spans="2:4">
      <c r="B12257" s="417"/>
      <c r="C12257" s="418"/>
      <c r="D12257" s="418"/>
    </row>
    <row r="12258" spans="2:4">
      <c r="B12258" s="417"/>
      <c r="C12258" s="418"/>
      <c r="D12258" s="418"/>
    </row>
    <row r="12259" spans="2:4">
      <c r="B12259" s="417"/>
      <c r="C12259" s="418"/>
      <c r="D12259" s="418"/>
    </row>
    <row r="12260" spans="2:4">
      <c r="B12260" s="417"/>
      <c r="C12260" s="418"/>
      <c r="D12260" s="418"/>
    </row>
    <row r="12261" spans="2:4">
      <c r="B12261" s="417"/>
      <c r="C12261" s="418"/>
      <c r="D12261" s="418"/>
    </row>
    <row r="12262" spans="2:4">
      <c r="B12262" s="417"/>
      <c r="C12262" s="418"/>
      <c r="D12262" s="418"/>
    </row>
    <row r="12263" spans="2:4">
      <c r="B12263" s="417"/>
      <c r="C12263" s="418"/>
      <c r="D12263" s="418"/>
    </row>
    <row r="12264" spans="2:4">
      <c r="B12264" s="417"/>
      <c r="C12264" s="418"/>
      <c r="D12264" s="418"/>
    </row>
    <row r="12265" spans="2:4">
      <c r="B12265" s="417"/>
      <c r="C12265" s="418"/>
      <c r="D12265" s="418"/>
    </row>
    <row r="12266" spans="2:4">
      <c r="B12266" s="417"/>
      <c r="C12266" s="418"/>
      <c r="D12266" s="418"/>
    </row>
    <row r="12267" spans="2:4">
      <c r="B12267" s="417"/>
      <c r="C12267" s="418"/>
      <c r="D12267" s="418"/>
    </row>
    <row r="12268" spans="2:4">
      <c r="B12268" s="417"/>
      <c r="C12268" s="418"/>
      <c r="D12268" s="418"/>
    </row>
    <row r="12269" spans="2:4">
      <c r="B12269" s="417"/>
      <c r="C12269" s="418"/>
      <c r="D12269" s="418"/>
    </row>
    <row r="12270" spans="2:4">
      <c r="B12270" s="417"/>
      <c r="C12270" s="418"/>
      <c r="D12270" s="418"/>
    </row>
    <row r="12271" spans="2:4">
      <c r="B12271" s="417"/>
      <c r="C12271" s="418"/>
      <c r="D12271" s="418"/>
    </row>
    <row r="12272" spans="2:4">
      <c r="B12272" s="417"/>
      <c r="C12272" s="418"/>
      <c r="D12272" s="418"/>
    </row>
    <row r="12273" spans="2:4">
      <c r="B12273" s="417"/>
      <c r="C12273" s="418"/>
      <c r="D12273" s="418"/>
    </row>
    <row r="12274" spans="2:4">
      <c r="B12274" s="417"/>
      <c r="C12274" s="418"/>
      <c r="D12274" s="418"/>
    </row>
    <row r="12275" spans="2:4">
      <c r="B12275" s="417"/>
      <c r="C12275" s="418"/>
      <c r="D12275" s="418"/>
    </row>
    <row r="12276" spans="2:4">
      <c r="B12276" s="417"/>
      <c r="C12276" s="418"/>
      <c r="D12276" s="418"/>
    </row>
    <row r="12277" spans="2:4">
      <c r="B12277" s="417"/>
      <c r="C12277" s="418"/>
      <c r="D12277" s="418"/>
    </row>
    <row r="12278" spans="2:4">
      <c r="B12278" s="417"/>
      <c r="C12278" s="418"/>
      <c r="D12278" s="418"/>
    </row>
    <row r="12279" spans="2:4">
      <c r="B12279" s="417"/>
      <c r="C12279" s="418"/>
      <c r="D12279" s="418"/>
    </row>
    <row r="12280" spans="2:4">
      <c r="B12280" s="417"/>
      <c r="C12280" s="418"/>
      <c r="D12280" s="418"/>
    </row>
    <row r="12281" spans="2:4">
      <c r="B12281" s="417"/>
      <c r="C12281" s="418"/>
      <c r="D12281" s="418"/>
    </row>
    <row r="12282" spans="2:4">
      <c r="B12282" s="417"/>
      <c r="C12282" s="418"/>
      <c r="D12282" s="418"/>
    </row>
    <row r="12283" spans="2:4">
      <c r="B12283" s="417"/>
      <c r="C12283" s="418"/>
      <c r="D12283" s="418"/>
    </row>
    <row r="12284" spans="2:4">
      <c r="B12284" s="417"/>
      <c r="C12284" s="418"/>
      <c r="D12284" s="418"/>
    </row>
    <row r="12285" spans="2:4">
      <c r="B12285" s="417"/>
      <c r="C12285" s="418"/>
      <c r="D12285" s="418"/>
    </row>
    <row r="12286" spans="2:4">
      <c r="B12286" s="417"/>
      <c r="C12286" s="418"/>
      <c r="D12286" s="418"/>
    </row>
    <row r="12287" spans="2:4">
      <c r="B12287" s="417"/>
      <c r="C12287" s="418"/>
      <c r="D12287" s="418"/>
    </row>
    <row r="12288" spans="2:4">
      <c r="B12288" s="417"/>
      <c r="C12288" s="418"/>
      <c r="D12288" s="418"/>
    </row>
    <row r="12289" spans="2:4">
      <c r="B12289" s="417"/>
      <c r="C12289" s="418"/>
      <c r="D12289" s="418"/>
    </row>
    <row r="12290" spans="2:4">
      <c r="B12290" s="417"/>
      <c r="C12290" s="418"/>
      <c r="D12290" s="418"/>
    </row>
    <row r="12291" spans="2:4">
      <c r="B12291" s="417"/>
      <c r="C12291" s="418"/>
      <c r="D12291" s="418"/>
    </row>
    <row r="12292" spans="2:4">
      <c r="B12292" s="417"/>
      <c r="C12292" s="418"/>
      <c r="D12292" s="418"/>
    </row>
    <row r="12293" spans="2:4">
      <c r="B12293" s="417"/>
      <c r="C12293" s="418"/>
      <c r="D12293" s="418"/>
    </row>
    <row r="12294" spans="2:4">
      <c r="B12294" s="417"/>
      <c r="C12294" s="418"/>
      <c r="D12294" s="418"/>
    </row>
    <row r="12295" spans="2:4">
      <c r="B12295" s="417"/>
      <c r="C12295" s="418"/>
      <c r="D12295" s="418"/>
    </row>
    <row r="12296" spans="2:4">
      <c r="B12296" s="417"/>
      <c r="C12296" s="418"/>
      <c r="D12296" s="418"/>
    </row>
    <row r="12297" spans="2:4">
      <c r="B12297" s="417"/>
      <c r="C12297" s="418"/>
      <c r="D12297" s="418"/>
    </row>
    <row r="12298" spans="2:4">
      <c r="B12298" s="417"/>
      <c r="C12298" s="418"/>
      <c r="D12298" s="418"/>
    </row>
    <row r="12299" spans="2:4">
      <c r="B12299" s="417"/>
      <c r="C12299" s="418"/>
      <c r="D12299" s="418"/>
    </row>
    <row r="12300" spans="2:4">
      <c r="B12300" s="417"/>
      <c r="C12300" s="418"/>
      <c r="D12300" s="418"/>
    </row>
    <row r="12301" spans="2:4">
      <c r="B12301" s="417"/>
      <c r="C12301" s="418"/>
      <c r="D12301" s="418"/>
    </row>
    <row r="12302" spans="2:4">
      <c r="B12302" s="417"/>
      <c r="C12302" s="418"/>
      <c r="D12302" s="418"/>
    </row>
    <row r="12303" spans="2:4">
      <c r="B12303" s="417"/>
      <c r="C12303" s="418"/>
      <c r="D12303" s="418"/>
    </row>
    <row r="12304" spans="2:4">
      <c r="B12304" s="417"/>
      <c r="C12304" s="418"/>
      <c r="D12304" s="418"/>
    </row>
    <row r="12305" spans="2:4">
      <c r="B12305" s="417"/>
      <c r="C12305" s="418"/>
      <c r="D12305" s="418"/>
    </row>
    <row r="12306" spans="2:4">
      <c r="B12306" s="417"/>
      <c r="C12306" s="418"/>
      <c r="D12306" s="418"/>
    </row>
    <row r="12307" spans="2:4">
      <c r="B12307" s="417"/>
      <c r="C12307" s="418"/>
      <c r="D12307" s="418"/>
    </row>
    <row r="12308" spans="2:4">
      <c r="B12308" s="417"/>
      <c r="C12308" s="418"/>
      <c r="D12308" s="418"/>
    </row>
    <row r="12309" spans="2:4">
      <c r="B12309" s="417"/>
      <c r="C12309" s="418"/>
      <c r="D12309" s="418"/>
    </row>
    <row r="12310" spans="2:4">
      <c r="B12310" s="417"/>
      <c r="C12310" s="418"/>
      <c r="D12310" s="418"/>
    </row>
    <row r="12311" spans="2:4">
      <c r="B12311" s="417"/>
      <c r="C12311" s="418"/>
      <c r="D12311" s="418"/>
    </row>
    <row r="12312" spans="2:4">
      <c r="B12312" s="417"/>
      <c r="C12312" s="418"/>
      <c r="D12312" s="418"/>
    </row>
    <row r="12313" spans="2:4">
      <c r="B12313" s="417"/>
      <c r="C12313" s="418"/>
      <c r="D12313" s="418"/>
    </row>
    <row r="12314" spans="2:4">
      <c r="B12314" s="417"/>
      <c r="C12314" s="418"/>
      <c r="D12314" s="418"/>
    </row>
    <row r="12315" spans="2:4">
      <c r="B12315" s="417"/>
      <c r="C12315" s="418"/>
      <c r="D12315" s="418"/>
    </row>
    <row r="12316" spans="2:4">
      <c r="B12316" s="417"/>
      <c r="C12316" s="418"/>
      <c r="D12316" s="418"/>
    </row>
    <row r="12317" spans="2:4">
      <c r="B12317" s="417"/>
      <c r="C12317" s="418"/>
      <c r="D12317" s="418"/>
    </row>
    <row r="12318" spans="2:4">
      <c r="B12318" s="417"/>
      <c r="C12318" s="418"/>
      <c r="D12318" s="418"/>
    </row>
    <row r="12319" spans="2:4">
      <c r="B12319" s="417"/>
      <c r="C12319" s="418"/>
      <c r="D12319" s="418"/>
    </row>
    <row r="12320" spans="2:4">
      <c r="B12320" s="417"/>
      <c r="C12320" s="418"/>
      <c r="D12320" s="418"/>
    </row>
    <row r="12321" spans="2:4">
      <c r="B12321" s="417"/>
      <c r="C12321" s="418"/>
      <c r="D12321" s="418"/>
    </row>
    <row r="12322" spans="2:4">
      <c r="B12322" s="417"/>
      <c r="C12322" s="418"/>
      <c r="D12322" s="418"/>
    </row>
    <row r="12323" spans="2:4">
      <c r="B12323" s="417"/>
      <c r="C12323" s="418"/>
      <c r="D12323" s="418"/>
    </row>
    <row r="12324" spans="2:4">
      <c r="B12324" s="417"/>
      <c r="C12324" s="418"/>
      <c r="D12324" s="418"/>
    </row>
    <row r="12325" spans="2:4">
      <c r="B12325" s="417"/>
      <c r="C12325" s="418"/>
      <c r="D12325" s="418"/>
    </row>
    <row r="12326" spans="2:4">
      <c r="B12326" s="417"/>
      <c r="C12326" s="418"/>
      <c r="D12326" s="418"/>
    </row>
    <row r="12327" spans="2:4">
      <c r="B12327" s="417"/>
      <c r="C12327" s="418"/>
      <c r="D12327" s="418"/>
    </row>
    <row r="12328" spans="2:4">
      <c r="B12328" s="417"/>
      <c r="C12328" s="418"/>
      <c r="D12328" s="418"/>
    </row>
    <row r="12329" spans="2:4">
      <c r="B12329" s="417"/>
      <c r="C12329" s="418"/>
      <c r="D12329" s="418"/>
    </row>
    <row r="12330" spans="2:4">
      <c r="B12330" s="417"/>
      <c r="C12330" s="418"/>
      <c r="D12330" s="418"/>
    </row>
    <row r="12331" spans="2:4">
      <c r="B12331" s="417"/>
      <c r="C12331" s="418"/>
      <c r="D12331" s="418"/>
    </row>
    <row r="12332" spans="2:4">
      <c r="B12332" s="417"/>
      <c r="C12332" s="418"/>
      <c r="D12332" s="418"/>
    </row>
    <row r="12333" spans="2:4">
      <c r="B12333" s="417"/>
      <c r="C12333" s="418"/>
      <c r="D12333" s="418"/>
    </row>
    <row r="12334" spans="2:4">
      <c r="B12334" s="417"/>
      <c r="C12334" s="418"/>
      <c r="D12334" s="418"/>
    </row>
    <row r="12335" spans="2:4">
      <c r="B12335" s="417"/>
      <c r="C12335" s="418"/>
      <c r="D12335" s="418"/>
    </row>
    <row r="12336" spans="2:4">
      <c r="B12336" s="417"/>
      <c r="C12336" s="418"/>
      <c r="D12336" s="418"/>
    </row>
    <row r="12337" spans="2:4">
      <c r="B12337" s="417"/>
      <c r="C12337" s="418"/>
      <c r="D12337" s="418"/>
    </row>
    <row r="12338" spans="2:4">
      <c r="B12338" s="417"/>
      <c r="C12338" s="418"/>
      <c r="D12338" s="418"/>
    </row>
    <row r="12339" spans="2:4">
      <c r="B12339" s="417"/>
      <c r="C12339" s="418"/>
      <c r="D12339" s="418"/>
    </row>
    <row r="12340" spans="2:4">
      <c r="B12340" s="417"/>
      <c r="C12340" s="418"/>
      <c r="D12340" s="418"/>
    </row>
    <row r="12341" spans="2:4">
      <c r="B12341" s="417"/>
      <c r="C12341" s="418"/>
      <c r="D12341" s="418"/>
    </row>
    <row r="12342" spans="2:4">
      <c r="B12342" s="417"/>
      <c r="C12342" s="418"/>
      <c r="D12342" s="418"/>
    </row>
    <row r="12343" spans="2:4">
      <c r="B12343" s="417"/>
      <c r="C12343" s="418"/>
      <c r="D12343" s="418"/>
    </row>
    <row r="12344" spans="2:4">
      <c r="B12344" s="417"/>
      <c r="C12344" s="418"/>
      <c r="D12344" s="418"/>
    </row>
    <row r="12345" spans="2:4">
      <c r="B12345" s="417"/>
      <c r="C12345" s="418"/>
      <c r="D12345" s="418"/>
    </row>
    <row r="12346" spans="2:4">
      <c r="B12346" s="417"/>
      <c r="C12346" s="418"/>
      <c r="D12346" s="418"/>
    </row>
    <row r="12347" spans="2:4">
      <c r="B12347" s="417"/>
      <c r="C12347" s="418"/>
      <c r="D12347" s="418"/>
    </row>
    <row r="12348" spans="2:4">
      <c r="B12348" s="417"/>
      <c r="C12348" s="418"/>
      <c r="D12348" s="418"/>
    </row>
    <row r="12349" spans="2:4">
      <c r="B12349" s="417"/>
      <c r="C12349" s="418"/>
      <c r="D12349" s="418"/>
    </row>
    <row r="12350" spans="2:4">
      <c r="B12350" s="417"/>
      <c r="C12350" s="418"/>
      <c r="D12350" s="418"/>
    </row>
    <row r="12351" spans="2:4">
      <c r="B12351" s="417"/>
      <c r="C12351" s="418"/>
      <c r="D12351" s="418"/>
    </row>
    <row r="12352" spans="2:4">
      <c r="B12352" s="417"/>
      <c r="C12352" s="418"/>
      <c r="D12352" s="418"/>
    </row>
    <row r="12353" spans="2:4">
      <c r="B12353" s="417"/>
      <c r="C12353" s="418"/>
      <c r="D12353" s="418"/>
    </row>
    <row r="12354" spans="2:4">
      <c r="B12354" s="417"/>
      <c r="C12354" s="418"/>
      <c r="D12354" s="418"/>
    </row>
    <row r="12355" spans="2:4">
      <c r="B12355" s="417"/>
      <c r="C12355" s="418"/>
      <c r="D12355" s="418"/>
    </row>
    <row r="12356" spans="2:4">
      <c r="B12356" s="417"/>
      <c r="C12356" s="418"/>
      <c r="D12356" s="418"/>
    </row>
    <row r="12357" spans="2:4">
      <c r="B12357" s="417"/>
      <c r="C12357" s="418"/>
      <c r="D12357" s="418"/>
    </row>
    <row r="12358" spans="2:4">
      <c r="B12358" s="417"/>
      <c r="C12358" s="418"/>
      <c r="D12358" s="418"/>
    </row>
    <row r="12359" spans="2:4">
      <c r="B12359" s="417"/>
      <c r="C12359" s="418"/>
      <c r="D12359" s="418"/>
    </row>
    <row r="12360" spans="2:4">
      <c r="B12360" s="417"/>
      <c r="C12360" s="418"/>
      <c r="D12360" s="418"/>
    </row>
    <row r="12361" spans="2:4">
      <c r="B12361" s="417"/>
      <c r="C12361" s="418"/>
      <c r="D12361" s="418"/>
    </row>
    <row r="12362" spans="2:4">
      <c r="B12362" s="417"/>
      <c r="C12362" s="418"/>
      <c r="D12362" s="418"/>
    </row>
    <row r="12363" spans="2:4">
      <c r="B12363" s="417"/>
      <c r="C12363" s="418"/>
      <c r="D12363" s="418"/>
    </row>
    <row r="12364" spans="2:4">
      <c r="B12364" s="417"/>
      <c r="C12364" s="418"/>
      <c r="D12364" s="418"/>
    </row>
    <row r="12365" spans="2:4">
      <c r="B12365" s="417"/>
      <c r="C12365" s="418"/>
      <c r="D12365" s="418"/>
    </row>
    <row r="12366" spans="2:4">
      <c r="B12366" s="417"/>
      <c r="C12366" s="418"/>
      <c r="D12366" s="418"/>
    </row>
    <row r="12367" spans="2:4">
      <c r="B12367" s="417"/>
      <c r="C12367" s="418"/>
      <c r="D12367" s="418"/>
    </row>
    <row r="12368" spans="2:4">
      <c r="B12368" s="417"/>
      <c r="C12368" s="418"/>
      <c r="D12368" s="418"/>
    </row>
    <row r="12369" spans="2:4">
      <c r="B12369" s="417"/>
      <c r="C12369" s="418"/>
      <c r="D12369" s="418"/>
    </row>
    <row r="12370" spans="2:4">
      <c r="B12370" s="417"/>
      <c r="C12370" s="418"/>
      <c r="D12370" s="418"/>
    </row>
    <row r="12371" spans="2:4">
      <c r="B12371" s="417"/>
      <c r="C12371" s="418"/>
      <c r="D12371" s="418"/>
    </row>
    <row r="12372" spans="2:4">
      <c r="B12372" s="417"/>
      <c r="C12372" s="418"/>
      <c r="D12372" s="418"/>
    </row>
    <row r="12373" spans="2:4">
      <c r="B12373" s="417"/>
      <c r="C12373" s="418"/>
      <c r="D12373" s="418"/>
    </row>
    <row r="12374" spans="2:4">
      <c r="B12374" s="417"/>
      <c r="C12374" s="418"/>
      <c r="D12374" s="418"/>
    </row>
    <row r="12375" spans="2:4">
      <c r="B12375" s="417"/>
      <c r="C12375" s="418"/>
      <c r="D12375" s="418"/>
    </row>
    <row r="12376" spans="2:4">
      <c r="B12376" s="417"/>
      <c r="C12376" s="418"/>
      <c r="D12376" s="418"/>
    </row>
    <row r="12377" spans="2:4">
      <c r="B12377" s="417"/>
      <c r="C12377" s="418"/>
      <c r="D12377" s="418"/>
    </row>
    <row r="12378" spans="2:4">
      <c r="B12378" s="417"/>
      <c r="C12378" s="418"/>
      <c r="D12378" s="418"/>
    </row>
    <row r="12379" spans="2:4">
      <c r="B12379" s="417"/>
      <c r="C12379" s="418"/>
      <c r="D12379" s="418"/>
    </row>
    <row r="12380" spans="2:4">
      <c r="B12380" s="417"/>
      <c r="C12380" s="418"/>
      <c r="D12380" s="418"/>
    </row>
    <row r="12381" spans="2:4">
      <c r="B12381" s="417"/>
      <c r="C12381" s="418"/>
      <c r="D12381" s="418"/>
    </row>
    <row r="12382" spans="2:4">
      <c r="B12382" s="417"/>
      <c r="C12382" s="418"/>
      <c r="D12382" s="418"/>
    </row>
    <row r="12383" spans="2:4">
      <c r="B12383" s="417"/>
      <c r="C12383" s="418"/>
      <c r="D12383" s="418"/>
    </row>
    <row r="12384" spans="2:4">
      <c r="B12384" s="417"/>
      <c r="C12384" s="418"/>
      <c r="D12384" s="418"/>
    </row>
    <row r="12385" spans="2:4">
      <c r="B12385" s="417"/>
      <c r="C12385" s="418"/>
      <c r="D12385" s="418"/>
    </row>
    <row r="12386" spans="2:4">
      <c r="B12386" s="417"/>
      <c r="C12386" s="418"/>
      <c r="D12386" s="418"/>
    </row>
    <row r="12387" spans="2:4">
      <c r="B12387" s="417"/>
      <c r="C12387" s="418"/>
      <c r="D12387" s="418"/>
    </row>
    <row r="12388" spans="2:4">
      <c r="B12388" s="417"/>
      <c r="C12388" s="418"/>
      <c r="D12388" s="418"/>
    </row>
    <row r="12389" spans="2:4">
      <c r="B12389" s="417"/>
      <c r="C12389" s="418"/>
      <c r="D12389" s="418"/>
    </row>
    <row r="12390" spans="2:4">
      <c r="B12390" s="417"/>
      <c r="C12390" s="418"/>
      <c r="D12390" s="418"/>
    </row>
    <row r="12391" spans="2:4">
      <c r="B12391" s="417"/>
      <c r="C12391" s="418"/>
      <c r="D12391" s="418"/>
    </row>
    <row r="12392" spans="2:4">
      <c r="B12392" s="417"/>
      <c r="C12392" s="418"/>
      <c r="D12392" s="418"/>
    </row>
    <row r="12393" spans="2:4">
      <c r="B12393" s="417"/>
      <c r="C12393" s="418"/>
      <c r="D12393" s="418"/>
    </row>
    <row r="12394" spans="2:4">
      <c r="B12394" s="417"/>
      <c r="C12394" s="418"/>
      <c r="D12394" s="418"/>
    </row>
    <row r="12395" spans="2:4">
      <c r="B12395" s="417"/>
      <c r="C12395" s="418"/>
      <c r="D12395" s="418"/>
    </row>
    <row r="12396" spans="2:4">
      <c r="B12396" s="417"/>
      <c r="C12396" s="418"/>
      <c r="D12396" s="418"/>
    </row>
    <row r="12397" spans="2:4">
      <c r="B12397" s="417"/>
      <c r="C12397" s="418"/>
      <c r="D12397" s="418"/>
    </row>
    <row r="12398" spans="2:4">
      <c r="B12398" s="417"/>
      <c r="C12398" s="418"/>
      <c r="D12398" s="418"/>
    </row>
    <row r="12399" spans="2:4">
      <c r="B12399" s="417"/>
      <c r="C12399" s="418"/>
      <c r="D12399" s="418"/>
    </row>
    <row r="12400" spans="2:4">
      <c r="B12400" s="417"/>
      <c r="C12400" s="418"/>
      <c r="D12400" s="418"/>
    </row>
    <row r="12401" spans="2:4">
      <c r="B12401" s="417"/>
      <c r="C12401" s="418"/>
      <c r="D12401" s="418"/>
    </row>
    <row r="12402" spans="2:4">
      <c r="B12402" s="417"/>
      <c r="C12402" s="418"/>
      <c r="D12402" s="418"/>
    </row>
    <row r="12403" spans="2:4">
      <c r="B12403" s="417"/>
      <c r="C12403" s="418"/>
      <c r="D12403" s="418"/>
    </row>
    <row r="12404" spans="2:4">
      <c r="B12404" s="417"/>
      <c r="C12404" s="418"/>
      <c r="D12404" s="418"/>
    </row>
    <row r="12405" spans="2:4">
      <c r="B12405" s="417"/>
      <c r="C12405" s="418"/>
      <c r="D12405" s="418"/>
    </row>
    <row r="12406" spans="2:4">
      <c r="B12406" s="417"/>
      <c r="C12406" s="418"/>
      <c r="D12406" s="418"/>
    </row>
    <row r="12407" spans="2:4">
      <c r="B12407" s="417"/>
      <c r="C12407" s="418"/>
      <c r="D12407" s="418"/>
    </row>
    <row r="12408" spans="2:4">
      <c r="B12408" s="417"/>
      <c r="C12408" s="418"/>
      <c r="D12408" s="418"/>
    </row>
    <row r="12409" spans="2:4">
      <c r="B12409" s="417"/>
      <c r="C12409" s="418"/>
      <c r="D12409" s="418"/>
    </row>
    <row r="12410" spans="2:4">
      <c r="B12410" s="417"/>
      <c r="C12410" s="418"/>
      <c r="D12410" s="418"/>
    </row>
    <row r="12411" spans="2:4">
      <c r="B12411" s="417"/>
      <c r="C12411" s="418"/>
      <c r="D12411" s="418"/>
    </row>
    <row r="12412" spans="2:4">
      <c r="B12412" s="417"/>
      <c r="C12412" s="418"/>
      <c r="D12412" s="418"/>
    </row>
    <row r="12413" spans="2:4">
      <c r="B12413" s="417"/>
      <c r="C12413" s="418"/>
      <c r="D12413" s="418"/>
    </row>
    <row r="12414" spans="2:4">
      <c r="B12414" s="417"/>
      <c r="C12414" s="418"/>
      <c r="D12414" s="418"/>
    </row>
    <row r="12415" spans="2:4">
      <c r="B12415" s="417"/>
      <c r="C12415" s="418"/>
      <c r="D12415" s="418"/>
    </row>
    <row r="12416" spans="2:4">
      <c r="B12416" s="417"/>
      <c r="C12416" s="418"/>
      <c r="D12416" s="418"/>
    </row>
    <row r="12417" spans="2:4">
      <c r="B12417" s="417"/>
      <c r="C12417" s="418"/>
      <c r="D12417" s="418"/>
    </row>
    <row r="12418" spans="2:4">
      <c r="B12418" s="417"/>
      <c r="C12418" s="418"/>
      <c r="D12418" s="418"/>
    </row>
    <row r="12419" spans="2:4">
      <c r="B12419" s="417"/>
      <c r="C12419" s="418"/>
      <c r="D12419" s="418"/>
    </row>
    <row r="12420" spans="2:4">
      <c r="B12420" s="417"/>
      <c r="C12420" s="418"/>
      <c r="D12420" s="418"/>
    </row>
    <row r="12421" spans="2:4">
      <c r="B12421" s="417"/>
      <c r="C12421" s="418"/>
      <c r="D12421" s="418"/>
    </row>
    <row r="12422" spans="2:4">
      <c r="B12422" s="417"/>
      <c r="C12422" s="418"/>
      <c r="D12422" s="418"/>
    </row>
    <row r="12423" spans="2:4">
      <c r="B12423" s="417"/>
      <c r="C12423" s="418"/>
      <c r="D12423" s="418"/>
    </row>
    <row r="12424" spans="2:4">
      <c r="B12424" s="417"/>
      <c r="C12424" s="418"/>
      <c r="D12424" s="418"/>
    </row>
    <row r="12425" spans="2:4">
      <c r="B12425" s="417"/>
      <c r="C12425" s="418"/>
      <c r="D12425" s="418"/>
    </row>
    <row r="12426" spans="2:4">
      <c r="B12426" s="417"/>
      <c r="C12426" s="418"/>
      <c r="D12426" s="418"/>
    </row>
    <row r="12427" spans="2:4">
      <c r="B12427" s="417"/>
      <c r="C12427" s="418"/>
      <c r="D12427" s="418"/>
    </row>
    <row r="12428" spans="2:4">
      <c r="B12428" s="417"/>
      <c r="C12428" s="418"/>
      <c r="D12428" s="418"/>
    </row>
    <row r="12429" spans="2:4">
      <c r="B12429" s="417"/>
      <c r="C12429" s="418"/>
      <c r="D12429" s="418"/>
    </row>
    <row r="12430" spans="2:4">
      <c r="B12430" s="417"/>
      <c r="C12430" s="418"/>
      <c r="D12430" s="418"/>
    </row>
    <row r="12431" spans="2:4">
      <c r="B12431" s="417"/>
      <c r="C12431" s="418"/>
      <c r="D12431" s="418"/>
    </row>
    <row r="12432" spans="2:4">
      <c r="B12432" s="417"/>
      <c r="C12432" s="418"/>
      <c r="D12432" s="418"/>
    </row>
    <row r="12433" spans="2:4">
      <c r="B12433" s="417"/>
      <c r="C12433" s="418"/>
      <c r="D12433" s="418"/>
    </row>
    <row r="12434" spans="2:4">
      <c r="B12434" s="417"/>
      <c r="C12434" s="418"/>
      <c r="D12434" s="418"/>
    </row>
    <row r="12435" spans="2:4">
      <c r="B12435" s="417"/>
      <c r="C12435" s="418"/>
      <c r="D12435" s="418"/>
    </row>
    <row r="12436" spans="2:4">
      <c r="B12436" s="417"/>
      <c r="C12436" s="418"/>
      <c r="D12436" s="418"/>
    </row>
    <row r="12437" spans="2:4">
      <c r="B12437" s="417"/>
      <c r="C12437" s="418"/>
      <c r="D12437" s="418"/>
    </row>
    <row r="12438" spans="2:4">
      <c r="B12438" s="417"/>
      <c r="C12438" s="418"/>
      <c r="D12438" s="418"/>
    </row>
    <row r="12439" spans="2:4">
      <c r="B12439" s="417"/>
      <c r="C12439" s="418"/>
      <c r="D12439" s="418"/>
    </row>
    <row r="12440" spans="2:4">
      <c r="B12440" s="417"/>
      <c r="C12440" s="418"/>
      <c r="D12440" s="418"/>
    </row>
    <row r="12441" spans="2:4">
      <c r="B12441" s="417"/>
      <c r="C12441" s="418"/>
      <c r="D12441" s="418"/>
    </row>
    <row r="12442" spans="2:4">
      <c r="B12442" s="417"/>
      <c r="C12442" s="418"/>
      <c r="D12442" s="418"/>
    </row>
    <row r="12443" spans="2:4">
      <c r="B12443" s="417"/>
      <c r="C12443" s="418"/>
      <c r="D12443" s="418"/>
    </row>
    <row r="12444" spans="2:4">
      <c r="B12444" s="417"/>
      <c r="C12444" s="418"/>
      <c r="D12444" s="418"/>
    </row>
    <row r="12445" spans="2:4">
      <c r="B12445" s="417"/>
      <c r="C12445" s="418"/>
      <c r="D12445" s="418"/>
    </row>
    <row r="12446" spans="2:4">
      <c r="B12446" s="417"/>
      <c r="C12446" s="418"/>
      <c r="D12446" s="418"/>
    </row>
    <row r="12447" spans="2:4">
      <c r="B12447" s="417"/>
      <c r="C12447" s="418"/>
      <c r="D12447" s="418"/>
    </row>
    <row r="12448" spans="2:4">
      <c r="B12448" s="417"/>
      <c r="C12448" s="418"/>
      <c r="D12448" s="418"/>
    </row>
    <row r="12449" spans="2:4">
      <c r="B12449" s="417"/>
      <c r="C12449" s="418"/>
      <c r="D12449" s="418"/>
    </row>
    <row r="12450" spans="2:4">
      <c r="B12450" s="417"/>
      <c r="C12450" s="418"/>
      <c r="D12450" s="418"/>
    </row>
    <row r="12451" spans="2:4">
      <c r="B12451" s="417"/>
      <c r="C12451" s="418"/>
      <c r="D12451" s="418"/>
    </row>
    <row r="12452" spans="2:4">
      <c r="B12452" s="417"/>
      <c r="C12452" s="418"/>
      <c r="D12452" s="418"/>
    </row>
    <row r="12453" spans="2:4">
      <c r="B12453" s="417"/>
      <c r="C12453" s="418"/>
      <c r="D12453" s="418"/>
    </row>
    <row r="12454" spans="2:4">
      <c r="B12454" s="417"/>
      <c r="C12454" s="418"/>
      <c r="D12454" s="418"/>
    </row>
    <row r="12455" spans="2:4">
      <c r="B12455" s="417"/>
      <c r="C12455" s="418"/>
      <c r="D12455" s="418"/>
    </row>
    <row r="12456" spans="2:4">
      <c r="B12456" s="417"/>
      <c r="C12456" s="418"/>
      <c r="D12456" s="418"/>
    </row>
    <row r="12457" spans="2:4">
      <c r="B12457" s="417"/>
      <c r="C12457" s="418"/>
      <c r="D12457" s="418"/>
    </row>
    <row r="12458" spans="2:4">
      <c r="B12458" s="417"/>
      <c r="C12458" s="418"/>
      <c r="D12458" s="418"/>
    </row>
    <row r="12459" spans="2:4">
      <c r="B12459" s="417"/>
      <c r="C12459" s="418"/>
      <c r="D12459" s="418"/>
    </row>
    <row r="12460" spans="2:4">
      <c r="B12460" s="417"/>
      <c r="C12460" s="418"/>
      <c r="D12460" s="418"/>
    </row>
    <row r="12461" spans="2:4">
      <c r="B12461" s="417"/>
      <c r="C12461" s="418"/>
      <c r="D12461" s="418"/>
    </row>
    <row r="12462" spans="2:4">
      <c r="B12462" s="417"/>
      <c r="C12462" s="418"/>
      <c r="D12462" s="418"/>
    </row>
    <row r="12463" spans="2:4">
      <c r="B12463" s="417"/>
      <c r="C12463" s="418"/>
      <c r="D12463" s="418"/>
    </row>
    <row r="12464" spans="2:4">
      <c r="B12464" s="417"/>
      <c r="C12464" s="418"/>
      <c r="D12464" s="418"/>
    </row>
    <row r="12465" spans="2:4">
      <c r="B12465" s="417"/>
      <c r="C12465" s="418"/>
      <c r="D12465" s="418"/>
    </row>
    <row r="12466" spans="2:4">
      <c r="B12466" s="417"/>
      <c r="C12466" s="418"/>
      <c r="D12466" s="418"/>
    </row>
    <row r="12467" spans="2:4">
      <c r="B12467" s="417"/>
      <c r="C12467" s="418"/>
      <c r="D12467" s="418"/>
    </row>
    <row r="12468" spans="2:4">
      <c r="B12468" s="417"/>
      <c r="C12468" s="418"/>
      <c r="D12468" s="418"/>
    </row>
    <row r="12469" spans="2:4">
      <c r="B12469" s="417"/>
      <c r="C12469" s="418"/>
      <c r="D12469" s="418"/>
    </row>
    <row r="12470" spans="2:4">
      <c r="B12470" s="417"/>
      <c r="C12470" s="418"/>
      <c r="D12470" s="418"/>
    </row>
    <row r="12471" spans="2:4">
      <c r="B12471" s="417"/>
      <c r="C12471" s="418"/>
      <c r="D12471" s="418"/>
    </row>
    <row r="12472" spans="2:4">
      <c r="B12472" s="417"/>
      <c r="C12472" s="418"/>
      <c r="D12472" s="418"/>
    </row>
    <row r="12473" spans="2:4">
      <c r="B12473" s="417"/>
      <c r="C12473" s="418"/>
      <c r="D12473" s="418"/>
    </row>
    <row r="12474" spans="2:4">
      <c r="B12474" s="417"/>
      <c r="C12474" s="418"/>
      <c r="D12474" s="418"/>
    </row>
    <row r="12475" spans="2:4">
      <c r="B12475" s="417"/>
      <c r="C12475" s="418"/>
      <c r="D12475" s="418"/>
    </row>
    <row r="12476" spans="2:4">
      <c r="B12476" s="417"/>
      <c r="C12476" s="418"/>
      <c r="D12476" s="418"/>
    </row>
    <row r="12477" spans="2:4">
      <c r="B12477" s="417"/>
      <c r="C12477" s="418"/>
      <c r="D12477" s="418"/>
    </row>
    <row r="12478" spans="2:4">
      <c r="B12478" s="417"/>
      <c r="C12478" s="418"/>
      <c r="D12478" s="418"/>
    </row>
    <row r="12479" spans="2:4">
      <c r="B12479" s="417"/>
      <c r="C12479" s="418"/>
      <c r="D12479" s="418"/>
    </row>
    <row r="12480" spans="2:4">
      <c r="B12480" s="417"/>
      <c r="C12480" s="418"/>
      <c r="D12480" s="418"/>
    </row>
    <row r="12481" spans="2:4">
      <c r="B12481" s="417"/>
      <c r="C12481" s="418"/>
      <c r="D12481" s="418"/>
    </row>
    <row r="12482" spans="2:4">
      <c r="B12482" s="417"/>
      <c r="C12482" s="418"/>
      <c r="D12482" s="418"/>
    </row>
    <row r="12483" spans="2:4">
      <c r="B12483" s="417"/>
      <c r="C12483" s="418"/>
      <c r="D12483" s="418"/>
    </row>
    <row r="12484" spans="2:4">
      <c r="B12484" s="417"/>
      <c r="C12484" s="418"/>
      <c r="D12484" s="418"/>
    </row>
    <row r="12485" spans="2:4">
      <c r="B12485" s="417"/>
      <c r="C12485" s="418"/>
      <c r="D12485" s="418"/>
    </row>
    <row r="12486" spans="2:4">
      <c r="B12486" s="417"/>
      <c r="C12486" s="418"/>
      <c r="D12486" s="418"/>
    </row>
    <row r="12487" spans="2:4">
      <c r="B12487" s="417"/>
      <c r="C12487" s="418"/>
      <c r="D12487" s="418"/>
    </row>
    <row r="12488" spans="2:4">
      <c r="B12488" s="417"/>
      <c r="C12488" s="418"/>
      <c r="D12488" s="418"/>
    </row>
    <row r="12489" spans="2:4">
      <c r="B12489" s="417"/>
      <c r="C12489" s="418"/>
      <c r="D12489" s="418"/>
    </row>
    <row r="12490" spans="2:4">
      <c r="B12490" s="417"/>
      <c r="C12490" s="418"/>
      <c r="D12490" s="418"/>
    </row>
    <row r="12491" spans="2:4">
      <c r="B12491" s="417"/>
      <c r="C12491" s="418"/>
      <c r="D12491" s="418"/>
    </row>
    <row r="12492" spans="2:4">
      <c r="B12492" s="417"/>
      <c r="C12492" s="418"/>
      <c r="D12492" s="418"/>
    </row>
    <row r="12493" spans="2:4">
      <c r="B12493" s="417"/>
      <c r="C12493" s="418"/>
      <c r="D12493" s="418"/>
    </row>
    <row r="12494" spans="2:4">
      <c r="B12494" s="417"/>
      <c r="C12494" s="418"/>
      <c r="D12494" s="418"/>
    </row>
    <row r="12495" spans="2:4">
      <c r="B12495" s="417"/>
      <c r="C12495" s="418"/>
      <c r="D12495" s="418"/>
    </row>
    <row r="12496" spans="2:4">
      <c r="B12496" s="417"/>
      <c r="C12496" s="418"/>
      <c r="D12496" s="418"/>
    </row>
    <row r="12497" spans="2:4">
      <c r="B12497" s="417"/>
      <c r="C12497" s="418"/>
      <c r="D12497" s="418"/>
    </row>
    <row r="12498" spans="2:4">
      <c r="B12498" s="417"/>
      <c r="C12498" s="418"/>
      <c r="D12498" s="418"/>
    </row>
    <row r="12499" spans="2:4">
      <c r="B12499" s="417"/>
      <c r="C12499" s="418"/>
      <c r="D12499" s="418"/>
    </row>
    <row r="12500" spans="2:4">
      <c r="B12500" s="417"/>
      <c r="C12500" s="418"/>
      <c r="D12500" s="418"/>
    </row>
    <row r="12501" spans="2:4">
      <c r="B12501" s="417"/>
      <c r="C12501" s="418"/>
      <c r="D12501" s="418"/>
    </row>
    <row r="12502" spans="2:4">
      <c r="B12502" s="417"/>
      <c r="C12502" s="418"/>
      <c r="D12502" s="418"/>
    </row>
    <row r="12503" spans="2:4">
      <c r="B12503" s="417"/>
      <c r="C12503" s="418"/>
      <c r="D12503" s="418"/>
    </row>
    <row r="12504" spans="2:4">
      <c r="B12504" s="417"/>
      <c r="C12504" s="418"/>
      <c r="D12504" s="418"/>
    </row>
    <row r="12505" spans="2:4">
      <c r="B12505" s="417"/>
      <c r="C12505" s="418"/>
      <c r="D12505" s="418"/>
    </row>
    <row r="12506" spans="2:4">
      <c r="B12506" s="417"/>
      <c r="C12506" s="418"/>
      <c r="D12506" s="418"/>
    </row>
    <row r="12507" spans="2:4">
      <c r="B12507" s="417"/>
      <c r="C12507" s="418"/>
      <c r="D12507" s="418"/>
    </row>
    <row r="12508" spans="2:4">
      <c r="B12508" s="417"/>
      <c r="C12508" s="418"/>
      <c r="D12508" s="418"/>
    </row>
    <row r="12509" spans="2:4">
      <c r="B12509" s="417"/>
      <c r="C12509" s="418"/>
      <c r="D12509" s="418"/>
    </row>
    <row r="12510" spans="2:4">
      <c r="B12510" s="417"/>
      <c r="C12510" s="418"/>
      <c r="D12510" s="418"/>
    </row>
    <row r="12511" spans="2:4">
      <c r="B12511" s="417"/>
      <c r="C12511" s="418"/>
      <c r="D12511" s="418"/>
    </row>
    <row r="12512" spans="2:4">
      <c r="B12512" s="417"/>
      <c r="C12512" s="418"/>
      <c r="D12512" s="418"/>
    </row>
    <row r="12513" spans="2:4">
      <c r="B12513" s="417"/>
      <c r="C12513" s="418"/>
      <c r="D12513" s="418"/>
    </row>
    <row r="12514" spans="2:4">
      <c r="B12514" s="417"/>
      <c r="C12514" s="418"/>
      <c r="D12514" s="418"/>
    </row>
    <row r="12515" spans="2:4">
      <c r="B12515" s="417"/>
      <c r="C12515" s="418"/>
      <c r="D12515" s="418"/>
    </row>
    <row r="12516" spans="2:4">
      <c r="B12516" s="417"/>
      <c r="C12516" s="418"/>
      <c r="D12516" s="418"/>
    </row>
    <row r="12517" spans="2:4">
      <c r="B12517" s="417"/>
      <c r="C12517" s="418"/>
      <c r="D12517" s="418"/>
    </row>
    <row r="12518" spans="2:4">
      <c r="B12518" s="417"/>
      <c r="C12518" s="418"/>
      <c r="D12518" s="418"/>
    </row>
    <row r="12519" spans="2:4">
      <c r="B12519" s="417"/>
      <c r="C12519" s="418"/>
      <c r="D12519" s="418"/>
    </row>
    <row r="12520" spans="2:4">
      <c r="B12520" s="417"/>
      <c r="C12520" s="418"/>
      <c r="D12520" s="418"/>
    </row>
    <row r="12521" spans="2:4">
      <c r="B12521" s="417"/>
      <c r="C12521" s="418"/>
      <c r="D12521" s="418"/>
    </row>
    <row r="12522" spans="2:4">
      <c r="B12522" s="417"/>
      <c r="C12522" s="418"/>
      <c r="D12522" s="418"/>
    </row>
    <row r="12523" spans="2:4">
      <c r="B12523" s="417"/>
      <c r="C12523" s="418"/>
      <c r="D12523" s="418"/>
    </row>
    <row r="12524" spans="2:4">
      <c r="B12524" s="417"/>
      <c r="C12524" s="418"/>
      <c r="D12524" s="418"/>
    </row>
    <row r="12525" spans="2:4">
      <c r="B12525" s="417"/>
      <c r="C12525" s="418"/>
      <c r="D12525" s="418"/>
    </row>
    <row r="12526" spans="2:4">
      <c r="B12526" s="417"/>
      <c r="C12526" s="418"/>
      <c r="D12526" s="418"/>
    </row>
    <row r="12527" spans="2:4">
      <c r="B12527" s="417"/>
      <c r="C12527" s="418"/>
      <c r="D12527" s="418"/>
    </row>
    <row r="12528" spans="2:4">
      <c r="B12528" s="417"/>
      <c r="C12528" s="418"/>
      <c r="D12528" s="418"/>
    </row>
    <row r="12529" spans="2:4">
      <c r="B12529" s="417"/>
      <c r="C12529" s="418"/>
      <c r="D12529" s="418"/>
    </row>
    <row r="12530" spans="2:4">
      <c r="B12530" s="417"/>
      <c r="C12530" s="418"/>
      <c r="D12530" s="418"/>
    </row>
    <row r="12531" spans="2:4">
      <c r="B12531" s="417"/>
      <c r="C12531" s="418"/>
      <c r="D12531" s="418"/>
    </row>
    <row r="12532" spans="2:4">
      <c r="B12532" s="417"/>
      <c r="C12532" s="418"/>
      <c r="D12532" s="418"/>
    </row>
    <row r="12533" spans="2:4">
      <c r="B12533" s="417"/>
      <c r="C12533" s="418"/>
      <c r="D12533" s="418"/>
    </row>
    <row r="12534" spans="2:4">
      <c r="B12534" s="417"/>
      <c r="C12534" s="418"/>
      <c r="D12534" s="418"/>
    </row>
    <row r="12535" spans="2:4">
      <c r="B12535" s="417"/>
      <c r="C12535" s="418"/>
      <c r="D12535" s="418"/>
    </row>
    <row r="12536" spans="2:4">
      <c r="B12536" s="417"/>
      <c r="C12536" s="418"/>
      <c r="D12536" s="418"/>
    </row>
    <row r="12537" spans="2:4">
      <c r="B12537" s="417"/>
      <c r="C12537" s="418"/>
      <c r="D12537" s="418"/>
    </row>
    <row r="12538" spans="2:4">
      <c r="B12538" s="417"/>
      <c r="C12538" s="418"/>
      <c r="D12538" s="418"/>
    </row>
    <row r="12539" spans="2:4">
      <c r="B12539" s="417"/>
      <c r="C12539" s="418"/>
      <c r="D12539" s="418"/>
    </row>
    <row r="12540" spans="2:4">
      <c r="B12540" s="417"/>
      <c r="C12540" s="418"/>
      <c r="D12540" s="418"/>
    </row>
    <row r="12541" spans="2:4">
      <c r="B12541" s="417"/>
      <c r="C12541" s="418"/>
      <c r="D12541" s="418"/>
    </row>
    <row r="12542" spans="2:4">
      <c r="B12542" s="417"/>
      <c r="C12542" s="418"/>
      <c r="D12542" s="418"/>
    </row>
    <row r="12543" spans="2:4">
      <c r="B12543" s="417"/>
      <c r="C12543" s="418"/>
      <c r="D12543" s="418"/>
    </row>
    <row r="12544" spans="2:4">
      <c r="B12544" s="417"/>
      <c r="C12544" s="418"/>
      <c r="D12544" s="418"/>
    </row>
    <row r="12545" spans="2:4">
      <c r="B12545" s="417"/>
      <c r="C12545" s="418"/>
      <c r="D12545" s="418"/>
    </row>
    <row r="12546" spans="2:4">
      <c r="B12546" s="417"/>
      <c r="C12546" s="418"/>
      <c r="D12546" s="418"/>
    </row>
    <row r="12547" spans="2:4">
      <c r="B12547" s="417"/>
      <c r="C12547" s="418"/>
      <c r="D12547" s="418"/>
    </row>
    <row r="12548" spans="2:4">
      <c r="B12548" s="417"/>
      <c r="C12548" s="418"/>
      <c r="D12548" s="418"/>
    </row>
    <row r="12549" spans="2:4">
      <c r="B12549" s="417"/>
      <c r="C12549" s="418"/>
      <c r="D12549" s="418"/>
    </row>
    <row r="12550" spans="2:4">
      <c r="B12550" s="417"/>
      <c r="C12550" s="418"/>
      <c r="D12550" s="418"/>
    </row>
    <row r="12551" spans="2:4">
      <c r="B12551" s="417"/>
      <c r="C12551" s="418"/>
      <c r="D12551" s="418"/>
    </row>
    <row r="12552" spans="2:4">
      <c r="B12552" s="417"/>
      <c r="C12552" s="418"/>
      <c r="D12552" s="418"/>
    </row>
    <row r="12553" spans="2:4">
      <c r="B12553" s="417"/>
      <c r="C12553" s="418"/>
      <c r="D12553" s="418"/>
    </row>
    <row r="12554" spans="2:4">
      <c r="B12554" s="417"/>
      <c r="C12554" s="418"/>
      <c r="D12554" s="418"/>
    </row>
    <row r="12555" spans="2:4">
      <c r="B12555" s="417"/>
      <c r="C12555" s="418"/>
      <c r="D12555" s="418"/>
    </row>
    <row r="12556" spans="2:4">
      <c r="B12556" s="417"/>
      <c r="C12556" s="418"/>
      <c r="D12556" s="418"/>
    </row>
    <row r="12557" spans="2:4">
      <c r="B12557" s="417"/>
      <c r="C12557" s="418"/>
      <c r="D12557" s="418"/>
    </row>
    <row r="12558" spans="2:4">
      <c r="B12558" s="417"/>
      <c r="C12558" s="418"/>
      <c r="D12558" s="418"/>
    </row>
    <row r="12559" spans="2:4">
      <c r="B12559" s="417"/>
      <c r="C12559" s="418"/>
      <c r="D12559" s="418"/>
    </row>
    <row r="12560" spans="2:4">
      <c r="B12560" s="417"/>
      <c r="C12560" s="418"/>
      <c r="D12560" s="418"/>
    </row>
    <row r="12561" spans="2:4">
      <c r="B12561" s="417"/>
      <c r="C12561" s="418"/>
      <c r="D12561" s="418"/>
    </row>
    <row r="12562" spans="2:4">
      <c r="B12562" s="417"/>
      <c r="C12562" s="418"/>
      <c r="D12562" s="418"/>
    </row>
    <row r="12563" spans="2:4">
      <c r="B12563" s="417"/>
      <c r="C12563" s="418"/>
      <c r="D12563" s="418"/>
    </row>
    <row r="12564" spans="2:4">
      <c r="B12564" s="417"/>
      <c r="C12564" s="418"/>
      <c r="D12564" s="418"/>
    </row>
    <row r="12565" spans="2:4">
      <c r="B12565" s="417"/>
      <c r="C12565" s="418"/>
      <c r="D12565" s="418"/>
    </row>
    <row r="12566" spans="2:4">
      <c r="B12566" s="417"/>
      <c r="C12566" s="418"/>
      <c r="D12566" s="418"/>
    </row>
    <row r="12567" spans="2:4">
      <c r="B12567" s="417"/>
      <c r="C12567" s="418"/>
      <c r="D12567" s="418"/>
    </row>
    <row r="12568" spans="2:4">
      <c r="B12568" s="417"/>
      <c r="C12568" s="418"/>
      <c r="D12568" s="418"/>
    </row>
    <row r="12569" spans="2:4">
      <c r="B12569" s="417"/>
      <c r="C12569" s="418"/>
      <c r="D12569" s="418"/>
    </row>
    <row r="12570" spans="2:4">
      <c r="B12570" s="417"/>
      <c r="C12570" s="418"/>
      <c r="D12570" s="418"/>
    </row>
    <row r="12571" spans="2:4">
      <c r="B12571" s="417"/>
      <c r="C12571" s="418"/>
      <c r="D12571" s="418"/>
    </row>
    <row r="12572" spans="2:4">
      <c r="B12572" s="417"/>
      <c r="C12572" s="418"/>
      <c r="D12572" s="418"/>
    </row>
    <row r="12573" spans="2:4">
      <c r="B12573" s="417"/>
      <c r="C12573" s="418"/>
      <c r="D12573" s="418"/>
    </row>
    <row r="12574" spans="2:4">
      <c r="B12574" s="417"/>
      <c r="C12574" s="418"/>
      <c r="D12574" s="418"/>
    </row>
    <row r="12575" spans="2:4">
      <c r="B12575" s="417"/>
      <c r="C12575" s="418"/>
      <c r="D12575" s="418"/>
    </row>
    <row r="12576" spans="2:4">
      <c r="B12576" s="417"/>
      <c r="C12576" s="418"/>
      <c r="D12576" s="418"/>
    </row>
    <row r="12577" spans="2:4">
      <c r="B12577" s="417"/>
      <c r="C12577" s="418"/>
      <c r="D12577" s="418"/>
    </row>
    <row r="12578" spans="2:4">
      <c r="B12578" s="417"/>
      <c r="C12578" s="418"/>
      <c r="D12578" s="418"/>
    </row>
    <row r="12579" spans="2:4">
      <c r="B12579" s="417"/>
      <c r="C12579" s="418"/>
      <c r="D12579" s="418"/>
    </row>
    <row r="12580" spans="2:4">
      <c r="B12580" s="417"/>
      <c r="C12580" s="418"/>
      <c r="D12580" s="418"/>
    </row>
    <row r="12581" spans="2:4">
      <c r="B12581" s="417"/>
      <c r="C12581" s="418"/>
      <c r="D12581" s="418"/>
    </row>
    <row r="12582" spans="2:4">
      <c r="B12582" s="417"/>
      <c r="C12582" s="418"/>
      <c r="D12582" s="418"/>
    </row>
    <row r="12583" spans="2:4">
      <c r="B12583" s="417"/>
      <c r="C12583" s="418"/>
      <c r="D12583" s="418"/>
    </row>
    <row r="12584" spans="2:4">
      <c r="B12584" s="417"/>
      <c r="C12584" s="418"/>
      <c r="D12584" s="418"/>
    </row>
    <row r="12585" spans="2:4">
      <c r="B12585" s="417"/>
      <c r="C12585" s="418"/>
      <c r="D12585" s="418"/>
    </row>
    <row r="12586" spans="2:4">
      <c r="B12586" s="417"/>
      <c r="C12586" s="418"/>
      <c r="D12586" s="418"/>
    </row>
    <row r="12587" spans="2:4">
      <c r="B12587" s="417"/>
      <c r="C12587" s="418"/>
      <c r="D12587" s="418"/>
    </row>
    <row r="12588" spans="2:4">
      <c r="B12588" s="417"/>
      <c r="C12588" s="418"/>
      <c r="D12588" s="418"/>
    </row>
    <row r="12589" spans="2:4">
      <c r="B12589" s="417"/>
      <c r="C12589" s="418"/>
      <c r="D12589" s="418"/>
    </row>
    <row r="12590" spans="2:4">
      <c r="B12590" s="417"/>
      <c r="C12590" s="418"/>
      <c r="D12590" s="418"/>
    </row>
    <row r="12591" spans="2:4">
      <c r="B12591" s="417"/>
      <c r="C12591" s="418"/>
      <c r="D12591" s="418"/>
    </row>
    <row r="12592" spans="2:4">
      <c r="B12592" s="417"/>
      <c r="C12592" s="418"/>
      <c r="D12592" s="418"/>
    </row>
    <row r="12593" spans="2:4">
      <c r="B12593" s="417"/>
      <c r="C12593" s="418"/>
      <c r="D12593" s="418"/>
    </row>
    <row r="12594" spans="2:4">
      <c r="B12594" s="417"/>
      <c r="C12594" s="418"/>
      <c r="D12594" s="418"/>
    </row>
    <row r="12595" spans="2:4">
      <c r="B12595" s="417"/>
      <c r="C12595" s="418"/>
      <c r="D12595" s="418"/>
    </row>
    <row r="12596" spans="2:4">
      <c r="B12596" s="417"/>
      <c r="C12596" s="418"/>
      <c r="D12596" s="418"/>
    </row>
    <row r="12597" spans="2:4">
      <c r="B12597" s="417"/>
      <c r="C12597" s="418"/>
      <c r="D12597" s="418"/>
    </row>
    <row r="12598" spans="2:4">
      <c r="B12598" s="417"/>
      <c r="C12598" s="418"/>
      <c r="D12598" s="418"/>
    </row>
    <row r="12599" spans="2:4">
      <c r="B12599" s="417"/>
      <c r="C12599" s="418"/>
      <c r="D12599" s="418"/>
    </row>
    <row r="12600" spans="2:4">
      <c r="B12600" s="417"/>
      <c r="C12600" s="418"/>
      <c r="D12600" s="418"/>
    </row>
    <row r="12601" spans="2:4">
      <c r="B12601" s="417"/>
      <c r="C12601" s="418"/>
      <c r="D12601" s="418"/>
    </row>
    <row r="12602" spans="2:4">
      <c r="B12602" s="417"/>
      <c r="C12602" s="418"/>
      <c r="D12602" s="418"/>
    </row>
    <row r="12603" spans="2:4">
      <c r="B12603" s="417"/>
      <c r="C12603" s="418"/>
      <c r="D12603" s="418"/>
    </row>
    <row r="12604" spans="2:4">
      <c r="B12604" s="417"/>
      <c r="C12604" s="418"/>
      <c r="D12604" s="418"/>
    </row>
    <row r="12605" spans="2:4">
      <c r="B12605" s="417"/>
      <c r="C12605" s="418"/>
      <c r="D12605" s="418"/>
    </row>
    <row r="12606" spans="2:4">
      <c r="B12606" s="417"/>
      <c r="C12606" s="418"/>
      <c r="D12606" s="418"/>
    </row>
    <row r="12607" spans="2:4">
      <c r="B12607" s="417"/>
      <c r="C12607" s="418"/>
      <c r="D12607" s="418"/>
    </row>
    <row r="12608" spans="2:4">
      <c r="B12608" s="417"/>
      <c r="C12608" s="418"/>
      <c r="D12608" s="418"/>
    </row>
    <row r="12609" spans="2:4">
      <c r="B12609" s="417"/>
      <c r="C12609" s="418"/>
      <c r="D12609" s="418"/>
    </row>
    <row r="12610" spans="2:4">
      <c r="B12610" s="417"/>
      <c r="C12610" s="418"/>
      <c r="D12610" s="418"/>
    </row>
    <row r="12611" spans="2:4">
      <c r="B12611" s="417"/>
      <c r="C12611" s="418"/>
      <c r="D12611" s="418"/>
    </row>
    <row r="12612" spans="2:4">
      <c r="B12612" s="417"/>
      <c r="C12612" s="418"/>
      <c r="D12612" s="418"/>
    </row>
    <row r="12613" spans="2:4">
      <c r="B12613" s="417"/>
      <c r="C12613" s="418"/>
      <c r="D12613" s="418"/>
    </row>
    <row r="12614" spans="2:4">
      <c r="B12614" s="417"/>
      <c r="C12614" s="418"/>
      <c r="D12614" s="418"/>
    </row>
    <row r="12615" spans="2:4">
      <c r="B12615" s="417"/>
      <c r="C12615" s="418"/>
      <c r="D12615" s="418"/>
    </row>
    <row r="12616" spans="2:4">
      <c r="B12616" s="417"/>
      <c r="C12616" s="418"/>
      <c r="D12616" s="418"/>
    </row>
    <row r="12617" spans="2:4">
      <c r="B12617" s="417"/>
      <c r="C12617" s="418"/>
      <c r="D12617" s="418"/>
    </row>
    <row r="12618" spans="2:4">
      <c r="B12618" s="417"/>
      <c r="C12618" s="418"/>
      <c r="D12618" s="418"/>
    </row>
    <row r="12619" spans="2:4">
      <c r="B12619" s="417"/>
      <c r="C12619" s="418"/>
      <c r="D12619" s="418"/>
    </row>
    <row r="12620" spans="2:4">
      <c r="B12620" s="417"/>
      <c r="C12620" s="418"/>
      <c r="D12620" s="418"/>
    </row>
    <row r="12621" spans="2:4">
      <c r="B12621" s="417"/>
      <c r="C12621" s="418"/>
      <c r="D12621" s="418"/>
    </row>
    <row r="12622" spans="2:4">
      <c r="B12622" s="417"/>
      <c r="C12622" s="418"/>
      <c r="D12622" s="418"/>
    </row>
    <row r="12623" spans="2:4">
      <c r="B12623" s="417"/>
      <c r="C12623" s="418"/>
      <c r="D12623" s="418"/>
    </row>
    <row r="12624" spans="2:4">
      <c r="B12624" s="417"/>
      <c r="C12624" s="418"/>
      <c r="D12624" s="418"/>
    </row>
    <row r="12625" spans="2:4">
      <c r="B12625" s="417"/>
      <c r="C12625" s="418"/>
      <c r="D12625" s="418"/>
    </row>
    <row r="12626" spans="2:4">
      <c r="B12626" s="417"/>
      <c r="C12626" s="418"/>
      <c r="D12626" s="418"/>
    </row>
    <row r="12627" spans="2:4">
      <c r="B12627" s="417"/>
      <c r="C12627" s="418"/>
      <c r="D12627" s="418"/>
    </row>
    <row r="12628" spans="2:4">
      <c r="B12628" s="417"/>
      <c r="C12628" s="418"/>
      <c r="D12628" s="418"/>
    </row>
    <row r="12629" spans="2:4">
      <c r="B12629" s="417"/>
      <c r="C12629" s="418"/>
      <c r="D12629" s="418"/>
    </row>
    <row r="12630" spans="2:4">
      <c r="B12630" s="417"/>
      <c r="C12630" s="418"/>
      <c r="D12630" s="418"/>
    </row>
    <row r="12631" spans="2:4">
      <c r="B12631" s="417"/>
      <c r="C12631" s="418"/>
      <c r="D12631" s="418"/>
    </row>
    <row r="12632" spans="2:4">
      <c r="B12632" s="417"/>
      <c r="C12632" s="418"/>
      <c r="D12632" s="418"/>
    </row>
    <row r="12633" spans="2:4">
      <c r="B12633" s="417"/>
      <c r="C12633" s="418"/>
      <c r="D12633" s="418"/>
    </row>
    <row r="12634" spans="2:4">
      <c r="B12634" s="417"/>
      <c r="C12634" s="418"/>
      <c r="D12634" s="418"/>
    </row>
    <row r="12635" spans="2:4">
      <c r="B12635" s="417"/>
      <c r="C12635" s="418"/>
      <c r="D12635" s="418"/>
    </row>
    <row r="12636" spans="2:4">
      <c r="B12636" s="417"/>
      <c r="C12636" s="418"/>
      <c r="D12636" s="418"/>
    </row>
    <row r="12637" spans="2:4">
      <c r="B12637" s="417"/>
      <c r="C12637" s="418"/>
      <c r="D12637" s="418"/>
    </row>
    <row r="12638" spans="2:4">
      <c r="B12638" s="417"/>
      <c r="C12638" s="418"/>
      <c r="D12638" s="418"/>
    </row>
    <row r="12639" spans="2:4">
      <c r="B12639" s="417"/>
      <c r="C12639" s="418"/>
      <c r="D12639" s="418"/>
    </row>
    <row r="12640" spans="2:4">
      <c r="B12640" s="417"/>
      <c r="C12640" s="418"/>
      <c r="D12640" s="418"/>
    </row>
    <row r="12641" spans="2:4">
      <c r="B12641" s="417"/>
      <c r="C12641" s="418"/>
      <c r="D12641" s="418"/>
    </row>
    <row r="12642" spans="2:4">
      <c r="B12642" s="417"/>
      <c r="C12642" s="418"/>
      <c r="D12642" s="418"/>
    </row>
    <row r="12643" spans="2:4">
      <c r="B12643" s="417"/>
      <c r="C12643" s="418"/>
      <c r="D12643" s="418"/>
    </row>
    <row r="12644" spans="2:4">
      <c r="B12644" s="417"/>
      <c r="C12644" s="418"/>
      <c r="D12644" s="418"/>
    </row>
    <row r="12645" spans="2:4">
      <c r="B12645" s="417"/>
      <c r="C12645" s="418"/>
      <c r="D12645" s="418"/>
    </row>
    <row r="12646" spans="2:4">
      <c r="B12646" s="417"/>
      <c r="C12646" s="418"/>
      <c r="D12646" s="418"/>
    </row>
    <row r="12647" spans="2:4">
      <c r="B12647" s="417"/>
      <c r="C12647" s="418"/>
      <c r="D12647" s="418"/>
    </row>
    <row r="12648" spans="2:4">
      <c r="B12648" s="417"/>
      <c r="C12648" s="418"/>
      <c r="D12648" s="418"/>
    </row>
    <row r="12649" spans="2:4">
      <c r="B12649" s="417"/>
      <c r="C12649" s="418"/>
      <c r="D12649" s="418"/>
    </row>
    <row r="12650" spans="2:4">
      <c r="B12650" s="417"/>
      <c r="C12650" s="418"/>
      <c r="D12650" s="418"/>
    </row>
    <row r="12651" spans="2:4">
      <c r="B12651" s="417"/>
      <c r="C12651" s="418"/>
      <c r="D12651" s="418"/>
    </row>
    <row r="12652" spans="2:4">
      <c r="B12652" s="417"/>
      <c r="C12652" s="418"/>
      <c r="D12652" s="418"/>
    </row>
    <row r="12653" spans="2:4">
      <c r="B12653" s="417"/>
      <c r="C12653" s="418"/>
      <c r="D12653" s="418"/>
    </row>
    <row r="12654" spans="2:4">
      <c r="B12654" s="417"/>
      <c r="C12654" s="418"/>
      <c r="D12654" s="418"/>
    </row>
    <row r="12655" spans="2:4">
      <c r="B12655" s="417"/>
      <c r="C12655" s="418"/>
      <c r="D12655" s="418"/>
    </row>
    <row r="12656" spans="2:4">
      <c r="B12656" s="417"/>
      <c r="C12656" s="418"/>
      <c r="D12656" s="418"/>
    </row>
    <row r="12657" spans="2:4">
      <c r="B12657" s="417"/>
      <c r="C12657" s="418"/>
      <c r="D12657" s="418"/>
    </row>
    <row r="12658" spans="2:4">
      <c r="B12658" s="417"/>
      <c r="C12658" s="418"/>
      <c r="D12658" s="418"/>
    </row>
    <row r="12659" spans="2:4">
      <c r="B12659" s="417"/>
      <c r="C12659" s="418"/>
      <c r="D12659" s="418"/>
    </row>
    <row r="12660" spans="2:4">
      <c r="B12660" s="417"/>
      <c r="C12660" s="418"/>
      <c r="D12660" s="418"/>
    </row>
    <row r="12661" spans="2:4">
      <c r="B12661" s="417"/>
      <c r="C12661" s="418"/>
      <c r="D12661" s="418"/>
    </row>
    <row r="12662" spans="2:4">
      <c r="B12662" s="417"/>
      <c r="C12662" s="418"/>
      <c r="D12662" s="418"/>
    </row>
    <row r="12663" spans="2:4">
      <c r="B12663" s="417"/>
      <c r="C12663" s="418"/>
      <c r="D12663" s="418"/>
    </row>
    <row r="12664" spans="2:4">
      <c r="B12664" s="417"/>
      <c r="C12664" s="418"/>
      <c r="D12664" s="418"/>
    </row>
    <row r="12665" spans="2:4">
      <c r="B12665" s="417"/>
      <c r="C12665" s="418"/>
      <c r="D12665" s="418"/>
    </row>
    <row r="12666" spans="2:4">
      <c r="B12666" s="417"/>
      <c r="C12666" s="418"/>
      <c r="D12666" s="418"/>
    </row>
    <row r="12667" spans="2:4">
      <c r="B12667" s="417"/>
      <c r="C12667" s="418"/>
      <c r="D12667" s="418"/>
    </row>
    <row r="12668" spans="2:4">
      <c r="B12668" s="417"/>
      <c r="C12668" s="418"/>
      <c r="D12668" s="418"/>
    </row>
    <row r="12669" spans="2:4">
      <c r="B12669" s="417"/>
      <c r="C12669" s="418"/>
      <c r="D12669" s="418"/>
    </row>
    <row r="12670" spans="2:4">
      <c r="B12670" s="417"/>
      <c r="C12670" s="418"/>
      <c r="D12670" s="418"/>
    </row>
    <row r="12671" spans="2:4">
      <c r="B12671" s="417"/>
      <c r="C12671" s="418"/>
      <c r="D12671" s="418"/>
    </row>
    <row r="12672" spans="2:4">
      <c r="B12672" s="417"/>
      <c r="C12672" s="418"/>
      <c r="D12672" s="418"/>
    </row>
    <row r="12673" spans="2:4">
      <c r="B12673" s="417"/>
      <c r="C12673" s="418"/>
      <c r="D12673" s="418"/>
    </row>
    <row r="12674" spans="2:4">
      <c r="B12674" s="417"/>
      <c r="C12674" s="418"/>
      <c r="D12674" s="418"/>
    </row>
    <row r="12675" spans="2:4">
      <c r="B12675" s="417"/>
      <c r="C12675" s="418"/>
      <c r="D12675" s="418"/>
    </row>
    <row r="12676" spans="2:4">
      <c r="B12676" s="417"/>
      <c r="C12676" s="418"/>
      <c r="D12676" s="418"/>
    </row>
    <row r="12677" spans="2:4">
      <c r="B12677" s="417"/>
      <c r="C12677" s="418"/>
      <c r="D12677" s="418"/>
    </row>
    <row r="12678" spans="2:4">
      <c r="B12678" s="417"/>
      <c r="C12678" s="418"/>
      <c r="D12678" s="418"/>
    </row>
    <row r="12679" spans="2:4">
      <c r="B12679" s="417"/>
      <c r="C12679" s="418"/>
      <c r="D12679" s="418"/>
    </row>
    <row r="12680" spans="2:4">
      <c r="B12680" s="417"/>
      <c r="C12680" s="418"/>
      <c r="D12680" s="418"/>
    </row>
    <row r="12681" spans="2:4">
      <c r="B12681" s="417"/>
      <c r="C12681" s="418"/>
      <c r="D12681" s="418"/>
    </row>
    <row r="12682" spans="2:4">
      <c r="B12682" s="417"/>
      <c r="C12682" s="418"/>
      <c r="D12682" s="418"/>
    </row>
    <row r="12683" spans="2:4">
      <c r="B12683" s="417"/>
      <c r="C12683" s="418"/>
      <c r="D12683" s="418"/>
    </row>
    <row r="12684" spans="2:4">
      <c r="B12684" s="417"/>
      <c r="C12684" s="418"/>
      <c r="D12684" s="418"/>
    </row>
    <row r="12685" spans="2:4">
      <c r="B12685" s="417"/>
      <c r="C12685" s="418"/>
      <c r="D12685" s="418"/>
    </row>
    <row r="12686" spans="2:4">
      <c r="B12686" s="417"/>
      <c r="C12686" s="418"/>
      <c r="D12686" s="418"/>
    </row>
    <row r="12687" spans="2:4">
      <c r="B12687" s="417"/>
      <c r="C12687" s="418"/>
      <c r="D12687" s="418"/>
    </row>
    <row r="12688" spans="2:4">
      <c r="B12688" s="417"/>
      <c r="C12688" s="418"/>
      <c r="D12688" s="418"/>
    </row>
    <row r="12689" spans="2:4">
      <c r="B12689" s="417"/>
      <c r="C12689" s="418"/>
      <c r="D12689" s="418"/>
    </row>
    <row r="12690" spans="2:4">
      <c r="B12690" s="417"/>
      <c r="C12690" s="418"/>
      <c r="D12690" s="418"/>
    </row>
    <row r="12691" spans="2:4">
      <c r="B12691" s="417"/>
      <c r="C12691" s="418"/>
      <c r="D12691" s="418"/>
    </row>
    <row r="12692" spans="2:4">
      <c r="B12692" s="417"/>
      <c r="C12692" s="418"/>
      <c r="D12692" s="418"/>
    </row>
    <row r="12693" spans="2:4">
      <c r="B12693" s="417"/>
      <c r="C12693" s="418"/>
      <c r="D12693" s="418"/>
    </row>
    <row r="12694" spans="2:4">
      <c r="B12694" s="417"/>
      <c r="C12694" s="418"/>
      <c r="D12694" s="418"/>
    </row>
    <row r="12695" spans="2:4">
      <c r="B12695" s="417"/>
      <c r="C12695" s="418"/>
      <c r="D12695" s="418"/>
    </row>
    <row r="12696" spans="2:4">
      <c r="B12696" s="417"/>
      <c r="C12696" s="418"/>
      <c r="D12696" s="418"/>
    </row>
    <row r="12697" spans="2:4">
      <c r="B12697" s="417"/>
      <c r="C12697" s="418"/>
      <c r="D12697" s="418"/>
    </row>
    <row r="12698" spans="2:4">
      <c r="B12698" s="417"/>
      <c r="C12698" s="418"/>
      <c r="D12698" s="418"/>
    </row>
    <row r="12699" spans="2:4">
      <c r="B12699" s="417"/>
      <c r="C12699" s="418"/>
      <c r="D12699" s="418"/>
    </row>
    <row r="12700" spans="2:4">
      <c r="B12700" s="417"/>
      <c r="C12700" s="418"/>
      <c r="D12700" s="418"/>
    </row>
    <row r="12701" spans="2:4">
      <c r="B12701" s="417"/>
      <c r="C12701" s="418"/>
      <c r="D12701" s="418"/>
    </row>
    <row r="12702" spans="2:4">
      <c r="B12702" s="417"/>
      <c r="C12702" s="418"/>
      <c r="D12702" s="418"/>
    </row>
    <row r="12703" spans="2:4">
      <c r="B12703" s="417"/>
      <c r="C12703" s="418"/>
      <c r="D12703" s="418"/>
    </row>
    <row r="12704" spans="2:4">
      <c r="B12704" s="417"/>
      <c r="C12704" s="418"/>
      <c r="D12704" s="418"/>
    </row>
    <row r="12705" spans="2:4">
      <c r="B12705" s="417"/>
      <c r="C12705" s="418"/>
      <c r="D12705" s="418"/>
    </row>
    <row r="12706" spans="2:4">
      <c r="B12706" s="417"/>
      <c r="C12706" s="418"/>
      <c r="D12706" s="418"/>
    </row>
    <row r="12707" spans="2:4">
      <c r="B12707" s="417"/>
      <c r="C12707" s="418"/>
      <c r="D12707" s="418"/>
    </row>
    <row r="12708" spans="2:4">
      <c r="B12708" s="417"/>
      <c r="C12708" s="418"/>
      <c r="D12708" s="418"/>
    </row>
    <row r="12709" spans="2:4">
      <c r="B12709" s="417"/>
      <c r="C12709" s="418"/>
      <c r="D12709" s="418"/>
    </row>
    <row r="12710" spans="2:4">
      <c r="B12710" s="417"/>
      <c r="C12710" s="418"/>
      <c r="D12710" s="418"/>
    </row>
    <row r="12711" spans="2:4">
      <c r="B12711" s="417"/>
      <c r="C12711" s="418"/>
      <c r="D12711" s="418"/>
    </row>
    <row r="12712" spans="2:4">
      <c r="B12712" s="417"/>
      <c r="C12712" s="418"/>
      <c r="D12712" s="418"/>
    </row>
    <row r="12713" spans="2:4">
      <c r="B12713" s="417"/>
      <c r="C12713" s="418"/>
      <c r="D12713" s="418"/>
    </row>
    <row r="12714" spans="2:4">
      <c r="B12714" s="417"/>
      <c r="C12714" s="418"/>
      <c r="D12714" s="418"/>
    </row>
    <row r="12715" spans="2:4">
      <c r="B12715" s="417"/>
      <c r="C12715" s="418"/>
      <c r="D12715" s="418"/>
    </row>
    <row r="12716" spans="2:4">
      <c r="B12716" s="417"/>
      <c r="C12716" s="418"/>
      <c r="D12716" s="418"/>
    </row>
    <row r="12717" spans="2:4">
      <c r="B12717" s="417"/>
      <c r="C12717" s="418"/>
      <c r="D12717" s="418"/>
    </row>
    <row r="12718" spans="2:4">
      <c r="B12718" s="417"/>
      <c r="C12718" s="418"/>
      <c r="D12718" s="418"/>
    </row>
    <row r="12719" spans="2:4">
      <c r="B12719" s="417"/>
      <c r="C12719" s="418"/>
      <c r="D12719" s="418"/>
    </row>
    <row r="12720" spans="2:4">
      <c r="B12720" s="417"/>
      <c r="C12720" s="418"/>
      <c r="D12720" s="418"/>
    </row>
    <row r="12721" spans="2:4">
      <c r="B12721" s="417"/>
      <c r="C12721" s="418"/>
      <c r="D12721" s="418"/>
    </row>
    <row r="12722" spans="2:4">
      <c r="B12722" s="417"/>
      <c r="C12722" s="418"/>
      <c r="D12722" s="418"/>
    </row>
    <row r="12723" spans="2:4">
      <c r="B12723" s="417"/>
      <c r="C12723" s="418"/>
      <c r="D12723" s="418"/>
    </row>
    <row r="12724" spans="2:4">
      <c r="B12724" s="417"/>
      <c r="C12724" s="418"/>
      <c r="D12724" s="418"/>
    </row>
    <row r="12725" spans="2:4">
      <c r="B12725" s="417"/>
      <c r="C12725" s="418"/>
      <c r="D12725" s="418"/>
    </row>
    <row r="12726" spans="2:4">
      <c r="B12726" s="417"/>
      <c r="C12726" s="418"/>
      <c r="D12726" s="418"/>
    </row>
    <row r="12727" spans="2:4">
      <c r="B12727" s="417"/>
      <c r="C12727" s="418"/>
      <c r="D12727" s="418"/>
    </row>
    <row r="12728" spans="2:4">
      <c r="B12728" s="417"/>
      <c r="C12728" s="418"/>
      <c r="D12728" s="418"/>
    </row>
    <row r="12729" spans="2:4">
      <c r="B12729" s="417"/>
      <c r="C12729" s="418"/>
      <c r="D12729" s="418"/>
    </row>
    <row r="12730" spans="2:4">
      <c r="B12730" s="417"/>
      <c r="C12730" s="418"/>
      <c r="D12730" s="418"/>
    </row>
    <row r="12731" spans="2:4">
      <c r="B12731" s="417"/>
      <c r="C12731" s="418"/>
      <c r="D12731" s="418"/>
    </row>
    <row r="12732" spans="2:4">
      <c r="B12732" s="417"/>
      <c r="C12732" s="418"/>
      <c r="D12732" s="418"/>
    </row>
    <row r="12733" spans="2:4">
      <c r="B12733" s="417"/>
      <c r="C12733" s="418"/>
      <c r="D12733" s="418"/>
    </row>
    <row r="12734" spans="2:4">
      <c r="B12734" s="417"/>
      <c r="C12734" s="418"/>
      <c r="D12734" s="418"/>
    </row>
    <row r="12735" spans="2:4">
      <c r="B12735" s="417"/>
      <c r="C12735" s="418"/>
      <c r="D12735" s="418"/>
    </row>
    <row r="12736" spans="2:4">
      <c r="B12736" s="417"/>
      <c r="C12736" s="418"/>
      <c r="D12736" s="418"/>
    </row>
    <row r="12737" spans="2:4">
      <c r="B12737" s="417"/>
      <c r="C12737" s="418"/>
      <c r="D12737" s="418"/>
    </row>
    <row r="12738" spans="2:4">
      <c r="B12738" s="417"/>
      <c r="C12738" s="418"/>
      <c r="D12738" s="418"/>
    </row>
    <row r="12739" spans="2:4">
      <c r="B12739" s="417"/>
      <c r="C12739" s="418"/>
      <c r="D12739" s="418"/>
    </row>
    <row r="12740" spans="2:4">
      <c r="B12740" s="417"/>
      <c r="C12740" s="418"/>
      <c r="D12740" s="418"/>
    </row>
    <row r="12741" spans="2:4">
      <c r="B12741" s="417"/>
      <c r="C12741" s="418"/>
      <c r="D12741" s="418"/>
    </row>
    <row r="12742" spans="2:4">
      <c r="B12742" s="417"/>
      <c r="C12742" s="418"/>
      <c r="D12742" s="418"/>
    </row>
    <row r="12743" spans="2:4">
      <c r="B12743" s="417"/>
      <c r="C12743" s="418"/>
      <c r="D12743" s="418"/>
    </row>
    <row r="12744" spans="2:4">
      <c r="B12744" s="417"/>
      <c r="C12744" s="418"/>
      <c r="D12744" s="418"/>
    </row>
    <row r="12745" spans="2:4">
      <c r="B12745" s="417"/>
      <c r="C12745" s="418"/>
      <c r="D12745" s="418"/>
    </row>
    <row r="12746" spans="2:4">
      <c r="B12746" s="417"/>
      <c r="C12746" s="418"/>
      <c r="D12746" s="418"/>
    </row>
    <row r="12747" spans="2:4">
      <c r="B12747" s="417"/>
      <c r="C12747" s="418"/>
      <c r="D12747" s="418"/>
    </row>
    <row r="12748" spans="2:4">
      <c r="B12748" s="417"/>
      <c r="C12748" s="418"/>
      <c r="D12748" s="418"/>
    </row>
    <row r="12749" spans="2:4">
      <c r="B12749" s="417"/>
      <c r="C12749" s="418"/>
      <c r="D12749" s="418"/>
    </row>
    <row r="12750" spans="2:4">
      <c r="B12750" s="417"/>
      <c r="C12750" s="418"/>
      <c r="D12750" s="418"/>
    </row>
    <row r="12751" spans="2:4">
      <c r="B12751" s="417"/>
      <c r="C12751" s="418"/>
      <c r="D12751" s="418"/>
    </row>
    <row r="12752" spans="2:4">
      <c r="B12752" s="417"/>
      <c r="C12752" s="418"/>
      <c r="D12752" s="418"/>
    </row>
    <row r="12753" spans="2:4">
      <c r="B12753" s="417"/>
      <c r="C12753" s="418"/>
      <c r="D12753" s="418"/>
    </row>
    <row r="12754" spans="2:4">
      <c r="B12754" s="417"/>
      <c r="C12754" s="418"/>
      <c r="D12754" s="418"/>
    </row>
    <row r="12755" spans="2:4">
      <c r="B12755" s="417"/>
      <c r="C12755" s="418"/>
      <c r="D12755" s="418"/>
    </row>
    <row r="12756" spans="2:4">
      <c r="B12756" s="417"/>
      <c r="C12756" s="418"/>
      <c r="D12756" s="418"/>
    </row>
    <row r="12757" spans="2:4">
      <c r="B12757" s="417"/>
      <c r="C12757" s="418"/>
      <c r="D12757" s="418"/>
    </row>
    <row r="12758" spans="2:4">
      <c r="B12758" s="417"/>
      <c r="C12758" s="418"/>
      <c r="D12758" s="418"/>
    </row>
    <row r="12759" spans="2:4">
      <c r="B12759" s="417"/>
      <c r="C12759" s="418"/>
      <c r="D12759" s="418"/>
    </row>
    <row r="12760" spans="2:4">
      <c r="B12760" s="417"/>
      <c r="C12760" s="418"/>
      <c r="D12760" s="418"/>
    </row>
    <row r="12761" spans="2:4">
      <c r="B12761" s="417"/>
      <c r="C12761" s="418"/>
      <c r="D12761" s="418"/>
    </row>
    <row r="12762" spans="2:4">
      <c r="B12762" s="417"/>
      <c r="C12762" s="418"/>
      <c r="D12762" s="418"/>
    </row>
    <row r="12763" spans="2:4">
      <c r="B12763" s="417"/>
      <c r="C12763" s="418"/>
      <c r="D12763" s="418"/>
    </row>
    <row r="12764" spans="2:4">
      <c r="B12764" s="417"/>
      <c r="C12764" s="418"/>
      <c r="D12764" s="418"/>
    </row>
    <row r="12765" spans="2:4">
      <c r="B12765" s="417"/>
      <c r="C12765" s="418"/>
      <c r="D12765" s="418"/>
    </row>
    <row r="12766" spans="2:4">
      <c r="B12766" s="417"/>
      <c r="C12766" s="418"/>
      <c r="D12766" s="418"/>
    </row>
    <row r="12767" spans="2:4">
      <c r="B12767" s="417"/>
      <c r="C12767" s="418"/>
      <c r="D12767" s="418"/>
    </row>
    <row r="12768" spans="2:4">
      <c r="B12768" s="417"/>
      <c r="C12768" s="418"/>
      <c r="D12768" s="418"/>
    </row>
    <row r="12769" spans="2:4">
      <c r="B12769" s="417"/>
      <c r="C12769" s="418"/>
      <c r="D12769" s="418"/>
    </row>
    <row r="12770" spans="2:4">
      <c r="B12770" s="417"/>
      <c r="C12770" s="418"/>
      <c r="D12770" s="418"/>
    </row>
    <row r="12771" spans="2:4">
      <c r="B12771" s="417"/>
      <c r="C12771" s="418"/>
      <c r="D12771" s="418"/>
    </row>
    <row r="12772" spans="2:4">
      <c r="B12772" s="417"/>
      <c r="C12772" s="418"/>
      <c r="D12772" s="418"/>
    </row>
    <row r="12773" spans="2:4">
      <c r="B12773" s="417"/>
      <c r="C12773" s="418"/>
      <c r="D12773" s="418"/>
    </row>
    <row r="12774" spans="2:4">
      <c r="B12774" s="417"/>
      <c r="C12774" s="418"/>
      <c r="D12774" s="418"/>
    </row>
    <row r="12775" spans="2:4">
      <c r="B12775" s="417"/>
      <c r="C12775" s="418"/>
      <c r="D12775" s="418"/>
    </row>
    <row r="12776" spans="2:4">
      <c r="B12776" s="417"/>
      <c r="C12776" s="418"/>
      <c r="D12776" s="418"/>
    </row>
    <row r="12777" spans="2:4">
      <c r="B12777" s="417"/>
      <c r="C12777" s="418"/>
      <c r="D12777" s="418"/>
    </row>
    <row r="12778" spans="2:4">
      <c r="B12778" s="417"/>
      <c r="C12778" s="418"/>
      <c r="D12778" s="418"/>
    </row>
    <row r="12779" spans="2:4">
      <c r="B12779" s="417"/>
      <c r="C12779" s="418"/>
      <c r="D12779" s="418"/>
    </row>
    <row r="12780" spans="2:4">
      <c r="B12780" s="417"/>
      <c r="C12780" s="418"/>
      <c r="D12780" s="418"/>
    </row>
    <row r="12781" spans="2:4">
      <c r="B12781" s="417"/>
      <c r="C12781" s="418"/>
      <c r="D12781" s="418"/>
    </row>
    <row r="12782" spans="2:4">
      <c r="B12782" s="417"/>
      <c r="C12782" s="418"/>
      <c r="D12782" s="418"/>
    </row>
    <row r="12783" spans="2:4">
      <c r="B12783" s="417"/>
      <c r="C12783" s="418"/>
      <c r="D12783" s="418"/>
    </row>
    <row r="12784" spans="2:4">
      <c r="B12784" s="417"/>
      <c r="C12784" s="418"/>
      <c r="D12784" s="418"/>
    </row>
    <row r="12785" spans="2:4">
      <c r="B12785" s="417"/>
      <c r="C12785" s="418"/>
      <c r="D12785" s="418"/>
    </row>
    <row r="12786" spans="2:4">
      <c r="B12786" s="417"/>
      <c r="C12786" s="418"/>
      <c r="D12786" s="418"/>
    </row>
    <row r="12787" spans="2:4">
      <c r="B12787" s="417"/>
      <c r="C12787" s="418"/>
      <c r="D12787" s="418"/>
    </row>
    <row r="12788" spans="2:4">
      <c r="B12788" s="417"/>
      <c r="C12788" s="418"/>
      <c r="D12788" s="418"/>
    </row>
    <row r="12789" spans="2:4">
      <c r="B12789" s="417"/>
      <c r="C12789" s="418"/>
      <c r="D12789" s="418"/>
    </row>
    <row r="12790" spans="2:4">
      <c r="B12790" s="417"/>
      <c r="C12790" s="418"/>
      <c r="D12790" s="418"/>
    </row>
    <row r="12791" spans="2:4">
      <c r="B12791" s="417"/>
      <c r="C12791" s="418"/>
      <c r="D12791" s="418"/>
    </row>
    <row r="12792" spans="2:4">
      <c r="B12792" s="417"/>
      <c r="C12792" s="418"/>
      <c r="D12792" s="418"/>
    </row>
    <row r="12793" spans="2:4">
      <c r="B12793" s="417"/>
      <c r="C12793" s="418"/>
      <c r="D12793" s="418"/>
    </row>
    <row r="12794" spans="2:4">
      <c r="B12794" s="417"/>
      <c r="C12794" s="418"/>
      <c r="D12794" s="418"/>
    </row>
    <row r="12795" spans="2:4">
      <c r="B12795" s="417"/>
      <c r="C12795" s="418"/>
      <c r="D12795" s="418"/>
    </row>
    <row r="12796" spans="2:4">
      <c r="B12796" s="417"/>
      <c r="C12796" s="418"/>
      <c r="D12796" s="418"/>
    </row>
    <row r="12797" spans="2:4">
      <c r="B12797" s="417"/>
      <c r="C12797" s="418"/>
      <c r="D12797" s="418"/>
    </row>
    <row r="12798" spans="2:4">
      <c r="B12798" s="417"/>
      <c r="C12798" s="418"/>
      <c r="D12798" s="418"/>
    </row>
    <row r="12799" spans="2:4">
      <c r="B12799" s="417"/>
      <c r="C12799" s="418"/>
      <c r="D12799" s="418"/>
    </row>
    <row r="12800" spans="2:4">
      <c r="B12800" s="417"/>
      <c r="C12800" s="418"/>
      <c r="D12800" s="418"/>
    </row>
    <row r="12801" spans="2:4">
      <c r="B12801" s="417"/>
      <c r="C12801" s="418"/>
      <c r="D12801" s="418"/>
    </row>
    <row r="12802" spans="2:4">
      <c r="B12802" s="417"/>
      <c r="C12802" s="418"/>
      <c r="D12802" s="418"/>
    </row>
    <row r="12803" spans="2:4">
      <c r="B12803" s="417"/>
      <c r="C12803" s="418"/>
      <c r="D12803" s="418"/>
    </row>
    <row r="12804" spans="2:4">
      <c r="B12804" s="417"/>
      <c r="C12804" s="418"/>
      <c r="D12804" s="418"/>
    </row>
    <row r="12805" spans="2:4">
      <c r="B12805" s="417"/>
      <c r="C12805" s="418"/>
      <c r="D12805" s="418"/>
    </row>
    <row r="12806" spans="2:4">
      <c r="B12806" s="417"/>
      <c r="C12806" s="418"/>
      <c r="D12806" s="418"/>
    </row>
    <row r="12807" spans="2:4">
      <c r="B12807" s="417"/>
      <c r="C12807" s="418"/>
      <c r="D12807" s="418"/>
    </row>
    <row r="12808" spans="2:4">
      <c r="B12808" s="417"/>
      <c r="C12808" s="418"/>
      <c r="D12808" s="418"/>
    </row>
    <row r="12809" spans="2:4">
      <c r="B12809" s="417"/>
      <c r="C12809" s="418"/>
      <c r="D12809" s="418"/>
    </row>
    <row r="12810" spans="2:4">
      <c r="B12810" s="417"/>
      <c r="C12810" s="418"/>
      <c r="D12810" s="418"/>
    </row>
    <row r="12811" spans="2:4">
      <c r="B12811" s="417"/>
      <c r="C12811" s="418"/>
      <c r="D12811" s="418"/>
    </row>
    <row r="12812" spans="2:4">
      <c r="B12812" s="417"/>
      <c r="C12812" s="418"/>
      <c r="D12812" s="418"/>
    </row>
    <row r="12813" spans="2:4">
      <c r="B12813" s="417"/>
      <c r="C12813" s="418"/>
      <c r="D12813" s="418"/>
    </row>
    <row r="12814" spans="2:4">
      <c r="B12814" s="417"/>
      <c r="C12814" s="418"/>
      <c r="D12814" s="418"/>
    </row>
    <row r="12815" spans="2:4">
      <c r="B12815" s="417"/>
      <c r="C12815" s="418"/>
      <c r="D12815" s="418"/>
    </row>
    <row r="12816" spans="2:4">
      <c r="B12816" s="417"/>
      <c r="C12816" s="418"/>
      <c r="D12816" s="418"/>
    </row>
    <row r="12817" spans="2:4">
      <c r="B12817" s="417"/>
      <c r="C12817" s="418"/>
      <c r="D12817" s="418"/>
    </row>
    <row r="12818" spans="2:4">
      <c r="B12818" s="417"/>
      <c r="C12818" s="418"/>
      <c r="D12818" s="418"/>
    </row>
    <row r="12819" spans="2:4">
      <c r="B12819" s="417"/>
      <c r="C12819" s="418"/>
      <c r="D12819" s="418"/>
    </row>
    <row r="12820" spans="2:4">
      <c r="B12820" s="417"/>
      <c r="C12820" s="418"/>
      <c r="D12820" s="418"/>
    </row>
    <row r="12821" spans="2:4">
      <c r="B12821" s="417"/>
      <c r="C12821" s="418"/>
      <c r="D12821" s="418"/>
    </row>
    <row r="12822" spans="2:4">
      <c r="B12822" s="417"/>
      <c r="C12822" s="418"/>
      <c r="D12822" s="418"/>
    </row>
    <row r="12823" spans="2:4">
      <c r="B12823" s="417"/>
      <c r="C12823" s="418"/>
      <c r="D12823" s="418"/>
    </row>
    <row r="12824" spans="2:4">
      <c r="B12824" s="417"/>
      <c r="C12824" s="418"/>
      <c r="D12824" s="418"/>
    </row>
    <row r="12825" spans="2:4">
      <c r="B12825" s="417"/>
      <c r="C12825" s="418"/>
      <c r="D12825" s="418"/>
    </row>
    <row r="12826" spans="2:4">
      <c r="B12826" s="417"/>
      <c r="C12826" s="418"/>
      <c r="D12826" s="418"/>
    </row>
    <row r="12827" spans="2:4">
      <c r="B12827" s="417"/>
      <c r="C12827" s="418"/>
      <c r="D12827" s="418"/>
    </row>
    <row r="12828" spans="2:4">
      <c r="B12828" s="417"/>
      <c r="C12828" s="418"/>
      <c r="D12828" s="418"/>
    </row>
    <row r="12829" spans="2:4">
      <c r="B12829" s="417"/>
      <c r="C12829" s="418"/>
      <c r="D12829" s="418"/>
    </row>
    <row r="12830" spans="2:4">
      <c r="B12830" s="417"/>
      <c r="C12830" s="418"/>
      <c r="D12830" s="418"/>
    </row>
    <row r="12831" spans="2:4">
      <c r="B12831" s="417"/>
      <c r="C12831" s="418"/>
      <c r="D12831" s="418"/>
    </row>
    <row r="12832" spans="2:4">
      <c r="B12832" s="417"/>
      <c r="C12832" s="418"/>
      <c r="D12832" s="418"/>
    </row>
    <row r="12833" spans="2:4">
      <c r="B12833" s="417"/>
      <c r="C12833" s="418"/>
      <c r="D12833" s="418"/>
    </row>
    <row r="12834" spans="2:4">
      <c r="B12834" s="417"/>
      <c r="C12834" s="418"/>
      <c r="D12834" s="418"/>
    </row>
    <row r="12835" spans="2:4">
      <c r="B12835" s="417"/>
      <c r="C12835" s="418"/>
      <c r="D12835" s="418"/>
    </row>
    <row r="12836" spans="2:4">
      <c r="B12836" s="417"/>
      <c r="C12836" s="418"/>
      <c r="D12836" s="418"/>
    </row>
    <row r="12837" spans="2:4">
      <c r="B12837" s="417"/>
      <c r="C12837" s="418"/>
      <c r="D12837" s="418"/>
    </row>
    <row r="12838" spans="2:4">
      <c r="B12838" s="417"/>
      <c r="C12838" s="418"/>
      <c r="D12838" s="418"/>
    </row>
    <row r="12839" spans="2:4">
      <c r="B12839" s="417"/>
      <c r="C12839" s="418"/>
      <c r="D12839" s="418"/>
    </row>
    <row r="12840" spans="2:4">
      <c r="B12840" s="417"/>
      <c r="C12840" s="418"/>
      <c r="D12840" s="418"/>
    </row>
    <row r="12841" spans="2:4">
      <c r="B12841" s="417"/>
      <c r="C12841" s="418"/>
      <c r="D12841" s="418"/>
    </row>
    <row r="12842" spans="2:4">
      <c r="B12842" s="417"/>
      <c r="C12842" s="418"/>
      <c r="D12842" s="418"/>
    </row>
    <row r="12843" spans="2:4">
      <c r="B12843" s="417"/>
      <c r="C12843" s="418"/>
      <c r="D12843" s="418"/>
    </row>
    <row r="12844" spans="2:4">
      <c r="B12844" s="417"/>
      <c r="C12844" s="418"/>
      <c r="D12844" s="418"/>
    </row>
    <row r="12845" spans="2:4">
      <c r="B12845" s="417"/>
      <c r="C12845" s="418"/>
      <c r="D12845" s="418"/>
    </row>
    <row r="12846" spans="2:4">
      <c r="B12846" s="417"/>
      <c r="C12846" s="418"/>
      <c r="D12846" s="418"/>
    </row>
    <row r="12847" spans="2:4">
      <c r="B12847" s="417"/>
      <c r="C12847" s="418"/>
      <c r="D12847" s="418"/>
    </row>
    <row r="12848" spans="2:4">
      <c r="B12848" s="417"/>
      <c r="C12848" s="418"/>
      <c r="D12848" s="418"/>
    </row>
    <row r="12849" spans="2:4">
      <c r="B12849" s="417"/>
      <c r="C12849" s="418"/>
      <c r="D12849" s="418"/>
    </row>
    <row r="12850" spans="2:4">
      <c r="B12850" s="417"/>
      <c r="C12850" s="418"/>
      <c r="D12850" s="418"/>
    </row>
    <row r="12851" spans="2:4">
      <c r="B12851" s="417"/>
      <c r="C12851" s="418"/>
      <c r="D12851" s="418"/>
    </row>
    <row r="12852" spans="2:4">
      <c r="B12852" s="417"/>
      <c r="C12852" s="418"/>
      <c r="D12852" s="418"/>
    </row>
    <row r="12853" spans="2:4">
      <c r="B12853" s="417"/>
      <c r="C12853" s="418"/>
      <c r="D12853" s="418"/>
    </row>
    <row r="12854" spans="2:4">
      <c r="B12854" s="417"/>
      <c r="C12854" s="418"/>
      <c r="D12854" s="418"/>
    </row>
    <row r="12855" spans="2:4">
      <c r="B12855" s="417"/>
      <c r="C12855" s="418"/>
      <c r="D12855" s="418"/>
    </row>
    <row r="12856" spans="2:4">
      <c r="B12856" s="417"/>
      <c r="C12856" s="418"/>
      <c r="D12856" s="418"/>
    </row>
    <row r="12857" spans="2:4">
      <c r="B12857" s="417"/>
      <c r="C12857" s="418"/>
      <c r="D12857" s="418"/>
    </row>
    <row r="12858" spans="2:4">
      <c r="B12858" s="417"/>
      <c r="C12858" s="418"/>
      <c r="D12858" s="418"/>
    </row>
    <row r="12859" spans="2:4">
      <c r="B12859" s="417"/>
      <c r="C12859" s="418"/>
      <c r="D12859" s="418"/>
    </row>
    <row r="12860" spans="2:4">
      <c r="B12860" s="417"/>
      <c r="C12860" s="418"/>
      <c r="D12860" s="418"/>
    </row>
    <row r="12861" spans="2:4">
      <c r="B12861" s="417"/>
      <c r="C12861" s="418"/>
      <c r="D12861" s="418"/>
    </row>
    <row r="12862" spans="2:4">
      <c r="B12862" s="417"/>
      <c r="C12862" s="418"/>
      <c r="D12862" s="418"/>
    </row>
    <row r="12863" spans="2:4">
      <c r="B12863" s="417"/>
      <c r="C12863" s="418"/>
      <c r="D12863" s="418"/>
    </row>
    <row r="12864" spans="2:4">
      <c r="B12864" s="417"/>
      <c r="C12864" s="418"/>
      <c r="D12864" s="418"/>
    </row>
    <row r="12865" spans="2:4">
      <c r="B12865" s="417"/>
      <c r="C12865" s="418"/>
      <c r="D12865" s="418"/>
    </row>
    <row r="12866" spans="2:4">
      <c r="B12866" s="417"/>
      <c r="C12866" s="418"/>
      <c r="D12866" s="418"/>
    </row>
    <row r="12867" spans="2:4">
      <c r="B12867" s="417"/>
      <c r="C12867" s="418"/>
      <c r="D12867" s="418"/>
    </row>
    <row r="12868" spans="2:4">
      <c r="B12868" s="417"/>
      <c r="C12868" s="418"/>
      <c r="D12868" s="418"/>
    </row>
    <row r="12869" spans="2:4">
      <c r="B12869" s="417"/>
      <c r="C12869" s="418"/>
      <c r="D12869" s="418"/>
    </row>
    <row r="12870" spans="2:4">
      <c r="B12870" s="417"/>
      <c r="C12870" s="418"/>
      <c r="D12870" s="418"/>
    </row>
    <row r="12871" spans="2:4">
      <c r="B12871" s="417"/>
      <c r="C12871" s="418"/>
      <c r="D12871" s="418"/>
    </row>
    <row r="12872" spans="2:4">
      <c r="B12872" s="417"/>
      <c r="C12872" s="418"/>
      <c r="D12872" s="418"/>
    </row>
    <row r="12873" spans="2:4">
      <c r="B12873" s="417"/>
      <c r="C12873" s="418"/>
      <c r="D12873" s="418"/>
    </row>
    <row r="12874" spans="2:4">
      <c r="B12874" s="417"/>
      <c r="C12874" s="418"/>
      <c r="D12874" s="418"/>
    </row>
    <row r="12875" spans="2:4">
      <c r="B12875" s="417"/>
      <c r="C12875" s="418"/>
      <c r="D12875" s="418"/>
    </row>
    <row r="12876" spans="2:4">
      <c r="B12876" s="417"/>
      <c r="C12876" s="418"/>
      <c r="D12876" s="418"/>
    </row>
    <row r="12877" spans="2:4">
      <c r="B12877" s="417"/>
      <c r="C12877" s="418"/>
      <c r="D12877" s="418"/>
    </row>
    <row r="12878" spans="2:4">
      <c r="B12878" s="417"/>
      <c r="C12878" s="418"/>
      <c r="D12878" s="418"/>
    </row>
    <row r="12879" spans="2:4">
      <c r="B12879" s="417"/>
      <c r="C12879" s="418"/>
      <c r="D12879" s="418"/>
    </row>
    <row r="12880" spans="2:4">
      <c r="B12880" s="417"/>
      <c r="C12880" s="418"/>
      <c r="D12880" s="418"/>
    </row>
    <row r="12881" spans="2:4">
      <c r="B12881" s="417"/>
      <c r="C12881" s="418"/>
      <c r="D12881" s="418"/>
    </row>
    <row r="12882" spans="2:4">
      <c r="B12882" s="417"/>
      <c r="C12882" s="418"/>
      <c r="D12882" s="418"/>
    </row>
    <row r="12883" spans="2:4">
      <c r="B12883" s="417"/>
      <c r="C12883" s="418"/>
      <c r="D12883" s="418"/>
    </row>
    <row r="12884" spans="2:4">
      <c r="B12884" s="417"/>
      <c r="C12884" s="418"/>
      <c r="D12884" s="418"/>
    </row>
    <row r="12885" spans="2:4">
      <c r="B12885" s="417"/>
      <c r="C12885" s="418"/>
      <c r="D12885" s="418"/>
    </row>
    <row r="12886" spans="2:4">
      <c r="B12886" s="417"/>
      <c r="C12886" s="418"/>
      <c r="D12886" s="418"/>
    </row>
    <row r="12887" spans="2:4">
      <c r="B12887" s="417"/>
      <c r="C12887" s="418"/>
      <c r="D12887" s="418"/>
    </row>
    <row r="12888" spans="2:4">
      <c r="B12888" s="417"/>
      <c r="C12888" s="418"/>
      <c r="D12888" s="418"/>
    </row>
    <row r="12889" spans="2:4">
      <c r="B12889" s="417"/>
      <c r="C12889" s="418"/>
      <c r="D12889" s="418"/>
    </row>
    <row r="12890" spans="2:4">
      <c r="B12890" s="417"/>
      <c r="C12890" s="418"/>
      <c r="D12890" s="418"/>
    </row>
    <row r="12891" spans="2:4">
      <c r="B12891" s="417"/>
      <c r="C12891" s="418"/>
      <c r="D12891" s="418"/>
    </row>
    <row r="12892" spans="2:4">
      <c r="B12892" s="417"/>
      <c r="C12892" s="418"/>
      <c r="D12892" s="418"/>
    </row>
    <row r="12893" spans="2:4">
      <c r="B12893" s="417"/>
      <c r="C12893" s="418"/>
      <c r="D12893" s="418"/>
    </row>
    <row r="12894" spans="2:4">
      <c r="B12894" s="417"/>
      <c r="C12894" s="418"/>
      <c r="D12894" s="418"/>
    </row>
    <row r="12895" spans="2:4">
      <c r="B12895" s="417"/>
      <c r="C12895" s="418"/>
      <c r="D12895" s="418"/>
    </row>
    <row r="12896" spans="2:4">
      <c r="B12896" s="417"/>
      <c r="C12896" s="418"/>
      <c r="D12896" s="418"/>
    </row>
    <row r="12897" spans="2:4">
      <c r="B12897" s="417"/>
      <c r="C12897" s="418"/>
      <c r="D12897" s="418"/>
    </row>
    <row r="12898" spans="2:4">
      <c r="B12898" s="417"/>
      <c r="C12898" s="418"/>
      <c r="D12898" s="418"/>
    </row>
    <row r="12899" spans="2:4">
      <c r="B12899" s="417"/>
      <c r="C12899" s="418"/>
      <c r="D12899" s="418"/>
    </row>
    <row r="12900" spans="2:4">
      <c r="B12900" s="417"/>
      <c r="C12900" s="418"/>
      <c r="D12900" s="418"/>
    </row>
    <row r="12901" spans="2:4">
      <c r="B12901" s="417"/>
      <c r="C12901" s="418"/>
      <c r="D12901" s="418"/>
    </row>
    <row r="12902" spans="2:4">
      <c r="B12902" s="417"/>
      <c r="C12902" s="418"/>
      <c r="D12902" s="418"/>
    </row>
    <row r="12903" spans="2:4">
      <c r="B12903" s="417"/>
      <c r="C12903" s="418"/>
      <c r="D12903" s="418"/>
    </row>
    <row r="12904" spans="2:4">
      <c r="B12904" s="417"/>
      <c r="C12904" s="418"/>
      <c r="D12904" s="418"/>
    </row>
    <row r="12905" spans="2:4">
      <c r="B12905" s="417"/>
      <c r="C12905" s="418"/>
      <c r="D12905" s="418"/>
    </row>
    <row r="12906" spans="2:4">
      <c r="B12906" s="417"/>
      <c r="C12906" s="418"/>
      <c r="D12906" s="418"/>
    </row>
    <row r="12907" spans="2:4">
      <c r="B12907" s="417"/>
      <c r="C12907" s="418"/>
      <c r="D12907" s="418"/>
    </row>
    <row r="12908" spans="2:4">
      <c r="B12908" s="417"/>
      <c r="C12908" s="418"/>
      <c r="D12908" s="418"/>
    </row>
    <row r="12909" spans="2:4">
      <c r="B12909" s="417"/>
      <c r="C12909" s="418"/>
      <c r="D12909" s="418"/>
    </row>
    <row r="12910" spans="2:4">
      <c r="B12910" s="417"/>
      <c r="C12910" s="418"/>
      <c r="D12910" s="418"/>
    </row>
    <row r="12911" spans="2:4">
      <c r="B12911" s="417"/>
      <c r="C12911" s="418"/>
      <c r="D12911" s="418"/>
    </row>
    <row r="12912" spans="2:4">
      <c r="B12912" s="417"/>
      <c r="C12912" s="418"/>
      <c r="D12912" s="418"/>
    </row>
    <row r="12913" spans="2:4">
      <c r="B12913" s="417"/>
      <c r="C12913" s="418"/>
      <c r="D12913" s="418"/>
    </row>
    <row r="12914" spans="2:4">
      <c r="B12914" s="417"/>
      <c r="C12914" s="418"/>
      <c r="D12914" s="418"/>
    </row>
    <row r="12915" spans="2:4">
      <c r="B12915" s="417"/>
      <c r="C12915" s="418"/>
      <c r="D12915" s="418"/>
    </row>
    <row r="12916" spans="2:4">
      <c r="B12916" s="417"/>
      <c r="C12916" s="418"/>
      <c r="D12916" s="418"/>
    </row>
    <row r="12917" spans="2:4">
      <c r="B12917" s="417"/>
      <c r="C12917" s="418"/>
      <c r="D12917" s="418"/>
    </row>
    <row r="12918" spans="2:4">
      <c r="B12918" s="417"/>
      <c r="C12918" s="418"/>
      <c r="D12918" s="418"/>
    </row>
    <row r="12919" spans="2:4">
      <c r="B12919" s="417"/>
      <c r="C12919" s="418"/>
      <c r="D12919" s="418"/>
    </row>
    <row r="12920" spans="2:4">
      <c r="B12920" s="417"/>
      <c r="C12920" s="418"/>
      <c r="D12920" s="418"/>
    </row>
    <row r="12921" spans="2:4">
      <c r="B12921" s="417"/>
      <c r="C12921" s="418"/>
      <c r="D12921" s="418"/>
    </row>
    <row r="12922" spans="2:4">
      <c r="B12922" s="417"/>
      <c r="C12922" s="418"/>
      <c r="D12922" s="418"/>
    </row>
    <row r="12923" spans="2:4">
      <c r="B12923" s="417"/>
      <c r="C12923" s="418"/>
      <c r="D12923" s="418"/>
    </row>
    <row r="12924" spans="2:4">
      <c r="B12924" s="417"/>
      <c r="C12924" s="418"/>
      <c r="D12924" s="418"/>
    </row>
    <row r="12925" spans="2:4">
      <c r="B12925" s="417"/>
      <c r="C12925" s="418"/>
      <c r="D12925" s="418"/>
    </row>
    <row r="12926" spans="2:4">
      <c r="B12926" s="417"/>
      <c r="C12926" s="418"/>
      <c r="D12926" s="418"/>
    </row>
    <row r="12927" spans="2:4">
      <c r="B12927" s="417"/>
      <c r="C12927" s="418"/>
      <c r="D12927" s="418"/>
    </row>
    <row r="12928" spans="2:4">
      <c r="B12928" s="417"/>
      <c r="C12928" s="418"/>
      <c r="D12928" s="418"/>
    </row>
    <row r="12929" spans="2:4">
      <c r="B12929" s="417"/>
      <c r="C12929" s="418"/>
      <c r="D12929" s="418"/>
    </row>
    <row r="12930" spans="2:4">
      <c r="B12930" s="417"/>
      <c r="C12930" s="418"/>
      <c r="D12930" s="418"/>
    </row>
    <row r="12931" spans="2:4">
      <c r="B12931" s="417"/>
      <c r="C12931" s="418"/>
      <c r="D12931" s="418"/>
    </row>
    <row r="12932" spans="2:4">
      <c r="B12932" s="417"/>
      <c r="C12932" s="418"/>
      <c r="D12932" s="418"/>
    </row>
    <row r="12933" spans="2:4">
      <c r="B12933" s="417"/>
      <c r="C12933" s="418"/>
      <c r="D12933" s="418"/>
    </row>
    <row r="12934" spans="2:4">
      <c r="B12934" s="417"/>
      <c r="C12934" s="418"/>
      <c r="D12934" s="418"/>
    </row>
    <row r="12935" spans="2:4">
      <c r="B12935" s="417"/>
      <c r="C12935" s="418"/>
      <c r="D12935" s="418"/>
    </row>
    <row r="12936" spans="2:4">
      <c r="B12936" s="417"/>
      <c r="C12936" s="418"/>
      <c r="D12936" s="418"/>
    </row>
    <row r="12937" spans="2:4">
      <c r="B12937" s="417"/>
      <c r="C12937" s="418"/>
      <c r="D12937" s="418"/>
    </row>
    <row r="12938" spans="2:4">
      <c r="B12938" s="417"/>
      <c r="C12938" s="418"/>
      <c r="D12938" s="418"/>
    </row>
    <row r="12939" spans="2:4">
      <c r="B12939" s="417"/>
      <c r="C12939" s="418"/>
      <c r="D12939" s="418"/>
    </row>
    <row r="12940" spans="2:4">
      <c r="B12940" s="417"/>
      <c r="C12940" s="418"/>
      <c r="D12940" s="418"/>
    </row>
    <row r="12941" spans="2:4">
      <c r="B12941" s="417"/>
      <c r="C12941" s="418"/>
      <c r="D12941" s="418"/>
    </row>
    <row r="12942" spans="2:4">
      <c r="B12942" s="417"/>
      <c r="C12942" s="418"/>
      <c r="D12942" s="418"/>
    </row>
    <row r="12943" spans="2:4">
      <c r="B12943" s="417"/>
      <c r="C12943" s="418"/>
      <c r="D12943" s="418"/>
    </row>
    <row r="12944" spans="2:4">
      <c r="B12944" s="417"/>
      <c r="C12944" s="418"/>
      <c r="D12944" s="418"/>
    </row>
    <row r="12945" spans="2:4">
      <c r="B12945" s="417"/>
      <c r="C12945" s="418"/>
      <c r="D12945" s="418"/>
    </row>
    <row r="12946" spans="2:4">
      <c r="B12946" s="417"/>
      <c r="C12946" s="418"/>
      <c r="D12946" s="418"/>
    </row>
    <row r="12947" spans="2:4">
      <c r="B12947" s="417"/>
      <c r="C12947" s="418"/>
      <c r="D12947" s="418"/>
    </row>
    <row r="12948" spans="2:4">
      <c r="B12948" s="417"/>
      <c r="C12948" s="418"/>
      <c r="D12948" s="418"/>
    </row>
    <row r="12949" spans="2:4">
      <c r="B12949" s="417"/>
      <c r="C12949" s="418"/>
      <c r="D12949" s="418"/>
    </row>
    <row r="12950" spans="2:4">
      <c r="B12950" s="417"/>
      <c r="C12950" s="418"/>
      <c r="D12950" s="418"/>
    </row>
    <row r="12951" spans="2:4">
      <c r="B12951" s="417"/>
      <c r="C12951" s="418"/>
      <c r="D12951" s="418"/>
    </row>
    <row r="12952" spans="2:4">
      <c r="B12952" s="417"/>
      <c r="C12952" s="418"/>
      <c r="D12952" s="418"/>
    </row>
    <row r="12953" spans="2:4">
      <c r="B12953" s="417"/>
      <c r="C12953" s="418"/>
      <c r="D12953" s="418"/>
    </row>
    <row r="12954" spans="2:4">
      <c r="B12954" s="417"/>
      <c r="C12954" s="418"/>
      <c r="D12954" s="418"/>
    </row>
    <row r="12955" spans="2:4">
      <c r="B12955" s="417"/>
      <c r="C12955" s="418"/>
      <c r="D12955" s="418"/>
    </row>
    <row r="12956" spans="2:4">
      <c r="B12956" s="417"/>
      <c r="C12956" s="418"/>
      <c r="D12956" s="418"/>
    </row>
    <row r="12957" spans="2:4">
      <c r="B12957" s="417"/>
      <c r="C12957" s="418"/>
      <c r="D12957" s="418"/>
    </row>
    <row r="12958" spans="2:4">
      <c r="B12958" s="417"/>
      <c r="C12958" s="418"/>
      <c r="D12958" s="418"/>
    </row>
    <row r="12959" spans="2:4">
      <c r="B12959" s="417"/>
      <c r="C12959" s="418"/>
      <c r="D12959" s="418"/>
    </row>
    <row r="12960" spans="2:4">
      <c r="B12960" s="417"/>
      <c r="C12960" s="418"/>
      <c r="D12960" s="418"/>
    </row>
    <row r="12961" spans="2:4">
      <c r="B12961" s="417"/>
      <c r="C12961" s="418"/>
      <c r="D12961" s="418"/>
    </row>
    <row r="12962" spans="2:4">
      <c r="B12962" s="417"/>
      <c r="C12962" s="418"/>
      <c r="D12962" s="418"/>
    </row>
    <row r="12963" spans="2:4">
      <c r="B12963" s="417"/>
      <c r="C12963" s="418"/>
      <c r="D12963" s="418"/>
    </row>
    <row r="12964" spans="2:4">
      <c r="B12964" s="417"/>
      <c r="C12964" s="418"/>
      <c r="D12964" s="418"/>
    </row>
    <row r="12965" spans="2:4">
      <c r="B12965" s="417"/>
      <c r="C12965" s="418"/>
      <c r="D12965" s="418"/>
    </row>
    <row r="12966" spans="2:4">
      <c r="B12966" s="417"/>
      <c r="C12966" s="418"/>
      <c r="D12966" s="418"/>
    </row>
    <row r="12967" spans="2:4">
      <c r="B12967" s="417"/>
      <c r="C12967" s="418"/>
      <c r="D12967" s="418"/>
    </row>
    <row r="12968" spans="2:4">
      <c r="B12968" s="417"/>
      <c r="C12968" s="418"/>
      <c r="D12968" s="418"/>
    </row>
    <row r="12969" spans="2:4">
      <c r="B12969" s="417"/>
      <c r="C12969" s="418"/>
      <c r="D12969" s="418"/>
    </row>
    <row r="12970" spans="2:4">
      <c r="B12970" s="417"/>
      <c r="C12970" s="418"/>
      <c r="D12970" s="418"/>
    </row>
    <row r="12971" spans="2:4">
      <c r="B12971" s="417"/>
      <c r="C12971" s="418"/>
      <c r="D12971" s="418"/>
    </row>
    <row r="12972" spans="2:4">
      <c r="B12972" s="417"/>
      <c r="C12972" s="418"/>
      <c r="D12972" s="418"/>
    </row>
    <row r="12973" spans="2:4">
      <c r="B12973" s="417"/>
      <c r="C12973" s="418"/>
      <c r="D12973" s="418"/>
    </row>
    <row r="12974" spans="2:4">
      <c r="B12974" s="417"/>
      <c r="C12974" s="418"/>
      <c r="D12974" s="418"/>
    </row>
    <row r="12975" spans="2:4">
      <c r="B12975" s="417"/>
      <c r="C12975" s="418"/>
      <c r="D12975" s="418"/>
    </row>
    <row r="12976" spans="2:4">
      <c r="B12976" s="417"/>
      <c r="C12976" s="418"/>
      <c r="D12976" s="418"/>
    </row>
    <row r="12977" spans="2:4">
      <c r="B12977" s="417"/>
      <c r="C12977" s="418"/>
      <c r="D12977" s="418"/>
    </row>
    <row r="12978" spans="2:4">
      <c r="B12978" s="417"/>
      <c r="C12978" s="418"/>
      <c r="D12978" s="418"/>
    </row>
    <row r="12979" spans="2:4">
      <c r="B12979" s="417"/>
      <c r="C12979" s="418"/>
      <c r="D12979" s="418"/>
    </row>
    <row r="12980" spans="2:4">
      <c r="B12980" s="417"/>
      <c r="C12980" s="418"/>
      <c r="D12980" s="418"/>
    </row>
    <row r="12981" spans="2:4">
      <c r="B12981" s="417"/>
      <c r="C12981" s="418"/>
      <c r="D12981" s="418"/>
    </row>
    <row r="12982" spans="2:4">
      <c r="B12982" s="417"/>
      <c r="C12982" s="418"/>
      <c r="D12982" s="418"/>
    </row>
    <row r="12983" spans="2:4">
      <c r="B12983" s="417"/>
      <c r="C12983" s="418"/>
      <c r="D12983" s="418"/>
    </row>
    <row r="12984" spans="2:4">
      <c r="B12984" s="417"/>
      <c r="C12984" s="418"/>
      <c r="D12984" s="418"/>
    </row>
    <row r="12985" spans="2:4">
      <c r="B12985" s="417"/>
      <c r="C12985" s="418"/>
      <c r="D12985" s="418"/>
    </row>
    <row r="12986" spans="2:4">
      <c r="B12986" s="417"/>
      <c r="C12986" s="418"/>
      <c r="D12986" s="418"/>
    </row>
    <row r="12987" spans="2:4">
      <c r="B12987" s="417"/>
      <c r="C12987" s="418"/>
      <c r="D12987" s="418"/>
    </row>
    <row r="12988" spans="2:4">
      <c r="B12988" s="417"/>
      <c r="C12988" s="418"/>
      <c r="D12988" s="418"/>
    </row>
    <row r="12989" spans="2:4">
      <c r="B12989" s="417"/>
      <c r="C12989" s="418"/>
      <c r="D12989" s="418"/>
    </row>
    <row r="12990" spans="2:4">
      <c r="B12990" s="417"/>
      <c r="C12990" s="418"/>
      <c r="D12990" s="418"/>
    </row>
    <row r="12991" spans="2:4">
      <c r="B12991" s="417"/>
      <c r="C12991" s="418"/>
      <c r="D12991" s="418"/>
    </row>
    <row r="12992" spans="2:4">
      <c r="B12992" s="417"/>
      <c r="C12992" s="418"/>
      <c r="D12992" s="418"/>
    </row>
    <row r="12993" spans="2:4">
      <c r="B12993" s="417"/>
      <c r="C12993" s="418"/>
      <c r="D12993" s="418"/>
    </row>
    <row r="12994" spans="2:4">
      <c r="B12994" s="417"/>
      <c r="C12994" s="418"/>
      <c r="D12994" s="418"/>
    </row>
    <row r="12995" spans="2:4">
      <c r="B12995" s="417"/>
      <c r="C12995" s="418"/>
      <c r="D12995" s="418"/>
    </row>
    <row r="12996" spans="2:4">
      <c r="B12996" s="417"/>
      <c r="C12996" s="418"/>
      <c r="D12996" s="418"/>
    </row>
    <row r="12997" spans="2:4">
      <c r="B12997" s="417"/>
      <c r="C12997" s="418"/>
      <c r="D12997" s="418"/>
    </row>
    <row r="12998" spans="2:4">
      <c r="B12998" s="417"/>
      <c r="C12998" s="418"/>
      <c r="D12998" s="418"/>
    </row>
    <row r="12999" spans="2:4">
      <c r="B12999" s="417"/>
      <c r="C12999" s="418"/>
      <c r="D12999" s="418"/>
    </row>
    <row r="13000" spans="2:4">
      <c r="B13000" s="417"/>
      <c r="C13000" s="418"/>
      <c r="D13000" s="418"/>
    </row>
    <row r="13001" spans="2:4">
      <c r="B13001" s="417"/>
      <c r="C13001" s="418"/>
      <c r="D13001" s="418"/>
    </row>
    <row r="13002" spans="2:4">
      <c r="B13002" s="417"/>
      <c r="C13002" s="418"/>
      <c r="D13002" s="418"/>
    </row>
    <row r="13003" spans="2:4">
      <c r="B13003" s="417"/>
      <c r="C13003" s="418"/>
      <c r="D13003" s="418"/>
    </row>
    <row r="13004" spans="2:4">
      <c r="B13004" s="417"/>
      <c r="C13004" s="418"/>
      <c r="D13004" s="418"/>
    </row>
    <row r="13005" spans="2:4">
      <c r="B13005" s="417"/>
      <c r="C13005" s="418"/>
      <c r="D13005" s="418"/>
    </row>
    <row r="13006" spans="2:4">
      <c r="B13006" s="417"/>
      <c r="C13006" s="418"/>
      <c r="D13006" s="418"/>
    </row>
    <row r="13007" spans="2:4">
      <c r="B13007" s="417"/>
      <c r="C13007" s="418"/>
      <c r="D13007" s="418"/>
    </row>
    <row r="13008" spans="2:4">
      <c r="B13008" s="417"/>
      <c r="C13008" s="418"/>
      <c r="D13008" s="418"/>
    </row>
    <row r="13009" spans="2:4">
      <c r="B13009" s="417"/>
      <c r="C13009" s="418"/>
      <c r="D13009" s="418"/>
    </row>
    <row r="13010" spans="2:4">
      <c r="B13010" s="417"/>
      <c r="C13010" s="418"/>
      <c r="D13010" s="418"/>
    </row>
    <row r="13011" spans="2:4">
      <c r="B13011" s="417"/>
      <c r="C13011" s="418"/>
      <c r="D13011" s="418"/>
    </row>
    <row r="13012" spans="2:4">
      <c r="B13012" s="417"/>
      <c r="C13012" s="418"/>
      <c r="D13012" s="418"/>
    </row>
    <row r="13013" spans="2:4">
      <c r="B13013" s="417"/>
      <c r="C13013" s="418"/>
      <c r="D13013" s="418"/>
    </row>
    <row r="13014" spans="2:4">
      <c r="B13014" s="417"/>
      <c r="C13014" s="418"/>
      <c r="D13014" s="418"/>
    </row>
    <row r="13015" spans="2:4">
      <c r="B13015" s="417"/>
      <c r="C13015" s="418"/>
      <c r="D13015" s="418"/>
    </row>
    <row r="13016" spans="2:4">
      <c r="B13016" s="417"/>
      <c r="C13016" s="418"/>
      <c r="D13016" s="418"/>
    </row>
    <row r="13017" spans="2:4">
      <c r="B13017" s="417"/>
      <c r="C13017" s="418"/>
      <c r="D13017" s="418"/>
    </row>
    <row r="13018" spans="2:4">
      <c r="B13018" s="417"/>
      <c r="C13018" s="418"/>
      <c r="D13018" s="418"/>
    </row>
    <row r="13019" spans="2:4">
      <c r="B13019" s="417"/>
      <c r="C13019" s="418"/>
      <c r="D13019" s="418"/>
    </row>
    <row r="13020" spans="2:4">
      <c r="B13020" s="417"/>
      <c r="C13020" s="418"/>
      <c r="D13020" s="418"/>
    </row>
    <row r="13021" spans="2:4">
      <c r="B13021" s="417"/>
      <c r="C13021" s="418"/>
      <c r="D13021" s="418"/>
    </row>
    <row r="13022" spans="2:4">
      <c r="B13022" s="417"/>
      <c r="C13022" s="418"/>
      <c r="D13022" s="418"/>
    </row>
    <row r="13023" spans="2:4">
      <c r="B13023" s="417"/>
      <c r="C13023" s="418"/>
      <c r="D13023" s="418"/>
    </row>
    <row r="13024" spans="2:4">
      <c r="B13024" s="417"/>
      <c r="C13024" s="418"/>
      <c r="D13024" s="418"/>
    </row>
    <row r="13025" spans="2:4">
      <c r="B13025" s="417"/>
      <c r="C13025" s="418"/>
      <c r="D13025" s="418"/>
    </row>
    <row r="13026" spans="2:4">
      <c r="B13026" s="417"/>
      <c r="C13026" s="418"/>
      <c r="D13026" s="418"/>
    </row>
    <row r="13027" spans="2:4">
      <c r="B13027" s="417"/>
      <c r="C13027" s="418"/>
      <c r="D13027" s="418"/>
    </row>
    <row r="13028" spans="2:4">
      <c r="B13028" s="417"/>
      <c r="C13028" s="418"/>
      <c r="D13028" s="418"/>
    </row>
    <row r="13029" spans="2:4">
      <c r="B13029" s="417"/>
      <c r="C13029" s="418"/>
      <c r="D13029" s="418"/>
    </row>
    <row r="13030" spans="2:4">
      <c r="B13030" s="417"/>
      <c r="C13030" s="418"/>
      <c r="D13030" s="418"/>
    </row>
    <row r="13031" spans="2:4">
      <c r="B13031" s="417"/>
      <c r="C13031" s="418"/>
      <c r="D13031" s="418"/>
    </row>
    <row r="13032" spans="2:4">
      <c r="B13032" s="417"/>
      <c r="C13032" s="418"/>
      <c r="D13032" s="418"/>
    </row>
    <row r="13033" spans="2:4">
      <c r="B13033" s="417"/>
      <c r="C13033" s="418"/>
      <c r="D13033" s="418"/>
    </row>
    <row r="13034" spans="2:4">
      <c r="B13034" s="417"/>
      <c r="C13034" s="418"/>
      <c r="D13034" s="418"/>
    </row>
    <row r="13035" spans="2:4">
      <c r="B13035" s="417"/>
      <c r="C13035" s="418"/>
      <c r="D13035" s="418"/>
    </row>
    <row r="13036" spans="2:4">
      <c r="B13036" s="417"/>
      <c r="C13036" s="418"/>
      <c r="D13036" s="418"/>
    </row>
    <row r="13037" spans="2:4">
      <c r="B13037" s="417"/>
      <c r="C13037" s="418"/>
      <c r="D13037" s="418"/>
    </row>
    <row r="13038" spans="2:4">
      <c r="B13038" s="417"/>
      <c r="C13038" s="418"/>
      <c r="D13038" s="418"/>
    </row>
    <row r="13039" spans="2:4">
      <c r="B13039" s="417"/>
      <c r="C13039" s="418"/>
      <c r="D13039" s="418"/>
    </row>
    <row r="13040" spans="2:4">
      <c r="B13040" s="417"/>
      <c r="C13040" s="418"/>
      <c r="D13040" s="418"/>
    </row>
    <row r="13041" spans="2:4">
      <c r="B13041" s="417"/>
      <c r="C13041" s="418"/>
      <c r="D13041" s="418"/>
    </row>
    <row r="13042" spans="2:4">
      <c r="B13042" s="417"/>
      <c r="C13042" s="418"/>
      <c r="D13042" s="418"/>
    </row>
    <row r="13043" spans="2:4">
      <c r="B13043" s="417"/>
      <c r="C13043" s="418"/>
      <c r="D13043" s="418"/>
    </row>
    <row r="13044" spans="2:4">
      <c r="B13044" s="417"/>
      <c r="C13044" s="418"/>
      <c r="D13044" s="418"/>
    </row>
    <row r="13045" spans="2:4">
      <c r="B13045" s="417"/>
      <c r="C13045" s="418"/>
      <c r="D13045" s="418"/>
    </row>
    <row r="13046" spans="2:4">
      <c r="B13046" s="417"/>
      <c r="C13046" s="418"/>
      <c r="D13046" s="418"/>
    </row>
    <row r="13047" spans="2:4">
      <c r="B13047" s="417"/>
      <c r="C13047" s="418"/>
      <c r="D13047" s="418"/>
    </row>
    <row r="13048" spans="2:4">
      <c r="B13048" s="417"/>
      <c r="C13048" s="418"/>
      <c r="D13048" s="418"/>
    </row>
    <row r="13049" spans="2:4">
      <c r="B13049" s="417"/>
      <c r="C13049" s="418"/>
      <c r="D13049" s="418"/>
    </row>
    <row r="13050" spans="2:4">
      <c r="B13050" s="417"/>
      <c r="C13050" s="418"/>
      <c r="D13050" s="418"/>
    </row>
    <row r="13051" spans="2:4">
      <c r="B13051" s="417"/>
      <c r="C13051" s="418"/>
      <c r="D13051" s="418"/>
    </row>
    <row r="13052" spans="2:4">
      <c r="B13052" s="417"/>
      <c r="C13052" s="418"/>
      <c r="D13052" s="418"/>
    </row>
    <row r="13053" spans="2:4">
      <c r="B13053" s="417"/>
      <c r="C13053" s="418"/>
      <c r="D13053" s="418"/>
    </row>
    <row r="13054" spans="2:4">
      <c r="B13054" s="417"/>
      <c r="C13054" s="418"/>
      <c r="D13054" s="418"/>
    </row>
    <row r="13055" spans="2:4">
      <c r="B13055" s="417"/>
      <c r="C13055" s="418"/>
      <c r="D13055" s="418"/>
    </row>
    <row r="13056" spans="2:4">
      <c r="B13056" s="417"/>
      <c r="C13056" s="418"/>
      <c r="D13056" s="418"/>
    </row>
    <row r="13057" spans="2:4">
      <c r="B13057" s="417"/>
      <c r="C13057" s="418"/>
      <c r="D13057" s="418"/>
    </row>
    <row r="13058" spans="2:4">
      <c r="B13058" s="417"/>
      <c r="C13058" s="418"/>
      <c r="D13058" s="418"/>
    </row>
    <row r="13059" spans="2:4">
      <c r="B13059" s="417"/>
      <c r="C13059" s="418"/>
      <c r="D13059" s="418"/>
    </row>
    <row r="13060" spans="2:4">
      <c r="B13060" s="417"/>
      <c r="C13060" s="418"/>
      <c r="D13060" s="418"/>
    </row>
    <row r="13061" spans="2:4">
      <c r="B13061" s="417"/>
      <c r="C13061" s="418"/>
      <c r="D13061" s="418"/>
    </row>
    <row r="13062" spans="2:4">
      <c r="B13062" s="417"/>
      <c r="C13062" s="418"/>
      <c r="D13062" s="418"/>
    </row>
    <row r="13063" spans="2:4">
      <c r="B13063" s="417"/>
      <c r="C13063" s="418"/>
      <c r="D13063" s="418"/>
    </row>
    <row r="13064" spans="2:4">
      <c r="B13064" s="417"/>
      <c r="C13064" s="418"/>
      <c r="D13064" s="418"/>
    </row>
    <row r="13065" spans="2:4">
      <c r="B13065" s="417"/>
      <c r="C13065" s="418"/>
      <c r="D13065" s="418"/>
    </row>
    <row r="13066" spans="2:4">
      <c r="B13066" s="417"/>
      <c r="C13066" s="418"/>
      <c r="D13066" s="418"/>
    </row>
    <row r="13067" spans="2:4">
      <c r="B13067" s="417"/>
      <c r="C13067" s="418"/>
      <c r="D13067" s="418"/>
    </row>
    <row r="13068" spans="2:4">
      <c r="B13068" s="417"/>
      <c r="C13068" s="418"/>
      <c r="D13068" s="418"/>
    </row>
    <row r="13069" spans="2:4">
      <c r="B13069" s="417"/>
      <c r="C13069" s="418"/>
      <c r="D13069" s="418"/>
    </row>
    <row r="13070" spans="2:4">
      <c r="B13070" s="417"/>
      <c r="C13070" s="418"/>
      <c r="D13070" s="418"/>
    </row>
    <row r="13071" spans="2:4">
      <c r="B13071" s="417"/>
      <c r="C13071" s="418"/>
      <c r="D13071" s="418"/>
    </row>
    <row r="13072" spans="2:4">
      <c r="B13072" s="417"/>
      <c r="C13072" s="418"/>
      <c r="D13072" s="418"/>
    </row>
    <row r="13073" spans="2:4">
      <c r="B13073" s="417"/>
      <c r="C13073" s="418"/>
      <c r="D13073" s="418"/>
    </row>
    <row r="13074" spans="2:4">
      <c r="B13074" s="417"/>
      <c r="C13074" s="418"/>
      <c r="D13074" s="418"/>
    </row>
    <row r="13075" spans="2:4">
      <c r="B13075" s="417"/>
      <c r="C13075" s="418"/>
      <c r="D13075" s="418"/>
    </row>
    <row r="13076" spans="2:4">
      <c r="B13076" s="417"/>
      <c r="C13076" s="418"/>
      <c r="D13076" s="418"/>
    </row>
    <row r="13077" spans="2:4">
      <c r="B13077" s="417"/>
      <c r="C13077" s="418"/>
      <c r="D13077" s="418"/>
    </row>
    <row r="13078" spans="2:4">
      <c r="B13078" s="417"/>
      <c r="C13078" s="418"/>
      <c r="D13078" s="418"/>
    </row>
    <row r="13079" spans="2:4">
      <c r="B13079" s="417"/>
      <c r="C13079" s="418"/>
      <c r="D13079" s="418"/>
    </row>
    <row r="13080" spans="2:4">
      <c r="B13080" s="417"/>
      <c r="C13080" s="418"/>
      <c r="D13080" s="418"/>
    </row>
    <row r="13081" spans="2:4">
      <c r="B13081" s="417"/>
      <c r="C13081" s="418"/>
      <c r="D13081" s="418"/>
    </row>
    <row r="13082" spans="2:4">
      <c r="B13082" s="417"/>
      <c r="C13082" s="418"/>
      <c r="D13082" s="418"/>
    </row>
    <row r="13083" spans="2:4">
      <c r="B13083" s="417"/>
      <c r="C13083" s="418"/>
      <c r="D13083" s="418"/>
    </row>
    <row r="13084" spans="2:4">
      <c r="B13084" s="417"/>
      <c r="C13084" s="418"/>
      <c r="D13084" s="418"/>
    </row>
    <row r="13085" spans="2:4">
      <c r="B13085" s="417"/>
      <c r="C13085" s="418"/>
      <c r="D13085" s="418"/>
    </row>
    <row r="13086" spans="2:4">
      <c r="B13086" s="417"/>
      <c r="C13086" s="418"/>
      <c r="D13086" s="418"/>
    </row>
    <row r="13087" spans="2:4">
      <c r="B13087" s="417"/>
      <c r="C13087" s="418"/>
      <c r="D13087" s="418"/>
    </row>
    <row r="13088" spans="2:4">
      <c r="B13088" s="417"/>
      <c r="C13088" s="418"/>
      <c r="D13088" s="418"/>
    </row>
    <row r="13089" spans="2:4">
      <c r="B13089" s="417"/>
      <c r="C13089" s="418"/>
      <c r="D13089" s="418"/>
    </row>
    <row r="13090" spans="2:4">
      <c r="B13090" s="417"/>
      <c r="C13090" s="418"/>
      <c r="D13090" s="418"/>
    </row>
    <row r="13091" spans="2:4">
      <c r="B13091" s="417"/>
      <c r="C13091" s="418"/>
      <c r="D13091" s="418"/>
    </row>
    <row r="13092" spans="2:4">
      <c r="B13092" s="417"/>
      <c r="C13092" s="418"/>
      <c r="D13092" s="418"/>
    </row>
    <row r="13093" spans="2:4">
      <c r="B13093" s="417"/>
      <c r="C13093" s="418"/>
      <c r="D13093" s="418"/>
    </row>
    <row r="13094" spans="2:4">
      <c r="B13094" s="417"/>
      <c r="C13094" s="418"/>
      <c r="D13094" s="418"/>
    </row>
    <row r="13095" spans="2:4">
      <c r="B13095" s="417"/>
      <c r="C13095" s="418"/>
      <c r="D13095" s="418"/>
    </row>
    <row r="13096" spans="2:4">
      <c r="B13096" s="417"/>
      <c r="C13096" s="418"/>
      <c r="D13096" s="418"/>
    </row>
    <row r="13097" spans="2:4">
      <c r="B13097" s="417"/>
      <c r="C13097" s="418"/>
      <c r="D13097" s="418"/>
    </row>
    <row r="13098" spans="2:4">
      <c r="B13098" s="417"/>
      <c r="C13098" s="418"/>
      <c r="D13098" s="418"/>
    </row>
    <row r="13099" spans="2:4">
      <c r="B13099" s="417"/>
      <c r="C13099" s="418"/>
      <c r="D13099" s="418"/>
    </row>
    <row r="13100" spans="2:4">
      <c r="B13100" s="417"/>
      <c r="C13100" s="418"/>
      <c r="D13100" s="418"/>
    </row>
    <row r="13101" spans="2:4">
      <c r="B13101" s="417"/>
      <c r="C13101" s="418"/>
      <c r="D13101" s="418"/>
    </row>
    <row r="13102" spans="2:4">
      <c r="B13102" s="417"/>
      <c r="C13102" s="418"/>
      <c r="D13102" s="418"/>
    </row>
    <row r="13103" spans="2:4">
      <c r="B13103" s="417"/>
      <c r="C13103" s="418"/>
      <c r="D13103" s="418"/>
    </row>
    <row r="13104" spans="2:4">
      <c r="B13104" s="417"/>
      <c r="C13104" s="418"/>
      <c r="D13104" s="418"/>
    </row>
    <row r="13105" spans="2:4">
      <c r="B13105" s="417"/>
      <c r="C13105" s="418"/>
      <c r="D13105" s="418"/>
    </row>
    <row r="13106" spans="2:4">
      <c r="B13106" s="417"/>
      <c r="C13106" s="418"/>
      <c r="D13106" s="418"/>
    </row>
    <row r="13107" spans="2:4">
      <c r="B13107" s="417"/>
      <c r="C13107" s="418"/>
      <c r="D13107" s="418"/>
    </row>
    <row r="13108" spans="2:4">
      <c r="B13108" s="417"/>
      <c r="C13108" s="418"/>
      <c r="D13108" s="418"/>
    </row>
    <row r="13109" spans="2:4">
      <c r="B13109" s="417"/>
      <c r="C13109" s="418"/>
      <c r="D13109" s="418"/>
    </row>
    <row r="13110" spans="2:4">
      <c r="B13110" s="417"/>
      <c r="C13110" s="418"/>
      <c r="D13110" s="418"/>
    </row>
    <row r="13111" spans="2:4">
      <c r="B13111" s="417"/>
      <c r="C13111" s="418"/>
      <c r="D13111" s="418"/>
    </row>
    <row r="13112" spans="2:4">
      <c r="B13112" s="417"/>
      <c r="C13112" s="418"/>
      <c r="D13112" s="418"/>
    </row>
    <row r="13113" spans="2:4">
      <c r="B13113" s="417"/>
      <c r="C13113" s="418"/>
      <c r="D13113" s="418"/>
    </row>
    <row r="13114" spans="2:4">
      <c r="B13114" s="417"/>
      <c r="C13114" s="418"/>
      <c r="D13114" s="418"/>
    </row>
    <row r="13115" spans="2:4">
      <c r="B13115" s="417"/>
      <c r="C13115" s="418"/>
      <c r="D13115" s="418"/>
    </row>
    <row r="13116" spans="2:4">
      <c r="B13116" s="417"/>
      <c r="C13116" s="418"/>
      <c r="D13116" s="418"/>
    </row>
    <row r="13117" spans="2:4">
      <c r="B13117" s="417"/>
      <c r="C13117" s="418"/>
      <c r="D13117" s="418"/>
    </row>
    <row r="13118" spans="2:4">
      <c r="B13118" s="417"/>
      <c r="C13118" s="418"/>
      <c r="D13118" s="418"/>
    </row>
    <row r="13119" spans="2:4">
      <c r="B13119" s="417"/>
      <c r="C13119" s="418"/>
      <c r="D13119" s="418"/>
    </row>
    <row r="13120" spans="2:4">
      <c r="B13120" s="417"/>
      <c r="C13120" s="418"/>
      <c r="D13120" s="418"/>
    </row>
    <row r="13121" spans="2:4">
      <c r="B13121" s="417"/>
      <c r="C13121" s="418"/>
      <c r="D13121" s="418"/>
    </row>
    <row r="13122" spans="2:4">
      <c r="B13122" s="417"/>
      <c r="C13122" s="418"/>
      <c r="D13122" s="418"/>
    </row>
    <row r="13123" spans="2:4">
      <c r="B13123" s="417"/>
      <c r="C13123" s="418"/>
      <c r="D13123" s="418"/>
    </row>
    <row r="13124" spans="2:4">
      <c r="B13124" s="417"/>
      <c r="C13124" s="418"/>
      <c r="D13124" s="418"/>
    </row>
    <row r="13125" spans="2:4">
      <c r="B13125" s="417"/>
      <c r="C13125" s="418"/>
      <c r="D13125" s="418"/>
    </row>
    <row r="13126" spans="2:4">
      <c r="B13126" s="417"/>
      <c r="C13126" s="418"/>
      <c r="D13126" s="418"/>
    </row>
    <row r="13127" spans="2:4">
      <c r="B13127" s="417"/>
      <c r="C13127" s="418"/>
      <c r="D13127" s="418"/>
    </row>
    <row r="13128" spans="2:4">
      <c r="B13128" s="417"/>
      <c r="C13128" s="418"/>
      <c r="D13128" s="418"/>
    </row>
    <row r="13129" spans="2:4">
      <c r="B13129" s="417"/>
      <c r="C13129" s="418"/>
      <c r="D13129" s="418"/>
    </row>
    <row r="13130" spans="2:4">
      <c r="B13130" s="417"/>
      <c r="C13130" s="418"/>
      <c r="D13130" s="418"/>
    </row>
    <row r="13131" spans="2:4">
      <c r="B13131" s="417"/>
      <c r="C13131" s="418"/>
      <c r="D13131" s="418"/>
    </row>
    <row r="13132" spans="2:4">
      <c r="B13132" s="417"/>
      <c r="C13132" s="418"/>
      <c r="D13132" s="418"/>
    </row>
    <row r="13133" spans="2:4">
      <c r="B13133" s="417"/>
      <c r="C13133" s="418"/>
      <c r="D13133" s="418"/>
    </row>
    <row r="13134" spans="2:4">
      <c r="B13134" s="417"/>
      <c r="C13134" s="418"/>
      <c r="D13134" s="418"/>
    </row>
    <row r="13135" spans="2:4">
      <c r="B13135" s="417"/>
      <c r="C13135" s="418"/>
      <c r="D13135" s="418"/>
    </row>
    <row r="13136" spans="2:4">
      <c r="B13136" s="417"/>
      <c r="C13136" s="418"/>
      <c r="D13136" s="418"/>
    </row>
    <row r="13137" spans="2:4">
      <c r="B13137" s="417"/>
      <c r="C13137" s="418"/>
      <c r="D13137" s="418"/>
    </row>
    <row r="13138" spans="2:4">
      <c r="B13138" s="417"/>
      <c r="C13138" s="418"/>
      <c r="D13138" s="418"/>
    </row>
    <row r="13139" spans="2:4">
      <c r="B13139" s="417"/>
      <c r="C13139" s="418"/>
      <c r="D13139" s="418"/>
    </row>
    <row r="13140" spans="2:4">
      <c r="B13140" s="417"/>
      <c r="C13140" s="418"/>
      <c r="D13140" s="418"/>
    </row>
    <row r="13141" spans="2:4">
      <c r="B13141" s="417"/>
      <c r="C13141" s="418"/>
      <c r="D13141" s="418"/>
    </row>
    <row r="13142" spans="2:4">
      <c r="B13142" s="417"/>
      <c r="C13142" s="418"/>
      <c r="D13142" s="418"/>
    </row>
    <row r="13143" spans="2:4">
      <c r="B13143" s="417"/>
      <c r="C13143" s="418"/>
      <c r="D13143" s="418"/>
    </row>
    <row r="13144" spans="2:4">
      <c r="B13144" s="417"/>
      <c r="C13144" s="418"/>
      <c r="D13144" s="418"/>
    </row>
    <row r="13145" spans="2:4">
      <c r="B13145" s="417"/>
      <c r="C13145" s="418"/>
      <c r="D13145" s="418"/>
    </row>
    <row r="13146" spans="2:4">
      <c r="B13146" s="417"/>
      <c r="C13146" s="418"/>
      <c r="D13146" s="418"/>
    </row>
    <row r="13147" spans="2:4">
      <c r="B13147" s="417"/>
      <c r="C13147" s="418"/>
      <c r="D13147" s="418"/>
    </row>
    <row r="13148" spans="2:4">
      <c r="B13148" s="417"/>
      <c r="C13148" s="418"/>
      <c r="D13148" s="418"/>
    </row>
    <row r="13149" spans="2:4">
      <c r="B13149" s="417"/>
      <c r="C13149" s="418"/>
      <c r="D13149" s="418"/>
    </row>
    <row r="13150" spans="2:4">
      <c r="B13150" s="417"/>
      <c r="C13150" s="418"/>
      <c r="D13150" s="418"/>
    </row>
    <row r="13151" spans="2:4">
      <c r="B13151" s="417"/>
      <c r="C13151" s="418"/>
      <c r="D13151" s="418"/>
    </row>
    <row r="13152" spans="2:4">
      <c r="B13152" s="417"/>
      <c r="C13152" s="418"/>
      <c r="D13152" s="418"/>
    </row>
    <row r="13153" spans="2:4">
      <c r="B13153" s="417"/>
      <c r="C13153" s="418"/>
      <c r="D13153" s="418"/>
    </row>
    <row r="13154" spans="2:4">
      <c r="B13154" s="417"/>
      <c r="C13154" s="418"/>
      <c r="D13154" s="418"/>
    </row>
    <row r="13155" spans="2:4">
      <c r="B13155" s="417"/>
      <c r="C13155" s="418"/>
      <c r="D13155" s="418"/>
    </row>
    <row r="13156" spans="2:4">
      <c r="B13156" s="417"/>
      <c r="C13156" s="418"/>
      <c r="D13156" s="418"/>
    </row>
    <row r="13157" spans="2:4">
      <c r="B13157" s="417"/>
      <c r="C13157" s="418"/>
      <c r="D13157" s="418"/>
    </row>
    <row r="13158" spans="2:4">
      <c r="B13158" s="417"/>
      <c r="C13158" s="418"/>
      <c r="D13158" s="418"/>
    </row>
    <row r="13159" spans="2:4">
      <c r="B13159" s="417"/>
      <c r="C13159" s="418"/>
      <c r="D13159" s="418"/>
    </row>
    <row r="13160" spans="2:4">
      <c r="B13160" s="417"/>
      <c r="C13160" s="418"/>
      <c r="D13160" s="418"/>
    </row>
    <row r="13161" spans="2:4">
      <c r="B13161" s="417"/>
      <c r="C13161" s="418"/>
      <c r="D13161" s="418"/>
    </row>
    <row r="13162" spans="2:4">
      <c r="B13162" s="417"/>
      <c r="C13162" s="418"/>
      <c r="D13162" s="418"/>
    </row>
    <row r="13163" spans="2:4">
      <c r="B13163" s="417"/>
      <c r="C13163" s="418"/>
      <c r="D13163" s="418"/>
    </row>
    <row r="13164" spans="2:4">
      <c r="B13164" s="417"/>
      <c r="C13164" s="418"/>
      <c r="D13164" s="418"/>
    </row>
    <row r="13165" spans="2:4">
      <c r="B13165" s="417"/>
      <c r="C13165" s="418"/>
      <c r="D13165" s="418"/>
    </row>
    <row r="13166" spans="2:4">
      <c r="B13166" s="417"/>
      <c r="C13166" s="418"/>
      <c r="D13166" s="418"/>
    </row>
    <row r="13167" spans="2:4">
      <c r="B13167" s="417"/>
      <c r="C13167" s="418"/>
      <c r="D13167" s="418"/>
    </row>
    <row r="13168" spans="2:4">
      <c r="B13168" s="417"/>
      <c r="C13168" s="418"/>
      <c r="D13168" s="418"/>
    </row>
    <row r="13169" spans="2:4">
      <c r="B13169" s="417"/>
      <c r="C13169" s="418"/>
      <c r="D13169" s="418"/>
    </row>
    <row r="13170" spans="2:4">
      <c r="B13170" s="417"/>
      <c r="C13170" s="418"/>
      <c r="D13170" s="418"/>
    </row>
    <row r="13171" spans="2:4">
      <c r="B13171" s="417"/>
      <c r="C13171" s="418"/>
      <c r="D13171" s="418"/>
    </row>
    <row r="13172" spans="2:4">
      <c r="B13172" s="417"/>
      <c r="C13172" s="418"/>
      <c r="D13172" s="418"/>
    </row>
    <row r="13173" spans="2:4">
      <c r="B13173" s="417"/>
      <c r="C13173" s="418"/>
      <c r="D13173" s="418"/>
    </row>
    <row r="13174" spans="2:4">
      <c r="B13174" s="417"/>
      <c r="C13174" s="418"/>
      <c r="D13174" s="418"/>
    </row>
    <row r="13175" spans="2:4">
      <c r="B13175" s="417"/>
      <c r="C13175" s="418"/>
      <c r="D13175" s="418"/>
    </row>
    <row r="13176" spans="2:4">
      <c r="B13176" s="417"/>
      <c r="C13176" s="418"/>
      <c r="D13176" s="418"/>
    </row>
    <row r="13177" spans="2:4">
      <c r="B13177" s="417"/>
      <c r="C13177" s="418"/>
      <c r="D13177" s="418"/>
    </row>
    <row r="13178" spans="2:4">
      <c r="B13178" s="417"/>
      <c r="C13178" s="418"/>
      <c r="D13178" s="418"/>
    </row>
    <row r="13179" spans="2:4">
      <c r="B13179" s="417"/>
      <c r="C13179" s="418"/>
      <c r="D13179" s="418"/>
    </row>
    <row r="13180" spans="2:4">
      <c r="B13180" s="417"/>
      <c r="C13180" s="418"/>
      <c r="D13180" s="418"/>
    </row>
    <row r="13181" spans="2:4">
      <c r="B13181" s="417"/>
      <c r="C13181" s="418"/>
      <c r="D13181" s="418"/>
    </row>
    <row r="13182" spans="2:4">
      <c r="B13182" s="417"/>
      <c r="C13182" s="418"/>
      <c r="D13182" s="418"/>
    </row>
    <row r="13183" spans="2:4">
      <c r="B13183" s="417"/>
      <c r="C13183" s="418"/>
      <c r="D13183" s="418"/>
    </row>
    <row r="13184" spans="2:4">
      <c r="B13184" s="417"/>
      <c r="C13184" s="418"/>
      <c r="D13184" s="418"/>
    </row>
    <row r="13185" spans="2:4">
      <c r="B13185" s="417"/>
      <c r="C13185" s="418"/>
      <c r="D13185" s="418"/>
    </row>
    <row r="13186" spans="2:4">
      <c r="B13186" s="417"/>
      <c r="C13186" s="418"/>
      <c r="D13186" s="418"/>
    </row>
    <row r="13187" spans="2:4">
      <c r="B13187" s="417"/>
      <c r="C13187" s="418"/>
      <c r="D13187" s="418"/>
    </row>
    <row r="13188" spans="2:4">
      <c r="B13188" s="417"/>
      <c r="C13188" s="418"/>
      <c r="D13188" s="418"/>
    </row>
    <row r="13189" spans="2:4">
      <c r="B13189" s="417"/>
      <c r="C13189" s="418"/>
      <c r="D13189" s="418"/>
    </row>
    <row r="13190" spans="2:4">
      <c r="B13190" s="417"/>
      <c r="C13190" s="418"/>
      <c r="D13190" s="418"/>
    </row>
    <row r="13191" spans="2:4">
      <c r="B13191" s="417"/>
      <c r="C13191" s="418"/>
      <c r="D13191" s="418"/>
    </row>
    <row r="13192" spans="2:4">
      <c r="B13192" s="417"/>
      <c r="C13192" s="418"/>
      <c r="D13192" s="418"/>
    </row>
    <row r="13193" spans="2:4">
      <c r="B13193" s="417"/>
      <c r="C13193" s="418"/>
      <c r="D13193" s="418"/>
    </row>
    <row r="13194" spans="2:4">
      <c r="B13194" s="417"/>
      <c r="C13194" s="418"/>
      <c r="D13194" s="418"/>
    </row>
    <row r="13195" spans="2:4">
      <c r="B13195" s="417"/>
      <c r="C13195" s="418"/>
      <c r="D13195" s="418"/>
    </row>
    <row r="13196" spans="2:4">
      <c r="B13196" s="417"/>
      <c r="C13196" s="418"/>
      <c r="D13196" s="418"/>
    </row>
    <row r="13197" spans="2:4">
      <c r="B13197" s="417"/>
      <c r="C13197" s="418"/>
      <c r="D13197" s="418"/>
    </row>
    <row r="13198" spans="2:4">
      <c r="B13198" s="417"/>
      <c r="C13198" s="418"/>
      <c r="D13198" s="418"/>
    </row>
    <row r="13199" spans="2:4">
      <c r="B13199" s="417"/>
      <c r="C13199" s="418"/>
      <c r="D13199" s="418"/>
    </row>
    <row r="13200" spans="2:4">
      <c r="B13200" s="417"/>
      <c r="C13200" s="418"/>
      <c r="D13200" s="418"/>
    </row>
    <row r="13201" spans="2:4">
      <c r="B13201" s="417"/>
      <c r="C13201" s="418"/>
      <c r="D13201" s="418"/>
    </row>
    <row r="13202" spans="2:4">
      <c r="B13202" s="417"/>
      <c r="C13202" s="418"/>
      <c r="D13202" s="418"/>
    </row>
    <row r="13203" spans="2:4">
      <c r="B13203" s="417"/>
      <c r="C13203" s="418"/>
      <c r="D13203" s="418"/>
    </row>
    <row r="13204" spans="2:4">
      <c r="B13204" s="417"/>
      <c r="C13204" s="418"/>
      <c r="D13204" s="418"/>
    </row>
    <row r="13205" spans="2:4">
      <c r="B13205" s="417"/>
      <c r="C13205" s="418"/>
      <c r="D13205" s="418"/>
    </row>
    <row r="13206" spans="2:4">
      <c r="B13206" s="417"/>
      <c r="C13206" s="418"/>
      <c r="D13206" s="418"/>
    </row>
    <row r="13207" spans="2:4">
      <c r="B13207" s="417"/>
      <c r="C13207" s="418"/>
      <c r="D13207" s="418"/>
    </row>
    <row r="13208" spans="2:4">
      <c r="B13208" s="417"/>
      <c r="C13208" s="418"/>
      <c r="D13208" s="418"/>
    </row>
    <row r="13209" spans="2:4">
      <c r="B13209" s="417"/>
      <c r="C13209" s="418"/>
      <c r="D13209" s="418"/>
    </row>
    <row r="13210" spans="2:4">
      <c r="B13210" s="417"/>
      <c r="C13210" s="418"/>
      <c r="D13210" s="418"/>
    </row>
    <row r="13211" spans="2:4">
      <c r="B13211" s="417"/>
      <c r="C13211" s="418"/>
      <c r="D13211" s="418"/>
    </row>
    <row r="13212" spans="2:4">
      <c r="B13212" s="417"/>
      <c r="C13212" s="418"/>
      <c r="D13212" s="418"/>
    </row>
    <row r="13213" spans="2:4">
      <c r="B13213" s="417"/>
      <c r="C13213" s="418"/>
      <c r="D13213" s="418"/>
    </row>
    <row r="13214" spans="2:4">
      <c r="B13214" s="417"/>
      <c r="C13214" s="418"/>
      <c r="D13214" s="418"/>
    </row>
    <row r="13215" spans="2:4">
      <c r="B13215" s="417"/>
      <c r="C13215" s="418"/>
      <c r="D13215" s="418"/>
    </row>
    <row r="13216" spans="2:4">
      <c r="B13216" s="417"/>
      <c r="C13216" s="418"/>
      <c r="D13216" s="418"/>
    </row>
    <row r="13217" spans="2:4">
      <c r="B13217" s="417"/>
      <c r="C13217" s="418"/>
      <c r="D13217" s="418"/>
    </row>
    <row r="13218" spans="2:4">
      <c r="B13218" s="417"/>
      <c r="C13218" s="418"/>
      <c r="D13218" s="418"/>
    </row>
    <row r="13219" spans="2:4">
      <c r="B13219" s="417"/>
      <c r="C13219" s="418"/>
      <c r="D13219" s="418"/>
    </row>
    <row r="13220" spans="2:4">
      <c r="B13220" s="417"/>
      <c r="C13220" s="418"/>
      <c r="D13220" s="418"/>
    </row>
    <row r="13221" spans="2:4">
      <c r="B13221" s="417"/>
      <c r="C13221" s="418"/>
      <c r="D13221" s="418"/>
    </row>
    <row r="13222" spans="2:4">
      <c r="B13222" s="417"/>
      <c r="C13222" s="418"/>
      <c r="D13222" s="418"/>
    </row>
    <row r="13223" spans="2:4">
      <c r="B13223" s="417"/>
      <c r="C13223" s="418"/>
      <c r="D13223" s="418"/>
    </row>
    <row r="13224" spans="2:4">
      <c r="B13224" s="417"/>
      <c r="C13224" s="418"/>
      <c r="D13224" s="418"/>
    </row>
    <row r="13225" spans="2:4">
      <c r="B13225" s="417"/>
      <c r="C13225" s="418"/>
      <c r="D13225" s="418"/>
    </row>
    <row r="13226" spans="2:4">
      <c r="B13226" s="417"/>
      <c r="C13226" s="418"/>
      <c r="D13226" s="418"/>
    </row>
    <row r="13227" spans="2:4">
      <c r="B13227" s="417"/>
      <c r="C13227" s="418"/>
      <c r="D13227" s="418"/>
    </row>
    <row r="13228" spans="2:4">
      <c r="B13228" s="417"/>
      <c r="C13228" s="418"/>
      <c r="D13228" s="418"/>
    </row>
    <row r="13229" spans="2:4">
      <c r="B13229" s="417"/>
      <c r="C13229" s="418"/>
      <c r="D13229" s="418"/>
    </row>
    <row r="13230" spans="2:4">
      <c r="B13230" s="417"/>
      <c r="C13230" s="418"/>
      <c r="D13230" s="418"/>
    </row>
    <row r="13231" spans="2:4">
      <c r="B13231" s="417"/>
      <c r="C13231" s="418"/>
      <c r="D13231" s="418"/>
    </row>
    <row r="13232" spans="2:4">
      <c r="B13232" s="417"/>
      <c r="C13232" s="418"/>
      <c r="D13232" s="418"/>
    </row>
    <row r="13233" spans="2:4">
      <c r="B13233" s="417"/>
      <c r="C13233" s="418"/>
      <c r="D13233" s="418"/>
    </row>
    <row r="13234" spans="2:4">
      <c r="B13234" s="417"/>
      <c r="C13234" s="418"/>
      <c r="D13234" s="418"/>
    </row>
    <row r="13235" spans="2:4">
      <c r="B13235" s="417"/>
      <c r="C13235" s="418"/>
      <c r="D13235" s="418"/>
    </row>
    <row r="13236" spans="2:4">
      <c r="B13236" s="417"/>
      <c r="C13236" s="418"/>
      <c r="D13236" s="418"/>
    </row>
    <row r="13237" spans="2:4">
      <c r="B13237" s="417"/>
      <c r="C13237" s="418"/>
      <c r="D13237" s="418"/>
    </row>
    <row r="13238" spans="2:4">
      <c r="B13238" s="417"/>
      <c r="C13238" s="418"/>
      <c r="D13238" s="418"/>
    </row>
    <row r="13239" spans="2:4">
      <c r="B13239" s="417"/>
      <c r="C13239" s="418"/>
      <c r="D13239" s="418"/>
    </row>
    <row r="13240" spans="2:4">
      <c r="B13240" s="417"/>
      <c r="C13240" s="418"/>
      <c r="D13240" s="418"/>
    </row>
    <row r="13241" spans="2:4">
      <c r="B13241" s="417"/>
      <c r="C13241" s="418"/>
      <c r="D13241" s="418"/>
    </row>
    <row r="13242" spans="2:4">
      <c r="B13242" s="417"/>
      <c r="C13242" s="418"/>
      <c r="D13242" s="418"/>
    </row>
    <row r="13243" spans="2:4">
      <c r="B13243" s="417"/>
      <c r="C13243" s="418"/>
      <c r="D13243" s="418"/>
    </row>
    <row r="13244" spans="2:4">
      <c r="B13244" s="417"/>
      <c r="C13244" s="418"/>
      <c r="D13244" s="418"/>
    </row>
    <row r="13245" spans="2:4">
      <c r="B13245" s="417"/>
      <c r="C13245" s="418"/>
      <c r="D13245" s="418"/>
    </row>
    <row r="13246" spans="2:4">
      <c r="B13246" s="417"/>
      <c r="C13246" s="418"/>
      <c r="D13246" s="418"/>
    </row>
    <row r="13247" spans="2:4">
      <c r="B13247" s="417"/>
      <c r="C13247" s="418"/>
      <c r="D13247" s="418"/>
    </row>
    <row r="13248" spans="2:4">
      <c r="B13248" s="417"/>
      <c r="C13248" s="418"/>
      <c r="D13248" s="418"/>
    </row>
    <row r="13249" spans="2:4">
      <c r="B13249" s="417"/>
      <c r="C13249" s="418"/>
      <c r="D13249" s="418"/>
    </row>
    <row r="13250" spans="2:4">
      <c r="B13250" s="417"/>
      <c r="C13250" s="418"/>
      <c r="D13250" s="418"/>
    </row>
    <row r="13251" spans="2:4">
      <c r="B13251" s="417"/>
      <c r="C13251" s="418"/>
      <c r="D13251" s="418"/>
    </row>
    <row r="13252" spans="2:4">
      <c r="B13252" s="417"/>
      <c r="C13252" s="418"/>
      <c r="D13252" s="418"/>
    </row>
    <row r="13253" spans="2:4">
      <c r="B13253" s="417"/>
      <c r="C13253" s="418"/>
      <c r="D13253" s="418"/>
    </row>
    <row r="13254" spans="2:4">
      <c r="B13254" s="417"/>
      <c r="C13254" s="418"/>
      <c r="D13254" s="418"/>
    </row>
    <row r="13255" spans="2:4">
      <c r="B13255" s="417"/>
      <c r="C13255" s="418"/>
      <c r="D13255" s="418"/>
    </row>
    <row r="13256" spans="2:4">
      <c r="B13256" s="417"/>
      <c r="C13256" s="418"/>
      <c r="D13256" s="418"/>
    </row>
    <row r="13257" spans="2:4">
      <c r="B13257" s="417"/>
      <c r="C13257" s="418"/>
      <c r="D13257" s="418"/>
    </row>
    <row r="13258" spans="2:4">
      <c r="B13258" s="417"/>
      <c r="C13258" s="418"/>
      <c r="D13258" s="418"/>
    </row>
    <row r="13259" spans="2:4">
      <c r="B13259" s="417"/>
      <c r="C13259" s="418"/>
      <c r="D13259" s="418"/>
    </row>
    <row r="13260" spans="2:4">
      <c r="B13260" s="417"/>
      <c r="C13260" s="418"/>
      <c r="D13260" s="418"/>
    </row>
    <row r="13261" spans="2:4">
      <c r="B13261" s="417"/>
      <c r="C13261" s="418"/>
      <c r="D13261" s="418"/>
    </row>
    <row r="13262" spans="2:4">
      <c r="B13262" s="417"/>
      <c r="C13262" s="418"/>
      <c r="D13262" s="418"/>
    </row>
    <row r="13263" spans="2:4">
      <c r="B13263" s="417"/>
      <c r="C13263" s="418"/>
      <c r="D13263" s="418"/>
    </row>
    <row r="13264" spans="2:4">
      <c r="B13264" s="417"/>
      <c r="C13264" s="418"/>
      <c r="D13264" s="418"/>
    </row>
    <row r="13265" spans="2:4">
      <c r="B13265" s="417"/>
      <c r="C13265" s="418"/>
      <c r="D13265" s="418"/>
    </row>
    <row r="13266" spans="2:4">
      <c r="B13266" s="417"/>
      <c r="C13266" s="418"/>
      <c r="D13266" s="418"/>
    </row>
    <row r="13267" spans="2:4">
      <c r="B13267" s="417"/>
      <c r="C13267" s="418"/>
      <c r="D13267" s="418"/>
    </row>
    <row r="13268" spans="2:4">
      <c r="B13268" s="417"/>
      <c r="C13268" s="418"/>
      <c r="D13268" s="418"/>
    </row>
    <row r="13269" spans="2:4">
      <c r="B13269" s="417"/>
      <c r="C13269" s="418"/>
      <c r="D13269" s="418"/>
    </row>
    <row r="13270" spans="2:4">
      <c r="B13270" s="417"/>
      <c r="C13270" s="418"/>
      <c r="D13270" s="418"/>
    </row>
    <row r="13271" spans="2:4">
      <c r="B13271" s="417"/>
      <c r="C13271" s="418"/>
      <c r="D13271" s="418"/>
    </row>
    <row r="13272" spans="2:4">
      <c r="B13272" s="417"/>
      <c r="C13272" s="418"/>
      <c r="D13272" s="418"/>
    </row>
    <row r="13273" spans="2:4">
      <c r="B13273" s="417"/>
      <c r="C13273" s="418"/>
      <c r="D13273" s="418"/>
    </row>
    <row r="13274" spans="2:4">
      <c r="B13274" s="417"/>
      <c r="C13274" s="418"/>
      <c r="D13274" s="418"/>
    </row>
    <row r="13275" spans="2:4">
      <c r="B13275" s="417"/>
      <c r="C13275" s="418"/>
      <c r="D13275" s="418"/>
    </row>
    <row r="13276" spans="2:4">
      <c r="B13276" s="417"/>
      <c r="C13276" s="418"/>
      <c r="D13276" s="418"/>
    </row>
    <row r="13277" spans="2:4">
      <c r="B13277" s="417"/>
      <c r="C13277" s="418"/>
      <c r="D13277" s="418"/>
    </row>
    <row r="13278" spans="2:4">
      <c r="B13278" s="417"/>
      <c r="C13278" s="418"/>
      <c r="D13278" s="418"/>
    </row>
    <row r="13279" spans="2:4">
      <c r="B13279" s="417"/>
      <c r="C13279" s="418"/>
      <c r="D13279" s="418"/>
    </row>
    <row r="13280" spans="2:4">
      <c r="B13280" s="417"/>
      <c r="C13280" s="418"/>
      <c r="D13280" s="418"/>
    </row>
    <row r="13281" spans="2:4">
      <c r="B13281" s="417"/>
      <c r="C13281" s="418"/>
      <c r="D13281" s="418"/>
    </row>
    <row r="13282" spans="2:4">
      <c r="B13282" s="417"/>
      <c r="C13282" s="418"/>
      <c r="D13282" s="418"/>
    </row>
    <row r="13283" spans="2:4">
      <c r="B13283" s="417"/>
      <c r="C13283" s="418"/>
      <c r="D13283" s="418"/>
    </row>
    <row r="13284" spans="2:4">
      <c r="B13284" s="417"/>
      <c r="C13284" s="418"/>
      <c r="D13284" s="418"/>
    </row>
    <row r="13285" spans="2:4">
      <c r="B13285" s="417"/>
      <c r="C13285" s="418"/>
      <c r="D13285" s="418"/>
    </row>
    <row r="13286" spans="2:4">
      <c r="B13286" s="417"/>
      <c r="C13286" s="418"/>
      <c r="D13286" s="418"/>
    </row>
    <row r="13287" spans="2:4">
      <c r="B13287" s="417"/>
      <c r="C13287" s="418"/>
      <c r="D13287" s="418"/>
    </row>
    <row r="13288" spans="2:4">
      <c r="B13288" s="417"/>
      <c r="C13288" s="418"/>
      <c r="D13288" s="418"/>
    </row>
    <row r="13289" spans="2:4">
      <c r="B13289" s="417"/>
      <c r="C13289" s="418"/>
      <c r="D13289" s="418"/>
    </row>
    <row r="13290" spans="2:4">
      <c r="B13290" s="417"/>
      <c r="C13290" s="418"/>
      <c r="D13290" s="418"/>
    </row>
    <row r="13291" spans="2:4">
      <c r="B13291" s="417"/>
      <c r="C13291" s="418"/>
      <c r="D13291" s="418"/>
    </row>
    <row r="13292" spans="2:4">
      <c r="B13292" s="417"/>
      <c r="C13292" s="418"/>
      <c r="D13292" s="418"/>
    </row>
    <row r="13293" spans="2:4">
      <c r="B13293" s="417"/>
      <c r="C13293" s="418"/>
      <c r="D13293" s="418"/>
    </row>
    <row r="13294" spans="2:4">
      <c r="B13294" s="417"/>
      <c r="C13294" s="418"/>
      <c r="D13294" s="418"/>
    </row>
    <row r="13295" spans="2:4">
      <c r="B13295" s="417"/>
      <c r="C13295" s="418"/>
      <c r="D13295" s="418"/>
    </row>
    <row r="13296" spans="2:4">
      <c r="B13296" s="417"/>
      <c r="C13296" s="418"/>
      <c r="D13296" s="418"/>
    </row>
    <row r="13297" spans="2:4">
      <c r="B13297" s="417"/>
      <c r="C13297" s="418"/>
      <c r="D13297" s="418"/>
    </row>
    <row r="13298" spans="2:4">
      <c r="B13298" s="417"/>
      <c r="C13298" s="418"/>
      <c r="D13298" s="418"/>
    </row>
    <row r="13299" spans="2:4">
      <c r="B13299" s="417"/>
      <c r="C13299" s="418"/>
      <c r="D13299" s="418"/>
    </row>
    <row r="13300" spans="2:4">
      <c r="B13300" s="417"/>
      <c r="C13300" s="418"/>
      <c r="D13300" s="418"/>
    </row>
    <row r="13301" spans="2:4">
      <c r="B13301" s="417"/>
      <c r="C13301" s="418"/>
      <c r="D13301" s="418"/>
    </row>
    <row r="13302" spans="2:4">
      <c r="B13302" s="417"/>
      <c r="C13302" s="418"/>
      <c r="D13302" s="418"/>
    </row>
    <row r="13303" spans="2:4">
      <c r="B13303" s="417"/>
      <c r="C13303" s="418"/>
      <c r="D13303" s="418"/>
    </row>
    <row r="13304" spans="2:4">
      <c r="B13304" s="417"/>
      <c r="C13304" s="418"/>
      <c r="D13304" s="418"/>
    </row>
    <row r="13305" spans="2:4">
      <c r="B13305" s="417"/>
      <c r="C13305" s="418"/>
      <c r="D13305" s="418"/>
    </row>
    <row r="13306" spans="2:4">
      <c r="B13306" s="417"/>
      <c r="C13306" s="418"/>
      <c r="D13306" s="418"/>
    </row>
    <row r="13307" spans="2:4">
      <c r="B13307" s="417"/>
      <c r="C13307" s="418"/>
      <c r="D13307" s="418"/>
    </row>
    <row r="13308" spans="2:4">
      <c r="B13308" s="417"/>
      <c r="C13308" s="418"/>
      <c r="D13308" s="418"/>
    </row>
    <row r="13309" spans="2:4">
      <c r="B13309" s="417"/>
      <c r="C13309" s="418"/>
      <c r="D13309" s="418"/>
    </row>
    <row r="13310" spans="2:4">
      <c r="B13310" s="417"/>
      <c r="C13310" s="418"/>
      <c r="D13310" s="418"/>
    </row>
    <row r="13311" spans="2:4">
      <c r="B13311" s="417"/>
      <c r="C13311" s="418"/>
      <c r="D13311" s="418"/>
    </row>
    <row r="13312" spans="2:4">
      <c r="B13312" s="417"/>
      <c r="C13312" s="418"/>
      <c r="D13312" s="418"/>
    </row>
    <row r="13313" spans="2:4">
      <c r="B13313" s="417"/>
      <c r="C13313" s="418"/>
      <c r="D13313" s="418"/>
    </row>
    <row r="13314" spans="2:4">
      <c r="B13314" s="417"/>
      <c r="C13314" s="418"/>
      <c r="D13314" s="418"/>
    </row>
    <row r="13315" spans="2:4">
      <c r="B13315" s="417"/>
      <c r="C13315" s="418"/>
      <c r="D13315" s="418"/>
    </row>
    <row r="13316" spans="2:4">
      <c r="B13316" s="417"/>
      <c r="C13316" s="418"/>
      <c r="D13316" s="418"/>
    </row>
    <row r="13317" spans="2:4">
      <c r="B13317" s="417"/>
      <c r="C13317" s="418"/>
      <c r="D13317" s="418"/>
    </row>
    <row r="13318" spans="2:4">
      <c r="B13318" s="417"/>
      <c r="C13318" s="418"/>
      <c r="D13318" s="418"/>
    </row>
    <row r="13319" spans="2:4">
      <c r="B13319" s="417"/>
      <c r="C13319" s="418"/>
      <c r="D13319" s="418"/>
    </row>
    <row r="13320" spans="2:4">
      <c r="B13320" s="417"/>
      <c r="C13320" s="418"/>
      <c r="D13320" s="418"/>
    </row>
    <row r="13321" spans="2:4">
      <c r="B13321" s="417"/>
      <c r="C13321" s="418"/>
      <c r="D13321" s="418"/>
    </row>
    <row r="13322" spans="2:4">
      <c r="B13322" s="417"/>
      <c r="C13322" s="418"/>
      <c r="D13322" s="418"/>
    </row>
    <row r="13323" spans="2:4">
      <c r="B13323" s="417"/>
      <c r="C13323" s="418"/>
      <c r="D13323" s="418"/>
    </row>
    <row r="13324" spans="2:4">
      <c r="B13324" s="417"/>
      <c r="C13324" s="418"/>
      <c r="D13324" s="418"/>
    </row>
    <row r="13325" spans="2:4">
      <c r="B13325" s="417"/>
      <c r="C13325" s="418"/>
      <c r="D13325" s="418"/>
    </row>
    <row r="13326" spans="2:4">
      <c r="B13326" s="417"/>
      <c r="C13326" s="418"/>
      <c r="D13326" s="418"/>
    </row>
    <row r="13327" spans="2:4">
      <c r="B13327" s="417"/>
      <c r="C13327" s="418"/>
      <c r="D13327" s="418"/>
    </row>
    <row r="13328" spans="2:4">
      <c r="B13328" s="417"/>
      <c r="C13328" s="418"/>
      <c r="D13328" s="418"/>
    </row>
    <row r="13329" spans="2:4">
      <c r="B13329" s="417"/>
      <c r="C13329" s="418"/>
      <c r="D13329" s="418"/>
    </row>
    <row r="13330" spans="2:4">
      <c r="B13330" s="417"/>
      <c r="C13330" s="418"/>
      <c r="D13330" s="418"/>
    </row>
    <row r="13331" spans="2:4">
      <c r="B13331" s="417"/>
      <c r="C13331" s="418"/>
      <c r="D13331" s="418"/>
    </row>
    <row r="13332" spans="2:4">
      <c r="B13332" s="417"/>
      <c r="C13332" s="418"/>
      <c r="D13332" s="418"/>
    </row>
    <row r="13333" spans="2:4">
      <c r="B13333" s="417"/>
      <c r="C13333" s="418"/>
      <c r="D13333" s="418"/>
    </row>
    <row r="13334" spans="2:4">
      <c r="B13334" s="417"/>
      <c r="C13334" s="418"/>
      <c r="D13334" s="418"/>
    </row>
    <row r="13335" spans="2:4">
      <c r="B13335" s="417"/>
      <c r="C13335" s="418"/>
      <c r="D13335" s="418"/>
    </row>
    <row r="13336" spans="2:4">
      <c r="B13336" s="417"/>
      <c r="C13336" s="418"/>
      <c r="D13336" s="418"/>
    </row>
    <row r="13337" spans="2:4">
      <c r="B13337" s="417"/>
      <c r="C13337" s="418"/>
      <c r="D13337" s="418"/>
    </row>
    <row r="13338" spans="2:4">
      <c r="B13338" s="417"/>
      <c r="C13338" s="418"/>
      <c r="D13338" s="418"/>
    </row>
    <row r="13339" spans="2:4">
      <c r="B13339" s="417"/>
      <c r="C13339" s="418"/>
      <c r="D13339" s="418"/>
    </row>
    <row r="13340" spans="2:4">
      <c r="B13340" s="417"/>
      <c r="C13340" s="418"/>
      <c r="D13340" s="418"/>
    </row>
    <row r="13341" spans="2:4">
      <c r="B13341" s="417"/>
      <c r="C13341" s="418"/>
      <c r="D13341" s="418"/>
    </row>
    <row r="13342" spans="2:4">
      <c r="B13342" s="417"/>
      <c r="C13342" s="418"/>
      <c r="D13342" s="418"/>
    </row>
    <row r="13343" spans="2:4">
      <c r="B13343" s="417"/>
      <c r="C13343" s="418"/>
      <c r="D13343" s="418"/>
    </row>
    <row r="13344" spans="2:4">
      <c r="B13344" s="417"/>
      <c r="C13344" s="418"/>
      <c r="D13344" s="418"/>
    </row>
    <row r="13345" spans="2:4">
      <c r="B13345" s="417"/>
      <c r="C13345" s="418"/>
      <c r="D13345" s="418"/>
    </row>
    <row r="13346" spans="2:4">
      <c r="B13346" s="417"/>
      <c r="C13346" s="418"/>
      <c r="D13346" s="418"/>
    </row>
    <row r="13347" spans="2:4">
      <c r="B13347" s="417"/>
      <c r="C13347" s="418"/>
      <c r="D13347" s="418"/>
    </row>
    <row r="13348" spans="2:4">
      <c r="B13348" s="417"/>
      <c r="C13348" s="418"/>
      <c r="D13348" s="418"/>
    </row>
    <row r="13349" spans="2:4">
      <c r="B13349" s="417"/>
      <c r="C13349" s="418"/>
      <c r="D13349" s="418"/>
    </row>
    <row r="13350" spans="2:4">
      <c r="B13350" s="417"/>
      <c r="C13350" s="418"/>
      <c r="D13350" s="418"/>
    </row>
    <row r="13351" spans="2:4">
      <c r="B13351" s="417"/>
      <c r="C13351" s="418"/>
      <c r="D13351" s="418"/>
    </row>
    <row r="13352" spans="2:4">
      <c r="B13352" s="417"/>
      <c r="C13352" s="418"/>
      <c r="D13352" s="418"/>
    </row>
    <row r="13353" spans="2:4">
      <c r="B13353" s="417"/>
      <c r="C13353" s="418"/>
      <c r="D13353" s="418"/>
    </row>
    <row r="13354" spans="2:4">
      <c r="B13354" s="417"/>
      <c r="C13354" s="418"/>
      <c r="D13354" s="418"/>
    </row>
    <row r="13355" spans="2:4">
      <c r="B13355" s="417"/>
      <c r="C13355" s="418"/>
      <c r="D13355" s="418"/>
    </row>
    <row r="13356" spans="2:4">
      <c r="B13356" s="417"/>
      <c r="C13356" s="418"/>
      <c r="D13356" s="418"/>
    </row>
    <row r="13357" spans="2:4">
      <c r="B13357" s="417"/>
      <c r="C13357" s="418"/>
      <c r="D13357" s="418"/>
    </row>
    <row r="13358" spans="2:4">
      <c r="B13358" s="417"/>
      <c r="C13358" s="418"/>
      <c r="D13358" s="418"/>
    </row>
    <row r="13359" spans="2:4">
      <c r="B13359" s="417"/>
      <c r="C13359" s="418"/>
      <c r="D13359" s="418"/>
    </row>
    <row r="13360" spans="2:4">
      <c r="B13360" s="417"/>
      <c r="C13360" s="418"/>
      <c r="D13360" s="418"/>
    </row>
    <row r="13361" spans="2:4">
      <c r="B13361" s="417"/>
      <c r="C13361" s="418"/>
      <c r="D13361" s="418"/>
    </row>
    <row r="13362" spans="2:4">
      <c r="B13362" s="417"/>
      <c r="C13362" s="418"/>
      <c r="D13362" s="418"/>
    </row>
    <row r="13363" spans="2:4">
      <c r="B13363" s="417"/>
      <c r="C13363" s="418"/>
      <c r="D13363" s="418"/>
    </row>
    <row r="13364" spans="2:4">
      <c r="B13364" s="417"/>
      <c r="C13364" s="418"/>
      <c r="D13364" s="418"/>
    </row>
    <row r="13365" spans="2:4">
      <c r="B13365" s="417"/>
      <c r="C13365" s="418"/>
      <c r="D13365" s="418"/>
    </row>
    <row r="13366" spans="2:4">
      <c r="B13366" s="417"/>
      <c r="C13366" s="418"/>
      <c r="D13366" s="418"/>
    </row>
    <row r="13367" spans="2:4">
      <c r="B13367" s="417"/>
      <c r="C13367" s="418"/>
      <c r="D13367" s="418"/>
    </row>
    <row r="13368" spans="2:4">
      <c r="B13368" s="417"/>
      <c r="C13368" s="418"/>
      <c r="D13368" s="418"/>
    </row>
    <row r="13369" spans="2:4">
      <c r="B13369" s="417"/>
      <c r="C13369" s="418"/>
      <c r="D13369" s="418"/>
    </row>
    <row r="13370" spans="2:4">
      <c r="B13370" s="417"/>
      <c r="C13370" s="418"/>
      <c r="D13370" s="418"/>
    </row>
    <row r="13371" spans="2:4">
      <c r="B13371" s="417"/>
      <c r="C13371" s="418"/>
      <c r="D13371" s="418"/>
    </row>
    <row r="13372" spans="2:4">
      <c r="B13372" s="417"/>
      <c r="C13372" s="418"/>
      <c r="D13372" s="418"/>
    </row>
    <row r="13373" spans="2:4">
      <c r="B13373" s="417"/>
      <c r="C13373" s="418"/>
      <c r="D13373" s="418"/>
    </row>
    <row r="13374" spans="2:4">
      <c r="B13374" s="417"/>
      <c r="C13374" s="418"/>
      <c r="D13374" s="418"/>
    </row>
    <row r="13375" spans="2:4">
      <c r="B13375" s="417"/>
      <c r="C13375" s="418"/>
      <c r="D13375" s="418"/>
    </row>
    <row r="13376" spans="2:4">
      <c r="B13376" s="417"/>
      <c r="C13376" s="418"/>
      <c r="D13376" s="418"/>
    </row>
    <row r="13377" spans="2:4">
      <c r="B13377" s="417"/>
      <c r="C13377" s="418"/>
      <c r="D13377" s="418"/>
    </row>
    <row r="13378" spans="2:4">
      <c r="B13378" s="417"/>
      <c r="C13378" s="418"/>
      <c r="D13378" s="418"/>
    </row>
    <row r="13379" spans="2:4">
      <c r="B13379" s="417"/>
      <c r="C13379" s="418"/>
      <c r="D13379" s="418"/>
    </row>
    <row r="13380" spans="2:4">
      <c r="B13380" s="417"/>
      <c r="C13380" s="418"/>
      <c r="D13380" s="418"/>
    </row>
    <row r="13381" spans="2:4">
      <c r="B13381" s="417"/>
      <c r="C13381" s="418"/>
      <c r="D13381" s="418"/>
    </row>
    <row r="13382" spans="2:4">
      <c r="B13382" s="417"/>
      <c r="C13382" s="418"/>
      <c r="D13382" s="418"/>
    </row>
    <row r="13383" spans="2:4">
      <c r="B13383" s="417"/>
      <c r="C13383" s="418"/>
      <c r="D13383" s="418"/>
    </row>
    <row r="13384" spans="2:4">
      <c r="B13384" s="417"/>
      <c r="C13384" s="418"/>
      <c r="D13384" s="418"/>
    </row>
    <row r="13385" spans="2:4">
      <c r="B13385" s="417"/>
      <c r="C13385" s="418"/>
      <c r="D13385" s="418"/>
    </row>
    <row r="13386" spans="2:4">
      <c r="B13386" s="417"/>
      <c r="C13386" s="418"/>
      <c r="D13386" s="418"/>
    </row>
    <row r="13387" spans="2:4">
      <c r="B13387" s="417"/>
      <c r="C13387" s="418"/>
      <c r="D13387" s="418"/>
    </row>
    <row r="13388" spans="2:4">
      <c r="B13388" s="417"/>
      <c r="C13388" s="418"/>
      <c r="D13388" s="418"/>
    </row>
    <row r="13389" spans="2:4">
      <c r="B13389" s="417"/>
      <c r="C13389" s="418"/>
      <c r="D13389" s="418"/>
    </row>
    <row r="13390" spans="2:4">
      <c r="B13390" s="417"/>
      <c r="C13390" s="418"/>
      <c r="D13390" s="418"/>
    </row>
    <row r="13391" spans="2:4">
      <c r="B13391" s="417"/>
      <c r="C13391" s="418"/>
      <c r="D13391" s="418"/>
    </row>
    <row r="13392" spans="2:4">
      <c r="B13392" s="417"/>
      <c r="C13392" s="418"/>
      <c r="D13392" s="418"/>
    </row>
    <row r="13393" spans="2:4">
      <c r="B13393" s="417"/>
      <c r="C13393" s="418"/>
      <c r="D13393" s="418"/>
    </row>
    <row r="13394" spans="2:4">
      <c r="B13394" s="417"/>
      <c r="C13394" s="418"/>
      <c r="D13394" s="418"/>
    </row>
    <row r="13395" spans="2:4">
      <c r="B13395" s="417"/>
      <c r="C13395" s="418"/>
      <c r="D13395" s="418"/>
    </row>
    <row r="13396" spans="2:4">
      <c r="B13396" s="417"/>
      <c r="C13396" s="418"/>
      <c r="D13396" s="418"/>
    </row>
    <row r="13397" spans="2:4">
      <c r="B13397" s="417"/>
      <c r="C13397" s="418"/>
      <c r="D13397" s="418"/>
    </row>
    <row r="13398" spans="2:4">
      <c r="B13398" s="417"/>
      <c r="C13398" s="418"/>
      <c r="D13398" s="418"/>
    </row>
    <row r="13399" spans="2:4">
      <c r="B13399" s="417"/>
      <c r="C13399" s="418"/>
      <c r="D13399" s="418"/>
    </row>
    <row r="13400" spans="2:4">
      <c r="B13400" s="417"/>
      <c r="C13400" s="418"/>
      <c r="D13400" s="418"/>
    </row>
    <row r="13401" spans="2:4">
      <c r="B13401" s="417"/>
      <c r="C13401" s="418"/>
      <c r="D13401" s="418"/>
    </row>
    <row r="13402" spans="2:4">
      <c r="B13402" s="417"/>
      <c r="C13402" s="418"/>
      <c r="D13402" s="418"/>
    </row>
    <row r="13403" spans="2:4">
      <c r="B13403" s="417"/>
      <c r="C13403" s="418"/>
      <c r="D13403" s="418"/>
    </row>
    <row r="13404" spans="2:4">
      <c r="B13404" s="417"/>
      <c r="C13404" s="418"/>
      <c r="D13404" s="418"/>
    </row>
    <row r="13405" spans="2:4">
      <c r="B13405" s="417"/>
      <c r="C13405" s="418"/>
      <c r="D13405" s="418"/>
    </row>
    <row r="13406" spans="2:4">
      <c r="B13406" s="417"/>
      <c r="C13406" s="418"/>
      <c r="D13406" s="418"/>
    </row>
    <row r="13407" spans="2:4">
      <c r="B13407" s="417"/>
      <c r="C13407" s="418"/>
      <c r="D13407" s="418"/>
    </row>
    <row r="13408" spans="2:4">
      <c r="B13408" s="417"/>
      <c r="C13408" s="418"/>
      <c r="D13408" s="418"/>
    </row>
    <row r="13409" spans="2:4">
      <c r="B13409" s="417"/>
      <c r="C13409" s="418"/>
      <c r="D13409" s="418"/>
    </row>
    <row r="13410" spans="2:4">
      <c r="B13410" s="417"/>
      <c r="C13410" s="418"/>
      <c r="D13410" s="418"/>
    </row>
    <row r="13411" spans="2:4">
      <c r="B13411" s="417"/>
      <c r="C13411" s="418"/>
      <c r="D13411" s="418"/>
    </row>
    <row r="13412" spans="2:4">
      <c r="B13412" s="417"/>
      <c r="C13412" s="418"/>
      <c r="D13412" s="418"/>
    </row>
    <row r="13413" spans="2:4">
      <c r="B13413" s="417"/>
      <c r="C13413" s="418"/>
      <c r="D13413" s="418"/>
    </row>
    <row r="13414" spans="2:4">
      <c r="B13414" s="417"/>
      <c r="C13414" s="418"/>
      <c r="D13414" s="418"/>
    </row>
    <row r="13415" spans="2:4">
      <c r="B13415" s="417"/>
      <c r="C13415" s="418"/>
      <c r="D13415" s="418"/>
    </row>
    <row r="13416" spans="2:4">
      <c r="B13416" s="417"/>
      <c r="C13416" s="418"/>
      <c r="D13416" s="418"/>
    </row>
    <row r="13417" spans="2:4">
      <c r="B13417" s="417"/>
      <c r="C13417" s="418"/>
      <c r="D13417" s="418"/>
    </row>
    <row r="13418" spans="2:4">
      <c r="B13418" s="417"/>
      <c r="C13418" s="418"/>
      <c r="D13418" s="418"/>
    </row>
    <row r="13419" spans="2:4">
      <c r="B13419" s="417"/>
      <c r="C13419" s="418"/>
      <c r="D13419" s="418"/>
    </row>
    <row r="13420" spans="2:4">
      <c r="B13420" s="417"/>
      <c r="C13420" s="418"/>
      <c r="D13420" s="418"/>
    </row>
    <row r="13421" spans="2:4">
      <c r="B13421" s="417"/>
      <c r="C13421" s="418"/>
      <c r="D13421" s="418"/>
    </row>
    <row r="13422" spans="2:4">
      <c r="B13422" s="417"/>
      <c r="C13422" s="418"/>
      <c r="D13422" s="418"/>
    </row>
    <row r="13423" spans="2:4">
      <c r="B13423" s="417"/>
      <c r="C13423" s="418"/>
      <c r="D13423" s="418"/>
    </row>
    <row r="13424" spans="2:4">
      <c r="B13424" s="417"/>
      <c r="C13424" s="418"/>
      <c r="D13424" s="418"/>
    </row>
    <row r="13425" spans="2:4">
      <c r="B13425" s="417"/>
      <c r="C13425" s="418"/>
      <c r="D13425" s="418"/>
    </row>
    <row r="13426" spans="2:4">
      <c r="B13426" s="417"/>
      <c r="C13426" s="418"/>
      <c r="D13426" s="418"/>
    </row>
    <row r="13427" spans="2:4">
      <c r="B13427" s="417"/>
      <c r="C13427" s="418"/>
      <c r="D13427" s="418"/>
    </row>
    <row r="13428" spans="2:4">
      <c r="B13428" s="417"/>
      <c r="C13428" s="418"/>
      <c r="D13428" s="418"/>
    </row>
    <row r="13429" spans="2:4">
      <c r="B13429" s="417"/>
      <c r="C13429" s="418"/>
      <c r="D13429" s="418"/>
    </row>
    <row r="13430" spans="2:4">
      <c r="B13430" s="417"/>
      <c r="C13430" s="418"/>
      <c r="D13430" s="418"/>
    </row>
    <row r="13431" spans="2:4">
      <c r="B13431" s="417"/>
      <c r="C13431" s="418"/>
      <c r="D13431" s="418"/>
    </row>
    <row r="13432" spans="2:4">
      <c r="B13432" s="417"/>
      <c r="C13432" s="418"/>
      <c r="D13432" s="418"/>
    </row>
    <row r="13433" spans="2:4">
      <c r="B13433" s="417"/>
      <c r="C13433" s="418"/>
      <c r="D13433" s="418"/>
    </row>
    <row r="13434" spans="2:4">
      <c r="B13434" s="417"/>
      <c r="C13434" s="418"/>
      <c r="D13434" s="418"/>
    </row>
    <row r="13435" spans="2:4">
      <c r="B13435" s="417"/>
      <c r="C13435" s="418"/>
      <c r="D13435" s="418"/>
    </row>
    <row r="13436" spans="2:4">
      <c r="B13436" s="417"/>
      <c r="C13436" s="418"/>
      <c r="D13436" s="418"/>
    </row>
    <row r="13437" spans="2:4">
      <c r="B13437" s="417"/>
      <c r="C13437" s="418"/>
      <c r="D13437" s="418"/>
    </row>
    <row r="13438" spans="2:4">
      <c r="B13438" s="417"/>
      <c r="C13438" s="418"/>
      <c r="D13438" s="418"/>
    </row>
    <row r="13439" spans="2:4">
      <c r="B13439" s="417"/>
      <c r="C13439" s="418"/>
      <c r="D13439" s="418"/>
    </row>
    <row r="13440" spans="2:4">
      <c r="B13440" s="417"/>
      <c r="C13440" s="418"/>
      <c r="D13440" s="418"/>
    </row>
    <row r="13441" spans="2:4">
      <c r="B13441" s="417"/>
      <c r="C13441" s="418"/>
      <c r="D13441" s="418"/>
    </row>
    <row r="13442" spans="2:4">
      <c r="B13442" s="417"/>
      <c r="C13442" s="418"/>
      <c r="D13442" s="418"/>
    </row>
    <row r="13443" spans="2:4">
      <c r="B13443" s="417"/>
      <c r="C13443" s="418"/>
      <c r="D13443" s="418"/>
    </row>
    <row r="13444" spans="2:4">
      <c r="B13444" s="417"/>
      <c r="C13444" s="418"/>
      <c r="D13444" s="418"/>
    </row>
    <row r="13445" spans="2:4">
      <c r="B13445" s="417"/>
      <c r="C13445" s="418"/>
      <c r="D13445" s="418"/>
    </row>
    <row r="13446" spans="2:4">
      <c r="B13446" s="417"/>
      <c r="C13446" s="418"/>
      <c r="D13446" s="418"/>
    </row>
    <row r="13447" spans="2:4">
      <c r="B13447" s="417"/>
      <c r="C13447" s="418"/>
      <c r="D13447" s="418"/>
    </row>
    <row r="13448" spans="2:4">
      <c r="B13448" s="417"/>
      <c r="C13448" s="418"/>
      <c r="D13448" s="418"/>
    </row>
    <row r="13449" spans="2:4">
      <c r="B13449" s="417"/>
      <c r="C13449" s="418"/>
      <c r="D13449" s="418"/>
    </row>
    <row r="13450" spans="2:4">
      <c r="B13450" s="417"/>
      <c r="C13450" s="418"/>
      <c r="D13450" s="418"/>
    </row>
    <row r="13451" spans="2:4">
      <c r="B13451" s="417"/>
      <c r="C13451" s="418"/>
      <c r="D13451" s="418"/>
    </row>
    <row r="13452" spans="2:4">
      <c r="B13452" s="417"/>
      <c r="C13452" s="418"/>
      <c r="D13452" s="418"/>
    </row>
    <row r="13453" spans="2:4">
      <c r="B13453" s="417"/>
      <c r="C13453" s="418"/>
      <c r="D13453" s="418"/>
    </row>
    <row r="13454" spans="2:4">
      <c r="B13454" s="417"/>
      <c r="C13454" s="418"/>
      <c r="D13454" s="418"/>
    </row>
    <row r="13455" spans="2:4">
      <c r="B13455" s="417"/>
      <c r="C13455" s="418"/>
      <c r="D13455" s="418"/>
    </row>
    <row r="13456" spans="2:4">
      <c r="B13456" s="417"/>
      <c r="C13456" s="418"/>
      <c r="D13456" s="418"/>
    </row>
    <row r="13457" spans="2:4">
      <c r="B13457" s="417"/>
      <c r="C13457" s="418"/>
      <c r="D13457" s="418"/>
    </row>
    <row r="13458" spans="2:4">
      <c r="B13458" s="417"/>
      <c r="C13458" s="418"/>
      <c r="D13458" s="418"/>
    </row>
    <row r="13459" spans="2:4">
      <c r="B13459" s="417"/>
      <c r="C13459" s="418"/>
      <c r="D13459" s="418"/>
    </row>
    <row r="13460" spans="2:4">
      <c r="B13460" s="417"/>
      <c r="C13460" s="418"/>
      <c r="D13460" s="418"/>
    </row>
    <row r="13461" spans="2:4">
      <c r="B13461" s="417"/>
      <c r="C13461" s="418"/>
      <c r="D13461" s="418"/>
    </row>
    <row r="13462" spans="2:4">
      <c r="B13462" s="417"/>
      <c r="C13462" s="418"/>
      <c r="D13462" s="418"/>
    </row>
    <row r="13463" spans="2:4">
      <c r="B13463" s="417"/>
      <c r="C13463" s="418"/>
      <c r="D13463" s="418"/>
    </row>
    <row r="13464" spans="2:4">
      <c r="B13464" s="417"/>
      <c r="C13464" s="418"/>
      <c r="D13464" s="418"/>
    </row>
    <row r="13465" spans="2:4">
      <c r="B13465" s="417"/>
      <c r="C13465" s="418"/>
      <c r="D13465" s="418"/>
    </row>
    <row r="13466" spans="2:4">
      <c r="B13466" s="417"/>
      <c r="C13466" s="418"/>
      <c r="D13466" s="418"/>
    </row>
    <row r="13467" spans="2:4">
      <c r="B13467" s="417"/>
      <c r="C13467" s="418"/>
      <c r="D13467" s="418"/>
    </row>
    <row r="13468" spans="2:4">
      <c r="B13468" s="417"/>
      <c r="C13468" s="418"/>
      <c r="D13468" s="418"/>
    </row>
    <row r="13469" spans="2:4">
      <c r="B13469" s="417"/>
      <c r="C13469" s="418"/>
      <c r="D13469" s="418"/>
    </row>
    <row r="13470" spans="2:4">
      <c r="B13470" s="417"/>
      <c r="C13470" s="418"/>
      <c r="D13470" s="418"/>
    </row>
    <row r="13471" spans="2:4">
      <c r="B13471" s="417"/>
      <c r="C13471" s="418"/>
      <c r="D13471" s="418"/>
    </row>
    <row r="13472" spans="2:4">
      <c r="B13472" s="417"/>
      <c r="C13472" s="418"/>
      <c r="D13472" s="418"/>
    </row>
    <row r="13473" spans="2:4">
      <c r="B13473" s="417"/>
      <c r="C13473" s="418"/>
      <c r="D13473" s="418"/>
    </row>
    <row r="13474" spans="2:4">
      <c r="B13474" s="417"/>
      <c r="C13474" s="418"/>
      <c r="D13474" s="418"/>
    </row>
    <row r="13475" spans="2:4">
      <c r="B13475" s="417"/>
      <c r="C13475" s="418"/>
      <c r="D13475" s="418"/>
    </row>
    <row r="13476" spans="2:4">
      <c r="B13476" s="417"/>
      <c r="C13476" s="418"/>
      <c r="D13476" s="418"/>
    </row>
    <row r="13477" spans="2:4">
      <c r="B13477" s="417"/>
      <c r="C13477" s="418"/>
      <c r="D13477" s="418"/>
    </row>
    <row r="13478" spans="2:4">
      <c r="B13478" s="417"/>
      <c r="C13478" s="418"/>
      <c r="D13478" s="418"/>
    </row>
    <row r="13479" spans="2:4">
      <c r="B13479" s="417"/>
      <c r="C13479" s="418"/>
      <c r="D13479" s="418"/>
    </row>
    <row r="13480" spans="2:4">
      <c r="B13480" s="417"/>
      <c r="C13480" s="418"/>
      <c r="D13480" s="418"/>
    </row>
    <row r="13481" spans="2:4">
      <c r="B13481" s="417"/>
      <c r="C13481" s="418"/>
      <c r="D13481" s="418"/>
    </row>
    <row r="13482" spans="2:4">
      <c r="B13482" s="417"/>
      <c r="C13482" s="418"/>
      <c r="D13482" s="418"/>
    </row>
    <row r="13483" spans="2:4">
      <c r="B13483" s="417"/>
      <c r="C13483" s="418"/>
      <c r="D13483" s="418"/>
    </row>
    <row r="13484" spans="2:4">
      <c r="B13484" s="417"/>
      <c r="C13484" s="418"/>
      <c r="D13484" s="418"/>
    </row>
    <row r="13485" spans="2:4">
      <c r="B13485" s="417"/>
      <c r="C13485" s="418"/>
      <c r="D13485" s="418"/>
    </row>
    <row r="13486" spans="2:4">
      <c r="B13486" s="417"/>
      <c r="C13486" s="418"/>
      <c r="D13486" s="418"/>
    </row>
    <row r="13487" spans="2:4">
      <c r="B13487" s="417"/>
      <c r="C13487" s="418"/>
      <c r="D13487" s="418"/>
    </row>
    <row r="13488" spans="2:4">
      <c r="B13488" s="417"/>
      <c r="C13488" s="418"/>
      <c r="D13488" s="418"/>
    </row>
    <row r="13489" spans="2:4">
      <c r="B13489" s="417"/>
      <c r="C13489" s="418"/>
      <c r="D13489" s="418"/>
    </row>
    <row r="13490" spans="2:4">
      <c r="B13490" s="417"/>
      <c r="C13490" s="418"/>
      <c r="D13490" s="418"/>
    </row>
    <row r="13491" spans="2:4">
      <c r="B13491" s="417"/>
      <c r="C13491" s="418"/>
      <c r="D13491" s="418"/>
    </row>
    <row r="13492" spans="2:4">
      <c r="B13492" s="417"/>
      <c r="C13492" s="418"/>
      <c r="D13492" s="418"/>
    </row>
    <row r="13493" spans="2:4">
      <c r="B13493" s="417"/>
      <c r="C13493" s="418"/>
      <c r="D13493" s="418"/>
    </row>
    <row r="13494" spans="2:4">
      <c r="B13494" s="417"/>
      <c r="C13494" s="418"/>
      <c r="D13494" s="418"/>
    </row>
    <row r="13495" spans="2:4">
      <c r="B13495" s="417"/>
      <c r="C13495" s="418"/>
      <c r="D13495" s="418"/>
    </row>
    <row r="13496" spans="2:4">
      <c r="B13496" s="417"/>
      <c r="C13496" s="418"/>
      <c r="D13496" s="418"/>
    </row>
    <row r="13497" spans="2:4">
      <c r="B13497" s="417"/>
      <c r="C13497" s="418"/>
      <c r="D13497" s="418"/>
    </row>
    <row r="13498" spans="2:4">
      <c r="B13498" s="417"/>
      <c r="C13498" s="418"/>
      <c r="D13498" s="418"/>
    </row>
    <row r="13499" spans="2:4">
      <c r="B13499" s="417"/>
      <c r="C13499" s="418"/>
      <c r="D13499" s="418"/>
    </row>
    <row r="13500" spans="2:4">
      <c r="B13500" s="417"/>
      <c r="C13500" s="418"/>
      <c r="D13500" s="418"/>
    </row>
    <row r="13501" spans="2:4">
      <c r="B13501" s="417"/>
      <c r="C13501" s="418"/>
      <c r="D13501" s="418"/>
    </row>
    <row r="13502" spans="2:4">
      <c r="B13502" s="417"/>
      <c r="C13502" s="418"/>
      <c r="D13502" s="418"/>
    </row>
    <row r="13503" spans="2:4">
      <c r="B13503" s="417"/>
      <c r="C13503" s="418"/>
      <c r="D13503" s="418"/>
    </row>
    <row r="13504" spans="2:4">
      <c r="B13504" s="417"/>
      <c r="C13504" s="418"/>
      <c r="D13504" s="418"/>
    </row>
    <row r="13505" spans="2:4">
      <c r="B13505" s="417"/>
      <c r="C13505" s="418"/>
      <c r="D13505" s="418"/>
    </row>
    <row r="13506" spans="2:4">
      <c r="B13506" s="417"/>
      <c r="C13506" s="418"/>
      <c r="D13506" s="418"/>
    </row>
    <row r="13507" spans="2:4">
      <c r="B13507" s="417"/>
      <c r="C13507" s="418"/>
      <c r="D13507" s="418"/>
    </row>
    <row r="13508" spans="2:4">
      <c r="B13508" s="417"/>
      <c r="C13508" s="418"/>
      <c r="D13508" s="418"/>
    </row>
    <row r="13509" spans="2:4">
      <c r="B13509" s="417"/>
      <c r="C13509" s="418"/>
      <c r="D13509" s="418"/>
    </row>
    <row r="13510" spans="2:4">
      <c r="B13510" s="417"/>
      <c r="C13510" s="418"/>
      <c r="D13510" s="418"/>
    </row>
    <row r="13511" spans="2:4">
      <c r="B13511" s="417"/>
      <c r="C13511" s="418"/>
      <c r="D13511" s="418"/>
    </row>
    <row r="13512" spans="2:4">
      <c r="B13512" s="417"/>
      <c r="C13512" s="418"/>
      <c r="D13512" s="418"/>
    </row>
    <row r="13513" spans="2:4">
      <c r="B13513" s="417"/>
      <c r="C13513" s="418"/>
      <c r="D13513" s="418"/>
    </row>
    <row r="13514" spans="2:4">
      <c r="B13514" s="417"/>
      <c r="C13514" s="418"/>
      <c r="D13514" s="418"/>
    </row>
    <row r="13515" spans="2:4">
      <c r="B13515" s="417"/>
      <c r="C13515" s="418"/>
      <c r="D13515" s="418"/>
    </row>
    <row r="13516" spans="2:4">
      <c r="B13516" s="417"/>
      <c r="C13516" s="418"/>
      <c r="D13516" s="418"/>
    </row>
    <row r="13517" spans="2:4">
      <c r="B13517" s="417"/>
      <c r="C13517" s="418"/>
      <c r="D13517" s="418"/>
    </row>
    <row r="13518" spans="2:4">
      <c r="B13518" s="417"/>
      <c r="C13518" s="418"/>
      <c r="D13518" s="418"/>
    </row>
    <row r="13519" spans="2:4">
      <c r="B13519" s="417"/>
      <c r="C13519" s="418"/>
      <c r="D13519" s="418"/>
    </row>
    <row r="13520" spans="2:4">
      <c r="B13520" s="417"/>
      <c r="C13520" s="418"/>
      <c r="D13520" s="418"/>
    </row>
    <row r="13521" spans="2:4">
      <c r="B13521" s="417"/>
      <c r="C13521" s="418"/>
      <c r="D13521" s="418"/>
    </row>
    <row r="13522" spans="2:4">
      <c r="B13522" s="417"/>
      <c r="C13522" s="418"/>
      <c r="D13522" s="418"/>
    </row>
    <row r="13523" spans="2:4">
      <c r="B13523" s="417"/>
      <c r="C13523" s="418"/>
      <c r="D13523" s="418"/>
    </row>
    <row r="13524" spans="2:4">
      <c r="B13524" s="417"/>
      <c r="C13524" s="418"/>
      <c r="D13524" s="418"/>
    </row>
    <row r="13525" spans="2:4">
      <c r="B13525" s="417"/>
      <c r="C13525" s="418"/>
      <c r="D13525" s="418"/>
    </row>
    <row r="13526" spans="2:4">
      <c r="B13526" s="417"/>
      <c r="C13526" s="418"/>
      <c r="D13526" s="418"/>
    </row>
    <row r="13527" spans="2:4">
      <c r="B13527" s="417"/>
      <c r="C13527" s="418"/>
      <c r="D13527" s="418"/>
    </row>
    <row r="13528" spans="2:4">
      <c r="B13528" s="417"/>
      <c r="C13528" s="418"/>
      <c r="D13528" s="418"/>
    </row>
    <row r="13529" spans="2:4">
      <c r="B13529" s="417"/>
      <c r="C13529" s="418"/>
      <c r="D13529" s="418"/>
    </row>
    <row r="13530" spans="2:4">
      <c r="B13530" s="417"/>
      <c r="C13530" s="418"/>
      <c r="D13530" s="418"/>
    </row>
    <row r="13531" spans="2:4">
      <c r="B13531" s="417"/>
      <c r="C13531" s="418"/>
      <c r="D13531" s="418"/>
    </row>
    <row r="13532" spans="2:4">
      <c r="B13532" s="417"/>
      <c r="C13532" s="418"/>
      <c r="D13532" s="418"/>
    </row>
    <row r="13533" spans="2:4">
      <c r="B13533" s="417"/>
      <c r="C13533" s="418"/>
      <c r="D13533" s="418"/>
    </row>
    <row r="13534" spans="2:4">
      <c r="B13534" s="417"/>
      <c r="C13534" s="418"/>
      <c r="D13534" s="418"/>
    </row>
    <row r="13535" spans="2:4">
      <c r="B13535" s="417"/>
      <c r="C13535" s="418"/>
      <c r="D13535" s="418"/>
    </row>
    <row r="13536" spans="2:4">
      <c r="B13536" s="417"/>
      <c r="C13536" s="418"/>
      <c r="D13536" s="418"/>
    </row>
    <row r="13537" spans="2:4">
      <c r="B13537" s="417"/>
      <c r="C13537" s="418"/>
      <c r="D13537" s="418"/>
    </row>
    <row r="13538" spans="2:4">
      <c r="B13538" s="417"/>
      <c r="C13538" s="418"/>
      <c r="D13538" s="418"/>
    </row>
    <row r="13539" spans="2:4">
      <c r="B13539" s="417"/>
      <c r="C13539" s="418"/>
      <c r="D13539" s="418"/>
    </row>
    <row r="13540" spans="2:4">
      <c r="B13540" s="417"/>
      <c r="C13540" s="418"/>
      <c r="D13540" s="418"/>
    </row>
    <row r="13541" spans="2:4">
      <c r="B13541" s="417"/>
      <c r="C13541" s="418"/>
      <c r="D13541" s="418"/>
    </row>
    <row r="13542" spans="2:4">
      <c r="B13542" s="417"/>
      <c r="C13542" s="418"/>
      <c r="D13542" s="418"/>
    </row>
    <row r="13543" spans="2:4">
      <c r="B13543" s="417"/>
      <c r="C13543" s="418"/>
      <c r="D13543" s="418"/>
    </row>
    <row r="13544" spans="2:4">
      <c r="B13544" s="417"/>
      <c r="C13544" s="418"/>
      <c r="D13544" s="418"/>
    </row>
    <row r="13545" spans="2:4">
      <c r="B13545" s="417"/>
      <c r="C13545" s="418"/>
      <c r="D13545" s="418"/>
    </row>
    <row r="13546" spans="2:4">
      <c r="B13546" s="417"/>
      <c r="C13546" s="418"/>
      <c r="D13546" s="418"/>
    </row>
    <row r="13547" spans="2:4">
      <c r="B13547" s="417"/>
      <c r="C13547" s="418"/>
      <c r="D13547" s="418"/>
    </row>
    <row r="13548" spans="2:4">
      <c r="B13548" s="417"/>
      <c r="C13548" s="418"/>
      <c r="D13548" s="418"/>
    </row>
    <row r="13549" spans="2:4">
      <c r="B13549" s="417"/>
      <c r="C13549" s="418"/>
      <c r="D13549" s="418"/>
    </row>
    <row r="13550" spans="2:4">
      <c r="B13550" s="417"/>
      <c r="C13550" s="418"/>
      <c r="D13550" s="418"/>
    </row>
    <row r="13551" spans="2:4">
      <c r="B13551" s="417"/>
      <c r="C13551" s="418"/>
      <c r="D13551" s="418"/>
    </row>
    <row r="13552" spans="2:4">
      <c r="B13552" s="417"/>
      <c r="C13552" s="418"/>
      <c r="D13552" s="418"/>
    </row>
    <row r="13553" spans="2:4">
      <c r="B13553" s="417"/>
      <c r="C13553" s="418"/>
      <c r="D13553" s="418"/>
    </row>
    <row r="13554" spans="2:4">
      <c r="B13554" s="417"/>
      <c r="C13554" s="418"/>
      <c r="D13554" s="418"/>
    </row>
    <row r="13555" spans="2:4">
      <c r="B13555" s="417"/>
      <c r="C13555" s="418"/>
      <c r="D13555" s="418"/>
    </row>
    <row r="13556" spans="2:4">
      <c r="B13556" s="417"/>
      <c r="C13556" s="418"/>
      <c r="D13556" s="418"/>
    </row>
    <row r="13557" spans="2:4">
      <c r="B13557" s="417"/>
      <c r="C13557" s="418"/>
      <c r="D13557" s="418"/>
    </row>
    <row r="13558" spans="2:4">
      <c r="B13558" s="417"/>
      <c r="C13558" s="418"/>
      <c r="D13558" s="418"/>
    </row>
    <row r="13559" spans="2:4">
      <c r="B13559" s="417"/>
      <c r="C13559" s="418"/>
      <c r="D13559" s="418"/>
    </row>
    <row r="13560" spans="2:4">
      <c r="B13560" s="417"/>
      <c r="C13560" s="418"/>
      <c r="D13560" s="418"/>
    </row>
    <row r="13561" spans="2:4">
      <c r="B13561" s="417"/>
      <c r="C13561" s="418"/>
      <c r="D13561" s="418"/>
    </row>
    <row r="13562" spans="2:4">
      <c r="B13562" s="417"/>
      <c r="C13562" s="418"/>
      <c r="D13562" s="418"/>
    </row>
    <row r="13563" spans="2:4">
      <c r="B13563" s="417"/>
      <c r="C13563" s="418"/>
      <c r="D13563" s="418"/>
    </row>
    <row r="13564" spans="2:4">
      <c r="B13564" s="417"/>
      <c r="C13564" s="418"/>
      <c r="D13564" s="418"/>
    </row>
    <row r="13565" spans="2:4">
      <c r="B13565" s="417"/>
      <c r="C13565" s="418"/>
      <c r="D13565" s="418"/>
    </row>
    <row r="13566" spans="2:4">
      <c r="B13566" s="417"/>
      <c r="C13566" s="418"/>
      <c r="D13566" s="418"/>
    </row>
    <row r="13567" spans="2:4">
      <c r="B13567" s="417"/>
      <c r="C13567" s="418"/>
      <c r="D13567" s="418"/>
    </row>
    <row r="13568" spans="2:4">
      <c r="B13568" s="417"/>
      <c r="C13568" s="418"/>
      <c r="D13568" s="418"/>
    </row>
    <row r="13569" spans="2:4">
      <c r="B13569" s="417"/>
      <c r="C13569" s="418"/>
      <c r="D13569" s="418"/>
    </row>
    <row r="13570" spans="2:4">
      <c r="B13570" s="417"/>
      <c r="C13570" s="418"/>
      <c r="D13570" s="418"/>
    </row>
    <row r="13571" spans="2:4">
      <c r="B13571" s="417"/>
      <c r="C13571" s="418"/>
      <c r="D13571" s="418"/>
    </row>
    <row r="13572" spans="2:4">
      <c r="B13572" s="417"/>
      <c r="C13572" s="418"/>
      <c r="D13572" s="418"/>
    </row>
    <row r="13573" spans="2:4">
      <c r="B13573" s="417"/>
      <c r="C13573" s="418"/>
      <c r="D13573" s="418"/>
    </row>
    <row r="13574" spans="2:4">
      <c r="B13574" s="417"/>
      <c r="C13574" s="418"/>
      <c r="D13574" s="418"/>
    </row>
    <row r="13575" spans="2:4">
      <c r="B13575" s="417"/>
      <c r="C13575" s="418"/>
      <c r="D13575" s="418"/>
    </row>
    <row r="13576" spans="2:4">
      <c r="B13576" s="417"/>
      <c r="C13576" s="418"/>
      <c r="D13576" s="418"/>
    </row>
    <row r="13577" spans="2:4">
      <c r="B13577" s="417"/>
      <c r="C13577" s="418"/>
      <c r="D13577" s="418"/>
    </row>
    <row r="13578" spans="2:4">
      <c r="B13578" s="417"/>
      <c r="C13578" s="418"/>
      <c r="D13578" s="418"/>
    </row>
    <row r="13579" spans="2:4">
      <c r="B13579" s="417"/>
      <c r="C13579" s="418"/>
      <c r="D13579" s="418"/>
    </row>
    <row r="13580" spans="2:4">
      <c r="B13580" s="417"/>
      <c r="C13580" s="418"/>
      <c r="D13580" s="418"/>
    </row>
    <row r="13581" spans="2:4">
      <c r="B13581" s="417"/>
      <c r="C13581" s="418"/>
      <c r="D13581" s="418"/>
    </row>
    <row r="13582" spans="2:4">
      <c r="B13582" s="417"/>
      <c r="C13582" s="418"/>
      <c r="D13582" s="418"/>
    </row>
    <row r="13583" spans="2:4">
      <c r="B13583" s="417"/>
      <c r="C13583" s="418"/>
      <c r="D13583" s="418"/>
    </row>
    <row r="13584" spans="2:4">
      <c r="B13584" s="417"/>
      <c r="C13584" s="418"/>
      <c r="D13584" s="418"/>
    </row>
    <row r="13585" spans="2:4">
      <c r="B13585" s="417"/>
      <c r="C13585" s="418"/>
      <c r="D13585" s="418"/>
    </row>
    <row r="13586" spans="2:4">
      <c r="B13586" s="417"/>
      <c r="C13586" s="418"/>
      <c r="D13586" s="418"/>
    </row>
    <row r="13587" spans="2:4">
      <c r="B13587" s="417"/>
      <c r="C13587" s="418"/>
      <c r="D13587" s="418"/>
    </row>
    <row r="13588" spans="2:4">
      <c r="B13588" s="417"/>
      <c r="C13588" s="418"/>
      <c r="D13588" s="418"/>
    </row>
    <row r="13589" spans="2:4">
      <c r="B13589" s="417"/>
      <c r="C13589" s="418"/>
      <c r="D13589" s="418"/>
    </row>
    <row r="13590" spans="2:4">
      <c r="B13590" s="417"/>
      <c r="C13590" s="418"/>
      <c r="D13590" s="418"/>
    </row>
    <row r="13591" spans="2:4">
      <c r="B13591" s="417"/>
      <c r="C13591" s="418"/>
      <c r="D13591" s="418"/>
    </row>
    <row r="13592" spans="2:4">
      <c r="B13592" s="417"/>
      <c r="C13592" s="418"/>
      <c r="D13592" s="418"/>
    </row>
    <row r="13593" spans="2:4">
      <c r="B13593" s="417"/>
      <c r="C13593" s="418"/>
      <c r="D13593" s="418"/>
    </row>
    <row r="13594" spans="2:4">
      <c r="B13594" s="417"/>
      <c r="C13594" s="418"/>
      <c r="D13594" s="418"/>
    </row>
    <row r="13595" spans="2:4">
      <c r="B13595" s="417"/>
      <c r="C13595" s="418"/>
      <c r="D13595" s="418"/>
    </row>
    <row r="13596" spans="2:4">
      <c r="B13596" s="417"/>
      <c r="C13596" s="418"/>
      <c r="D13596" s="418"/>
    </row>
    <row r="13597" spans="2:4">
      <c r="B13597" s="417"/>
      <c r="C13597" s="418"/>
      <c r="D13597" s="418"/>
    </row>
    <row r="13598" spans="2:4">
      <c r="B13598" s="417"/>
      <c r="C13598" s="418"/>
      <c r="D13598" s="418"/>
    </row>
    <row r="13599" spans="2:4">
      <c r="B13599" s="417"/>
      <c r="C13599" s="418"/>
      <c r="D13599" s="418"/>
    </row>
    <row r="13600" spans="2:4">
      <c r="B13600" s="417"/>
      <c r="C13600" s="418"/>
      <c r="D13600" s="418"/>
    </row>
    <row r="13601" spans="2:4">
      <c r="B13601" s="417"/>
      <c r="C13601" s="418"/>
      <c r="D13601" s="418"/>
    </row>
    <row r="13602" spans="2:4">
      <c r="B13602" s="417"/>
      <c r="C13602" s="418"/>
      <c r="D13602" s="418"/>
    </row>
    <row r="13603" spans="2:4">
      <c r="B13603" s="417"/>
      <c r="C13603" s="418"/>
      <c r="D13603" s="418"/>
    </row>
    <row r="13604" spans="2:4">
      <c r="B13604" s="417"/>
      <c r="C13604" s="418"/>
      <c r="D13604" s="418"/>
    </row>
    <row r="13605" spans="2:4">
      <c r="B13605" s="417"/>
      <c r="C13605" s="418"/>
      <c r="D13605" s="418"/>
    </row>
    <row r="13606" spans="2:4">
      <c r="B13606" s="417"/>
      <c r="C13606" s="418"/>
      <c r="D13606" s="418"/>
    </row>
    <row r="13607" spans="2:4">
      <c r="B13607" s="417"/>
      <c r="C13607" s="418"/>
      <c r="D13607" s="418"/>
    </row>
    <row r="13608" spans="2:4">
      <c r="B13608" s="417"/>
      <c r="C13608" s="418"/>
      <c r="D13608" s="418"/>
    </row>
    <row r="13609" spans="2:4">
      <c r="B13609" s="417"/>
      <c r="C13609" s="418"/>
      <c r="D13609" s="418"/>
    </row>
    <row r="13610" spans="2:4">
      <c r="B13610" s="417"/>
      <c r="C13610" s="418"/>
      <c r="D13610" s="418"/>
    </row>
    <row r="13611" spans="2:4">
      <c r="B13611" s="417"/>
      <c r="C13611" s="418"/>
      <c r="D13611" s="418"/>
    </row>
    <row r="13612" spans="2:4">
      <c r="B13612" s="417"/>
      <c r="C13612" s="418"/>
      <c r="D13612" s="418"/>
    </row>
    <row r="13613" spans="2:4">
      <c r="B13613" s="417"/>
      <c r="C13613" s="418"/>
      <c r="D13613" s="418"/>
    </row>
    <row r="13614" spans="2:4">
      <c r="B13614" s="417"/>
      <c r="C13614" s="418"/>
      <c r="D13614" s="418"/>
    </row>
    <row r="13615" spans="2:4">
      <c r="B13615" s="417"/>
      <c r="C13615" s="418"/>
      <c r="D13615" s="418"/>
    </row>
    <row r="13616" spans="2:4">
      <c r="B13616" s="417"/>
      <c r="C13616" s="418"/>
      <c r="D13616" s="418"/>
    </row>
    <row r="13617" spans="2:4">
      <c r="B13617" s="417"/>
      <c r="C13617" s="418"/>
      <c r="D13617" s="418"/>
    </row>
    <row r="13618" spans="2:4">
      <c r="B13618" s="417"/>
      <c r="C13618" s="418"/>
      <c r="D13618" s="418"/>
    </row>
    <row r="13619" spans="2:4">
      <c r="B13619" s="417"/>
      <c r="C13619" s="418"/>
      <c r="D13619" s="418"/>
    </row>
    <row r="13620" spans="2:4">
      <c r="B13620" s="417"/>
      <c r="C13620" s="418"/>
      <c r="D13620" s="418"/>
    </row>
    <row r="13621" spans="2:4">
      <c r="B13621" s="417"/>
      <c r="C13621" s="418"/>
      <c r="D13621" s="418"/>
    </row>
    <row r="13622" spans="2:4">
      <c r="B13622" s="417"/>
      <c r="C13622" s="418"/>
      <c r="D13622" s="418"/>
    </row>
    <row r="13623" spans="2:4">
      <c r="B13623" s="417"/>
      <c r="C13623" s="418"/>
      <c r="D13623" s="418"/>
    </row>
    <row r="13624" spans="2:4">
      <c r="B13624" s="417"/>
      <c r="C13624" s="418"/>
      <c r="D13624" s="418"/>
    </row>
    <row r="13625" spans="2:4">
      <c r="B13625" s="417"/>
      <c r="C13625" s="418"/>
      <c r="D13625" s="418"/>
    </row>
    <row r="13626" spans="2:4">
      <c r="B13626" s="417"/>
      <c r="C13626" s="418"/>
      <c r="D13626" s="418"/>
    </row>
    <row r="13627" spans="2:4">
      <c r="B13627" s="417"/>
      <c r="C13627" s="418"/>
      <c r="D13627" s="418"/>
    </row>
    <row r="13628" spans="2:4">
      <c r="B13628" s="417"/>
      <c r="C13628" s="418"/>
      <c r="D13628" s="418"/>
    </row>
    <row r="13629" spans="2:4">
      <c r="B13629" s="417"/>
      <c r="C13629" s="418"/>
      <c r="D13629" s="418"/>
    </row>
    <row r="13630" spans="2:4">
      <c r="B13630" s="417"/>
      <c r="C13630" s="418"/>
      <c r="D13630" s="418"/>
    </row>
    <row r="13631" spans="2:4">
      <c r="B13631" s="417"/>
      <c r="C13631" s="418"/>
      <c r="D13631" s="418"/>
    </row>
    <row r="13632" spans="2:4">
      <c r="B13632" s="417"/>
      <c r="C13632" s="418"/>
      <c r="D13632" s="418"/>
    </row>
    <row r="13633" spans="2:4">
      <c r="B13633" s="417"/>
      <c r="C13633" s="418"/>
      <c r="D13633" s="418"/>
    </row>
    <row r="13634" spans="2:4">
      <c r="B13634" s="417"/>
      <c r="C13634" s="418"/>
      <c r="D13634" s="418"/>
    </row>
    <row r="13635" spans="2:4">
      <c r="B13635" s="417"/>
      <c r="C13635" s="418"/>
      <c r="D13635" s="418"/>
    </row>
    <row r="13636" spans="2:4">
      <c r="B13636" s="417"/>
      <c r="C13636" s="418"/>
      <c r="D13636" s="418"/>
    </row>
    <row r="13637" spans="2:4">
      <c r="B13637" s="417"/>
      <c r="C13637" s="418"/>
      <c r="D13637" s="418"/>
    </row>
    <row r="13638" spans="2:4">
      <c r="B13638" s="417"/>
      <c r="C13638" s="418"/>
      <c r="D13638" s="418"/>
    </row>
    <row r="13639" spans="2:4">
      <c r="B13639" s="417"/>
      <c r="C13639" s="418"/>
      <c r="D13639" s="418"/>
    </row>
    <row r="13640" spans="2:4">
      <c r="B13640" s="417"/>
      <c r="C13640" s="418"/>
      <c r="D13640" s="418"/>
    </row>
    <row r="13641" spans="2:4">
      <c r="B13641" s="417"/>
      <c r="C13641" s="418"/>
      <c r="D13641" s="418"/>
    </row>
    <row r="13642" spans="2:4">
      <c r="B13642" s="417"/>
      <c r="C13642" s="418"/>
      <c r="D13642" s="418"/>
    </row>
    <row r="13643" spans="2:4">
      <c r="B13643" s="417"/>
      <c r="C13643" s="418"/>
      <c r="D13643" s="418"/>
    </row>
    <row r="13644" spans="2:4">
      <c r="B13644" s="417"/>
      <c r="C13644" s="418"/>
      <c r="D13644" s="418"/>
    </row>
    <row r="13645" spans="2:4">
      <c r="B13645" s="417"/>
      <c r="C13645" s="418"/>
      <c r="D13645" s="418"/>
    </row>
    <row r="13646" spans="2:4">
      <c r="B13646" s="417"/>
      <c r="C13646" s="418"/>
      <c r="D13646" s="418"/>
    </row>
    <row r="13647" spans="2:4">
      <c r="B13647" s="417"/>
      <c r="C13647" s="418"/>
      <c r="D13647" s="418"/>
    </row>
    <row r="13648" spans="2:4">
      <c r="B13648" s="417"/>
      <c r="C13648" s="418"/>
      <c r="D13648" s="418"/>
    </row>
    <row r="13649" spans="2:4">
      <c r="B13649" s="417"/>
      <c r="C13649" s="418"/>
      <c r="D13649" s="418"/>
    </row>
    <row r="13650" spans="2:4">
      <c r="B13650" s="417"/>
      <c r="C13650" s="418"/>
      <c r="D13650" s="418"/>
    </row>
    <row r="13651" spans="2:4">
      <c r="B13651" s="417"/>
      <c r="C13651" s="418"/>
      <c r="D13651" s="418"/>
    </row>
    <row r="13652" spans="2:4">
      <c r="B13652" s="417"/>
      <c r="C13652" s="418"/>
      <c r="D13652" s="418"/>
    </row>
    <row r="13653" spans="2:4">
      <c r="B13653" s="417"/>
      <c r="C13653" s="418"/>
      <c r="D13653" s="418"/>
    </row>
    <row r="13654" spans="2:4">
      <c r="B13654" s="417"/>
      <c r="C13654" s="418"/>
      <c r="D13654" s="418"/>
    </row>
    <row r="13655" spans="2:4">
      <c r="B13655" s="417"/>
      <c r="C13655" s="418"/>
      <c r="D13655" s="418"/>
    </row>
    <row r="13656" spans="2:4">
      <c r="B13656" s="417"/>
      <c r="C13656" s="418"/>
      <c r="D13656" s="418"/>
    </row>
    <row r="13657" spans="2:4">
      <c r="B13657" s="417"/>
      <c r="C13657" s="418"/>
      <c r="D13657" s="418"/>
    </row>
    <row r="13658" spans="2:4">
      <c r="B13658" s="417"/>
      <c r="C13658" s="418"/>
      <c r="D13658" s="418"/>
    </row>
    <row r="13659" spans="2:4">
      <c r="B13659" s="417"/>
      <c r="C13659" s="418"/>
      <c r="D13659" s="418"/>
    </row>
    <row r="13660" spans="2:4">
      <c r="B13660" s="417"/>
      <c r="C13660" s="418"/>
      <c r="D13660" s="418"/>
    </row>
    <row r="13661" spans="2:4">
      <c r="B13661" s="417"/>
      <c r="C13661" s="418"/>
      <c r="D13661" s="418"/>
    </row>
    <row r="13662" spans="2:4">
      <c r="B13662" s="417"/>
      <c r="C13662" s="418"/>
      <c r="D13662" s="418"/>
    </row>
    <row r="13663" spans="2:4">
      <c r="B13663" s="417"/>
      <c r="C13663" s="418"/>
      <c r="D13663" s="418"/>
    </row>
    <row r="13664" spans="2:4">
      <c r="B13664" s="417"/>
      <c r="C13664" s="418"/>
      <c r="D13664" s="418"/>
    </row>
    <row r="13665" spans="2:4">
      <c r="B13665" s="417"/>
      <c r="C13665" s="418"/>
      <c r="D13665" s="418"/>
    </row>
    <row r="13666" spans="2:4">
      <c r="B13666" s="417"/>
      <c r="C13666" s="418"/>
      <c r="D13666" s="418"/>
    </row>
    <row r="13667" spans="2:4">
      <c r="B13667" s="417"/>
      <c r="C13667" s="418"/>
      <c r="D13667" s="418"/>
    </row>
    <row r="13668" spans="2:4">
      <c r="B13668" s="417"/>
      <c r="C13668" s="418"/>
      <c r="D13668" s="418"/>
    </row>
    <row r="13669" spans="2:4">
      <c r="B13669" s="417"/>
      <c r="C13669" s="418"/>
      <c r="D13669" s="418"/>
    </row>
    <row r="13670" spans="2:4">
      <c r="B13670" s="417"/>
      <c r="C13670" s="418"/>
      <c r="D13670" s="418"/>
    </row>
    <row r="13671" spans="2:4">
      <c r="B13671" s="417"/>
      <c r="C13671" s="418"/>
      <c r="D13671" s="418"/>
    </row>
    <row r="13672" spans="2:4">
      <c r="B13672" s="417"/>
      <c r="C13672" s="418"/>
      <c r="D13672" s="418"/>
    </row>
    <row r="13673" spans="2:4">
      <c r="B13673" s="417"/>
      <c r="C13673" s="418"/>
      <c r="D13673" s="418"/>
    </row>
    <row r="13674" spans="2:4">
      <c r="B13674" s="417"/>
      <c r="C13674" s="418"/>
      <c r="D13674" s="418"/>
    </row>
    <row r="13675" spans="2:4">
      <c r="B13675" s="417"/>
      <c r="C13675" s="418"/>
      <c r="D13675" s="418"/>
    </row>
    <row r="13676" spans="2:4">
      <c r="B13676" s="417"/>
      <c r="C13676" s="418"/>
      <c r="D13676" s="418"/>
    </row>
    <row r="13677" spans="2:4">
      <c r="B13677" s="417"/>
      <c r="C13677" s="418"/>
      <c r="D13677" s="418"/>
    </row>
    <row r="13678" spans="2:4">
      <c r="B13678" s="417"/>
      <c r="C13678" s="418"/>
      <c r="D13678" s="418"/>
    </row>
    <row r="13679" spans="2:4">
      <c r="B13679" s="417"/>
      <c r="C13679" s="418"/>
      <c r="D13679" s="418"/>
    </row>
    <row r="13680" spans="2:4">
      <c r="B13680" s="417"/>
      <c r="C13680" s="418"/>
      <c r="D13680" s="418"/>
    </row>
    <row r="13681" spans="2:4">
      <c r="B13681" s="417"/>
      <c r="C13681" s="418"/>
      <c r="D13681" s="418"/>
    </row>
    <row r="13682" spans="2:4">
      <c r="B13682" s="417"/>
      <c r="C13682" s="418"/>
      <c r="D13682" s="418"/>
    </row>
    <row r="13683" spans="2:4">
      <c r="B13683" s="417"/>
      <c r="C13683" s="418"/>
      <c r="D13683" s="418"/>
    </row>
    <row r="13684" spans="2:4">
      <c r="B13684" s="417"/>
      <c r="C13684" s="418"/>
      <c r="D13684" s="418"/>
    </row>
    <row r="13685" spans="2:4">
      <c r="B13685" s="417"/>
      <c r="C13685" s="418"/>
      <c r="D13685" s="418"/>
    </row>
    <row r="13686" spans="2:4">
      <c r="B13686" s="417"/>
      <c r="C13686" s="418"/>
      <c r="D13686" s="418"/>
    </row>
    <row r="13687" spans="2:4">
      <c r="B13687" s="417"/>
      <c r="C13687" s="418"/>
      <c r="D13687" s="418"/>
    </row>
    <row r="13688" spans="2:4">
      <c r="B13688" s="417"/>
      <c r="C13688" s="418"/>
      <c r="D13688" s="418"/>
    </row>
    <row r="13689" spans="2:4">
      <c r="B13689" s="417"/>
      <c r="C13689" s="418"/>
      <c r="D13689" s="418"/>
    </row>
    <row r="13690" spans="2:4">
      <c r="B13690" s="417"/>
      <c r="C13690" s="418"/>
      <c r="D13690" s="418"/>
    </row>
    <row r="13691" spans="2:4">
      <c r="B13691" s="417"/>
      <c r="C13691" s="418"/>
      <c r="D13691" s="418"/>
    </row>
    <row r="13692" spans="2:4">
      <c r="B13692" s="417"/>
      <c r="C13692" s="418"/>
      <c r="D13692" s="418"/>
    </row>
    <row r="13693" spans="2:4">
      <c r="B13693" s="417"/>
      <c r="C13693" s="418"/>
      <c r="D13693" s="418"/>
    </row>
    <row r="13694" spans="2:4">
      <c r="B13694" s="417"/>
      <c r="C13694" s="418"/>
      <c r="D13694" s="418"/>
    </row>
    <row r="13695" spans="2:4">
      <c r="B13695" s="417"/>
      <c r="C13695" s="418"/>
      <c r="D13695" s="418"/>
    </row>
    <row r="13696" spans="2:4">
      <c r="B13696" s="417"/>
      <c r="C13696" s="418"/>
      <c r="D13696" s="418"/>
    </row>
    <row r="13697" spans="2:4">
      <c r="B13697" s="417"/>
      <c r="C13697" s="418"/>
      <c r="D13697" s="418"/>
    </row>
    <row r="13698" spans="2:4">
      <c r="B13698" s="417"/>
      <c r="C13698" s="418"/>
      <c r="D13698" s="418"/>
    </row>
    <row r="13699" spans="2:4">
      <c r="B13699" s="417"/>
      <c r="C13699" s="418"/>
      <c r="D13699" s="418"/>
    </row>
    <row r="13700" spans="2:4">
      <c r="B13700" s="417"/>
      <c r="C13700" s="418"/>
      <c r="D13700" s="418"/>
    </row>
    <row r="13701" spans="2:4">
      <c r="B13701" s="417"/>
      <c r="C13701" s="418"/>
      <c r="D13701" s="418"/>
    </row>
    <row r="13702" spans="2:4">
      <c r="B13702" s="417"/>
      <c r="C13702" s="418"/>
      <c r="D13702" s="418"/>
    </row>
    <row r="13703" spans="2:4">
      <c r="B13703" s="417"/>
      <c r="C13703" s="418"/>
      <c r="D13703" s="418"/>
    </row>
    <row r="13704" spans="2:4">
      <c r="B13704" s="417"/>
      <c r="C13704" s="418"/>
      <c r="D13704" s="418"/>
    </row>
    <row r="13705" spans="2:4">
      <c r="B13705" s="417"/>
      <c r="C13705" s="418"/>
      <c r="D13705" s="418"/>
    </row>
    <row r="13706" spans="2:4">
      <c r="B13706" s="417"/>
      <c r="C13706" s="418"/>
      <c r="D13706" s="418"/>
    </row>
    <row r="13707" spans="2:4">
      <c r="B13707" s="417"/>
      <c r="C13707" s="418"/>
      <c r="D13707" s="418"/>
    </row>
    <row r="13708" spans="2:4">
      <c r="B13708" s="417"/>
      <c r="C13708" s="418"/>
      <c r="D13708" s="418"/>
    </row>
    <row r="13709" spans="2:4">
      <c r="B13709" s="417"/>
      <c r="C13709" s="418"/>
      <c r="D13709" s="418"/>
    </row>
    <row r="13710" spans="2:4">
      <c r="B13710" s="417"/>
      <c r="C13710" s="418"/>
      <c r="D13710" s="418"/>
    </row>
    <row r="13711" spans="2:4">
      <c r="B13711" s="417"/>
      <c r="C13711" s="418"/>
      <c r="D13711" s="418"/>
    </row>
    <row r="13712" spans="2:4">
      <c r="B13712" s="417"/>
      <c r="C13712" s="418"/>
      <c r="D13712" s="418"/>
    </row>
    <row r="13713" spans="2:4">
      <c r="B13713" s="417"/>
      <c r="C13713" s="418"/>
      <c r="D13713" s="418"/>
    </row>
    <row r="13714" spans="2:4">
      <c r="B13714" s="417"/>
      <c r="C13714" s="418"/>
      <c r="D13714" s="418"/>
    </row>
    <row r="13715" spans="2:4">
      <c r="B13715" s="417"/>
      <c r="C13715" s="418"/>
      <c r="D13715" s="418"/>
    </row>
    <row r="13716" spans="2:4">
      <c r="B13716" s="417"/>
      <c r="C13716" s="418"/>
      <c r="D13716" s="418"/>
    </row>
    <row r="13717" spans="2:4">
      <c r="B13717" s="417"/>
      <c r="C13717" s="418"/>
      <c r="D13717" s="418"/>
    </row>
    <row r="13718" spans="2:4">
      <c r="B13718" s="417"/>
      <c r="C13718" s="418"/>
      <c r="D13718" s="418"/>
    </row>
    <row r="13719" spans="2:4">
      <c r="B13719" s="417"/>
      <c r="C13719" s="418"/>
      <c r="D13719" s="418"/>
    </row>
    <row r="13720" spans="2:4">
      <c r="B13720" s="417"/>
      <c r="C13720" s="418"/>
      <c r="D13720" s="418"/>
    </row>
    <row r="13721" spans="2:4">
      <c r="B13721" s="417"/>
      <c r="C13721" s="418"/>
      <c r="D13721" s="418"/>
    </row>
    <row r="13722" spans="2:4">
      <c r="B13722" s="417"/>
      <c r="C13722" s="418"/>
      <c r="D13722" s="418"/>
    </row>
    <row r="13723" spans="2:4">
      <c r="B13723" s="417"/>
      <c r="C13723" s="418"/>
      <c r="D13723" s="418"/>
    </row>
    <row r="13724" spans="2:4">
      <c r="B13724" s="417"/>
      <c r="C13724" s="418"/>
      <c r="D13724" s="418"/>
    </row>
    <row r="13725" spans="2:4">
      <c r="B13725" s="417"/>
      <c r="C13725" s="418"/>
      <c r="D13725" s="418"/>
    </row>
    <row r="13726" spans="2:4">
      <c r="B13726" s="417"/>
      <c r="C13726" s="418"/>
      <c r="D13726" s="418"/>
    </row>
    <row r="13727" spans="2:4">
      <c r="B13727" s="417"/>
      <c r="C13727" s="418"/>
      <c r="D13727" s="418"/>
    </row>
    <row r="13728" spans="2:4">
      <c r="B13728" s="417"/>
      <c r="C13728" s="418"/>
      <c r="D13728" s="418"/>
    </row>
    <row r="13729" spans="2:4">
      <c r="B13729" s="417"/>
      <c r="C13729" s="418"/>
      <c r="D13729" s="418"/>
    </row>
    <row r="13730" spans="2:4">
      <c r="B13730" s="417"/>
      <c r="C13730" s="418"/>
      <c r="D13730" s="418"/>
    </row>
    <row r="13731" spans="2:4">
      <c r="B13731" s="417"/>
      <c r="C13731" s="418"/>
      <c r="D13731" s="418"/>
    </row>
    <row r="13732" spans="2:4">
      <c r="B13732" s="417"/>
      <c r="C13732" s="418"/>
      <c r="D13732" s="418"/>
    </row>
    <row r="13733" spans="2:4">
      <c r="B13733" s="417"/>
      <c r="C13733" s="418"/>
      <c r="D13733" s="418"/>
    </row>
    <row r="13734" spans="2:4">
      <c r="B13734" s="417"/>
      <c r="C13734" s="418"/>
      <c r="D13734" s="418"/>
    </row>
    <row r="13735" spans="2:4">
      <c r="B13735" s="417"/>
      <c r="C13735" s="418"/>
      <c r="D13735" s="418"/>
    </row>
    <row r="13736" spans="2:4">
      <c r="B13736" s="417"/>
      <c r="C13736" s="418"/>
      <c r="D13736" s="418"/>
    </row>
    <row r="13737" spans="2:4">
      <c r="B13737" s="417"/>
      <c r="C13737" s="418"/>
      <c r="D13737" s="418"/>
    </row>
    <row r="13738" spans="2:4">
      <c r="B13738" s="417"/>
      <c r="C13738" s="418"/>
      <c r="D13738" s="418"/>
    </row>
    <row r="13739" spans="2:4">
      <c r="B13739" s="417"/>
      <c r="C13739" s="418"/>
      <c r="D13739" s="418"/>
    </row>
    <row r="13740" spans="2:4">
      <c r="B13740" s="417"/>
      <c r="C13740" s="418"/>
      <c r="D13740" s="418"/>
    </row>
    <row r="13741" spans="2:4">
      <c r="B13741" s="417"/>
      <c r="C13741" s="418"/>
      <c r="D13741" s="418"/>
    </row>
    <row r="13742" spans="2:4">
      <c r="B13742" s="417"/>
      <c r="C13742" s="418"/>
      <c r="D13742" s="418"/>
    </row>
    <row r="13743" spans="2:4">
      <c r="B13743" s="417"/>
      <c r="C13743" s="418"/>
      <c r="D13743" s="418"/>
    </row>
    <row r="13744" spans="2:4">
      <c r="B13744" s="417"/>
      <c r="C13744" s="418"/>
      <c r="D13744" s="418"/>
    </row>
    <row r="13745" spans="2:4">
      <c r="B13745" s="417"/>
      <c r="C13745" s="418"/>
      <c r="D13745" s="418"/>
    </row>
    <row r="13746" spans="2:4">
      <c r="B13746" s="417"/>
      <c r="C13746" s="418"/>
      <c r="D13746" s="418"/>
    </row>
    <row r="13747" spans="2:4">
      <c r="B13747" s="417"/>
      <c r="C13747" s="418"/>
      <c r="D13747" s="418"/>
    </row>
    <row r="13748" spans="2:4">
      <c r="B13748" s="417"/>
      <c r="C13748" s="418"/>
      <c r="D13748" s="418"/>
    </row>
    <row r="13749" spans="2:4">
      <c r="B13749" s="417"/>
      <c r="C13749" s="418"/>
      <c r="D13749" s="418"/>
    </row>
    <row r="13750" spans="2:4">
      <c r="B13750" s="417"/>
      <c r="C13750" s="418"/>
      <c r="D13750" s="418"/>
    </row>
    <row r="13751" spans="2:4">
      <c r="B13751" s="417"/>
      <c r="C13751" s="418"/>
      <c r="D13751" s="418"/>
    </row>
    <row r="13752" spans="2:4">
      <c r="B13752" s="417"/>
      <c r="C13752" s="418"/>
      <c r="D13752" s="418"/>
    </row>
    <row r="13753" spans="2:4">
      <c r="B13753" s="417"/>
      <c r="C13753" s="418"/>
      <c r="D13753" s="418"/>
    </row>
    <row r="13754" spans="2:4">
      <c r="B13754" s="417"/>
      <c r="C13754" s="418"/>
      <c r="D13754" s="418"/>
    </row>
    <row r="13755" spans="2:4">
      <c r="B13755" s="417"/>
      <c r="C13755" s="418"/>
      <c r="D13755" s="418"/>
    </row>
    <row r="13756" spans="2:4">
      <c r="B13756" s="417"/>
      <c r="C13756" s="418"/>
      <c r="D13756" s="418"/>
    </row>
    <row r="13757" spans="2:4">
      <c r="B13757" s="417"/>
      <c r="C13757" s="418"/>
      <c r="D13757" s="418"/>
    </row>
    <row r="13758" spans="2:4">
      <c r="B13758" s="417"/>
      <c r="C13758" s="418"/>
      <c r="D13758" s="418"/>
    </row>
    <row r="13759" spans="2:4">
      <c r="B13759" s="417"/>
      <c r="C13759" s="418"/>
      <c r="D13759" s="418"/>
    </row>
    <row r="13760" spans="2:4">
      <c r="B13760" s="417"/>
      <c r="C13760" s="418"/>
      <c r="D13760" s="418"/>
    </row>
    <row r="13761" spans="2:4">
      <c r="B13761" s="417"/>
      <c r="C13761" s="418"/>
      <c r="D13761" s="418"/>
    </row>
    <row r="13762" spans="2:4">
      <c r="B13762" s="417"/>
      <c r="C13762" s="418"/>
      <c r="D13762" s="418"/>
    </row>
    <row r="13763" spans="2:4">
      <c r="B13763" s="417"/>
      <c r="C13763" s="418"/>
      <c r="D13763" s="418"/>
    </row>
    <row r="13764" spans="2:4">
      <c r="B13764" s="417"/>
      <c r="C13764" s="418"/>
      <c r="D13764" s="418"/>
    </row>
    <row r="13765" spans="2:4">
      <c r="B13765" s="417"/>
      <c r="C13765" s="418"/>
      <c r="D13765" s="418"/>
    </row>
    <row r="13766" spans="2:4">
      <c r="B13766" s="417"/>
      <c r="C13766" s="418"/>
      <c r="D13766" s="418"/>
    </row>
    <row r="13767" spans="2:4">
      <c r="B13767" s="417"/>
      <c r="C13767" s="418"/>
      <c r="D13767" s="418"/>
    </row>
    <row r="13768" spans="2:4">
      <c r="B13768" s="417"/>
      <c r="C13768" s="418"/>
      <c r="D13768" s="418"/>
    </row>
    <row r="13769" spans="2:4">
      <c r="B13769" s="417"/>
      <c r="C13769" s="418"/>
      <c r="D13769" s="418"/>
    </row>
    <row r="13770" spans="2:4">
      <c r="B13770" s="417"/>
      <c r="C13770" s="418"/>
      <c r="D13770" s="418"/>
    </row>
    <row r="13771" spans="2:4">
      <c r="B13771" s="417"/>
      <c r="C13771" s="418"/>
      <c r="D13771" s="418"/>
    </row>
    <row r="13772" spans="2:4">
      <c r="B13772" s="417"/>
      <c r="C13772" s="418"/>
      <c r="D13772" s="418"/>
    </row>
    <row r="13773" spans="2:4">
      <c r="B13773" s="417"/>
      <c r="C13773" s="418"/>
      <c r="D13773" s="418"/>
    </row>
    <row r="13774" spans="2:4">
      <c r="B13774" s="417"/>
      <c r="C13774" s="418"/>
      <c r="D13774" s="418"/>
    </row>
    <row r="13775" spans="2:4">
      <c r="B13775" s="417"/>
      <c r="C13775" s="418"/>
      <c r="D13775" s="418"/>
    </row>
    <row r="13776" spans="2:4">
      <c r="B13776" s="417"/>
      <c r="C13776" s="418"/>
      <c r="D13776" s="418"/>
    </row>
    <row r="13777" spans="2:4">
      <c r="B13777" s="417"/>
      <c r="C13777" s="418"/>
      <c r="D13777" s="418"/>
    </row>
    <row r="13778" spans="2:4">
      <c r="B13778" s="417"/>
      <c r="C13778" s="418"/>
      <c r="D13778" s="418"/>
    </row>
    <row r="13779" spans="2:4">
      <c r="B13779" s="417"/>
      <c r="C13779" s="418"/>
      <c r="D13779" s="418"/>
    </row>
    <row r="13780" spans="2:4">
      <c r="B13780" s="417"/>
      <c r="C13780" s="418"/>
      <c r="D13780" s="418"/>
    </row>
    <row r="13781" spans="2:4">
      <c r="B13781" s="417"/>
      <c r="C13781" s="418"/>
      <c r="D13781" s="418"/>
    </row>
    <row r="13782" spans="2:4">
      <c r="B13782" s="417"/>
      <c r="C13782" s="418"/>
      <c r="D13782" s="418"/>
    </row>
    <row r="13783" spans="2:4">
      <c r="B13783" s="417"/>
      <c r="C13783" s="418"/>
      <c r="D13783" s="418"/>
    </row>
    <row r="13784" spans="2:4">
      <c r="B13784" s="417"/>
      <c r="C13784" s="418"/>
      <c r="D13784" s="418"/>
    </row>
    <row r="13785" spans="2:4">
      <c r="B13785" s="417"/>
      <c r="C13785" s="418"/>
      <c r="D13785" s="418"/>
    </row>
    <row r="13786" spans="2:4">
      <c r="B13786" s="417"/>
      <c r="C13786" s="418"/>
      <c r="D13786" s="418"/>
    </row>
    <row r="13787" spans="2:4">
      <c r="B13787" s="417"/>
      <c r="C13787" s="418"/>
      <c r="D13787" s="418"/>
    </row>
    <row r="13788" spans="2:4">
      <c r="B13788" s="417"/>
      <c r="C13788" s="418"/>
      <c r="D13788" s="418"/>
    </row>
    <row r="13789" spans="2:4">
      <c r="B13789" s="417"/>
      <c r="C13789" s="418"/>
      <c r="D13789" s="418"/>
    </row>
    <row r="13790" spans="2:4">
      <c r="B13790" s="417"/>
      <c r="C13790" s="418"/>
      <c r="D13790" s="418"/>
    </row>
    <row r="13791" spans="2:4">
      <c r="B13791" s="417"/>
      <c r="C13791" s="418"/>
      <c r="D13791" s="418"/>
    </row>
    <row r="13792" spans="2:4">
      <c r="B13792" s="417"/>
      <c r="C13792" s="418"/>
      <c r="D13792" s="418"/>
    </row>
    <row r="13793" spans="2:4">
      <c r="B13793" s="417"/>
      <c r="C13793" s="418"/>
      <c r="D13793" s="418"/>
    </row>
    <row r="13794" spans="2:4">
      <c r="B13794" s="417"/>
      <c r="C13794" s="418"/>
      <c r="D13794" s="418"/>
    </row>
    <row r="13795" spans="2:4">
      <c r="B13795" s="417"/>
      <c r="C13795" s="418"/>
      <c r="D13795" s="418"/>
    </row>
    <row r="13796" spans="2:4">
      <c r="B13796" s="417"/>
      <c r="C13796" s="418"/>
      <c r="D13796" s="418"/>
    </row>
    <row r="13797" spans="2:4">
      <c r="B13797" s="417"/>
      <c r="C13797" s="418"/>
      <c r="D13797" s="418"/>
    </row>
    <row r="13798" spans="2:4">
      <c r="B13798" s="417"/>
      <c r="C13798" s="418"/>
      <c r="D13798" s="418"/>
    </row>
    <row r="13799" spans="2:4">
      <c r="B13799" s="417"/>
      <c r="C13799" s="418"/>
      <c r="D13799" s="418"/>
    </row>
    <row r="13800" spans="2:4">
      <c r="B13800" s="417"/>
      <c r="C13800" s="418"/>
      <c r="D13800" s="418"/>
    </row>
    <row r="13801" spans="2:4">
      <c r="B13801" s="417"/>
      <c r="C13801" s="418"/>
      <c r="D13801" s="418"/>
    </row>
    <row r="13802" spans="2:4">
      <c r="B13802" s="417"/>
      <c r="C13802" s="418"/>
      <c r="D13802" s="418"/>
    </row>
    <row r="13803" spans="2:4">
      <c r="B13803" s="417"/>
      <c r="C13803" s="418"/>
      <c r="D13803" s="418"/>
    </row>
    <row r="13804" spans="2:4">
      <c r="B13804" s="417"/>
      <c r="C13804" s="418"/>
      <c r="D13804" s="418"/>
    </row>
    <row r="13805" spans="2:4">
      <c r="B13805" s="417"/>
      <c r="C13805" s="418"/>
      <c r="D13805" s="418"/>
    </row>
    <row r="13806" spans="2:4">
      <c r="B13806" s="417"/>
      <c r="C13806" s="418"/>
      <c r="D13806" s="418"/>
    </row>
    <row r="13807" spans="2:4">
      <c r="B13807" s="417"/>
      <c r="C13807" s="418"/>
      <c r="D13807" s="418"/>
    </row>
    <row r="13808" spans="2:4">
      <c r="B13808" s="417"/>
      <c r="C13808" s="418"/>
      <c r="D13808" s="418"/>
    </row>
    <row r="13809" spans="2:4">
      <c r="B13809" s="417"/>
      <c r="C13809" s="418"/>
      <c r="D13809" s="418"/>
    </row>
    <row r="13810" spans="2:4">
      <c r="B13810" s="417"/>
      <c r="C13810" s="418"/>
      <c r="D13810" s="418"/>
    </row>
    <row r="13811" spans="2:4">
      <c r="B13811" s="417"/>
      <c r="C13811" s="418"/>
      <c r="D13811" s="418"/>
    </row>
    <row r="13812" spans="2:4">
      <c r="B13812" s="417"/>
      <c r="C13812" s="418"/>
      <c r="D13812" s="418"/>
    </row>
    <row r="13813" spans="2:4">
      <c r="B13813" s="417"/>
      <c r="C13813" s="418"/>
      <c r="D13813" s="418"/>
    </row>
    <row r="13814" spans="2:4">
      <c r="B13814" s="417"/>
      <c r="C13814" s="418"/>
      <c r="D13814" s="418"/>
    </row>
    <row r="13815" spans="2:4">
      <c r="B13815" s="417"/>
      <c r="C13815" s="418"/>
      <c r="D13815" s="418"/>
    </row>
    <row r="13816" spans="2:4">
      <c r="B13816" s="417"/>
      <c r="C13816" s="418"/>
      <c r="D13816" s="418"/>
    </row>
    <row r="13817" spans="2:4">
      <c r="B13817" s="417"/>
      <c r="C13817" s="418"/>
      <c r="D13817" s="418"/>
    </row>
    <row r="13818" spans="2:4">
      <c r="B13818" s="417"/>
      <c r="C13818" s="418"/>
      <c r="D13818" s="418"/>
    </row>
    <row r="13819" spans="2:4">
      <c r="B13819" s="417"/>
      <c r="C13819" s="418"/>
      <c r="D13819" s="418"/>
    </row>
    <row r="13820" spans="2:4">
      <c r="B13820" s="417"/>
      <c r="C13820" s="418"/>
      <c r="D13820" s="418"/>
    </row>
    <row r="13821" spans="2:4">
      <c r="B13821" s="417"/>
      <c r="C13821" s="418"/>
      <c r="D13821" s="418"/>
    </row>
    <row r="13822" spans="2:4">
      <c r="B13822" s="417"/>
      <c r="C13822" s="418"/>
      <c r="D13822" s="418"/>
    </row>
    <row r="13823" spans="2:4">
      <c r="B13823" s="417"/>
      <c r="C13823" s="418"/>
      <c r="D13823" s="418"/>
    </row>
    <row r="13824" spans="2:4">
      <c r="B13824" s="417"/>
      <c r="C13824" s="418"/>
      <c r="D13824" s="418"/>
    </row>
    <row r="13825" spans="2:4">
      <c r="B13825" s="417"/>
      <c r="C13825" s="418"/>
      <c r="D13825" s="418"/>
    </row>
    <row r="13826" spans="2:4">
      <c r="B13826" s="417"/>
      <c r="C13826" s="418"/>
      <c r="D13826" s="418"/>
    </row>
    <row r="13827" spans="2:4">
      <c r="B13827" s="417"/>
      <c r="C13827" s="418"/>
      <c r="D13827" s="418"/>
    </row>
    <row r="13828" spans="2:4">
      <c r="B13828" s="417"/>
      <c r="C13828" s="418"/>
      <c r="D13828" s="418"/>
    </row>
    <row r="13829" spans="2:4">
      <c r="B13829" s="417"/>
      <c r="C13829" s="418"/>
      <c r="D13829" s="418"/>
    </row>
    <row r="13830" spans="2:4">
      <c r="B13830" s="417"/>
      <c r="C13830" s="418"/>
      <c r="D13830" s="418"/>
    </row>
    <row r="13831" spans="2:4">
      <c r="B13831" s="417"/>
      <c r="C13831" s="418"/>
      <c r="D13831" s="418"/>
    </row>
    <row r="13832" spans="2:4">
      <c r="B13832" s="417"/>
      <c r="C13832" s="418"/>
      <c r="D13832" s="418"/>
    </row>
    <row r="13833" spans="2:4">
      <c r="B13833" s="417"/>
      <c r="C13833" s="418"/>
      <c r="D13833" s="418"/>
    </row>
    <row r="13834" spans="2:4">
      <c r="B13834" s="417"/>
      <c r="C13834" s="418"/>
      <c r="D13834" s="418"/>
    </row>
    <row r="13835" spans="2:4">
      <c r="B13835" s="417"/>
      <c r="C13835" s="418"/>
      <c r="D13835" s="418"/>
    </row>
    <row r="13836" spans="2:4">
      <c r="B13836" s="417"/>
      <c r="C13836" s="418"/>
      <c r="D13836" s="418"/>
    </row>
    <row r="13837" spans="2:4">
      <c r="B13837" s="417"/>
      <c r="C13837" s="418"/>
      <c r="D13837" s="418"/>
    </row>
    <row r="13838" spans="2:4">
      <c r="B13838" s="417"/>
      <c r="C13838" s="418"/>
      <c r="D13838" s="418"/>
    </row>
    <row r="13839" spans="2:4">
      <c r="B13839" s="417"/>
      <c r="C13839" s="418"/>
      <c r="D13839" s="418"/>
    </row>
    <row r="13840" spans="2:4">
      <c r="B13840" s="417"/>
      <c r="C13840" s="418"/>
      <c r="D13840" s="418"/>
    </row>
    <row r="13841" spans="2:4">
      <c r="B13841" s="417"/>
      <c r="C13841" s="418"/>
      <c r="D13841" s="418"/>
    </row>
    <row r="13842" spans="2:4">
      <c r="B13842" s="417"/>
      <c r="C13842" s="418"/>
      <c r="D13842" s="418"/>
    </row>
    <row r="13843" spans="2:4">
      <c r="B13843" s="417"/>
      <c r="C13843" s="418"/>
      <c r="D13843" s="418"/>
    </row>
    <row r="13844" spans="2:4">
      <c r="B13844" s="417"/>
      <c r="C13844" s="418"/>
      <c r="D13844" s="418"/>
    </row>
    <row r="13845" spans="2:4">
      <c r="B13845" s="417"/>
      <c r="C13845" s="418"/>
      <c r="D13845" s="418"/>
    </row>
    <row r="13846" spans="2:4">
      <c r="B13846" s="417"/>
      <c r="C13846" s="418"/>
      <c r="D13846" s="418"/>
    </row>
    <row r="13847" spans="2:4">
      <c r="B13847" s="417"/>
      <c r="C13847" s="418"/>
      <c r="D13847" s="418"/>
    </row>
    <row r="13848" spans="2:4">
      <c r="B13848" s="417"/>
      <c r="C13848" s="418"/>
      <c r="D13848" s="418"/>
    </row>
    <row r="13849" spans="2:4">
      <c r="B13849" s="417"/>
      <c r="C13849" s="418"/>
      <c r="D13849" s="418"/>
    </row>
    <row r="13850" spans="2:4">
      <c r="B13850" s="417"/>
      <c r="C13850" s="418"/>
      <c r="D13850" s="418"/>
    </row>
    <row r="13851" spans="2:4">
      <c r="B13851" s="417"/>
      <c r="C13851" s="418"/>
      <c r="D13851" s="418"/>
    </row>
    <row r="13852" spans="2:4">
      <c r="B13852" s="417"/>
      <c r="C13852" s="418"/>
      <c r="D13852" s="418"/>
    </row>
    <row r="13853" spans="2:4">
      <c r="B13853" s="417"/>
      <c r="C13853" s="418"/>
      <c r="D13853" s="418"/>
    </row>
    <row r="13854" spans="2:4">
      <c r="B13854" s="417"/>
      <c r="C13854" s="418"/>
      <c r="D13854" s="418"/>
    </row>
    <row r="13855" spans="2:4">
      <c r="B13855" s="417"/>
      <c r="C13855" s="418"/>
      <c r="D13855" s="418"/>
    </row>
    <row r="13856" spans="2:4">
      <c r="B13856" s="417"/>
      <c r="C13856" s="418"/>
      <c r="D13856" s="418"/>
    </row>
    <row r="13857" spans="2:4">
      <c r="B13857" s="417"/>
      <c r="C13857" s="418"/>
      <c r="D13857" s="418"/>
    </row>
    <row r="13858" spans="2:4">
      <c r="B13858" s="417"/>
      <c r="C13858" s="418"/>
      <c r="D13858" s="418"/>
    </row>
    <row r="13859" spans="2:4">
      <c r="B13859" s="417"/>
      <c r="C13859" s="418"/>
      <c r="D13859" s="418"/>
    </row>
    <row r="13860" spans="2:4">
      <c r="B13860" s="417"/>
      <c r="C13860" s="418"/>
      <c r="D13860" s="418"/>
    </row>
    <row r="13861" spans="2:4">
      <c r="B13861" s="417"/>
      <c r="C13861" s="418"/>
      <c r="D13861" s="418"/>
    </row>
    <row r="13862" spans="2:4">
      <c r="B13862" s="417"/>
      <c r="C13862" s="418"/>
      <c r="D13862" s="418"/>
    </row>
    <row r="13863" spans="2:4">
      <c r="B13863" s="417"/>
      <c r="C13863" s="418"/>
      <c r="D13863" s="418"/>
    </row>
    <row r="13864" spans="2:4">
      <c r="B13864" s="417"/>
      <c r="C13864" s="418"/>
      <c r="D13864" s="418"/>
    </row>
    <row r="13865" spans="2:4">
      <c r="B13865" s="417"/>
      <c r="C13865" s="418"/>
      <c r="D13865" s="418"/>
    </row>
    <row r="13866" spans="2:4">
      <c r="B13866" s="417"/>
      <c r="C13866" s="418"/>
      <c r="D13866" s="418"/>
    </row>
    <row r="13867" spans="2:4">
      <c r="B13867" s="417"/>
      <c r="C13867" s="418"/>
      <c r="D13867" s="418"/>
    </row>
    <row r="13868" spans="2:4">
      <c r="B13868" s="417"/>
      <c r="C13868" s="418"/>
      <c r="D13868" s="418"/>
    </row>
    <row r="13869" spans="2:4">
      <c r="B13869" s="417"/>
      <c r="C13869" s="418"/>
      <c r="D13869" s="418"/>
    </row>
    <row r="13870" spans="2:4">
      <c r="B13870" s="417"/>
      <c r="C13870" s="418"/>
      <c r="D13870" s="418"/>
    </row>
    <row r="13871" spans="2:4">
      <c r="B13871" s="417"/>
      <c r="C13871" s="418"/>
      <c r="D13871" s="418"/>
    </row>
    <row r="13872" spans="2:4">
      <c r="B13872" s="417"/>
      <c r="C13872" s="418"/>
      <c r="D13872" s="418"/>
    </row>
    <row r="13873" spans="2:4">
      <c r="B13873" s="417"/>
      <c r="C13873" s="418"/>
      <c r="D13873" s="418"/>
    </row>
    <row r="13874" spans="2:4">
      <c r="B13874" s="417"/>
      <c r="C13874" s="418"/>
      <c r="D13874" s="418"/>
    </row>
    <row r="13875" spans="2:4">
      <c r="B13875" s="417"/>
      <c r="C13875" s="418"/>
      <c r="D13875" s="418"/>
    </row>
    <row r="13876" spans="2:4">
      <c r="B13876" s="417"/>
      <c r="C13876" s="418"/>
      <c r="D13876" s="418"/>
    </row>
    <row r="13877" spans="2:4">
      <c r="B13877" s="417"/>
      <c r="C13877" s="418"/>
      <c r="D13877" s="418"/>
    </row>
    <row r="13878" spans="2:4">
      <c r="B13878" s="417"/>
      <c r="C13878" s="418"/>
      <c r="D13878" s="418"/>
    </row>
    <row r="13879" spans="2:4">
      <c r="B13879" s="417"/>
      <c r="C13879" s="418"/>
      <c r="D13879" s="418"/>
    </row>
    <row r="13880" spans="2:4">
      <c r="B13880" s="417"/>
      <c r="C13880" s="418"/>
      <c r="D13880" s="418"/>
    </row>
    <row r="13881" spans="2:4">
      <c r="B13881" s="417"/>
      <c r="C13881" s="418"/>
      <c r="D13881" s="418"/>
    </row>
    <row r="13882" spans="2:4">
      <c r="B13882" s="417"/>
      <c r="C13882" s="418"/>
      <c r="D13882" s="418"/>
    </row>
    <row r="13883" spans="2:4">
      <c r="B13883" s="417"/>
      <c r="C13883" s="418"/>
      <c r="D13883" s="418"/>
    </row>
    <row r="13884" spans="2:4">
      <c r="B13884" s="417"/>
      <c r="C13884" s="418"/>
      <c r="D13884" s="418"/>
    </row>
    <row r="13885" spans="2:4">
      <c r="B13885" s="417"/>
      <c r="C13885" s="418"/>
      <c r="D13885" s="418"/>
    </row>
    <row r="13886" spans="2:4">
      <c r="B13886" s="417"/>
      <c r="C13886" s="418"/>
      <c r="D13886" s="418"/>
    </row>
    <row r="13887" spans="2:4">
      <c r="B13887" s="417"/>
      <c r="C13887" s="418"/>
      <c r="D13887" s="418"/>
    </row>
    <row r="13888" spans="2:4">
      <c r="B13888" s="417"/>
      <c r="C13888" s="418"/>
      <c r="D13888" s="418"/>
    </row>
    <row r="13889" spans="2:4">
      <c r="B13889" s="417"/>
      <c r="C13889" s="418"/>
      <c r="D13889" s="418"/>
    </row>
    <row r="13890" spans="2:4">
      <c r="B13890" s="417"/>
      <c r="C13890" s="418"/>
      <c r="D13890" s="418"/>
    </row>
    <row r="13891" spans="2:4">
      <c r="B13891" s="417"/>
      <c r="C13891" s="418"/>
      <c r="D13891" s="418"/>
    </row>
    <row r="13892" spans="2:4">
      <c r="B13892" s="417"/>
      <c r="C13892" s="418"/>
      <c r="D13892" s="418"/>
    </row>
    <row r="13893" spans="2:4">
      <c r="B13893" s="417"/>
      <c r="C13893" s="418"/>
      <c r="D13893" s="418"/>
    </row>
    <row r="13894" spans="2:4">
      <c r="B13894" s="417"/>
      <c r="C13894" s="418"/>
      <c r="D13894" s="418"/>
    </row>
    <row r="13895" spans="2:4">
      <c r="B13895" s="417"/>
      <c r="C13895" s="418"/>
      <c r="D13895" s="418"/>
    </row>
    <row r="13896" spans="2:4">
      <c r="B13896" s="417"/>
      <c r="C13896" s="418"/>
      <c r="D13896" s="418"/>
    </row>
    <row r="13897" spans="2:4">
      <c r="B13897" s="417"/>
      <c r="C13897" s="418"/>
      <c r="D13897" s="418"/>
    </row>
    <row r="13898" spans="2:4">
      <c r="B13898" s="417"/>
      <c r="C13898" s="418"/>
      <c r="D13898" s="418"/>
    </row>
    <row r="13899" spans="2:4">
      <c r="B13899" s="417"/>
      <c r="C13899" s="418"/>
      <c r="D13899" s="418"/>
    </row>
    <row r="13900" spans="2:4">
      <c r="B13900" s="417"/>
      <c r="C13900" s="418"/>
      <c r="D13900" s="418"/>
    </row>
    <row r="13901" spans="2:4">
      <c r="B13901" s="417"/>
      <c r="C13901" s="418"/>
      <c r="D13901" s="418"/>
    </row>
    <row r="13902" spans="2:4">
      <c r="B13902" s="417"/>
      <c r="C13902" s="418"/>
      <c r="D13902" s="418"/>
    </row>
    <row r="13903" spans="2:4">
      <c r="B13903" s="417"/>
      <c r="C13903" s="418"/>
      <c r="D13903" s="418"/>
    </row>
    <row r="13904" spans="2:4">
      <c r="B13904" s="417"/>
      <c r="C13904" s="418"/>
      <c r="D13904" s="418"/>
    </row>
    <row r="13905" spans="2:4">
      <c r="B13905" s="417"/>
      <c r="C13905" s="418"/>
      <c r="D13905" s="418"/>
    </row>
    <row r="13906" spans="2:4">
      <c r="B13906" s="417"/>
      <c r="C13906" s="418"/>
      <c r="D13906" s="418"/>
    </row>
    <row r="13907" spans="2:4">
      <c r="B13907" s="417"/>
      <c r="C13907" s="418"/>
      <c r="D13907" s="418"/>
    </row>
    <row r="13908" spans="2:4">
      <c r="B13908" s="417"/>
      <c r="C13908" s="418"/>
      <c r="D13908" s="418"/>
    </row>
    <row r="13909" spans="2:4">
      <c r="B13909" s="417"/>
      <c r="C13909" s="418"/>
      <c r="D13909" s="418"/>
    </row>
    <row r="13910" spans="2:4">
      <c r="B13910" s="417"/>
      <c r="C13910" s="418"/>
      <c r="D13910" s="418"/>
    </row>
    <row r="13911" spans="2:4">
      <c r="B13911" s="417"/>
      <c r="C13911" s="418"/>
      <c r="D13911" s="418"/>
    </row>
    <row r="13912" spans="2:4">
      <c r="B13912" s="417"/>
      <c r="C13912" s="418"/>
      <c r="D13912" s="418"/>
    </row>
    <row r="13913" spans="2:4">
      <c r="B13913" s="417"/>
      <c r="C13913" s="418"/>
      <c r="D13913" s="418"/>
    </row>
    <row r="13914" spans="2:4">
      <c r="B13914" s="417"/>
      <c r="C13914" s="418"/>
      <c r="D13914" s="418"/>
    </row>
    <row r="13915" spans="2:4">
      <c r="B13915" s="417"/>
      <c r="C13915" s="418"/>
      <c r="D13915" s="418"/>
    </row>
    <row r="13916" spans="2:4">
      <c r="B13916" s="417"/>
      <c r="C13916" s="418"/>
      <c r="D13916" s="418"/>
    </row>
    <row r="13917" spans="2:4">
      <c r="B13917" s="417"/>
      <c r="C13917" s="418"/>
      <c r="D13917" s="418"/>
    </row>
    <row r="13918" spans="2:4">
      <c r="B13918" s="417"/>
      <c r="C13918" s="418"/>
      <c r="D13918" s="418"/>
    </row>
    <row r="13919" spans="2:4">
      <c r="B13919" s="417"/>
      <c r="C13919" s="418"/>
      <c r="D13919" s="418"/>
    </row>
    <row r="13920" spans="2:4">
      <c r="B13920" s="417"/>
      <c r="C13920" s="418"/>
      <c r="D13920" s="418"/>
    </row>
    <row r="13921" spans="2:4">
      <c r="B13921" s="417"/>
      <c r="C13921" s="418"/>
      <c r="D13921" s="418"/>
    </row>
    <row r="13922" spans="2:4">
      <c r="B13922" s="417"/>
      <c r="C13922" s="418"/>
      <c r="D13922" s="418"/>
    </row>
    <row r="13923" spans="2:4">
      <c r="B13923" s="417"/>
      <c r="C13923" s="418"/>
      <c r="D13923" s="418"/>
    </row>
    <row r="13924" spans="2:4">
      <c r="B13924" s="417"/>
      <c r="C13924" s="418"/>
      <c r="D13924" s="418"/>
    </row>
    <row r="13925" spans="2:4">
      <c r="B13925" s="417"/>
      <c r="C13925" s="418"/>
      <c r="D13925" s="418"/>
    </row>
    <row r="13926" spans="2:4">
      <c r="B13926" s="417"/>
      <c r="C13926" s="418"/>
      <c r="D13926" s="418"/>
    </row>
    <row r="13927" spans="2:4">
      <c r="B13927" s="417"/>
      <c r="C13927" s="418"/>
      <c r="D13927" s="418"/>
    </row>
    <row r="13928" spans="2:4">
      <c r="B13928" s="417"/>
      <c r="C13928" s="418"/>
      <c r="D13928" s="418"/>
    </row>
    <row r="13929" spans="2:4">
      <c r="B13929" s="417"/>
      <c r="C13929" s="418"/>
      <c r="D13929" s="418"/>
    </row>
    <row r="13930" spans="2:4">
      <c r="B13930" s="417"/>
      <c r="C13930" s="418"/>
      <c r="D13930" s="418"/>
    </row>
    <row r="13931" spans="2:4">
      <c r="B13931" s="417"/>
      <c r="C13931" s="418"/>
      <c r="D13931" s="418"/>
    </row>
    <row r="13932" spans="2:4">
      <c r="B13932" s="417"/>
      <c r="C13932" s="418"/>
      <c r="D13932" s="418"/>
    </row>
    <row r="13933" spans="2:4">
      <c r="B13933" s="417"/>
      <c r="C13933" s="418"/>
      <c r="D13933" s="418"/>
    </row>
    <row r="13934" spans="2:4">
      <c r="B13934" s="417"/>
      <c r="C13934" s="418"/>
      <c r="D13934" s="418"/>
    </row>
    <row r="13935" spans="2:4">
      <c r="B13935" s="417"/>
      <c r="C13935" s="418"/>
      <c r="D13935" s="418"/>
    </row>
    <row r="13936" spans="2:4">
      <c r="B13936" s="417"/>
      <c r="C13936" s="418"/>
      <c r="D13936" s="418"/>
    </row>
    <row r="13937" spans="2:4">
      <c r="B13937" s="417"/>
      <c r="C13937" s="418"/>
      <c r="D13937" s="418"/>
    </row>
    <row r="13938" spans="2:4">
      <c r="B13938" s="417"/>
      <c r="C13938" s="418"/>
      <c r="D13938" s="418"/>
    </row>
    <row r="13939" spans="2:4">
      <c r="B13939" s="417"/>
      <c r="C13939" s="418"/>
      <c r="D13939" s="418"/>
    </row>
    <row r="13940" spans="2:4">
      <c r="B13940" s="417"/>
      <c r="C13940" s="418"/>
      <c r="D13940" s="418"/>
    </row>
    <row r="13941" spans="2:4">
      <c r="B13941" s="417"/>
      <c r="C13941" s="418"/>
      <c r="D13941" s="418"/>
    </row>
    <row r="13942" spans="2:4">
      <c r="B13942" s="417"/>
      <c r="C13942" s="418"/>
      <c r="D13942" s="418"/>
    </row>
    <row r="13943" spans="2:4">
      <c r="B13943" s="417"/>
      <c r="C13943" s="418"/>
      <c r="D13943" s="418"/>
    </row>
    <row r="13944" spans="2:4">
      <c r="B13944" s="417"/>
      <c r="C13944" s="418"/>
      <c r="D13944" s="418"/>
    </row>
    <row r="13945" spans="2:4">
      <c r="B13945" s="417"/>
      <c r="C13945" s="418"/>
      <c r="D13945" s="418"/>
    </row>
    <row r="13946" spans="2:4">
      <c r="B13946" s="417"/>
      <c r="C13946" s="418"/>
      <c r="D13946" s="418"/>
    </row>
    <row r="13947" spans="2:4">
      <c r="B13947" s="417"/>
      <c r="C13947" s="418"/>
      <c r="D13947" s="418"/>
    </row>
    <row r="13948" spans="2:4">
      <c r="B13948" s="417"/>
      <c r="C13948" s="418"/>
      <c r="D13948" s="418"/>
    </row>
    <row r="13949" spans="2:4">
      <c r="B13949" s="417"/>
      <c r="C13949" s="418"/>
      <c r="D13949" s="418"/>
    </row>
    <row r="13950" spans="2:4">
      <c r="B13950" s="417"/>
      <c r="C13950" s="418"/>
      <c r="D13950" s="418"/>
    </row>
    <row r="13951" spans="2:4">
      <c r="B13951" s="417"/>
      <c r="C13951" s="418"/>
      <c r="D13951" s="418"/>
    </row>
    <row r="13952" spans="2:4">
      <c r="B13952" s="417"/>
      <c r="C13952" s="418"/>
      <c r="D13952" s="418"/>
    </row>
    <row r="13953" spans="2:4">
      <c r="B13953" s="417"/>
      <c r="C13953" s="418"/>
      <c r="D13953" s="418"/>
    </row>
    <row r="13954" spans="2:4">
      <c r="B13954" s="417"/>
      <c r="C13954" s="418"/>
      <c r="D13954" s="418"/>
    </row>
    <row r="13955" spans="2:4">
      <c r="B13955" s="417"/>
      <c r="C13955" s="418"/>
      <c r="D13955" s="418"/>
    </row>
    <row r="13956" spans="2:4">
      <c r="B13956" s="417"/>
      <c r="C13956" s="418"/>
      <c r="D13956" s="418"/>
    </row>
    <row r="13957" spans="2:4">
      <c r="B13957" s="417"/>
      <c r="C13957" s="418"/>
      <c r="D13957" s="418"/>
    </row>
    <row r="13958" spans="2:4">
      <c r="B13958" s="417"/>
      <c r="C13958" s="418"/>
      <c r="D13958" s="418"/>
    </row>
    <row r="13959" spans="2:4">
      <c r="B13959" s="417"/>
      <c r="C13959" s="418"/>
      <c r="D13959" s="418"/>
    </row>
    <row r="13960" spans="2:4">
      <c r="B13960" s="417"/>
      <c r="C13960" s="418"/>
      <c r="D13960" s="418"/>
    </row>
    <row r="13961" spans="2:4">
      <c r="B13961" s="417"/>
      <c r="C13961" s="418"/>
      <c r="D13961" s="418"/>
    </row>
    <row r="13962" spans="2:4">
      <c r="B13962" s="417"/>
      <c r="C13962" s="418"/>
      <c r="D13962" s="418"/>
    </row>
    <row r="13963" spans="2:4">
      <c r="B13963" s="417"/>
      <c r="C13963" s="418"/>
      <c r="D13963" s="418"/>
    </row>
    <row r="13964" spans="2:4">
      <c r="B13964" s="417"/>
      <c r="C13964" s="418"/>
      <c r="D13964" s="418"/>
    </row>
    <row r="13965" spans="2:4">
      <c r="B13965" s="417"/>
      <c r="C13965" s="418"/>
      <c r="D13965" s="418"/>
    </row>
    <row r="13966" spans="2:4">
      <c r="B13966" s="417"/>
      <c r="C13966" s="418"/>
      <c r="D13966" s="418"/>
    </row>
    <row r="13967" spans="2:4">
      <c r="B13967" s="417"/>
      <c r="C13967" s="418"/>
      <c r="D13967" s="418"/>
    </row>
    <row r="13968" spans="2:4">
      <c r="B13968" s="417"/>
      <c r="C13968" s="418"/>
      <c r="D13968" s="418"/>
    </row>
    <row r="13969" spans="2:4">
      <c r="B13969" s="417"/>
      <c r="C13969" s="418"/>
      <c r="D13969" s="418"/>
    </row>
    <row r="13970" spans="2:4">
      <c r="B13970" s="417"/>
      <c r="C13970" s="418"/>
      <c r="D13970" s="418"/>
    </row>
    <row r="13971" spans="2:4">
      <c r="B13971" s="417"/>
      <c r="C13971" s="418"/>
      <c r="D13971" s="418"/>
    </row>
    <row r="13972" spans="2:4">
      <c r="B13972" s="417"/>
      <c r="C13972" s="418"/>
      <c r="D13972" s="418"/>
    </row>
    <row r="13973" spans="2:4">
      <c r="B13973" s="417"/>
      <c r="C13973" s="418"/>
      <c r="D13973" s="418"/>
    </row>
    <row r="13974" spans="2:4">
      <c r="B13974" s="417"/>
      <c r="C13974" s="418"/>
      <c r="D13974" s="418"/>
    </row>
    <row r="13975" spans="2:4">
      <c r="B13975" s="417"/>
      <c r="C13975" s="418"/>
      <c r="D13975" s="418"/>
    </row>
    <row r="13976" spans="2:4">
      <c r="B13976" s="417"/>
      <c r="C13976" s="418"/>
      <c r="D13976" s="418"/>
    </row>
    <row r="13977" spans="2:4">
      <c r="B13977" s="417"/>
      <c r="C13977" s="418"/>
      <c r="D13977" s="418"/>
    </row>
    <row r="13978" spans="2:4">
      <c r="B13978" s="417"/>
      <c r="C13978" s="418"/>
      <c r="D13978" s="418"/>
    </row>
    <row r="13979" spans="2:4">
      <c r="B13979" s="417"/>
      <c r="C13979" s="418"/>
      <c r="D13979" s="418"/>
    </row>
    <row r="13980" spans="2:4">
      <c r="B13980" s="417"/>
      <c r="C13980" s="418"/>
      <c r="D13980" s="418"/>
    </row>
    <row r="13981" spans="2:4">
      <c r="B13981" s="417"/>
      <c r="C13981" s="418"/>
      <c r="D13981" s="418"/>
    </row>
    <row r="13982" spans="2:4">
      <c r="B13982" s="417"/>
      <c r="C13982" s="418"/>
      <c r="D13982" s="418"/>
    </row>
    <row r="13983" spans="2:4">
      <c r="B13983" s="417"/>
      <c r="C13983" s="418"/>
      <c r="D13983" s="418"/>
    </row>
    <row r="13984" spans="2:4">
      <c r="B13984" s="417"/>
      <c r="C13984" s="418"/>
      <c r="D13984" s="418"/>
    </row>
    <row r="13985" spans="2:4">
      <c r="B13985" s="417"/>
      <c r="C13985" s="418"/>
      <c r="D13985" s="418"/>
    </row>
    <row r="13986" spans="2:4">
      <c r="B13986" s="417"/>
      <c r="C13986" s="418"/>
      <c r="D13986" s="418"/>
    </row>
    <row r="13987" spans="2:4">
      <c r="B13987" s="417"/>
      <c r="C13987" s="418"/>
      <c r="D13987" s="418"/>
    </row>
    <row r="13988" spans="2:4">
      <c r="B13988" s="417"/>
      <c r="C13988" s="418"/>
      <c r="D13988" s="418"/>
    </row>
    <row r="13989" spans="2:4">
      <c r="B13989" s="417"/>
      <c r="C13989" s="418"/>
      <c r="D13989" s="418"/>
    </row>
    <row r="13990" spans="2:4">
      <c r="B13990" s="417"/>
      <c r="C13990" s="418"/>
      <c r="D13990" s="418"/>
    </row>
    <row r="13991" spans="2:4">
      <c r="B13991" s="417"/>
      <c r="C13991" s="418"/>
      <c r="D13991" s="418"/>
    </row>
    <row r="13992" spans="2:4">
      <c r="B13992" s="417"/>
      <c r="C13992" s="418"/>
      <c r="D13992" s="418"/>
    </row>
    <row r="13993" spans="2:4">
      <c r="B13993" s="417"/>
      <c r="C13993" s="418"/>
      <c r="D13993" s="418"/>
    </row>
    <row r="13994" spans="2:4">
      <c r="B13994" s="417"/>
      <c r="C13994" s="418"/>
      <c r="D13994" s="418"/>
    </row>
    <row r="13995" spans="2:4">
      <c r="B13995" s="417"/>
      <c r="C13995" s="418"/>
      <c r="D13995" s="418"/>
    </row>
    <row r="13996" spans="2:4">
      <c r="B13996" s="417"/>
      <c r="C13996" s="418"/>
      <c r="D13996" s="418"/>
    </row>
    <row r="13997" spans="2:4">
      <c r="B13997" s="417"/>
      <c r="C13997" s="418"/>
      <c r="D13997" s="418"/>
    </row>
    <row r="13998" spans="2:4">
      <c r="B13998" s="417"/>
      <c r="C13998" s="418"/>
      <c r="D13998" s="418"/>
    </row>
    <row r="13999" spans="2:4">
      <c r="B13999" s="417"/>
      <c r="C13999" s="418"/>
      <c r="D13999" s="418"/>
    </row>
    <row r="14000" spans="2:4">
      <c r="B14000" s="417"/>
      <c r="C14000" s="418"/>
      <c r="D14000" s="418"/>
    </row>
    <row r="14001" spans="2:4">
      <c r="B14001" s="417"/>
      <c r="C14001" s="418"/>
      <c r="D14001" s="418"/>
    </row>
    <row r="14002" spans="2:4">
      <c r="B14002" s="417"/>
      <c r="C14002" s="418"/>
      <c r="D14002" s="418"/>
    </row>
    <row r="14003" spans="2:4">
      <c r="B14003" s="417"/>
      <c r="C14003" s="418"/>
      <c r="D14003" s="418"/>
    </row>
    <row r="14004" spans="2:4">
      <c r="B14004" s="417"/>
      <c r="C14004" s="418"/>
      <c r="D14004" s="418"/>
    </row>
    <row r="14005" spans="2:4">
      <c r="B14005" s="417"/>
      <c r="C14005" s="418"/>
      <c r="D14005" s="418"/>
    </row>
    <row r="14006" spans="2:4">
      <c r="B14006" s="417"/>
      <c r="C14006" s="418"/>
      <c r="D14006" s="418"/>
    </row>
    <row r="14007" spans="2:4">
      <c r="B14007" s="417"/>
      <c r="C14007" s="418"/>
      <c r="D14007" s="418"/>
    </row>
    <row r="14008" spans="2:4">
      <c r="B14008" s="417"/>
      <c r="C14008" s="418"/>
      <c r="D14008" s="418"/>
    </row>
    <row r="14009" spans="2:4">
      <c r="B14009" s="417"/>
      <c r="C14009" s="418"/>
      <c r="D14009" s="418"/>
    </row>
    <row r="14010" spans="2:4">
      <c r="B14010" s="417"/>
      <c r="C14010" s="418"/>
      <c r="D14010" s="418"/>
    </row>
    <row r="14011" spans="2:4">
      <c r="B14011" s="417"/>
      <c r="C14011" s="418"/>
      <c r="D14011" s="418"/>
    </row>
    <row r="14012" spans="2:4">
      <c r="B14012" s="417"/>
      <c r="C14012" s="418"/>
      <c r="D14012" s="418"/>
    </row>
    <row r="14013" spans="2:4">
      <c r="B14013" s="417"/>
      <c r="C14013" s="418"/>
      <c r="D14013" s="418"/>
    </row>
    <row r="14014" spans="2:4">
      <c r="B14014" s="417"/>
      <c r="C14014" s="418"/>
      <c r="D14014" s="418"/>
    </row>
    <row r="14015" spans="2:4">
      <c r="B14015" s="417"/>
      <c r="C14015" s="418"/>
      <c r="D14015" s="418"/>
    </row>
    <row r="14016" spans="2:4">
      <c r="B14016" s="417"/>
      <c r="C14016" s="418"/>
      <c r="D14016" s="418"/>
    </row>
    <row r="14017" spans="2:4">
      <c r="B14017" s="417"/>
      <c r="C14017" s="418"/>
      <c r="D14017" s="418"/>
    </row>
    <row r="14018" spans="2:4">
      <c r="B14018" s="417"/>
      <c r="C14018" s="418"/>
      <c r="D14018" s="418"/>
    </row>
    <row r="14019" spans="2:4">
      <c r="B14019" s="417"/>
      <c r="C14019" s="418"/>
      <c r="D14019" s="418"/>
    </row>
    <row r="14020" spans="2:4">
      <c r="B14020" s="417"/>
      <c r="C14020" s="418"/>
      <c r="D14020" s="418"/>
    </row>
    <row r="14021" spans="2:4">
      <c r="B14021" s="417"/>
      <c r="C14021" s="418"/>
      <c r="D14021" s="418"/>
    </row>
    <row r="14022" spans="2:4">
      <c r="B14022" s="417"/>
      <c r="C14022" s="418"/>
      <c r="D14022" s="418"/>
    </row>
    <row r="14023" spans="2:4">
      <c r="B14023" s="417"/>
      <c r="C14023" s="418"/>
      <c r="D14023" s="418"/>
    </row>
    <row r="14024" spans="2:4">
      <c r="B14024" s="417"/>
      <c r="C14024" s="418"/>
      <c r="D14024" s="418"/>
    </row>
    <row r="14025" spans="2:4">
      <c r="B14025" s="417"/>
      <c r="C14025" s="418"/>
      <c r="D14025" s="418"/>
    </row>
    <row r="14026" spans="2:4">
      <c r="B14026" s="417"/>
      <c r="C14026" s="418"/>
      <c r="D14026" s="418"/>
    </row>
    <row r="14027" spans="2:4">
      <c r="B14027" s="417"/>
      <c r="C14027" s="418"/>
      <c r="D14027" s="418"/>
    </row>
    <row r="14028" spans="2:4">
      <c r="B14028" s="417"/>
      <c r="C14028" s="418"/>
      <c r="D14028" s="418"/>
    </row>
    <row r="14029" spans="2:4">
      <c r="B14029" s="417"/>
      <c r="C14029" s="418"/>
      <c r="D14029" s="418"/>
    </row>
    <row r="14030" spans="2:4">
      <c r="B14030" s="417"/>
      <c r="C14030" s="418"/>
      <c r="D14030" s="418"/>
    </row>
    <row r="14031" spans="2:4">
      <c r="B14031" s="417"/>
      <c r="C14031" s="418"/>
      <c r="D14031" s="418"/>
    </row>
    <row r="14032" spans="2:4">
      <c r="B14032" s="417"/>
      <c r="C14032" s="418"/>
      <c r="D14032" s="418"/>
    </row>
    <row r="14033" spans="2:4">
      <c r="B14033" s="417"/>
      <c r="C14033" s="418"/>
      <c r="D14033" s="418"/>
    </row>
    <row r="14034" spans="2:4">
      <c r="B14034" s="417"/>
      <c r="C14034" s="418"/>
      <c r="D14034" s="418"/>
    </row>
    <row r="14035" spans="2:4">
      <c r="B14035" s="417"/>
      <c r="C14035" s="418"/>
      <c r="D14035" s="418"/>
    </row>
    <row r="14036" spans="2:4">
      <c r="B14036" s="417"/>
      <c r="C14036" s="418"/>
      <c r="D14036" s="418"/>
    </row>
    <row r="14037" spans="2:4">
      <c r="B14037" s="417"/>
      <c r="C14037" s="418"/>
      <c r="D14037" s="418"/>
    </row>
    <row r="14038" spans="2:4">
      <c r="B14038" s="417"/>
      <c r="C14038" s="418"/>
      <c r="D14038" s="418"/>
    </row>
    <row r="14039" spans="2:4">
      <c r="B14039" s="417"/>
      <c r="C14039" s="418"/>
      <c r="D14039" s="418"/>
    </row>
    <row r="14040" spans="2:4">
      <c r="B14040" s="417"/>
      <c r="C14040" s="418"/>
      <c r="D14040" s="418"/>
    </row>
    <row r="14041" spans="2:4">
      <c r="B14041" s="417"/>
      <c r="C14041" s="418"/>
      <c r="D14041" s="418"/>
    </row>
    <row r="14042" spans="2:4">
      <c r="B14042" s="417"/>
      <c r="C14042" s="418"/>
      <c r="D14042" s="418"/>
    </row>
    <row r="14043" spans="2:4">
      <c r="B14043" s="417"/>
      <c r="C14043" s="418"/>
      <c r="D14043" s="418"/>
    </row>
    <row r="14044" spans="2:4">
      <c r="B14044" s="417"/>
      <c r="C14044" s="418"/>
      <c r="D14044" s="418"/>
    </row>
    <row r="14045" spans="2:4">
      <c r="B14045" s="417"/>
      <c r="C14045" s="418"/>
      <c r="D14045" s="418"/>
    </row>
    <row r="14046" spans="2:4">
      <c r="B14046" s="417"/>
      <c r="C14046" s="418"/>
      <c r="D14046" s="418"/>
    </row>
    <row r="14047" spans="2:4">
      <c r="B14047" s="417"/>
      <c r="C14047" s="418"/>
      <c r="D14047" s="418"/>
    </row>
    <row r="14048" spans="2:4">
      <c r="B14048" s="417"/>
      <c r="C14048" s="418"/>
      <c r="D14048" s="418"/>
    </row>
    <row r="14049" spans="2:4">
      <c r="B14049" s="417"/>
      <c r="C14049" s="418"/>
      <c r="D14049" s="418"/>
    </row>
    <row r="14050" spans="2:4">
      <c r="B14050" s="417"/>
      <c r="C14050" s="418"/>
      <c r="D14050" s="418"/>
    </row>
    <row r="14051" spans="2:4">
      <c r="B14051" s="417"/>
      <c r="C14051" s="418"/>
      <c r="D14051" s="418"/>
    </row>
    <row r="14052" spans="2:4">
      <c r="B14052" s="417"/>
      <c r="C14052" s="418"/>
      <c r="D14052" s="418"/>
    </row>
    <row r="14053" spans="2:4">
      <c r="B14053" s="417"/>
      <c r="C14053" s="418"/>
      <c r="D14053" s="418"/>
    </row>
    <row r="14054" spans="2:4">
      <c r="B14054" s="417"/>
      <c r="C14054" s="418"/>
      <c r="D14054" s="418"/>
    </row>
    <row r="14055" spans="2:4">
      <c r="B14055" s="417"/>
      <c r="C14055" s="418"/>
      <c r="D14055" s="418"/>
    </row>
    <row r="14056" spans="2:4">
      <c r="B14056" s="417"/>
      <c r="C14056" s="418"/>
      <c r="D14056" s="418"/>
    </row>
    <row r="14057" spans="2:4">
      <c r="B14057" s="417"/>
      <c r="C14057" s="418"/>
      <c r="D14057" s="418"/>
    </row>
    <row r="14058" spans="2:4">
      <c r="B14058" s="417"/>
      <c r="C14058" s="418"/>
      <c r="D14058" s="418"/>
    </row>
    <row r="14059" spans="2:4">
      <c r="B14059" s="417"/>
      <c r="C14059" s="418"/>
      <c r="D14059" s="418"/>
    </row>
    <row r="14060" spans="2:4">
      <c r="B14060" s="417"/>
      <c r="C14060" s="418"/>
      <c r="D14060" s="418"/>
    </row>
    <row r="14061" spans="2:4">
      <c r="B14061" s="417"/>
      <c r="C14061" s="418"/>
      <c r="D14061" s="418"/>
    </row>
    <row r="14062" spans="2:4">
      <c r="B14062" s="417"/>
      <c r="C14062" s="418"/>
      <c r="D14062" s="418"/>
    </row>
    <row r="14063" spans="2:4">
      <c r="B14063" s="417"/>
      <c r="C14063" s="418"/>
      <c r="D14063" s="418"/>
    </row>
    <row r="14064" spans="2:4">
      <c r="B14064" s="417"/>
      <c r="C14064" s="418"/>
      <c r="D14064" s="418"/>
    </row>
    <row r="14065" spans="2:4">
      <c r="B14065" s="417"/>
      <c r="C14065" s="418"/>
      <c r="D14065" s="418"/>
    </row>
    <row r="14066" spans="2:4">
      <c r="B14066" s="417"/>
      <c r="C14066" s="418"/>
      <c r="D14066" s="418"/>
    </row>
    <row r="14067" spans="2:4">
      <c r="B14067" s="417"/>
      <c r="C14067" s="418"/>
      <c r="D14067" s="418"/>
    </row>
    <row r="14068" spans="2:4">
      <c r="B14068" s="417"/>
      <c r="C14068" s="418"/>
      <c r="D14068" s="418"/>
    </row>
    <row r="14069" spans="2:4">
      <c r="B14069" s="417"/>
      <c r="C14069" s="418"/>
      <c r="D14069" s="418"/>
    </row>
    <row r="14070" spans="2:4">
      <c r="B14070" s="417"/>
      <c r="C14070" s="418"/>
      <c r="D14070" s="418"/>
    </row>
    <row r="14071" spans="2:4">
      <c r="B14071" s="417"/>
      <c r="C14071" s="418"/>
      <c r="D14071" s="418"/>
    </row>
    <row r="14072" spans="2:4">
      <c r="B14072" s="417"/>
      <c r="C14072" s="418"/>
      <c r="D14072" s="418"/>
    </row>
    <row r="14073" spans="2:4">
      <c r="B14073" s="417"/>
      <c r="C14073" s="418"/>
      <c r="D14073" s="418"/>
    </row>
    <row r="14074" spans="2:4">
      <c r="B14074" s="417"/>
      <c r="C14074" s="418"/>
      <c r="D14074" s="418"/>
    </row>
    <row r="14075" spans="2:4">
      <c r="B14075" s="417"/>
      <c r="C14075" s="418"/>
      <c r="D14075" s="418"/>
    </row>
    <row r="14076" spans="2:4">
      <c r="B14076" s="417"/>
      <c r="C14076" s="418"/>
      <c r="D14076" s="418"/>
    </row>
    <row r="14077" spans="2:4">
      <c r="B14077" s="417"/>
      <c r="C14077" s="418"/>
      <c r="D14077" s="418"/>
    </row>
    <row r="14078" spans="2:4">
      <c r="B14078" s="417"/>
      <c r="C14078" s="418"/>
      <c r="D14078" s="418"/>
    </row>
    <row r="14079" spans="2:4">
      <c r="B14079" s="417"/>
      <c r="C14079" s="418"/>
      <c r="D14079" s="418"/>
    </row>
    <row r="14080" spans="2:4">
      <c r="B14080" s="417"/>
      <c r="C14080" s="418"/>
      <c r="D14080" s="418"/>
    </row>
    <row r="14081" spans="2:4">
      <c r="B14081" s="417"/>
      <c r="C14081" s="418"/>
      <c r="D14081" s="418"/>
    </row>
    <row r="14082" spans="2:4">
      <c r="B14082" s="417"/>
      <c r="C14082" s="418"/>
      <c r="D14082" s="418"/>
    </row>
    <row r="14083" spans="2:4">
      <c r="B14083" s="417"/>
      <c r="C14083" s="418"/>
      <c r="D14083" s="418"/>
    </row>
    <row r="14084" spans="2:4">
      <c r="B14084" s="417"/>
      <c r="C14084" s="418"/>
      <c r="D14084" s="418"/>
    </row>
    <row r="14085" spans="2:4">
      <c r="B14085" s="417"/>
      <c r="C14085" s="418"/>
      <c r="D14085" s="418"/>
    </row>
    <row r="14086" spans="2:4">
      <c r="B14086" s="417"/>
      <c r="C14086" s="418"/>
      <c r="D14086" s="418"/>
    </row>
    <row r="14087" spans="2:4">
      <c r="B14087" s="417"/>
      <c r="C14087" s="418"/>
      <c r="D14087" s="418"/>
    </row>
    <row r="14088" spans="2:4">
      <c r="B14088" s="417"/>
      <c r="C14088" s="418"/>
      <c r="D14088" s="418"/>
    </row>
    <row r="14089" spans="2:4">
      <c r="B14089" s="417"/>
      <c r="C14089" s="418"/>
      <c r="D14089" s="418"/>
    </row>
    <row r="14090" spans="2:4">
      <c r="B14090" s="417"/>
      <c r="C14090" s="418"/>
      <c r="D14090" s="418"/>
    </row>
    <row r="14091" spans="2:4">
      <c r="B14091" s="417"/>
      <c r="C14091" s="418"/>
      <c r="D14091" s="418"/>
    </row>
    <row r="14092" spans="2:4">
      <c r="B14092" s="417"/>
      <c r="C14092" s="418"/>
      <c r="D14092" s="418"/>
    </row>
    <row r="14093" spans="2:4">
      <c r="B14093" s="417"/>
      <c r="C14093" s="418"/>
      <c r="D14093" s="418"/>
    </row>
    <row r="14094" spans="2:4">
      <c r="B14094" s="417"/>
      <c r="C14094" s="418"/>
      <c r="D14094" s="418"/>
    </row>
    <row r="14095" spans="2:4">
      <c r="B14095" s="417"/>
      <c r="C14095" s="418"/>
      <c r="D14095" s="418"/>
    </row>
    <row r="14096" spans="2:4">
      <c r="B14096" s="417"/>
      <c r="C14096" s="418"/>
      <c r="D14096" s="418"/>
    </row>
    <row r="14097" spans="2:4">
      <c r="B14097" s="417"/>
      <c r="C14097" s="418"/>
      <c r="D14097" s="418"/>
    </row>
    <row r="14098" spans="2:4">
      <c r="B14098" s="417"/>
      <c r="C14098" s="418"/>
      <c r="D14098" s="418"/>
    </row>
    <row r="14099" spans="2:4">
      <c r="B14099" s="417"/>
      <c r="C14099" s="418"/>
      <c r="D14099" s="418"/>
    </row>
    <row r="14100" spans="2:4">
      <c r="B14100" s="417"/>
      <c r="C14100" s="418"/>
      <c r="D14100" s="418"/>
    </row>
    <row r="14101" spans="2:4">
      <c r="B14101" s="417"/>
      <c r="C14101" s="418"/>
      <c r="D14101" s="418"/>
    </row>
    <row r="14102" spans="2:4">
      <c r="B14102" s="417"/>
      <c r="C14102" s="418"/>
      <c r="D14102" s="418"/>
    </row>
    <row r="14103" spans="2:4">
      <c r="B14103" s="417"/>
      <c r="C14103" s="418"/>
      <c r="D14103" s="418"/>
    </row>
    <row r="14104" spans="2:4">
      <c r="B14104" s="417"/>
      <c r="C14104" s="418"/>
      <c r="D14104" s="418"/>
    </row>
    <row r="14105" spans="2:4">
      <c r="B14105" s="417"/>
      <c r="C14105" s="418"/>
      <c r="D14105" s="418"/>
    </row>
    <row r="14106" spans="2:4">
      <c r="B14106" s="417"/>
      <c r="C14106" s="418"/>
      <c r="D14106" s="418"/>
    </row>
    <row r="14107" spans="2:4">
      <c r="B14107" s="417"/>
      <c r="C14107" s="418"/>
      <c r="D14107" s="418"/>
    </row>
    <row r="14108" spans="2:4">
      <c r="B14108" s="417"/>
      <c r="C14108" s="418"/>
      <c r="D14108" s="418"/>
    </row>
    <row r="14109" spans="2:4">
      <c r="B14109" s="417"/>
      <c r="C14109" s="418"/>
      <c r="D14109" s="418"/>
    </row>
    <row r="14110" spans="2:4">
      <c r="B14110" s="417"/>
      <c r="C14110" s="418"/>
      <c r="D14110" s="418"/>
    </row>
    <row r="14111" spans="2:4">
      <c r="B14111" s="417"/>
      <c r="C14111" s="418"/>
      <c r="D14111" s="418"/>
    </row>
    <row r="14112" spans="2:4">
      <c r="B14112" s="417"/>
      <c r="C14112" s="418"/>
      <c r="D14112" s="418"/>
    </row>
    <row r="14113" spans="2:4">
      <c r="B14113" s="417"/>
      <c r="C14113" s="418"/>
      <c r="D14113" s="418"/>
    </row>
    <row r="14114" spans="2:4">
      <c r="B14114" s="417"/>
      <c r="C14114" s="418"/>
      <c r="D14114" s="418"/>
    </row>
    <row r="14115" spans="2:4">
      <c r="B14115" s="417"/>
      <c r="C14115" s="418"/>
      <c r="D14115" s="418"/>
    </row>
    <row r="14116" spans="2:4">
      <c r="B14116" s="417"/>
      <c r="C14116" s="418"/>
      <c r="D14116" s="418"/>
    </row>
    <row r="14117" spans="2:4">
      <c r="B14117" s="417"/>
      <c r="C14117" s="418"/>
      <c r="D14117" s="418"/>
    </row>
    <row r="14118" spans="2:4">
      <c r="B14118" s="417"/>
      <c r="C14118" s="418"/>
      <c r="D14118" s="418"/>
    </row>
    <row r="14119" spans="2:4">
      <c r="B14119" s="417"/>
      <c r="C14119" s="418"/>
      <c r="D14119" s="418"/>
    </row>
    <row r="14120" spans="2:4">
      <c r="B14120" s="417"/>
      <c r="C14120" s="418"/>
      <c r="D14120" s="418"/>
    </row>
    <row r="14121" spans="2:4">
      <c r="B14121" s="417"/>
      <c r="C14121" s="418"/>
      <c r="D14121" s="418"/>
    </row>
    <row r="14122" spans="2:4">
      <c r="B14122" s="417"/>
      <c r="C14122" s="418"/>
      <c r="D14122" s="418"/>
    </row>
    <row r="14123" spans="2:4">
      <c r="B14123" s="417"/>
      <c r="C14123" s="418"/>
      <c r="D14123" s="418"/>
    </row>
    <row r="14124" spans="2:4">
      <c r="B14124" s="417"/>
      <c r="C14124" s="418"/>
      <c r="D14124" s="418"/>
    </row>
    <row r="14125" spans="2:4">
      <c r="B14125" s="417"/>
      <c r="C14125" s="418"/>
      <c r="D14125" s="418"/>
    </row>
    <row r="14126" spans="2:4">
      <c r="B14126" s="417"/>
      <c r="C14126" s="418"/>
      <c r="D14126" s="418"/>
    </row>
    <row r="14127" spans="2:4">
      <c r="B14127" s="417"/>
      <c r="C14127" s="418"/>
      <c r="D14127" s="418"/>
    </row>
    <row r="14128" spans="2:4">
      <c r="B14128" s="417"/>
      <c r="C14128" s="418"/>
      <c r="D14128" s="418"/>
    </row>
    <row r="14129" spans="2:4">
      <c r="B14129" s="417"/>
      <c r="C14129" s="418"/>
      <c r="D14129" s="418"/>
    </row>
    <row r="14130" spans="2:4">
      <c r="B14130" s="417"/>
      <c r="C14130" s="418"/>
      <c r="D14130" s="418"/>
    </row>
    <row r="14131" spans="2:4">
      <c r="B14131" s="417"/>
      <c r="C14131" s="418"/>
      <c r="D14131" s="418"/>
    </row>
    <row r="14132" spans="2:4">
      <c r="B14132" s="417"/>
      <c r="C14132" s="418"/>
      <c r="D14132" s="418"/>
    </row>
    <row r="14133" spans="2:4">
      <c r="B14133" s="417"/>
      <c r="C14133" s="418"/>
      <c r="D14133" s="418"/>
    </row>
    <row r="14134" spans="2:4">
      <c r="B14134" s="417"/>
      <c r="C14134" s="418"/>
      <c r="D14134" s="418"/>
    </row>
    <row r="14135" spans="2:4">
      <c r="B14135" s="417"/>
      <c r="C14135" s="418"/>
      <c r="D14135" s="418"/>
    </row>
    <row r="14136" spans="2:4">
      <c r="B14136" s="417"/>
      <c r="C14136" s="418"/>
      <c r="D14136" s="418"/>
    </row>
    <row r="14137" spans="2:4">
      <c r="B14137" s="417"/>
      <c r="C14137" s="418"/>
      <c r="D14137" s="418"/>
    </row>
    <row r="14138" spans="2:4">
      <c r="B14138" s="417"/>
      <c r="C14138" s="418"/>
      <c r="D14138" s="418"/>
    </row>
    <row r="14139" spans="2:4">
      <c r="B14139" s="417"/>
      <c r="C14139" s="418"/>
      <c r="D14139" s="418"/>
    </row>
    <row r="14140" spans="2:4">
      <c r="B14140" s="417"/>
      <c r="C14140" s="418"/>
      <c r="D14140" s="418"/>
    </row>
    <row r="14141" spans="2:4">
      <c r="B14141" s="417"/>
      <c r="C14141" s="418"/>
      <c r="D14141" s="418"/>
    </row>
    <row r="14142" spans="2:4">
      <c r="B14142" s="417"/>
      <c r="C14142" s="418"/>
      <c r="D14142" s="418"/>
    </row>
    <row r="14143" spans="2:4">
      <c r="B14143" s="417"/>
      <c r="C14143" s="418"/>
      <c r="D14143" s="418"/>
    </row>
    <row r="14144" spans="2:4">
      <c r="B14144" s="417"/>
      <c r="C14144" s="418"/>
      <c r="D14144" s="418"/>
    </row>
    <row r="14145" spans="2:4">
      <c r="B14145" s="417"/>
      <c r="C14145" s="418"/>
      <c r="D14145" s="418"/>
    </row>
    <row r="14146" spans="2:4">
      <c r="B14146" s="417"/>
      <c r="C14146" s="418"/>
      <c r="D14146" s="418"/>
    </row>
    <row r="14147" spans="2:4">
      <c r="B14147" s="417"/>
      <c r="C14147" s="418"/>
      <c r="D14147" s="418"/>
    </row>
    <row r="14148" spans="2:4">
      <c r="B14148" s="417"/>
      <c r="C14148" s="418"/>
      <c r="D14148" s="418"/>
    </row>
    <row r="14149" spans="2:4">
      <c r="B14149" s="417"/>
      <c r="C14149" s="418"/>
      <c r="D14149" s="418"/>
    </row>
    <row r="14150" spans="2:4">
      <c r="B14150" s="417"/>
      <c r="C14150" s="418"/>
      <c r="D14150" s="418"/>
    </row>
    <row r="14151" spans="2:4">
      <c r="B14151" s="417"/>
      <c r="C14151" s="418"/>
      <c r="D14151" s="418"/>
    </row>
    <row r="14152" spans="2:4">
      <c r="B14152" s="417"/>
      <c r="C14152" s="418"/>
      <c r="D14152" s="418"/>
    </row>
    <row r="14153" spans="2:4">
      <c r="B14153" s="417"/>
      <c r="C14153" s="418"/>
      <c r="D14153" s="418"/>
    </row>
    <row r="14154" spans="2:4">
      <c r="B14154" s="417"/>
      <c r="C14154" s="418"/>
      <c r="D14154" s="418"/>
    </row>
    <row r="14155" spans="2:4">
      <c r="B14155" s="417"/>
      <c r="C14155" s="418"/>
      <c r="D14155" s="418"/>
    </row>
    <row r="14156" spans="2:4">
      <c r="B14156" s="417"/>
      <c r="C14156" s="418"/>
      <c r="D14156" s="418"/>
    </row>
    <row r="14157" spans="2:4">
      <c r="B14157" s="417"/>
      <c r="C14157" s="418"/>
      <c r="D14157" s="418"/>
    </row>
    <row r="14158" spans="2:4">
      <c r="B14158" s="417"/>
      <c r="C14158" s="418"/>
      <c r="D14158" s="418"/>
    </row>
    <row r="14159" spans="2:4">
      <c r="B14159" s="417"/>
      <c r="C14159" s="418"/>
      <c r="D14159" s="418"/>
    </row>
    <row r="14160" spans="2:4">
      <c r="B14160" s="417"/>
      <c r="C14160" s="418"/>
      <c r="D14160" s="418"/>
    </row>
    <row r="14161" spans="2:4">
      <c r="B14161" s="417"/>
      <c r="C14161" s="418"/>
      <c r="D14161" s="418"/>
    </row>
    <row r="14162" spans="2:4">
      <c r="B14162" s="417"/>
      <c r="C14162" s="418"/>
      <c r="D14162" s="418"/>
    </row>
    <row r="14163" spans="2:4">
      <c r="B14163" s="417"/>
      <c r="C14163" s="418"/>
      <c r="D14163" s="418"/>
    </row>
    <row r="14164" spans="2:4">
      <c r="B14164" s="417"/>
      <c r="C14164" s="418"/>
      <c r="D14164" s="418"/>
    </row>
    <row r="14165" spans="2:4">
      <c r="B14165" s="417"/>
      <c r="C14165" s="418"/>
      <c r="D14165" s="418"/>
    </row>
    <row r="14166" spans="2:4">
      <c r="B14166" s="417"/>
      <c r="C14166" s="418"/>
      <c r="D14166" s="418"/>
    </row>
    <row r="14167" spans="2:4">
      <c r="B14167" s="417"/>
      <c r="C14167" s="418"/>
      <c r="D14167" s="418"/>
    </row>
    <row r="14168" spans="2:4">
      <c r="B14168" s="417"/>
      <c r="C14168" s="418"/>
      <c r="D14168" s="418"/>
    </row>
    <row r="14169" spans="2:4">
      <c r="B14169" s="417"/>
      <c r="C14169" s="418"/>
      <c r="D14169" s="418"/>
    </row>
    <row r="14170" spans="2:4">
      <c r="B14170" s="417"/>
      <c r="C14170" s="418"/>
      <c r="D14170" s="418"/>
    </row>
    <row r="14171" spans="2:4">
      <c r="B14171" s="417"/>
      <c r="C14171" s="418"/>
      <c r="D14171" s="418"/>
    </row>
    <row r="14172" spans="2:4">
      <c r="B14172" s="417"/>
      <c r="C14172" s="418"/>
      <c r="D14172" s="418"/>
    </row>
    <row r="14173" spans="2:4">
      <c r="B14173" s="417"/>
      <c r="C14173" s="418"/>
      <c r="D14173" s="418"/>
    </row>
    <row r="14174" spans="2:4">
      <c r="B14174" s="417"/>
      <c r="C14174" s="418"/>
      <c r="D14174" s="418"/>
    </row>
    <row r="14175" spans="2:4">
      <c r="B14175" s="417"/>
      <c r="C14175" s="418"/>
      <c r="D14175" s="418"/>
    </row>
    <row r="14176" spans="2:4">
      <c r="B14176" s="417"/>
      <c r="C14176" s="418"/>
      <c r="D14176" s="418"/>
    </row>
    <row r="14177" spans="2:4">
      <c r="B14177" s="417"/>
      <c r="C14177" s="418"/>
      <c r="D14177" s="418"/>
    </row>
    <row r="14178" spans="2:4">
      <c r="B14178" s="417"/>
      <c r="C14178" s="418"/>
      <c r="D14178" s="418"/>
    </row>
    <row r="14179" spans="2:4">
      <c r="B14179" s="417"/>
      <c r="C14179" s="418"/>
      <c r="D14179" s="418"/>
    </row>
    <row r="14180" spans="2:4">
      <c r="B14180" s="417"/>
      <c r="C14180" s="418"/>
      <c r="D14180" s="418"/>
    </row>
    <row r="14181" spans="2:4">
      <c r="B14181" s="417"/>
      <c r="C14181" s="418"/>
      <c r="D14181" s="418"/>
    </row>
    <row r="14182" spans="2:4">
      <c r="B14182" s="417"/>
      <c r="C14182" s="418"/>
      <c r="D14182" s="418"/>
    </row>
    <row r="14183" spans="2:4">
      <c r="B14183" s="417"/>
      <c r="C14183" s="418"/>
      <c r="D14183" s="418"/>
    </row>
    <row r="14184" spans="2:4">
      <c r="B14184" s="417"/>
      <c r="C14184" s="418"/>
      <c r="D14184" s="418"/>
    </row>
    <row r="14185" spans="2:4">
      <c r="B14185" s="417"/>
      <c r="C14185" s="418"/>
      <c r="D14185" s="418"/>
    </row>
    <row r="14186" spans="2:4">
      <c r="B14186" s="417"/>
      <c r="C14186" s="418"/>
      <c r="D14186" s="418"/>
    </row>
    <row r="14187" spans="2:4">
      <c r="B14187" s="417"/>
      <c r="C14187" s="418"/>
      <c r="D14187" s="418"/>
    </row>
    <row r="14188" spans="2:4">
      <c r="B14188" s="417"/>
      <c r="C14188" s="418"/>
      <c r="D14188" s="418"/>
    </row>
    <row r="14189" spans="2:4">
      <c r="B14189" s="417"/>
      <c r="C14189" s="418"/>
      <c r="D14189" s="418"/>
    </row>
    <row r="14190" spans="2:4">
      <c r="B14190" s="417"/>
      <c r="C14190" s="418"/>
      <c r="D14190" s="418"/>
    </row>
    <row r="14191" spans="2:4">
      <c r="B14191" s="417"/>
      <c r="C14191" s="418"/>
      <c r="D14191" s="418"/>
    </row>
    <row r="14192" spans="2:4">
      <c r="B14192" s="417"/>
      <c r="C14192" s="418"/>
      <c r="D14192" s="418"/>
    </row>
    <row r="14193" spans="2:4">
      <c r="B14193" s="417"/>
      <c r="C14193" s="418"/>
      <c r="D14193" s="418"/>
    </row>
    <row r="14194" spans="2:4">
      <c r="B14194" s="417"/>
      <c r="C14194" s="418"/>
      <c r="D14194" s="418"/>
    </row>
    <row r="14195" spans="2:4">
      <c r="B14195" s="417"/>
      <c r="C14195" s="418"/>
      <c r="D14195" s="418"/>
    </row>
    <row r="14196" spans="2:4">
      <c r="B14196" s="417"/>
      <c r="C14196" s="418"/>
      <c r="D14196" s="418"/>
    </row>
    <row r="14197" spans="2:4">
      <c r="B14197" s="417"/>
      <c r="C14197" s="418"/>
      <c r="D14197" s="418"/>
    </row>
    <row r="14198" spans="2:4">
      <c r="B14198" s="417"/>
      <c r="C14198" s="418"/>
      <c r="D14198" s="418"/>
    </row>
    <row r="14199" spans="2:4">
      <c r="B14199" s="417"/>
      <c r="C14199" s="418"/>
      <c r="D14199" s="418"/>
    </row>
    <row r="14200" spans="2:4">
      <c r="B14200" s="417"/>
      <c r="C14200" s="418"/>
      <c r="D14200" s="418"/>
    </row>
    <row r="14201" spans="2:4">
      <c r="B14201" s="417"/>
      <c r="C14201" s="418"/>
      <c r="D14201" s="418"/>
    </row>
    <row r="14202" spans="2:4">
      <c r="B14202" s="417"/>
      <c r="C14202" s="418"/>
      <c r="D14202" s="418"/>
    </row>
    <row r="14203" spans="2:4">
      <c r="B14203" s="417"/>
      <c r="C14203" s="418"/>
      <c r="D14203" s="418"/>
    </row>
    <row r="14204" spans="2:4">
      <c r="B14204" s="417"/>
      <c r="C14204" s="418"/>
      <c r="D14204" s="418"/>
    </row>
    <row r="14205" spans="2:4">
      <c r="B14205" s="417"/>
      <c r="C14205" s="418"/>
      <c r="D14205" s="418"/>
    </row>
    <row r="14206" spans="2:4">
      <c r="B14206" s="417"/>
      <c r="C14206" s="418"/>
      <c r="D14206" s="418"/>
    </row>
    <row r="14207" spans="2:4">
      <c r="B14207" s="417"/>
      <c r="C14207" s="418"/>
      <c r="D14207" s="418"/>
    </row>
    <row r="14208" spans="2:4">
      <c r="B14208" s="417"/>
      <c r="C14208" s="418"/>
      <c r="D14208" s="418"/>
    </row>
    <row r="14209" spans="2:4">
      <c r="B14209" s="417"/>
      <c r="C14209" s="418"/>
      <c r="D14209" s="418"/>
    </row>
    <row r="14210" spans="2:4">
      <c r="B14210" s="417"/>
      <c r="C14210" s="418"/>
      <c r="D14210" s="418"/>
    </row>
    <row r="14211" spans="2:4">
      <c r="B14211" s="417"/>
      <c r="C14211" s="418"/>
      <c r="D14211" s="418"/>
    </row>
    <row r="14212" spans="2:4">
      <c r="B14212" s="417"/>
      <c r="C14212" s="418"/>
      <c r="D14212" s="418"/>
    </row>
    <row r="14213" spans="2:4">
      <c r="B14213" s="417"/>
      <c r="C14213" s="418"/>
      <c r="D14213" s="418"/>
    </row>
    <row r="14214" spans="2:4">
      <c r="B14214" s="417"/>
      <c r="C14214" s="418"/>
      <c r="D14214" s="418"/>
    </row>
    <row r="14215" spans="2:4">
      <c r="B14215" s="417"/>
      <c r="C14215" s="418"/>
      <c r="D14215" s="418"/>
    </row>
    <row r="14216" spans="2:4">
      <c r="B14216" s="417"/>
      <c r="C14216" s="418"/>
      <c r="D14216" s="418"/>
    </row>
    <row r="14217" spans="2:4">
      <c r="B14217" s="417"/>
      <c r="C14217" s="418"/>
      <c r="D14217" s="418"/>
    </row>
    <row r="14218" spans="2:4">
      <c r="B14218" s="417"/>
      <c r="C14218" s="418"/>
      <c r="D14218" s="418"/>
    </row>
    <row r="14219" spans="2:4">
      <c r="B14219" s="417"/>
      <c r="C14219" s="418"/>
      <c r="D14219" s="418"/>
    </row>
    <row r="14220" spans="2:4">
      <c r="B14220" s="417"/>
      <c r="C14220" s="418"/>
      <c r="D14220" s="418"/>
    </row>
    <row r="14221" spans="2:4">
      <c r="B14221" s="417"/>
      <c r="C14221" s="418"/>
      <c r="D14221" s="418"/>
    </row>
    <row r="14222" spans="2:4">
      <c r="B14222" s="417"/>
      <c r="C14222" s="418"/>
      <c r="D14222" s="418"/>
    </row>
    <row r="14223" spans="2:4">
      <c r="B14223" s="417"/>
      <c r="C14223" s="418"/>
      <c r="D14223" s="418"/>
    </row>
    <row r="14224" spans="2:4">
      <c r="B14224" s="417"/>
      <c r="C14224" s="418"/>
      <c r="D14224" s="418"/>
    </row>
    <row r="14225" spans="2:4">
      <c r="B14225" s="417"/>
      <c r="C14225" s="418"/>
      <c r="D14225" s="418"/>
    </row>
    <row r="14226" spans="2:4">
      <c r="B14226" s="417"/>
      <c r="C14226" s="418"/>
      <c r="D14226" s="418"/>
    </row>
    <row r="14227" spans="2:4">
      <c r="B14227" s="417"/>
      <c r="C14227" s="418"/>
      <c r="D14227" s="418"/>
    </row>
    <row r="14228" spans="2:4">
      <c r="B14228" s="417"/>
      <c r="C14228" s="418"/>
      <c r="D14228" s="418"/>
    </row>
    <row r="14229" spans="2:4">
      <c r="B14229" s="417"/>
      <c r="C14229" s="418"/>
      <c r="D14229" s="418"/>
    </row>
    <row r="14230" spans="2:4">
      <c r="B14230" s="417"/>
      <c r="C14230" s="418"/>
      <c r="D14230" s="418"/>
    </row>
    <row r="14231" spans="2:4">
      <c r="B14231" s="417"/>
      <c r="C14231" s="418"/>
      <c r="D14231" s="418"/>
    </row>
    <row r="14232" spans="2:4">
      <c r="B14232" s="417"/>
      <c r="C14232" s="418"/>
      <c r="D14232" s="418"/>
    </row>
    <row r="14233" spans="2:4">
      <c r="B14233" s="417"/>
      <c r="C14233" s="418"/>
      <c r="D14233" s="418"/>
    </row>
    <row r="14234" spans="2:4">
      <c r="B14234" s="417"/>
      <c r="C14234" s="418"/>
      <c r="D14234" s="418"/>
    </row>
    <row r="14235" spans="2:4">
      <c r="B14235" s="417"/>
      <c r="C14235" s="418"/>
      <c r="D14235" s="418"/>
    </row>
    <row r="14236" spans="2:4">
      <c r="B14236" s="417"/>
      <c r="C14236" s="418"/>
      <c r="D14236" s="418"/>
    </row>
    <row r="14237" spans="2:4">
      <c r="B14237" s="417"/>
      <c r="C14237" s="418"/>
      <c r="D14237" s="418"/>
    </row>
    <row r="14238" spans="2:4">
      <c r="B14238" s="417"/>
      <c r="C14238" s="418"/>
      <c r="D14238" s="418"/>
    </row>
    <row r="14239" spans="2:4">
      <c r="B14239" s="417"/>
      <c r="C14239" s="418"/>
      <c r="D14239" s="418"/>
    </row>
    <row r="14240" spans="2:4">
      <c r="B14240" s="417"/>
      <c r="C14240" s="418"/>
      <c r="D14240" s="418"/>
    </row>
    <row r="14241" spans="2:4">
      <c r="B14241" s="417"/>
      <c r="C14241" s="418"/>
      <c r="D14241" s="418"/>
    </row>
    <row r="14242" spans="2:4">
      <c r="B14242" s="417"/>
      <c r="C14242" s="418"/>
      <c r="D14242" s="418"/>
    </row>
    <row r="14243" spans="2:4">
      <c r="B14243" s="417"/>
      <c r="C14243" s="418"/>
      <c r="D14243" s="418"/>
    </row>
    <row r="14244" spans="2:4">
      <c r="B14244" s="417"/>
      <c r="C14244" s="418"/>
      <c r="D14244" s="418"/>
    </row>
    <row r="14245" spans="2:4">
      <c r="B14245" s="417"/>
      <c r="C14245" s="418"/>
      <c r="D14245" s="418"/>
    </row>
    <row r="14246" spans="2:4">
      <c r="B14246" s="417"/>
      <c r="C14246" s="418"/>
      <c r="D14246" s="418"/>
    </row>
    <row r="14247" spans="2:4">
      <c r="B14247" s="417"/>
      <c r="C14247" s="418"/>
      <c r="D14247" s="418"/>
    </row>
    <row r="14248" spans="2:4">
      <c r="B14248" s="417"/>
      <c r="C14248" s="418"/>
      <c r="D14248" s="418"/>
    </row>
    <row r="14249" spans="2:4">
      <c r="B14249" s="417"/>
      <c r="C14249" s="418"/>
      <c r="D14249" s="418"/>
    </row>
    <row r="14250" spans="2:4">
      <c r="B14250" s="417"/>
      <c r="C14250" s="418"/>
      <c r="D14250" s="418"/>
    </row>
    <row r="14251" spans="2:4">
      <c r="B14251" s="417"/>
      <c r="C14251" s="418"/>
      <c r="D14251" s="418"/>
    </row>
    <row r="14252" spans="2:4">
      <c r="B14252" s="417"/>
      <c r="C14252" s="418"/>
      <c r="D14252" s="418"/>
    </row>
    <row r="14253" spans="2:4">
      <c r="B14253" s="417"/>
      <c r="C14253" s="418"/>
      <c r="D14253" s="418"/>
    </row>
    <row r="14254" spans="2:4">
      <c r="B14254" s="417"/>
      <c r="C14254" s="418"/>
      <c r="D14254" s="418"/>
    </row>
    <row r="14255" spans="2:4">
      <c r="B14255" s="417"/>
      <c r="C14255" s="418"/>
      <c r="D14255" s="418"/>
    </row>
    <row r="14256" spans="2:4">
      <c r="B14256" s="417"/>
      <c r="C14256" s="418"/>
      <c r="D14256" s="418"/>
    </row>
    <row r="14257" spans="2:4">
      <c r="B14257" s="417"/>
      <c r="C14257" s="418"/>
      <c r="D14257" s="418"/>
    </row>
    <row r="14258" spans="2:4">
      <c r="B14258" s="417"/>
      <c r="C14258" s="418"/>
      <c r="D14258" s="418"/>
    </row>
    <row r="14259" spans="2:4">
      <c r="B14259" s="417"/>
      <c r="C14259" s="418"/>
      <c r="D14259" s="418"/>
    </row>
    <row r="14260" spans="2:4">
      <c r="B14260" s="417"/>
      <c r="C14260" s="418"/>
      <c r="D14260" s="418"/>
    </row>
    <row r="14261" spans="2:4">
      <c r="B14261" s="417"/>
      <c r="C14261" s="418"/>
      <c r="D14261" s="418"/>
    </row>
    <row r="14262" spans="2:4">
      <c r="B14262" s="417"/>
      <c r="C14262" s="418"/>
      <c r="D14262" s="418"/>
    </row>
    <row r="14263" spans="2:4">
      <c r="B14263" s="417"/>
      <c r="C14263" s="418"/>
      <c r="D14263" s="418"/>
    </row>
    <row r="14264" spans="2:4">
      <c r="B14264" s="417"/>
      <c r="C14264" s="418"/>
      <c r="D14264" s="418"/>
    </row>
    <row r="14265" spans="2:4">
      <c r="B14265" s="417"/>
      <c r="C14265" s="418"/>
      <c r="D14265" s="418"/>
    </row>
    <row r="14266" spans="2:4">
      <c r="B14266" s="417"/>
      <c r="C14266" s="418"/>
      <c r="D14266" s="418"/>
    </row>
    <row r="14267" spans="2:4">
      <c r="B14267" s="417"/>
      <c r="C14267" s="418"/>
      <c r="D14267" s="418"/>
    </row>
    <row r="14268" spans="2:4">
      <c r="B14268" s="417"/>
      <c r="C14268" s="418"/>
      <c r="D14268" s="418"/>
    </row>
    <row r="14269" spans="2:4">
      <c r="B14269" s="417"/>
      <c r="C14269" s="418"/>
      <c r="D14269" s="418"/>
    </row>
    <row r="14270" spans="2:4">
      <c r="B14270" s="417"/>
      <c r="C14270" s="418"/>
      <c r="D14270" s="418"/>
    </row>
    <row r="14271" spans="2:4">
      <c r="B14271" s="417"/>
      <c r="C14271" s="418"/>
      <c r="D14271" s="418"/>
    </row>
    <row r="14272" spans="2:4">
      <c r="B14272" s="417"/>
      <c r="C14272" s="418"/>
      <c r="D14272" s="418"/>
    </row>
    <row r="14273" spans="2:4">
      <c r="B14273" s="417"/>
      <c r="C14273" s="418"/>
      <c r="D14273" s="418"/>
    </row>
    <row r="14274" spans="2:4">
      <c r="B14274" s="417"/>
      <c r="C14274" s="418"/>
      <c r="D14274" s="418"/>
    </row>
    <row r="14275" spans="2:4">
      <c r="B14275" s="417"/>
      <c r="C14275" s="418"/>
      <c r="D14275" s="418"/>
    </row>
    <row r="14276" spans="2:4">
      <c r="B14276" s="417"/>
      <c r="C14276" s="418"/>
      <c r="D14276" s="418"/>
    </row>
    <row r="14277" spans="2:4">
      <c r="B14277" s="417"/>
      <c r="C14277" s="418"/>
      <c r="D14277" s="418"/>
    </row>
    <row r="14278" spans="2:4">
      <c r="B14278" s="417"/>
      <c r="C14278" s="418"/>
      <c r="D14278" s="418"/>
    </row>
    <row r="14279" spans="2:4">
      <c r="B14279" s="417"/>
      <c r="C14279" s="418"/>
      <c r="D14279" s="418"/>
    </row>
    <row r="14280" spans="2:4">
      <c r="B14280" s="417"/>
      <c r="C14280" s="418"/>
      <c r="D14280" s="418"/>
    </row>
    <row r="14281" spans="2:4">
      <c r="B14281" s="417"/>
      <c r="C14281" s="418"/>
      <c r="D14281" s="418"/>
    </row>
    <row r="14282" spans="2:4">
      <c r="B14282" s="417"/>
      <c r="C14282" s="418"/>
      <c r="D14282" s="418"/>
    </row>
    <row r="14283" spans="2:4">
      <c r="B14283" s="417"/>
      <c r="C14283" s="418"/>
      <c r="D14283" s="418"/>
    </row>
    <row r="14284" spans="2:4">
      <c r="B14284" s="417"/>
      <c r="C14284" s="418"/>
      <c r="D14284" s="418"/>
    </row>
    <row r="14285" spans="2:4">
      <c r="B14285" s="417"/>
      <c r="C14285" s="418"/>
      <c r="D14285" s="418"/>
    </row>
    <row r="14286" spans="2:4">
      <c r="B14286" s="417"/>
      <c r="C14286" s="418"/>
      <c r="D14286" s="418"/>
    </row>
    <row r="14287" spans="2:4">
      <c r="B14287" s="417"/>
      <c r="C14287" s="418"/>
      <c r="D14287" s="418"/>
    </row>
    <row r="14288" spans="2:4">
      <c r="B14288" s="417"/>
      <c r="C14288" s="418"/>
      <c r="D14288" s="418"/>
    </row>
    <row r="14289" spans="2:4">
      <c r="B14289" s="417"/>
      <c r="C14289" s="418"/>
      <c r="D14289" s="418"/>
    </row>
    <row r="14290" spans="2:4">
      <c r="B14290" s="417"/>
      <c r="C14290" s="418"/>
      <c r="D14290" s="418"/>
    </row>
    <row r="14291" spans="2:4">
      <c r="B14291" s="417"/>
      <c r="C14291" s="418"/>
      <c r="D14291" s="418"/>
    </row>
    <row r="14292" spans="2:4">
      <c r="B14292" s="417"/>
      <c r="C14292" s="418"/>
      <c r="D14292" s="418"/>
    </row>
    <row r="14293" spans="2:4">
      <c r="B14293" s="417"/>
      <c r="C14293" s="418"/>
      <c r="D14293" s="418"/>
    </row>
    <row r="14294" spans="2:4">
      <c r="B14294" s="417"/>
      <c r="C14294" s="418"/>
      <c r="D14294" s="418"/>
    </row>
    <row r="14295" spans="2:4">
      <c r="B14295" s="417"/>
      <c r="C14295" s="418"/>
      <c r="D14295" s="418"/>
    </row>
    <row r="14296" spans="2:4">
      <c r="B14296" s="417"/>
      <c r="C14296" s="418"/>
      <c r="D14296" s="418"/>
    </row>
    <row r="14297" spans="2:4">
      <c r="B14297" s="417"/>
      <c r="C14297" s="418"/>
      <c r="D14297" s="418"/>
    </row>
    <row r="14298" spans="2:4">
      <c r="B14298" s="417"/>
      <c r="C14298" s="418"/>
      <c r="D14298" s="418"/>
    </row>
    <row r="14299" spans="2:4">
      <c r="B14299" s="417"/>
      <c r="C14299" s="418"/>
      <c r="D14299" s="418"/>
    </row>
    <row r="14300" spans="2:4">
      <c r="B14300" s="417"/>
      <c r="C14300" s="418"/>
      <c r="D14300" s="418"/>
    </row>
    <row r="14301" spans="2:4">
      <c r="B14301" s="417"/>
      <c r="C14301" s="418"/>
      <c r="D14301" s="418"/>
    </row>
    <row r="14302" spans="2:4">
      <c r="B14302" s="417"/>
      <c r="C14302" s="418"/>
      <c r="D14302" s="418"/>
    </row>
    <row r="14303" spans="2:4">
      <c r="B14303" s="417"/>
      <c r="C14303" s="418"/>
      <c r="D14303" s="418"/>
    </row>
    <row r="14304" spans="2:4">
      <c r="B14304" s="417"/>
      <c r="C14304" s="418"/>
      <c r="D14304" s="418"/>
    </row>
    <row r="14305" spans="2:4">
      <c r="B14305" s="417"/>
      <c r="C14305" s="418"/>
      <c r="D14305" s="418"/>
    </row>
    <row r="14306" spans="2:4">
      <c r="B14306" s="417"/>
      <c r="C14306" s="418"/>
      <c r="D14306" s="418"/>
    </row>
    <row r="14307" spans="2:4">
      <c r="B14307" s="417"/>
      <c r="C14307" s="418"/>
      <c r="D14307" s="418"/>
    </row>
    <row r="14308" spans="2:4">
      <c r="B14308" s="417"/>
      <c r="C14308" s="418"/>
      <c r="D14308" s="418"/>
    </row>
    <row r="14309" spans="2:4">
      <c r="B14309" s="417"/>
      <c r="C14309" s="418"/>
      <c r="D14309" s="418"/>
    </row>
    <row r="14310" spans="2:4">
      <c r="B14310" s="417"/>
      <c r="C14310" s="418"/>
      <c r="D14310" s="418"/>
    </row>
    <row r="14311" spans="2:4">
      <c r="B14311" s="417"/>
      <c r="C14311" s="418"/>
      <c r="D14311" s="418"/>
    </row>
    <row r="14312" spans="2:4">
      <c r="B14312" s="417"/>
      <c r="C14312" s="418"/>
      <c r="D14312" s="418"/>
    </row>
    <row r="14313" spans="2:4">
      <c r="B14313" s="417"/>
      <c r="C14313" s="418"/>
      <c r="D14313" s="418"/>
    </row>
    <row r="14314" spans="2:4">
      <c r="B14314" s="417"/>
      <c r="C14314" s="418"/>
      <c r="D14314" s="418"/>
    </row>
    <row r="14315" spans="2:4">
      <c r="B14315" s="417"/>
      <c r="C14315" s="418"/>
      <c r="D14315" s="418"/>
    </row>
    <row r="14316" spans="2:4">
      <c r="B14316" s="417"/>
      <c r="C14316" s="418"/>
      <c r="D14316" s="418"/>
    </row>
    <row r="14317" spans="2:4">
      <c r="B14317" s="417"/>
      <c r="C14317" s="418"/>
      <c r="D14317" s="418"/>
    </row>
    <row r="14318" spans="2:4">
      <c r="B14318" s="417"/>
      <c r="C14318" s="418"/>
      <c r="D14318" s="418"/>
    </row>
    <row r="14319" spans="2:4">
      <c r="B14319" s="417"/>
      <c r="C14319" s="418"/>
      <c r="D14319" s="418"/>
    </row>
    <row r="14320" spans="2:4">
      <c r="B14320" s="417"/>
      <c r="C14320" s="418"/>
      <c r="D14320" s="418"/>
    </row>
    <row r="14321" spans="2:4">
      <c r="B14321" s="417"/>
      <c r="C14321" s="418"/>
      <c r="D14321" s="418"/>
    </row>
    <row r="14322" spans="2:4">
      <c r="B14322" s="417"/>
      <c r="C14322" s="418"/>
      <c r="D14322" s="418"/>
    </row>
    <row r="14323" spans="2:4">
      <c r="B14323" s="417"/>
      <c r="C14323" s="418"/>
      <c r="D14323" s="418"/>
    </row>
    <row r="14324" spans="2:4">
      <c r="B14324" s="417"/>
      <c r="C14324" s="418"/>
      <c r="D14324" s="418"/>
    </row>
    <row r="14325" spans="2:4">
      <c r="B14325" s="417"/>
      <c r="C14325" s="418"/>
      <c r="D14325" s="418"/>
    </row>
    <row r="14326" spans="2:4">
      <c r="B14326" s="417"/>
      <c r="C14326" s="418"/>
      <c r="D14326" s="418"/>
    </row>
    <row r="14327" spans="2:4">
      <c r="B14327" s="417"/>
      <c r="C14327" s="418"/>
      <c r="D14327" s="418"/>
    </row>
    <row r="14328" spans="2:4">
      <c r="B14328" s="417"/>
      <c r="C14328" s="418"/>
      <c r="D14328" s="418"/>
    </row>
    <row r="14329" spans="2:4">
      <c r="B14329" s="417"/>
      <c r="C14329" s="418"/>
      <c r="D14329" s="418"/>
    </row>
    <row r="14330" spans="2:4">
      <c r="B14330" s="417"/>
      <c r="C14330" s="418"/>
      <c r="D14330" s="418"/>
    </row>
    <row r="14331" spans="2:4">
      <c r="B14331" s="417"/>
      <c r="C14331" s="418"/>
      <c r="D14331" s="418"/>
    </row>
    <row r="14332" spans="2:4">
      <c r="B14332" s="417"/>
      <c r="C14332" s="418"/>
      <c r="D14332" s="418"/>
    </row>
    <row r="14333" spans="2:4">
      <c r="B14333" s="417"/>
      <c r="C14333" s="418"/>
      <c r="D14333" s="418"/>
    </row>
    <row r="14334" spans="2:4">
      <c r="B14334" s="417"/>
      <c r="C14334" s="418"/>
      <c r="D14334" s="418"/>
    </row>
    <row r="14335" spans="2:4">
      <c r="B14335" s="417"/>
      <c r="C14335" s="418"/>
      <c r="D14335" s="418"/>
    </row>
    <row r="14336" spans="2:4">
      <c r="B14336" s="417"/>
      <c r="C14336" s="418"/>
      <c r="D14336" s="418"/>
    </row>
    <row r="14337" spans="2:4">
      <c r="B14337" s="417"/>
      <c r="C14337" s="418"/>
      <c r="D14337" s="418"/>
    </row>
    <row r="14338" spans="2:4">
      <c r="B14338" s="417"/>
      <c r="C14338" s="418"/>
      <c r="D14338" s="418"/>
    </row>
    <row r="14339" spans="2:4">
      <c r="B14339" s="417"/>
      <c r="C14339" s="418"/>
      <c r="D14339" s="418"/>
    </row>
    <row r="14340" spans="2:4">
      <c r="B14340" s="417"/>
      <c r="C14340" s="418"/>
      <c r="D14340" s="418"/>
    </row>
    <row r="14341" spans="2:4">
      <c r="B14341" s="417"/>
      <c r="C14341" s="418"/>
      <c r="D14341" s="418"/>
    </row>
    <row r="14342" spans="2:4">
      <c r="B14342" s="417"/>
      <c r="C14342" s="418"/>
      <c r="D14342" s="418"/>
    </row>
    <row r="14343" spans="2:4">
      <c r="B14343" s="417"/>
      <c r="C14343" s="418"/>
      <c r="D14343" s="418"/>
    </row>
    <row r="14344" spans="2:4">
      <c r="B14344" s="417"/>
      <c r="C14344" s="418"/>
      <c r="D14344" s="418"/>
    </row>
    <row r="14345" spans="2:4">
      <c r="B14345" s="417"/>
      <c r="C14345" s="418"/>
      <c r="D14345" s="418"/>
    </row>
    <row r="14346" spans="2:4">
      <c r="B14346" s="417"/>
      <c r="C14346" s="418"/>
      <c r="D14346" s="418"/>
    </row>
    <row r="14347" spans="2:4">
      <c r="B14347" s="417"/>
      <c r="C14347" s="418"/>
      <c r="D14347" s="418"/>
    </row>
    <row r="14348" spans="2:4">
      <c r="B14348" s="417"/>
      <c r="C14348" s="418"/>
      <c r="D14348" s="418"/>
    </row>
    <row r="14349" spans="2:4">
      <c r="B14349" s="417"/>
      <c r="C14349" s="418"/>
      <c r="D14349" s="418"/>
    </row>
    <row r="14350" spans="2:4">
      <c r="B14350" s="417"/>
      <c r="C14350" s="418"/>
      <c r="D14350" s="418"/>
    </row>
    <row r="14351" spans="2:4">
      <c r="B14351" s="417"/>
      <c r="C14351" s="418"/>
      <c r="D14351" s="418"/>
    </row>
    <row r="14352" spans="2:4">
      <c r="B14352" s="417"/>
      <c r="C14352" s="418"/>
      <c r="D14352" s="418"/>
    </row>
    <row r="14353" spans="2:4">
      <c r="B14353" s="417"/>
      <c r="C14353" s="418"/>
      <c r="D14353" s="418"/>
    </row>
    <row r="14354" spans="2:4">
      <c r="B14354" s="417"/>
      <c r="C14354" s="418"/>
      <c r="D14354" s="418"/>
    </row>
    <row r="14355" spans="2:4">
      <c r="B14355" s="417"/>
      <c r="C14355" s="418"/>
      <c r="D14355" s="418"/>
    </row>
    <row r="14356" spans="2:4">
      <c r="B14356" s="417"/>
      <c r="C14356" s="418"/>
      <c r="D14356" s="418"/>
    </row>
    <row r="14357" spans="2:4">
      <c r="B14357" s="417"/>
      <c r="C14357" s="418"/>
      <c r="D14357" s="418"/>
    </row>
    <row r="14358" spans="2:4">
      <c r="B14358" s="417"/>
      <c r="C14358" s="418"/>
      <c r="D14358" s="418"/>
    </row>
    <row r="14359" spans="2:4">
      <c r="B14359" s="417"/>
      <c r="C14359" s="418"/>
      <c r="D14359" s="418"/>
    </row>
    <row r="14360" spans="2:4">
      <c r="B14360" s="417"/>
      <c r="C14360" s="418"/>
      <c r="D14360" s="418"/>
    </row>
    <row r="14361" spans="2:4">
      <c r="B14361" s="417"/>
      <c r="C14361" s="418"/>
      <c r="D14361" s="418"/>
    </row>
    <row r="14362" spans="2:4">
      <c r="B14362" s="417"/>
      <c r="C14362" s="418"/>
      <c r="D14362" s="418"/>
    </row>
    <row r="14363" spans="2:4">
      <c r="B14363" s="417"/>
      <c r="C14363" s="418"/>
      <c r="D14363" s="418"/>
    </row>
    <row r="14364" spans="2:4">
      <c r="B14364" s="417"/>
      <c r="C14364" s="418"/>
      <c r="D14364" s="418"/>
    </row>
    <row r="14365" spans="2:4">
      <c r="B14365" s="417"/>
      <c r="C14365" s="418"/>
      <c r="D14365" s="418"/>
    </row>
    <row r="14366" spans="2:4">
      <c r="B14366" s="417"/>
      <c r="C14366" s="418"/>
      <c r="D14366" s="418"/>
    </row>
    <row r="14367" spans="2:4">
      <c r="B14367" s="417"/>
      <c r="C14367" s="418"/>
      <c r="D14367" s="418"/>
    </row>
    <row r="14368" spans="2:4">
      <c r="B14368" s="417"/>
      <c r="C14368" s="418"/>
      <c r="D14368" s="418"/>
    </row>
    <row r="14369" spans="2:4">
      <c r="B14369" s="417"/>
      <c r="C14369" s="418"/>
      <c r="D14369" s="418"/>
    </row>
    <row r="14370" spans="2:4">
      <c r="B14370" s="417"/>
      <c r="C14370" s="418"/>
      <c r="D14370" s="418"/>
    </row>
    <row r="14371" spans="2:4">
      <c r="B14371" s="417"/>
      <c r="C14371" s="418"/>
      <c r="D14371" s="418"/>
    </row>
    <row r="14372" spans="2:4">
      <c r="B14372" s="417"/>
      <c r="C14372" s="418"/>
      <c r="D14372" s="418"/>
    </row>
    <row r="14373" spans="2:4">
      <c r="B14373" s="417"/>
      <c r="C14373" s="418"/>
      <c r="D14373" s="418"/>
    </row>
    <row r="14374" spans="2:4">
      <c r="B14374" s="417"/>
      <c r="C14374" s="418"/>
      <c r="D14374" s="418"/>
    </row>
    <row r="14375" spans="2:4">
      <c r="B14375" s="417"/>
      <c r="C14375" s="418"/>
      <c r="D14375" s="418"/>
    </row>
    <row r="14376" spans="2:4">
      <c r="B14376" s="417"/>
      <c r="C14376" s="418"/>
      <c r="D14376" s="418"/>
    </row>
    <row r="14377" spans="2:4">
      <c r="B14377" s="417"/>
      <c r="C14377" s="418"/>
      <c r="D14377" s="418"/>
    </row>
    <row r="14378" spans="2:4">
      <c r="B14378" s="417"/>
      <c r="C14378" s="418"/>
      <c r="D14378" s="418"/>
    </row>
    <row r="14379" spans="2:4">
      <c r="B14379" s="417"/>
      <c r="C14379" s="418"/>
      <c r="D14379" s="418"/>
    </row>
    <row r="14380" spans="2:4">
      <c r="B14380" s="417"/>
      <c r="C14380" s="418"/>
      <c r="D14380" s="418"/>
    </row>
    <row r="14381" spans="2:4">
      <c r="B14381" s="417"/>
      <c r="C14381" s="418"/>
      <c r="D14381" s="418"/>
    </row>
    <row r="14382" spans="2:4">
      <c r="B14382" s="417"/>
      <c r="C14382" s="418"/>
      <c r="D14382" s="418"/>
    </row>
    <row r="14383" spans="2:4">
      <c r="B14383" s="417"/>
      <c r="C14383" s="418"/>
      <c r="D14383" s="418"/>
    </row>
    <row r="14384" spans="2:4">
      <c r="B14384" s="417"/>
      <c r="C14384" s="418"/>
      <c r="D14384" s="418"/>
    </row>
    <row r="14385" spans="2:4">
      <c r="B14385" s="417"/>
      <c r="C14385" s="418"/>
      <c r="D14385" s="418"/>
    </row>
    <row r="14386" spans="2:4">
      <c r="B14386" s="417"/>
      <c r="C14386" s="418"/>
      <c r="D14386" s="418"/>
    </row>
    <row r="14387" spans="2:4">
      <c r="B14387" s="417"/>
      <c r="C14387" s="418"/>
      <c r="D14387" s="418"/>
    </row>
    <row r="14388" spans="2:4">
      <c r="B14388" s="417"/>
      <c r="C14388" s="418"/>
      <c r="D14388" s="418"/>
    </row>
    <row r="14389" spans="2:4">
      <c r="B14389" s="417"/>
      <c r="C14389" s="418"/>
      <c r="D14389" s="418"/>
    </row>
    <row r="14390" spans="2:4">
      <c r="B14390" s="417"/>
      <c r="C14390" s="418"/>
      <c r="D14390" s="418"/>
    </row>
    <row r="14391" spans="2:4">
      <c r="B14391" s="417"/>
      <c r="C14391" s="418"/>
      <c r="D14391" s="418"/>
    </row>
    <row r="14392" spans="2:4">
      <c r="B14392" s="417"/>
      <c r="C14392" s="418"/>
      <c r="D14392" s="418"/>
    </row>
    <row r="14393" spans="2:4">
      <c r="B14393" s="417"/>
      <c r="C14393" s="418"/>
      <c r="D14393" s="418"/>
    </row>
    <row r="14394" spans="2:4">
      <c r="B14394" s="417"/>
      <c r="C14394" s="418"/>
      <c r="D14394" s="418"/>
    </row>
    <row r="14395" spans="2:4">
      <c r="B14395" s="417"/>
      <c r="C14395" s="418"/>
      <c r="D14395" s="418"/>
    </row>
    <row r="14396" spans="2:4">
      <c r="B14396" s="417"/>
      <c r="C14396" s="418"/>
      <c r="D14396" s="418"/>
    </row>
    <row r="14397" spans="2:4">
      <c r="B14397" s="417"/>
      <c r="C14397" s="418"/>
      <c r="D14397" s="418"/>
    </row>
    <row r="14398" spans="2:4">
      <c r="B14398" s="417"/>
      <c r="C14398" s="418"/>
      <c r="D14398" s="418"/>
    </row>
    <row r="14399" spans="2:4">
      <c r="B14399" s="417"/>
      <c r="C14399" s="418"/>
      <c r="D14399" s="418"/>
    </row>
    <row r="14400" spans="2:4">
      <c r="B14400" s="417"/>
      <c r="C14400" s="418"/>
      <c r="D14400" s="418"/>
    </row>
    <row r="14401" spans="2:4">
      <c r="B14401" s="417"/>
      <c r="C14401" s="418"/>
      <c r="D14401" s="418"/>
    </row>
    <row r="14402" spans="2:4">
      <c r="B14402" s="417"/>
      <c r="C14402" s="418"/>
      <c r="D14402" s="418"/>
    </row>
    <row r="14403" spans="2:4">
      <c r="B14403" s="417"/>
      <c r="C14403" s="418"/>
      <c r="D14403" s="418"/>
    </row>
    <row r="14404" spans="2:4">
      <c r="B14404" s="417"/>
      <c r="C14404" s="418"/>
      <c r="D14404" s="418"/>
    </row>
    <row r="14405" spans="2:4">
      <c r="B14405" s="417"/>
      <c r="C14405" s="418"/>
      <c r="D14405" s="418"/>
    </row>
    <row r="14406" spans="2:4">
      <c r="B14406" s="417"/>
      <c r="C14406" s="418"/>
      <c r="D14406" s="418"/>
    </row>
    <row r="14407" spans="2:4">
      <c r="B14407" s="417"/>
      <c r="C14407" s="418"/>
      <c r="D14407" s="418"/>
    </row>
    <row r="14408" spans="2:4">
      <c r="B14408" s="417"/>
      <c r="C14408" s="418"/>
      <c r="D14408" s="418"/>
    </row>
    <row r="14409" spans="2:4">
      <c r="B14409" s="417"/>
      <c r="C14409" s="418"/>
      <c r="D14409" s="418"/>
    </row>
    <row r="14410" spans="2:4">
      <c r="B14410" s="417"/>
      <c r="C14410" s="418"/>
      <c r="D14410" s="418"/>
    </row>
    <row r="14411" spans="2:4">
      <c r="B14411" s="417"/>
      <c r="C14411" s="418"/>
      <c r="D14411" s="418"/>
    </row>
    <row r="14412" spans="2:4">
      <c r="B14412" s="417"/>
      <c r="C14412" s="418"/>
      <c r="D14412" s="418"/>
    </row>
    <row r="14413" spans="2:4">
      <c r="B14413" s="417"/>
      <c r="C14413" s="418"/>
      <c r="D14413" s="418"/>
    </row>
    <row r="14414" spans="2:4">
      <c r="B14414" s="417"/>
      <c r="C14414" s="418"/>
      <c r="D14414" s="418"/>
    </row>
    <row r="14415" spans="2:4">
      <c r="B14415" s="417"/>
      <c r="C14415" s="418"/>
      <c r="D14415" s="418"/>
    </row>
    <row r="14416" spans="2:4">
      <c r="B14416" s="417"/>
      <c r="C14416" s="418"/>
      <c r="D14416" s="418"/>
    </row>
    <row r="14417" spans="2:4">
      <c r="B14417" s="417"/>
      <c r="C14417" s="418"/>
      <c r="D14417" s="418"/>
    </row>
    <row r="14418" spans="2:4">
      <c r="B14418" s="417"/>
      <c r="C14418" s="418"/>
      <c r="D14418" s="418"/>
    </row>
    <row r="14419" spans="2:4">
      <c r="B14419" s="417"/>
      <c r="C14419" s="418"/>
      <c r="D14419" s="418"/>
    </row>
    <row r="14420" spans="2:4">
      <c r="B14420" s="417"/>
      <c r="C14420" s="418"/>
      <c r="D14420" s="418"/>
    </row>
    <row r="14421" spans="2:4">
      <c r="B14421" s="417"/>
      <c r="C14421" s="418"/>
      <c r="D14421" s="418"/>
    </row>
    <row r="14422" spans="2:4">
      <c r="B14422" s="417"/>
      <c r="C14422" s="418"/>
      <c r="D14422" s="418"/>
    </row>
    <row r="14423" spans="2:4">
      <c r="B14423" s="417"/>
      <c r="C14423" s="418"/>
      <c r="D14423" s="418"/>
    </row>
    <row r="14424" spans="2:4">
      <c r="B14424" s="417"/>
      <c r="C14424" s="418"/>
      <c r="D14424" s="418"/>
    </row>
    <row r="14425" spans="2:4">
      <c r="B14425" s="417"/>
      <c r="C14425" s="418"/>
      <c r="D14425" s="418"/>
    </row>
    <row r="14426" spans="2:4">
      <c r="B14426" s="417"/>
      <c r="C14426" s="418"/>
      <c r="D14426" s="418"/>
    </row>
    <row r="14427" spans="2:4">
      <c r="B14427" s="417"/>
      <c r="C14427" s="418"/>
      <c r="D14427" s="418"/>
    </row>
    <row r="14428" spans="2:4">
      <c r="B14428" s="417"/>
      <c r="C14428" s="418"/>
      <c r="D14428" s="418"/>
    </row>
    <row r="14429" spans="2:4">
      <c r="B14429" s="417"/>
      <c r="C14429" s="418"/>
      <c r="D14429" s="418"/>
    </row>
    <row r="14430" spans="2:4">
      <c r="B14430" s="417"/>
      <c r="C14430" s="418"/>
      <c r="D14430" s="418"/>
    </row>
    <row r="14431" spans="2:4">
      <c r="B14431" s="417"/>
      <c r="C14431" s="418"/>
      <c r="D14431" s="418"/>
    </row>
    <row r="14432" spans="2:4">
      <c r="B14432" s="417"/>
      <c r="C14432" s="418"/>
      <c r="D14432" s="418"/>
    </row>
    <row r="14433" spans="2:4">
      <c r="B14433" s="417"/>
      <c r="C14433" s="418"/>
      <c r="D14433" s="418"/>
    </row>
    <row r="14434" spans="2:4">
      <c r="B14434" s="417"/>
      <c r="C14434" s="418"/>
      <c r="D14434" s="418"/>
    </row>
    <row r="14435" spans="2:4">
      <c r="B14435" s="417"/>
      <c r="C14435" s="418"/>
      <c r="D14435" s="418"/>
    </row>
    <row r="14436" spans="2:4">
      <c r="B14436" s="417"/>
      <c r="C14436" s="418"/>
      <c r="D14436" s="418"/>
    </row>
    <row r="14437" spans="2:4">
      <c r="B14437" s="417"/>
      <c r="C14437" s="418"/>
      <c r="D14437" s="418"/>
    </row>
    <row r="14438" spans="2:4">
      <c r="B14438" s="417"/>
      <c r="C14438" s="418"/>
      <c r="D14438" s="418"/>
    </row>
    <row r="14439" spans="2:4">
      <c r="B14439" s="417"/>
      <c r="C14439" s="418"/>
      <c r="D14439" s="418"/>
    </row>
    <row r="14440" spans="2:4">
      <c r="B14440" s="417"/>
      <c r="C14440" s="418"/>
      <c r="D14440" s="418"/>
    </row>
    <row r="14441" spans="2:4">
      <c r="B14441" s="417"/>
      <c r="C14441" s="418"/>
      <c r="D14441" s="418"/>
    </row>
    <row r="14442" spans="2:4">
      <c r="B14442" s="417"/>
      <c r="C14442" s="418"/>
      <c r="D14442" s="418"/>
    </row>
    <row r="14443" spans="2:4">
      <c r="B14443" s="417"/>
      <c r="C14443" s="418"/>
      <c r="D14443" s="418"/>
    </row>
    <row r="14444" spans="2:4">
      <c r="B14444" s="417"/>
      <c r="C14444" s="418"/>
      <c r="D14444" s="418"/>
    </row>
    <row r="14445" spans="2:4">
      <c r="B14445" s="417"/>
      <c r="C14445" s="418"/>
      <c r="D14445" s="418"/>
    </row>
    <row r="14446" spans="2:4">
      <c r="B14446" s="417"/>
      <c r="C14446" s="418"/>
      <c r="D14446" s="418"/>
    </row>
    <row r="14447" spans="2:4">
      <c r="B14447" s="417"/>
      <c r="C14447" s="418"/>
      <c r="D14447" s="418"/>
    </row>
    <row r="14448" spans="2:4">
      <c r="B14448" s="417"/>
      <c r="C14448" s="418"/>
      <c r="D14448" s="418"/>
    </row>
    <row r="14449" spans="2:4">
      <c r="B14449" s="417"/>
      <c r="C14449" s="418"/>
      <c r="D14449" s="418"/>
    </row>
    <row r="14450" spans="2:4">
      <c r="B14450" s="417"/>
      <c r="C14450" s="418"/>
      <c r="D14450" s="418"/>
    </row>
    <row r="14451" spans="2:4">
      <c r="B14451" s="417"/>
      <c r="C14451" s="418"/>
      <c r="D14451" s="418"/>
    </row>
    <row r="14452" spans="2:4">
      <c r="B14452" s="417"/>
      <c r="C14452" s="418"/>
      <c r="D14452" s="418"/>
    </row>
    <row r="14453" spans="2:4">
      <c r="B14453" s="417"/>
      <c r="C14453" s="418"/>
      <c r="D14453" s="418"/>
    </row>
    <row r="14454" spans="2:4">
      <c r="B14454" s="417"/>
      <c r="C14454" s="418"/>
      <c r="D14454" s="418"/>
    </row>
    <row r="14455" spans="2:4">
      <c r="B14455" s="417"/>
      <c r="C14455" s="418"/>
      <c r="D14455" s="418"/>
    </row>
    <row r="14456" spans="2:4">
      <c r="B14456" s="417"/>
      <c r="C14456" s="418"/>
      <c r="D14456" s="418"/>
    </row>
    <row r="14457" spans="2:4">
      <c r="B14457" s="417"/>
      <c r="C14457" s="418"/>
      <c r="D14457" s="418"/>
    </row>
    <row r="14458" spans="2:4">
      <c r="B14458" s="417"/>
      <c r="C14458" s="418"/>
      <c r="D14458" s="418"/>
    </row>
    <row r="14459" spans="2:4">
      <c r="B14459" s="417"/>
      <c r="C14459" s="418"/>
      <c r="D14459" s="418"/>
    </row>
    <row r="14460" spans="2:4">
      <c r="B14460" s="417"/>
      <c r="C14460" s="418"/>
      <c r="D14460" s="418"/>
    </row>
    <row r="14461" spans="2:4">
      <c r="B14461" s="417"/>
      <c r="C14461" s="418"/>
      <c r="D14461" s="418"/>
    </row>
    <row r="14462" spans="2:4">
      <c r="B14462" s="417"/>
      <c r="C14462" s="418"/>
      <c r="D14462" s="418"/>
    </row>
    <row r="14463" spans="2:4">
      <c r="B14463" s="417"/>
      <c r="C14463" s="418"/>
      <c r="D14463" s="418"/>
    </row>
    <row r="14464" spans="2:4">
      <c r="B14464" s="417"/>
      <c r="C14464" s="418"/>
      <c r="D14464" s="418"/>
    </row>
    <row r="14465" spans="2:4">
      <c r="B14465" s="417"/>
      <c r="C14465" s="418"/>
      <c r="D14465" s="418"/>
    </row>
    <row r="14466" spans="2:4">
      <c r="B14466" s="417"/>
      <c r="C14466" s="418"/>
      <c r="D14466" s="418"/>
    </row>
    <row r="14467" spans="2:4">
      <c r="B14467" s="417"/>
      <c r="C14467" s="418"/>
      <c r="D14467" s="418"/>
    </row>
    <row r="14468" spans="2:4">
      <c r="B14468" s="417"/>
      <c r="C14468" s="418"/>
      <c r="D14468" s="418"/>
    </row>
    <row r="14469" spans="2:4">
      <c r="B14469" s="417"/>
      <c r="C14469" s="418"/>
      <c r="D14469" s="418"/>
    </row>
    <row r="14470" spans="2:4">
      <c r="B14470" s="417"/>
      <c r="C14470" s="418"/>
      <c r="D14470" s="418"/>
    </row>
    <row r="14471" spans="2:4">
      <c r="B14471" s="417"/>
      <c r="C14471" s="418"/>
      <c r="D14471" s="418"/>
    </row>
    <row r="14472" spans="2:4">
      <c r="B14472" s="417"/>
      <c r="C14472" s="418"/>
      <c r="D14472" s="418"/>
    </row>
    <row r="14473" spans="2:4">
      <c r="B14473" s="417"/>
      <c r="C14473" s="418"/>
      <c r="D14473" s="418"/>
    </row>
    <row r="14474" spans="2:4">
      <c r="B14474" s="417"/>
      <c r="C14474" s="418"/>
      <c r="D14474" s="418"/>
    </row>
    <row r="14475" spans="2:4">
      <c r="B14475" s="417"/>
      <c r="C14475" s="418"/>
      <c r="D14475" s="418"/>
    </row>
    <row r="14476" spans="2:4">
      <c r="B14476" s="417"/>
      <c r="C14476" s="418"/>
      <c r="D14476" s="418"/>
    </row>
    <row r="14477" spans="2:4">
      <c r="B14477" s="417"/>
      <c r="C14477" s="418"/>
      <c r="D14477" s="418"/>
    </row>
    <row r="14478" spans="2:4">
      <c r="B14478" s="417"/>
      <c r="C14478" s="418"/>
      <c r="D14478" s="418"/>
    </row>
    <row r="14479" spans="2:4">
      <c r="B14479" s="417"/>
      <c r="C14479" s="418"/>
      <c r="D14479" s="418"/>
    </row>
    <row r="14480" spans="2:4">
      <c r="B14480" s="417"/>
      <c r="C14480" s="418"/>
      <c r="D14480" s="418"/>
    </row>
    <row r="14481" spans="2:4">
      <c r="B14481" s="417"/>
      <c r="C14481" s="418"/>
      <c r="D14481" s="418"/>
    </row>
    <row r="14482" spans="2:4">
      <c r="B14482" s="417"/>
      <c r="C14482" s="418"/>
      <c r="D14482" s="418"/>
    </row>
    <row r="14483" spans="2:4">
      <c r="B14483" s="417"/>
      <c r="C14483" s="418"/>
      <c r="D14483" s="418"/>
    </row>
    <row r="14484" spans="2:4">
      <c r="B14484" s="417"/>
      <c r="C14484" s="418"/>
      <c r="D14484" s="418"/>
    </row>
    <row r="14485" spans="2:4">
      <c r="B14485" s="417"/>
      <c r="C14485" s="418"/>
      <c r="D14485" s="418"/>
    </row>
    <row r="14486" spans="2:4">
      <c r="B14486" s="417"/>
      <c r="C14486" s="418"/>
      <c r="D14486" s="418"/>
    </row>
    <row r="14487" spans="2:4">
      <c r="B14487" s="417"/>
      <c r="C14487" s="418"/>
      <c r="D14487" s="418"/>
    </row>
    <row r="14488" spans="2:4">
      <c r="B14488" s="417"/>
      <c r="C14488" s="418"/>
      <c r="D14488" s="418"/>
    </row>
    <row r="14489" spans="2:4">
      <c r="B14489" s="417"/>
      <c r="C14489" s="418"/>
      <c r="D14489" s="418"/>
    </row>
    <row r="14490" spans="2:4">
      <c r="B14490" s="417"/>
      <c r="C14490" s="418"/>
      <c r="D14490" s="418"/>
    </row>
    <row r="14491" spans="2:4">
      <c r="B14491" s="417"/>
      <c r="C14491" s="418"/>
      <c r="D14491" s="418"/>
    </row>
    <row r="14492" spans="2:4">
      <c r="B14492" s="417"/>
      <c r="C14492" s="418"/>
      <c r="D14492" s="418"/>
    </row>
    <row r="14493" spans="2:4">
      <c r="B14493" s="417"/>
      <c r="C14493" s="418"/>
      <c r="D14493" s="418"/>
    </row>
    <row r="14494" spans="2:4">
      <c r="B14494" s="417"/>
      <c r="C14494" s="418"/>
      <c r="D14494" s="418"/>
    </row>
    <row r="14495" spans="2:4">
      <c r="B14495" s="417"/>
      <c r="C14495" s="418"/>
      <c r="D14495" s="418"/>
    </row>
    <row r="14496" spans="2:4">
      <c r="B14496" s="417"/>
      <c r="C14496" s="418"/>
      <c r="D14496" s="418"/>
    </row>
    <row r="14497" spans="2:4">
      <c r="B14497" s="417"/>
      <c r="C14497" s="418"/>
      <c r="D14497" s="418"/>
    </row>
    <row r="14498" spans="2:4">
      <c r="B14498" s="417"/>
      <c r="C14498" s="418"/>
      <c r="D14498" s="418"/>
    </row>
    <row r="14499" spans="2:4">
      <c r="B14499" s="417"/>
      <c r="C14499" s="418"/>
      <c r="D14499" s="418"/>
    </row>
    <row r="14500" spans="2:4">
      <c r="B14500" s="417"/>
      <c r="C14500" s="418"/>
      <c r="D14500" s="418"/>
    </row>
    <row r="14501" spans="2:4">
      <c r="B14501" s="417"/>
      <c r="C14501" s="418"/>
      <c r="D14501" s="418"/>
    </row>
    <row r="14502" spans="2:4">
      <c r="B14502" s="417"/>
      <c r="C14502" s="418"/>
      <c r="D14502" s="418"/>
    </row>
    <row r="14503" spans="2:4">
      <c r="B14503" s="417"/>
      <c r="C14503" s="418"/>
      <c r="D14503" s="418"/>
    </row>
    <row r="14504" spans="2:4">
      <c r="B14504" s="417"/>
      <c r="C14504" s="418"/>
      <c r="D14504" s="418"/>
    </row>
    <row r="14505" spans="2:4">
      <c r="B14505" s="417"/>
      <c r="C14505" s="418"/>
      <c r="D14505" s="418"/>
    </row>
    <row r="14506" spans="2:4">
      <c r="B14506" s="417"/>
      <c r="C14506" s="418"/>
      <c r="D14506" s="418"/>
    </row>
    <row r="14507" spans="2:4">
      <c r="B14507" s="417"/>
      <c r="C14507" s="418"/>
      <c r="D14507" s="418"/>
    </row>
    <row r="14508" spans="2:4">
      <c r="B14508" s="417"/>
      <c r="C14508" s="418"/>
      <c r="D14508" s="418"/>
    </row>
    <row r="14509" spans="2:4">
      <c r="B14509" s="417"/>
      <c r="C14509" s="418"/>
      <c r="D14509" s="418"/>
    </row>
    <row r="14510" spans="2:4">
      <c r="B14510" s="417"/>
      <c r="C14510" s="418"/>
      <c r="D14510" s="418"/>
    </row>
    <row r="14511" spans="2:4">
      <c r="B14511" s="417"/>
      <c r="C14511" s="418"/>
      <c r="D14511" s="418"/>
    </row>
    <row r="14512" spans="2:4">
      <c r="B14512" s="417"/>
      <c r="C14512" s="418"/>
      <c r="D14512" s="418"/>
    </row>
    <row r="14513" spans="2:4">
      <c r="B14513" s="417"/>
      <c r="C14513" s="418"/>
      <c r="D14513" s="418"/>
    </row>
    <row r="14514" spans="2:4">
      <c r="B14514" s="417"/>
      <c r="C14514" s="418"/>
      <c r="D14514" s="418"/>
    </row>
    <row r="14515" spans="2:4">
      <c r="B14515" s="417"/>
      <c r="C14515" s="418"/>
      <c r="D14515" s="418"/>
    </row>
    <row r="14516" spans="2:4">
      <c r="B14516" s="417"/>
      <c r="C14516" s="418"/>
      <c r="D14516" s="418"/>
    </row>
    <row r="14517" spans="2:4">
      <c r="B14517" s="417"/>
      <c r="C14517" s="418"/>
      <c r="D14517" s="418"/>
    </row>
    <row r="14518" spans="2:4">
      <c r="B14518" s="417"/>
      <c r="C14518" s="418"/>
      <c r="D14518" s="418"/>
    </row>
    <row r="14519" spans="2:4">
      <c r="B14519" s="417"/>
      <c r="C14519" s="418"/>
      <c r="D14519" s="418"/>
    </row>
    <row r="14520" spans="2:4">
      <c r="B14520" s="417"/>
      <c r="C14520" s="418"/>
      <c r="D14520" s="418"/>
    </row>
    <row r="14521" spans="2:4">
      <c r="B14521" s="417"/>
      <c r="C14521" s="418"/>
      <c r="D14521" s="418"/>
    </row>
    <row r="14522" spans="2:4">
      <c r="B14522" s="417"/>
      <c r="C14522" s="418"/>
      <c r="D14522" s="418"/>
    </row>
    <row r="14523" spans="2:4">
      <c r="B14523" s="417"/>
      <c r="C14523" s="418"/>
      <c r="D14523" s="418"/>
    </row>
    <row r="14524" spans="2:4">
      <c r="B14524" s="417"/>
      <c r="C14524" s="418"/>
      <c r="D14524" s="418"/>
    </row>
    <row r="14525" spans="2:4">
      <c r="B14525" s="417"/>
      <c r="C14525" s="418"/>
      <c r="D14525" s="418"/>
    </row>
    <row r="14526" spans="2:4">
      <c r="B14526" s="417"/>
      <c r="C14526" s="418"/>
      <c r="D14526" s="418"/>
    </row>
    <row r="14527" spans="2:4">
      <c r="B14527" s="417"/>
      <c r="C14527" s="418"/>
      <c r="D14527" s="418"/>
    </row>
    <row r="14528" spans="2:4">
      <c r="B14528" s="417"/>
      <c r="C14528" s="418"/>
      <c r="D14528" s="418"/>
    </row>
    <row r="14529" spans="2:4">
      <c r="B14529" s="417"/>
      <c r="C14529" s="418"/>
      <c r="D14529" s="418"/>
    </row>
    <row r="14530" spans="2:4">
      <c r="B14530" s="417"/>
      <c r="C14530" s="418"/>
      <c r="D14530" s="418"/>
    </row>
    <row r="14531" spans="2:4">
      <c r="B14531" s="417"/>
      <c r="C14531" s="418"/>
      <c r="D14531" s="418"/>
    </row>
    <row r="14532" spans="2:4">
      <c r="B14532" s="417"/>
      <c r="C14532" s="418"/>
      <c r="D14532" s="418"/>
    </row>
    <row r="14533" spans="2:4">
      <c r="B14533" s="417"/>
      <c r="C14533" s="418"/>
      <c r="D14533" s="418"/>
    </row>
    <row r="14534" spans="2:4">
      <c r="B14534" s="417"/>
      <c r="C14534" s="418"/>
      <c r="D14534" s="418"/>
    </row>
    <row r="14535" spans="2:4">
      <c r="B14535" s="417"/>
      <c r="C14535" s="418"/>
      <c r="D14535" s="418"/>
    </row>
    <row r="14536" spans="2:4">
      <c r="B14536" s="417"/>
      <c r="C14536" s="418"/>
      <c r="D14536" s="418"/>
    </row>
    <row r="14537" spans="2:4">
      <c r="B14537" s="417"/>
      <c r="C14537" s="418"/>
      <c r="D14537" s="418"/>
    </row>
    <row r="14538" spans="2:4">
      <c r="B14538" s="417"/>
      <c r="C14538" s="418"/>
      <c r="D14538" s="418"/>
    </row>
    <row r="14539" spans="2:4">
      <c r="B14539" s="417"/>
      <c r="C14539" s="418"/>
      <c r="D14539" s="418"/>
    </row>
    <row r="14540" spans="2:4">
      <c r="B14540" s="417"/>
      <c r="C14540" s="418"/>
      <c r="D14540" s="418"/>
    </row>
    <row r="14541" spans="2:4">
      <c r="B14541" s="417"/>
      <c r="C14541" s="418"/>
      <c r="D14541" s="418"/>
    </row>
    <row r="14542" spans="2:4">
      <c r="B14542" s="417"/>
      <c r="C14542" s="418"/>
      <c r="D14542" s="418"/>
    </row>
    <row r="14543" spans="2:4">
      <c r="B14543" s="417"/>
      <c r="C14543" s="418"/>
      <c r="D14543" s="418"/>
    </row>
    <row r="14544" spans="2:4">
      <c r="B14544" s="417"/>
      <c r="C14544" s="418"/>
      <c r="D14544" s="418"/>
    </row>
    <row r="14545" spans="2:4">
      <c r="B14545" s="417"/>
      <c r="C14545" s="418"/>
      <c r="D14545" s="418"/>
    </row>
    <row r="14546" spans="2:4">
      <c r="B14546" s="417"/>
      <c r="C14546" s="418"/>
      <c r="D14546" s="418"/>
    </row>
    <row r="14547" spans="2:4">
      <c r="B14547" s="417"/>
      <c r="C14547" s="418"/>
      <c r="D14547" s="418"/>
    </row>
    <row r="14548" spans="2:4">
      <c r="B14548" s="417"/>
      <c r="C14548" s="418"/>
      <c r="D14548" s="418"/>
    </row>
    <row r="14549" spans="2:4">
      <c r="B14549" s="417"/>
      <c r="C14549" s="418"/>
      <c r="D14549" s="418"/>
    </row>
    <row r="14550" spans="2:4">
      <c r="B14550" s="417"/>
      <c r="C14550" s="418"/>
      <c r="D14550" s="418"/>
    </row>
    <row r="14551" spans="2:4">
      <c r="B14551" s="417"/>
      <c r="C14551" s="418"/>
      <c r="D14551" s="418"/>
    </row>
    <row r="14552" spans="2:4">
      <c r="B14552" s="417"/>
      <c r="C14552" s="418"/>
      <c r="D14552" s="418"/>
    </row>
    <row r="14553" spans="2:4">
      <c r="B14553" s="417"/>
      <c r="C14553" s="418"/>
      <c r="D14553" s="418"/>
    </row>
    <row r="14554" spans="2:4">
      <c r="B14554" s="417"/>
      <c r="C14554" s="418"/>
      <c r="D14554" s="418"/>
    </row>
    <row r="14555" spans="2:4">
      <c r="B14555" s="417"/>
      <c r="C14555" s="418"/>
      <c r="D14555" s="418"/>
    </row>
    <row r="14556" spans="2:4">
      <c r="B14556" s="417"/>
      <c r="C14556" s="418"/>
      <c r="D14556" s="418"/>
    </row>
    <row r="14557" spans="2:4">
      <c r="B14557" s="417"/>
      <c r="C14557" s="418"/>
      <c r="D14557" s="418"/>
    </row>
    <row r="14558" spans="2:4">
      <c r="B14558" s="417"/>
      <c r="C14558" s="418"/>
      <c r="D14558" s="418"/>
    </row>
    <row r="14559" spans="2:4">
      <c r="B14559" s="417"/>
      <c r="C14559" s="418"/>
      <c r="D14559" s="418"/>
    </row>
    <row r="14560" spans="2:4">
      <c r="B14560" s="417"/>
      <c r="C14560" s="418"/>
      <c r="D14560" s="418"/>
    </row>
    <row r="14561" spans="2:4">
      <c r="B14561" s="417"/>
      <c r="C14561" s="418"/>
      <c r="D14561" s="418"/>
    </row>
    <row r="14562" spans="2:4">
      <c r="B14562" s="417"/>
      <c r="C14562" s="418"/>
      <c r="D14562" s="418"/>
    </row>
    <row r="14563" spans="2:4">
      <c r="B14563" s="417"/>
      <c r="C14563" s="418"/>
      <c r="D14563" s="418"/>
    </row>
    <row r="14564" spans="2:4">
      <c r="B14564" s="417"/>
      <c r="C14564" s="418"/>
      <c r="D14564" s="418"/>
    </row>
    <row r="14565" spans="2:4">
      <c r="B14565" s="417"/>
      <c r="C14565" s="418"/>
      <c r="D14565" s="418"/>
    </row>
    <row r="14566" spans="2:4">
      <c r="B14566" s="417"/>
      <c r="C14566" s="418"/>
      <c r="D14566" s="418"/>
    </row>
    <row r="14567" spans="2:4">
      <c r="B14567" s="417"/>
      <c r="C14567" s="418"/>
      <c r="D14567" s="418"/>
    </row>
    <row r="14568" spans="2:4">
      <c r="B14568" s="417"/>
      <c r="C14568" s="418"/>
      <c r="D14568" s="418"/>
    </row>
    <row r="14569" spans="2:4">
      <c r="B14569" s="417"/>
      <c r="C14569" s="418"/>
      <c r="D14569" s="418"/>
    </row>
    <row r="14570" spans="2:4">
      <c r="B14570" s="417"/>
      <c r="C14570" s="418"/>
      <c r="D14570" s="418"/>
    </row>
    <row r="14571" spans="2:4">
      <c r="B14571" s="417"/>
      <c r="C14571" s="418"/>
      <c r="D14571" s="418"/>
    </row>
    <row r="14572" spans="2:4">
      <c r="B14572" s="417"/>
      <c r="C14572" s="418"/>
      <c r="D14572" s="418"/>
    </row>
    <row r="14573" spans="2:4">
      <c r="B14573" s="417"/>
      <c r="C14573" s="418"/>
      <c r="D14573" s="418"/>
    </row>
    <row r="14574" spans="2:4">
      <c r="B14574" s="417"/>
      <c r="C14574" s="418"/>
      <c r="D14574" s="418"/>
    </row>
    <row r="14575" spans="2:4">
      <c r="B14575" s="417"/>
      <c r="C14575" s="418"/>
      <c r="D14575" s="418"/>
    </row>
    <row r="14576" spans="2:4">
      <c r="B14576" s="417"/>
      <c r="C14576" s="418"/>
      <c r="D14576" s="418"/>
    </row>
    <row r="14577" spans="2:4">
      <c r="B14577" s="417"/>
      <c r="C14577" s="418"/>
      <c r="D14577" s="418"/>
    </row>
    <row r="14578" spans="2:4">
      <c r="B14578" s="417"/>
      <c r="C14578" s="418"/>
      <c r="D14578" s="418"/>
    </row>
    <row r="14579" spans="2:4">
      <c r="B14579" s="417"/>
      <c r="C14579" s="418"/>
      <c r="D14579" s="418"/>
    </row>
    <row r="14580" spans="2:4">
      <c r="B14580" s="417"/>
      <c r="C14580" s="418"/>
      <c r="D14580" s="418"/>
    </row>
    <row r="14581" spans="2:4">
      <c r="B14581" s="417"/>
      <c r="C14581" s="418"/>
      <c r="D14581" s="418"/>
    </row>
    <row r="14582" spans="2:4">
      <c r="B14582" s="417"/>
      <c r="C14582" s="418"/>
      <c r="D14582" s="418"/>
    </row>
    <row r="14583" spans="2:4">
      <c r="B14583" s="417"/>
      <c r="C14583" s="418"/>
      <c r="D14583" s="418"/>
    </row>
    <row r="14584" spans="2:4">
      <c r="B14584" s="417"/>
      <c r="C14584" s="418"/>
      <c r="D14584" s="418"/>
    </row>
    <row r="14585" spans="2:4">
      <c r="B14585" s="417"/>
      <c r="C14585" s="418"/>
      <c r="D14585" s="418"/>
    </row>
    <row r="14586" spans="2:4">
      <c r="B14586" s="417"/>
      <c r="C14586" s="418"/>
      <c r="D14586" s="418"/>
    </row>
    <row r="14587" spans="2:4">
      <c r="B14587" s="417"/>
      <c r="C14587" s="418"/>
      <c r="D14587" s="418"/>
    </row>
    <row r="14588" spans="2:4">
      <c r="B14588" s="417"/>
      <c r="C14588" s="418"/>
      <c r="D14588" s="418"/>
    </row>
    <row r="14589" spans="2:4">
      <c r="B14589" s="417"/>
      <c r="C14589" s="418"/>
      <c r="D14589" s="418"/>
    </row>
    <row r="14590" spans="2:4">
      <c r="B14590" s="417"/>
      <c r="C14590" s="418"/>
      <c r="D14590" s="418"/>
    </row>
    <row r="14591" spans="2:4">
      <c r="B14591" s="417"/>
      <c r="C14591" s="418"/>
      <c r="D14591" s="418"/>
    </row>
    <row r="14592" spans="2:4">
      <c r="B14592" s="417"/>
      <c r="C14592" s="418"/>
      <c r="D14592" s="418"/>
    </row>
    <row r="14593" spans="2:4">
      <c r="B14593" s="417"/>
      <c r="C14593" s="418"/>
      <c r="D14593" s="418"/>
    </row>
    <row r="14594" spans="2:4">
      <c r="B14594" s="417"/>
      <c r="C14594" s="418"/>
      <c r="D14594" s="418"/>
    </row>
    <row r="14595" spans="2:4">
      <c r="B14595" s="417"/>
      <c r="C14595" s="418"/>
      <c r="D14595" s="418"/>
    </row>
    <row r="14596" spans="2:4">
      <c r="B14596" s="417"/>
      <c r="C14596" s="418"/>
      <c r="D14596" s="418"/>
    </row>
    <row r="14597" spans="2:4">
      <c r="B14597" s="417"/>
      <c r="C14597" s="418"/>
      <c r="D14597" s="418"/>
    </row>
    <row r="14598" spans="2:4">
      <c r="B14598" s="417"/>
      <c r="C14598" s="418"/>
      <c r="D14598" s="418"/>
    </row>
    <row r="14599" spans="2:4">
      <c r="B14599" s="417"/>
      <c r="C14599" s="418"/>
      <c r="D14599" s="418"/>
    </row>
    <row r="14600" spans="2:4">
      <c r="B14600" s="417"/>
      <c r="C14600" s="418"/>
      <c r="D14600" s="418"/>
    </row>
    <row r="14601" spans="2:4">
      <c r="B14601" s="417"/>
      <c r="C14601" s="418"/>
      <c r="D14601" s="418"/>
    </row>
    <row r="14602" spans="2:4">
      <c r="B14602" s="417"/>
      <c r="C14602" s="418"/>
      <c r="D14602" s="418"/>
    </row>
    <row r="14603" spans="2:4">
      <c r="B14603" s="417"/>
      <c r="C14603" s="418"/>
      <c r="D14603" s="418"/>
    </row>
    <row r="14604" spans="2:4">
      <c r="B14604" s="417"/>
      <c r="C14604" s="418"/>
      <c r="D14604" s="418"/>
    </row>
    <row r="14605" spans="2:4">
      <c r="B14605" s="417"/>
      <c r="C14605" s="418"/>
      <c r="D14605" s="418"/>
    </row>
    <row r="14606" spans="2:4">
      <c r="B14606" s="417"/>
      <c r="C14606" s="418"/>
      <c r="D14606" s="418"/>
    </row>
    <row r="14607" spans="2:4">
      <c r="B14607" s="417"/>
      <c r="C14607" s="418"/>
      <c r="D14607" s="418"/>
    </row>
    <row r="14608" spans="2:4">
      <c r="B14608" s="417"/>
      <c r="C14608" s="418"/>
      <c r="D14608" s="418"/>
    </row>
    <row r="14609" spans="2:4">
      <c r="B14609" s="417"/>
      <c r="C14609" s="418"/>
      <c r="D14609" s="418"/>
    </row>
    <row r="14610" spans="2:4">
      <c r="B14610" s="417"/>
      <c r="C14610" s="418"/>
      <c r="D14610" s="418"/>
    </row>
    <row r="14611" spans="2:4">
      <c r="B14611" s="417"/>
      <c r="C14611" s="418"/>
      <c r="D14611" s="418"/>
    </row>
    <row r="14612" spans="2:4">
      <c r="B14612" s="417"/>
      <c r="C14612" s="418"/>
      <c r="D14612" s="418"/>
    </row>
    <row r="14613" spans="2:4">
      <c r="B14613" s="417"/>
      <c r="C14613" s="418"/>
      <c r="D14613" s="418"/>
    </row>
    <row r="14614" spans="2:4">
      <c r="B14614" s="417"/>
      <c r="C14614" s="418"/>
      <c r="D14614" s="418"/>
    </row>
    <row r="14615" spans="2:4">
      <c r="B14615" s="417"/>
      <c r="C14615" s="418"/>
      <c r="D14615" s="418"/>
    </row>
    <row r="14616" spans="2:4">
      <c r="B14616" s="417"/>
      <c r="C14616" s="418"/>
      <c r="D14616" s="418"/>
    </row>
    <row r="14617" spans="2:4">
      <c r="B14617" s="417"/>
      <c r="C14617" s="418"/>
      <c r="D14617" s="418"/>
    </row>
    <row r="14618" spans="2:4">
      <c r="B14618" s="417"/>
      <c r="C14618" s="418"/>
      <c r="D14618" s="418"/>
    </row>
    <row r="14619" spans="2:4">
      <c r="B14619" s="417"/>
      <c r="C14619" s="418"/>
      <c r="D14619" s="418"/>
    </row>
    <row r="14620" spans="2:4">
      <c r="B14620" s="417"/>
      <c r="C14620" s="418"/>
      <c r="D14620" s="418"/>
    </row>
    <row r="14621" spans="2:4">
      <c r="B14621" s="417"/>
      <c r="C14621" s="418"/>
      <c r="D14621" s="418"/>
    </row>
    <row r="14622" spans="2:4">
      <c r="B14622" s="417"/>
      <c r="C14622" s="418"/>
      <c r="D14622" s="418"/>
    </row>
    <row r="14623" spans="2:4">
      <c r="B14623" s="417"/>
      <c r="C14623" s="418"/>
      <c r="D14623" s="418"/>
    </row>
    <row r="14624" spans="2:4">
      <c r="B14624" s="417"/>
      <c r="C14624" s="418"/>
      <c r="D14624" s="418"/>
    </row>
    <row r="14625" spans="2:4">
      <c r="B14625" s="417"/>
      <c r="C14625" s="418"/>
      <c r="D14625" s="418"/>
    </row>
    <row r="14626" spans="2:4">
      <c r="B14626" s="417"/>
      <c r="C14626" s="418"/>
      <c r="D14626" s="418"/>
    </row>
    <row r="14627" spans="2:4">
      <c r="B14627" s="417"/>
      <c r="C14627" s="418"/>
      <c r="D14627" s="418"/>
    </row>
    <row r="14628" spans="2:4">
      <c r="B14628" s="417"/>
      <c r="C14628" s="418"/>
      <c r="D14628" s="418"/>
    </row>
    <row r="14629" spans="2:4">
      <c r="B14629" s="417"/>
      <c r="C14629" s="418"/>
      <c r="D14629" s="418"/>
    </row>
    <row r="14630" spans="2:4">
      <c r="B14630" s="417"/>
      <c r="C14630" s="418"/>
      <c r="D14630" s="418"/>
    </row>
    <row r="14631" spans="2:4">
      <c r="B14631" s="417"/>
      <c r="C14631" s="418"/>
      <c r="D14631" s="418"/>
    </row>
    <row r="14632" spans="2:4">
      <c r="B14632" s="417"/>
      <c r="C14632" s="418"/>
      <c r="D14632" s="418"/>
    </row>
    <row r="14633" spans="2:4">
      <c r="B14633" s="417"/>
      <c r="C14633" s="418"/>
      <c r="D14633" s="418"/>
    </row>
    <row r="14634" spans="2:4">
      <c r="B14634" s="417"/>
      <c r="C14634" s="418"/>
      <c r="D14634" s="418"/>
    </row>
    <row r="14635" spans="2:4">
      <c r="B14635" s="417"/>
      <c r="C14635" s="418"/>
      <c r="D14635" s="418"/>
    </row>
    <row r="14636" spans="2:4">
      <c r="B14636" s="417"/>
      <c r="C14636" s="418"/>
      <c r="D14636" s="418"/>
    </row>
    <row r="14637" spans="2:4">
      <c r="B14637" s="417"/>
      <c r="C14637" s="418"/>
      <c r="D14637" s="418"/>
    </row>
    <row r="14638" spans="2:4">
      <c r="B14638" s="417"/>
      <c r="C14638" s="418"/>
      <c r="D14638" s="418"/>
    </row>
    <row r="14639" spans="2:4">
      <c r="B14639" s="417"/>
      <c r="C14639" s="418"/>
      <c r="D14639" s="418"/>
    </row>
    <row r="14640" spans="2:4">
      <c r="B14640" s="417"/>
      <c r="C14640" s="418"/>
      <c r="D14640" s="418"/>
    </row>
    <row r="14641" spans="2:4">
      <c r="B14641" s="417"/>
      <c r="C14641" s="418"/>
      <c r="D14641" s="418"/>
    </row>
    <row r="14642" spans="2:4">
      <c r="B14642" s="417"/>
      <c r="C14642" s="418"/>
      <c r="D14642" s="418"/>
    </row>
    <row r="14643" spans="2:4">
      <c r="B14643" s="417"/>
      <c r="C14643" s="418"/>
      <c r="D14643" s="418"/>
    </row>
    <row r="14644" spans="2:4">
      <c r="B14644" s="417"/>
      <c r="C14644" s="418"/>
      <c r="D14644" s="418"/>
    </row>
    <row r="14645" spans="2:4">
      <c r="B14645" s="417"/>
      <c r="C14645" s="418"/>
      <c r="D14645" s="418"/>
    </row>
    <row r="14646" spans="2:4">
      <c r="B14646" s="417"/>
      <c r="C14646" s="418"/>
      <c r="D14646" s="418"/>
    </row>
    <row r="14647" spans="2:4">
      <c r="B14647" s="417"/>
      <c r="C14647" s="418"/>
      <c r="D14647" s="418"/>
    </row>
    <row r="14648" spans="2:4">
      <c r="B14648" s="417"/>
      <c r="C14648" s="418"/>
      <c r="D14648" s="418"/>
    </row>
    <row r="14649" spans="2:4">
      <c r="B14649" s="417"/>
      <c r="C14649" s="418"/>
      <c r="D14649" s="418"/>
    </row>
    <row r="14650" spans="2:4">
      <c r="B14650" s="417"/>
      <c r="C14650" s="418"/>
      <c r="D14650" s="418"/>
    </row>
    <row r="14651" spans="2:4">
      <c r="B14651" s="417"/>
      <c r="C14651" s="418"/>
      <c r="D14651" s="418"/>
    </row>
    <row r="14652" spans="2:4">
      <c r="B14652" s="417"/>
      <c r="C14652" s="418"/>
      <c r="D14652" s="418"/>
    </row>
    <row r="14653" spans="2:4">
      <c r="B14653" s="417"/>
      <c r="C14653" s="418"/>
      <c r="D14653" s="418"/>
    </row>
    <row r="14654" spans="2:4">
      <c r="B14654" s="417"/>
      <c r="C14654" s="418"/>
      <c r="D14654" s="418"/>
    </row>
    <row r="14655" spans="2:4">
      <c r="B14655" s="417"/>
      <c r="C14655" s="418"/>
      <c r="D14655" s="418"/>
    </row>
    <row r="14656" spans="2:4">
      <c r="B14656" s="417"/>
      <c r="C14656" s="418"/>
      <c r="D14656" s="418"/>
    </row>
    <row r="14657" spans="2:4">
      <c r="B14657" s="417"/>
      <c r="C14657" s="418"/>
      <c r="D14657" s="418"/>
    </row>
    <row r="14658" spans="2:4">
      <c r="B14658" s="417"/>
      <c r="C14658" s="418"/>
      <c r="D14658" s="418"/>
    </row>
    <row r="14659" spans="2:4">
      <c r="B14659" s="417"/>
      <c r="C14659" s="418"/>
      <c r="D14659" s="418"/>
    </row>
    <row r="14660" spans="2:4">
      <c r="B14660" s="417"/>
      <c r="C14660" s="418"/>
      <c r="D14660" s="418"/>
    </row>
    <row r="14661" spans="2:4">
      <c r="B14661" s="417"/>
      <c r="C14661" s="418"/>
      <c r="D14661" s="418"/>
    </row>
    <row r="14662" spans="2:4">
      <c r="B14662" s="417"/>
      <c r="C14662" s="418"/>
      <c r="D14662" s="418"/>
    </row>
    <row r="14663" spans="2:4">
      <c r="B14663" s="417"/>
      <c r="C14663" s="418"/>
      <c r="D14663" s="418"/>
    </row>
    <row r="14664" spans="2:4">
      <c r="B14664" s="417"/>
      <c r="C14664" s="418"/>
      <c r="D14664" s="418"/>
    </row>
    <row r="14665" spans="2:4">
      <c r="B14665" s="417"/>
      <c r="C14665" s="418"/>
      <c r="D14665" s="418"/>
    </row>
    <row r="14666" spans="2:4">
      <c r="B14666" s="417"/>
      <c r="C14666" s="418"/>
      <c r="D14666" s="418"/>
    </row>
    <row r="14667" spans="2:4">
      <c r="B14667" s="417"/>
      <c r="C14667" s="418"/>
      <c r="D14667" s="418"/>
    </row>
    <row r="14668" spans="2:4">
      <c r="B14668" s="417"/>
      <c r="C14668" s="418"/>
      <c r="D14668" s="418"/>
    </row>
    <row r="14669" spans="2:4">
      <c r="B14669" s="417"/>
      <c r="C14669" s="418"/>
      <c r="D14669" s="418"/>
    </row>
    <row r="14670" spans="2:4">
      <c r="B14670" s="417"/>
      <c r="C14670" s="418"/>
      <c r="D14670" s="418"/>
    </row>
    <row r="14671" spans="2:4">
      <c r="B14671" s="417"/>
      <c r="C14671" s="418"/>
      <c r="D14671" s="418"/>
    </row>
    <row r="14672" spans="2:4">
      <c r="B14672" s="417"/>
      <c r="C14672" s="418"/>
      <c r="D14672" s="418"/>
    </row>
    <row r="14673" spans="2:4">
      <c r="B14673" s="417"/>
      <c r="C14673" s="418"/>
      <c r="D14673" s="418"/>
    </row>
    <row r="14674" spans="2:4">
      <c r="B14674" s="417"/>
      <c r="C14674" s="418"/>
      <c r="D14674" s="418"/>
    </row>
    <row r="14675" spans="2:4">
      <c r="B14675" s="417"/>
      <c r="C14675" s="418"/>
      <c r="D14675" s="418"/>
    </row>
    <row r="14676" spans="2:4">
      <c r="B14676" s="417"/>
      <c r="C14676" s="418"/>
      <c r="D14676" s="418"/>
    </row>
    <row r="14677" spans="2:4">
      <c r="B14677" s="417"/>
      <c r="C14677" s="418"/>
      <c r="D14677" s="418"/>
    </row>
    <row r="14678" spans="2:4">
      <c r="B14678" s="417"/>
      <c r="C14678" s="418"/>
      <c r="D14678" s="418"/>
    </row>
    <row r="14679" spans="2:4">
      <c r="B14679" s="417"/>
      <c r="C14679" s="418"/>
      <c r="D14679" s="418"/>
    </row>
    <row r="14680" spans="2:4">
      <c r="B14680" s="417"/>
      <c r="C14680" s="418"/>
      <c r="D14680" s="418"/>
    </row>
    <row r="14681" spans="2:4">
      <c r="B14681" s="417"/>
      <c r="C14681" s="418"/>
      <c r="D14681" s="418"/>
    </row>
    <row r="14682" spans="2:4">
      <c r="B14682" s="417"/>
      <c r="C14682" s="418"/>
      <c r="D14682" s="418"/>
    </row>
    <row r="14683" spans="2:4">
      <c r="B14683" s="417"/>
      <c r="C14683" s="418"/>
      <c r="D14683" s="418"/>
    </row>
    <row r="14684" spans="2:4">
      <c r="B14684" s="417"/>
      <c r="C14684" s="418"/>
      <c r="D14684" s="418"/>
    </row>
    <row r="14685" spans="2:4">
      <c r="B14685" s="417"/>
      <c r="C14685" s="418"/>
      <c r="D14685" s="418"/>
    </row>
    <row r="14686" spans="2:4">
      <c r="B14686" s="417"/>
      <c r="C14686" s="418"/>
      <c r="D14686" s="418"/>
    </row>
    <row r="14687" spans="2:4">
      <c r="B14687" s="417"/>
      <c r="C14687" s="418"/>
      <c r="D14687" s="418"/>
    </row>
    <row r="14688" spans="2:4">
      <c r="B14688" s="417"/>
      <c r="C14688" s="418"/>
      <c r="D14688" s="418"/>
    </row>
    <row r="14689" spans="2:4">
      <c r="B14689" s="417"/>
      <c r="C14689" s="418"/>
      <c r="D14689" s="418"/>
    </row>
    <row r="14690" spans="2:4">
      <c r="B14690" s="417"/>
      <c r="C14690" s="418"/>
      <c r="D14690" s="418"/>
    </row>
    <row r="14691" spans="2:4">
      <c r="B14691" s="417"/>
      <c r="C14691" s="418"/>
      <c r="D14691" s="418"/>
    </row>
    <row r="14692" spans="2:4">
      <c r="B14692" s="417"/>
      <c r="C14692" s="418"/>
      <c r="D14692" s="418"/>
    </row>
    <row r="14693" spans="2:4">
      <c r="B14693" s="417"/>
      <c r="C14693" s="418"/>
      <c r="D14693" s="418"/>
    </row>
    <row r="14694" spans="2:4">
      <c r="B14694" s="417"/>
      <c r="C14694" s="418"/>
      <c r="D14694" s="418"/>
    </row>
    <row r="14695" spans="2:4">
      <c r="B14695" s="417"/>
      <c r="C14695" s="418"/>
      <c r="D14695" s="418"/>
    </row>
    <row r="14696" spans="2:4">
      <c r="B14696" s="417"/>
      <c r="C14696" s="418"/>
      <c r="D14696" s="418"/>
    </row>
    <row r="14697" spans="2:4">
      <c r="B14697" s="417"/>
      <c r="C14697" s="418"/>
      <c r="D14697" s="418"/>
    </row>
    <row r="14698" spans="2:4">
      <c r="B14698" s="417"/>
      <c r="C14698" s="418"/>
      <c r="D14698" s="418"/>
    </row>
    <row r="14699" spans="2:4">
      <c r="B14699" s="417"/>
      <c r="C14699" s="418"/>
      <c r="D14699" s="418"/>
    </row>
    <row r="14700" spans="2:4">
      <c r="B14700" s="417"/>
      <c r="C14700" s="418"/>
      <c r="D14700" s="418"/>
    </row>
    <row r="14701" spans="2:4">
      <c r="B14701" s="417"/>
      <c r="C14701" s="418"/>
      <c r="D14701" s="418"/>
    </row>
    <row r="14702" spans="2:4">
      <c r="B14702" s="417"/>
      <c r="C14702" s="418"/>
      <c r="D14702" s="418"/>
    </row>
    <row r="14703" spans="2:4">
      <c r="B14703" s="417"/>
      <c r="C14703" s="418"/>
      <c r="D14703" s="418"/>
    </row>
    <row r="14704" spans="2:4">
      <c r="B14704" s="417"/>
      <c r="C14704" s="418"/>
      <c r="D14704" s="418"/>
    </row>
    <row r="14705" spans="2:4">
      <c r="B14705" s="417"/>
      <c r="C14705" s="418"/>
      <c r="D14705" s="418"/>
    </row>
    <row r="14706" spans="2:4">
      <c r="B14706" s="417"/>
      <c r="C14706" s="418"/>
      <c r="D14706" s="418"/>
    </row>
    <row r="14707" spans="2:4">
      <c r="B14707" s="417"/>
      <c r="C14707" s="418"/>
      <c r="D14707" s="418"/>
    </row>
    <row r="14708" spans="2:4">
      <c r="B14708" s="417"/>
      <c r="C14708" s="418"/>
      <c r="D14708" s="418"/>
    </row>
    <row r="14709" spans="2:4">
      <c r="B14709" s="417"/>
      <c r="C14709" s="418"/>
      <c r="D14709" s="418"/>
    </row>
    <row r="14710" spans="2:4">
      <c r="B14710" s="417"/>
      <c r="C14710" s="418"/>
      <c r="D14710" s="418"/>
    </row>
    <row r="14711" spans="2:4">
      <c r="B14711" s="417"/>
      <c r="C14711" s="418"/>
      <c r="D14711" s="418"/>
    </row>
    <row r="14712" spans="2:4">
      <c r="B14712" s="417"/>
      <c r="C14712" s="418"/>
      <c r="D14712" s="418"/>
    </row>
    <row r="14713" spans="2:4">
      <c r="B14713" s="417"/>
      <c r="C14713" s="418"/>
      <c r="D14713" s="418"/>
    </row>
    <row r="14714" spans="2:4">
      <c r="B14714" s="417"/>
      <c r="C14714" s="418"/>
      <c r="D14714" s="418"/>
    </row>
    <row r="14715" spans="2:4">
      <c r="B14715" s="417"/>
      <c r="C14715" s="418"/>
      <c r="D14715" s="418"/>
    </row>
    <row r="14716" spans="2:4">
      <c r="B14716" s="417"/>
      <c r="C14716" s="418"/>
      <c r="D14716" s="418"/>
    </row>
    <row r="14717" spans="2:4">
      <c r="B14717" s="417"/>
      <c r="C14717" s="418"/>
      <c r="D14717" s="418"/>
    </row>
    <row r="14718" spans="2:4">
      <c r="B14718" s="417"/>
      <c r="C14718" s="418"/>
      <c r="D14718" s="418"/>
    </row>
    <row r="14719" spans="2:4">
      <c r="B14719" s="417"/>
      <c r="C14719" s="418"/>
      <c r="D14719" s="418"/>
    </row>
    <row r="14720" spans="2:4">
      <c r="B14720" s="417"/>
      <c r="C14720" s="418"/>
      <c r="D14720" s="418"/>
    </row>
    <row r="14721" spans="2:4">
      <c r="B14721" s="417"/>
      <c r="C14721" s="418"/>
      <c r="D14721" s="418"/>
    </row>
    <row r="14722" spans="2:4">
      <c r="B14722" s="417"/>
      <c r="C14722" s="418"/>
      <c r="D14722" s="418"/>
    </row>
    <row r="14723" spans="2:4">
      <c r="B14723" s="417"/>
      <c r="C14723" s="418"/>
      <c r="D14723" s="418"/>
    </row>
    <row r="14724" spans="2:4">
      <c r="B14724" s="417"/>
      <c r="C14724" s="418"/>
      <c r="D14724" s="418"/>
    </row>
    <row r="14725" spans="2:4">
      <c r="B14725" s="417"/>
      <c r="C14725" s="418"/>
      <c r="D14725" s="418"/>
    </row>
    <row r="14726" spans="2:4">
      <c r="B14726" s="417"/>
      <c r="C14726" s="418"/>
      <c r="D14726" s="418"/>
    </row>
    <row r="14727" spans="2:4">
      <c r="B14727" s="417"/>
      <c r="C14727" s="418"/>
      <c r="D14727" s="418"/>
    </row>
    <row r="14728" spans="2:4">
      <c r="B14728" s="417"/>
      <c r="C14728" s="418"/>
      <c r="D14728" s="418"/>
    </row>
    <row r="14729" spans="2:4">
      <c r="B14729" s="417"/>
      <c r="C14729" s="418"/>
      <c r="D14729" s="418"/>
    </row>
    <row r="14730" spans="2:4">
      <c r="B14730" s="417"/>
      <c r="C14730" s="418"/>
      <c r="D14730" s="418"/>
    </row>
    <row r="14731" spans="2:4">
      <c r="B14731" s="417"/>
      <c r="C14731" s="418"/>
      <c r="D14731" s="418"/>
    </row>
    <row r="14732" spans="2:4">
      <c r="B14732" s="417"/>
      <c r="C14732" s="418"/>
      <c r="D14732" s="418"/>
    </row>
    <row r="14733" spans="2:4">
      <c r="B14733" s="417"/>
      <c r="C14733" s="418"/>
      <c r="D14733" s="418"/>
    </row>
    <row r="14734" spans="2:4">
      <c r="B14734" s="417"/>
      <c r="C14734" s="418"/>
      <c r="D14734" s="418"/>
    </row>
    <row r="14735" spans="2:4">
      <c r="B14735" s="417"/>
      <c r="C14735" s="418"/>
      <c r="D14735" s="418"/>
    </row>
    <row r="14736" spans="2:4">
      <c r="B14736" s="417"/>
      <c r="C14736" s="418"/>
      <c r="D14736" s="418"/>
    </row>
    <row r="14737" spans="2:4">
      <c r="B14737" s="417"/>
      <c r="C14737" s="418"/>
      <c r="D14737" s="418"/>
    </row>
    <row r="14738" spans="2:4">
      <c r="B14738" s="417"/>
      <c r="C14738" s="418"/>
      <c r="D14738" s="418"/>
    </row>
    <row r="14739" spans="2:4">
      <c r="B14739" s="417"/>
      <c r="C14739" s="418"/>
      <c r="D14739" s="418"/>
    </row>
    <row r="14740" spans="2:4">
      <c r="B14740" s="417"/>
      <c r="C14740" s="418"/>
      <c r="D14740" s="418"/>
    </row>
    <row r="14741" spans="2:4">
      <c r="B14741" s="417"/>
      <c r="C14741" s="418"/>
      <c r="D14741" s="418"/>
    </row>
    <row r="14742" spans="2:4">
      <c r="B14742" s="417"/>
      <c r="C14742" s="418"/>
      <c r="D14742" s="418"/>
    </row>
    <row r="14743" spans="2:4">
      <c r="B14743" s="417"/>
      <c r="C14743" s="418"/>
      <c r="D14743" s="418"/>
    </row>
    <row r="14744" spans="2:4">
      <c r="B14744" s="417"/>
      <c r="C14744" s="418"/>
      <c r="D14744" s="418"/>
    </row>
    <row r="14745" spans="2:4">
      <c r="B14745" s="417"/>
      <c r="C14745" s="418"/>
      <c r="D14745" s="418"/>
    </row>
    <row r="14746" spans="2:4">
      <c r="B14746" s="417"/>
      <c r="C14746" s="418"/>
      <c r="D14746" s="418"/>
    </row>
    <row r="14747" spans="2:4">
      <c r="B14747" s="417"/>
      <c r="C14747" s="418"/>
      <c r="D14747" s="418"/>
    </row>
    <row r="14748" spans="2:4">
      <c r="B14748" s="417"/>
      <c r="C14748" s="418"/>
      <c r="D14748" s="418"/>
    </row>
    <row r="14749" spans="2:4">
      <c r="B14749" s="417"/>
      <c r="C14749" s="418"/>
      <c r="D14749" s="418"/>
    </row>
    <row r="14750" spans="2:4">
      <c r="B14750" s="417"/>
      <c r="C14750" s="418"/>
      <c r="D14750" s="418"/>
    </row>
    <row r="14751" spans="2:4">
      <c r="B14751" s="417"/>
      <c r="C14751" s="418"/>
      <c r="D14751" s="418"/>
    </row>
    <row r="14752" spans="2:4">
      <c r="B14752" s="417"/>
      <c r="C14752" s="418"/>
      <c r="D14752" s="418"/>
    </row>
    <row r="14753" spans="2:4">
      <c r="B14753" s="417"/>
      <c r="C14753" s="418"/>
      <c r="D14753" s="418"/>
    </row>
    <row r="14754" spans="2:4">
      <c r="B14754" s="417"/>
      <c r="C14754" s="418"/>
      <c r="D14754" s="418"/>
    </row>
    <row r="14755" spans="2:4">
      <c r="B14755" s="417"/>
      <c r="C14755" s="418"/>
      <c r="D14755" s="418"/>
    </row>
    <row r="14756" spans="2:4">
      <c r="B14756" s="417"/>
      <c r="C14756" s="418"/>
      <c r="D14756" s="418"/>
    </row>
    <row r="14757" spans="2:4">
      <c r="B14757" s="417"/>
      <c r="C14757" s="418"/>
      <c r="D14757" s="418"/>
    </row>
    <row r="14758" spans="2:4">
      <c r="B14758" s="417"/>
      <c r="C14758" s="418"/>
      <c r="D14758" s="418"/>
    </row>
    <row r="14759" spans="2:4">
      <c r="B14759" s="417"/>
      <c r="C14759" s="418"/>
      <c r="D14759" s="418"/>
    </row>
    <row r="14760" spans="2:4">
      <c r="B14760" s="417"/>
      <c r="C14760" s="418"/>
      <c r="D14760" s="418"/>
    </row>
    <row r="14761" spans="2:4">
      <c r="B14761" s="417"/>
      <c r="C14761" s="418"/>
      <c r="D14761" s="418"/>
    </row>
    <row r="14762" spans="2:4">
      <c r="B14762" s="417"/>
      <c r="C14762" s="418"/>
      <c r="D14762" s="418"/>
    </row>
    <row r="14763" spans="2:4">
      <c r="B14763" s="417"/>
      <c r="C14763" s="418"/>
      <c r="D14763" s="418"/>
    </row>
    <row r="14764" spans="2:4">
      <c r="B14764" s="417"/>
      <c r="C14764" s="418"/>
      <c r="D14764" s="418"/>
    </row>
    <row r="14765" spans="2:4">
      <c r="B14765" s="417"/>
      <c r="C14765" s="418"/>
      <c r="D14765" s="418"/>
    </row>
    <row r="14766" spans="2:4">
      <c r="B14766" s="417"/>
      <c r="C14766" s="418"/>
      <c r="D14766" s="418"/>
    </row>
    <row r="14767" spans="2:4">
      <c r="B14767" s="417"/>
      <c r="C14767" s="418"/>
      <c r="D14767" s="418"/>
    </row>
    <row r="14768" spans="2:4">
      <c r="B14768" s="417"/>
      <c r="C14768" s="418"/>
      <c r="D14768" s="418"/>
    </row>
    <row r="14769" spans="2:4">
      <c r="B14769" s="417"/>
      <c r="C14769" s="418"/>
      <c r="D14769" s="418"/>
    </row>
    <row r="14770" spans="2:4">
      <c r="B14770" s="417"/>
      <c r="C14770" s="418"/>
      <c r="D14770" s="418"/>
    </row>
    <row r="14771" spans="2:4">
      <c r="B14771" s="417"/>
      <c r="C14771" s="418"/>
      <c r="D14771" s="418"/>
    </row>
    <row r="14772" spans="2:4">
      <c r="B14772" s="417"/>
      <c r="C14772" s="418"/>
      <c r="D14772" s="418"/>
    </row>
    <row r="14773" spans="2:4">
      <c r="B14773" s="417"/>
      <c r="C14773" s="418"/>
      <c r="D14773" s="418"/>
    </row>
    <row r="14774" spans="2:4">
      <c r="B14774" s="417"/>
      <c r="C14774" s="418"/>
      <c r="D14774" s="418"/>
    </row>
    <row r="14775" spans="2:4">
      <c r="B14775" s="417"/>
      <c r="C14775" s="418"/>
      <c r="D14775" s="418"/>
    </row>
    <row r="14776" spans="2:4">
      <c r="B14776" s="417"/>
      <c r="C14776" s="418"/>
      <c r="D14776" s="418"/>
    </row>
    <row r="14777" spans="2:4">
      <c r="B14777" s="417"/>
      <c r="C14777" s="418"/>
      <c r="D14777" s="418"/>
    </row>
    <row r="14778" spans="2:4">
      <c r="B14778" s="417"/>
      <c r="C14778" s="418"/>
      <c r="D14778" s="418"/>
    </row>
    <row r="14779" spans="2:4">
      <c r="B14779" s="417"/>
      <c r="C14779" s="418"/>
      <c r="D14779" s="418"/>
    </row>
    <row r="14780" spans="2:4">
      <c r="B14780" s="417"/>
      <c r="C14780" s="418"/>
      <c r="D14780" s="418"/>
    </row>
    <row r="14781" spans="2:4">
      <c r="B14781" s="417"/>
      <c r="C14781" s="418"/>
      <c r="D14781" s="418"/>
    </row>
    <row r="14782" spans="2:4">
      <c r="B14782" s="417"/>
      <c r="C14782" s="418"/>
      <c r="D14782" s="418"/>
    </row>
    <row r="14783" spans="2:4">
      <c r="B14783" s="417"/>
      <c r="C14783" s="418"/>
      <c r="D14783" s="418"/>
    </row>
    <row r="14784" spans="2:4">
      <c r="B14784" s="417"/>
      <c r="C14784" s="418"/>
      <c r="D14784" s="418"/>
    </row>
    <row r="14785" spans="2:4">
      <c r="B14785" s="417"/>
      <c r="C14785" s="418"/>
      <c r="D14785" s="418"/>
    </row>
    <row r="14786" spans="2:4">
      <c r="B14786" s="417"/>
      <c r="C14786" s="418"/>
      <c r="D14786" s="418"/>
    </row>
    <row r="14787" spans="2:4">
      <c r="B14787" s="417"/>
      <c r="C14787" s="418"/>
      <c r="D14787" s="418"/>
    </row>
    <row r="14788" spans="2:4">
      <c r="B14788" s="417"/>
      <c r="C14788" s="418"/>
      <c r="D14788" s="418"/>
    </row>
    <row r="14789" spans="2:4">
      <c r="B14789" s="417"/>
      <c r="C14789" s="418"/>
      <c r="D14789" s="418"/>
    </row>
    <row r="14790" spans="2:4">
      <c r="B14790" s="417"/>
      <c r="C14790" s="418"/>
      <c r="D14790" s="418"/>
    </row>
    <row r="14791" spans="2:4">
      <c r="B14791" s="417"/>
      <c r="C14791" s="418"/>
      <c r="D14791" s="418"/>
    </row>
    <row r="14792" spans="2:4">
      <c r="B14792" s="417"/>
      <c r="C14792" s="418"/>
      <c r="D14792" s="418"/>
    </row>
    <row r="14793" spans="2:4">
      <c r="B14793" s="417"/>
      <c r="C14793" s="418"/>
      <c r="D14793" s="418"/>
    </row>
    <row r="14794" spans="2:4">
      <c r="B14794" s="417"/>
      <c r="C14794" s="418"/>
      <c r="D14794" s="418"/>
    </row>
    <row r="14795" spans="2:4">
      <c r="B14795" s="417"/>
      <c r="C14795" s="418"/>
      <c r="D14795" s="418"/>
    </row>
    <row r="14796" spans="2:4">
      <c r="B14796" s="417"/>
      <c r="C14796" s="418"/>
      <c r="D14796" s="418"/>
    </row>
    <row r="14797" spans="2:4">
      <c r="B14797" s="417"/>
      <c r="C14797" s="418"/>
      <c r="D14797" s="418"/>
    </row>
    <row r="14798" spans="2:4">
      <c r="B14798" s="417"/>
      <c r="C14798" s="418"/>
      <c r="D14798" s="418"/>
    </row>
    <row r="14799" spans="2:4">
      <c r="B14799" s="417"/>
      <c r="C14799" s="418"/>
      <c r="D14799" s="418"/>
    </row>
    <row r="14800" spans="2:4">
      <c r="B14800" s="417"/>
      <c r="C14800" s="418"/>
      <c r="D14800" s="418"/>
    </row>
    <row r="14801" spans="2:4">
      <c r="B14801" s="417"/>
      <c r="C14801" s="418"/>
      <c r="D14801" s="418"/>
    </row>
    <row r="14802" spans="2:4">
      <c r="B14802" s="417"/>
      <c r="C14802" s="418"/>
      <c r="D14802" s="418"/>
    </row>
    <row r="14803" spans="2:4">
      <c r="B14803" s="417"/>
      <c r="C14803" s="418"/>
      <c r="D14803" s="418"/>
    </row>
    <row r="14804" spans="2:4">
      <c r="B14804" s="417"/>
      <c r="C14804" s="418"/>
      <c r="D14804" s="418"/>
    </row>
    <row r="14805" spans="2:4">
      <c r="B14805" s="417"/>
      <c r="C14805" s="418"/>
      <c r="D14805" s="418"/>
    </row>
    <row r="14806" spans="2:4">
      <c r="B14806" s="417"/>
      <c r="C14806" s="418"/>
      <c r="D14806" s="418"/>
    </row>
    <row r="14807" spans="2:4">
      <c r="B14807" s="417"/>
      <c r="C14807" s="418"/>
      <c r="D14807" s="418"/>
    </row>
    <row r="14808" spans="2:4">
      <c r="B14808" s="417"/>
      <c r="C14808" s="418"/>
      <c r="D14808" s="418"/>
    </row>
    <row r="14809" spans="2:4">
      <c r="B14809" s="417"/>
      <c r="C14809" s="418"/>
      <c r="D14809" s="418"/>
    </row>
    <row r="14810" spans="2:4">
      <c r="B14810" s="417"/>
      <c r="C14810" s="418"/>
      <c r="D14810" s="418"/>
    </row>
    <row r="14811" spans="2:4">
      <c r="B14811" s="417"/>
      <c r="C14811" s="418"/>
      <c r="D14811" s="418"/>
    </row>
    <row r="14812" spans="2:4">
      <c r="B14812" s="417"/>
      <c r="C14812" s="418"/>
      <c r="D14812" s="418"/>
    </row>
    <row r="14813" spans="2:4">
      <c r="B14813" s="417"/>
      <c r="C14813" s="418"/>
      <c r="D14813" s="418"/>
    </row>
    <row r="14814" spans="2:4">
      <c r="B14814" s="417"/>
      <c r="C14814" s="418"/>
      <c r="D14814" s="418"/>
    </row>
    <row r="14815" spans="2:4">
      <c r="B14815" s="417"/>
      <c r="C14815" s="418"/>
      <c r="D14815" s="418"/>
    </row>
    <row r="14816" spans="2:4">
      <c r="B14816" s="417"/>
      <c r="C14816" s="418"/>
      <c r="D14816" s="418"/>
    </row>
    <row r="14817" spans="2:4">
      <c r="B14817" s="417"/>
      <c r="C14817" s="418"/>
      <c r="D14817" s="418"/>
    </row>
    <row r="14818" spans="2:4">
      <c r="B14818" s="417"/>
      <c r="C14818" s="418"/>
      <c r="D14818" s="418"/>
    </row>
    <row r="14819" spans="2:4">
      <c r="B14819" s="417"/>
      <c r="C14819" s="418"/>
      <c r="D14819" s="418"/>
    </row>
    <row r="14820" spans="2:4">
      <c r="B14820" s="417"/>
      <c r="C14820" s="418"/>
      <c r="D14820" s="418"/>
    </row>
    <row r="14821" spans="2:4">
      <c r="B14821" s="417"/>
      <c r="C14821" s="418"/>
      <c r="D14821" s="418"/>
    </row>
    <row r="14822" spans="2:4">
      <c r="B14822" s="417"/>
      <c r="C14822" s="418"/>
      <c r="D14822" s="418"/>
    </row>
    <row r="14823" spans="2:4">
      <c r="B14823" s="417"/>
      <c r="C14823" s="418"/>
      <c r="D14823" s="418"/>
    </row>
    <row r="14824" spans="2:4">
      <c r="B14824" s="417"/>
      <c r="C14824" s="418"/>
      <c r="D14824" s="418"/>
    </row>
    <row r="14825" spans="2:4">
      <c r="B14825" s="417"/>
      <c r="C14825" s="418"/>
      <c r="D14825" s="418"/>
    </row>
    <row r="14826" spans="2:4">
      <c r="B14826" s="417"/>
      <c r="C14826" s="418"/>
      <c r="D14826" s="418"/>
    </row>
    <row r="14827" spans="2:4">
      <c r="B14827" s="417"/>
      <c r="C14827" s="418"/>
      <c r="D14827" s="418"/>
    </row>
    <row r="14828" spans="2:4">
      <c r="B14828" s="417"/>
      <c r="C14828" s="418"/>
      <c r="D14828" s="418"/>
    </row>
    <row r="14829" spans="2:4">
      <c r="B14829" s="417"/>
      <c r="C14829" s="418"/>
      <c r="D14829" s="418"/>
    </row>
    <row r="14830" spans="2:4">
      <c r="B14830" s="417"/>
      <c r="C14830" s="418"/>
      <c r="D14830" s="418"/>
    </row>
    <row r="14831" spans="2:4">
      <c r="B14831" s="417"/>
      <c r="C14831" s="418"/>
      <c r="D14831" s="418"/>
    </row>
    <row r="14832" spans="2:4">
      <c r="B14832" s="417"/>
      <c r="C14832" s="418"/>
      <c r="D14832" s="418"/>
    </row>
    <row r="14833" spans="2:4">
      <c r="B14833" s="417"/>
      <c r="C14833" s="418"/>
      <c r="D14833" s="418"/>
    </row>
    <row r="14834" spans="2:4">
      <c r="B14834" s="417"/>
      <c r="C14834" s="418"/>
      <c r="D14834" s="418"/>
    </row>
    <row r="14835" spans="2:4">
      <c r="B14835" s="417"/>
      <c r="C14835" s="418"/>
      <c r="D14835" s="418"/>
    </row>
    <row r="14836" spans="2:4">
      <c r="B14836" s="417"/>
      <c r="C14836" s="418"/>
      <c r="D14836" s="418"/>
    </row>
    <row r="14837" spans="2:4">
      <c r="B14837" s="417"/>
      <c r="C14837" s="418"/>
      <c r="D14837" s="418"/>
    </row>
    <row r="14838" spans="2:4">
      <c r="B14838" s="417"/>
      <c r="C14838" s="418"/>
      <c r="D14838" s="418"/>
    </row>
    <row r="14839" spans="2:4">
      <c r="B14839" s="417"/>
      <c r="C14839" s="418"/>
      <c r="D14839" s="418"/>
    </row>
    <row r="14840" spans="2:4">
      <c r="B14840" s="417"/>
      <c r="C14840" s="418"/>
      <c r="D14840" s="418"/>
    </row>
    <row r="14841" spans="2:4">
      <c r="B14841" s="417"/>
      <c r="C14841" s="418"/>
      <c r="D14841" s="418"/>
    </row>
    <row r="14842" spans="2:4">
      <c r="B14842" s="417"/>
      <c r="C14842" s="418"/>
      <c r="D14842" s="418"/>
    </row>
    <row r="14843" spans="2:4">
      <c r="B14843" s="417"/>
      <c r="C14843" s="418"/>
      <c r="D14843" s="418"/>
    </row>
    <row r="14844" spans="2:4">
      <c r="B14844" s="417"/>
      <c r="C14844" s="418"/>
      <c r="D14844" s="418"/>
    </row>
    <row r="14845" spans="2:4">
      <c r="B14845" s="417"/>
      <c r="C14845" s="418"/>
      <c r="D14845" s="418"/>
    </row>
    <row r="14846" spans="2:4">
      <c r="B14846" s="417"/>
      <c r="C14846" s="418"/>
      <c r="D14846" s="418"/>
    </row>
    <row r="14847" spans="2:4">
      <c r="B14847" s="417"/>
      <c r="C14847" s="418"/>
      <c r="D14847" s="418"/>
    </row>
    <row r="14848" spans="2:4">
      <c r="B14848" s="417"/>
      <c r="C14848" s="418"/>
      <c r="D14848" s="418"/>
    </row>
    <row r="14849" spans="2:4">
      <c r="B14849" s="417"/>
      <c r="C14849" s="418"/>
      <c r="D14849" s="418"/>
    </row>
    <row r="14850" spans="2:4">
      <c r="B14850" s="417"/>
      <c r="C14850" s="418"/>
      <c r="D14850" s="418"/>
    </row>
    <row r="14851" spans="2:4">
      <c r="B14851" s="417"/>
      <c r="C14851" s="418"/>
      <c r="D14851" s="418"/>
    </row>
    <row r="14852" spans="2:4">
      <c r="B14852" s="417"/>
      <c r="C14852" s="418"/>
      <c r="D14852" s="418"/>
    </row>
    <row r="14853" spans="2:4">
      <c r="B14853" s="417"/>
      <c r="C14853" s="418"/>
      <c r="D14853" s="418"/>
    </row>
    <row r="14854" spans="2:4">
      <c r="B14854" s="417"/>
      <c r="C14854" s="418"/>
      <c r="D14854" s="418"/>
    </row>
    <row r="14855" spans="2:4">
      <c r="B14855" s="417"/>
      <c r="C14855" s="418"/>
      <c r="D14855" s="418"/>
    </row>
    <row r="14856" spans="2:4">
      <c r="B14856" s="417"/>
      <c r="C14856" s="418"/>
      <c r="D14856" s="418"/>
    </row>
    <row r="14857" spans="2:4">
      <c r="B14857" s="417"/>
      <c r="C14857" s="418"/>
      <c r="D14857" s="418"/>
    </row>
    <row r="14858" spans="2:4">
      <c r="B14858" s="417"/>
      <c r="C14858" s="418"/>
      <c r="D14858" s="418"/>
    </row>
    <row r="14859" spans="2:4">
      <c r="B14859" s="417"/>
      <c r="C14859" s="418"/>
      <c r="D14859" s="418"/>
    </row>
    <row r="14860" spans="2:4">
      <c r="B14860" s="417"/>
      <c r="C14860" s="418"/>
      <c r="D14860" s="418"/>
    </row>
    <row r="14861" spans="2:4">
      <c r="B14861" s="417"/>
      <c r="C14861" s="418"/>
      <c r="D14861" s="418"/>
    </row>
    <row r="14862" spans="2:4">
      <c r="B14862" s="417"/>
      <c r="C14862" s="418"/>
      <c r="D14862" s="418"/>
    </row>
    <row r="14863" spans="2:4">
      <c r="B14863" s="417"/>
      <c r="C14863" s="418"/>
      <c r="D14863" s="418"/>
    </row>
    <row r="14864" spans="2:4">
      <c r="B14864" s="417"/>
      <c r="C14864" s="418"/>
      <c r="D14864" s="418"/>
    </row>
    <row r="14865" spans="2:4">
      <c r="B14865" s="417"/>
      <c r="C14865" s="418"/>
      <c r="D14865" s="418"/>
    </row>
    <row r="14866" spans="2:4">
      <c r="B14866" s="417"/>
      <c r="C14866" s="418"/>
      <c r="D14866" s="418"/>
    </row>
    <row r="14867" spans="2:4">
      <c r="B14867" s="417"/>
      <c r="C14867" s="418"/>
      <c r="D14867" s="418"/>
    </row>
    <row r="14868" spans="2:4">
      <c r="B14868" s="417"/>
      <c r="C14868" s="418"/>
      <c r="D14868" s="418"/>
    </row>
    <row r="14869" spans="2:4">
      <c r="B14869" s="417"/>
      <c r="C14869" s="418"/>
      <c r="D14869" s="418"/>
    </row>
    <row r="14870" spans="2:4">
      <c r="B14870" s="417"/>
      <c r="C14870" s="418"/>
      <c r="D14870" s="418"/>
    </row>
    <row r="14871" spans="2:4">
      <c r="B14871" s="417"/>
      <c r="C14871" s="418"/>
      <c r="D14871" s="418"/>
    </row>
    <row r="14872" spans="2:4">
      <c r="B14872" s="417"/>
      <c r="C14872" s="418"/>
      <c r="D14872" s="418"/>
    </row>
    <row r="14873" spans="2:4">
      <c r="B14873" s="417"/>
      <c r="C14873" s="418"/>
      <c r="D14873" s="418"/>
    </row>
    <row r="14874" spans="2:4">
      <c r="B14874" s="417"/>
      <c r="C14874" s="418"/>
      <c r="D14874" s="418"/>
    </row>
    <row r="14875" spans="2:4">
      <c r="B14875" s="417"/>
      <c r="C14875" s="418"/>
      <c r="D14875" s="418"/>
    </row>
    <row r="14876" spans="2:4">
      <c r="B14876" s="417"/>
      <c r="C14876" s="418"/>
      <c r="D14876" s="418"/>
    </row>
    <row r="14877" spans="2:4">
      <c r="B14877" s="417"/>
      <c r="C14877" s="418"/>
      <c r="D14877" s="418"/>
    </row>
    <row r="14878" spans="2:4">
      <c r="B14878" s="417"/>
      <c r="C14878" s="418"/>
      <c r="D14878" s="418"/>
    </row>
    <row r="14879" spans="2:4">
      <c r="B14879" s="417"/>
      <c r="C14879" s="418"/>
      <c r="D14879" s="418"/>
    </row>
    <row r="14880" spans="2:4">
      <c r="B14880" s="417"/>
      <c r="C14880" s="418"/>
      <c r="D14880" s="418"/>
    </row>
    <row r="14881" spans="2:4">
      <c r="B14881" s="417"/>
      <c r="C14881" s="418"/>
      <c r="D14881" s="418"/>
    </row>
    <row r="14882" spans="2:4">
      <c r="B14882" s="417"/>
      <c r="C14882" s="418"/>
      <c r="D14882" s="418"/>
    </row>
    <row r="14883" spans="2:4">
      <c r="B14883" s="417"/>
      <c r="C14883" s="418"/>
      <c r="D14883" s="418"/>
    </row>
    <row r="14884" spans="2:4">
      <c r="B14884" s="417"/>
      <c r="C14884" s="418"/>
      <c r="D14884" s="418"/>
    </row>
    <row r="14885" spans="2:4">
      <c r="B14885" s="417"/>
      <c r="C14885" s="418"/>
      <c r="D14885" s="418"/>
    </row>
    <row r="14886" spans="2:4">
      <c r="B14886" s="417"/>
      <c r="C14886" s="418"/>
      <c r="D14886" s="418"/>
    </row>
    <row r="14887" spans="2:4">
      <c r="B14887" s="417"/>
      <c r="C14887" s="418"/>
      <c r="D14887" s="418"/>
    </row>
    <row r="14888" spans="2:4">
      <c r="B14888" s="417"/>
      <c r="C14888" s="418"/>
      <c r="D14888" s="418"/>
    </row>
    <row r="14889" spans="2:4">
      <c r="B14889" s="417"/>
      <c r="C14889" s="418"/>
      <c r="D14889" s="418"/>
    </row>
    <row r="14890" spans="2:4">
      <c r="B14890" s="417"/>
      <c r="C14890" s="418"/>
      <c r="D14890" s="418"/>
    </row>
    <row r="14891" spans="2:4">
      <c r="B14891" s="417"/>
      <c r="C14891" s="418"/>
      <c r="D14891" s="418"/>
    </row>
    <row r="14892" spans="2:4">
      <c r="B14892" s="417"/>
      <c r="C14892" s="418"/>
      <c r="D14892" s="418"/>
    </row>
    <row r="14893" spans="2:4">
      <c r="B14893" s="417"/>
      <c r="C14893" s="418"/>
      <c r="D14893" s="418"/>
    </row>
    <row r="14894" spans="2:4">
      <c r="B14894" s="417"/>
      <c r="C14894" s="418"/>
      <c r="D14894" s="418"/>
    </row>
    <row r="14895" spans="2:4">
      <c r="B14895" s="417"/>
      <c r="C14895" s="418"/>
      <c r="D14895" s="418"/>
    </row>
    <row r="14896" spans="2:4">
      <c r="B14896" s="417"/>
      <c r="C14896" s="418"/>
      <c r="D14896" s="418"/>
    </row>
    <row r="14897" spans="2:4">
      <c r="B14897" s="417"/>
      <c r="C14897" s="418"/>
      <c r="D14897" s="418"/>
    </row>
    <row r="14898" spans="2:4">
      <c r="B14898" s="417"/>
      <c r="C14898" s="418"/>
      <c r="D14898" s="418"/>
    </row>
    <row r="14899" spans="2:4">
      <c r="B14899" s="417"/>
      <c r="C14899" s="418"/>
      <c r="D14899" s="418"/>
    </row>
    <row r="14900" spans="2:4">
      <c r="B14900" s="417"/>
      <c r="C14900" s="418"/>
      <c r="D14900" s="418"/>
    </row>
    <row r="14901" spans="2:4">
      <c r="B14901" s="417"/>
      <c r="C14901" s="418"/>
      <c r="D14901" s="418"/>
    </row>
    <row r="14902" spans="2:4">
      <c r="B14902" s="417"/>
      <c r="C14902" s="418"/>
      <c r="D14902" s="418"/>
    </row>
    <row r="14903" spans="2:4">
      <c r="B14903" s="417"/>
      <c r="C14903" s="418"/>
      <c r="D14903" s="418"/>
    </row>
    <row r="14904" spans="2:4">
      <c r="B14904" s="417"/>
      <c r="C14904" s="418"/>
      <c r="D14904" s="418"/>
    </row>
    <row r="14905" spans="2:4">
      <c r="B14905" s="417"/>
      <c r="C14905" s="418"/>
      <c r="D14905" s="418"/>
    </row>
    <row r="14906" spans="2:4">
      <c r="B14906" s="417"/>
      <c r="C14906" s="418"/>
      <c r="D14906" s="418"/>
    </row>
    <row r="14907" spans="2:4">
      <c r="B14907" s="417"/>
      <c r="C14907" s="418"/>
      <c r="D14907" s="418"/>
    </row>
    <row r="14908" spans="2:4">
      <c r="B14908" s="417"/>
      <c r="C14908" s="418"/>
      <c r="D14908" s="418"/>
    </row>
    <row r="14909" spans="2:4">
      <c r="B14909" s="417"/>
      <c r="C14909" s="418"/>
      <c r="D14909" s="418"/>
    </row>
    <row r="14910" spans="2:4">
      <c r="B14910" s="417"/>
      <c r="C14910" s="418"/>
      <c r="D14910" s="418"/>
    </row>
    <row r="14911" spans="2:4">
      <c r="B14911" s="417"/>
      <c r="C14911" s="418"/>
      <c r="D14911" s="418"/>
    </row>
    <row r="14912" spans="2:4">
      <c r="B14912" s="417"/>
      <c r="C14912" s="418"/>
      <c r="D14912" s="418"/>
    </row>
    <row r="14913" spans="2:4">
      <c r="B14913" s="417"/>
      <c r="C14913" s="418"/>
      <c r="D14913" s="418"/>
    </row>
    <row r="14914" spans="2:4">
      <c r="B14914" s="417"/>
      <c r="C14914" s="418"/>
      <c r="D14914" s="418"/>
    </row>
    <row r="14915" spans="2:4">
      <c r="B14915" s="417"/>
      <c r="C14915" s="418"/>
      <c r="D14915" s="418"/>
    </row>
    <row r="14916" spans="2:4">
      <c r="B14916" s="417"/>
      <c r="C14916" s="418"/>
      <c r="D14916" s="418"/>
    </row>
    <row r="14917" spans="2:4">
      <c r="B14917" s="417"/>
      <c r="C14917" s="418"/>
      <c r="D14917" s="418"/>
    </row>
    <row r="14918" spans="2:4">
      <c r="B14918" s="417"/>
      <c r="C14918" s="418"/>
      <c r="D14918" s="418"/>
    </row>
    <row r="14919" spans="2:4">
      <c r="B14919" s="417"/>
      <c r="C14919" s="418"/>
      <c r="D14919" s="418"/>
    </row>
    <row r="14920" spans="2:4">
      <c r="B14920" s="417"/>
      <c r="C14920" s="418"/>
      <c r="D14920" s="418"/>
    </row>
    <row r="14921" spans="2:4">
      <c r="B14921" s="417"/>
      <c r="C14921" s="418"/>
      <c r="D14921" s="418"/>
    </row>
    <row r="14922" spans="2:4">
      <c r="B14922" s="417"/>
      <c r="C14922" s="418"/>
      <c r="D14922" s="418"/>
    </row>
    <row r="14923" spans="2:4">
      <c r="B14923" s="417"/>
      <c r="C14923" s="418"/>
      <c r="D14923" s="418"/>
    </row>
    <row r="14924" spans="2:4">
      <c r="B14924" s="417"/>
      <c r="C14924" s="418"/>
      <c r="D14924" s="418"/>
    </row>
    <row r="14925" spans="2:4">
      <c r="B14925" s="417"/>
      <c r="C14925" s="418"/>
      <c r="D14925" s="418"/>
    </row>
    <row r="14926" spans="2:4">
      <c r="B14926" s="417"/>
      <c r="C14926" s="418"/>
      <c r="D14926" s="418"/>
    </row>
    <row r="14927" spans="2:4">
      <c r="B14927" s="417"/>
      <c r="C14927" s="418"/>
      <c r="D14927" s="418"/>
    </row>
    <row r="14928" spans="2:4">
      <c r="B14928" s="417"/>
      <c r="C14928" s="418"/>
      <c r="D14928" s="418"/>
    </row>
    <row r="14929" spans="2:4">
      <c r="B14929" s="417"/>
      <c r="C14929" s="418"/>
      <c r="D14929" s="418"/>
    </row>
    <row r="14930" spans="2:4">
      <c r="B14930" s="417"/>
      <c r="C14930" s="418"/>
      <c r="D14930" s="418"/>
    </row>
    <row r="14931" spans="2:4">
      <c r="B14931" s="417"/>
      <c r="C14931" s="418"/>
      <c r="D14931" s="418"/>
    </row>
    <row r="14932" spans="2:4">
      <c r="B14932" s="417"/>
      <c r="C14932" s="418"/>
      <c r="D14932" s="418"/>
    </row>
    <row r="14933" spans="2:4">
      <c r="B14933" s="417"/>
      <c r="C14933" s="418"/>
      <c r="D14933" s="418"/>
    </row>
    <row r="14934" spans="2:4">
      <c r="B14934" s="417"/>
      <c r="C14934" s="418"/>
      <c r="D14934" s="418"/>
    </row>
    <row r="14935" spans="2:4">
      <c r="B14935" s="417"/>
      <c r="C14935" s="418"/>
      <c r="D14935" s="418"/>
    </row>
    <row r="14936" spans="2:4">
      <c r="B14936" s="417"/>
      <c r="C14936" s="418"/>
      <c r="D14936" s="418"/>
    </row>
    <row r="14937" spans="2:4">
      <c r="B14937" s="417"/>
      <c r="C14937" s="418"/>
      <c r="D14937" s="418"/>
    </row>
    <row r="14938" spans="2:4">
      <c r="B14938" s="417"/>
      <c r="C14938" s="418"/>
      <c r="D14938" s="418"/>
    </row>
    <row r="14939" spans="2:4">
      <c r="B14939" s="417"/>
      <c r="C14939" s="418"/>
      <c r="D14939" s="418"/>
    </row>
    <row r="14940" spans="2:4">
      <c r="B14940" s="417"/>
      <c r="C14940" s="418"/>
      <c r="D14940" s="418"/>
    </row>
    <row r="14941" spans="2:4">
      <c r="B14941" s="417"/>
      <c r="C14941" s="418"/>
      <c r="D14941" s="418"/>
    </row>
    <row r="14942" spans="2:4">
      <c r="B14942" s="417"/>
      <c r="C14942" s="418"/>
      <c r="D14942" s="418"/>
    </row>
    <row r="14943" spans="2:4">
      <c r="B14943" s="417"/>
      <c r="C14943" s="418"/>
      <c r="D14943" s="418"/>
    </row>
    <row r="14944" spans="2:4">
      <c r="B14944" s="417"/>
      <c r="C14944" s="418"/>
      <c r="D14944" s="418"/>
    </row>
    <row r="14945" spans="2:4">
      <c r="B14945" s="417"/>
      <c r="C14945" s="418"/>
      <c r="D14945" s="418"/>
    </row>
    <row r="14946" spans="2:4">
      <c r="B14946" s="417"/>
      <c r="C14946" s="418"/>
      <c r="D14946" s="418"/>
    </row>
    <row r="14947" spans="2:4">
      <c r="B14947" s="417"/>
      <c r="C14947" s="418"/>
      <c r="D14947" s="418"/>
    </row>
    <row r="14948" spans="2:4">
      <c r="B14948" s="417"/>
      <c r="C14948" s="418"/>
      <c r="D14948" s="418"/>
    </row>
    <row r="14949" spans="2:4">
      <c r="B14949" s="417"/>
      <c r="C14949" s="418"/>
      <c r="D14949" s="418"/>
    </row>
    <row r="14950" spans="2:4">
      <c r="B14950" s="417"/>
      <c r="C14950" s="418"/>
      <c r="D14950" s="418"/>
    </row>
    <row r="14951" spans="2:4">
      <c r="B14951" s="417"/>
      <c r="C14951" s="418"/>
      <c r="D14951" s="418"/>
    </row>
    <row r="14952" spans="2:4">
      <c r="B14952" s="417"/>
      <c r="C14952" s="418"/>
      <c r="D14952" s="418"/>
    </row>
    <row r="14953" spans="2:4">
      <c r="B14953" s="417"/>
      <c r="C14953" s="418"/>
      <c r="D14953" s="418"/>
    </row>
    <row r="14954" spans="2:4">
      <c r="B14954" s="417"/>
      <c r="C14954" s="418"/>
      <c r="D14954" s="418"/>
    </row>
    <row r="14955" spans="2:4">
      <c r="B14955" s="417"/>
      <c r="C14955" s="418"/>
      <c r="D14955" s="418"/>
    </row>
    <row r="14956" spans="2:4">
      <c r="B14956" s="417"/>
      <c r="C14956" s="418"/>
      <c r="D14956" s="418"/>
    </row>
    <row r="14957" spans="2:4">
      <c r="B14957" s="417"/>
      <c r="C14957" s="418"/>
      <c r="D14957" s="418"/>
    </row>
    <row r="14958" spans="2:4">
      <c r="B14958" s="417"/>
      <c r="C14958" s="418"/>
      <c r="D14958" s="418"/>
    </row>
    <row r="14959" spans="2:4">
      <c r="B14959" s="417"/>
      <c r="C14959" s="418"/>
      <c r="D14959" s="418"/>
    </row>
    <row r="14960" spans="2:4">
      <c r="B14960" s="417"/>
      <c r="C14960" s="418"/>
      <c r="D14960" s="418"/>
    </row>
    <row r="14961" spans="2:4">
      <c r="B14961" s="417"/>
      <c r="C14961" s="418"/>
      <c r="D14961" s="418"/>
    </row>
    <row r="14962" spans="2:4">
      <c r="B14962" s="417"/>
      <c r="C14962" s="418"/>
      <c r="D14962" s="418"/>
    </row>
    <row r="14963" spans="2:4">
      <c r="B14963" s="417"/>
      <c r="C14963" s="418"/>
      <c r="D14963" s="418"/>
    </row>
    <row r="14964" spans="2:4">
      <c r="B14964" s="417"/>
      <c r="C14964" s="418"/>
      <c r="D14964" s="418"/>
    </row>
    <row r="14965" spans="2:4">
      <c r="B14965" s="417"/>
      <c r="C14965" s="418"/>
      <c r="D14965" s="418"/>
    </row>
    <row r="14966" spans="2:4">
      <c r="B14966" s="417"/>
      <c r="C14966" s="418"/>
      <c r="D14966" s="418"/>
    </row>
    <row r="14967" spans="2:4">
      <c r="B14967" s="417"/>
      <c r="C14967" s="418"/>
      <c r="D14967" s="418"/>
    </row>
    <row r="14968" spans="2:4">
      <c r="B14968" s="417"/>
      <c r="C14968" s="418"/>
      <c r="D14968" s="418"/>
    </row>
    <row r="14969" spans="2:4">
      <c r="B14969" s="417"/>
      <c r="C14969" s="418"/>
      <c r="D14969" s="418"/>
    </row>
    <row r="14970" spans="2:4">
      <c r="B14970" s="417"/>
      <c r="C14970" s="418"/>
      <c r="D14970" s="418"/>
    </row>
    <row r="14971" spans="2:4">
      <c r="B14971" s="417"/>
      <c r="C14971" s="418"/>
      <c r="D14971" s="418"/>
    </row>
    <row r="14972" spans="2:4">
      <c r="B14972" s="417"/>
      <c r="C14972" s="418"/>
      <c r="D14972" s="418"/>
    </row>
    <row r="14973" spans="2:4">
      <c r="B14973" s="417"/>
      <c r="C14973" s="418"/>
      <c r="D14973" s="418"/>
    </row>
    <row r="14974" spans="2:4">
      <c r="B14974" s="417"/>
      <c r="C14974" s="418"/>
      <c r="D14974" s="418"/>
    </row>
    <row r="14975" spans="2:4">
      <c r="B14975" s="417"/>
      <c r="C14975" s="418"/>
      <c r="D14975" s="418"/>
    </row>
    <row r="14976" spans="2:4">
      <c r="B14976" s="417"/>
      <c r="C14976" s="418"/>
      <c r="D14976" s="418"/>
    </row>
    <row r="14977" spans="2:4">
      <c r="B14977" s="417"/>
      <c r="C14977" s="418"/>
      <c r="D14977" s="418"/>
    </row>
    <row r="14978" spans="2:4">
      <c r="B14978" s="417"/>
      <c r="C14978" s="418"/>
      <c r="D14978" s="418"/>
    </row>
    <row r="14979" spans="2:4">
      <c r="B14979" s="417"/>
      <c r="C14979" s="418"/>
      <c r="D14979" s="418"/>
    </row>
    <row r="14980" spans="2:4">
      <c r="B14980" s="417"/>
      <c r="C14980" s="418"/>
      <c r="D14980" s="418"/>
    </row>
    <row r="14981" spans="2:4">
      <c r="B14981" s="417"/>
      <c r="C14981" s="418"/>
      <c r="D14981" s="418"/>
    </row>
    <row r="14982" spans="2:4">
      <c r="B14982" s="417"/>
      <c r="C14982" s="418"/>
      <c r="D14982" s="418"/>
    </row>
    <row r="14983" spans="2:4">
      <c r="B14983" s="417"/>
      <c r="C14983" s="418"/>
      <c r="D14983" s="418"/>
    </row>
    <row r="14984" spans="2:4">
      <c r="B14984" s="417"/>
      <c r="C14984" s="418"/>
      <c r="D14984" s="418"/>
    </row>
    <row r="14985" spans="2:4">
      <c r="B14985" s="417"/>
      <c r="C14985" s="418"/>
      <c r="D14985" s="418"/>
    </row>
    <row r="14986" spans="2:4">
      <c r="B14986" s="417"/>
      <c r="C14986" s="418"/>
      <c r="D14986" s="418"/>
    </row>
    <row r="14987" spans="2:4">
      <c r="B14987" s="417"/>
      <c r="C14987" s="418"/>
      <c r="D14987" s="418"/>
    </row>
    <row r="14988" spans="2:4">
      <c r="B14988" s="417"/>
      <c r="C14988" s="418"/>
      <c r="D14988" s="418"/>
    </row>
    <row r="14989" spans="2:4">
      <c r="B14989" s="417"/>
      <c r="C14989" s="418"/>
      <c r="D14989" s="418"/>
    </row>
    <row r="14990" spans="2:4">
      <c r="B14990" s="417"/>
      <c r="C14990" s="418"/>
      <c r="D14990" s="418"/>
    </row>
    <row r="14991" spans="2:4">
      <c r="B14991" s="417"/>
      <c r="C14991" s="418"/>
      <c r="D14991" s="418"/>
    </row>
    <row r="14992" spans="2:4">
      <c r="B14992" s="417"/>
      <c r="C14992" s="418"/>
      <c r="D14992" s="418"/>
    </row>
    <row r="14993" spans="2:4">
      <c r="B14993" s="417"/>
      <c r="C14993" s="418"/>
      <c r="D14993" s="418"/>
    </row>
    <row r="14994" spans="2:4">
      <c r="B14994" s="417"/>
      <c r="C14994" s="418"/>
      <c r="D14994" s="418"/>
    </row>
    <row r="14995" spans="2:4">
      <c r="B14995" s="417"/>
      <c r="C14995" s="418"/>
      <c r="D14995" s="418"/>
    </row>
    <row r="14996" spans="2:4">
      <c r="B14996" s="417"/>
      <c r="C14996" s="418"/>
      <c r="D14996" s="418"/>
    </row>
    <row r="14997" spans="2:4">
      <c r="B14997" s="417"/>
      <c r="C14997" s="418"/>
      <c r="D14997" s="418"/>
    </row>
    <row r="14998" spans="2:4">
      <c r="B14998" s="417"/>
      <c r="C14998" s="418"/>
      <c r="D14998" s="418"/>
    </row>
    <row r="14999" spans="2:4">
      <c r="B14999" s="417"/>
      <c r="C14999" s="418"/>
      <c r="D14999" s="418"/>
    </row>
    <row r="15000" spans="2:4">
      <c r="B15000" s="417"/>
      <c r="C15000" s="418"/>
      <c r="D15000" s="418"/>
    </row>
    <row r="15001" spans="2:4">
      <c r="B15001" s="417"/>
      <c r="C15001" s="418"/>
      <c r="D15001" s="418"/>
    </row>
    <row r="15002" spans="2:4">
      <c r="B15002" s="417"/>
      <c r="C15002" s="418"/>
      <c r="D15002" s="418"/>
    </row>
    <row r="15003" spans="2:4">
      <c r="B15003" s="417"/>
      <c r="C15003" s="418"/>
      <c r="D15003" s="418"/>
    </row>
    <row r="15004" spans="2:4">
      <c r="B15004" s="417"/>
      <c r="C15004" s="418"/>
      <c r="D15004" s="418"/>
    </row>
    <row r="15005" spans="2:4">
      <c r="B15005" s="417"/>
      <c r="C15005" s="418"/>
      <c r="D15005" s="418"/>
    </row>
    <row r="15006" spans="2:4">
      <c r="B15006" s="417"/>
      <c r="C15006" s="418"/>
      <c r="D15006" s="418"/>
    </row>
    <row r="15007" spans="2:4">
      <c r="B15007" s="417"/>
      <c r="C15007" s="418"/>
      <c r="D15007" s="418"/>
    </row>
    <row r="15008" spans="2:4">
      <c r="B15008" s="417"/>
      <c r="C15008" s="418"/>
      <c r="D15008" s="418"/>
    </row>
    <row r="15009" spans="2:4">
      <c r="B15009" s="417"/>
      <c r="C15009" s="418"/>
      <c r="D15009" s="418"/>
    </row>
    <row r="15010" spans="2:4">
      <c r="B15010" s="417"/>
      <c r="C15010" s="418"/>
      <c r="D15010" s="418"/>
    </row>
    <row r="15011" spans="2:4">
      <c r="B15011" s="417"/>
      <c r="C15011" s="418"/>
      <c r="D15011" s="418"/>
    </row>
    <row r="15012" spans="2:4">
      <c r="B15012" s="417"/>
      <c r="C15012" s="418"/>
      <c r="D15012" s="418"/>
    </row>
    <row r="15013" spans="2:4">
      <c r="B15013" s="417"/>
      <c r="C15013" s="418"/>
      <c r="D15013" s="418"/>
    </row>
    <row r="15014" spans="2:4">
      <c r="B15014" s="417"/>
      <c r="C15014" s="418"/>
      <c r="D15014" s="418"/>
    </row>
    <row r="15015" spans="2:4">
      <c r="B15015" s="417"/>
      <c r="C15015" s="418"/>
      <c r="D15015" s="418"/>
    </row>
    <row r="15016" spans="2:4">
      <c r="B15016" s="417"/>
      <c r="C15016" s="418"/>
      <c r="D15016" s="418"/>
    </row>
    <row r="15017" spans="2:4">
      <c r="B15017" s="417"/>
      <c r="C15017" s="418"/>
      <c r="D15017" s="418"/>
    </row>
    <row r="15018" spans="2:4">
      <c r="B15018" s="417"/>
      <c r="C15018" s="418"/>
      <c r="D15018" s="418"/>
    </row>
    <row r="15019" spans="2:4">
      <c r="B15019" s="417"/>
      <c r="C15019" s="418"/>
      <c r="D15019" s="418"/>
    </row>
    <row r="15020" spans="2:4">
      <c r="B15020" s="417"/>
      <c r="C15020" s="418"/>
      <c r="D15020" s="418"/>
    </row>
    <row r="15021" spans="2:4">
      <c r="B15021" s="417"/>
      <c r="C15021" s="418"/>
      <c r="D15021" s="418"/>
    </row>
    <row r="15022" spans="2:4">
      <c r="B15022" s="417"/>
      <c r="C15022" s="418"/>
      <c r="D15022" s="418"/>
    </row>
    <row r="15023" spans="2:4">
      <c r="B15023" s="417"/>
      <c r="C15023" s="418"/>
      <c r="D15023" s="418"/>
    </row>
    <row r="15024" spans="2:4">
      <c r="B15024" s="417"/>
      <c r="C15024" s="418"/>
      <c r="D15024" s="418"/>
    </row>
    <row r="15025" spans="2:4">
      <c r="B15025" s="417"/>
      <c r="C15025" s="418"/>
      <c r="D15025" s="418"/>
    </row>
    <row r="15026" spans="2:4">
      <c r="B15026" s="417"/>
      <c r="C15026" s="418"/>
      <c r="D15026" s="418"/>
    </row>
    <row r="15027" spans="2:4">
      <c r="B15027" s="417"/>
      <c r="C15027" s="418"/>
      <c r="D15027" s="418"/>
    </row>
    <row r="15028" spans="2:4">
      <c r="B15028" s="417"/>
      <c r="C15028" s="418"/>
      <c r="D15028" s="418"/>
    </row>
    <row r="15029" spans="2:4">
      <c r="B15029" s="417"/>
      <c r="C15029" s="418"/>
      <c r="D15029" s="418"/>
    </row>
    <row r="15030" spans="2:4">
      <c r="B15030" s="417"/>
      <c r="C15030" s="418"/>
      <c r="D15030" s="418"/>
    </row>
    <row r="15031" spans="2:4">
      <c r="B15031" s="417"/>
      <c r="C15031" s="418"/>
      <c r="D15031" s="418"/>
    </row>
    <row r="15032" spans="2:4">
      <c r="B15032" s="417"/>
      <c r="C15032" s="418"/>
      <c r="D15032" s="418"/>
    </row>
    <row r="15033" spans="2:4">
      <c r="B15033" s="417"/>
      <c r="C15033" s="418"/>
      <c r="D15033" s="418"/>
    </row>
    <row r="15034" spans="2:4">
      <c r="B15034" s="417"/>
      <c r="C15034" s="418"/>
      <c r="D15034" s="418"/>
    </row>
    <row r="15035" spans="2:4">
      <c r="B15035" s="417"/>
      <c r="C15035" s="418"/>
      <c r="D15035" s="418"/>
    </row>
    <row r="15036" spans="2:4">
      <c r="B15036" s="417"/>
      <c r="C15036" s="418"/>
      <c r="D15036" s="418"/>
    </row>
    <row r="15037" spans="2:4">
      <c r="B15037" s="417"/>
      <c r="C15037" s="418"/>
      <c r="D15037" s="418"/>
    </row>
    <row r="15038" spans="2:4">
      <c r="B15038" s="417"/>
      <c r="C15038" s="418"/>
      <c r="D15038" s="418"/>
    </row>
    <row r="15039" spans="2:4">
      <c r="B15039" s="417"/>
      <c r="C15039" s="418"/>
      <c r="D15039" s="418"/>
    </row>
    <row r="15040" spans="2:4">
      <c r="B15040" s="417"/>
      <c r="C15040" s="418"/>
      <c r="D15040" s="418"/>
    </row>
    <row r="15041" spans="2:4">
      <c r="B15041" s="417"/>
      <c r="C15041" s="418"/>
      <c r="D15041" s="418"/>
    </row>
    <row r="15042" spans="2:4">
      <c r="B15042" s="417"/>
      <c r="C15042" s="418"/>
      <c r="D15042" s="418"/>
    </row>
    <row r="15043" spans="2:4">
      <c r="B15043" s="417"/>
      <c r="C15043" s="418"/>
      <c r="D15043" s="418"/>
    </row>
    <row r="15044" spans="2:4">
      <c r="B15044" s="417"/>
      <c r="C15044" s="418"/>
      <c r="D15044" s="418"/>
    </row>
    <row r="15045" spans="2:4">
      <c r="B15045" s="417"/>
      <c r="C15045" s="418"/>
      <c r="D15045" s="418"/>
    </row>
    <row r="15046" spans="2:4">
      <c r="B15046" s="417"/>
      <c r="C15046" s="418"/>
      <c r="D15046" s="418"/>
    </row>
    <row r="15047" spans="2:4">
      <c r="B15047" s="417"/>
      <c r="C15047" s="418"/>
      <c r="D15047" s="418"/>
    </row>
    <row r="15048" spans="2:4">
      <c r="B15048" s="417"/>
      <c r="C15048" s="418"/>
      <c r="D15048" s="418"/>
    </row>
    <row r="15049" spans="2:4">
      <c r="B15049" s="417"/>
      <c r="C15049" s="418"/>
      <c r="D15049" s="418"/>
    </row>
    <row r="15050" spans="2:4">
      <c r="B15050" s="417"/>
      <c r="C15050" s="418"/>
      <c r="D15050" s="418"/>
    </row>
    <row r="15051" spans="2:4">
      <c r="B15051" s="417"/>
      <c r="C15051" s="418"/>
      <c r="D15051" s="418"/>
    </row>
    <row r="15052" spans="2:4">
      <c r="B15052" s="417"/>
      <c r="C15052" s="418"/>
      <c r="D15052" s="418"/>
    </row>
    <row r="15053" spans="2:4">
      <c r="B15053" s="417"/>
      <c r="C15053" s="418"/>
      <c r="D15053" s="418"/>
    </row>
    <row r="15054" spans="2:4">
      <c r="B15054" s="417"/>
      <c r="C15054" s="418"/>
      <c r="D15054" s="418"/>
    </row>
    <row r="15055" spans="2:4">
      <c r="B15055" s="417"/>
      <c r="C15055" s="418"/>
      <c r="D15055" s="418"/>
    </row>
    <row r="15056" spans="2:4">
      <c r="B15056" s="417"/>
      <c r="C15056" s="418"/>
      <c r="D15056" s="418"/>
    </row>
    <row r="15057" spans="2:4">
      <c r="B15057" s="417"/>
      <c r="C15057" s="418"/>
      <c r="D15057" s="418"/>
    </row>
    <row r="15058" spans="2:4">
      <c r="B15058" s="417"/>
      <c r="C15058" s="418"/>
      <c r="D15058" s="418"/>
    </row>
    <row r="15059" spans="2:4">
      <c r="B15059" s="417"/>
      <c r="C15059" s="418"/>
      <c r="D15059" s="418"/>
    </row>
    <row r="15060" spans="2:4">
      <c r="B15060" s="417"/>
      <c r="C15060" s="418"/>
      <c r="D15060" s="418"/>
    </row>
    <row r="15061" spans="2:4">
      <c r="B15061" s="417"/>
      <c r="C15061" s="418"/>
      <c r="D15061" s="418"/>
    </row>
    <row r="15062" spans="2:4">
      <c r="B15062" s="417"/>
      <c r="C15062" s="418"/>
      <c r="D15062" s="418"/>
    </row>
    <row r="15063" spans="2:4">
      <c r="B15063" s="417"/>
      <c r="C15063" s="418"/>
      <c r="D15063" s="418"/>
    </row>
    <row r="15064" spans="2:4">
      <c r="B15064" s="417"/>
      <c r="C15064" s="418"/>
      <c r="D15064" s="418"/>
    </row>
    <row r="15065" spans="2:4">
      <c r="B15065" s="417"/>
      <c r="C15065" s="418"/>
      <c r="D15065" s="418"/>
    </row>
    <row r="15066" spans="2:4">
      <c r="B15066" s="417"/>
      <c r="C15066" s="418"/>
      <c r="D15066" s="418"/>
    </row>
    <row r="15067" spans="2:4">
      <c r="B15067" s="417"/>
      <c r="C15067" s="418"/>
      <c r="D15067" s="418"/>
    </row>
    <row r="15068" spans="2:4">
      <c r="B15068" s="417"/>
      <c r="C15068" s="418"/>
      <c r="D15068" s="418"/>
    </row>
    <row r="15069" spans="2:4">
      <c r="B15069" s="417"/>
      <c r="C15069" s="418"/>
      <c r="D15069" s="418"/>
    </row>
    <row r="15070" spans="2:4">
      <c r="B15070" s="417"/>
      <c r="C15070" s="418"/>
      <c r="D15070" s="418"/>
    </row>
    <row r="15071" spans="2:4">
      <c r="B15071" s="417"/>
      <c r="C15071" s="418"/>
      <c r="D15071" s="418"/>
    </row>
    <row r="15072" spans="2:4">
      <c r="B15072" s="417"/>
      <c r="C15072" s="418"/>
      <c r="D15072" s="418"/>
    </row>
    <row r="15073" spans="2:4">
      <c r="B15073" s="417"/>
      <c r="C15073" s="418"/>
      <c r="D15073" s="418"/>
    </row>
    <row r="15074" spans="2:4">
      <c r="B15074" s="417"/>
      <c r="C15074" s="418"/>
      <c r="D15074" s="418"/>
    </row>
    <row r="15075" spans="2:4">
      <c r="B15075" s="417"/>
      <c r="C15075" s="418"/>
      <c r="D15075" s="418"/>
    </row>
    <row r="15076" spans="2:4">
      <c r="B15076" s="417"/>
      <c r="C15076" s="418"/>
      <c r="D15076" s="418"/>
    </row>
    <row r="15077" spans="2:4">
      <c r="B15077" s="417"/>
      <c r="C15077" s="418"/>
      <c r="D15077" s="418"/>
    </row>
    <row r="15078" spans="2:4">
      <c r="B15078" s="417"/>
      <c r="C15078" s="418"/>
      <c r="D15078" s="418"/>
    </row>
    <row r="15079" spans="2:4">
      <c r="B15079" s="417"/>
      <c r="C15079" s="418"/>
      <c r="D15079" s="418"/>
    </row>
    <row r="15080" spans="2:4">
      <c r="B15080" s="417"/>
      <c r="C15080" s="418"/>
      <c r="D15080" s="418"/>
    </row>
    <row r="15081" spans="2:4">
      <c r="B15081" s="417"/>
      <c r="C15081" s="418"/>
      <c r="D15081" s="418"/>
    </row>
    <row r="15082" spans="2:4">
      <c r="B15082" s="417"/>
      <c r="C15082" s="418"/>
      <c r="D15082" s="418"/>
    </row>
    <row r="15083" spans="2:4">
      <c r="B15083" s="417"/>
      <c r="C15083" s="418"/>
      <c r="D15083" s="418"/>
    </row>
    <row r="15084" spans="2:4">
      <c r="B15084" s="417"/>
      <c r="C15084" s="418"/>
      <c r="D15084" s="418"/>
    </row>
    <row r="15085" spans="2:4">
      <c r="B15085" s="417"/>
      <c r="C15085" s="418"/>
      <c r="D15085" s="418"/>
    </row>
    <row r="15086" spans="2:4">
      <c r="B15086" s="417"/>
      <c r="C15086" s="418"/>
      <c r="D15086" s="418"/>
    </row>
    <row r="15087" spans="2:4">
      <c r="B15087" s="417"/>
      <c r="C15087" s="418"/>
      <c r="D15087" s="418"/>
    </row>
    <row r="15088" spans="2:4">
      <c r="B15088" s="417"/>
      <c r="C15088" s="418"/>
      <c r="D15088" s="418"/>
    </row>
    <row r="15089" spans="2:4">
      <c r="B15089" s="417"/>
      <c r="C15089" s="418"/>
      <c r="D15089" s="418"/>
    </row>
    <row r="15090" spans="2:4">
      <c r="B15090" s="417"/>
      <c r="C15090" s="418"/>
      <c r="D15090" s="418"/>
    </row>
    <row r="15091" spans="2:4">
      <c r="B15091" s="417"/>
      <c r="C15091" s="418"/>
      <c r="D15091" s="418"/>
    </row>
    <row r="15092" spans="2:4">
      <c r="B15092" s="417"/>
      <c r="C15092" s="418"/>
      <c r="D15092" s="418"/>
    </row>
    <row r="15093" spans="2:4">
      <c r="B15093" s="417"/>
      <c r="C15093" s="418"/>
      <c r="D15093" s="418"/>
    </row>
    <row r="15094" spans="2:4">
      <c r="B15094" s="417"/>
      <c r="C15094" s="418"/>
      <c r="D15094" s="418"/>
    </row>
    <row r="15095" spans="2:4">
      <c r="B15095" s="417"/>
      <c r="C15095" s="418"/>
      <c r="D15095" s="418"/>
    </row>
    <row r="15096" spans="2:4">
      <c r="B15096" s="417"/>
      <c r="C15096" s="418"/>
      <c r="D15096" s="418"/>
    </row>
    <row r="15097" spans="2:4">
      <c r="B15097" s="417"/>
      <c r="C15097" s="418"/>
      <c r="D15097" s="418"/>
    </row>
    <row r="15098" spans="2:4">
      <c r="B15098" s="417"/>
      <c r="C15098" s="418"/>
      <c r="D15098" s="418"/>
    </row>
    <row r="15099" spans="2:4">
      <c r="B15099" s="417"/>
      <c r="C15099" s="418"/>
      <c r="D15099" s="418"/>
    </row>
    <row r="15100" spans="2:4">
      <c r="B15100" s="417"/>
      <c r="C15100" s="418"/>
      <c r="D15100" s="418"/>
    </row>
    <row r="15101" spans="2:4">
      <c r="B15101" s="417"/>
      <c r="C15101" s="418"/>
      <c r="D15101" s="418"/>
    </row>
    <row r="15102" spans="2:4">
      <c r="B15102" s="417"/>
      <c r="C15102" s="418"/>
      <c r="D15102" s="418"/>
    </row>
    <row r="15103" spans="2:4">
      <c r="B15103" s="417"/>
      <c r="C15103" s="418"/>
      <c r="D15103" s="418"/>
    </row>
    <row r="15104" spans="2:4">
      <c r="B15104" s="417"/>
      <c r="C15104" s="418"/>
      <c r="D15104" s="418"/>
    </row>
    <row r="15105" spans="2:4">
      <c r="B15105" s="417"/>
      <c r="C15105" s="418"/>
      <c r="D15105" s="418"/>
    </row>
    <row r="15106" spans="2:4">
      <c r="B15106" s="417"/>
      <c r="C15106" s="418"/>
      <c r="D15106" s="418"/>
    </row>
    <row r="15107" spans="2:4">
      <c r="B15107" s="417"/>
      <c r="C15107" s="418"/>
      <c r="D15107" s="418"/>
    </row>
    <row r="15108" spans="2:4">
      <c r="B15108" s="417"/>
      <c r="C15108" s="418"/>
      <c r="D15108" s="418"/>
    </row>
    <row r="15109" spans="2:4">
      <c r="B15109" s="417"/>
      <c r="C15109" s="418"/>
      <c r="D15109" s="418"/>
    </row>
    <row r="15110" spans="2:4">
      <c r="B15110" s="417"/>
      <c r="C15110" s="418"/>
      <c r="D15110" s="418"/>
    </row>
    <row r="15111" spans="2:4">
      <c r="B15111" s="417"/>
      <c r="C15111" s="418"/>
      <c r="D15111" s="418"/>
    </row>
    <row r="15112" spans="2:4">
      <c r="B15112" s="417"/>
      <c r="C15112" s="418"/>
      <c r="D15112" s="418"/>
    </row>
    <row r="15113" spans="2:4">
      <c r="B15113" s="417"/>
      <c r="C15113" s="418"/>
      <c r="D15113" s="418"/>
    </row>
    <row r="15114" spans="2:4">
      <c r="B15114" s="417"/>
      <c r="C15114" s="418"/>
      <c r="D15114" s="418"/>
    </row>
    <row r="15115" spans="2:4">
      <c r="B15115" s="417"/>
      <c r="C15115" s="418"/>
      <c r="D15115" s="418"/>
    </row>
    <row r="15116" spans="2:4">
      <c r="B15116" s="417"/>
      <c r="C15116" s="418"/>
      <c r="D15116" s="418"/>
    </row>
    <row r="15117" spans="2:4">
      <c r="B15117" s="417"/>
      <c r="C15117" s="418"/>
      <c r="D15117" s="418"/>
    </row>
    <row r="15118" spans="2:4">
      <c r="B15118" s="417"/>
      <c r="C15118" s="418"/>
      <c r="D15118" s="418"/>
    </row>
    <row r="15119" spans="2:4">
      <c r="B15119" s="417"/>
      <c r="C15119" s="418"/>
      <c r="D15119" s="418"/>
    </row>
    <row r="15120" spans="2:4">
      <c r="B15120" s="417"/>
      <c r="C15120" s="418"/>
      <c r="D15120" s="418"/>
    </row>
    <row r="15121" spans="2:4">
      <c r="B15121" s="417"/>
      <c r="C15121" s="418"/>
      <c r="D15121" s="418"/>
    </row>
    <row r="15122" spans="2:4">
      <c r="B15122" s="417"/>
      <c r="C15122" s="418"/>
      <c r="D15122" s="418"/>
    </row>
    <row r="15123" spans="2:4">
      <c r="B15123" s="417"/>
      <c r="C15123" s="418"/>
      <c r="D15123" s="418"/>
    </row>
    <row r="15124" spans="2:4">
      <c r="B15124" s="417"/>
      <c r="C15124" s="418"/>
      <c r="D15124" s="418"/>
    </row>
    <row r="15125" spans="2:4">
      <c r="B15125" s="417"/>
      <c r="C15125" s="418"/>
      <c r="D15125" s="418"/>
    </row>
    <row r="15126" spans="2:4">
      <c r="B15126" s="417"/>
      <c r="C15126" s="418"/>
      <c r="D15126" s="418"/>
    </row>
    <row r="15127" spans="2:4">
      <c r="B15127" s="417"/>
      <c r="C15127" s="418"/>
      <c r="D15127" s="418"/>
    </row>
    <row r="15128" spans="2:4">
      <c r="B15128" s="417"/>
      <c r="C15128" s="418"/>
      <c r="D15128" s="418"/>
    </row>
    <row r="15129" spans="2:4">
      <c r="B15129" s="417"/>
      <c r="C15129" s="418"/>
      <c r="D15129" s="418"/>
    </row>
    <row r="15130" spans="2:4">
      <c r="B15130" s="417"/>
      <c r="C15130" s="418"/>
      <c r="D15130" s="418"/>
    </row>
    <row r="15131" spans="2:4">
      <c r="B15131" s="417"/>
      <c r="C15131" s="418"/>
      <c r="D15131" s="418"/>
    </row>
    <row r="15132" spans="2:4">
      <c r="B15132" s="417"/>
      <c r="C15132" s="418"/>
      <c r="D15132" s="418"/>
    </row>
    <row r="15133" spans="2:4">
      <c r="B15133" s="417"/>
      <c r="C15133" s="418"/>
      <c r="D15133" s="418"/>
    </row>
    <row r="15134" spans="2:4">
      <c r="B15134" s="417"/>
      <c r="C15134" s="418"/>
      <c r="D15134" s="418"/>
    </row>
    <row r="15135" spans="2:4">
      <c r="B15135" s="417"/>
      <c r="C15135" s="418"/>
      <c r="D15135" s="418"/>
    </row>
    <row r="15136" spans="2:4">
      <c r="B15136" s="417"/>
      <c r="C15136" s="418"/>
      <c r="D15136" s="418"/>
    </row>
    <row r="15137" spans="2:4">
      <c r="B15137" s="417"/>
      <c r="C15137" s="418"/>
      <c r="D15137" s="418"/>
    </row>
    <row r="15138" spans="2:4">
      <c r="B15138" s="417"/>
      <c r="C15138" s="418"/>
      <c r="D15138" s="418"/>
    </row>
    <row r="15139" spans="2:4">
      <c r="B15139" s="417"/>
      <c r="C15139" s="418"/>
      <c r="D15139" s="418"/>
    </row>
    <row r="15140" spans="2:4">
      <c r="B15140" s="417"/>
      <c r="C15140" s="418"/>
      <c r="D15140" s="418"/>
    </row>
    <row r="15141" spans="2:4">
      <c r="B15141" s="417"/>
      <c r="C15141" s="418"/>
      <c r="D15141" s="418"/>
    </row>
    <row r="15142" spans="2:4">
      <c r="B15142" s="417"/>
      <c r="C15142" s="418"/>
      <c r="D15142" s="418"/>
    </row>
    <row r="15143" spans="2:4">
      <c r="B15143" s="417"/>
      <c r="C15143" s="418"/>
      <c r="D15143" s="418"/>
    </row>
    <row r="15144" spans="2:4">
      <c r="B15144" s="417"/>
      <c r="C15144" s="418"/>
      <c r="D15144" s="418"/>
    </row>
    <row r="15145" spans="2:4">
      <c r="B15145" s="417"/>
      <c r="C15145" s="418"/>
      <c r="D15145" s="418"/>
    </row>
    <row r="15146" spans="2:4">
      <c r="B15146" s="417"/>
      <c r="C15146" s="418"/>
      <c r="D15146" s="418"/>
    </row>
    <row r="15147" spans="2:4">
      <c r="B15147" s="417"/>
      <c r="C15147" s="418"/>
      <c r="D15147" s="418"/>
    </row>
    <row r="15148" spans="2:4">
      <c r="B15148" s="417"/>
      <c r="C15148" s="418"/>
      <c r="D15148" s="418"/>
    </row>
    <row r="15149" spans="2:4">
      <c r="B15149" s="417"/>
      <c r="C15149" s="418"/>
      <c r="D15149" s="418"/>
    </row>
    <row r="15150" spans="2:4">
      <c r="B15150" s="417"/>
      <c r="C15150" s="418"/>
      <c r="D15150" s="418"/>
    </row>
    <row r="15151" spans="2:4">
      <c r="B15151" s="417"/>
      <c r="C15151" s="418"/>
      <c r="D15151" s="418"/>
    </row>
    <row r="15152" spans="2:4">
      <c r="B15152" s="417"/>
      <c r="C15152" s="418"/>
      <c r="D15152" s="418"/>
    </row>
    <row r="15153" spans="2:4">
      <c r="B15153" s="417"/>
      <c r="C15153" s="418"/>
      <c r="D15153" s="418"/>
    </row>
    <row r="15154" spans="2:4">
      <c r="B15154" s="417"/>
      <c r="C15154" s="418"/>
      <c r="D15154" s="418"/>
    </row>
    <row r="15155" spans="2:4">
      <c r="B15155" s="417"/>
      <c r="C15155" s="418"/>
      <c r="D15155" s="418"/>
    </row>
    <row r="15156" spans="2:4">
      <c r="B15156" s="417"/>
      <c r="C15156" s="418"/>
      <c r="D15156" s="418"/>
    </row>
    <row r="15157" spans="2:4">
      <c r="B15157" s="417"/>
      <c r="C15157" s="418"/>
      <c r="D15157" s="418"/>
    </row>
    <row r="15158" spans="2:4">
      <c r="B15158" s="417"/>
      <c r="C15158" s="418"/>
      <c r="D15158" s="418"/>
    </row>
    <row r="15159" spans="2:4">
      <c r="B15159" s="417"/>
      <c r="C15159" s="418"/>
      <c r="D15159" s="418"/>
    </row>
    <row r="15160" spans="2:4">
      <c r="B15160" s="417"/>
      <c r="C15160" s="418"/>
      <c r="D15160" s="418"/>
    </row>
    <row r="15161" spans="2:4">
      <c r="B15161" s="417"/>
      <c r="C15161" s="418"/>
      <c r="D15161" s="418"/>
    </row>
    <row r="15162" spans="2:4">
      <c r="B15162" s="417"/>
      <c r="C15162" s="418"/>
      <c r="D15162" s="418"/>
    </row>
    <row r="15163" spans="2:4">
      <c r="B15163" s="417"/>
      <c r="C15163" s="418"/>
      <c r="D15163" s="418"/>
    </row>
    <row r="15164" spans="2:4">
      <c r="B15164" s="417"/>
      <c r="C15164" s="418"/>
      <c r="D15164" s="418"/>
    </row>
    <row r="15165" spans="2:4">
      <c r="B15165" s="417"/>
      <c r="C15165" s="418"/>
      <c r="D15165" s="418"/>
    </row>
    <row r="15166" spans="2:4">
      <c r="B15166" s="417"/>
      <c r="C15166" s="418"/>
      <c r="D15166" s="418"/>
    </row>
    <row r="15167" spans="2:4">
      <c r="B15167" s="417"/>
      <c r="C15167" s="418"/>
      <c r="D15167" s="418"/>
    </row>
    <row r="15168" spans="2:4">
      <c r="B15168" s="417"/>
      <c r="C15168" s="418"/>
      <c r="D15168" s="418"/>
    </row>
    <row r="15169" spans="2:4">
      <c r="B15169" s="417"/>
      <c r="C15169" s="418"/>
      <c r="D15169" s="418"/>
    </row>
    <row r="15170" spans="2:4">
      <c r="B15170" s="417"/>
      <c r="C15170" s="418"/>
      <c r="D15170" s="418"/>
    </row>
    <row r="15171" spans="2:4">
      <c r="B15171" s="417"/>
      <c r="C15171" s="418"/>
      <c r="D15171" s="418"/>
    </row>
    <row r="15172" spans="2:4">
      <c r="B15172" s="417"/>
      <c r="C15172" s="418"/>
      <c r="D15172" s="418"/>
    </row>
    <row r="15173" spans="2:4">
      <c r="B15173" s="417"/>
      <c r="C15173" s="418"/>
      <c r="D15173" s="418"/>
    </row>
    <row r="15174" spans="2:4">
      <c r="B15174" s="417"/>
      <c r="C15174" s="418"/>
      <c r="D15174" s="418"/>
    </row>
    <row r="15175" spans="2:4">
      <c r="B15175" s="417"/>
      <c r="C15175" s="418"/>
      <c r="D15175" s="418"/>
    </row>
    <row r="15176" spans="2:4">
      <c r="B15176" s="417"/>
      <c r="C15176" s="418"/>
      <c r="D15176" s="418"/>
    </row>
    <row r="15177" spans="2:4">
      <c r="B15177" s="417"/>
      <c r="C15177" s="418"/>
      <c r="D15177" s="418"/>
    </row>
    <row r="15178" spans="2:4">
      <c r="B15178" s="417"/>
      <c r="C15178" s="418"/>
      <c r="D15178" s="418"/>
    </row>
    <row r="15179" spans="2:4">
      <c r="B15179" s="417"/>
      <c r="C15179" s="418"/>
      <c r="D15179" s="418"/>
    </row>
    <row r="15180" spans="2:4">
      <c r="B15180" s="417"/>
      <c r="C15180" s="418"/>
      <c r="D15180" s="418"/>
    </row>
    <row r="15181" spans="2:4">
      <c r="B15181" s="417"/>
      <c r="C15181" s="418"/>
      <c r="D15181" s="418"/>
    </row>
    <row r="15182" spans="2:4">
      <c r="B15182" s="417"/>
      <c r="C15182" s="418"/>
      <c r="D15182" s="418"/>
    </row>
    <row r="15183" spans="2:4">
      <c r="B15183" s="417"/>
      <c r="C15183" s="418"/>
      <c r="D15183" s="418"/>
    </row>
    <row r="15184" spans="2:4">
      <c r="B15184" s="417"/>
      <c r="C15184" s="418"/>
      <c r="D15184" s="418"/>
    </row>
    <row r="15185" spans="2:4">
      <c r="B15185" s="417"/>
      <c r="C15185" s="418"/>
      <c r="D15185" s="418"/>
    </row>
    <row r="15186" spans="2:4">
      <c r="B15186" s="417"/>
      <c r="C15186" s="418"/>
      <c r="D15186" s="418"/>
    </row>
    <row r="15187" spans="2:4">
      <c r="B15187" s="417"/>
      <c r="C15187" s="418"/>
      <c r="D15187" s="418"/>
    </row>
    <row r="15188" spans="2:4">
      <c r="B15188" s="417"/>
      <c r="C15188" s="418"/>
      <c r="D15188" s="418"/>
    </row>
    <row r="15189" spans="2:4">
      <c r="B15189" s="417"/>
      <c r="C15189" s="418"/>
      <c r="D15189" s="418"/>
    </row>
    <row r="15190" spans="2:4">
      <c r="B15190" s="417"/>
      <c r="C15190" s="418"/>
      <c r="D15190" s="418"/>
    </row>
    <row r="15191" spans="2:4">
      <c r="B15191" s="417"/>
      <c r="C15191" s="418"/>
      <c r="D15191" s="418"/>
    </row>
    <row r="15192" spans="2:4">
      <c r="B15192" s="417"/>
      <c r="C15192" s="418"/>
      <c r="D15192" s="418"/>
    </row>
    <row r="15193" spans="2:4">
      <c r="B15193" s="417"/>
      <c r="C15193" s="418"/>
      <c r="D15193" s="418"/>
    </row>
    <row r="15194" spans="2:4">
      <c r="B15194" s="417"/>
      <c r="C15194" s="418"/>
      <c r="D15194" s="418"/>
    </row>
    <row r="15195" spans="2:4">
      <c r="B15195" s="417"/>
      <c r="C15195" s="418"/>
      <c r="D15195" s="418"/>
    </row>
    <row r="15196" spans="2:4">
      <c r="B15196" s="417"/>
      <c r="C15196" s="418"/>
      <c r="D15196" s="418"/>
    </row>
    <row r="15197" spans="2:4">
      <c r="B15197" s="417"/>
      <c r="C15197" s="418"/>
      <c r="D15197" s="418"/>
    </row>
    <row r="15198" spans="2:4">
      <c r="B15198" s="417"/>
      <c r="C15198" s="418"/>
      <c r="D15198" s="418"/>
    </row>
    <row r="15199" spans="2:4">
      <c r="B15199" s="417"/>
      <c r="C15199" s="418"/>
      <c r="D15199" s="418"/>
    </row>
    <row r="15200" spans="2:4">
      <c r="B15200" s="417"/>
      <c r="C15200" s="418"/>
      <c r="D15200" s="418"/>
    </row>
    <row r="15201" spans="2:4">
      <c r="B15201" s="417"/>
      <c r="C15201" s="418"/>
      <c r="D15201" s="418"/>
    </row>
    <row r="15202" spans="2:4">
      <c r="B15202" s="417"/>
      <c r="C15202" s="418"/>
      <c r="D15202" s="418"/>
    </row>
    <row r="15203" spans="2:4">
      <c r="B15203" s="417"/>
      <c r="C15203" s="418"/>
      <c r="D15203" s="418"/>
    </row>
    <row r="15204" spans="2:4">
      <c r="B15204" s="417"/>
      <c r="C15204" s="418"/>
      <c r="D15204" s="418"/>
    </row>
    <row r="15205" spans="2:4">
      <c r="B15205" s="417"/>
      <c r="C15205" s="418"/>
      <c r="D15205" s="418"/>
    </row>
    <row r="15206" spans="2:4">
      <c r="B15206" s="417"/>
      <c r="C15206" s="418"/>
      <c r="D15206" s="418"/>
    </row>
    <row r="15207" spans="2:4">
      <c r="B15207" s="417"/>
      <c r="C15207" s="418"/>
      <c r="D15207" s="418"/>
    </row>
    <row r="15208" spans="2:4">
      <c r="B15208" s="417"/>
      <c r="C15208" s="418"/>
      <c r="D15208" s="418"/>
    </row>
    <row r="15209" spans="2:4">
      <c r="B15209" s="417"/>
      <c r="C15209" s="418"/>
      <c r="D15209" s="418"/>
    </row>
    <row r="15210" spans="2:4">
      <c r="B15210" s="417"/>
      <c r="C15210" s="418"/>
      <c r="D15210" s="418"/>
    </row>
    <row r="15211" spans="2:4">
      <c r="B15211" s="417"/>
      <c r="C15211" s="418"/>
      <c r="D15211" s="418"/>
    </row>
    <row r="15212" spans="2:4">
      <c r="B15212" s="417"/>
      <c r="C15212" s="418"/>
      <c r="D15212" s="418"/>
    </row>
    <row r="15213" spans="2:4">
      <c r="B15213" s="417"/>
      <c r="C15213" s="418"/>
      <c r="D15213" s="418"/>
    </row>
    <row r="15214" spans="2:4">
      <c r="B15214" s="417"/>
      <c r="C15214" s="418"/>
      <c r="D15214" s="418"/>
    </row>
    <row r="15215" spans="2:4">
      <c r="B15215" s="417"/>
      <c r="C15215" s="418"/>
      <c r="D15215" s="418"/>
    </row>
    <row r="15216" spans="2:4">
      <c r="B15216" s="417"/>
      <c r="C15216" s="418"/>
      <c r="D15216" s="418"/>
    </row>
    <row r="15217" spans="2:4">
      <c r="B15217" s="417"/>
      <c r="C15217" s="418"/>
      <c r="D15217" s="418"/>
    </row>
    <row r="15218" spans="2:4">
      <c r="B15218" s="417"/>
      <c r="C15218" s="418"/>
      <c r="D15218" s="418"/>
    </row>
    <row r="15219" spans="2:4">
      <c r="B15219" s="417"/>
      <c r="C15219" s="418"/>
      <c r="D15219" s="418"/>
    </row>
    <row r="15220" spans="2:4">
      <c r="B15220" s="417"/>
      <c r="C15220" s="418"/>
      <c r="D15220" s="418"/>
    </row>
    <row r="15221" spans="2:4">
      <c r="B15221" s="417"/>
      <c r="C15221" s="418"/>
      <c r="D15221" s="418"/>
    </row>
    <row r="15222" spans="2:4">
      <c r="B15222" s="417"/>
      <c r="C15222" s="418"/>
      <c r="D15222" s="418"/>
    </row>
    <row r="15223" spans="2:4">
      <c r="B15223" s="417"/>
      <c r="C15223" s="418"/>
      <c r="D15223" s="418"/>
    </row>
    <row r="15224" spans="2:4">
      <c r="B15224" s="417"/>
      <c r="C15224" s="418"/>
      <c r="D15224" s="418"/>
    </row>
    <row r="15225" spans="2:4">
      <c r="B15225" s="417"/>
      <c r="C15225" s="418"/>
      <c r="D15225" s="418"/>
    </row>
    <row r="15226" spans="2:4">
      <c r="B15226" s="417"/>
      <c r="C15226" s="418"/>
      <c r="D15226" s="418"/>
    </row>
    <row r="15227" spans="2:4">
      <c r="B15227" s="417"/>
      <c r="C15227" s="418"/>
      <c r="D15227" s="418"/>
    </row>
    <row r="15228" spans="2:4">
      <c r="B15228" s="417"/>
      <c r="C15228" s="418"/>
      <c r="D15228" s="418"/>
    </row>
    <row r="15229" spans="2:4">
      <c r="B15229" s="417"/>
      <c r="C15229" s="418"/>
      <c r="D15229" s="418"/>
    </row>
    <row r="15230" spans="2:4">
      <c r="B15230" s="417"/>
      <c r="C15230" s="418"/>
      <c r="D15230" s="418"/>
    </row>
    <row r="15231" spans="2:4">
      <c r="B15231" s="417"/>
      <c r="C15231" s="418"/>
      <c r="D15231" s="418"/>
    </row>
    <row r="15232" spans="2:4">
      <c r="B15232" s="417"/>
      <c r="C15232" s="418"/>
      <c r="D15232" s="418"/>
    </row>
    <row r="15233" spans="2:4">
      <c r="B15233" s="417"/>
      <c r="C15233" s="418"/>
      <c r="D15233" s="418"/>
    </row>
    <row r="15234" spans="2:4">
      <c r="B15234" s="417"/>
      <c r="C15234" s="418"/>
      <c r="D15234" s="418"/>
    </row>
    <row r="15235" spans="2:4">
      <c r="B15235" s="417"/>
      <c r="C15235" s="418"/>
      <c r="D15235" s="418"/>
    </row>
    <row r="15236" spans="2:4">
      <c r="B15236" s="417"/>
      <c r="C15236" s="418"/>
      <c r="D15236" s="418"/>
    </row>
    <row r="15237" spans="2:4">
      <c r="B15237" s="417"/>
      <c r="C15237" s="418"/>
      <c r="D15237" s="418"/>
    </row>
    <row r="15238" spans="2:4">
      <c r="B15238" s="417"/>
      <c r="C15238" s="418"/>
      <c r="D15238" s="418"/>
    </row>
    <row r="15239" spans="2:4">
      <c r="B15239" s="417"/>
      <c r="C15239" s="418"/>
      <c r="D15239" s="418"/>
    </row>
    <row r="15240" spans="2:4">
      <c r="B15240" s="417"/>
      <c r="C15240" s="418"/>
      <c r="D15240" s="418"/>
    </row>
    <row r="15241" spans="2:4">
      <c r="B15241" s="417"/>
      <c r="C15241" s="418"/>
      <c r="D15241" s="418"/>
    </row>
    <row r="15242" spans="2:4">
      <c r="B15242" s="417"/>
      <c r="C15242" s="418"/>
      <c r="D15242" s="418"/>
    </row>
    <row r="15243" spans="2:4">
      <c r="B15243" s="417"/>
      <c r="C15243" s="418"/>
      <c r="D15243" s="418"/>
    </row>
    <row r="15244" spans="2:4">
      <c r="B15244" s="417"/>
      <c r="C15244" s="418"/>
      <c r="D15244" s="418"/>
    </row>
    <row r="15245" spans="2:4">
      <c r="B15245" s="417"/>
      <c r="C15245" s="418"/>
      <c r="D15245" s="418"/>
    </row>
    <row r="15246" spans="2:4">
      <c r="B15246" s="417"/>
      <c r="C15246" s="418"/>
      <c r="D15246" s="418"/>
    </row>
    <row r="15247" spans="2:4">
      <c r="B15247" s="417"/>
      <c r="C15247" s="418"/>
      <c r="D15247" s="418"/>
    </row>
    <row r="15248" spans="2:4">
      <c r="B15248" s="417"/>
      <c r="C15248" s="418"/>
      <c r="D15248" s="418"/>
    </row>
    <row r="15249" spans="2:4">
      <c r="B15249" s="417"/>
      <c r="C15249" s="418"/>
      <c r="D15249" s="418"/>
    </row>
    <row r="15250" spans="2:4">
      <c r="B15250" s="417"/>
      <c r="C15250" s="418"/>
      <c r="D15250" s="418"/>
    </row>
    <row r="15251" spans="2:4">
      <c r="B15251" s="417"/>
      <c r="C15251" s="418"/>
      <c r="D15251" s="418"/>
    </row>
    <row r="15252" spans="2:4">
      <c r="B15252" s="417"/>
      <c r="C15252" s="418"/>
      <c r="D15252" s="418"/>
    </row>
    <row r="15253" spans="2:4">
      <c r="B15253" s="417"/>
      <c r="C15253" s="418"/>
      <c r="D15253" s="418"/>
    </row>
    <row r="15254" spans="2:4">
      <c r="B15254" s="417"/>
      <c r="C15254" s="418"/>
      <c r="D15254" s="418"/>
    </row>
    <row r="15255" spans="2:4">
      <c r="B15255" s="417"/>
      <c r="C15255" s="418"/>
      <c r="D15255" s="418"/>
    </row>
    <row r="15256" spans="2:4">
      <c r="B15256" s="417"/>
      <c r="C15256" s="418"/>
      <c r="D15256" s="418"/>
    </row>
    <row r="15257" spans="2:4">
      <c r="B15257" s="417"/>
      <c r="C15257" s="418"/>
      <c r="D15257" s="418"/>
    </row>
    <row r="15258" spans="2:4">
      <c r="B15258" s="417"/>
      <c r="C15258" s="418"/>
      <c r="D15258" s="418"/>
    </row>
    <row r="15259" spans="2:4">
      <c r="B15259" s="417"/>
      <c r="C15259" s="418"/>
      <c r="D15259" s="418"/>
    </row>
    <row r="15260" spans="2:4">
      <c r="B15260" s="417"/>
      <c r="C15260" s="418"/>
      <c r="D15260" s="418"/>
    </row>
    <row r="15261" spans="2:4">
      <c r="B15261" s="417"/>
      <c r="C15261" s="418"/>
      <c r="D15261" s="418"/>
    </row>
    <row r="15262" spans="2:4">
      <c r="B15262" s="417"/>
      <c r="C15262" s="418"/>
      <c r="D15262" s="418"/>
    </row>
    <row r="15263" spans="2:4">
      <c r="B15263" s="417"/>
      <c r="C15263" s="418"/>
      <c r="D15263" s="418"/>
    </row>
    <row r="15264" spans="2:4">
      <c r="B15264" s="417"/>
      <c r="C15264" s="418"/>
      <c r="D15264" s="418"/>
    </row>
    <row r="15265" spans="2:4">
      <c r="B15265" s="417"/>
      <c r="C15265" s="418"/>
      <c r="D15265" s="418"/>
    </row>
    <row r="15266" spans="2:4">
      <c r="B15266" s="417"/>
      <c r="C15266" s="418"/>
      <c r="D15266" s="418"/>
    </row>
    <row r="15267" spans="2:4">
      <c r="B15267" s="417"/>
      <c r="C15267" s="418"/>
      <c r="D15267" s="418"/>
    </row>
    <row r="15268" spans="2:4">
      <c r="B15268" s="417"/>
      <c r="C15268" s="418"/>
      <c r="D15268" s="418"/>
    </row>
    <row r="15269" spans="2:4">
      <c r="B15269" s="417"/>
      <c r="C15269" s="418"/>
      <c r="D15269" s="418"/>
    </row>
    <row r="15270" spans="2:4">
      <c r="B15270" s="417"/>
      <c r="C15270" s="418"/>
      <c r="D15270" s="418"/>
    </row>
    <row r="15271" spans="2:4">
      <c r="B15271" s="417"/>
      <c r="C15271" s="418"/>
      <c r="D15271" s="418"/>
    </row>
    <row r="15272" spans="2:4">
      <c r="B15272" s="417"/>
      <c r="C15272" s="418"/>
      <c r="D15272" s="418"/>
    </row>
    <row r="15273" spans="2:4">
      <c r="B15273" s="417"/>
      <c r="C15273" s="418"/>
      <c r="D15273" s="418"/>
    </row>
    <row r="15274" spans="2:4">
      <c r="B15274" s="417"/>
      <c r="C15274" s="418"/>
      <c r="D15274" s="418"/>
    </row>
    <row r="15275" spans="2:4">
      <c r="B15275" s="417"/>
      <c r="C15275" s="418"/>
      <c r="D15275" s="418"/>
    </row>
    <row r="15276" spans="2:4">
      <c r="B15276" s="417"/>
      <c r="C15276" s="418"/>
      <c r="D15276" s="418"/>
    </row>
    <row r="15277" spans="2:4">
      <c r="B15277" s="417"/>
      <c r="C15277" s="418"/>
      <c r="D15277" s="418"/>
    </row>
    <row r="15278" spans="2:4">
      <c r="B15278" s="417"/>
      <c r="C15278" s="418"/>
      <c r="D15278" s="418"/>
    </row>
    <row r="15279" spans="2:4">
      <c r="B15279" s="417"/>
      <c r="C15279" s="418"/>
      <c r="D15279" s="418"/>
    </row>
    <row r="15280" spans="2:4">
      <c r="B15280" s="417"/>
      <c r="C15280" s="418"/>
      <c r="D15280" s="418"/>
    </row>
    <row r="15281" spans="2:4">
      <c r="B15281" s="417"/>
      <c r="C15281" s="418"/>
      <c r="D15281" s="418"/>
    </row>
    <row r="15282" spans="2:4">
      <c r="B15282" s="417"/>
      <c r="C15282" s="418"/>
      <c r="D15282" s="418"/>
    </row>
    <row r="15283" spans="2:4">
      <c r="B15283" s="417"/>
      <c r="C15283" s="418"/>
      <c r="D15283" s="418"/>
    </row>
    <row r="15284" spans="2:4">
      <c r="B15284" s="417"/>
      <c r="C15284" s="418"/>
      <c r="D15284" s="418"/>
    </row>
    <row r="15285" spans="2:4">
      <c r="B15285" s="417"/>
      <c r="C15285" s="418"/>
      <c r="D15285" s="418"/>
    </row>
    <row r="15286" spans="2:4">
      <c r="B15286" s="417"/>
      <c r="C15286" s="418"/>
      <c r="D15286" s="418"/>
    </row>
    <row r="15287" spans="2:4">
      <c r="B15287" s="417"/>
      <c r="C15287" s="418"/>
      <c r="D15287" s="418"/>
    </row>
    <row r="15288" spans="2:4">
      <c r="B15288" s="417"/>
      <c r="C15288" s="418"/>
      <c r="D15288" s="418"/>
    </row>
    <row r="15289" spans="2:4">
      <c r="B15289" s="417"/>
      <c r="C15289" s="418"/>
      <c r="D15289" s="418"/>
    </row>
    <row r="15290" spans="2:4">
      <c r="B15290" s="417"/>
      <c r="C15290" s="418"/>
      <c r="D15290" s="418"/>
    </row>
    <row r="15291" spans="2:4">
      <c r="B15291" s="417"/>
      <c r="C15291" s="418"/>
      <c r="D15291" s="418"/>
    </row>
    <row r="15292" spans="2:4">
      <c r="B15292" s="417"/>
      <c r="C15292" s="418"/>
      <c r="D15292" s="418"/>
    </row>
    <row r="15293" spans="2:4">
      <c r="B15293" s="417"/>
      <c r="C15293" s="418"/>
      <c r="D15293" s="418"/>
    </row>
    <row r="15294" spans="2:4">
      <c r="B15294" s="417"/>
      <c r="C15294" s="418"/>
      <c r="D15294" s="418"/>
    </row>
    <row r="15295" spans="2:4">
      <c r="B15295" s="417"/>
      <c r="C15295" s="418"/>
      <c r="D15295" s="418"/>
    </row>
    <row r="15296" spans="2:4">
      <c r="B15296" s="417"/>
      <c r="C15296" s="418"/>
      <c r="D15296" s="418"/>
    </row>
    <row r="15297" spans="2:4">
      <c r="B15297" s="417"/>
      <c r="C15297" s="418"/>
      <c r="D15297" s="418"/>
    </row>
    <row r="15298" spans="2:4">
      <c r="B15298" s="417"/>
      <c r="C15298" s="418"/>
      <c r="D15298" s="418"/>
    </row>
    <row r="15299" spans="2:4">
      <c r="B15299" s="417"/>
      <c r="C15299" s="418"/>
      <c r="D15299" s="418"/>
    </row>
    <row r="15300" spans="2:4">
      <c r="B15300" s="417"/>
      <c r="C15300" s="418"/>
      <c r="D15300" s="418"/>
    </row>
    <row r="15301" spans="2:4">
      <c r="B15301" s="417"/>
      <c r="C15301" s="418"/>
      <c r="D15301" s="418"/>
    </row>
    <row r="15302" spans="2:4">
      <c r="B15302" s="417"/>
      <c r="C15302" s="418"/>
      <c r="D15302" s="418"/>
    </row>
    <row r="15303" spans="2:4">
      <c r="B15303" s="417"/>
      <c r="C15303" s="418"/>
      <c r="D15303" s="418"/>
    </row>
    <row r="15304" spans="2:4">
      <c r="B15304" s="417"/>
      <c r="C15304" s="418"/>
      <c r="D15304" s="418"/>
    </row>
    <row r="15305" spans="2:4">
      <c r="B15305" s="417"/>
      <c r="C15305" s="418"/>
      <c r="D15305" s="418"/>
    </row>
    <row r="15306" spans="2:4">
      <c r="B15306" s="417"/>
      <c r="C15306" s="418"/>
      <c r="D15306" s="418"/>
    </row>
    <row r="15307" spans="2:4">
      <c r="B15307" s="417"/>
      <c r="C15307" s="418"/>
      <c r="D15307" s="418"/>
    </row>
    <row r="15308" spans="2:4">
      <c r="B15308" s="417"/>
      <c r="C15308" s="418"/>
      <c r="D15308" s="418"/>
    </row>
    <row r="15309" spans="2:4">
      <c r="B15309" s="417"/>
      <c r="C15309" s="418"/>
      <c r="D15309" s="418"/>
    </row>
    <row r="15310" spans="2:4">
      <c r="B15310" s="417"/>
      <c r="C15310" s="418"/>
      <c r="D15310" s="418"/>
    </row>
    <row r="15311" spans="2:4">
      <c r="B15311" s="417"/>
      <c r="C15311" s="418"/>
      <c r="D15311" s="418"/>
    </row>
    <row r="15312" spans="2:4">
      <c r="B15312" s="417"/>
      <c r="C15312" s="418"/>
      <c r="D15312" s="418"/>
    </row>
    <row r="15313" spans="2:4">
      <c r="B15313" s="417"/>
      <c r="C15313" s="418"/>
      <c r="D15313" s="418"/>
    </row>
    <row r="15314" spans="2:4">
      <c r="B15314" s="417"/>
      <c r="C15314" s="418"/>
      <c r="D15314" s="418"/>
    </row>
    <row r="15315" spans="2:4">
      <c r="B15315" s="417"/>
      <c r="C15315" s="418"/>
      <c r="D15315" s="418"/>
    </row>
    <row r="15316" spans="2:4">
      <c r="B15316" s="417"/>
      <c r="C15316" s="418"/>
      <c r="D15316" s="418"/>
    </row>
    <row r="15317" spans="2:4">
      <c r="B15317" s="417"/>
      <c r="C15317" s="418"/>
      <c r="D15317" s="418"/>
    </row>
    <row r="15318" spans="2:4">
      <c r="B15318" s="417"/>
      <c r="C15318" s="418"/>
      <c r="D15318" s="418"/>
    </row>
    <row r="15319" spans="2:4">
      <c r="B15319" s="417"/>
      <c r="C15319" s="418"/>
      <c r="D15319" s="418"/>
    </row>
    <row r="15320" spans="2:4">
      <c r="B15320" s="417"/>
      <c r="C15320" s="418"/>
      <c r="D15320" s="418"/>
    </row>
    <row r="15321" spans="2:4">
      <c r="B15321" s="417"/>
      <c r="C15321" s="418"/>
      <c r="D15321" s="418"/>
    </row>
    <row r="15322" spans="2:4">
      <c r="B15322" s="417"/>
      <c r="C15322" s="418"/>
      <c r="D15322" s="418"/>
    </row>
    <row r="15323" spans="2:4">
      <c r="B15323" s="417"/>
      <c r="C15323" s="418"/>
      <c r="D15323" s="418"/>
    </row>
    <row r="15324" spans="2:4">
      <c r="B15324" s="417"/>
      <c r="C15324" s="418"/>
      <c r="D15324" s="418"/>
    </row>
    <row r="15325" spans="2:4">
      <c r="B15325" s="417"/>
      <c r="C15325" s="418"/>
      <c r="D15325" s="418"/>
    </row>
    <row r="15326" spans="2:4">
      <c r="B15326" s="417"/>
      <c r="C15326" s="418"/>
      <c r="D15326" s="418"/>
    </row>
    <row r="15327" spans="2:4">
      <c r="B15327" s="417"/>
      <c r="C15327" s="418"/>
      <c r="D15327" s="418"/>
    </row>
    <row r="15328" spans="2:4">
      <c r="B15328" s="417"/>
      <c r="C15328" s="418"/>
      <c r="D15328" s="418"/>
    </row>
    <row r="15329" spans="2:4">
      <c r="B15329" s="417"/>
      <c r="C15329" s="418"/>
      <c r="D15329" s="418"/>
    </row>
    <row r="15330" spans="2:4">
      <c r="B15330" s="417"/>
      <c r="C15330" s="418"/>
      <c r="D15330" s="418"/>
    </row>
    <row r="15331" spans="2:4">
      <c r="B15331" s="417"/>
      <c r="C15331" s="418"/>
      <c r="D15331" s="418"/>
    </row>
    <row r="15332" spans="2:4">
      <c r="B15332" s="417"/>
      <c r="C15332" s="418"/>
      <c r="D15332" s="418"/>
    </row>
    <row r="15333" spans="2:4">
      <c r="B15333" s="417"/>
      <c r="C15333" s="418"/>
      <c r="D15333" s="418"/>
    </row>
    <row r="15334" spans="2:4">
      <c r="B15334" s="417"/>
      <c r="C15334" s="418"/>
      <c r="D15334" s="418"/>
    </row>
    <row r="15335" spans="2:4">
      <c r="B15335" s="417"/>
      <c r="C15335" s="418"/>
      <c r="D15335" s="418"/>
    </row>
    <row r="15336" spans="2:4">
      <c r="B15336" s="417"/>
      <c r="C15336" s="418"/>
      <c r="D15336" s="418"/>
    </row>
    <row r="15337" spans="2:4">
      <c r="B15337" s="417"/>
      <c r="C15337" s="418"/>
      <c r="D15337" s="418"/>
    </row>
    <row r="15338" spans="2:4">
      <c r="B15338" s="417"/>
      <c r="C15338" s="418"/>
      <c r="D15338" s="418"/>
    </row>
    <row r="15339" spans="2:4">
      <c r="B15339" s="417"/>
      <c r="C15339" s="418"/>
      <c r="D15339" s="418"/>
    </row>
    <row r="15340" spans="2:4">
      <c r="B15340" s="417"/>
      <c r="C15340" s="418"/>
      <c r="D15340" s="418"/>
    </row>
    <row r="15341" spans="2:4">
      <c r="B15341" s="417"/>
      <c r="C15341" s="418"/>
      <c r="D15341" s="418"/>
    </row>
    <row r="15342" spans="2:4">
      <c r="B15342" s="417"/>
      <c r="C15342" s="418"/>
      <c r="D15342" s="418"/>
    </row>
    <row r="15343" spans="2:4">
      <c r="B15343" s="417"/>
      <c r="C15343" s="418"/>
      <c r="D15343" s="418"/>
    </row>
    <row r="15344" spans="2:4">
      <c r="B15344" s="417"/>
      <c r="C15344" s="418"/>
      <c r="D15344" s="418"/>
    </row>
    <row r="15345" spans="2:4">
      <c r="B15345" s="417"/>
      <c r="C15345" s="418"/>
      <c r="D15345" s="418"/>
    </row>
    <row r="15346" spans="2:4">
      <c r="B15346" s="417"/>
      <c r="C15346" s="418"/>
      <c r="D15346" s="418"/>
    </row>
    <row r="15347" spans="2:4">
      <c r="B15347" s="417"/>
      <c r="C15347" s="418"/>
      <c r="D15347" s="418"/>
    </row>
    <row r="15348" spans="2:4">
      <c r="B15348" s="417"/>
      <c r="C15348" s="418"/>
      <c r="D15348" s="418"/>
    </row>
    <row r="15349" spans="2:4">
      <c r="B15349" s="417"/>
      <c r="C15349" s="418"/>
      <c r="D15349" s="418"/>
    </row>
    <row r="15350" spans="2:4">
      <c r="B15350" s="417"/>
      <c r="C15350" s="418"/>
      <c r="D15350" s="418"/>
    </row>
    <row r="15351" spans="2:4">
      <c r="B15351" s="417"/>
      <c r="C15351" s="418"/>
      <c r="D15351" s="418"/>
    </row>
    <row r="15352" spans="2:4">
      <c r="B15352" s="417"/>
      <c r="C15352" s="418"/>
      <c r="D15352" s="418"/>
    </row>
    <row r="15353" spans="2:4">
      <c r="B15353" s="417"/>
      <c r="C15353" s="418"/>
      <c r="D15353" s="418"/>
    </row>
    <row r="15354" spans="2:4">
      <c r="B15354" s="417"/>
      <c r="C15354" s="418"/>
      <c r="D15354" s="418"/>
    </row>
    <row r="15355" spans="2:4">
      <c r="B15355" s="417"/>
      <c r="C15355" s="418"/>
      <c r="D15355" s="418"/>
    </row>
    <row r="15356" spans="2:4">
      <c r="B15356" s="417"/>
      <c r="C15356" s="418"/>
      <c r="D15356" s="418"/>
    </row>
    <row r="15357" spans="2:4">
      <c r="B15357" s="417"/>
      <c r="C15357" s="418"/>
      <c r="D15357" s="418"/>
    </row>
    <row r="15358" spans="2:4">
      <c r="B15358" s="417"/>
      <c r="C15358" s="418"/>
      <c r="D15358" s="418"/>
    </row>
    <row r="15359" spans="2:4">
      <c r="B15359" s="417"/>
      <c r="C15359" s="418"/>
      <c r="D15359" s="418"/>
    </row>
    <row r="15360" spans="2:4">
      <c r="B15360" s="417"/>
      <c r="C15360" s="418"/>
      <c r="D15360" s="418"/>
    </row>
    <row r="15361" spans="2:4">
      <c r="B15361" s="417"/>
      <c r="C15361" s="418"/>
      <c r="D15361" s="418"/>
    </row>
    <row r="15362" spans="2:4">
      <c r="B15362" s="417"/>
      <c r="C15362" s="418"/>
      <c r="D15362" s="418"/>
    </row>
    <row r="15363" spans="2:4">
      <c r="B15363" s="417"/>
      <c r="C15363" s="418"/>
      <c r="D15363" s="418"/>
    </row>
    <row r="15364" spans="2:4">
      <c r="B15364" s="417"/>
      <c r="C15364" s="418"/>
      <c r="D15364" s="418"/>
    </row>
    <row r="15365" spans="2:4">
      <c r="B15365" s="417"/>
      <c r="C15365" s="418"/>
      <c r="D15365" s="418"/>
    </row>
    <row r="15366" spans="2:4">
      <c r="B15366" s="417"/>
      <c r="C15366" s="418"/>
      <c r="D15366" s="418"/>
    </row>
    <row r="15367" spans="2:4">
      <c r="B15367" s="417"/>
      <c r="C15367" s="418"/>
      <c r="D15367" s="418"/>
    </row>
    <row r="15368" spans="2:4">
      <c r="B15368" s="417"/>
      <c r="C15368" s="418"/>
      <c r="D15368" s="418"/>
    </row>
    <row r="15369" spans="2:4">
      <c r="B15369" s="417"/>
      <c r="C15369" s="418"/>
      <c r="D15369" s="418"/>
    </row>
    <row r="15370" spans="2:4">
      <c r="B15370" s="417"/>
      <c r="C15370" s="418"/>
      <c r="D15370" s="418"/>
    </row>
    <row r="15371" spans="2:4">
      <c r="B15371" s="417"/>
      <c r="C15371" s="418"/>
      <c r="D15371" s="418"/>
    </row>
    <row r="15372" spans="2:4">
      <c r="B15372" s="417"/>
      <c r="C15372" s="418"/>
      <c r="D15372" s="418"/>
    </row>
    <row r="15373" spans="2:4">
      <c r="B15373" s="417"/>
      <c r="C15373" s="418"/>
      <c r="D15373" s="418"/>
    </row>
    <row r="15374" spans="2:4">
      <c r="B15374" s="417"/>
      <c r="C15374" s="418"/>
      <c r="D15374" s="418"/>
    </row>
    <row r="15375" spans="2:4">
      <c r="B15375" s="417"/>
      <c r="C15375" s="418"/>
      <c r="D15375" s="418"/>
    </row>
    <row r="15376" spans="2:4">
      <c r="B15376" s="417"/>
      <c r="C15376" s="418"/>
      <c r="D15376" s="418"/>
    </row>
    <row r="15377" spans="2:4">
      <c r="B15377" s="417"/>
      <c r="C15377" s="418"/>
      <c r="D15377" s="418"/>
    </row>
    <row r="15378" spans="2:4">
      <c r="B15378" s="417"/>
      <c r="C15378" s="418"/>
      <c r="D15378" s="418"/>
    </row>
    <row r="15379" spans="2:4">
      <c r="B15379" s="417"/>
      <c r="C15379" s="418"/>
      <c r="D15379" s="418"/>
    </row>
    <row r="15380" spans="2:4">
      <c r="B15380" s="417"/>
      <c r="C15380" s="418"/>
      <c r="D15380" s="418"/>
    </row>
    <row r="15381" spans="2:4">
      <c r="B15381" s="417"/>
      <c r="C15381" s="418"/>
      <c r="D15381" s="418"/>
    </row>
    <row r="15382" spans="2:4">
      <c r="B15382" s="417"/>
      <c r="C15382" s="418"/>
      <c r="D15382" s="418"/>
    </row>
    <row r="15383" spans="2:4">
      <c r="B15383" s="417"/>
      <c r="C15383" s="418"/>
      <c r="D15383" s="418"/>
    </row>
    <row r="15384" spans="2:4">
      <c r="B15384" s="417"/>
      <c r="C15384" s="418"/>
      <c r="D15384" s="418"/>
    </row>
    <row r="15385" spans="2:4">
      <c r="B15385" s="417"/>
      <c r="C15385" s="418"/>
      <c r="D15385" s="418"/>
    </row>
    <row r="15386" spans="2:4">
      <c r="B15386" s="417"/>
      <c r="C15386" s="418"/>
      <c r="D15386" s="418"/>
    </row>
    <row r="15387" spans="2:4">
      <c r="B15387" s="417"/>
      <c r="C15387" s="418"/>
      <c r="D15387" s="418"/>
    </row>
    <row r="15388" spans="2:4">
      <c r="B15388" s="417"/>
      <c r="C15388" s="418"/>
      <c r="D15388" s="418"/>
    </row>
    <row r="15389" spans="2:4">
      <c r="B15389" s="417"/>
      <c r="C15389" s="418"/>
      <c r="D15389" s="418"/>
    </row>
    <row r="15390" spans="2:4">
      <c r="B15390" s="417"/>
      <c r="C15390" s="418"/>
      <c r="D15390" s="418"/>
    </row>
    <row r="15391" spans="2:4">
      <c r="B15391" s="417"/>
      <c r="C15391" s="418"/>
      <c r="D15391" s="418"/>
    </row>
    <row r="15392" spans="2:4">
      <c r="B15392" s="417"/>
      <c r="C15392" s="418"/>
      <c r="D15392" s="418"/>
    </row>
    <row r="15393" spans="2:4">
      <c r="B15393" s="417"/>
      <c r="C15393" s="418"/>
      <c r="D15393" s="418"/>
    </row>
    <row r="15394" spans="2:4">
      <c r="B15394" s="417"/>
      <c r="C15394" s="418"/>
      <c r="D15394" s="418"/>
    </row>
    <row r="15395" spans="2:4">
      <c r="B15395" s="417"/>
      <c r="C15395" s="418"/>
      <c r="D15395" s="418"/>
    </row>
    <row r="15396" spans="2:4">
      <c r="B15396" s="417"/>
      <c r="C15396" s="418"/>
      <c r="D15396" s="418"/>
    </row>
    <row r="15397" spans="2:4">
      <c r="B15397" s="417"/>
      <c r="C15397" s="418"/>
      <c r="D15397" s="418"/>
    </row>
    <row r="15398" spans="2:4">
      <c r="B15398" s="417"/>
      <c r="C15398" s="418"/>
      <c r="D15398" s="418"/>
    </row>
    <row r="15399" spans="2:4">
      <c r="B15399" s="417"/>
      <c r="C15399" s="418"/>
      <c r="D15399" s="418"/>
    </row>
    <row r="15400" spans="2:4">
      <c r="B15400" s="417"/>
      <c r="C15400" s="418"/>
      <c r="D15400" s="418"/>
    </row>
    <row r="15401" spans="2:4">
      <c r="B15401" s="417"/>
      <c r="C15401" s="418"/>
      <c r="D15401" s="418"/>
    </row>
    <row r="15402" spans="2:4">
      <c r="B15402" s="417"/>
      <c r="C15402" s="418"/>
      <c r="D15402" s="418"/>
    </row>
    <row r="15403" spans="2:4">
      <c r="B15403" s="417"/>
      <c r="C15403" s="418"/>
      <c r="D15403" s="418"/>
    </row>
    <row r="15404" spans="2:4">
      <c r="B15404" s="417"/>
      <c r="C15404" s="418"/>
      <c r="D15404" s="418"/>
    </row>
    <row r="15405" spans="2:4">
      <c r="B15405" s="417"/>
      <c r="C15405" s="418"/>
      <c r="D15405" s="418"/>
    </row>
    <row r="15406" spans="2:4">
      <c r="B15406" s="417"/>
      <c r="C15406" s="418"/>
      <c r="D15406" s="418"/>
    </row>
    <row r="15407" spans="2:4">
      <c r="B15407" s="417"/>
      <c r="C15407" s="418"/>
      <c r="D15407" s="418"/>
    </row>
    <row r="15408" spans="2:4">
      <c r="B15408" s="417"/>
      <c r="C15408" s="418"/>
      <c r="D15408" s="418"/>
    </row>
    <row r="15409" spans="2:4">
      <c r="B15409" s="417"/>
      <c r="C15409" s="418"/>
      <c r="D15409" s="418"/>
    </row>
    <row r="15410" spans="2:4">
      <c r="B15410" s="417"/>
      <c r="C15410" s="418"/>
      <c r="D15410" s="418"/>
    </row>
    <row r="15411" spans="2:4">
      <c r="B15411" s="417"/>
      <c r="C15411" s="418"/>
      <c r="D15411" s="418"/>
    </row>
    <row r="15412" spans="2:4">
      <c r="B15412" s="417"/>
      <c r="C15412" s="418"/>
      <c r="D15412" s="418"/>
    </row>
    <row r="15413" spans="2:4">
      <c r="B15413" s="417"/>
      <c r="C15413" s="418"/>
      <c r="D15413" s="418"/>
    </row>
    <row r="15414" spans="2:4">
      <c r="B15414" s="417"/>
      <c r="C15414" s="418"/>
      <c r="D15414" s="418"/>
    </row>
    <row r="15415" spans="2:4">
      <c r="B15415" s="417"/>
      <c r="C15415" s="418"/>
      <c r="D15415" s="418"/>
    </row>
    <row r="15416" spans="2:4">
      <c r="B15416" s="417"/>
      <c r="C15416" s="418"/>
      <c r="D15416" s="418"/>
    </row>
    <row r="15417" spans="2:4">
      <c r="B15417" s="417"/>
      <c r="C15417" s="418"/>
      <c r="D15417" s="418"/>
    </row>
    <row r="15418" spans="2:4">
      <c r="B15418" s="417"/>
      <c r="C15418" s="418"/>
      <c r="D15418" s="418"/>
    </row>
    <row r="15419" spans="2:4">
      <c r="B15419" s="417"/>
      <c r="C15419" s="418"/>
      <c r="D15419" s="418"/>
    </row>
    <row r="15420" spans="2:4">
      <c r="B15420" s="417"/>
      <c r="C15420" s="418"/>
      <c r="D15420" s="418"/>
    </row>
    <row r="15421" spans="2:4">
      <c r="B15421" s="417"/>
      <c r="C15421" s="418"/>
      <c r="D15421" s="418"/>
    </row>
    <row r="15422" spans="2:4">
      <c r="B15422" s="417"/>
      <c r="C15422" s="418"/>
      <c r="D15422" s="418"/>
    </row>
    <row r="15423" spans="2:4">
      <c r="B15423" s="417"/>
      <c r="C15423" s="418"/>
      <c r="D15423" s="418"/>
    </row>
    <row r="15424" spans="2:4">
      <c r="B15424" s="417"/>
      <c r="C15424" s="418"/>
      <c r="D15424" s="418"/>
    </row>
    <row r="15425" spans="2:4">
      <c r="B15425" s="417"/>
      <c r="C15425" s="418"/>
      <c r="D15425" s="418"/>
    </row>
    <row r="15426" spans="2:4">
      <c r="B15426" s="417"/>
      <c r="C15426" s="418"/>
      <c r="D15426" s="418"/>
    </row>
    <row r="15427" spans="2:4">
      <c r="B15427" s="417"/>
      <c r="C15427" s="418"/>
      <c r="D15427" s="418"/>
    </row>
    <row r="15428" spans="2:4">
      <c r="B15428" s="417"/>
      <c r="C15428" s="418"/>
      <c r="D15428" s="418"/>
    </row>
    <row r="15429" spans="2:4">
      <c r="B15429" s="417"/>
      <c r="C15429" s="418"/>
      <c r="D15429" s="418"/>
    </row>
    <row r="15430" spans="2:4">
      <c r="B15430" s="417"/>
      <c r="C15430" s="418"/>
      <c r="D15430" s="418"/>
    </row>
    <row r="15431" spans="2:4">
      <c r="B15431" s="417"/>
      <c r="C15431" s="418"/>
      <c r="D15431" s="418"/>
    </row>
    <row r="15432" spans="2:4">
      <c r="B15432" s="417"/>
      <c r="C15432" s="418"/>
      <c r="D15432" s="418"/>
    </row>
    <row r="15433" spans="2:4">
      <c r="B15433" s="417"/>
      <c r="C15433" s="418"/>
      <c r="D15433" s="418"/>
    </row>
    <row r="15434" spans="2:4">
      <c r="B15434" s="417"/>
      <c r="C15434" s="418"/>
      <c r="D15434" s="418"/>
    </row>
    <row r="15435" spans="2:4">
      <c r="B15435" s="417"/>
      <c r="C15435" s="418"/>
      <c r="D15435" s="418"/>
    </row>
    <row r="15436" spans="2:4">
      <c r="B15436" s="417"/>
      <c r="C15436" s="418"/>
      <c r="D15436" s="418"/>
    </row>
    <row r="15437" spans="2:4">
      <c r="B15437" s="417"/>
      <c r="C15437" s="418"/>
      <c r="D15437" s="418"/>
    </row>
    <row r="15438" spans="2:4">
      <c r="B15438" s="417"/>
      <c r="C15438" s="418"/>
      <c r="D15438" s="418"/>
    </row>
    <row r="15439" spans="2:4">
      <c r="B15439" s="417"/>
      <c r="C15439" s="418"/>
      <c r="D15439" s="418"/>
    </row>
    <row r="15440" spans="2:4">
      <c r="B15440" s="417"/>
      <c r="C15440" s="418"/>
      <c r="D15440" s="418"/>
    </row>
    <row r="15441" spans="2:4">
      <c r="B15441" s="417"/>
      <c r="C15441" s="418"/>
      <c r="D15441" s="418"/>
    </row>
    <row r="15442" spans="2:4">
      <c r="B15442" s="417"/>
      <c r="C15442" s="418"/>
      <c r="D15442" s="418"/>
    </row>
    <row r="15443" spans="2:4">
      <c r="B15443" s="417"/>
      <c r="C15443" s="418"/>
      <c r="D15443" s="418"/>
    </row>
    <row r="15444" spans="2:4">
      <c r="B15444" s="417"/>
      <c r="C15444" s="418"/>
      <c r="D15444" s="418"/>
    </row>
    <row r="15445" spans="2:4">
      <c r="B15445" s="417"/>
      <c r="C15445" s="418"/>
      <c r="D15445" s="418"/>
    </row>
    <row r="15446" spans="2:4">
      <c r="B15446" s="417"/>
      <c r="C15446" s="418"/>
      <c r="D15446" s="418"/>
    </row>
    <row r="15447" spans="2:4">
      <c r="B15447" s="417"/>
      <c r="C15447" s="418"/>
      <c r="D15447" s="418"/>
    </row>
    <row r="15448" spans="2:4">
      <c r="B15448" s="417"/>
      <c r="C15448" s="418"/>
      <c r="D15448" s="418"/>
    </row>
    <row r="15449" spans="2:4">
      <c r="B15449" s="417"/>
      <c r="C15449" s="418"/>
      <c r="D15449" s="418"/>
    </row>
    <row r="15450" spans="2:4">
      <c r="B15450" s="417"/>
      <c r="C15450" s="418"/>
      <c r="D15450" s="418"/>
    </row>
    <row r="15451" spans="2:4">
      <c r="B15451" s="417"/>
      <c r="C15451" s="418"/>
      <c r="D15451" s="418"/>
    </row>
    <row r="15452" spans="2:4">
      <c r="B15452" s="417"/>
      <c r="C15452" s="418"/>
      <c r="D15452" s="418"/>
    </row>
    <row r="15453" spans="2:4">
      <c r="B15453" s="417"/>
      <c r="C15453" s="418"/>
      <c r="D15453" s="418"/>
    </row>
    <row r="15454" spans="2:4">
      <c r="B15454" s="417"/>
      <c r="C15454" s="418"/>
      <c r="D15454" s="418"/>
    </row>
    <row r="15455" spans="2:4">
      <c r="B15455" s="417"/>
      <c r="C15455" s="418"/>
      <c r="D15455" s="418"/>
    </row>
    <row r="15456" spans="2:4">
      <c r="B15456" s="417"/>
      <c r="C15456" s="418"/>
      <c r="D15456" s="418"/>
    </row>
    <row r="15457" spans="2:4">
      <c r="B15457" s="417"/>
      <c r="C15457" s="418"/>
      <c r="D15457" s="418"/>
    </row>
    <row r="15458" spans="2:4">
      <c r="B15458" s="417"/>
      <c r="C15458" s="418"/>
      <c r="D15458" s="418"/>
    </row>
    <row r="15459" spans="2:4">
      <c r="B15459" s="417"/>
      <c r="C15459" s="418"/>
      <c r="D15459" s="418"/>
    </row>
    <row r="15460" spans="2:4">
      <c r="B15460" s="417"/>
      <c r="C15460" s="418"/>
      <c r="D15460" s="418"/>
    </row>
    <row r="15461" spans="2:4">
      <c r="B15461" s="417"/>
      <c r="C15461" s="418"/>
      <c r="D15461" s="418"/>
    </row>
    <row r="15462" spans="2:4">
      <c r="B15462" s="417"/>
      <c r="C15462" s="418"/>
      <c r="D15462" s="418"/>
    </row>
    <row r="15463" spans="2:4">
      <c r="B15463" s="417"/>
      <c r="C15463" s="418"/>
      <c r="D15463" s="418"/>
    </row>
    <row r="15464" spans="2:4">
      <c r="B15464" s="417"/>
      <c r="C15464" s="418"/>
      <c r="D15464" s="418"/>
    </row>
    <row r="15465" spans="2:4">
      <c r="B15465" s="417"/>
      <c r="C15465" s="418"/>
      <c r="D15465" s="418"/>
    </row>
    <row r="15466" spans="2:4">
      <c r="B15466" s="417"/>
      <c r="C15466" s="418"/>
      <c r="D15466" s="418"/>
    </row>
    <row r="15467" spans="2:4">
      <c r="B15467" s="417"/>
      <c r="C15467" s="418"/>
      <c r="D15467" s="418"/>
    </row>
    <row r="15468" spans="2:4">
      <c r="B15468" s="417"/>
      <c r="C15468" s="418"/>
      <c r="D15468" s="418"/>
    </row>
    <row r="15469" spans="2:4">
      <c r="B15469" s="417"/>
      <c r="C15469" s="418"/>
      <c r="D15469" s="418"/>
    </row>
    <row r="15470" spans="2:4">
      <c r="B15470" s="417"/>
      <c r="C15470" s="418"/>
      <c r="D15470" s="418"/>
    </row>
    <row r="15471" spans="2:4">
      <c r="B15471" s="417"/>
      <c r="C15471" s="418"/>
      <c r="D15471" s="418"/>
    </row>
    <row r="15472" spans="2:4">
      <c r="B15472" s="417"/>
      <c r="C15472" s="418"/>
      <c r="D15472" s="418"/>
    </row>
    <row r="15473" spans="2:4">
      <c r="B15473" s="417"/>
      <c r="C15473" s="418"/>
      <c r="D15473" s="418"/>
    </row>
    <row r="15474" spans="2:4">
      <c r="B15474" s="417"/>
      <c r="C15474" s="418"/>
      <c r="D15474" s="418"/>
    </row>
    <row r="15475" spans="2:4">
      <c r="B15475" s="417"/>
      <c r="C15475" s="418"/>
      <c r="D15475" s="418"/>
    </row>
    <row r="15476" spans="2:4">
      <c r="B15476" s="417"/>
      <c r="C15476" s="418"/>
      <c r="D15476" s="418"/>
    </row>
    <row r="15477" spans="2:4">
      <c r="B15477" s="417"/>
      <c r="C15477" s="418"/>
      <c r="D15477" s="418"/>
    </row>
    <row r="15478" spans="2:4">
      <c r="B15478" s="417"/>
      <c r="C15478" s="418"/>
      <c r="D15478" s="418"/>
    </row>
    <row r="15479" spans="2:4">
      <c r="B15479" s="417"/>
      <c r="C15479" s="418"/>
      <c r="D15479" s="418"/>
    </row>
    <row r="15480" spans="2:4">
      <c r="B15480" s="417"/>
      <c r="C15480" s="418"/>
      <c r="D15480" s="418"/>
    </row>
    <row r="15481" spans="2:4">
      <c r="B15481" s="417"/>
      <c r="C15481" s="418"/>
      <c r="D15481" s="418"/>
    </row>
    <row r="15482" spans="2:4">
      <c r="B15482" s="417"/>
      <c r="C15482" s="418"/>
      <c r="D15482" s="418"/>
    </row>
    <row r="15483" spans="2:4">
      <c r="B15483" s="417"/>
      <c r="C15483" s="418"/>
      <c r="D15483" s="418"/>
    </row>
    <row r="15484" spans="2:4">
      <c r="B15484" s="417"/>
      <c r="C15484" s="418"/>
      <c r="D15484" s="418"/>
    </row>
    <row r="15485" spans="2:4">
      <c r="B15485" s="417"/>
      <c r="C15485" s="418"/>
      <c r="D15485" s="418"/>
    </row>
    <row r="15486" spans="2:4">
      <c r="B15486" s="417"/>
      <c r="C15486" s="418"/>
      <c r="D15486" s="418"/>
    </row>
    <row r="15487" spans="2:4">
      <c r="B15487" s="417"/>
      <c r="C15487" s="418"/>
      <c r="D15487" s="418"/>
    </row>
    <row r="15488" spans="2:4">
      <c r="B15488" s="417"/>
      <c r="C15488" s="418"/>
      <c r="D15488" s="418"/>
    </row>
    <row r="15489" spans="2:4">
      <c r="B15489" s="417"/>
      <c r="C15489" s="418"/>
      <c r="D15489" s="418"/>
    </row>
    <row r="15490" spans="2:4">
      <c r="B15490" s="417"/>
      <c r="C15490" s="418"/>
      <c r="D15490" s="418"/>
    </row>
    <row r="15491" spans="2:4">
      <c r="B15491" s="417"/>
      <c r="C15491" s="418"/>
      <c r="D15491" s="418"/>
    </row>
    <row r="15492" spans="2:4">
      <c r="B15492" s="417"/>
      <c r="C15492" s="418"/>
      <c r="D15492" s="418"/>
    </row>
    <row r="15493" spans="2:4">
      <c r="B15493" s="417"/>
      <c r="C15493" s="418"/>
      <c r="D15493" s="418"/>
    </row>
    <row r="15494" spans="2:4">
      <c r="B15494" s="417"/>
      <c r="C15494" s="418"/>
      <c r="D15494" s="418"/>
    </row>
    <row r="15495" spans="2:4">
      <c r="B15495" s="417"/>
      <c r="C15495" s="418"/>
      <c r="D15495" s="418"/>
    </row>
    <row r="15496" spans="2:4">
      <c r="B15496" s="417"/>
      <c r="C15496" s="418"/>
      <c r="D15496" s="418"/>
    </row>
    <row r="15497" spans="2:4">
      <c r="B15497" s="417"/>
      <c r="C15497" s="418"/>
      <c r="D15497" s="418"/>
    </row>
    <row r="15498" spans="2:4">
      <c r="B15498" s="417"/>
      <c r="C15498" s="418"/>
      <c r="D15498" s="418"/>
    </row>
    <row r="15499" spans="2:4">
      <c r="B15499" s="417"/>
      <c r="C15499" s="418"/>
      <c r="D15499" s="418"/>
    </row>
    <row r="15500" spans="2:4">
      <c r="B15500" s="417"/>
      <c r="C15500" s="418"/>
      <c r="D15500" s="418"/>
    </row>
    <row r="15501" spans="2:4">
      <c r="B15501" s="417"/>
      <c r="C15501" s="418"/>
      <c r="D15501" s="418"/>
    </row>
    <row r="15502" spans="2:4">
      <c r="B15502" s="417"/>
      <c r="C15502" s="418"/>
      <c r="D15502" s="418"/>
    </row>
    <row r="15503" spans="2:4">
      <c r="B15503" s="417"/>
      <c r="C15503" s="418"/>
      <c r="D15503" s="418"/>
    </row>
    <row r="15504" spans="2:4">
      <c r="B15504" s="417"/>
      <c r="C15504" s="418"/>
      <c r="D15504" s="418"/>
    </row>
    <row r="15505" spans="2:4">
      <c r="B15505" s="417"/>
      <c r="C15505" s="418"/>
      <c r="D15505" s="418"/>
    </row>
    <row r="15506" spans="2:4">
      <c r="B15506" s="417"/>
      <c r="C15506" s="418"/>
      <c r="D15506" s="418"/>
    </row>
    <row r="15507" spans="2:4">
      <c r="B15507" s="417"/>
      <c r="C15507" s="418"/>
      <c r="D15507" s="418"/>
    </row>
    <row r="15508" spans="2:4">
      <c r="B15508" s="417"/>
      <c r="C15508" s="418"/>
      <c r="D15508" s="418"/>
    </row>
    <row r="15509" spans="2:4">
      <c r="B15509" s="417"/>
      <c r="C15509" s="418"/>
      <c r="D15509" s="418"/>
    </row>
    <row r="15510" spans="2:4">
      <c r="B15510" s="417"/>
      <c r="C15510" s="418"/>
      <c r="D15510" s="418"/>
    </row>
    <row r="15511" spans="2:4">
      <c r="B15511" s="417"/>
      <c r="C15511" s="418"/>
      <c r="D15511" s="418"/>
    </row>
    <row r="15512" spans="2:4">
      <c r="B15512" s="417"/>
      <c r="C15512" s="418"/>
      <c r="D15512" s="418"/>
    </row>
    <row r="15513" spans="2:4">
      <c r="B15513" s="417"/>
      <c r="C15513" s="418"/>
      <c r="D15513" s="418"/>
    </row>
    <row r="15514" spans="2:4">
      <c r="B15514" s="417"/>
      <c r="C15514" s="418"/>
      <c r="D15514" s="418"/>
    </row>
    <row r="15515" spans="2:4">
      <c r="B15515" s="417"/>
      <c r="C15515" s="418"/>
      <c r="D15515" s="418"/>
    </row>
    <row r="15516" spans="2:4">
      <c r="B15516" s="417"/>
      <c r="C15516" s="418"/>
      <c r="D15516" s="418"/>
    </row>
    <row r="15517" spans="2:4">
      <c r="B15517" s="417"/>
      <c r="C15517" s="418"/>
      <c r="D15517" s="418"/>
    </row>
    <row r="15518" spans="2:4">
      <c r="B15518" s="417"/>
      <c r="C15518" s="418"/>
      <c r="D15518" s="418"/>
    </row>
    <row r="15519" spans="2:4">
      <c r="B15519" s="417"/>
      <c r="C15519" s="418"/>
      <c r="D15519" s="418"/>
    </row>
    <row r="15520" spans="2:4">
      <c r="B15520" s="417"/>
      <c r="C15520" s="418"/>
      <c r="D15520" s="418"/>
    </row>
    <row r="15521" spans="2:4">
      <c r="B15521" s="417"/>
      <c r="C15521" s="418"/>
      <c r="D15521" s="418"/>
    </row>
    <row r="15522" spans="2:4">
      <c r="B15522" s="417"/>
      <c r="C15522" s="418"/>
      <c r="D15522" s="418"/>
    </row>
    <row r="15523" spans="2:4">
      <c r="B15523" s="417"/>
      <c r="C15523" s="418"/>
      <c r="D15523" s="418"/>
    </row>
    <row r="15524" spans="2:4">
      <c r="B15524" s="417"/>
      <c r="C15524" s="418"/>
      <c r="D15524" s="418"/>
    </row>
    <row r="15525" spans="2:4">
      <c r="B15525" s="417"/>
      <c r="C15525" s="418"/>
      <c r="D15525" s="418"/>
    </row>
    <row r="15526" spans="2:4">
      <c r="B15526" s="417"/>
      <c r="C15526" s="418"/>
      <c r="D15526" s="418"/>
    </row>
    <row r="15527" spans="2:4">
      <c r="B15527" s="417"/>
      <c r="C15527" s="418"/>
      <c r="D15527" s="418"/>
    </row>
    <row r="15528" spans="2:4">
      <c r="B15528" s="417"/>
      <c r="C15528" s="418"/>
      <c r="D15528" s="418"/>
    </row>
    <row r="15529" spans="2:4">
      <c r="B15529" s="417"/>
      <c r="C15529" s="418"/>
      <c r="D15529" s="418"/>
    </row>
    <row r="15530" spans="2:4">
      <c r="B15530" s="417"/>
      <c r="C15530" s="418"/>
      <c r="D15530" s="418"/>
    </row>
    <row r="15531" spans="2:4">
      <c r="B15531" s="417"/>
      <c r="C15531" s="418"/>
      <c r="D15531" s="418"/>
    </row>
    <row r="15532" spans="2:4">
      <c r="B15532" s="417"/>
      <c r="C15532" s="418"/>
      <c r="D15532" s="418"/>
    </row>
    <row r="15533" spans="2:4">
      <c r="B15533" s="417"/>
      <c r="C15533" s="418"/>
      <c r="D15533" s="418"/>
    </row>
    <row r="15534" spans="2:4">
      <c r="B15534" s="417"/>
      <c r="C15534" s="418"/>
      <c r="D15534" s="418"/>
    </row>
    <row r="15535" spans="2:4">
      <c r="B15535" s="417"/>
      <c r="C15535" s="418"/>
      <c r="D15535" s="418"/>
    </row>
    <row r="15536" spans="2:4">
      <c r="B15536" s="417"/>
      <c r="C15536" s="418"/>
      <c r="D15536" s="418"/>
    </row>
    <row r="15537" spans="2:4">
      <c r="B15537" s="417"/>
      <c r="C15537" s="418"/>
      <c r="D15537" s="418"/>
    </row>
    <row r="15538" spans="2:4">
      <c r="B15538" s="417"/>
      <c r="C15538" s="418"/>
      <c r="D15538" s="418"/>
    </row>
    <row r="15539" spans="2:4">
      <c r="B15539" s="417"/>
      <c r="C15539" s="418"/>
      <c r="D15539" s="418"/>
    </row>
    <row r="15540" spans="2:4">
      <c r="B15540" s="417"/>
      <c r="C15540" s="418"/>
      <c r="D15540" s="418"/>
    </row>
    <row r="15541" spans="2:4">
      <c r="B15541" s="417"/>
      <c r="C15541" s="418"/>
      <c r="D15541" s="418"/>
    </row>
    <row r="15542" spans="2:4">
      <c r="B15542" s="417"/>
      <c r="C15542" s="418"/>
      <c r="D15542" s="418"/>
    </row>
    <row r="15543" spans="2:4">
      <c r="B15543" s="417"/>
      <c r="C15543" s="418"/>
      <c r="D15543" s="418"/>
    </row>
    <row r="15544" spans="2:4">
      <c r="B15544" s="417"/>
      <c r="C15544" s="418"/>
      <c r="D15544" s="418"/>
    </row>
    <row r="15545" spans="2:4">
      <c r="B15545" s="417"/>
      <c r="C15545" s="418"/>
      <c r="D15545" s="418"/>
    </row>
    <row r="15546" spans="2:4">
      <c r="B15546" s="417"/>
      <c r="C15546" s="418"/>
      <c r="D15546" s="418"/>
    </row>
    <row r="15547" spans="2:4">
      <c r="B15547" s="417"/>
      <c r="C15547" s="418"/>
      <c r="D15547" s="418"/>
    </row>
    <row r="15548" spans="2:4">
      <c r="B15548" s="417"/>
      <c r="C15548" s="418"/>
      <c r="D15548" s="418"/>
    </row>
    <row r="15549" spans="2:4">
      <c r="B15549" s="417"/>
      <c r="C15549" s="418"/>
      <c r="D15549" s="418"/>
    </row>
    <row r="15550" spans="2:4">
      <c r="B15550" s="417"/>
      <c r="C15550" s="418"/>
      <c r="D15550" s="418"/>
    </row>
    <row r="15551" spans="2:4">
      <c r="B15551" s="417"/>
      <c r="C15551" s="418"/>
      <c r="D15551" s="418"/>
    </row>
    <row r="15552" spans="2:4">
      <c r="B15552" s="417"/>
      <c r="C15552" s="418"/>
      <c r="D15552" s="418"/>
    </row>
    <row r="15553" spans="2:4">
      <c r="B15553" s="417"/>
      <c r="C15553" s="418"/>
      <c r="D15553" s="418"/>
    </row>
    <row r="15554" spans="2:4">
      <c r="B15554" s="417"/>
      <c r="C15554" s="418"/>
      <c r="D15554" s="418"/>
    </row>
    <row r="15555" spans="2:4">
      <c r="B15555" s="417"/>
      <c r="C15555" s="418"/>
      <c r="D15555" s="418"/>
    </row>
    <row r="15556" spans="2:4">
      <c r="B15556" s="417"/>
      <c r="C15556" s="418"/>
      <c r="D15556" s="418"/>
    </row>
    <row r="15557" spans="2:4">
      <c r="B15557" s="417"/>
      <c r="C15557" s="418"/>
      <c r="D15557" s="418"/>
    </row>
    <row r="15558" spans="2:4">
      <c r="B15558" s="417"/>
      <c r="C15558" s="418"/>
      <c r="D15558" s="418"/>
    </row>
    <row r="15559" spans="2:4">
      <c r="B15559" s="417"/>
      <c r="C15559" s="418"/>
      <c r="D15559" s="418"/>
    </row>
    <row r="15560" spans="2:4">
      <c r="B15560" s="417"/>
      <c r="C15560" s="418"/>
      <c r="D15560" s="418"/>
    </row>
    <row r="15561" spans="2:4">
      <c r="B15561" s="417"/>
      <c r="C15561" s="418"/>
      <c r="D15561" s="418"/>
    </row>
    <row r="15562" spans="2:4">
      <c r="B15562" s="417"/>
      <c r="C15562" s="418"/>
      <c r="D15562" s="418"/>
    </row>
    <row r="15563" spans="2:4">
      <c r="B15563" s="417"/>
      <c r="C15563" s="418"/>
      <c r="D15563" s="418"/>
    </row>
    <row r="15564" spans="2:4">
      <c r="B15564" s="417"/>
      <c r="C15564" s="418"/>
      <c r="D15564" s="418"/>
    </row>
    <row r="15565" spans="2:4">
      <c r="B15565" s="417"/>
      <c r="C15565" s="418"/>
      <c r="D15565" s="418"/>
    </row>
    <row r="15566" spans="2:4">
      <c r="B15566" s="417"/>
      <c r="C15566" s="418"/>
      <c r="D15566" s="418"/>
    </row>
    <row r="15567" spans="2:4">
      <c r="B15567" s="417"/>
      <c r="C15567" s="418"/>
      <c r="D15567" s="418"/>
    </row>
    <row r="15568" spans="2:4">
      <c r="B15568" s="417"/>
      <c r="C15568" s="418"/>
      <c r="D15568" s="418"/>
    </row>
    <row r="15569" spans="2:4">
      <c r="B15569" s="417"/>
      <c r="C15569" s="418"/>
      <c r="D15569" s="418"/>
    </row>
    <row r="15570" spans="2:4">
      <c r="B15570" s="417"/>
      <c r="C15570" s="418"/>
      <c r="D15570" s="418"/>
    </row>
    <row r="15571" spans="2:4">
      <c r="B15571" s="417"/>
      <c r="C15571" s="418"/>
      <c r="D15571" s="418"/>
    </row>
    <row r="15572" spans="2:4">
      <c r="B15572" s="417"/>
      <c r="C15572" s="418"/>
      <c r="D15572" s="418"/>
    </row>
    <row r="15573" spans="2:4">
      <c r="B15573" s="417"/>
      <c r="C15573" s="418"/>
      <c r="D15573" s="418"/>
    </row>
    <row r="15574" spans="2:4">
      <c r="B15574" s="417"/>
      <c r="C15574" s="418"/>
      <c r="D15574" s="418"/>
    </row>
    <row r="15575" spans="2:4">
      <c r="B15575" s="417"/>
      <c r="C15575" s="418"/>
      <c r="D15575" s="418"/>
    </row>
    <row r="15576" spans="2:4">
      <c r="B15576" s="417"/>
      <c r="C15576" s="418"/>
      <c r="D15576" s="418"/>
    </row>
    <row r="15577" spans="2:4">
      <c r="B15577" s="417"/>
      <c r="C15577" s="418"/>
      <c r="D15577" s="418"/>
    </row>
    <row r="15578" spans="2:4">
      <c r="B15578" s="417"/>
      <c r="C15578" s="418"/>
      <c r="D15578" s="418"/>
    </row>
    <row r="15579" spans="2:4">
      <c r="B15579" s="417"/>
      <c r="C15579" s="418"/>
      <c r="D15579" s="418"/>
    </row>
    <row r="15580" spans="2:4">
      <c r="B15580" s="417"/>
      <c r="C15580" s="418"/>
      <c r="D15580" s="418"/>
    </row>
    <row r="15581" spans="2:4">
      <c r="B15581" s="417"/>
      <c r="C15581" s="418"/>
      <c r="D15581" s="418"/>
    </row>
    <row r="15582" spans="2:4">
      <c r="B15582" s="417"/>
      <c r="C15582" s="418"/>
      <c r="D15582" s="418"/>
    </row>
    <row r="15583" spans="2:4">
      <c r="B15583" s="417"/>
      <c r="C15583" s="418"/>
      <c r="D15583" s="418"/>
    </row>
    <row r="15584" spans="2:4">
      <c r="B15584" s="417"/>
      <c r="C15584" s="418"/>
      <c r="D15584" s="418"/>
    </row>
    <row r="15585" spans="2:4">
      <c r="B15585" s="417"/>
      <c r="C15585" s="418"/>
      <c r="D15585" s="418"/>
    </row>
    <row r="15586" spans="2:4">
      <c r="B15586" s="417"/>
      <c r="C15586" s="418"/>
      <c r="D15586" s="418"/>
    </row>
    <row r="15587" spans="2:4">
      <c r="B15587" s="417"/>
      <c r="C15587" s="418"/>
      <c r="D15587" s="418"/>
    </row>
    <row r="15588" spans="2:4">
      <c r="B15588" s="417"/>
      <c r="C15588" s="418"/>
      <c r="D15588" s="418"/>
    </row>
    <row r="15589" spans="2:4">
      <c r="B15589" s="417"/>
      <c r="C15589" s="418"/>
      <c r="D15589" s="418"/>
    </row>
    <row r="15590" spans="2:4">
      <c r="B15590" s="417"/>
      <c r="C15590" s="418"/>
      <c r="D15590" s="418"/>
    </row>
    <row r="15591" spans="2:4">
      <c r="B15591" s="417"/>
      <c r="C15591" s="418"/>
      <c r="D15591" s="418"/>
    </row>
    <row r="15592" spans="2:4">
      <c r="B15592" s="417"/>
      <c r="C15592" s="418"/>
      <c r="D15592" s="418"/>
    </row>
    <row r="15593" spans="2:4">
      <c r="B15593" s="417"/>
      <c r="C15593" s="418"/>
      <c r="D15593" s="418"/>
    </row>
    <row r="15594" spans="2:4">
      <c r="B15594" s="417"/>
      <c r="C15594" s="418"/>
      <c r="D15594" s="418"/>
    </row>
    <row r="15595" spans="2:4">
      <c r="B15595" s="417"/>
      <c r="C15595" s="418"/>
      <c r="D15595" s="418"/>
    </row>
    <row r="15596" spans="2:4">
      <c r="B15596" s="417"/>
      <c r="C15596" s="418"/>
      <c r="D15596" s="418"/>
    </row>
    <row r="15597" spans="2:4">
      <c r="B15597" s="417"/>
      <c r="C15597" s="418"/>
      <c r="D15597" s="418"/>
    </row>
    <row r="15598" spans="2:4">
      <c r="B15598" s="417"/>
      <c r="C15598" s="418"/>
      <c r="D15598" s="418"/>
    </row>
    <row r="15599" spans="2:4">
      <c r="B15599" s="417"/>
      <c r="C15599" s="418"/>
      <c r="D15599" s="418"/>
    </row>
    <row r="15600" spans="2:4">
      <c r="B15600" s="417"/>
      <c r="C15600" s="418"/>
      <c r="D15600" s="418"/>
    </row>
    <row r="15601" spans="2:4">
      <c r="B15601" s="417"/>
      <c r="C15601" s="418"/>
      <c r="D15601" s="418"/>
    </row>
    <row r="15602" spans="2:4">
      <c r="B15602" s="417"/>
      <c r="C15602" s="418"/>
      <c r="D15602" s="418"/>
    </row>
    <row r="15603" spans="2:4">
      <c r="B15603" s="417"/>
      <c r="C15603" s="418"/>
      <c r="D15603" s="418"/>
    </row>
    <row r="15604" spans="2:4">
      <c r="B15604" s="417"/>
      <c r="C15604" s="418"/>
      <c r="D15604" s="418"/>
    </row>
    <row r="15605" spans="2:4">
      <c r="B15605" s="417"/>
      <c r="C15605" s="418"/>
      <c r="D15605" s="418"/>
    </row>
    <row r="15606" spans="2:4">
      <c r="B15606" s="417"/>
      <c r="C15606" s="418"/>
      <c r="D15606" s="418"/>
    </row>
    <row r="15607" spans="2:4">
      <c r="B15607" s="417"/>
      <c r="C15607" s="418"/>
      <c r="D15607" s="418"/>
    </row>
    <row r="15608" spans="2:4">
      <c r="B15608" s="417"/>
      <c r="C15608" s="418"/>
      <c r="D15608" s="418"/>
    </row>
    <row r="15609" spans="2:4">
      <c r="B15609" s="417"/>
      <c r="C15609" s="418"/>
      <c r="D15609" s="418"/>
    </row>
    <row r="15610" spans="2:4">
      <c r="B15610" s="417"/>
      <c r="C15610" s="418"/>
      <c r="D15610" s="418"/>
    </row>
    <row r="15611" spans="2:4">
      <c r="B15611" s="417"/>
      <c r="C15611" s="418"/>
      <c r="D15611" s="418"/>
    </row>
    <row r="15612" spans="2:4">
      <c r="B15612" s="417"/>
      <c r="C15612" s="418"/>
      <c r="D15612" s="418"/>
    </row>
    <row r="15613" spans="2:4">
      <c r="B15613" s="417"/>
      <c r="C15613" s="418"/>
      <c r="D15613" s="418"/>
    </row>
    <row r="15614" spans="2:4">
      <c r="B15614" s="417"/>
      <c r="C15614" s="418"/>
      <c r="D15614" s="418"/>
    </row>
    <row r="15615" spans="2:4">
      <c r="B15615" s="417"/>
      <c r="C15615" s="418"/>
      <c r="D15615" s="418"/>
    </row>
    <row r="15616" spans="2:4">
      <c r="B15616" s="417"/>
      <c r="C15616" s="418"/>
      <c r="D15616" s="418"/>
    </row>
    <row r="15617" spans="2:4">
      <c r="B15617" s="417"/>
      <c r="C15617" s="418"/>
      <c r="D15617" s="418"/>
    </row>
    <row r="15618" spans="2:4">
      <c r="B15618" s="417"/>
      <c r="C15618" s="418"/>
      <c r="D15618" s="418"/>
    </row>
    <row r="15619" spans="2:4">
      <c r="B15619" s="417"/>
      <c r="C15619" s="418"/>
      <c r="D15619" s="418"/>
    </row>
    <row r="15620" spans="2:4">
      <c r="B15620" s="417"/>
      <c r="C15620" s="418"/>
      <c r="D15620" s="418"/>
    </row>
    <row r="15621" spans="2:4">
      <c r="B15621" s="417"/>
      <c r="C15621" s="418"/>
      <c r="D15621" s="418"/>
    </row>
    <row r="15622" spans="2:4">
      <c r="B15622" s="417"/>
      <c r="C15622" s="418"/>
      <c r="D15622" s="418"/>
    </row>
    <row r="15623" spans="2:4">
      <c r="B15623" s="417"/>
      <c r="C15623" s="418"/>
      <c r="D15623" s="418"/>
    </row>
    <row r="15624" spans="2:4">
      <c r="B15624" s="417"/>
      <c r="C15624" s="418"/>
      <c r="D15624" s="418"/>
    </row>
    <row r="15625" spans="2:4">
      <c r="B15625" s="417"/>
      <c r="C15625" s="418"/>
      <c r="D15625" s="418"/>
    </row>
    <row r="15626" spans="2:4">
      <c r="B15626" s="417"/>
      <c r="C15626" s="418"/>
      <c r="D15626" s="418"/>
    </row>
    <row r="15627" spans="2:4">
      <c r="B15627" s="417"/>
      <c r="C15627" s="418"/>
      <c r="D15627" s="418"/>
    </row>
    <row r="15628" spans="2:4">
      <c r="B15628" s="417"/>
      <c r="C15628" s="418"/>
      <c r="D15628" s="418"/>
    </row>
    <row r="15629" spans="2:4">
      <c r="B15629" s="417"/>
      <c r="C15629" s="418"/>
      <c r="D15629" s="418"/>
    </row>
    <row r="15630" spans="2:4">
      <c r="B15630" s="417"/>
      <c r="C15630" s="418"/>
      <c r="D15630" s="418"/>
    </row>
    <row r="15631" spans="2:4">
      <c r="B15631" s="417"/>
      <c r="C15631" s="418"/>
      <c r="D15631" s="418"/>
    </row>
    <row r="15632" spans="2:4">
      <c r="B15632" s="417"/>
      <c r="C15632" s="418"/>
      <c r="D15632" s="418"/>
    </row>
    <row r="15633" spans="2:4">
      <c r="B15633" s="417"/>
      <c r="C15633" s="418"/>
      <c r="D15633" s="418"/>
    </row>
    <row r="15634" spans="2:4">
      <c r="B15634" s="417"/>
      <c r="C15634" s="418"/>
      <c r="D15634" s="418"/>
    </row>
    <row r="15635" spans="2:4">
      <c r="B15635" s="417"/>
      <c r="C15635" s="418"/>
      <c r="D15635" s="418"/>
    </row>
    <row r="15636" spans="2:4">
      <c r="B15636" s="417"/>
      <c r="C15636" s="418"/>
      <c r="D15636" s="418"/>
    </row>
    <row r="15637" spans="2:4">
      <c r="B15637" s="417"/>
      <c r="C15637" s="418"/>
      <c r="D15637" s="418"/>
    </row>
    <row r="15638" spans="2:4">
      <c r="B15638" s="417"/>
      <c r="C15638" s="418"/>
      <c r="D15638" s="418"/>
    </row>
    <row r="15639" spans="2:4">
      <c r="B15639" s="417"/>
      <c r="C15639" s="418"/>
      <c r="D15639" s="418"/>
    </row>
    <row r="15640" spans="2:4">
      <c r="B15640" s="417"/>
      <c r="C15640" s="418"/>
      <c r="D15640" s="418"/>
    </row>
    <row r="15641" spans="2:4">
      <c r="B15641" s="417"/>
      <c r="C15641" s="418"/>
      <c r="D15641" s="418"/>
    </row>
    <row r="15642" spans="2:4">
      <c r="B15642" s="417"/>
      <c r="C15642" s="418"/>
      <c r="D15642" s="418"/>
    </row>
    <row r="15643" spans="2:4">
      <c r="B15643" s="417"/>
      <c r="C15643" s="418"/>
      <c r="D15643" s="418"/>
    </row>
    <row r="15644" spans="2:4">
      <c r="B15644" s="417"/>
      <c r="C15644" s="418"/>
      <c r="D15644" s="418"/>
    </row>
    <row r="15645" spans="2:4">
      <c r="B15645" s="417"/>
      <c r="C15645" s="418"/>
      <c r="D15645" s="418"/>
    </row>
    <row r="15646" spans="2:4">
      <c r="B15646" s="417"/>
      <c r="C15646" s="418"/>
      <c r="D15646" s="418"/>
    </row>
    <row r="15647" spans="2:4">
      <c r="B15647" s="417"/>
      <c r="C15647" s="418"/>
      <c r="D15647" s="418"/>
    </row>
    <row r="15648" spans="2:4">
      <c r="B15648" s="417"/>
      <c r="C15648" s="418"/>
      <c r="D15648" s="418"/>
    </row>
    <row r="15649" spans="2:4">
      <c r="B15649" s="417"/>
      <c r="C15649" s="418"/>
      <c r="D15649" s="418"/>
    </row>
    <row r="15650" spans="2:4">
      <c r="B15650" s="417"/>
      <c r="C15650" s="418"/>
      <c r="D15650" s="418"/>
    </row>
    <row r="15651" spans="2:4">
      <c r="B15651" s="417"/>
      <c r="C15651" s="418"/>
      <c r="D15651" s="418"/>
    </row>
    <row r="15652" spans="2:4">
      <c r="B15652" s="417"/>
      <c r="C15652" s="418"/>
      <c r="D15652" s="418"/>
    </row>
    <row r="15653" spans="2:4">
      <c r="B15653" s="417"/>
      <c r="C15653" s="418"/>
      <c r="D15653" s="418"/>
    </row>
    <row r="15654" spans="2:4">
      <c r="B15654" s="417"/>
      <c r="C15654" s="418"/>
      <c r="D15654" s="418"/>
    </row>
    <row r="15655" spans="2:4">
      <c r="B15655" s="417"/>
      <c r="C15655" s="418"/>
      <c r="D15655" s="418"/>
    </row>
    <row r="15656" spans="2:4">
      <c r="B15656" s="417"/>
      <c r="C15656" s="418"/>
      <c r="D15656" s="418"/>
    </row>
    <row r="15657" spans="2:4">
      <c r="B15657" s="417"/>
      <c r="C15657" s="418"/>
      <c r="D15657" s="418"/>
    </row>
    <row r="15658" spans="2:4">
      <c r="B15658" s="417"/>
      <c r="C15658" s="418"/>
      <c r="D15658" s="418"/>
    </row>
    <row r="15659" spans="2:4">
      <c r="B15659" s="417"/>
      <c r="C15659" s="418"/>
      <c r="D15659" s="418"/>
    </row>
    <row r="15660" spans="2:4">
      <c r="B15660" s="417"/>
      <c r="C15660" s="418"/>
      <c r="D15660" s="418"/>
    </row>
    <row r="15661" spans="2:4">
      <c r="B15661" s="417"/>
      <c r="C15661" s="418"/>
      <c r="D15661" s="418"/>
    </row>
    <row r="15662" spans="2:4">
      <c r="B15662" s="417"/>
      <c r="C15662" s="418"/>
      <c r="D15662" s="418"/>
    </row>
    <row r="15663" spans="2:4">
      <c r="B15663" s="417"/>
      <c r="C15663" s="418"/>
      <c r="D15663" s="418"/>
    </row>
    <row r="15664" spans="2:4">
      <c r="B15664" s="417"/>
      <c r="C15664" s="418"/>
      <c r="D15664" s="418"/>
    </row>
    <row r="15665" spans="2:4">
      <c r="B15665" s="417"/>
      <c r="C15665" s="418"/>
      <c r="D15665" s="418"/>
    </row>
    <row r="15666" spans="2:4">
      <c r="B15666" s="417"/>
      <c r="C15666" s="418"/>
      <c r="D15666" s="418"/>
    </row>
    <row r="15667" spans="2:4">
      <c r="B15667" s="417"/>
      <c r="C15667" s="418"/>
      <c r="D15667" s="418"/>
    </row>
    <row r="15668" spans="2:4">
      <c r="B15668" s="417"/>
      <c r="C15668" s="418"/>
      <c r="D15668" s="418"/>
    </row>
    <row r="15669" spans="2:4">
      <c r="B15669" s="417"/>
      <c r="C15669" s="418"/>
      <c r="D15669" s="418"/>
    </row>
    <row r="15670" spans="2:4">
      <c r="B15670" s="417"/>
      <c r="C15670" s="418"/>
      <c r="D15670" s="418"/>
    </row>
    <row r="15671" spans="2:4">
      <c r="B15671" s="417"/>
      <c r="C15671" s="418"/>
      <c r="D15671" s="418"/>
    </row>
    <row r="15672" spans="2:4">
      <c r="B15672" s="417"/>
      <c r="C15672" s="418"/>
      <c r="D15672" s="418"/>
    </row>
    <row r="15673" spans="2:4">
      <c r="B15673" s="417"/>
      <c r="C15673" s="418"/>
      <c r="D15673" s="418"/>
    </row>
    <row r="15674" spans="2:4">
      <c r="B15674" s="417"/>
      <c r="C15674" s="418"/>
      <c r="D15674" s="418"/>
    </row>
    <row r="15675" spans="2:4">
      <c r="B15675" s="417"/>
      <c r="C15675" s="418"/>
      <c r="D15675" s="418"/>
    </row>
    <row r="15676" spans="2:4">
      <c r="B15676" s="417"/>
      <c r="C15676" s="418"/>
      <c r="D15676" s="418"/>
    </row>
    <row r="15677" spans="2:4">
      <c r="B15677" s="417"/>
      <c r="C15677" s="418"/>
      <c r="D15677" s="418"/>
    </row>
    <row r="15678" spans="2:4">
      <c r="B15678" s="417"/>
      <c r="C15678" s="418"/>
      <c r="D15678" s="418"/>
    </row>
    <row r="15679" spans="2:4">
      <c r="B15679" s="417"/>
      <c r="C15679" s="418"/>
      <c r="D15679" s="418"/>
    </row>
    <row r="15680" spans="2:4">
      <c r="B15680" s="417"/>
      <c r="C15680" s="418"/>
      <c r="D15680" s="418"/>
    </row>
    <row r="15681" spans="2:4">
      <c r="B15681" s="417"/>
      <c r="C15681" s="418"/>
      <c r="D15681" s="418"/>
    </row>
    <row r="15682" spans="2:4">
      <c r="B15682" s="417"/>
      <c r="C15682" s="418"/>
      <c r="D15682" s="418"/>
    </row>
    <row r="15683" spans="2:4">
      <c r="B15683" s="417"/>
      <c r="C15683" s="418"/>
      <c r="D15683" s="418"/>
    </row>
    <row r="15684" spans="2:4">
      <c r="B15684" s="417"/>
      <c r="C15684" s="418"/>
      <c r="D15684" s="418"/>
    </row>
    <row r="15685" spans="2:4">
      <c r="B15685" s="417"/>
      <c r="C15685" s="418"/>
      <c r="D15685" s="418"/>
    </row>
    <row r="15686" spans="2:4">
      <c r="B15686" s="417"/>
      <c r="C15686" s="418"/>
      <c r="D15686" s="418"/>
    </row>
    <row r="15687" spans="2:4">
      <c r="B15687" s="417"/>
      <c r="C15687" s="418"/>
      <c r="D15687" s="418"/>
    </row>
    <row r="15688" spans="2:4">
      <c r="B15688" s="417"/>
      <c r="C15688" s="418"/>
      <c r="D15688" s="418"/>
    </row>
    <row r="15689" spans="2:4">
      <c r="B15689" s="417"/>
      <c r="C15689" s="418"/>
      <c r="D15689" s="418"/>
    </row>
    <row r="15690" spans="2:4">
      <c r="B15690" s="417"/>
      <c r="C15690" s="418"/>
      <c r="D15690" s="418"/>
    </row>
    <row r="15691" spans="2:4">
      <c r="B15691" s="417"/>
      <c r="C15691" s="418"/>
      <c r="D15691" s="418"/>
    </row>
    <row r="15692" spans="2:4">
      <c r="B15692" s="417"/>
      <c r="C15692" s="418"/>
      <c r="D15692" s="418"/>
    </row>
    <row r="15693" spans="2:4">
      <c r="B15693" s="417"/>
      <c r="C15693" s="418"/>
      <c r="D15693" s="418"/>
    </row>
    <row r="15694" spans="2:4">
      <c r="B15694" s="417"/>
      <c r="C15694" s="418"/>
      <c r="D15694" s="418"/>
    </row>
    <row r="15695" spans="2:4">
      <c r="B15695" s="417"/>
      <c r="C15695" s="418"/>
      <c r="D15695" s="418"/>
    </row>
    <row r="15696" spans="2:4">
      <c r="B15696" s="417"/>
      <c r="C15696" s="418"/>
      <c r="D15696" s="418"/>
    </row>
    <row r="15697" spans="2:4">
      <c r="B15697" s="417"/>
      <c r="C15697" s="418"/>
      <c r="D15697" s="418"/>
    </row>
    <row r="15698" spans="2:4">
      <c r="B15698" s="417"/>
      <c r="C15698" s="418"/>
      <c r="D15698" s="418"/>
    </row>
    <row r="15699" spans="2:4">
      <c r="B15699" s="417"/>
      <c r="C15699" s="418"/>
      <c r="D15699" s="418"/>
    </row>
    <row r="15700" spans="2:4">
      <c r="B15700" s="417"/>
      <c r="C15700" s="418"/>
      <c r="D15700" s="418"/>
    </row>
    <row r="15701" spans="2:4">
      <c r="B15701" s="417"/>
      <c r="C15701" s="418"/>
      <c r="D15701" s="418"/>
    </row>
    <row r="15702" spans="2:4">
      <c r="B15702" s="417"/>
      <c r="C15702" s="418"/>
      <c r="D15702" s="418"/>
    </row>
    <row r="15703" spans="2:4">
      <c r="B15703" s="417"/>
      <c r="C15703" s="418"/>
      <c r="D15703" s="418"/>
    </row>
    <row r="15704" spans="2:4">
      <c r="B15704" s="417"/>
      <c r="C15704" s="418"/>
      <c r="D15704" s="418"/>
    </row>
    <row r="15705" spans="2:4">
      <c r="B15705" s="417"/>
      <c r="C15705" s="418"/>
      <c r="D15705" s="418"/>
    </row>
    <row r="15706" spans="2:4">
      <c r="B15706" s="417"/>
      <c r="C15706" s="418"/>
      <c r="D15706" s="418"/>
    </row>
    <row r="15707" spans="2:4">
      <c r="B15707" s="417"/>
      <c r="C15707" s="418"/>
      <c r="D15707" s="418"/>
    </row>
    <row r="15708" spans="2:4">
      <c r="B15708" s="417"/>
      <c r="C15708" s="418"/>
      <c r="D15708" s="418"/>
    </row>
    <row r="15709" spans="2:4">
      <c r="B15709" s="417"/>
      <c r="C15709" s="418"/>
      <c r="D15709" s="418"/>
    </row>
    <row r="15710" spans="2:4">
      <c r="B15710" s="417"/>
      <c r="C15710" s="418"/>
      <c r="D15710" s="418"/>
    </row>
    <row r="15711" spans="2:4">
      <c r="B15711" s="417"/>
      <c r="C15711" s="418"/>
      <c r="D15711" s="418"/>
    </row>
    <row r="15712" spans="2:4">
      <c r="B15712" s="417"/>
      <c r="C15712" s="418"/>
      <c r="D15712" s="418"/>
    </row>
    <row r="15713" spans="2:4">
      <c r="B15713" s="417"/>
      <c r="C15713" s="418"/>
      <c r="D15713" s="418"/>
    </row>
    <row r="15714" spans="2:4">
      <c r="B15714" s="417"/>
      <c r="C15714" s="418"/>
      <c r="D15714" s="418"/>
    </row>
    <row r="15715" spans="2:4">
      <c r="B15715" s="417"/>
      <c r="C15715" s="418"/>
      <c r="D15715" s="418"/>
    </row>
    <row r="15716" spans="2:4">
      <c r="B15716" s="417"/>
      <c r="C15716" s="418"/>
      <c r="D15716" s="418"/>
    </row>
    <row r="15717" spans="2:4">
      <c r="B15717" s="417"/>
      <c r="C15717" s="418"/>
      <c r="D15717" s="418"/>
    </row>
    <row r="15718" spans="2:4">
      <c r="B15718" s="417"/>
      <c r="C15718" s="418"/>
      <c r="D15718" s="418"/>
    </row>
    <row r="15719" spans="2:4">
      <c r="B15719" s="417"/>
      <c r="C15719" s="418"/>
      <c r="D15719" s="418"/>
    </row>
    <row r="15720" spans="2:4">
      <c r="B15720" s="417"/>
      <c r="C15720" s="418"/>
      <c r="D15720" s="418"/>
    </row>
    <row r="15721" spans="2:4">
      <c r="B15721" s="417"/>
      <c r="C15721" s="418"/>
      <c r="D15721" s="418"/>
    </row>
    <row r="15722" spans="2:4">
      <c r="B15722" s="417"/>
      <c r="C15722" s="418"/>
      <c r="D15722" s="418"/>
    </row>
    <row r="15723" spans="2:4">
      <c r="B15723" s="417"/>
      <c r="C15723" s="418"/>
      <c r="D15723" s="418"/>
    </row>
    <row r="15724" spans="2:4">
      <c r="B15724" s="417"/>
      <c r="C15724" s="418"/>
      <c r="D15724" s="418"/>
    </row>
    <row r="15725" spans="2:4">
      <c r="B15725" s="417"/>
      <c r="C15725" s="418"/>
      <c r="D15725" s="418"/>
    </row>
    <row r="15726" spans="2:4">
      <c r="B15726" s="417"/>
      <c r="C15726" s="418"/>
      <c r="D15726" s="418"/>
    </row>
    <row r="15727" spans="2:4">
      <c r="B15727" s="417"/>
      <c r="C15727" s="418"/>
      <c r="D15727" s="418"/>
    </row>
    <row r="15728" spans="2:4">
      <c r="B15728" s="417"/>
      <c r="C15728" s="418"/>
      <c r="D15728" s="418"/>
    </row>
    <row r="15729" spans="2:4">
      <c r="B15729" s="417"/>
      <c r="C15729" s="418"/>
      <c r="D15729" s="418"/>
    </row>
    <row r="15730" spans="2:4">
      <c r="B15730" s="417"/>
      <c r="C15730" s="418"/>
      <c r="D15730" s="418"/>
    </row>
    <row r="15731" spans="2:4">
      <c r="B15731" s="417"/>
      <c r="C15731" s="418"/>
      <c r="D15731" s="418"/>
    </row>
    <row r="15732" spans="2:4">
      <c r="B15732" s="417"/>
      <c r="C15732" s="418"/>
      <c r="D15732" s="418"/>
    </row>
    <row r="15733" spans="2:4">
      <c r="B15733" s="417"/>
      <c r="C15733" s="418"/>
      <c r="D15733" s="418"/>
    </row>
    <row r="15734" spans="2:4">
      <c r="B15734" s="417"/>
      <c r="C15734" s="418"/>
      <c r="D15734" s="418"/>
    </row>
    <row r="15735" spans="2:4">
      <c r="B15735" s="417"/>
      <c r="C15735" s="418"/>
      <c r="D15735" s="418"/>
    </row>
    <row r="15736" spans="2:4">
      <c r="B15736" s="417"/>
      <c r="C15736" s="418"/>
      <c r="D15736" s="418"/>
    </row>
    <row r="15737" spans="2:4">
      <c r="B15737" s="417"/>
      <c r="C15737" s="418"/>
      <c r="D15737" s="418"/>
    </row>
    <row r="15738" spans="2:4">
      <c r="B15738" s="417"/>
      <c r="C15738" s="418"/>
      <c r="D15738" s="418"/>
    </row>
    <row r="15739" spans="2:4">
      <c r="B15739" s="417"/>
      <c r="C15739" s="418"/>
      <c r="D15739" s="418"/>
    </row>
    <row r="15740" spans="2:4">
      <c r="B15740" s="417"/>
      <c r="C15740" s="418"/>
      <c r="D15740" s="418"/>
    </row>
    <row r="15741" spans="2:4">
      <c r="B15741" s="417"/>
      <c r="C15741" s="418"/>
      <c r="D15741" s="418"/>
    </row>
    <row r="15742" spans="2:4">
      <c r="B15742" s="417"/>
      <c r="C15742" s="418"/>
      <c r="D15742" s="418"/>
    </row>
    <row r="15743" spans="2:4">
      <c r="B15743" s="417"/>
      <c r="C15743" s="418"/>
      <c r="D15743" s="418"/>
    </row>
    <row r="15744" spans="2:4">
      <c r="B15744" s="417"/>
      <c r="C15744" s="418"/>
      <c r="D15744" s="418"/>
    </row>
    <row r="15745" spans="2:4">
      <c r="B15745" s="417"/>
      <c r="C15745" s="418"/>
      <c r="D15745" s="418"/>
    </row>
    <row r="15746" spans="2:4">
      <c r="B15746" s="417"/>
      <c r="C15746" s="418"/>
      <c r="D15746" s="418"/>
    </row>
    <row r="15747" spans="2:4">
      <c r="B15747" s="417"/>
      <c r="C15747" s="418"/>
      <c r="D15747" s="418"/>
    </row>
    <row r="15748" spans="2:4">
      <c r="B15748" s="417"/>
      <c r="C15748" s="418"/>
      <c r="D15748" s="418"/>
    </row>
    <row r="15749" spans="2:4">
      <c r="B15749" s="417"/>
      <c r="C15749" s="418"/>
      <c r="D15749" s="418"/>
    </row>
    <row r="15750" spans="2:4">
      <c r="B15750" s="417"/>
      <c r="C15750" s="418"/>
      <c r="D15750" s="418"/>
    </row>
    <row r="15751" spans="2:4">
      <c r="B15751" s="417"/>
      <c r="C15751" s="418"/>
      <c r="D15751" s="418"/>
    </row>
    <row r="15752" spans="2:4">
      <c r="B15752" s="417"/>
      <c r="C15752" s="418"/>
      <c r="D15752" s="418"/>
    </row>
    <row r="15753" spans="2:4">
      <c r="B15753" s="417"/>
      <c r="C15753" s="418"/>
      <c r="D15753" s="418"/>
    </row>
    <row r="15754" spans="2:4">
      <c r="B15754" s="417"/>
      <c r="C15754" s="418"/>
      <c r="D15754" s="418"/>
    </row>
    <row r="15755" spans="2:4">
      <c r="B15755" s="417"/>
      <c r="C15755" s="418"/>
      <c r="D15755" s="418"/>
    </row>
    <row r="15756" spans="2:4">
      <c r="B15756" s="417"/>
      <c r="C15756" s="418"/>
      <c r="D15756" s="418"/>
    </row>
    <row r="15757" spans="2:4">
      <c r="B15757" s="417"/>
      <c r="C15757" s="418"/>
      <c r="D15757" s="418"/>
    </row>
    <row r="15758" spans="2:4">
      <c r="B15758" s="417"/>
      <c r="C15758" s="418"/>
      <c r="D15758" s="418"/>
    </row>
    <row r="15759" spans="2:4">
      <c r="B15759" s="417"/>
      <c r="C15759" s="418"/>
      <c r="D15759" s="418"/>
    </row>
    <row r="15760" spans="2:4">
      <c r="B15760" s="417"/>
      <c r="C15760" s="418"/>
      <c r="D15760" s="418"/>
    </row>
    <row r="15761" spans="2:4">
      <c r="B15761" s="417"/>
      <c r="C15761" s="418"/>
      <c r="D15761" s="418"/>
    </row>
    <row r="15762" spans="2:4">
      <c r="B15762" s="417"/>
      <c r="C15762" s="418"/>
      <c r="D15762" s="418"/>
    </row>
    <row r="15763" spans="2:4">
      <c r="B15763" s="417"/>
      <c r="C15763" s="418"/>
      <c r="D15763" s="418"/>
    </row>
    <row r="15764" spans="2:4">
      <c r="B15764" s="417"/>
      <c r="C15764" s="418"/>
      <c r="D15764" s="418"/>
    </row>
    <row r="15765" spans="2:4">
      <c r="B15765" s="417"/>
      <c r="C15765" s="418"/>
      <c r="D15765" s="418"/>
    </row>
    <row r="15766" spans="2:4">
      <c r="B15766" s="417"/>
      <c r="C15766" s="418"/>
      <c r="D15766" s="418"/>
    </row>
    <row r="15767" spans="2:4">
      <c r="B15767" s="417"/>
      <c r="C15767" s="418"/>
      <c r="D15767" s="418"/>
    </row>
    <row r="15768" spans="2:4">
      <c r="B15768" s="417"/>
      <c r="C15768" s="418"/>
      <c r="D15768" s="418"/>
    </row>
    <row r="15769" spans="2:4">
      <c r="B15769" s="417"/>
      <c r="C15769" s="418"/>
      <c r="D15769" s="418"/>
    </row>
    <row r="15770" spans="2:4">
      <c r="B15770" s="417"/>
      <c r="C15770" s="418"/>
      <c r="D15770" s="418"/>
    </row>
    <row r="15771" spans="2:4">
      <c r="B15771" s="417"/>
      <c r="C15771" s="418"/>
      <c r="D15771" s="418"/>
    </row>
    <row r="15772" spans="2:4">
      <c r="B15772" s="417"/>
      <c r="C15772" s="418"/>
      <c r="D15772" s="418"/>
    </row>
    <row r="15773" spans="2:4">
      <c r="B15773" s="417"/>
      <c r="C15773" s="418"/>
      <c r="D15773" s="418"/>
    </row>
    <row r="15774" spans="2:4">
      <c r="B15774" s="417"/>
      <c r="C15774" s="418"/>
      <c r="D15774" s="418"/>
    </row>
    <row r="15775" spans="2:4">
      <c r="B15775" s="417"/>
      <c r="C15775" s="418"/>
      <c r="D15775" s="418"/>
    </row>
    <row r="15776" spans="2:4">
      <c r="B15776" s="417"/>
      <c r="C15776" s="418"/>
      <c r="D15776" s="418"/>
    </row>
    <row r="15777" spans="2:4">
      <c r="B15777" s="417"/>
      <c r="C15777" s="418"/>
      <c r="D15777" s="418"/>
    </row>
    <row r="15778" spans="2:4">
      <c r="B15778" s="417"/>
      <c r="C15778" s="418"/>
      <c r="D15778" s="418"/>
    </row>
    <row r="15779" spans="2:4">
      <c r="B15779" s="417"/>
      <c r="C15779" s="418"/>
      <c r="D15779" s="418"/>
    </row>
    <row r="15780" spans="2:4">
      <c r="B15780" s="417"/>
      <c r="C15780" s="418"/>
      <c r="D15780" s="418"/>
    </row>
    <row r="15781" spans="2:4">
      <c r="B15781" s="417"/>
      <c r="C15781" s="418"/>
      <c r="D15781" s="418"/>
    </row>
    <row r="15782" spans="2:4">
      <c r="B15782" s="417"/>
      <c r="C15782" s="418"/>
      <c r="D15782" s="418"/>
    </row>
    <row r="15783" spans="2:4">
      <c r="B15783" s="417"/>
      <c r="C15783" s="418"/>
      <c r="D15783" s="418"/>
    </row>
    <row r="15784" spans="2:4">
      <c r="B15784" s="417"/>
      <c r="C15784" s="418"/>
      <c r="D15784" s="418"/>
    </row>
    <row r="15785" spans="2:4">
      <c r="B15785" s="417"/>
      <c r="C15785" s="418"/>
      <c r="D15785" s="418"/>
    </row>
    <row r="15786" spans="2:4">
      <c r="B15786" s="417"/>
      <c r="C15786" s="418"/>
      <c r="D15786" s="418"/>
    </row>
    <row r="15787" spans="2:4">
      <c r="B15787" s="417"/>
      <c r="C15787" s="418"/>
      <c r="D15787" s="418"/>
    </row>
    <row r="15788" spans="2:4">
      <c r="B15788" s="417"/>
      <c r="C15788" s="418"/>
      <c r="D15788" s="418"/>
    </row>
    <row r="15789" spans="2:4">
      <c r="B15789" s="417"/>
      <c r="C15789" s="418"/>
      <c r="D15789" s="418"/>
    </row>
    <row r="15790" spans="2:4">
      <c r="B15790" s="417"/>
      <c r="C15790" s="418"/>
      <c r="D15790" s="418"/>
    </row>
    <row r="15791" spans="2:4">
      <c r="B15791" s="417"/>
      <c r="C15791" s="418"/>
      <c r="D15791" s="418"/>
    </row>
    <row r="15792" spans="2:4">
      <c r="B15792" s="417"/>
      <c r="C15792" s="418"/>
      <c r="D15792" s="418"/>
    </row>
    <row r="15793" spans="2:4">
      <c r="B15793" s="417"/>
      <c r="C15793" s="418"/>
      <c r="D15793" s="418"/>
    </row>
    <row r="15794" spans="2:4">
      <c r="B15794" s="417"/>
      <c r="C15794" s="418"/>
      <c r="D15794" s="418"/>
    </row>
    <row r="15795" spans="2:4">
      <c r="B15795" s="417"/>
      <c r="C15795" s="418"/>
      <c r="D15795" s="418"/>
    </row>
    <row r="15796" spans="2:4">
      <c r="B15796" s="417"/>
      <c r="C15796" s="418"/>
      <c r="D15796" s="418"/>
    </row>
    <row r="15797" spans="2:4">
      <c r="B15797" s="417"/>
      <c r="C15797" s="418"/>
      <c r="D15797" s="418"/>
    </row>
    <row r="15798" spans="2:4">
      <c r="B15798" s="417"/>
      <c r="C15798" s="418"/>
      <c r="D15798" s="418"/>
    </row>
    <row r="15799" spans="2:4">
      <c r="B15799" s="417"/>
      <c r="C15799" s="418"/>
      <c r="D15799" s="418"/>
    </row>
    <row r="15800" spans="2:4">
      <c r="B15800" s="417"/>
      <c r="C15800" s="418"/>
      <c r="D15800" s="418"/>
    </row>
    <row r="15801" spans="2:4">
      <c r="B15801" s="417"/>
      <c r="C15801" s="418"/>
      <c r="D15801" s="418"/>
    </row>
    <row r="15802" spans="2:4">
      <c r="B15802" s="417"/>
      <c r="C15802" s="418"/>
      <c r="D15802" s="418"/>
    </row>
    <row r="15803" spans="2:4">
      <c r="B15803" s="417"/>
      <c r="C15803" s="418"/>
      <c r="D15803" s="418"/>
    </row>
    <row r="15804" spans="2:4">
      <c r="B15804" s="417"/>
      <c r="C15804" s="418"/>
      <c r="D15804" s="418"/>
    </row>
    <row r="15805" spans="2:4">
      <c r="B15805" s="417"/>
      <c r="C15805" s="418"/>
      <c r="D15805" s="418"/>
    </row>
    <row r="15806" spans="2:4">
      <c r="B15806" s="417"/>
      <c r="C15806" s="418"/>
      <c r="D15806" s="418"/>
    </row>
    <row r="15807" spans="2:4">
      <c r="B15807" s="417"/>
      <c r="C15807" s="418"/>
      <c r="D15807" s="418"/>
    </row>
    <row r="15808" spans="2:4">
      <c r="B15808" s="417"/>
      <c r="C15808" s="418"/>
      <c r="D15808" s="418"/>
    </row>
    <row r="15809" spans="2:4">
      <c r="B15809" s="417"/>
      <c r="C15809" s="418"/>
      <c r="D15809" s="418"/>
    </row>
    <row r="15810" spans="2:4">
      <c r="B15810" s="417"/>
      <c r="C15810" s="418"/>
      <c r="D15810" s="418"/>
    </row>
    <row r="15811" spans="2:4">
      <c r="B15811" s="417"/>
      <c r="C15811" s="418"/>
      <c r="D15811" s="418"/>
    </row>
    <row r="15812" spans="2:4">
      <c r="B15812" s="417"/>
      <c r="C15812" s="418"/>
      <c r="D15812" s="418"/>
    </row>
    <row r="15813" spans="2:4">
      <c r="B15813" s="417"/>
      <c r="C15813" s="418"/>
      <c r="D15813" s="418"/>
    </row>
    <row r="15814" spans="2:4">
      <c r="B15814" s="417"/>
      <c r="C15814" s="418"/>
      <c r="D15814" s="418"/>
    </row>
    <row r="15815" spans="2:4">
      <c r="B15815" s="417"/>
      <c r="C15815" s="418"/>
      <c r="D15815" s="418"/>
    </row>
    <row r="15816" spans="2:4">
      <c r="B15816" s="417"/>
      <c r="C15816" s="418"/>
      <c r="D15816" s="418"/>
    </row>
    <row r="15817" spans="2:4">
      <c r="B15817" s="417"/>
      <c r="C15817" s="418"/>
      <c r="D15817" s="418"/>
    </row>
    <row r="15818" spans="2:4">
      <c r="B15818" s="417"/>
      <c r="C15818" s="418"/>
      <c r="D15818" s="418"/>
    </row>
    <row r="15819" spans="2:4">
      <c r="B15819" s="417"/>
      <c r="C15819" s="418"/>
      <c r="D15819" s="418"/>
    </row>
    <row r="15820" spans="2:4">
      <c r="B15820" s="417"/>
      <c r="C15820" s="418"/>
      <c r="D15820" s="418"/>
    </row>
    <row r="15821" spans="2:4">
      <c r="B15821" s="417"/>
      <c r="C15821" s="418"/>
      <c r="D15821" s="418"/>
    </row>
    <row r="15822" spans="2:4">
      <c r="B15822" s="417"/>
      <c r="C15822" s="418"/>
      <c r="D15822" s="418"/>
    </row>
    <row r="15823" spans="2:4">
      <c r="B15823" s="417"/>
      <c r="C15823" s="418"/>
      <c r="D15823" s="418"/>
    </row>
    <row r="15824" spans="2:4">
      <c r="B15824" s="417"/>
      <c r="C15824" s="418"/>
      <c r="D15824" s="418"/>
    </row>
    <row r="15825" spans="2:4">
      <c r="B15825" s="417"/>
      <c r="C15825" s="418"/>
      <c r="D15825" s="418"/>
    </row>
    <row r="15826" spans="2:4">
      <c r="B15826" s="417"/>
      <c r="C15826" s="418"/>
      <c r="D15826" s="418"/>
    </row>
    <row r="15827" spans="2:4">
      <c r="B15827" s="417"/>
      <c r="C15827" s="418"/>
      <c r="D15827" s="418"/>
    </row>
    <row r="15828" spans="2:4">
      <c r="B15828" s="417"/>
      <c r="C15828" s="418"/>
      <c r="D15828" s="418"/>
    </row>
    <row r="15829" spans="2:4">
      <c r="B15829" s="417"/>
      <c r="C15829" s="418"/>
      <c r="D15829" s="418"/>
    </row>
    <row r="15830" spans="2:4">
      <c r="B15830" s="417"/>
      <c r="C15830" s="418"/>
      <c r="D15830" s="418"/>
    </row>
    <row r="15831" spans="2:4">
      <c r="B15831" s="417"/>
      <c r="C15831" s="418"/>
      <c r="D15831" s="418"/>
    </row>
    <row r="15832" spans="2:4">
      <c r="B15832" s="417"/>
      <c r="C15832" s="418"/>
      <c r="D15832" s="418"/>
    </row>
    <row r="15833" spans="2:4">
      <c r="B15833" s="417"/>
      <c r="C15833" s="418"/>
      <c r="D15833" s="418"/>
    </row>
    <row r="15834" spans="2:4">
      <c r="B15834" s="417"/>
      <c r="C15834" s="418"/>
      <c r="D15834" s="418"/>
    </row>
    <row r="15835" spans="2:4">
      <c r="B15835" s="417"/>
      <c r="C15835" s="418"/>
      <c r="D15835" s="418"/>
    </row>
    <row r="15836" spans="2:4">
      <c r="B15836" s="417"/>
      <c r="C15836" s="418"/>
      <c r="D15836" s="418"/>
    </row>
    <row r="15837" spans="2:4">
      <c r="B15837" s="417"/>
      <c r="C15837" s="418"/>
      <c r="D15837" s="418"/>
    </row>
    <row r="15838" spans="2:4">
      <c r="B15838" s="417"/>
      <c r="C15838" s="418"/>
      <c r="D15838" s="418"/>
    </row>
    <row r="15839" spans="2:4">
      <c r="B15839" s="417"/>
      <c r="C15839" s="418"/>
      <c r="D15839" s="418"/>
    </row>
    <row r="15840" spans="2:4">
      <c r="B15840" s="417"/>
      <c r="C15840" s="418"/>
      <c r="D15840" s="418"/>
    </row>
    <row r="15841" spans="2:4">
      <c r="B15841" s="417"/>
      <c r="C15841" s="418"/>
      <c r="D15841" s="418"/>
    </row>
    <row r="15842" spans="2:4">
      <c r="B15842" s="417"/>
      <c r="C15842" s="418"/>
      <c r="D15842" s="418"/>
    </row>
    <row r="15843" spans="2:4">
      <c r="B15843" s="417"/>
      <c r="C15843" s="418"/>
      <c r="D15843" s="418"/>
    </row>
    <row r="15844" spans="2:4">
      <c r="B15844" s="417"/>
      <c r="C15844" s="418"/>
      <c r="D15844" s="418"/>
    </row>
    <row r="15845" spans="2:4">
      <c r="B15845" s="417"/>
      <c r="C15845" s="418"/>
      <c r="D15845" s="418"/>
    </row>
    <row r="15846" spans="2:4">
      <c r="B15846" s="417"/>
      <c r="C15846" s="418"/>
      <c r="D15846" s="418"/>
    </row>
    <row r="15847" spans="2:4">
      <c r="B15847" s="417"/>
      <c r="C15847" s="418"/>
      <c r="D15847" s="418"/>
    </row>
    <row r="15848" spans="2:4">
      <c r="B15848" s="417"/>
      <c r="C15848" s="418"/>
      <c r="D15848" s="418"/>
    </row>
    <row r="15849" spans="2:4">
      <c r="B15849" s="417"/>
      <c r="C15849" s="418"/>
      <c r="D15849" s="418"/>
    </row>
    <row r="15850" spans="2:4">
      <c r="B15850" s="417"/>
      <c r="C15850" s="418"/>
      <c r="D15850" s="418"/>
    </row>
    <row r="15851" spans="2:4">
      <c r="B15851" s="417"/>
      <c r="C15851" s="418"/>
      <c r="D15851" s="418"/>
    </row>
    <row r="15852" spans="2:4">
      <c r="B15852" s="417"/>
      <c r="C15852" s="418"/>
      <c r="D15852" s="418"/>
    </row>
    <row r="15853" spans="2:4">
      <c r="B15853" s="417"/>
      <c r="C15853" s="418"/>
      <c r="D15853" s="418"/>
    </row>
    <row r="15854" spans="2:4">
      <c r="B15854" s="417"/>
      <c r="C15854" s="418"/>
      <c r="D15854" s="418"/>
    </row>
    <row r="15855" spans="2:4">
      <c r="B15855" s="417"/>
      <c r="C15855" s="418"/>
      <c r="D15855" s="418"/>
    </row>
    <row r="15856" spans="2:4">
      <c r="B15856" s="417"/>
      <c r="C15856" s="418"/>
      <c r="D15856" s="418"/>
    </row>
    <row r="15857" spans="2:4">
      <c r="B15857" s="417"/>
      <c r="C15857" s="418"/>
      <c r="D15857" s="418"/>
    </row>
    <row r="15858" spans="2:4">
      <c r="B15858" s="417"/>
      <c r="C15858" s="418"/>
      <c r="D15858" s="418"/>
    </row>
    <row r="15859" spans="2:4">
      <c r="B15859" s="417"/>
      <c r="C15859" s="418"/>
      <c r="D15859" s="418"/>
    </row>
    <row r="15860" spans="2:4">
      <c r="B15860" s="417"/>
      <c r="C15860" s="418"/>
      <c r="D15860" s="418"/>
    </row>
    <row r="15861" spans="2:4">
      <c r="B15861" s="417"/>
      <c r="C15861" s="418"/>
      <c r="D15861" s="418"/>
    </row>
    <row r="15862" spans="2:4">
      <c r="B15862" s="417"/>
      <c r="C15862" s="418"/>
      <c r="D15862" s="418"/>
    </row>
    <row r="15863" spans="2:4">
      <c r="B15863" s="417"/>
      <c r="C15863" s="418"/>
      <c r="D15863" s="418"/>
    </row>
    <row r="15864" spans="2:4">
      <c r="B15864" s="417"/>
      <c r="C15864" s="418"/>
      <c r="D15864" s="418"/>
    </row>
    <row r="15865" spans="2:4">
      <c r="B15865" s="417"/>
      <c r="C15865" s="418"/>
      <c r="D15865" s="418"/>
    </row>
    <row r="15866" spans="2:4">
      <c r="B15866" s="417"/>
      <c r="C15866" s="418"/>
      <c r="D15866" s="418"/>
    </row>
    <row r="15867" spans="2:4">
      <c r="B15867" s="417"/>
      <c r="C15867" s="418"/>
      <c r="D15867" s="418"/>
    </row>
    <row r="15868" spans="2:4">
      <c r="B15868" s="417"/>
      <c r="C15868" s="418"/>
      <c r="D15868" s="418"/>
    </row>
    <row r="15869" spans="2:4">
      <c r="B15869" s="417"/>
      <c r="C15869" s="418"/>
      <c r="D15869" s="418"/>
    </row>
    <row r="15870" spans="2:4">
      <c r="B15870" s="417"/>
      <c r="C15870" s="418"/>
      <c r="D15870" s="418"/>
    </row>
    <row r="15871" spans="2:4">
      <c r="B15871" s="417"/>
      <c r="C15871" s="418"/>
      <c r="D15871" s="418"/>
    </row>
    <row r="15872" spans="2:4">
      <c r="B15872" s="417"/>
      <c r="C15872" s="418"/>
      <c r="D15872" s="418"/>
    </row>
    <row r="15873" spans="2:4">
      <c r="B15873" s="417"/>
      <c r="C15873" s="418"/>
      <c r="D15873" s="418"/>
    </row>
    <row r="15874" spans="2:4">
      <c r="B15874" s="417"/>
      <c r="C15874" s="418"/>
      <c r="D15874" s="418"/>
    </row>
    <row r="15875" spans="2:4">
      <c r="B15875" s="417"/>
      <c r="C15875" s="418"/>
      <c r="D15875" s="418"/>
    </row>
    <row r="15876" spans="2:4">
      <c r="B15876" s="417"/>
      <c r="C15876" s="418"/>
      <c r="D15876" s="418"/>
    </row>
    <row r="15877" spans="2:4">
      <c r="B15877" s="417"/>
      <c r="C15877" s="418"/>
      <c r="D15877" s="418"/>
    </row>
    <row r="15878" spans="2:4">
      <c r="B15878" s="417"/>
      <c r="C15878" s="418"/>
      <c r="D15878" s="418"/>
    </row>
    <row r="15879" spans="2:4">
      <c r="B15879" s="417"/>
      <c r="C15879" s="418"/>
      <c r="D15879" s="418"/>
    </row>
    <row r="15880" spans="2:4">
      <c r="B15880" s="417"/>
      <c r="C15880" s="418"/>
      <c r="D15880" s="418"/>
    </row>
    <row r="15881" spans="2:4">
      <c r="B15881" s="417"/>
      <c r="C15881" s="418"/>
      <c r="D15881" s="418"/>
    </row>
    <row r="15882" spans="2:4">
      <c r="B15882" s="417"/>
      <c r="C15882" s="418"/>
      <c r="D15882" s="418"/>
    </row>
    <row r="15883" spans="2:4">
      <c r="B15883" s="417"/>
      <c r="C15883" s="418"/>
      <c r="D15883" s="418"/>
    </row>
    <row r="15884" spans="2:4">
      <c r="B15884" s="417"/>
      <c r="C15884" s="418"/>
      <c r="D15884" s="418"/>
    </row>
    <row r="15885" spans="2:4">
      <c r="B15885" s="417"/>
      <c r="C15885" s="418"/>
      <c r="D15885" s="418"/>
    </row>
    <row r="15886" spans="2:4">
      <c r="B15886" s="417"/>
      <c r="C15886" s="418"/>
      <c r="D15886" s="418"/>
    </row>
    <row r="15887" spans="2:4">
      <c r="B15887" s="417"/>
      <c r="C15887" s="418"/>
      <c r="D15887" s="418"/>
    </row>
    <row r="15888" spans="2:4">
      <c r="B15888" s="417"/>
      <c r="C15888" s="418"/>
      <c r="D15888" s="418"/>
    </row>
    <row r="15889" spans="2:4">
      <c r="B15889" s="417"/>
      <c r="C15889" s="418"/>
      <c r="D15889" s="418"/>
    </row>
    <row r="15890" spans="2:4">
      <c r="B15890" s="417"/>
      <c r="C15890" s="418"/>
      <c r="D15890" s="418"/>
    </row>
    <row r="15891" spans="2:4">
      <c r="B15891" s="417"/>
      <c r="C15891" s="418"/>
      <c r="D15891" s="418"/>
    </row>
    <row r="15892" spans="2:4">
      <c r="B15892" s="417"/>
      <c r="C15892" s="418"/>
      <c r="D15892" s="418"/>
    </row>
    <row r="15893" spans="2:4">
      <c r="B15893" s="417"/>
      <c r="C15893" s="418"/>
      <c r="D15893" s="418"/>
    </row>
    <row r="15894" spans="2:4">
      <c r="B15894" s="417"/>
      <c r="C15894" s="418"/>
      <c r="D15894" s="418"/>
    </row>
    <row r="15895" spans="2:4">
      <c r="B15895" s="417"/>
      <c r="C15895" s="418"/>
      <c r="D15895" s="418"/>
    </row>
    <row r="15896" spans="2:4">
      <c r="B15896" s="417"/>
      <c r="C15896" s="418"/>
      <c r="D15896" s="418"/>
    </row>
    <row r="15897" spans="2:4">
      <c r="B15897" s="417"/>
      <c r="C15897" s="418"/>
      <c r="D15897" s="418"/>
    </row>
    <row r="15898" spans="2:4">
      <c r="B15898" s="417"/>
      <c r="C15898" s="418"/>
      <c r="D15898" s="418"/>
    </row>
    <row r="15899" spans="2:4">
      <c r="B15899" s="417"/>
      <c r="C15899" s="418"/>
      <c r="D15899" s="418"/>
    </row>
    <row r="15900" spans="2:4">
      <c r="B15900" s="417"/>
      <c r="C15900" s="418"/>
      <c r="D15900" s="418"/>
    </row>
    <row r="15901" spans="2:4">
      <c r="B15901" s="417"/>
      <c r="C15901" s="418"/>
      <c r="D15901" s="418"/>
    </row>
    <row r="15902" spans="2:4">
      <c r="B15902" s="417"/>
      <c r="C15902" s="418"/>
      <c r="D15902" s="418"/>
    </row>
    <row r="15903" spans="2:4">
      <c r="B15903" s="417"/>
      <c r="C15903" s="418"/>
      <c r="D15903" s="418"/>
    </row>
    <row r="15904" spans="2:4">
      <c r="B15904" s="417"/>
      <c r="C15904" s="418"/>
      <c r="D15904" s="418"/>
    </row>
    <row r="15905" spans="2:4">
      <c r="B15905" s="417"/>
      <c r="C15905" s="418"/>
      <c r="D15905" s="418"/>
    </row>
    <row r="15906" spans="2:4">
      <c r="B15906" s="417"/>
      <c r="C15906" s="418"/>
      <c r="D15906" s="418"/>
    </row>
    <row r="15907" spans="2:4">
      <c r="B15907" s="417"/>
      <c r="C15907" s="418"/>
      <c r="D15907" s="418"/>
    </row>
    <row r="15908" spans="2:4">
      <c r="B15908" s="417"/>
      <c r="C15908" s="418"/>
      <c r="D15908" s="418"/>
    </row>
    <row r="15909" spans="2:4">
      <c r="B15909" s="417"/>
      <c r="C15909" s="418"/>
      <c r="D15909" s="418"/>
    </row>
    <row r="15910" spans="2:4">
      <c r="B15910" s="417"/>
      <c r="C15910" s="418"/>
      <c r="D15910" s="418"/>
    </row>
    <row r="15911" spans="2:4">
      <c r="B15911" s="417"/>
      <c r="C15911" s="418"/>
      <c r="D15911" s="418"/>
    </row>
    <row r="15912" spans="2:4">
      <c r="B15912" s="417"/>
      <c r="C15912" s="418"/>
      <c r="D15912" s="418"/>
    </row>
    <row r="15913" spans="2:4">
      <c r="B15913" s="417"/>
      <c r="C15913" s="418"/>
      <c r="D15913" s="418"/>
    </row>
    <row r="15914" spans="2:4">
      <c r="B15914" s="417"/>
      <c r="C15914" s="418"/>
      <c r="D15914" s="418"/>
    </row>
    <row r="15915" spans="2:4">
      <c r="B15915" s="417"/>
      <c r="C15915" s="418"/>
      <c r="D15915" s="418"/>
    </row>
    <row r="15916" spans="2:4">
      <c r="B15916" s="417"/>
      <c r="C15916" s="418"/>
      <c r="D15916" s="418"/>
    </row>
    <row r="15917" spans="2:4">
      <c r="B15917" s="417"/>
      <c r="C15917" s="418"/>
      <c r="D15917" s="418"/>
    </row>
    <row r="15918" spans="2:4">
      <c r="B15918" s="417"/>
      <c r="C15918" s="418"/>
      <c r="D15918" s="418"/>
    </row>
    <row r="15919" spans="2:4">
      <c r="B15919" s="417"/>
      <c r="C15919" s="418"/>
      <c r="D15919" s="418"/>
    </row>
    <row r="15920" spans="2:4">
      <c r="B15920" s="417"/>
      <c r="C15920" s="418"/>
      <c r="D15920" s="418"/>
    </row>
    <row r="15921" spans="2:4">
      <c r="B15921" s="417"/>
      <c r="C15921" s="418"/>
      <c r="D15921" s="418"/>
    </row>
    <row r="15922" spans="2:4">
      <c r="B15922" s="417"/>
      <c r="C15922" s="418"/>
      <c r="D15922" s="418"/>
    </row>
    <row r="15923" spans="2:4">
      <c r="B15923" s="417"/>
      <c r="C15923" s="418"/>
      <c r="D15923" s="418"/>
    </row>
    <row r="15924" spans="2:4">
      <c r="B15924" s="417"/>
      <c r="C15924" s="418"/>
      <c r="D15924" s="418"/>
    </row>
    <row r="15925" spans="2:4">
      <c r="B15925" s="417"/>
      <c r="C15925" s="418"/>
      <c r="D15925" s="418"/>
    </row>
    <row r="15926" spans="2:4">
      <c r="B15926" s="417"/>
      <c r="C15926" s="418"/>
      <c r="D15926" s="418"/>
    </row>
    <row r="15927" spans="2:4">
      <c r="B15927" s="417"/>
      <c r="C15927" s="418"/>
      <c r="D15927" s="418"/>
    </row>
    <row r="15928" spans="2:4">
      <c r="B15928" s="417"/>
      <c r="C15928" s="418"/>
      <c r="D15928" s="418"/>
    </row>
    <row r="15929" spans="2:4">
      <c r="B15929" s="417"/>
      <c r="C15929" s="418"/>
      <c r="D15929" s="418"/>
    </row>
    <row r="15930" spans="2:4">
      <c r="B15930" s="417"/>
      <c r="C15930" s="418"/>
      <c r="D15930" s="418"/>
    </row>
    <row r="15931" spans="2:4">
      <c r="B15931" s="417"/>
      <c r="C15931" s="418"/>
      <c r="D15931" s="418"/>
    </row>
    <row r="15932" spans="2:4">
      <c r="B15932" s="417"/>
      <c r="C15932" s="418"/>
      <c r="D15932" s="418"/>
    </row>
    <row r="15933" spans="2:4">
      <c r="B15933" s="417"/>
      <c r="C15933" s="418"/>
      <c r="D15933" s="418"/>
    </row>
    <row r="15934" spans="2:4">
      <c r="B15934" s="417"/>
      <c r="C15934" s="418"/>
      <c r="D15934" s="418"/>
    </row>
    <row r="15935" spans="2:4">
      <c r="B15935" s="417"/>
      <c r="C15935" s="418"/>
      <c r="D15935" s="418"/>
    </row>
    <row r="15936" spans="2:4">
      <c r="B15936" s="417"/>
      <c r="C15936" s="418"/>
      <c r="D15936" s="418"/>
    </row>
    <row r="15937" spans="2:4">
      <c r="B15937" s="417"/>
      <c r="C15937" s="418"/>
      <c r="D15937" s="418"/>
    </row>
    <row r="15938" spans="2:4">
      <c r="B15938" s="417"/>
      <c r="C15938" s="418"/>
      <c r="D15938" s="418"/>
    </row>
    <row r="15939" spans="2:4">
      <c r="B15939" s="417"/>
      <c r="C15939" s="418"/>
      <c r="D15939" s="418"/>
    </row>
    <row r="15940" spans="2:4">
      <c r="B15940" s="417"/>
      <c r="C15940" s="418"/>
      <c r="D15940" s="418"/>
    </row>
    <row r="15941" spans="2:4">
      <c r="B15941" s="417"/>
      <c r="C15941" s="418"/>
      <c r="D15941" s="418"/>
    </row>
    <row r="15942" spans="2:4">
      <c r="B15942" s="417"/>
      <c r="C15942" s="418"/>
      <c r="D15942" s="418"/>
    </row>
    <row r="15943" spans="2:4">
      <c r="B15943" s="417"/>
      <c r="C15943" s="418"/>
      <c r="D15943" s="418"/>
    </row>
    <row r="15944" spans="2:4">
      <c r="B15944" s="417"/>
      <c r="C15944" s="418"/>
      <c r="D15944" s="418"/>
    </row>
    <row r="15945" spans="2:4">
      <c r="B15945" s="417"/>
      <c r="C15945" s="418"/>
      <c r="D15945" s="418"/>
    </row>
    <row r="15946" spans="2:4">
      <c r="B15946" s="417"/>
      <c r="C15946" s="418"/>
      <c r="D15946" s="418"/>
    </row>
    <row r="15947" spans="2:4">
      <c r="B15947" s="417"/>
      <c r="C15947" s="418"/>
      <c r="D15947" s="418"/>
    </row>
    <row r="15948" spans="2:4">
      <c r="B15948" s="417"/>
      <c r="C15948" s="418"/>
      <c r="D15948" s="418"/>
    </row>
    <row r="15949" spans="2:4">
      <c r="B15949" s="417"/>
      <c r="C15949" s="418"/>
      <c r="D15949" s="418"/>
    </row>
    <row r="15950" spans="2:4">
      <c r="B15950" s="417"/>
      <c r="C15950" s="418"/>
      <c r="D15950" s="418"/>
    </row>
    <row r="15951" spans="2:4">
      <c r="B15951" s="417"/>
      <c r="C15951" s="418"/>
      <c r="D15951" s="418"/>
    </row>
    <row r="15952" spans="2:4">
      <c r="B15952" s="417"/>
      <c r="C15952" s="418"/>
      <c r="D15952" s="418"/>
    </row>
    <row r="15953" spans="2:4">
      <c r="B15953" s="417"/>
      <c r="C15953" s="418"/>
      <c r="D15953" s="418"/>
    </row>
    <row r="15954" spans="2:4">
      <c r="B15954" s="417"/>
      <c r="C15954" s="418"/>
      <c r="D15954" s="418"/>
    </row>
    <row r="15955" spans="2:4">
      <c r="B15955" s="417"/>
      <c r="C15955" s="418"/>
      <c r="D15955" s="418"/>
    </row>
    <row r="15956" spans="2:4">
      <c r="B15956" s="417"/>
      <c r="C15956" s="418"/>
      <c r="D15956" s="418"/>
    </row>
    <row r="15957" spans="2:4">
      <c r="B15957" s="417"/>
      <c r="C15957" s="418"/>
      <c r="D15957" s="418"/>
    </row>
    <row r="15958" spans="2:4">
      <c r="B15958" s="417"/>
      <c r="C15958" s="418"/>
      <c r="D15958" s="418"/>
    </row>
    <row r="15959" spans="2:4">
      <c r="B15959" s="417"/>
      <c r="C15959" s="418"/>
      <c r="D15959" s="418"/>
    </row>
    <row r="15960" spans="2:4">
      <c r="B15960" s="417"/>
      <c r="C15960" s="418"/>
      <c r="D15960" s="418"/>
    </row>
    <row r="15961" spans="2:4">
      <c r="B15961" s="417"/>
      <c r="C15961" s="418"/>
      <c r="D15961" s="418"/>
    </row>
    <row r="15962" spans="2:4">
      <c r="B15962" s="417"/>
      <c r="C15962" s="418"/>
      <c r="D15962" s="418"/>
    </row>
    <row r="15963" spans="2:4">
      <c r="B15963" s="417"/>
      <c r="C15963" s="418"/>
      <c r="D15963" s="418"/>
    </row>
    <row r="15964" spans="2:4">
      <c r="B15964" s="417"/>
      <c r="C15964" s="418"/>
      <c r="D15964" s="418"/>
    </row>
    <row r="15965" spans="2:4">
      <c r="B15965" s="417"/>
      <c r="C15965" s="418"/>
      <c r="D15965" s="418"/>
    </row>
    <row r="15966" spans="2:4">
      <c r="B15966" s="417"/>
      <c r="C15966" s="418"/>
      <c r="D15966" s="418"/>
    </row>
    <row r="15967" spans="2:4">
      <c r="B15967" s="417"/>
      <c r="C15967" s="418"/>
      <c r="D15967" s="418"/>
    </row>
    <row r="15968" spans="2:4">
      <c r="B15968" s="417"/>
      <c r="C15968" s="418"/>
      <c r="D15968" s="418"/>
    </row>
    <row r="15969" spans="2:4">
      <c r="B15969" s="417"/>
      <c r="C15969" s="418"/>
      <c r="D15969" s="418"/>
    </row>
    <row r="15970" spans="2:4">
      <c r="B15970" s="417"/>
      <c r="C15970" s="418"/>
      <c r="D15970" s="418"/>
    </row>
    <row r="15971" spans="2:4">
      <c r="B15971" s="417"/>
      <c r="C15971" s="418"/>
      <c r="D15971" s="418"/>
    </row>
    <row r="15972" spans="2:4">
      <c r="B15972" s="417"/>
      <c r="C15972" s="418"/>
      <c r="D15972" s="418"/>
    </row>
    <row r="15973" spans="2:4">
      <c r="B15973" s="417"/>
      <c r="C15973" s="418"/>
      <c r="D15973" s="418"/>
    </row>
    <row r="15974" spans="2:4">
      <c r="B15974" s="417"/>
      <c r="C15974" s="418"/>
      <c r="D15974" s="418"/>
    </row>
    <row r="15975" spans="2:4">
      <c r="B15975" s="417"/>
      <c r="C15975" s="418"/>
      <c r="D15975" s="418"/>
    </row>
    <row r="15976" spans="2:4">
      <c r="B15976" s="417"/>
      <c r="C15976" s="418"/>
      <c r="D15976" s="418"/>
    </row>
    <row r="15977" spans="2:4">
      <c r="B15977" s="417"/>
      <c r="C15977" s="418"/>
      <c r="D15977" s="418"/>
    </row>
    <row r="15978" spans="2:4">
      <c r="B15978" s="417"/>
      <c r="C15978" s="418"/>
      <c r="D15978" s="418"/>
    </row>
    <row r="15979" spans="2:4">
      <c r="B15979" s="417"/>
      <c r="C15979" s="418"/>
      <c r="D15979" s="418"/>
    </row>
    <row r="15980" spans="2:4">
      <c r="B15980" s="417"/>
      <c r="C15980" s="418"/>
      <c r="D15980" s="418"/>
    </row>
    <row r="15981" spans="2:4">
      <c r="B15981" s="417"/>
      <c r="C15981" s="418"/>
      <c r="D15981" s="418"/>
    </row>
    <row r="15982" spans="2:4">
      <c r="B15982" s="417"/>
      <c r="C15982" s="418"/>
      <c r="D15982" s="418"/>
    </row>
    <row r="15983" spans="2:4">
      <c r="B15983" s="417"/>
      <c r="C15983" s="418"/>
      <c r="D15983" s="418"/>
    </row>
    <row r="15984" spans="2:4">
      <c r="B15984" s="417"/>
      <c r="C15984" s="418"/>
      <c r="D15984" s="418"/>
    </row>
    <row r="15985" spans="2:4">
      <c r="B15985" s="417"/>
      <c r="C15985" s="418"/>
      <c r="D15985" s="418"/>
    </row>
    <row r="15986" spans="2:4">
      <c r="B15986" s="417"/>
      <c r="C15986" s="418"/>
      <c r="D15986" s="418"/>
    </row>
    <row r="15987" spans="2:4">
      <c r="B15987" s="417"/>
      <c r="C15987" s="418"/>
      <c r="D15987" s="418"/>
    </row>
    <row r="15988" spans="2:4">
      <c r="B15988" s="417"/>
      <c r="C15988" s="418"/>
      <c r="D15988" s="418"/>
    </row>
    <row r="15989" spans="2:4">
      <c r="B15989" s="417"/>
      <c r="C15989" s="418"/>
      <c r="D15989" s="418"/>
    </row>
    <row r="15990" spans="2:4">
      <c r="B15990" s="417"/>
      <c r="C15990" s="418"/>
      <c r="D15990" s="418"/>
    </row>
    <row r="15991" spans="2:4">
      <c r="B15991" s="417"/>
      <c r="C15991" s="418"/>
      <c r="D15991" s="418"/>
    </row>
    <row r="15992" spans="2:4">
      <c r="B15992" s="417"/>
      <c r="C15992" s="418"/>
      <c r="D15992" s="418"/>
    </row>
    <row r="15993" spans="2:4">
      <c r="B15993" s="417"/>
      <c r="C15993" s="418"/>
      <c r="D15993" s="418"/>
    </row>
    <row r="15994" spans="2:4">
      <c r="B15994" s="417"/>
      <c r="C15994" s="418"/>
      <c r="D15994" s="418"/>
    </row>
    <row r="15995" spans="2:4">
      <c r="B15995" s="417"/>
      <c r="C15995" s="418"/>
      <c r="D15995" s="418"/>
    </row>
    <row r="15996" spans="2:4">
      <c r="B15996" s="417"/>
      <c r="C15996" s="418"/>
      <c r="D15996" s="418"/>
    </row>
    <row r="15997" spans="2:4">
      <c r="B15997" s="417"/>
      <c r="C15997" s="418"/>
      <c r="D15997" s="418"/>
    </row>
    <row r="15998" spans="2:4">
      <c r="B15998" s="417"/>
      <c r="C15998" s="418"/>
      <c r="D15998" s="418"/>
    </row>
    <row r="15999" spans="2:4">
      <c r="B15999" s="417"/>
      <c r="C15999" s="418"/>
      <c r="D15999" s="418"/>
    </row>
    <row r="16000" spans="2:4">
      <c r="B16000" s="417"/>
      <c r="C16000" s="418"/>
      <c r="D16000" s="418"/>
    </row>
    <row r="16001" spans="2:4">
      <c r="B16001" s="417"/>
      <c r="C16001" s="418"/>
      <c r="D16001" s="418"/>
    </row>
    <row r="16002" spans="2:4">
      <c r="B16002" s="417"/>
      <c r="C16002" s="418"/>
      <c r="D16002" s="418"/>
    </row>
    <row r="16003" spans="2:4">
      <c r="B16003" s="417"/>
      <c r="C16003" s="418"/>
      <c r="D16003" s="418"/>
    </row>
    <row r="16004" spans="2:4">
      <c r="B16004" s="417"/>
      <c r="C16004" s="418"/>
      <c r="D16004" s="418"/>
    </row>
    <row r="16005" spans="2:4">
      <c r="B16005" s="417"/>
      <c r="C16005" s="418"/>
      <c r="D16005" s="418"/>
    </row>
    <row r="16006" spans="2:4">
      <c r="B16006" s="417"/>
      <c r="C16006" s="418"/>
      <c r="D16006" s="418"/>
    </row>
    <row r="16007" spans="2:4">
      <c r="B16007" s="417"/>
      <c r="C16007" s="418"/>
      <c r="D16007" s="418"/>
    </row>
    <row r="16008" spans="2:4">
      <c r="B16008" s="417"/>
      <c r="C16008" s="418"/>
      <c r="D16008" s="418"/>
    </row>
    <row r="16009" spans="2:4">
      <c r="B16009" s="417"/>
      <c r="C16009" s="418"/>
      <c r="D16009" s="418"/>
    </row>
    <row r="16010" spans="2:4">
      <c r="B16010" s="417"/>
      <c r="C16010" s="418"/>
      <c r="D16010" s="418"/>
    </row>
    <row r="16011" spans="2:4">
      <c r="B16011" s="417"/>
      <c r="C16011" s="418"/>
      <c r="D16011" s="418"/>
    </row>
    <row r="16012" spans="2:4">
      <c r="B16012" s="417"/>
      <c r="C16012" s="418"/>
      <c r="D16012" s="418"/>
    </row>
    <row r="16013" spans="2:4">
      <c r="B16013" s="417"/>
      <c r="C16013" s="418"/>
      <c r="D16013" s="418"/>
    </row>
    <row r="16014" spans="2:4">
      <c r="B16014" s="417"/>
      <c r="C16014" s="418"/>
      <c r="D16014" s="418"/>
    </row>
    <row r="16015" spans="2:4">
      <c r="B16015" s="417"/>
      <c r="C16015" s="418"/>
      <c r="D16015" s="418"/>
    </row>
    <row r="16016" spans="2:4">
      <c r="B16016" s="417"/>
      <c r="C16016" s="418"/>
      <c r="D16016" s="418"/>
    </row>
    <row r="16017" spans="2:4">
      <c r="B16017" s="417"/>
      <c r="C16017" s="418"/>
      <c r="D16017" s="418"/>
    </row>
    <row r="16018" spans="2:4">
      <c r="B16018" s="417"/>
      <c r="C16018" s="418"/>
      <c r="D16018" s="418"/>
    </row>
    <row r="16019" spans="2:4">
      <c r="B16019" s="417"/>
      <c r="C16019" s="418"/>
      <c r="D16019" s="418"/>
    </row>
    <row r="16020" spans="2:4">
      <c r="B16020" s="417"/>
      <c r="C16020" s="418"/>
      <c r="D16020" s="418"/>
    </row>
    <row r="16021" spans="2:4">
      <c r="B16021" s="417"/>
      <c r="C16021" s="418"/>
      <c r="D16021" s="418"/>
    </row>
    <row r="16022" spans="2:4">
      <c r="B16022" s="417"/>
      <c r="C16022" s="418"/>
      <c r="D16022" s="418"/>
    </row>
    <row r="16023" spans="2:4">
      <c r="B16023" s="417"/>
      <c r="C16023" s="418"/>
      <c r="D16023" s="418"/>
    </row>
    <row r="16024" spans="2:4">
      <c r="B16024" s="417"/>
      <c r="C16024" s="418"/>
      <c r="D16024" s="418"/>
    </row>
    <row r="16025" spans="2:4">
      <c r="B16025" s="417"/>
      <c r="C16025" s="418"/>
      <c r="D16025" s="418"/>
    </row>
    <row r="16026" spans="2:4">
      <c r="B16026" s="417"/>
      <c r="C16026" s="418"/>
      <c r="D16026" s="418"/>
    </row>
    <row r="16027" spans="2:4">
      <c r="B16027" s="417"/>
      <c r="C16027" s="418"/>
      <c r="D16027" s="418"/>
    </row>
    <row r="16028" spans="2:4">
      <c r="B16028" s="417"/>
      <c r="C16028" s="418"/>
      <c r="D16028" s="418"/>
    </row>
    <row r="16029" spans="2:4">
      <c r="B16029" s="417"/>
      <c r="C16029" s="418"/>
      <c r="D16029" s="418"/>
    </row>
    <row r="16030" spans="2:4">
      <c r="B16030" s="417"/>
      <c r="C16030" s="418"/>
      <c r="D16030" s="418"/>
    </row>
    <row r="16031" spans="2:4">
      <c r="B16031" s="417"/>
      <c r="C16031" s="418"/>
      <c r="D16031" s="418"/>
    </row>
    <row r="16032" spans="2:4">
      <c r="B16032" s="417"/>
      <c r="C16032" s="418"/>
      <c r="D16032" s="418"/>
    </row>
    <row r="16033" spans="2:4">
      <c r="B16033" s="417"/>
      <c r="C16033" s="418"/>
      <c r="D16033" s="418"/>
    </row>
    <row r="16034" spans="2:4">
      <c r="B16034" s="417"/>
      <c r="C16034" s="418"/>
      <c r="D16034" s="418"/>
    </row>
    <row r="16035" spans="2:4">
      <c r="B16035" s="417"/>
      <c r="C16035" s="418"/>
      <c r="D16035" s="418"/>
    </row>
    <row r="16036" spans="2:4">
      <c r="B16036" s="417"/>
      <c r="C16036" s="418"/>
      <c r="D16036" s="418"/>
    </row>
    <row r="16037" spans="2:4">
      <c r="B16037" s="417"/>
      <c r="C16037" s="418"/>
      <c r="D16037" s="418"/>
    </row>
    <row r="16038" spans="2:4">
      <c r="B16038" s="417"/>
      <c r="C16038" s="418"/>
      <c r="D16038" s="418"/>
    </row>
    <row r="16039" spans="2:4">
      <c r="B16039" s="417"/>
      <c r="C16039" s="418"/>
      <c r="D16039" s="418"/>
    </row>
    <row r="16040" spans="2:4">
      <c r="B16040" s="417"/>
      <c r="C16040" s="418"/>
      <c r="D16040" s="418"/>
    </row>
    <row r="16041" spans="2:4">
      <c r="B16041" s="417"/>
      <c r="C16041" s="418"/>
      <c r="D16041" s="418"/>
    </row>
    <row r="16042" spans="2:4">
      <c r="B16042" s="417"/>
      <c r="C16042" s="418"/>
      <c r="D16042" s="418"/>
    </row>
    <row r="16043" spans="2:4">
      <c r="B16043" s="417"/>
      <c r="C16043" s="418"/>
      <c r="D16043" s="418"/>
    </row>
    <row r="16044" spans="2:4">
      <c r="B16044" s="417"/>
      <c r="C16044" s="418"/>
      <c r="D16044" s="418"/>
    </row>
    <row r="16045" spans="2:4">
      <c r="B16045" s="417"/>
      <c r="C16045" s="418"/>
      <c r="D16045" s="418"/>
    </row>
    <row r="16046" spans="2:4">
      <c r="B16046" s="417"/>
      <c r="C16046" s="418"/>
      <c r="D16046" s="418"/>
    </row>
    <row r="16047" spans="2:4">
      <c r="B16047" s="417"/>
      <c r="C16047" s="418"/>
      <c r="D16047" s="418"/>
    </row>
    <row r="16048" spans="2:4">
      <c r="B16048" s="417"/>
      <c r="C16048" s="418"/>
      <c r="D16048" s="418"/>
    </row>
    <row r="16049" spans="2:4">
      <c r="B16049" s="417"/>
      <c r="C16049" s="418"/>
      <c r="D16049" s="418"/>
    </row>
    <row r="16050" spans="2:4">
      <c r="B16050" s="417"/>
      <c r="C16050" s="418"/>
      <c r="D16050" s="418"/>
    </row>
    <row r="16051" spans="2:4">
      <c r="B16051" s="417"/>
      <c r="C16051" s="418"/>
      <c r="D16051" s="418"/>
    </row>
    <row r="16052" spans="2:4">
      <c r="B16052" s="417"/>
      <c r="C16052" s="418"/>
      <c r="D16052" s="418"/>
    </row>
    <row r="16053" spans="2:4">
      <c r="B16053" s="417"/>
      <c r="C16053" s="418"/>
      <c r="D16053" s="418"/>
    </row>
    <row r="16054" spans="2:4">
      <c r="B16054" s="417"/>
      <c r="C16054" s="418"/>
      <c r="D16054" s="418"/>
    </row>
    <row r="16055" spans="2:4">
      <c r="B16055" s="417"/>
      <c r="C16055" s="418"/>
      <c r="D16055" s="418"/>
    </row>
    <row r="16056" spans="2:4">
      <c r="B16056" s="417"/>
      <c r="C16056" s="418"/>
      <c r="D16056" s="418"/>
    </row>
    <row r="16057" spans="2:4">
      <c r="B16057" s="417"/>
      <c r="C16057" s="418"/>
      <c r="D16057" s="418"/>
    </row>
    <row r="16058" spans="2:4">
      <c r="B16058" s="417"/>
      <c r="C16058" s="418"/>
      <c r="D16058" s="418"/>
    </row>
    <row r="16059" spans="2:4">
      <c r="B16059" s="417"/>
      <c r="C16059" s="418"/>
      <c r="D16059" s="418"/>
    </row>
    <row r="16060" spans="2:4">
      <c r="B16060" s="417"/>
      <c r="C16060" s="418"/>
      <c r="D16060" s="418"/>
    </row>
    <row r="16061" spans="2:4">
      <c r="B16061" s="417"/>
      <c r="C16061" s="418"/>
      <c r="D16061" s="418"/>
    </row>
    <row r="16062" spans="2:4">
      <c r="B16062" s="417"/>
      <c r="C16062" s="418"/>
      <c r="D16062" s="418"/>
    </row>
    <row r="16063" spans="2:4">
      <c r="B16063" s="417"/>
      <c r="C16063" s="418"/>
      <c r="D16063" s="418"/>
    </row>
    <row r="16064" spans="2:4">
      <c r="B16064" s="417"/>
      <c r="C16064" s="418"/>
      <c r="D16064" s="418"/>
    </row>
    <row r="16065" spans="2:4">
      <c r="B16065" s="417"/>
      <c r="C16065" s="418"/>
      <c r="D16065" s="418"/>
    </row>
    <row r="16066" spans="2:4">
      <c r="B16066" s="417"/>
      <c r="C16066" s="418"/>
      <c r="D16066" s="418"/>
    </row>
    <row r="16067" spans="2:4">
      <c r="B16067" s="417"/>
      <c r="C16067" s="418"/>
      <c r="D16067" s="418"/>
    </row>
    <row r="16068" spans="2:4">
      <c r="B16068" s="417"/>
      <c r="C16068" s="418"/>
      <c r="D16068" s="418"/>
    </row>
    <row r="16069" spans="2:4">
      <c r="B16069" s="417"/>
      <c r="C16069" s="418"/>
      <c r="D16069" s="418"/>
    </row>
    <row r="16070" spans="2:4">
      <c r="B16070" s="417"/>
      <c r="C16070" s="418"/>
      <c r="D16070" s="418"/>
    </row>
    <row r="16071" spans="2:4">
      <c r="B16071" s="417"/>
      <c r="C16071" s="418"/>
      <c r="D16071" s="418"/>
    </row>
    <row r="16072" spans="2:4">
      <c r="B16072" s="417"/>
      <c r="C16072" s="418"/>
      <c r="D16072" s="418"/>
    </row>
    <row r="16073" spans="2:4">
      <c r="B16073" s="417"/>
      <c r="C16073" s="418"/>
      <c r="D16073" s="418"/>
    </row>
    <row r="16074" spans="2:4">
      <c r="B16074" s="417"/>
      <c r="C16074" s="418"/>
      <c r="D16074" s="418"/>
    </row>
    <row r="16075" spans="2:4">
      <c r="B16075" s="417"/>
      <c r="C16075" s="418"/>
      <c r="D16075" s="418"/>
    </row>
    <row r="16076" spans="2:4">
      <c r="B16076" s="417"/>
      <c r="C16076" s="418"/>
      <c r="D16076" s="418"/>
    </row>
    <row r="16077" spans="2:4">
      <c r="B16077" s="417"/>
      <c r="C16077" s="418"/>
      <c r="D16077" s="418"/>
    </row>
    <row r="16078" spans="2:4">
      <c r="B16078" s="417"/>
      <c r="C16078" s="418"/>
      <c r="D16078" s="418"/>
    </row>
    <row r="16079" spans="2:4">
      <c r="B16079" s="417"/>
      <c r="C16079" s="418"/>
      <c r="D16079" s="418"/>
    </row>
    <row r="16080" spans="2:4">
      <c r="B16080" s="417"/>
      <c r="C16080" s="418"/>
      <c r="D16080" s="418"/>
    </row>
    <row r="16081" spans="2:4">
      <c r="B16081" s="417"/>
      <c r="C16081" s="418"/>
      <c r="D16081" s="418"/>
    </row>
    <row r="16082" spans="2:4">
      <c r="B16082" s="417"/>
      <c r="C16082" s="418"/>
      <c r="D16082" s="418"/>
    </row>
    <row r="16083" spans="2:4">
      <c r="B16083" s="417"/>
      <c r="C16083" s="418"/>
      <c r="D16083" s="418"/>
    </row>
    <row r="16084" spans="2:4">
      <c r="B16084" s="417"/>
      <c r="C16084" s="418"/>
      <c r="D16084" s="418"/>
    </row>
    <row r="16085" spans="2:4">
      <c r="B16085" s="417"/>
      <c r="C16085" s="418"/>
      <c r="D16085" s="418"/>
    </row>
    <row r="16086" spans="2:4">
      <c r="B16086" s="417"/>
      <c r="C16086" s="418"/>
      <c r="D16086" s="418"/>
    </row>
    <row r="16087" spans="2:4">
      <c r="B16087" s="417"/>
      <c r="C16087" s="418"/>
      <c r="D16087" s="418"/>
    </row>
    <row r="16088" spans="2:4">
      <c r="B16088" s="417"/>
      <c r="C16088" s="418"/>
      <c r="D16088" s="418"/>
    </row>
    <row r="16089" spans="2:4">
      <c r="B16089" s="417"/>
      <c r="C16089" s="418"/>
      <c r="D16089" s="418"/>
    </row>
    <row r="16090" spans="2:4">
      <c r="B16090" s="417"/>
      <c r="C16090" s="418"/>
      <c r="D16090" s="418"/>
    </row>
    <row r="16091" spans="2:4">
      <c r="B16091" s="417"/>
      <c r="C16091" s="418"/>
      <c r="D16091" s="418"/>
    </row>
    <row r="16092" spans="2:4">
      <c r="B16092" s="417"/>
      <c r="C16092" s="418"/>
      <c r="D16092" s="418"/>
    </row>
    <row r="16093" spans="2:4">
      <c r="B16093" s="417"/>
      <c r="C16093" s="418"/>
      <c r="D16093" s="418"/>
    </row>
    <row r="16094" spans="2:4">
      <c r="B16094" s="417"/>
      <c r="C16094" s="418"/>
      <c r="D16094" s="418"/>
    </row>
    <row r="16095" spans="2:4">
      <c r="B16095" s="417"/>
      <c r="C16095" s="418"/>
      <c r="D16095" s="418"/>
    </row>
    <row r="16096" spans="2:4">
      <c r="B16096" s="417"/>
      <c r="C16096" s="418"/>
      <c r="D16096" s="418"/>
    </row>
    <row r="16097" spans="2:4">
      <c r="B16097" s="417"/>
      <c r="C16097" s="418"/>
      <c r="D16097" s="418"/>
    </row>
    <row r="16098" spans="2:4">
      <c r="B16098" s="417"/>
      <c r="C16098" s="418"/>
      <c r="D16098" s="418"/>
    </row>
    <row r="16099" spans="2:4">
      <c r="B16099" s="417"/>
      <c r="C16099" s="418"/>
      <c r="D16099" s="418"/>
    </row>
    <row r="16100" spans="2:4">
      <c r="B16100" s="417"/>
      <c r="C16100" s="418"/>
      <c r="D16100" s="418"/>
    </row>
    <row r="16101" spans="2:4">
      <c r="B16101" s="417"/>
      <c r="C16101" s="418"/>
      <c r="D16101" s="418"/>
    </row>
    <row r="16102" spans="2:4">
      <c r="B16102" s="417"/>
      <c r="C16102" s="418"/>
      <c r="D16102" s="418"/>
    </row>
    <row r="16103" spans="2:4">
      <c r="B16103" s="417"/>
      <c r="C16103" s="418"/>
      <c r="D16103" s="418"/>
    </row>
    <row r="16104" spans="2:4">
      <c r="B16104" s="417"/>
      <c r="C16104" s="418"/>
      <c r="D16104" s="418"/>
    </row>
    <row r="16105" spans="2:4">
      <c r="B16105" s="417"/>
      <c r="C16105" s="418"/>
      <c r="D16105" s="418"/>
    </row>
    <row r="16106" spans="2:4">
      <c r="B16106" s="417"/>
      <c r="C16106" s="418"/>
      <c r="D16106" s="418"/>
    </row>
    <row r="16107" spans="2:4">
      <c r="B16107" s="417"/>
      <c r="C16107" s="418"/>
      <c r="D16107" s="418"/>
    </row>
    <row r="16108" spans="2:4">
      <c r="B16108" s="417"/>
      <c r="C16108" s="418"/>
      <c r="D16108" s="418"/>
    </row>
    <row r="16109" spans="2:4">
      <c r="B16109" s="417"/>
      <c r="C16109" s="418"/>
      <c r="D16109" s="418"/>
    </row>
    <row r="16110" spans="2:4">
      <c r="B16110" s="417"/>
      <c r="C16110" s="418"/>
      <c r="D16110" s="418"/>
    </row>
    <row r="16111" spans="2:4">
      <c r="B16111" s="417"/>
      <c r="C16111" s="418"/>
      <c r="D16111" s="418"/>
    </row>
    <row r="16112" spans="2:4">
      <c r="B16112" s="417"/>
      <c r="C16112" s="418"/>
      <c r="D16112" s="418"/>
    </row>
    <row r="16113" spans="2:4">
      <c r="B16113" s="417"/>
      <c r="C16113" s="418"/>
      <c r="D16113" s="418"/>
    </row>
    <row r="16114" spans="2:4">
      <c r="B16114" s="417"/>
      <c r="C16114" s="418"/>
      <c r="D16114" s="418"/>
    </row>
    <row r="16115" spans="2:4">
      <c r="B16115" s="417"/>
      <c r="C16115" s="418"/>
      <c r="D16115" s="418"/>
    </row>
    <row r="16116" spans="2:4">
      <c r="B16116" s="417"/>
      <c r="C16116" s="418"/>
      <c r="D16116" s="418"/>
    </row>
    <row r="16117" spans="2:4">
      <c r="B16117" s="417"/>
      <c r="C16117" s="418"/>
      <c r="D16117" s="418"/>
    </row>
    <row r="16118" spans="2:4">
      <c r="B16118" s="417"/>
      <c r="C16118" s="418"/>
      <c r="D16118" s="418"/>
    </row>
    <row r="16119" spans="2:4">
      <c r="B16119" s="417"/>
      <c r="C16119" s="418"/>
      <c r="D16119" s="418"/>
    </row>
    <row r="16120" spans="2:4">
      <c r="B16120" s="417"/>
      <c r="C16120" s="418"/>
      <c r="D16120" s="418"/>
    </row>
    <row r="16121" spans="2:4">
      <c r="B16121" s="417"/>
      <c r="C16121" s="418"/>
      <c r="D16121" s="418"/>
    </row>
    <row r="16122" spans="2:4">
      <c r="B16122" s="417"/>
      <c r="C16122" s="418"/>
      <c r="D16122" s="418"/>
    </row>
    <row r="16123" spans="2:4">
      <c r="B16123" s="417"/>
      <c r="C16123" s="418"/>
      <c r="D16123" s="418"/>
    </row>
    <row r="16124" spans="2:4">
      <c r="B16124" s="417"/>
      <c r="C16124" s="418"/>
      <c r="D16124" s="418"/>
    </row>
    <row r="16125" spans="2:4">
      <c r="B16125" s="417"/>
      <c r="C16125" s="418"/>
      <c r="D16125" s="418"/>
    </row>
    <row r="16126" spans="2:4">
      <c r="B16126" s="417"/>
      <c r="C16126" s="418"/>
      <c r="D16126" s="418"/>
    </row>
    <row r="16127" spans="2:4">
      <c r="B16127" s="417"/>
      <c r="C16127" s="418"/>
      <c r="D16127" s="418"/>
    </row>
    <row r="16128" spans="2:4">
      <c r="B16128" s="417"/>
      <c r="C16128" s="418"/>
      <c r="D16128" s="418"/>
    </row>
    <row r="16129" spans="2:4">
      <c r="B16129" s="417"/>
      <c r="C16129" s="418"/>
      <c r="D16129" s="418"/>
    </row>
    <row r="16130" spans="2:4">
      <c r="B16130" s="417"/>
      <c r="C16130" s="418"/>
      <c r="D16130" s="418"/>
    </row>
    <row r="16131" spans="2:4">
      <c r="B16131" s="417"/>
      <c r="C16131" s="418"/>
      <c r="D16131" s="418"/>
    </row>
    <row r="16132" spans="2:4">
      <c r="B16132" s="417"/>
      <c r="C16132" s="418"/>
      <c r="D16132" s="418"/>
    </row>
    <row r="16133" spans="2:4">
      <c r="B16133" s="417"/>
      <c r="C16133" s="418"/>
      <c r="D16133" s="418"/>
    </row>
    <row r="16134" spans="2:4">
      <c r="B16134" s="417"/>
      <c r="C16134" s="418"/>
      <c r="D16134" s="418"/>
    </row>
    <row r="16135" spans="2:4">
      <c r="B16135" s="417"/>
      <c r="C16135" s="418"/>
      <c r="D16135" s="418"/>
    </row>
    <row r="16136" spans="2:4">
      <c r="B16136" s="417"/>
      <c r="C16136" s="418"/>
      <c r="D16136" s="418"/>
    </row>
    <row r="16137" spans="2:4">
      <c r="B16137" s="417"/>
      <c r="C16137" s="418"/>
      <c r="D16137" s="418"/>
    </row>
    <row r="16138" spans="2:4">
      <c r="B16138" s="417"/>
      <c r="C16138" s="418"/>
      <c r="D16138" s="418"/>
    </row>
    <row r="16139" spans="2:4">
      <c r="B16139" s="417"/>
      <c r="C16139" s="418"/>
      <c r="D16139" s="418"/>
    </row>
    <row r="16140" spans="2:4">
      <c r="B16140" s="417"/>
      <c r="C16140" s="418"/>
      <c r="D16140" s="418"/>
    </row>
    <row r="16141" spans="2:4">
      <c r="B16141" s="417"/>
      <c r="C16141" s="418"/>
      <c r="D16141" s="418"/>
    </row>
    <row r="16142" spans="2:4">
      <c r="B16142" s="417"/>
      <c r="C16142" s="418"/>
      <c r="D16142" s="418"/>
    </row>
    <row r="16143" spans="2:4">
      <c r="B16143" s="417"/>
      <c r="C16143" s="418"/>
      <c r="D16143" s="418"/>
    </row>
    <row r="16144" spans="2:4">
      <c r="B16144" s="417"/>
      <c r="C16144" s="418"/>
      <c r="D16144" s="418"/>
    </row>
    <row r="16145" spans="2:4">
      <c r="B16145" s="417"/>
      <c r="C16145" s="418"/>
      <c r="D16145" s="418"/>
    </row>
    <row r="16146" spans="2:4">
      <c r="B16146" s="417"/>
      <c r="C16146" s="418"/>
      <c r="D16146" s="418"/>
    </row>
    <row r="16147" spans="2:4">
      <c r="B16147" s="417"/>
      <c r="C16147" s="418"/>
      <c r="D16147" s="418"/>
    </row>
    <row r="16148" spans="2:4">
      <c r="B16148" s="417"/>
      <c r="C16148" s="418"/>
      <c r="D16148" s="418"/>
    </row>
    <row r="16149" spans="2:4">
      <c r="B16149" s="417"/>
      <c r="C16149" s="418"/>
      <c r="D16149" s="418"/>
    </row>
    <row r="16150" spans="2:4">
      <c r="B16150" s="417"/>
      <c r="C16150" s="418"/>
      <c r="D16150" s="418"/>
    </row>
    <row r="16151" spans="2:4">
      <c r="B16151" s="417"/>
      <c r="C16151" s="418"/>
      <c r="D16151" s="418"/>
    </row>
    <row r="16152" spans="2:4">
      <c r="B16152" s="417"/>
      <c r="C16152" s="418"/>
      <c r="D16152" s="418"/>
    </row>
    <row r="16153" spans="2:4">
      <c r="B16153" s="417"/>
      <c r="C16153" s="418"/>
      <c r="D16153" s="418"/>
    </row>
    <row r="16154" spans="2:4">
      <c r="B16154" s="417"/>
      <c r="C16154" s="418"/>
      <c r="D16154" s="418"/>
    </row>
    <row r="16155" spans="2:4">
      <c r="B16155" s="417"/>
      <c r="C16155" s="418"/>
      <c r="D16155" s="418"/>
    </row>
    <row r="16156" spans="2:4">
      <c r="B16156" s="417"/>
      <c r="C16156" s="418"/>
      <c r="D16156" s="418"/>
    </row>
    <row r="16157" spans="2:4">
      <c r="B16157" s="417"/>
      <c r="C16157" s="418"/>
      <c r="D16157" s="418"/>
    </row>
    <row r="16158" spans="2:4">
      <c r="B16158" s="417"/>
      <c r="C16158" s="418"/>
      <c r="D16158" s="418"/>
    </row>
    <row r="16159" spans="2:4">
      <c r="B16159" s="417"/>
      <c r="C16159" s="418"/>
      <c r="D16159" s="418"/>
    </row>
    <row r="16160" spans="2:4">
      <c r="B16160" s="417"/>
      <c r="C16160" s="418"/>
      <c r="D16160" s="418"/>
    </row>
    <row r="16161" spans="2:4">
      <c r="B16161" s="417"/>
      <c r="C16161" s="418"/>
      <c r="D16161" s="418"/>
    </row>
    <row r="16162" spans="2:4">
      <c r="B16162" s="417"/>
      <c r="C16162" s="418"/>
      <c r="D16162" s="418"/>
    </row>
    <row r="16163" spans="2:4">
      <c r="B16163" s="417"/>
      <c r="C16163" s="418"/>
      <c r="D16163" s="418"/>
    </row>
    <row r="16164" spans="2:4">
      <c r="B16164" s="417"/>
      <c r="C16164" s="418"/>
      <c r="D16164" s="418"/>
    </row>
    <row r="16165" spans="2:4">
      <c r="B16165" s="417"/>
      <c r="C16165" s="418"/>
      <c r="D16165" s="418"/>
    </row>
    <row r="16166" spans="2:4">
      <c r="B16166" s="417"/>
      <c r="C16166" s="418"/>
      <c r="D16166" s="418"/>
    </row>
    <row r="16167" spans="2:4">
      <c r="B16167" s="417"/>
      <c r="C16167" s="418"/>
      <c r="D16167" s="418"/>
    </row>
    <row r="16168" spans="2:4">
      <c r="B16168" s="417"/>
      <c r="C16168" s="418"/>
      <c r="D16168" s="418"/>
    </row>
    <row r="16169" spans="2:4">
      <c r="B16169" s="417"/>
      <c r="C16169" s="418"/>
      <c r="D16169" s="418"/>
    </row>
    <row r="16170" spans="2:4">
      <c r="B16170" s="417"/>
      <c r="C16170" s="418"/>
      <c r="D16170" s="418"/>
    </row>
    <row r="16171" spans="2:4">
      <c r="B16171" s="417"/>
      <c r="C16171" s="418"/>
      <c r="D16171" s="418"/>
    </row>
    <row r="16172" spans="2:4">
      <c r="B16172" s="417"/>
      <c r="C16172" s="418"/>
      <c r="D16172" s="418"/>
    </row>
    <row r="16173" spans="2:4">
      <c r="B16173" s="417"/>
      <c r="C16173" s="418"/>
      <c r="D16173" s="418"/>
    </row>
    <row r="16174" spans="2:4">
      <c r="B16174" s="417"/>
      <c r="C16174" s="418"/>
      <c r="D16174" s="418"/>
    </row>
    <row r="16175" spans="2:4">
      <c r="B16175" s="417"/>
      <c r="C16175" s="418"/>
      <c r="D16175" s="418"/>
    </row>
    <row r="16176" spans="2:4">
      <c r="B16176" s="417"/>
      <c r="C16176" s="418"/>
      <c r="D16176" s="418"/>
    </row>
    <row r="16177" spans="2:4">
      <c r="B16177" s="417"/>
      <c r="C16177" s="418"/>
      <c r="D16177" s="418"/>
    </row>
    <row r="16178" spans="2:4">
      <c r="B16178" s="417"/>
      <c r="C16178" s="418"/>
      <c r="D16178" s="418"/>
    </row>
    <row r="16179" spans="2:4">
      <c r="B16179" s="417"/>
      <c r="C16179" s="418"/>
      <c r="D16179" s="418"/>
    </row>
    <row r="16180" spans="2:4">
      <c r="B16180" s="417"/>
      <c r="C16180" s="418"/>
      <c r="D16180" s="418"/>
    </row>
    <row r="16181" spans="2:4">
      <c r="B16181" s="417"/>
      <c r="C16181" s="418"/>
      <c r="D16181" s="418"/>
    </row>
    <row r="16182" spans="2:4">
      <c r="B16182" s="417"/>
      <c r="C16182" s="418"/>
      <c r="D16182" s="418"/>
    </row>
    <row r="16183" spans="2:4">
      <c r="B16183" s="417"/>
      <c r="C16183" s="418"/>
      <c r="D16183" s="418"/>
    </row>
    <row r="16184" spans="2:4">
      <c r="B16184" s="417"/>
      <c r="C16184" s="418"/>
      <c r="D16184" s="418"/>
    </row>
    <row r="16185" spans="2:4">
      <c r="B16185" s="417"/>
      <c r="C16185" s="418"/>
      <c r="D16185" s="418"/>
    </row>
    <row r="16186" spans="2:4">
      <c r="B16186" s="417"/>
      <c r="C16186" s="418"/>
      <c r="D16186" s="418"/>
    </row>
    <row r="16187" spans="2:4">
      <c r="B16187" s="417"/>
      <c r="C16187" s="418"/>
      <c r="D16187" s="418"/>
    </row>
    <row r="16188" spans="2:4">
      <c r="B16188" s="417"/>
      <c r="C16188" s="418"/>
      <c r="D16188" s="418"/>
    </row>
    <row r="16189" spans="2:4">
      <c r="B16189" s="417"/>
      <c r="C16189" s="418"/>
      <c r="D16189" s="418"/>
    </row>
    <row r="16190" spans="2:4">
      <c r="B16190" s="417"/>
      <c r="C16190" s="418"/>
      <c r="D16190" s="418"/>
    </row>
    <row r="16191" spans="2:4">
      <c r="B16191" s="417"/>
      <c r="C16191" s="418"/>
      <c r="D16191" s="418"/>
    </row>
    <row r="16192" spans="2:4">
      <c r="B16192" s="417"/>
      <c r="C16192" s="418"/>
      <c r="D16192" s="418"/>
    </row>
    <row r="16193" spans="2:4">
      <c r="B16193" s="417"/>
      <c r="C16193" s="418"/>
      <c r="D16193" s="418"/>
    </row>
    <row r="16194" spans="2:4">
      <c r="B16194" s="417"/>
      <c r="C16194" s="418"/>
      <c r="D16194" s="418"/>
    </row>
    <row r="16195" spans="2:4">
      <c r="B16195" s="417"/>
      <c r="C16195" s="418"/>
      <c r="D16195" s="418"/>
    </row>
    <row r="16196" spans="2:4">
      <c r="B16196" s="417"/>
      <c r="C16196" s="418"/>
      <c r="D16196" s="418"/>
    </row>
    <row r="16197" spans="2:4">
      <c r="B16197" s="417"/>
      <c r="C16197" s="418"/>
      <c r="D16197" s="418"/>
    </row>
    <row r="16198" spans="2:4">
      <c r="B16198" s="417"/>
      <c r="C16198" s="418"/>
      <c r="D16198" s="418"/>
    </row>
    <row r="16199" spans="2:4">
      <c r="B16199" s="417"/>
      <c r="C16199" s="418"/>
      <c r="D16199" s="418"/>
    </row>
    <row r="16200" spans="2:4">
      <c r="B16200" s="417"/>
      <c r="C16200" s="418"/>
      <c r="D16200" s="418"/>
    </row>
    <row r="16201" spans="2:4">
      <c r="B16201" s="417"/>
      <c r="C16201" s="418"/>
      <c r="D16201" s="418"/>
    </row>
    <row r="16202" spans="2:4">
      <c r="B16202" s="417"/>
      <c r="C16202" s="418"/>
      <c r="D16202" s="418"/>
    </row>
    <row r="16203" spans="2:4">
      <c r="B16203" s="417"/>
      <c r="C16203" s="418"/>
      <c r="D16203" s="418"/>
    </row>
    <row r="16204" spans="2:4">
      <c r="B16204" s="417"/>
      <c r="C16204" s="418"/>
      <c r="D16204" s="418"/>
    </row>
    <row r="16205" spans="2:4">
      <c r="B16205" s="417"/>
      <c r="C16205" s="418"/>
      <c r="D16205" s="418"/>
    </row>
    <row r="16206" spans="2:4">
      <c r="B16206" s="417"/>
      <c r="C16206" s="418"/>
      <c r="D16206" s="418"/>
    </row>
    <row r="16207" spans="2:4">
      <c r="B16207" s="417"/>
      <c r="C16207" s="418"/>
      <c r="D16207" s="418"/>
    </row>
    <row r="16208" spans="2:4">
      <c r="B16208" s="417"/>
      <c r="C16208" s="418"/>
      <c r="D16208" s="418"/>
    </row>
    <row r="16209" spans="2:4">
      <c r="B16209" s="417"/>
      <c r="C16209" s="418"/>
      <c r="D16209" s="418"/>
    </row>
    <row r="16210" spans="2:4">
      <c r="B16210" s="417"/>
      <c r="C16210" s="418"/>
      <c r="D16210" s="418"/>
    </row>
    <row r="16211" spans="2:4">
      <c r="B16211" s="417"/>
      <c r="C16211" s="418"/>
      <c r="D16211" s="418"/>
    </row>
    <row r="16212" spans="2:4">
      <c r="B16212" s="417"/>
      <c r="C16212" s="418"/>
      <c r="D16212" s="418"/>
    </row>
    <row r="16213" spans="2:4">
      <c r="B16213" s="417"/>
      <c r="C16213" s="418"/>
      <c r="D16213" s="418"/>
    </row>
    <row r="16214" spans="2:4">
      <c r="B16214" s="417"/>
      <c r="C16214" s="418"/>
      <c r="D16214" s="418"/>
    </row>
    <row r="16215" spans="2:4">
      <c r="B16215" s="417"/>
      <c r="C16215" s="418"/>
      <c r="D16215" s="418"/>
    </row>
    <row r="16216" spans="2:4">
      <c r="B16216" s="417"/>
      <c r="C16216" s="418"/>
      <c r="D16216" s="418"/>
    </row>
    <row r="16217" spans="2:4">
      <c r="B16217" s="417"/>
      <c r="C16217" s="418"/>
      <c r="D16217" s="418"/>
    </row>
    <row r="16218" spans="2:4">
      <c r="B16218" s="417"/>
      <c r="C16218" s="418"/>
      <c r="D16218" s="418"/>
    </row>
    <row r="16219" spans="2:4">
      <c r="B16219" s="417"/>
      <c r="C16219" s="418"/>
      <c r="D16219" s="418"/>
    </row>
    <row r="16220" spans="2:4">
      <c r="B16220" s="417"/>
      <c r="C16220" s="418"/>
      <c r="D16220" s="418"/>
    </row>
    <row r="16221" spans="2:4">
      <c r="B16221" s="417"/>
      <c r="C16221" s="418"/>
      <c r="D16221" s="418"/>
    </row>
    <row r="16222" spans="2:4">
      <c r="B16222" s="417"/>
      <c r="C16222" s="418"/>
      <c r="D16222" s="418"/>
    </row>
    <row r="16223" spans="2:4">
      <c r="B16223" s="417"/>
      <c r="C16223" s="418"/>
      <c r="D16223" s="418"/>
    </row>
    <row r="16224" spans="2:4">
      <c r="B16224" s="417"/>
      <c r="C16224" s="418"/>
      <c r="D16224" s="418"/>
    </row>
    <row r="16225" spans="2:4">
      <c r="B16225" s="417"/>
      <c r="C16225" s="418"/>
      <c r="D16225" s="418"/>
    </row>
    <row r="16226" spans="2:4">
      <c r="B16226" s="417"/>
      <c r="C16226" s="418"/>
      <c r="D16226" s="418"/>
    </row>
    <row r="16227" spans="2:4">
      <c r="B16227" s="417"/>
      <c r="C16227" s="418"/>
      <c r="D16227" s="418"/>
    </row>
    <row r="16228" spans="2:4">
      <c r="B16228" s="417"/>
      <c r="C16228" s="418"/>
      <c r="D16228" s="418"/>
    </row>
    <row r="16229" spans="2:4">
      <c r="B16229" s="417"/>
      <c r="C16229" s="418"/>
      <c r="D16229" s="418"/>
    </row>
    <row r="16230" spans="2:4">
      <c r="B16230" s="417"/>
      <c r="C16230" s="418"/>
      <c r="D16230" s="418"/>
    </row>
    <row r="16231" spans="2:4">
      <c r="B16231" s="417"/>
      <c r="C16231" s="418"/>
      <c r="D16231" s="418"/>
    </row>
    <row r="16232" spans="2:4">
      <c r="B16232" s="417"/>
      <c r="C16232" s="418"/>
      <c r="D16232" s="418"/>
    </row>
    <row r="16233" spans="2:4">
      <c r="B16233" s="417"/>
      <c r="C16233" s="418"/>
      <c r="D16233" s="418"/>
    </row>
    <row r="16234" spans="2:4">
      <c r="B16234" s="417"/>
      <c r="C16234" s="418"/>
      <c r="D16234" s="418"/>
    </row>
    <row r="16235" spans="2:4">
      <c r="B16235" s="417"/>
      <c r="C16235" s="418"/>
      <c r="D16235" s="418"/>
    </row>
    <row r="16236" spans="2:4">
      <c r="B16236" s="417"/>
      <c r="C16236" s="418"/>
      <c r="D16236" s="418"/>
    </row>
    <row r="16237" spans="2:4">
      <c r="B16237" s="417"/>
      <c r="C16237" s="418"/>
      <c r="D16237" s="418"/>
    </row>
    <row r="16238" spans="2:4">
      <c r="B16238" s="417"/>
      <c r="C16238" s="418"/>
      <c r="D16238" s="418"/>
    </row>
    <row r="16239" spans="2:4">
      <c r="B16239" s="417"/>
      <c r="C16239" s="418"/>
      <c r="D16239" s="418"/>
    </row>
    <row r="16240" spans="2:4">
      <c r="B16240" s="417"/>
      <c r="C16240" s="418"/>
      <c r="D16240" s="418"/>
    </row>
    <row r="16241" spans="2:4">
      <c r="B16241" s="417"/>
      <c r="C16241" s="418"/>
      <c r="D16241" s="418"/>
    </row>
    <row r="16242" spans="2:4">
      <c r="B16242" s="417"/>
      <c r="C16242" s="418"/>
      <c r="D16242" s="418"/>
    </row>
    <row r="16243" spans="2:4">
      <c r="B16243" s="417"/>
      <c r="C16243" s="418"/>
      <c r="D16243" s="418"/>
    </row>
    <row r="16244" spans="2:4">
      <c r="B16244" s="417"/>
      <c r="C16244" s="418"/>
      <c r="D16244" s="418"/>
    </row>
    <row r="16245" spans="2:4">
      <c r="B16245" s="417"/>
      <c r="C16245" s="418"/>
      <c r="D16245" s="418"/>
    </row>
    <row r="16246" spans="2:4">
      <c r="B16246" s="417"/>
      <c r="C16246" s="418"/>
      <c r="D16246" s="418"/>
    </row>
    <row r="16247" spans="2:4">
      <c r="B16247" s="417"/>
      <c r="C16247" s="418"/>
      <c r="D16247" s="418"/>
    </row>
    <row r="16248" spans="2:4">
      <c r="B16248" s="417"/>
      <c r="C16248" s="418"/>
      <c r="D16248" s="418"/>
    </row>
    <row r="16249" spans="2:4">
      <c r="B16249" s="417"/>
      <c r="C16249" s="418"/>
      <c r="D16249" s="418"/>
    </row>
    <row r="16250" spans="2:4">
      <c r="B16250" s="417"/>
      <c r="C16250" s="418"/>
      <c r="D16250" s="418"/>
    </row>
    <row r="16251" spans="2:4">
      <c r="B16251" s="417"/>
      <c r="C16251" s="418"/>
      <c r="D16251" s="418"/>
    </row>
    <row r="16252" spans="2:4">
      <c r="B16252" s="417"/>
      <c r="C16252" s="418"/>
      <c r="D16252" s="418"/>
    </row>
    <row r="16253" spans="2:4">
      <c r="B16253" s="417"/>
      <c r="C16253" s="418"/>
      <c r="D16253" s="418"/>
    </row>
    <row r="16254" spans="2:4">
      <c r="B16254" s="417"/>
      <c r="C16254" s="418"/>
      <c r="D16254" s="418"/>
    </row>
    <row r="16255" spans="2:4">
      <c r="B16255" s="417"/>
      <c r="C16255" s="418"/>
      <c r="D16255" s="418"/>
    </row>
    <row r="16256" spans="2:4">
      <c r="B16256" s="417"/>
      <c r="C16256" s="418"/>
      <c r="D16256" s="418"/>
    </row>
    <row r="16257" spans="2:4">
      <c r="B16257" s="417"/>
      <c r="C16257" s="418"/>
      <c r="D16257" s="418"/>
    </row>
    <row r="16258" spans="2:4">
      <c r="B16258" s="417"/>
      <c r="C16258" s="418"/>
      <c r="D16258" s="418"/>
    </row>
    <row r="16259" spans="2:4">
      <c r="B16259" s="417"/>
      <c r="C16259" s="418"/>
      <c r="D16259" s="418"/>
    </row>
    <row r="16260" spans="2:4">
      <c r="B16260" s="417"/>
      <c r="C16260" s="418"/>
      <c r="D16260" s="418"/>
    </row>
    <row r="16261" spans="2:4">
      <c r="B16261" s="417"/>
      <c r="C16261" s="418"/>
      <c r="D16261" s="418"/>
    </row>
    <row r="16262" spans="2:4">
      <c r="B16262" s="417"/>
      <c r="C16262" s="418"/>
      <c r="D16262" s="418"/>
    </row>
    <row r="16263" spans="2:4">
      <c r="B16263" s="417"/>
      <c r="C16263" s="418"/>
      <c r="D16263" s="418"/>
    </row>
    <row r="16264" spans="2:4">
      <c r="B16264" s="417"/>
      <c r="C16264" s="418"/>
      <c r="D16264" s="418"/>
    </row>
    <row r="16265" spans="2:4">
      <c r="B16265" s="417"/>
      <c r="C16265" s="418"/>
      <c r="D16265" s="418"/>
    </row>
    <row r="16266" spans="2:4">
      <c r="B16266" s="417"/>
      <c r="C16266" s="418"/>
      <c r="D16266" s="418"/>
    </row>
    <row r="16267" spans="2:4">
      <c r="B16267" s="417"/>
      <c r="C16267" s="418"/>
      <c r="D16267" s="418"/>
    </row>
    <row r="16268" spans="2:4">
      <c r="B16268" s="417"/>
      <c r="C16268" s="418"/>
      <c r="D16268" s="418"/>
    </row>
    <row r="16269" spans="2:4">
      <c r="B16269" s="417"/>
      <c r="C16269" s="418"/>
      <c r="D16269" s="418"/>
    </row>
    <row r="16270" spans="2:4">
      <c r="B16270" s="417"/>
      <c r="C16270" s="418"/>
      <c r="D16270" s="418"/>
    </row>
    <row r="16271" spans="2:4">
      <c r="B16271" s="417"/>
      <c r="C16271" s="418"/>
      <c r="D16271" s="418"/>
    </row>
    <row r="16272" spans="2:4">
      <c r="B16272" s="417"/>
      <c r="C16272" s="418"/>
      <c r="D16272" s="418"/>
    </row>
    <row r="16273" spans="2:4">
      <c r="B16273" s="417"/>
      <c r="C16273" s="418"/>
      <c r="D16273" s="418"/>
    </row>
    <row r="16274" spans="2:4">
      <c r="B16274" s="417"/>
      <c r="C16274" s="418"/>
      <c r="D16274" s="418"/>
    </row>
    <row r="16275" spans="2:4">
      <c r="B16275" s="417"/>
      <c r="C16275" s="418"/>
      <c r="D16275" s="418"/>
    </row>
    <row r="16276" spans="2:4">
      <c r="B16276" s="417"/>
      <c r="C16276" s="418"/>
      <c r="D16276" s="418"/>
    </row>
    <row r="16277" spans="2:4">
      <c r="B16277" s="417"/>
      <c r="C16277" s="418"/>
      <c r="D16277" s="418"/>
    </row>
    <row r="16278" spans="2:4">
      <c r="B16278" s="417"/>
      <c r="C16278" s="418"/>
      <c r="D16278" s="418"/>
    </row>
    <row r="16279" spans="2:4">
      <c r="B16279" s="417"/>
      <c r="C16279" s="418"/>
      <c r="D16279" s="418"/>
    </row>
    <row r="16280" spans="2:4">
      <c r="B16280" s="417"/>
      <c r="C16280" s="418"/>
      <c r="D16280" s="418"/>
    </row>
    <row r="16281" spans="2:4">
      <c r="B16281" s="417"/>
      <c r="C16281" s="418"/>
      <c r="D16281" s="418"/>
    </row>
    <row r="16282" spans="2:4">
      <c r="B16282" s="417"/>
      <c r="C16282" s="418"/>
      <c r="D16282" s="418"/>
    </row>
    <row r="16283" spans="2:4">
      <c r="B16283" s="417"/>
      <c r="C16283" s="418"/>
      <c r="D16283" s="418"/>
    </row>
    <row r="16284" spans="2:4">
      <c r="B16284" s="417"/>
      <c r="C16284" s="418"/>
      <c r="D16284" s="418"/>
    </row>
    <row r="16285" spans="2:4">
      <c r="B16285" s="417"/>
      <c r="C16285" s="418"/>
      <c r="D16285" s="418"/>
    </row>
    <row r="16286" spans="2:4">
      <c r="B16286" s="417"/>
      <c r="C16286" s="418"/>
      <c r="D16286" s="418"/>
    </row>
    <row r="16287" spans="2:4">
      <c r="B16287" s="417"/>
      <c r="C16287" s="418"/>
      <c r="D16287" s="418"/>
    </row>
    <row r="16288" spans="2:4">
      <c r="B16288" s="417"/>
      <c r="C16288" s="418"/>
      <c r="D16288" s="418"/>
    </row>
    <row r="16289" spans="2:4">
      <c r="B16289" s="417"/>
      <c r="C16289" s="418"/>
      <c r="D16289" s="418"/>
    </row>
    <row r="16290" spans="2:4">
      <c r="B16290" s="417"/>
      <c r="C16290" s="418"/>
      <c r="D16290" s="418"/>
    </row>
    <row r="16291" spans="2:4">
      <c r="B16291" s="417"/>
      <c r="C16291" s="418"/>
      <c r="D16291" s="418"/>
    </row>
    <row r="16292" spans="2:4">
      <c r="B16292" s="417"/>
      <c r="C16292" s="418"/>
      <c r="D16292" s="418"/>
    </row>
    <row r="16293" spans="2:4">
      <c r="B16293" s="417"/>
      <c r="C16293" s="418"/>
      <c r="D16293" s="418"/>
    </row>
    <row r="16294" spans="2:4">
      <c r="B16294" s="417"/>
      <c r="C16294" s="418"/>
      <c r="D16294" s="418"/>
    </row>
    <row r="16295" spans="2:4">
      <c r="B16295" s="417"/>
      <c r="C16295" s="418"/>
      <c r="D16295" s="418"/>
    </row>
    <row r="16296" spans="2:4">
      <c r="B16296" s="417"/>
      <c r="C16296" s="418"/>
      <c r="D16296" s="418"/>
    </row>
    <row r="16297" spans="2:4">
      <c r="B16297" s="417"/>
      <c r="C16297" s="418"/>
      <c r="D16297" s="418"/>
    </row>
    <row r="16298" spans="2:4">
      <c r="B16298" s="417"/>
      <c r="C16298" s="418"/>
      <c r="D16298" s="418"/>
    </row>
    <row r="16299" spans="2:4">
      <c r="B16299" s="417"/>
      <c r="C16299" s="418"/>
      <c r="D16299" s="418"/>
    </row>
    <row r="16300" spans="2:4">
      <c r="B16300" s="417"/>
      <c r="C16300" s="418"/>
      <c r="D16300" s="418"/>
    </row>
    <row r="16301" spans="2:4">
      <c r="B16301" s="417"/>
      <c r="C16301" s="418"/>
      <c r="D16301" s="418"/>
    </row>
    <row r="16302" spans="2:4">
      <c r="B16302" s="417"/>
      <c r="C16302" s="418"/>
      <c r="D16302" s="418"/>
    </row>
    <row r="16303" spans="2:4">
      <c r="B16303" s="417"/>
      <c r="C16303" s="418"/>
      <c r="D16303" s="418"/>
    </row>
    <row r="16304" spans="2:4">
      <c r="B16304" s="417"/>
      <c r="C16304" s="418"/>
      <c r="D16304" s="418"/>
    </row>
    <row r="16305" spans="2:4">
      <c r="B16305" s="417"/>
      <c r="C16305" s="418"/>
      <c r="D16305" s="418"/>
    </row>
    <row r="16306" spans="2:4">
      <c r="B16306" s="417"/>
      <c r="C16306" s="418"/>
      <c r="D16306" s="418"/>
    </row>
    <row r="16307" spans="2:4">
      <c r="B16307" s="417"/>
      <c r="C16307" s="418"/>
      <c r="D16307" s="418"/>
    </row>
    <row r="16308" spans="2:4">
      <c r="B16308" s="417"/>
      <c r="C16308" s="418"/>
      <c r="D16308" s="418"/>
    </row>
    <row r="16309" spans="2:4">
      <c r="B16309" s="417"/>
      <c r="C16309" s="418"/>
      <c r="D16309" s="418"/>
    </row>
    <row r="16310" spans="2:4">
      <c r="B16310" s="417"/>
      <c r="C16310" s="418"/>
      <c r="D16310" s="418"/>
    </row>
    <row r="16311" spans="2:4">
      <c r="B16311" s="417"/>
      <c r="C16311" s="418"/>
      <c r="D16311" s="418"/>
    </row>
    <row r="16312" spans="2:4">
      <c r="B16312" s="417"/>
      <c r="C16312" s="418"/>
      <c r="D16312" s="418"/>
    </row>
    <row r="16313" spans="2:4">
      <c r="B16313" s="417"/>
      <c r="C16313" s="418"/>
      <c r="D16313" s="418"/>
    </row>
    <row r="16314" spans="2:4">
      <c r="B16314" s="417"/>
      <c r="C16314" s="418"/>
      <c r="D16314" s="418"/>
    </row>
    <row r="16315" spans="2:4">
      <c r="B16315" s="417"/>
      <c r="C16315" s="418"/>
      <c r="D16315" s="418"/>
    </row>
    <row r="16316" spans="2:4">
      <c r="B16316" s="417"/>
      <c r="C16316" s="418"/>
      <c r="D16316" s="418"/>
    </row>
    <row r="16317" spans="2:4">
      <c r="B16317" s="417"/>
      <c r="C16317" s="418"/>
      <c r="D16317" s="418"/>
    </row>
    <row r="16318" spans="2:4">
      <c r="B16318" s="417"/>
      <c r="C16318" s="418"/>
      <c r="D16318" s="418"/>
    </row>
    <row r="16319" spans="2:4">
      <c r="B16319" s="417"/>
      <c r="C16319" s="418"/>
      <c r="D16319" s="418"/>
    </row>
    <row r="16320" spans="2:4">
      <c r="B16320" s="417"/>
      <c r="C16320" s="418"/>
      <c r="D16320" s="418"/>
    </row>
    <row r="16321" spans="2:4">
      <c r="B16321" s="417"/>
      <c r="C16321" s="418"/>
      <c r="D16321" s="418"/>
    </row>
    <row r="16322" spans="2:4">
      <c r="B16322" s="417"/>
      <c r="C16322" s="418"/>
      <c r="D16322" s="418"/>
    </row>
    <row r="16323" spans="2:4">
      <c r="B16323" s="417"/>
      <c r="C16323" s="418"/>
      <c r="D16323" s="418"/>
    </row>
    <row r="16324" spans="2:4">
      <c r="B16324" s="417"/>
      <c r="C16324" s="418"/>
      <c r="D16324" s="418"/>
    </row>
    <row r="16325" spans="2:4">
      <c r="B16325" s="417"/>
      <c r="C16325" s="418"/>
      <c r="D16325" s="418"/>
    </row>
    <row r="16326" spans="2:4">
      <c r="B16326" s="417"/>
      <c r="C16326" s="418"/>
      <c r="D16326" s="418"/>
    </row>
    <row r="16327" spans="2:4">
      <c r="B16327" s="417"/>
      <c r="C16327" s="418"/>
      <c r="D16327" s="418"/>
    </row>
    <row r="16328" spans="2:4">
      <c r="B16328" s="417"/>
      <c r="C16328" s="418"/>
      <c r="D16328" s="418"/>
    </row>
    <row r="16329" spans="2:4">
      <c r="B16329" s="417"/>
      <c r="C16329" s="418"/>
      <c r="D16329" s="418"/>
    </row>
    <row r="16330" spans="2:4">
      <c r="B16330" s="417"/>
      <c r="C16330" s="418"/>
      <c r="D16330" s="418"/>
    </row>
    <row r="16331" spans="2:4">
      <c r="B16331" s="417"/>
      <c r="C16331" s="418"/>
      <c r="D16331" s="418"/>
    </row>
    <row r="16332" spans="2:4">
      <c r="B16332" s="417"/>
      <c r="C16332" s="418"/>
      <c r="D16332" s="418"/>
    </row>
    <row r="16333" spans="2:4">
      <c r="B16333" s="417"/>
      <c r="C16333" s="418"/>
      <c r="D16333" s="418"/>
    </row>
    <row r="16334" spans="2:4">
      <c r="B16334" s="417"/>
      <c r="C16334" s="418"/>
      <c r="D16334" s="418"/>
    </row>
    <row r="16335" spans="2:4">
      <c r="B16335" s="417"/>
      <c r="C16335" s="418"/>
      <c r="D16335" s="418"/>
    </row>
    <row r="16336" spans="2:4">
      <c r="B16336" s="417"/>
      <c r="C16336" s="418"/>
      <c r="D16336" s="418"/>
    </row>
    <row r="16337" spans="2:4">
      <c r="B16337" s="417"/>
      <c r="C16337" s="418"/>
      <c r="D16337" s="418"/>
    </row>
    <row r="16338" spans="2:4">
      <c r="B16338" s="417"/>
      <c r="C16338" s="418"/>
      <c r="D16338" s="418"/>
    </row>
    <row r="16339" spans="2:4">
      <c r="B16339" s="417"/>
      <c r="C16339" s="418"/>
      <c r="D16339" s="418"/>
    </row>
    <row r="16340" spans="2:4">
      <c r="B16340" s="417"/>
      <c r="C16340" s="418"/>
      <c r="D16340" s="418"/>
    </row>
    <row r="16341" spans="2:4">
      <c r="B16341" s="417"/>
      <c r="C16341" s="418"/>
      <c r="D16341" s="418"/>
    </row>
    <row r="16342" spans="2:4">
      <c r="B16342" s="417"/>
      <c r="C16342" s="418"/>
      <c r="D16342" s="418"/>
    </row>
    <row r="16343" spans="2:4">
      <c r="B16343" s="417"/>
      <c r="C16343" s="418"/>
      <c r="D16343" s="418"/>
    </row>
    <row r="16344" spans="2:4">
      <c r="B16344" s="417"/>
      <c r="C16344" s="418"/>
      <c r="D16344" s="418"/>
    </row>
    <row r="16345" spans="2:4">
      <c r="B16345" s="417"/>
      <c r="C16345" s="418"/>
      <c r="D16345" s="418"/>
    </row>
    <row r="16346" spans="2:4">
      <c r="B16346" s="417"/>
      <c r="C16346" s="418"/>
      <c r="D16346" s="418"/>
    </row>
    <row r="16347" spans="2:4">
      <c r="B16347" s="417"/>
      <c r="C16347" s="418"/>
      <c r="D16347" s="418"/>
    </row>
    <row r="16348" spans="2:4">
      <c r="B16348" s="417"/>
      <c r="C16348" s="418"/>
      <c r="D16348" s="418"/>
    </row>
    <row r="16349" spans="2:4">
      <c r="B16349" s="417"/>
      <c r="C16349" s="418"/>
      <c r="D16349" s="418"/>
    </row>
    <row r="16350" spans="2:4">
      <c r="B16350" s="417"/>
      <c r="C16350" s="418"/>
      <c r="D16350" s="418"/>
    </row>
    <row r="16351" spans="2:4">
      <c r="B16351" s="417"/>
      <c r="C16351" s="418"/>
      <c r="D16351" s="418"/>
    </row>
    <row r="16352" spans="2:4">
      <c r="B16352" s="417"/>
      <c r="C16352" s="418"/>
      <c r="D16352" s="418"/>
    </row>
    <row r="16353" spans="2:4">
      <c r="B16353" s="417"/>
      <c r="C16353" s="418"/>
      <c r="D16353" s="418"/>
    </row>
    <row r="16354" spans="2:4">
      <c r="B16354" s="417"/>
      <c r="C16354" s="418"/>
      <c r="D16354" s="418"/>
    </row>
    <row r="16355" spans="2:4">
      <c r="B16355" s="417"/>
      <c r="C16355" s="418"/>
      <c r="D16355" s="418"/>
    </row>
    <row r="16356" spans="2:4">
      <c r="B16356" s="417"/>
      <c r="C16356" s="418"/>
      <c r="D16356" s="418"/>
    </row>
    <row r="16357" spans="2:4">
      <c r="B16357" s="417"/>
      <c r="C16357" s="418"/>
      <c r="D16357" s="418"/>
    </row>
    <row r="16358" spans="2:4">
      <c r="B16358" s="417"/>
      <c r="C16358" s="418"/>
      <c r="D16358" s="418"/>
    </row>
    <row r="16359" spans="2:4">
      <c r="B16359" s="417"/>
      <c r="C16359" s="418"/>
      <c r="D16359" s="418"/>
    </row>
    <row r="16360" spans="2:4">
      <c r="B16360" s="417"/>
      <c r="C16360" s="418"/>
      <c r="D16360" s="418"/>
    </row>
    <row r="16361" spans="2:4">
      <c r="B16361" s="417"/>
      <c r="C16361" s="418"/>
      <c r="D16361" s="418"/>
    </row>
    <row r="16362" spans="2:4">
      <c r="B16362" s="417"/>
      <c r="C16362" s="418"/>
      <c r="D16362" s="418"/>
    </row>
    <row r="16363" spans="2:4">
      <c r="B16363" s="417"/>
      <c r="C16363" s="418"/>
      <c r="D16363" s="418"/>
    </row>
    <row r="16364" spans="2:4">
      <c r="B16364" s="417"/>
      <c r="C16364" s="418"/>
      <c r="D16364" s="418"/>
    </row>
    <row r="16365" spans="2:4">
      <c r="B16365" s="417"/>
      <c r="C16365" s="418"/>
      <c r="D16365" s="418"/>
    </row>
    <row r="16366" spans="2:4">
      <c r="B16366" s="417"/>
      <c r="C16366" s="418"/>
      <c r="D16366" s="418"/>
    </row>
    <row r="16367" spans="2:4">
      <c r="B16367" s="417"/>
      <c r="C16367" s="418"/>
      <c r="D16367" s="418"/>
    </row>
    <row r="16368" spans="2:4">
      <c r="B16368" s="417"/>
      <c r="C16368" s="418"/>
      <c r="D16368" s="418"/>
    </row>
    <row r="16369" spans="2:4">
      <c r="B16369" s="417"/>
      <c r="C16369" s="418"/>
      <c r="D16369" s="418"/>
    </row>
    <row r="16370" spans="2:4">
      <c r="B16370" s="417"/>
      <c r="C16370" s="418"/>
      <c r="D16370" s="418"/>
    </row>
    <row r="16371" spans="2:4">
      <c r="B16371" s="417"/>
      <c r="C16371" s="418"/>
      <c r="D16371" s="418"/>
    </row>
    <row r="16372" spans="2:4">
      <c r="B16372" s="417"/>
      <c r="C16372" s="418"/>
      <c r="D16372" s="418"/>
    </row>
    <row r="16373" spans="2:4">
      <c r="B16373" s="417"/>
      <c r="C16373" s="418"/>
      <c r="D16373" s="418"/>
    </row>
    <row r="16374" spans="2:4">
      <c r="B16374" s="417"/>
      <c r="C16374" s="418"/>
      <c r="D16374" s="418"/>
    </row>
    <row r="16375" spans="2:4">
      <c r="B16375" s="417"/>
      <c r="C16375" s="418"/>
      <c r="D16375" s="418"/>
    </row>
    <row r="16376" spans="2:4">
      <c r="B16376" s="417"/>
      <c r="C16376" s="418"/>
      <c r="D16376" s="418"/>
    </row>
    <row r="16377" spans="2:4">
      <c r="B16377" s="417"/>
      <c r="C16377" s="418"/>
      <c r="D16377" s="418"/>
    </row>
    <row r="16378" spans="2:4">
      <c r="B16378" s="417"/>
      <c r="C16378" s="418"/>
      <c r="D16378" s="418"/>
    </row>
    <row r="16379" spans="2:4">
      <c r="B16379" s="417"/>
      <c r="C16379" s="418"/>
      <c r="D16379" s="418"/>
    </row>
    <row r="16380" spans="2:4">
      <c r="B16380" s="417"/>
      <c r="C16380" s="418"/>
      <c r="D16380" s="418"/>
    </row>
    <row r="16381" spans="2:4">
      <c r="B16381" s="417"/>
      <c r="C16381" s="418"/>
      <c r="D16381" s="418"/>
    </row>
    <row r="16382" spans="2:4">
      <c r="B16382" s="417"/>
      <c r="C16382" s="418"/>
      <c r="D16382" s="418"/>
    </row>
    <row r="16383" spans="2:4">
      <c r="B16383" s="417"/>
      <c r="C16383" s="418"/>
      <c r="D16383" s="418"/>
    </row>
    <row r="16384" spans="2:4">
      <c r="B16384" s="417"/>
      <c r="C16384" s="418"/>
      <c r="D16384" s="418"/>
    </row>
    <row r="16385" spans="2:4">
      <c r="B16385" s="417"/>
      <c r="C16385" s="418"/>
      <c r="D16385" s="418"/>
    </row>
    <row r="16386" spans="2:4">
      <c r="B16386" s="417"/>
      <c r="C16386" s="418"/>
      <c r="D16386" s="418"/>
    </row>
    <row r="16387" spans="2:4">
      <c r="B16387" s="417"/>
      <c r="C16387" s="418"/>
      <c r="D16387" s="418"/>
    </row>
    <row r="16388" spans="2:4">
      <c r="B16388" s="417"/>
      <c r="C16388" s="418"/>
      <c r="D16388" s="418"/>
    </row>
    <row r="16389" spans="2:4">
      <c r="B16389" s="417"/>
      <c r="C16389" s="418"/>
      <c r="D16389" s="418"/>
    </row>
    <row r="16390" spans="2:4">
      <c r="B16390" s="417"/>
      <c r="C16390" s="418"/>
      <c r="D16390" s="418"/>
    </row>
    <row r="16391" spans="2:4">
      <c r="B16391" s="417"/>
      <c r="C16391" s="418"/>
      <c r="D16391" s="418"/>
    </row>
    <row r="16392" spans="2:4">
      <c r="B16392" s="417"/>
      <c r="C16392" s="418"/>
      <c r="D16392" s="418"/>
    </row>
    <row r="16393" spans="2:4">
      <c r="B16393" s="417"/>
      <c r="C16393" s="418"/>
      <c r="D16393" s="418"/>
    </row>
    <row r="16394" spans="2:4">
      <c r="B16394" s="417"/>
      <c r="C16394" s="418"/>
      <c r="D16394" s="418"/>
    </row>
    <row r="16395" spans="2:4">
      <c r="B16395" s="417"/>
      <c r="C16395" s="418"/>
      <c r="D16395" s="418"/>
    </row>
    <row r="16396" spans="2:4">
      <c r="B16396" s="417"/>
      <c r="C16396" s="418"/>
      <c r="D16396" s="418"/>
    </row>
    <row r="16397" spans="2:4">
      <c r="B16397" s="417"/>
      <c r="C16397" s="418"/>
      <c r="D16397" s="418"/>
    </row>
    <row r="16398" spans="2:4">
      <c r="B16398" s="417"/>
      <c r="C16398" s="418"/>
      <c r="D16398" s="418"/>
    </row>
    <row r="16399" spans="2:4">
      <c r="B16399" s="417"/>
      <c r="C16399" s="418"/>
      <c r="D16399" s="418"/>
    </row>
    <row r="16400" spans="2:4">
      <c r="B16400" s="417"/>
      <c r="C16400" s="418"/>
      <c r="D16400" s="418"/>
    </row>
    <row r="16401" spans="2:4">
      <c r="B16401" s="417"/>
      <c r="C16401" s="418"/>
      <c r="D16401" s="418"/>
    </row>
    <row r="16402" spans="2:4">
      <c r="B16402" s="417"/>
      <c r="C16402" s="418"/>
      <c r="D16402" s="418"/>
    </row>
    <row r="16403" spans="2:4">
      <c r="B16403" s="417"/>
      <c r="C16403" s="418"/>
      <c r="D16403" s="418"/>
    </row>
    <row r="16404" spans="2:4">
      <c r="B16404" s="417"/>
      <c r="C16404" s="418"/>
      <c r="D16404" s="418"/>
    </row>
    <row r="16405" spans="2:4">
      <c r="B16405" s="417"/>
      <c r="C16405" s="418"/>
      <c r="D16405" s="418"/>
    </row>
    <row r="16406" spans="2:4">
      <c r="B16406" s="417"/>
      <c r="C16406" s="418"/>
      <c r="D16406" s="418"/>
    </row>
    <row r="16407" spans="2:4">
      <c r="B16407" s="417"/>
      <c r="C16407" s="418"/>
      <c r="D16407" s="418"/>
    </row>
    <row r="16408" spans="2:4">
      <c r="B16408" s="417"/>
      <c r="C16408" s="418"/>
      <c r="D16408" s="418"/>
    </row>
    <row r="16409" spans="2:4">
      <c r="B16409" s="417"/>
      <c r="C16409" s="418"/>
      <c r="D16409" s="418"/>
    </row>
    <row r="16410" spans="2:4">
      <c r="B16410" s="417"/>
      <c r="C16410" s="418"/>
      <c r="D16410" s="418"/>
    </row>
    <row r="16411" spans="2:4">
      <c r="B16411" s="417"/>
      <c r="C16411" s="418"/>
      <c r="D16411" s="418"/>
    </row>
    <row r="16412" spans="2:4">
      <c r="B16412" s="417"/>
      <c r="C16412" s="418"/>
      <c r="D16412" s="418"/>
    </row>
  </sheetData>
  <mergeCells count="3">
    <mergeCell ref="A2:A15"/>
    <mergeCell ref="A17:A24"/>
    <mergeCell ref="A26:A37"/>
  </mergeCells>
  <phoneticPr fontId="3"/>
  <pageMargins left="0.69930555555555596" right="0.69930555555555596"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C00FF"/>
    <pageSetUpPr fitToPage="1"/>
  </sheetPr>
  <dimension ref="A1:DY286"/>
  <sheetViews>
    <sheetView showGridLines="0" zoomScale="85" zoomScaleNormal="85" zoomScaleSheetLayoutView="75" workbookViewId="0"/>
  </sheetViews>
  <sheetFormatPr defaultColWidth="3.08984375" defaultRowHeight="19.5" customHeight="1"/>
  <cols>
    <col min="1" max="1" width="3.36328125" style="79" customWidth="1"/>
    <col min="2" max="2" width="3.36328125" style="87" customWidth="1"/>
    <col min="3" max="3" width="3.36328125" style="80" customWidth="1"/>
    <col min="4" max="28" width="3.36328125" style="76" customWidth="1"/>
    <col min="29" max="37" width="3.36328125" style="77" customWidth="1"/>
    <col min="38" max="46" width="3.36328125" style="76" customWidth="1"/>
    <col min="47" max="47" width="3.36328125" style="30" customWidth="1"/>
    <col min="48" max="48" width="6.36328125" style="160" hidden="1" customWidth="1"/>
    <col min="49" max="52" width="6.36328125" style="18" hidden="1" customWidth="1"/>
    <col min="53" max="57" width="6.36328125" style="11" hidden="1" customWidth="1"/>
    <col min="58" max="58" width="10.08984375" style="11" hidden="1" customWidth="1"/>
    <col min="59" max="60" width="8.08984375" style="11" hidden="1" customWidth="1"/>
    <col min="61" max="77" width="6.36328125" style="11" hidden="1" customWidth="1"/>
    <col min="78" max="79" width="9.08984375" style="296" hidden="1" customWidth="1"/>
    <col min="80" max="80" width="12.6328125" style="297" hidden="1" customWidth="1"/>
    <col min="81" max="81" width="4.08984375" style="205" hidden="1" customWidth="1"/>
    <col min="82" max="82" width="6.453125" style="7" hidden="1" customWidth="1"/>
    <col min="83" max="83" width="45.6328125" style="7" hidden="1" customWidth="1"/>
    <col min="84" max="84" width="6.6328125" style="7" hidden="1" customWidth="1"/>
    <col min="85" max="85" width="4.08984375" style="205" hidden="1" customWidth="1"/>
    <col min="86" max="86" width="20.6328125" style="275" hidden="1" customWidth="1"/>
    <col min="87" max="87" width="4.453125" style="275" hidden="1" customWidth="1"/>
    <col min="88" max="89" width="4.36328125" style="275" hidden="1" customWidth="1"/>
    <col min="90" max="90" width="4.36328125" style="319" hidden="1" customWidth="1"/>
    <col min="91" max="92" width="6.453125" style="174" hidden="1" customWidth="1"/>
    <col min="93" max="93" width="16.6328125" style="174" hidden="1" customWidth="1"/>
    <col min="94" max="94" width="16.6328125" style="321" hidden="1" customWidth="1"/>
    <col min="95" max="95" width="4" style="174" hidden="1" customWidth="1"/>
    <col min="96" max="96" width="25" style="174" hidden="1" customWidth="1"/>
    <col min="97" max="97" width="9.08984375" style="275" hidden="1" customWidth="1"/>
    <col min="98" max="98" width="13.08984375" style="275" hidden="1" customWidth="1"/>
    <col min="99" max="99" width="8.6328125" style="275" hidden="1" customWidth="1"/>
    <col min="100" max="100" width="4.08984375" style="168" hidden="1" customWidth="1"/>
    <col min="101" max="102" width="5.90625" style="173" hidden="1" customWidth="1"/>
    <col min="103" max="103" width="5.08984375" style="173" hidden="1" customWidth="1"/>
    <col min="104" max="105" width="5.08984375" style="275" hidden="1" customWidth="1"/>
    <col min="106" max="106" width="5.90625" style="167" hidden="1" customWidth="1"/>
    <col min="107" max="107" width="7.6328125" style="172" hidden="1" customWidth="1"/>
    <col min="108" max="108" width="8.7265625" style="316" hidden="1" customWidth="1"/>
    <col min="109" max="109" width="2.6328125" style="172" hidden="1" customWidth="1"/>
    <col min="110" max="111" width="2.6328125" style="167" hidden="1" customWidth="1"/>
    <col min="112" max="112" width="15.08984375" style="167" hidden="1" customWidth="1"/>
    <col min="113" max="113" width="8.08984375" style="167" hidden="1" customWidth="1"/>
    <col min="114" max="114" width="5.36328125" style="275" hidden="1" customWidth="1"/>
    <col min="115" max="115" width="10.453125" style="167" hidden="1" customWidth="1"/>
    <col min="116" max="116" width="8.6328125" style="276" hidden="1" customWidth="1"/>
    <col min="117" max="117" width="6.6328125" style="276" hidden="1" customWidth="1"/>
    <col min="118" max="118" width="8.26953125" style="277" hidden="1" customWidth="1"/>
    <col min="119" max="119" width="4.08984375" style="29" hidden="1" customWidth="1"/>
    <col min="120" max="120" width="13.08984375" style="29" hidden="1" customWidth="1"/>
    <col min="121" max="121" width="28.453125" style="304" hidden="1" customWidth="1"/>
    <col min="122" max="122" width="4.6328125" style="304" hidden="1" customWidth="1"/>
    <col min="123" max="123" width="78.6328125" style="304" hidden="1" customWidth="1"/>
    <col min="124" max="124" width="9.6328125" style="304" hidden="1" customWidth="1"/>
    <col min="125" max="125" width="8.26953125" style="304" hidden="1" customWidth="1"/>
    <col min="126" max="126" width="4.08984375" style="205" hidden="1" customWidth="1"/>
    <col min="127" max="127" width="3.36328125" style="7" customWidth="1"/>
    <col min="128" max="129" width="3.08984375" style="7" customWidth="1"/>
    <col min="130" max="137" width="3.08984375" style="14" customWidth="1"/>
    <col min="138" max="16384" width="3.08984375" style="14"/>
  </cols>
  <sheetData>
    <row r="1" spans="1:129" s="7" customFormat="1" ht="19.5" customHeight="1" thickBot="1">
      <c r="A1" s="38"/>
      <c r="B1" s="8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3" t="str">
        <f>記入シート2!$AU$1</f>
        <v>Ver 4.10</v>
      </c>
      <c r="AV1" s="160" t="str">
        <f>T(I3)</f>
        <v/>
      </c>
      <c r="AW1" s="4"/>
      <c r="AX1" s="4"/>
      <c r="AY1" s="4"/>
      <c r="AZ1" s="4"/>
      <c r="BA1" s="5"/>
      <c r="BB1" s="5"/>
      <c r="BC1" s="5" t="s">
        <v>1680</v>
      </c>
      <c r="BD1" s="5"/>
      <c r="BE1" s="5"/>
      <c r="BF1" s="5"/>
      <c r="BG1" s="5"/>
      <c r="BH1" s="5"/>
      <c r="BI1" s="5"/>
      <c r="BJ1" s="5"/>
      <c r="BK1" s="5"/>
      <c r="BL1" s="5"/>
      <c r="BM1" s="5"/>
      <c r="BN1" s="5"/>
      <c r="BO1" s="5"/>
      <c r="BP1" s="5"/>
      <c r="BQ1" s="5"/>
      <c r="BR1" s="5"/>
      <c r="BS1" s="5"/>
      <c r="BT1" s="5"/>
      <c r="BU1" s="5"/>
      <c r="BV1" s="5"/>
      <c r="BW1" s="5"/>
      <c r="BX1" s="5"/>
      <c r="BY1" s="5"/>
      <c r="BZ1" s="5" t="s">
        <v>638</v>
      </c>
      <c r="CA1" s="520" t="s">
        <v>586</v>
      </c>
      <c r="CB1" s="521" t="s">
        <v>587</v>
      </c>
      <c r="CC1" s="163"/>
      <c r="CD1" s="162" t="s">
        <v>629</v>
      </c>
      <c r="CE1" s="161" t="s">
        <v>630</v>
      </c>
      <c r="CF1" s="161" t="s">
        <v>631</v>
      </c>
      <c r="CG1" s="163"/>
      <c r="CH1" s="164" t="s">
        <v>576</v>
      </c>
      <c r="CI1" s="164"/>
      <c r="CJ1" s="164"/>
      <c r="CK1" s="164"/>
      <c r="CL1" s="164"/>
      <c r="CM1" s="164"/>
      <c r="CN1" s="164"/>
      <c r="CO1" s="165"/>
      <c r="CP1" s="166"/>
      <c r="CQ1" s="167"/>
      <c r="CR1" s="168" t="s">
        <v>6</v>
      </c>
      <c r="CS1" s="168" t="s">
        <v>562</v>
      </c>
      <c r="CT1" s="168" t="s">
        <v>4</v>
      </c>
      <c r="CU1" s="168" t="s">
        <v>5</v>
      </c>
      <c r="CV1" s="169"/>
      <c r="CW1" s="168" t="s">
        <v>2</v>
      </c>
      <c r="CX1" s="168"/>
      <c r="CY1" s="170"/>
      <c r="CZ1" s="171"/>
      <c r="DA1" s="170"/>
      <c r="DB1" s="168" t="s">
        <v>562</v>
      </c>
      <c r="DC1" s="168" t="s">
        <v>567</v>
      </c>
      <c r="DD1" s="168" t="s">
        <v>8</v>
      </c>
      <c r="DE1" s="172"/>
      <c r="DF1" s="173"/>
      <c r="DG1" s="173"/>
      <c r="DH1" s="168" t="s">
        <v>3</v>
      </c>
      <c r="DI1" s="173"/>
      <c r="DJ1" s="174"/>
      <c r="DK1" s="174"/>
      <c r="DL1" s="175" t="s">
        <v>9</v>
      </c>
      <c r="DM1" s="175" t="s">
        <v>10</v>
      </c>
      <c r="DN1" s="176" t="s">
        <v>8</v>
      </c>
      <c r="DO1" s="5"/>
      <c r="DP1" s="527" t="s">
        <v>1316</v>
      </c>
      <c r="DQ1" s="527"/>
      <c r="DR1" s="527"/>
      <c r="DS1" s="527"/>
      <c r="DT1" s="527" t="s">
        <v>1317</v>
      </c>
      <c r="DU1" s="527" t="s">
        <v>8</v>
      </c>
      <c r="DV1" s="163"/>
      <c r="DX1" s="177"/>
      <c r="DY1" s="177"/>
    </row>
    <row r="2" spans="1:129" s="7" customFormat="1" ht="19.5" customHeight="1" thickTop="1" thickBot="1">
      <c r="A2" s="38"/>
      <c r="B2" s="83"/>
      <c r="C2" s="64" t="s">
        <v>296</v>
      </c>
      <c r="D2" s="64"/>
      <c r="E2" s="64"/>
      <c r="F2" s="64"/>
      <c r="G2" s="64"/>
      <c r="H2" s="64"/>
      <c r="I2" s="65" t="str">
        <f>IF(AND(記入シート1!AV12=2,I3=""),"↓サービスID追加のため、マーチャントIDを確認し正確に記入してください。",IF(AND(記入シート1!AV12=1,I3&lt;&gt;""),"↓新規の場合、マーチャントIDは指定出来ません。",""))</f>
        <v/>
      </c>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6"/>
      <c r="AU2" s="67"/>
      <c r="AV2" s="178" t="str">
        <f>T(R3)</f>
        <v/>
      </c>
      <c r="AW2" s="4"/>
      <c r="AX2" s="4"/>
      <c r="AY2" s="4"/>
      <c r="AZ2" s="18"/>
      <c r="BA2" s="5"/>
      <c r="BB2" s="5"/>
      <c r="BC2" s="5" t="s">
        <v>584</v>
      </c>
      <c r="BD2" s="5"/>
      <c r="BE2" s="5"/>
      <c r="BF2" s="5"/>
      <c r="BG2" s="5"/>
      <c r="BH2" s="5"/>
      <c r="BI2" s="5"/>
      <c r="BJ2" s="5"/>
      <c r="BK2" s="5"/>
      <c r="BL2" s="5"/>
      <c r="BM2" s="5"/>
      <c r="BN2" s="5"/>
      <c r="BO2" s="5"/>
      <c r="BP2" s="5"/>
      <c r="BQ2" s="5"/>
      <c r="BR2" s="5"/>
      <c r="BS2" s="5"/>
      <c r="BT2" s="5"/>
      <c r="BU2" s="5"/>
      <c r="BV2" s="5"/>
      <c r="BW2" s="5"/>
      <c r="BX2" s="5"/>
      <c r="BY2" s="5"/>
      <c r="BZ2" s="522" t="s">
        <v>1212</v>
      </c>
      <c r="CA2" s="523" t="str">
        <f>TEXT(BZ2,"0000000")</f>
        <v>0030302</v>
      </c>
      <c r="CB2" s="524" t="s">
        <v>1284</v>
      </c>
      <c r="CC2" s="163"/>
      <c r="CD2" s="179">
        <v>3033</v>
      </c>
      <c r="CE2" s="225" t="s">
        <v>853</v>
      </c>
      <c r="CF2" s="179">
        <v>3033</v>
      </c>
      <c r="CG2" s="163"/>
      <c r="CH2" s="180" t="s">
        <v>277</v>
      </c>
      <c r="CI2" s="181" t="s">
        <v>532</v>
      </c>
      <c r="CJ2" s="181" t="s">
        <v>275</v>
      </c>
      <c r="CK2" s="180" t="s">
        <v>274</v>
      </c>
      <c r="CL2" s="180" t="s">
        <v>533</v>
      </c>
      <c r="CM2" s="180" t="s">
        <v>280</v>
      </c>
      <c r="CN2" s="180" t="s">
        <v>281</v>
      </c>
      <c r="CO2" s="180" t="s">
        <v>327</v>
      </c>
      <c r="CP2" s="180" t="s">
        <v>282</v>
      </c>
      <c r="CQ2" s="167"/>
      <c r="CR2" s="182" t="s">
        <v>11</v>
      </c>
      <c r="CS2" s="182" t="s">
        <v>12</v>
      </c>
      <c r="CT2" s="182" t="s">
        <v>13</v>
      </c>
      <c r="CU2" s="182" t="s">
        <v>563</v>
      </c>
      <c r="CV2" s="169"/>
      <c r="CW2" s="182" t="s">
        <v>277</v>
      </c>
      <c r="CX2" s="182" t="s">
        <v>639</v>
      </c>
      <c r="CY2" s="182" t="s">
        <v>564</v>
      </c>
      <c r="CZ2" s="182" t="s">
        <v>565</v>
      </c>
      <c r="DA2" s="182" t="s">
        <v>566</v>
      </c>
      <c r="DB2" s="182" t="s">
        <v>12</v>
      </c>
      <c r="DC2" s="182" t="s">
        <v>15</v>
      </c>
      <c r="DD2" s="182" t="s">
        <v>573</v>
      </c>
      <c r="DE2" s="172"/>
      <c r="DF2" s="173"/>
      <c r="DG2" s="173"/>
      <c r="DH2" s="183" t="s">
        <v>574</v>
      </c>
      <c r="DI2" s="183" t="s">
        <v>575</v>
      </c>
      <c r="DJ2" s="184" t="s">
        <v>280</v>
      </c>
      <c r="DK2" s="184" t="s">
        <v>528</v>
      </c>
      <c r="DL2" s="185" t="s">
        <v>14</v>
      </c>
      <c r="DM2" s="185" t="s">
        <v>17</v>
      </c>
      <c r="DN2" s="183" t="s">
        <v>16</v>
      </c>
      <c r="DO2" s="5"/>
      <c r="DP2" s="183" t="s">
        <v>1318</v>
      </c>
      <c r="DQ2" s="183" t="s">
        <v>1319</v>
      </c>
      <c r="DR2" s="183" t="s">
        <v>1320</v>
      </c>
      <c r="DS2" s="183" t="s">
        <v>1321</v>
      </c>
      <c r="DT2" s="185" t="s">
        <v>1322</v>
      </c>
      <c r="DU2" s="182" t="s">
        <v>573</v>
      </c>
      <c r="DV2" s="163"/>
      <c r="DX2" s="177"/>
      <c r="DY2" s="177"/>
    </row>
    <row r="3" spans="1:129" s="7" customFormat="1" ht="19.5" customHeight="1">
      <c r="A3" s="38"/>
      <c r="B3" s="84">
        <f>記入シート1!B4+【見本】記入シート2!B4</f>
        <v>7</v>
      </c>
      <c r="C3" s="2334" t="s">
        <v>283</v>
      </c>
      <c r="D3" s="2335"/>
      <c r="E3" s="2335"/>
      <c r="F3" s="2335"/>
      <c r="G3" s="2335"/>
      <c r="H3" s="2336"/>
      <c r="I3" s="2337"/>
      <c r="J3" s="2338"/>
      <c r="K3" s="2339"/>
      <c r="L3" s="2340" t="s">
        <v>284</v>
      </c>
      <c r="M3" s="2335"/>
      <c r="N3" s="2335"/>
      <c r="O3" s="2335"/>
      <c r="P3" s="2335"/>
      <c r="Q3" s="2336"/>
      <c r="R3" s="2337"/>
      <c r="S3" s="2339"/>
      <c r="T3" s="2341" t="s">
        <v>690</v>
      </c>
      <c r="U3" s="2342"/>
      <c r="V3" s="2342"/>
      <c r="W3" s="2343"/>
      <c r="X3" s="2344"/>
      <c r="Y3" s="2344"/>
      <c r="Z3" s="2341" t="s">
        <v>585</v>
      </c>
      <c r="AA3" s="2342"/>
      <c r="AB3" s="2342"/>
      <c r="AC3" s="2352" t="str">
        <f>IF(W3="","",VLOOKUP(W3,CA:CB,2,0))</f>
        <v/>
      </c>
      <c r="AD3" s="2353"/>
      <c r="AE3" s="2353"/>
      <c r="AF3" s="2341" t="s">
        <v>691</v>
      </c>
      <c r="AG3" s="2342"/>
      <c r="AH3" s="2342"/>
      <c r="AI3" s="2343"/>
      <c r="AJ3" s="2344"/>
      <c r="AK3" s="2344"/>
      <c r="AL3" s="2354" t="s">
        <v>688</v>
      </c>
      <c r="AM3" s="2354"/>
      <c r="AN3" s="2354"/>
      <c r="AO3" s="2354"/>
      <c r="AP3" s="2332"/>
      <c r="AQ3" s="2332"/>
      <c r="AR3" s="2332"/>
      <c r="AS3" s="2332"/>
      <c r="AT3" s="2333"/>
      <c r="AU3" s="68"/>
      <c r="AV3" s="160"/>
      <c r="AW3" s="18"/>
      <c r="AX3" s="4"/>
      <c r="AY3" s="4"/>
      <c r="AZ3" s="18"/>
      <c r="BA3" s="5"/>
      <c r="BB3" s="5"/>
      <c r="BC3" s="5" t="s">
        <v>1679</v>
      </c>
      <c r="BD3" s="5"/>
      <c r="BE3" s="5"/>
      <c r="BF3" s="5"/>
      <c r="BG3" s="5"/>
      <c r="BH3" s="5"/>
      <c r="BI3" s="5"/>
      <c r="BJ3" s="5"/>
      <c r="BK3" s="5"/>
      <c r="BL3" s="5"/>
      <c r="BM3" s="5"/>
      <c r="BN3" s="5"/>
      <c r="BO3" s="5"/>
      <c r="BP3" s="5"/>
      <c r="BQ3" s="5"/>
      <c r="BR3" s="5"/>
      <c r="BS3" s="5"/>
      <c r="BT3" s="5"/>
      <c r="BU3" s="5"/>
      <c r="BV3" s="5"/>
      <c r="BW3" s="5"/>
      <c r="BX3" s="5"/>
      <c r="BY3" s="5"/>
      <c r="BZ3" s="522" t="s">
        <v>1213</v>
      </c>
      <c r="CA3" s="523" t="str">
        <f>TEXT(BZ3,"0000000")</f>
        <v>0430106</v>
      </c>
      <c r="CB3" s="524" t="s">
        <v>588</v>
      </c>
      <c r="CC3" s="163"/>
      <c r="CD3" s="179">
        <v>6022</v>
      </c>
      <c r="CE3" s="225" t="s">
        <v>3085</v>
      </c>
      <c r="CF3" s="179">
        <v>6022</v>
      </c>
      <c r="CG3" s="163"/>
      <c r="CH3" s="186" t="s">
        <v>303</v>
      </c>
      <c r="CI3" s="186" t="s">
        <v>246</v>
      </c>
      <c r="CJ3" s="186">
        <v>5</v>
      </c>
      <c r="CK3" s="186" t="s">
        <v>170</v>
      </c>
      <c r="CL3" s="186" t="s">
        <v>81</v>
      </c>
      <c r="CM3" s="186"/>
      <c r="CN3" s="186" t="s">
        <v>537</v>
      </c>
      <c r="CO3" s="187" t="s">
        <v>265</v>
      </c>
      <c r="CP3" s="188" t="str">
        <f>ASC(I3)</f>
        <v/>
      </c>
      <c r="CQ3" s="167"/>
      <c r="CR3" s="189" t="s">
        <v>1453</v>
      </c>
      <c r="CS3" s="189">
        <v>932</v>
      </c>
      <c r="CT3" s="190" t="str">
        <f>$CP$14</f>
        <v>20191001</v>
      </c>
      <c r="CU3" s="191">
        <f>IF(CV3&gt;0,1,0)</f>
        <v>1</v>
      </c>
      <c r="CV3" s="169">
        <f>SUMIF(AY$10:AY$88,CS3,AZ$10:AZ$88)</f>
        <v>1</v>
      </c>
      <c r="CW3" s="189" t="s">
        <v>645</v>
      </c>
      <c r="CX3" s="189"/>
      <c r="CY3" s="192"/>
      <c r="CZ3" s="193"/>
      <c r="DA3" s="192"/>
      <c r="DB3" s="190" t="str">
        <f>LEFT(DC3,3)</f>
        <v>001</v>
      </c>
      <c r="DC3" s="194" t="s">
        <v>272</v>
      </c>
      <c r="DD3" s="191"/>
      <c r="DE3" s="172"/>
      <c r="DF3" s="173"/>
      <c r="DG3" s="173"/>
      <c r="DH3" s="195" t="s">
        <v>1462</v>
      </c>
      <c r="DI3" s="196" t="s">
        <v>1463</v>
      </c>
      <c r="DJ3" s="197"/>
      <c r="DK3" s="198" t="str">
        <f>DL3&amp;DM3</f>
        <v>93101PV2</v>
      </c>
      <c r="DL3" s="199" t="s">
        <v>1697</v>
      </c>
      <c r="DM3" s="200" t="s">
        <v>1464</v>
      </c>
      <c r="DN3" s="201" t="str">
        <f>T(記入シート1!I67)</f>
        <v/>
      </c>
      <c r="DO3" s="5"/>
      <c r="DP3" s="528" t="s">
        <v>1323</v>
      </c>
      <c r="DQ3" s="528" t="s">
        <v>1324</v>
      </c>
      <c r="DR3" s="528" t="s">
        <v>1325</v>
      </c>
      <c r="DS3" s="528" t="s">
        <v>1326</v>
      </c>
      <c r="DT3" s="529" t="s">
        <v>1327</v>
      </c>
      <c r="DU3" s="530"/>
      <c r="DV3" s="163"/>
      <c r="DX3" s="177"/>
      <c r="DY3" s="177"/>
    </row>
    <row r="4" spans="1:129" ht="19.5" customHeight="1">
      <c r="A4" s="38"/>
      <c r="B4" s="84">
        <f>SUM(B5:B157)</f>
        <v>1</v>
      </c>
      <c r="C4" s="2361" t="s">
        <v>632</v>
      </c>
      <c r="D4" s="2362"/>
      <c r="E4" s="2362"/>
      <c r="F4" s="2362"/>
      <c r="G4" s="2362"/>
      <c r="H4" s="2363"/>
      <c r="I4" s="2364"/>
      <c r="J4" s="2365"/>
      <c r="K4" s="2366"/>
      <c r="L4" s="2367" t="str">
        <f>IF(OR(I4="",I4="－",I4="‐",I4="-",I4="ー"),"",IF(ISERROR(VLOOKUP(I4,$CD$1:$CF$301,2,FALSE)),"未登録",VLOOKUP(I4,$CD$1:$CF$301,2,FALSE)))</f>
        <v/>
      </c>
      <c r="M4" s="2368"/>
      <c r="N4" s="2368"/>
      <c r="O4" s="2368"/>
      <c r="P4" s="2368"/>
      <c r="Q4" s="2368"/>
      <c r="R4" s="2368"/>
      <c r="S4" s="2368"/>
      <c r="T4" s="2368"/>
      <c r="U4" s="2368"/>
      <c r="V4" s="2368"/>
      <c r="W4" s="2368"/>
      <c r="X4" s="2368"/>
      <c r="Y4" s="2368"/>
      <c r="Z4" s="2368"/>
      <c r="AA4" s="2368"/>
      <c r="AB4" s="2369"/>
      <c r="AC4" s="2370" t="s">
        <v>289</v>
      </c>
      <c r="AD4" s="2370"/>
      <c r="AE4" s="2370"/>
      <c r="AF4" s="2370"/>
      <c r="AG4" s="2371" t="str">
        <f>IF(LEN(I4)=4,I4,"")</f>
        <v/>
      </c>
      <c r="AH4" s="2371"/>
      <c r="AI4" s="2371"/>
      <c r="AJ4" s="2371"/>
      <c r="AK4" s="2371"/>
      <c r="AL4" s="2372" t="s">
        <v>689</v>
      </c>
      <c r="AM4" s="2373"/>
      <c r="AN4" s="2373"/>
      <c r="AO4" s="2373"/>
      <c r="AP4" s="2345"/>
      <c r="AQ4" s="2345"/>
      <c r="AR4" s="2345"/>
      <c r="AS4" s="2345"/>
      <c r="AT4" s="2346"/>
      <c r="AU4" s="68"/>
      <c r="AX4" s="202"/>
      <c r="AY4" s="203"/>
      <c r="AZ4" s="204"/>
      <c r="BA4" s="167"/>
      <c r="BB4" s="167"/>
      <c r="BC4" s="167"/>
      <c r="BD4" s="167"/>
      <c r="BE4" s="167"/>
      <c r="BF4" s="167"/>
      <c r="BG4" s="167"/>
      <c r="BH4" s="167"/>
      <c r="BI4" s="167"/>
      <c r="BJ4" s="167"/>
      <c r="BK4" s="167"/>
      <c r="BL4" s="167"/>
      <c r="BM4" s="167"/>
      <c r="BN4" s="167"/>
      <c r="BO4" s="167"/>
      <c r="BP4" s="167"/>
      <c r="BQ4" s="167"/>
      <c r="BR4" s="167"/>
      <c r="BS4" s="167"/>
      <c r="BT4" s="29"/>
      <c r="BU4" s="29"/>
      <c r="BV4" s="29"/>
      <c r="BW4" s="29"/>
      <c r="BX4" s="29"/>
      <c r="BY4" s="29"/>
      <c r="BZ4" s="522" t="s">
        <v>1214</v>
      </c>
      <c r="CA4" s="523" t="str">
        <f>TEXT(BZ4,"0000000")</f>
        <v>0430268</v>
      </c>
      <c r="CB4" s="524" t="s">
        <v>589</v>
      </c>
      <c r="CD4" s="179">
        <v>6033</v>
      </c>
      <c r="CE4" s="225" t="s">
        <v>3086</v>
      </c>
      <c r="CF4" s="179">
        <v>6033</v>
      </c>
      <c r="CH4" s="186" t="s">
        <v>305</v>
      </c>
      <c r="CI4" s="186" t="s">
        <v>61</v>
      </c>
      <c r="CJ4" s="186">
        <v>3</v>
      </c>
      <c r="CK4" s="186" t="s">
        <v>170</v>
      </c>
      <c r="CL4" s="186" t="s">
        <v>81</v>
      </c>
      <c r="CM4" s="186"/>
      <c r="CN4" s="186" t="s">
        <v>534</v>
      </c>
      <c r="CO4" s="187" t="s">
        <v>263</v>
      </c>
      <c r="CP4" s="188" t="str">
        <f>ASC(R3)</f>
        <v/>
      </c>
      <c r="CQ4" s="167"/>
      <c r="CR4" s="189" t="s">
        <v>1454</v>
      </c>
      <c r="CS4" s="189">
        <v>931</v>
      </c>
      <c r="CT4" s="190" t="str">
        <f>$CP$14</f>
        <v>20191001</v>
      </c>
      <c r="CU4" s="191">
        <f>IF(CV4&gt;0,1,0)</f>
        <v>1</v>
      </c>
      <c r="CV4" s="169">
        <f t="shared" ref="CV4:CV14" si="0">SUMIF(AY$10:AY$88,CS4,AZ$10:AZ$88)</f>
        <v>1</v>
      </c>
      <c r="CW4" s="206" t="s">
        <v>271</v>
      </c>
      <c r="CX4" s="206" t="s">
        <v>665</v>
      </c>
      <c r="CY4" s="207" t="s">
        <v>775</v>
      </c>
      <c r="CZ4" s="208" t="s">
        <v>295</v>
      </c>
      <c r="DA4" s="209"/>
      <c r="DB4" s="190" t="str">
        <f t="shared" ref="DB4:DB58" si="1">LEFT(DC4,3)</f>
        <v>001</v>
      </c>
      <c r="DC4" s="194" t="s">
        <v>664</v>
      </c>
      <c r="DD4" s="191">
        <v>2</v>
      </c>
      <c r="DF4" s="173"/>
      <c r="DG4" s="173"/>
      <c r="DH4" s="195" t="s">
        <v>858</v>
      </c>
      <c r="DI4" s="235" t="s">
        <v>1696</v>
      </c>
      <c r="DJ4" s="197"/>
      <c r="DK4" s="198" t="str">
        <f>DL4&amp;DM4</f>
        <v>93101PV3</v>
      </c>
      <c r="DL4" s="199" t="s">
        <v>1697</v>
      </c>
      <c r="DM4" s="200" t="s">
        <v>1698</v>
      </c>
      <c r="DN4" s="201" t="str">
        <f>"4"</f>
        <v>4</v>
      </c>
      <c r="DP4" s="531" t="s">
        <v>1323</v>
      </c>
      <c r="DQ4" s="531" t="s">
        <v>1328</v>
      </c>
      <c r="DR4" s="531" t="s">
        <v>900</v>
      </c>
      <c r="DS4" s="528" t="s">
        <v>1329</v>
      </c>
      <c r="DT4" s="532" t="s">
        <v>1330</v>
      </c>
      <c r="DU4" s="239"/>
      <c r="DX4" s="177"/>
      <c r="DY4" s="177"/>
    </row>
    <row r="5" spans="1:129" ht="19.5" customHeight="1" thickBot="1">
      <c r="A5" s="38"/>
      <c r="B5" s="84">
        <f>IF(OR(W3="",AP3="",I4=""),1,0)</f>
        <v>1</v>
      </c>
      <c r="C5" s="2347" t="s">
        <v>530</v>
      </c>
      <c r="D5" s="2348"/>
      <c r="E5" s="2348"/>
      <c r="F5" s="2348"/>
      <c r="G5" s="2348"/>
      <c r="H5" s="2349"/>
      <c r="I5" s="995" t="s">
        <v>531</v>
      </c>
      <c r="J5" s="2350" t="str">
        <f>"-"</f>
        <v>-</v>
      </c>
      <c r="K5" s="2351"/>
      <c r="L5" s="996">
        <v>1</v>
      </c>
      <c r="M5" s="2350" t="str">
        <f>"-"</f>
        <v>-</v>
      </c>
      <c r="N5" s="2351"/>
      <c r="O5" s="996">
        <v>2</v>
      </c>
      <c r="P5" s="2350" t="str">
        <f>"-"</f>
        <v>-</v>
      </c>
      <c r="Q5" s="2351"/>
      <c r="R5" s="996">
        <v>3</v>
      </c>
      <c r="S5" s="2350" t="str">
        <f>"-"</f>
        <v>-</v>
      </c>
      <c r="T5" s="2351"/>
      <c r="U5" s="996">
        <v>4</v>
      </c>
      <c r="V5" s="2350" t="str">
        <f>"-"</f>
        <v>-</v>
      </c>
      <c r="W5" s="2351"/>
      <c r="X5" s="996">
        <v>5</v>
      </c>
      <c r="Y5" s="2350" t="str">
        <f>"-"</f>
        <v>-</v>
      </c>
      <c r="Z5" s="2351"/>
      <c r="AA5" s="996">
        <v>6</v>
      </c>
      <c r="AB5" s="2350" t="str">
        <f>"-"</f>
        <v>-</v>
      </c>
      <c r="AC5" s="2351"/>
      <c r="AD5" s="996">
        <v>7</v>
      </c>
      <c r="AE5" s="2350" t="str">
        <f>IF(B89=0,"-","※")</f>
        <v>-</v>
      </c>
      <c r="AF5" s="2360"/>
      <c r="AG5" s="803"/>
      <c r="AH5" s="32"/>
      <c r="AI5" s="32"/>
      <c r="AJ5" s="32"/>
      <c r="AK5" s="804"/>
      <c r="AL5" s="2374" t="s">
        <v>686</v>
      </c>
      <c r="AM5" s="2348"/>
      <c r="AN5" s="2348"/>
      <c r="AO5" s="2348"/>
      <c r="AP5" s="2294">
        <v>6570</v>
      </c>
      <c r="AQ5" s="2294"/>
      <c r="AR5" s="2294"/>
      <c r="AS5" s="2294"/>
      <c r="AT5" s="2295"/>
      <c r="AU5" s="68"/>
      <c r="AV5" s="178"/>
      <c r="AX5" s="202"/>
      <c r="AY5" s="203"/>
      <c r="AZ5" s="204"/>
      <c r="BA5" s="167"/>
      <c r="BB5" s="167"/>
      <c r="BC5" s="167"/>
      <c r="BD5" s="167"/>
      <c r="BE5" s="167"/>
      <c r="BF5" s="167"/>
      <c r="BG5" s="167"/>
      <c r="BH5" s="167"/>
      <c r="BI5" s="167"/>
      <c r="BJ5" s="167"/>
      <c r="BK5" s="167"/>
      <c r="BL5" s="167"/>
      <c r="BM5" s="167"/>
      <c r="BN5" s="167"/>
      <c r="BO5" s="167"/>
      <c r="BP5" s="167"/>
      <c r="BQ5" s="167"/>
      <c r="BR5" s="167"/>
      <c r="BS5" s="167"/>
      <c r="BT5" s="29"/>
      <c r="BU5" s="29"/>
      <c r="BV5" s="29"/>
      <c r="BW5" s="29"/>
      <c r="BX5" s="29"/>
      <c r="BY5" s="29"/>
      <c r="BZ5" s="522" t="s">
        <v>1215</v>
      </c>
      <c r="CA5" s="523" t="str">
        <f>TEXT(BZ5,"0000000")</f>
        <v>0435209</v>
      </c>
      <c r="CB5" s="524" t="s">
        <v>590</v>
      </c>
      <c r="CD5" s="179">
        <v>6035</v>
      </c>
      <c r="CE5" s="225" t="s">
        <v>3087</v>
      </c>
      <c r="CF5" s="179">
        <v>6035</v>
      </c>
      <c r="CH5" s="186" t="s">
        <v>307</v>
      </c>
      <c r="CI5" s="186" t="s">
        <v>20</v>
      </c>
      <c r="CJ5" s="186">
        <v>10</v>
      </c>
      <c r="CK5" s="186" t="s">
        <v>170</v>
      </c>
      <c r="CL5" s="186" t="s">
        <v>308</v>
      </c>
      <c r="CM5" s="186"/>
      <c r="CN5" s="186" t="s">
        <v>309</v>
      </c>
      <c r="CO5" s="210" t="s">
        <v>260</v>
      </c>
      <c r="CP5" s="188" t="str">
        <f>ASC(W3)</f>
        <v/>
      </c>
      <c r="CQ5" s="167"/>
      <c r="CR5" s="189" t="s">
        <v>1455</v>
      </c>
      <c r="CS5" s="189">
        <v>935</v>
      </c>
      <c r="CT5" s="190" t="str">
        <f>$CP$14</f>
        <v>20191001</v>
      </c>
      <c r="CU5" s="191">
        <f>IF(CV5&gt;0,1,0)</f>
        <v>1</v>
      </c>
      <c r="CV5" s="169">
        <f t="shared" si="0"/>
        <v>3</v>
      </c>
      <c r="CW5" s="189" t="s">
        <v>258</v>
      </c>
      <c r="CX5" s="189" t="s">
        <v>666</v>
      </c>
      <c r="CY5" s="197" t="s">
        <v>657</v>
      </c>
      <c r="CZ5" s="211" t="s">
        <v>301</v>
      </c>
      <c r="DA5" s="197"/>
      <c r="DB5" s="190" t="str">
        <f t="shared" si="1"/>
        <v>001</v>
      </c>
      <c r="DC5" s="194" t="s">
        <v>259</v>
      </c>
      <c r="DD5" s="191">
        <v>0</v>
      </c>
      <c r="DF5" s="173"/>
      <c r="DG5" s="173"/>
      <c r="DH5" s="195" t="s">
        <v>858</v>
      </c>
      <c r="DI5" s="235" t="s">
        <v>2099</v>
      </c>
      <c r="DJ5" s="197" t="s">
        <v>2147</v>
      </c>
      <c r="DK5" s="198" t="str">
        <f t="shared" ref="DK5:DK60" si="2">DL5&amp;DM5</f>
        <v>93101PV4</v>
      </c>
      <c r="DL5" s="199" t="s">
        <v>1697</v>
      </c>
      <c r="DM5" s="200" t="s">
        <v>2102</v>
      </c>
      <c r="DN5" s="201">
        <f>AV76*1</f>
        <v>1</v>
      </c>
      <c r="DP5" s="531" t="s">
        <v>1323</v>
      </c>
      <c r="DQ5" s="531" t="s">
        <v>1331</v>
      </c>
      <c r="DR5" s="531" t="s">
        <v>1325</v>
      </c>
      <c r="DS5" s="528" t="s">
        <v>1332</v>
      </c>
      <c r="DT5" s="532" t="s">
        <v>1333</v>
      </c>
      <c r="DU5" s="239"/>
      <c r="DX5" s="177"/>
      <c r="DY5" s="177"/>
    </row>
    <row r="6" spans="1:129" ht="19.5" customHeight="1" thickBot="1">
      <c r="A6" s="38"/>
      <c r="B6" s="84"/>
      <c r="C6" s="1005"/>
      <c r="D6" s="1005"/>
      <c r="E6" s="1005"/>
      <c r="F6" s="1005"/>
      <c r="G6" s="1005"/>
      <c r="H6" s="1005"/>
      <c r="I6" s="994"/>
      <c r="J6" s="994"/>
      <c r="K6" s="994"/>
      <c r="L6" s="994"/>
      <c r="M6" s="994"/>
      <c r="N6" s="994"/>
      <c r="O6" s="994"/>
      <c r="P6" s="994"/>
      <c r="Q6" s="994"/>
      <c r="R6" s="994"/>
      <c r="S6" s="994"/>
      <c r="T6" s="994"/>
      <c r="U6" s="994"/>
      <c r="V6" s="994"/>
      <c r="W6" s="994"/>
      <c r="X6" s="994"/>
      <c r="Y6" s="994"/>
      <c r="Z6" s="994"/>
      <c r="AA6" s="994"/>
      <c r="AB6" s="994"/>
      <c r="AC6" s="994"/>
      <c r="AD6" s="994"/>
      <c r="AE6" s="994"/>
      <c r="AF6" s="994"/>
      <c r="AG6" s="994"/>
      <c r="AH6" s="23"/>
      <c r="AI6" s="23"/>
      <c r="AJ6" s="23"/>
      <c r="AK6" s="23"/>
      <c r="AL6" s="1005"/>
      <c r="AM6" s="1005"/>
      <c r="AN6" s="1005"/>
      <c r="AO6" s="1005"/>
      <c r="AP6" s="802"/>
      <c r="AQ6" s="70"/>
      <c r="AR6" s="70"/>
      <c r="AS6" s="70"/>
      <c r="AT6" s="90"/>
      <c r="AU6" s="68"/>
      <c r="AV6" s="178"/>
      <c r="AX6" s="202"/>
      <c r="AY6" s="203"/>
      <c r="AZ6" s="204"/>
      <c r="BA6" s="167"/>
      <c r="BB6" s="167"/>
      <c r="BC6" s="167"/>
      <c r="BD6" s="167"/>
      <c r="BE6" s="167"/>
      <c r="BF6" s="167"/>
      <c r="BG6" s="167"/>
      <c r="BH6" s="167"/>
      <c r="BI6" s="167"/>
      <c r="BJ6" s="167"/>
      <c r="BK6" s="167"/>
      <c r="BL6" s="167"/>
      <c r="BM6" s="167"/>
      <c r="BN6" s="167"/>
      <c r="BO6" s="167"/>
      <c r="BP6" s="167"/>
      <c r="BQ6" s="167"/>
      <c r="BR6" s="167"/>
      <c r="BS6" s="167"/>
      <c r="BT6" s="29"/>
      <c r="BU6" s="29"/>
      <c r="BV6" s="29"/>
      <c r="BW6" s="29"/>
      <c r="BX6" s="29"/>
      <c r="BY6" s="29"/>
      <c r="BZ6" s="522" t="s">
        <v>1216</v>
      </c>
      <c r="CA6" s="523" t="str">
        <f t="shared" ref="CA6:CA69" si="3">TEXT(BZ6,"0000000")</f>
        <v>0441261</v>
      </c>
      <c r="CB6" s="524" t="s">
        <v>591</v>
      </c>
      <c r="CC6" s="213"/>
      <c r="CD6" s="179">
        <v>6036</v>
      </c>
      <c r="CE6" s="225" t="s">
        <v>3088</v>
      </c>
      <c r="CF6" s="179">
        <v>6036</v>
      </c>
      <c r="CG6" s="213"/>
      <c r="CH6" s="186" t="s">
        <v>298</v>
      </c>
      <c r="CI6" s="186" t="s">
        <v>246</v>
      </c>
      <c r="CJ6" s="186">
        <v>4</v>
      </c>
      <c r="CK6" s="186" t="s">
        <v>170</v>
      </c>
      <c r="CL6" s="186" t="s">
        <v>174</v>
      </c>
      <c r="CM6" s="186"/>
      <c r="CN6" s="186" t="s">
        <v>299</v>
      </c>
      <c r="CO6" s="214" t="s">
        <v>300</v>
      </c>
      <c r="CP6" s="215">
        <f>AP5</f>
        <v>6570</v>
      </c>
      <c r="CQ6" s="167"/>
      <c r="CR6" s="189" t="s">
        <v>1672</v>
      </c>
      <c r="CS6" s="189">
        <v>933</v>
      </c>
      <c r="CT6" s="190" t="str">
        <f>$CP$14</f>
        <v>20191001</v>
      </c>
      <c r="CU6" s="191">
        <f>IF(CV6&gt;0,1,0)</f>
        <v>0</v>
      </c>
      <c r="CV6" s="169">
        <f t="shared" si="0"/>
        <v>0</v>
      </c>
      <c r="CW6" s="216" t="s">
        <v>268</v>
      </c>
      <c r="CX6" s="216" t="s">
        <v>572</v>
      </c>
      <c r="CY6" s="217" t="s">
        <v>658</v>
      </c>
      <c r="CZ6" s="218" t="s">
        <v>669</v>
      </c>
      <c r="DA6" s="217"/>
      <c r="DB6" s="216" t="str">
        <f t="shared" si="1"/>
        <v>001</v>
      </c>
      <c r="DC6" s="219" t="s">
        <v>269</v>
      </c>
      <c r="DD6" s="220"/>
      <c r="DF6" s="173"/>
      <c r="DG6" s="173"/>
      <c r="DH6" s="195" t="s">
        <v>858</v>
      </c>
      <c r="DI6" s="235" t="s">
        <v>2100</v>
      </c>
      <c r="DJ6" s="197" t="s">
        <v>2147</v>
      </c>
      <c r="DK6" s="198" t="str">
        <f t="shared" si="2"/>
        <v>93101PV5</v>
      </c>
      <c r="DL6" s="199" t="s">
        <v>1697</v>
      </c>
      <c r="DM6" s="200" t="s">
        <v>2103</v>
      </c>
      <c r="DN6" s="201">
        <f>AV77*1</f>
        <v>1</v>
      </c>
      <c r="DO6" s="11"/>
      <c r="DP6" s="528" t="s">
        <v>1323</v>
      </c>
      <c r="DQ6" s="528" t="s">
        <v>1334</v>
      </c>
      <c r="DR6" s="528" t="s">
        <v>900</v>
      </c>
      <c r="DS6" s="528" t="s">
        <v>1335</v>
      </c>
      <c r="DT6" s="529" t="s">
        <v>1336</v>
      </c>
      <c r="DU6" s="530"/>
      <c r="DV6" s="213"/>
      <c r="DX6" s="177"/>
      <c r="DY6" s="177"/>
    </row>
    <row r="7" spans="1:129" ht="19.5" customHeight="1" thickTop="1" thickBot="1">
      <c r="A7" s="38"/>
      <c r="B7" s="83"/>
      <c r="C7" s="805"/>
      <c r="D7" s="805"/>
      <c r="E7" s="805"/>
      <c r="F7" s="805"/>
      <c r="G7" s="805"/>
      <c r="H7" s="805"/>
      <c r="I7" s="806"/>
      <c r="J7" s="806"/>
      <c r="K7" s="806"/>
      <c r="L7" s="806"/>
      <c r="M7" s="806"/>
      <c r="N7" s="806"/>
      <c r="O7" s="806"/>
      <c r="P7" s="806"/>
      <c r="Q7" s="806"/>
      <c r="R7" s="806"/>
      <c r="S7" s="806"/>
      <c r="T7" s="806"/>
      <c r="U7" s="806"/>
      <c r="V7" s="806"/>
      <c r="W7" s="806"/>
      <c r="X7" s="806"/>
      <c r="Y7" s="806"/>
      <c r="Z7" s="806"/>
      <c r="AA7" s="806"/>
      <c r="AB7" s="806"/>
      <c r="AC7" s="806"/>
      <c r="AD7" s="806"/>
      <c r="AE7" s="806"/>
      <c r="AF7" s="806"/>
      <c r="AG7" s="806"/>
      <c r="AH7" s="807"/>
      <c r="AI7" s="807"/>
      <c r="AJ7" s="807"/>
      <c r="AK7" s="807"/>
      <c r="AL7" s="805"/>
      <c r="AM7" s="805"/>
      <c r="AN7" s="805"/>
      <c r="AO7" s="805"/>
      <c r="AP7" s="808"/>
      <c r="AQ7" s="808"/>
      <c r="AR7" s="808"/>
      <c r="AS7" s="808"/>
      <c r="AT7" s="808"/>
      <c r="AU7" s="67"/>
      <c r="AV7" s="178"/>
      <c r="AX7" s="202"/>
      <c r="AY7" s="203"/>
      <c r="AZ7" s="204"/>
      <c r="BA7" s="167"/>
      <c r="BB7" s="167"/>
      <c r="BC7" s="167"/>
      <c r="BD7" s="167"/>
      <c r="BE7" s="167"/>
      <c r="BF7" s="167"/>
      <c r="BG7" s="167"/>
      <c r="BH7" s="167"/>
      <c r="BI7" s="167"/>
      <c r="BJ7" s="167"/>
      <c r="BK7" s="167"/>
      <c r="BL7" s="167"/>
      <c r="BM7" s="167"/>
      <c r="BN7" s="167"/>
      <c r="BO7" s="167"/>
      <c r="BP7" s="167"/>
      <c r="BQ7" s="167"/>
      <c r="BR7" s="167"/>
      <c r="BS7" s="167"/>
      <c r="BT7" s="29"/>
      <c r="BU7" s="29"/>
      <c r="BV7" s="29"/>
      <c r="BW7" s="29"/>
      <c r="BX7" s="29"/>
      <c r="BY7" s="29"/>
      <c r="BZ7" s="522" t="s">
        <v>1217</v>
      </c>
      <c r="CA7" s="523" t="str">
        <f t="shared" si="3"/>
        <v>0441467</v>
      </c>
      <c r="CB7" s="524" t="s">
        <v>592</v>
      </c>
      <c r="CC7" s="213"/>
      <c r="CD7" s="179">
        <v>6038</v>
      </c>
      <c r="CE7" s="179" t="s">
        <v>3089</v>
      </c>
      <c r="CF7" s="179">
        <v>6038</v>
      </c>
      <c r="CG7" s="213"/>
      <c r="CH7" s="186" t="s">
        <v>312</v>
      </c>
      <c r="CI7" s="186" t="s">
        <v>21</v>
      </c>
      <c r="CJ7" s="186">
        <v>20</v>
      </c>
      <c r="CK7" s="186" t="s">
        <v>170</v>
      </c>
      <c r="CL7" s="186" t="s">
        <v>313</v>
      </c>
      <c r="CM7" s="186"/>
      <c r="CN7" s="186" t="s">
        <v>633</v>
      </c>
      <c r="CO7" s="210" t="s">
        <v>270</v>
      </c>
      <c r="CP7" s="188" t="str">
        <f>ASC(AP3)</f>
        <v/>
      </c>
      <c r="CQ7" s="167"/>
      <c r="CR7" s="189" t="s">
        <v>1673</v>
      </c>
      <c r="CS7" s="189">
        <v>934</v>
      </c>
      <c r="CT7" s="190" t="str">
        <f t="shared" ref="CT7:CT15" si="4">$CP$14</f>
        <v>20191001</v>
      </c>
      <c r="CU7" s="191">
        <f>IF(CV7&gt;0,1,0)</f>
        <v>0</v>
      </c>
      <c r="CV7" s="169">
        <f t="shared" si="0"/>
        <v>0</v>
      </c>
      <c r="CW7" s="216" t="s">
        <v>646</v>
      </c>
      <c r="CX7" s="216"/>
      <c r="CY7" s="217"/>
      <c r="CZ7" s="218"/>
      <c r="DA7" s="217"/>
      <c r="DB7" s="216" t="str">
        <f t="shared" si="1"/>
        <v>001</v>
      </c>
      <c r="DC7" s="219" t="s">
        <v>266</v>
      </c>
      <c r="DD7" s="220"/>
      <c r="DF7" s="173"/>
      <c r="DG7" s="173"/>
      <c r="DH7" s="195" t="s">
        <v>858</v>
      </c>
      <c r="DI7" s="235" t="s">
        <v>2101</v>
      </c>
      <c r="DJ7" s="261"/>
      <c r="DK7" s="198" t="str">
        <f t="shared" si="2"/>
        <v>93101PV6</v>
      </c>
      <c r="DL7" s="199" t="s">
        <v>1697</v>
      </c>
      <c r="DM7" s="200" t="s">
        <v>2104</v>
      </c>
      <c r="DN7" s="201" t="str">
        <f>IF(AV76=TRUE,ASC(Q75),0)</f>
        <v>250000</v>
      </c>
      <c r="DO7" s="11"/>
      <c r="DP7" s="533" t="s">
        <v>1323</v>
      </c>
      <c r="DQ7" s="533" t="s">
        <v>1337</v>
      </c>
      <c r="DR7" s="533" t="s">
        <v>1338</v>
      </c>
      <c r="DS7" s="533"/>
      <c r="DT7" s="533" t="s">
        <v>1339</v>
      </c>
      <c r="DU7" s="534"/>
      <c r="DV7" s="213"/>
      <c r="DX7" s="177"/>
      <c r="DY7" s="177"/>
    </row>
    <row r="8" spans="1:129" ht="19.5" customHeight="1" thickBot="1">
      <c r="A8" s="38"/>
      <c r="B8" s="84">
        <f>IF(OR(L8="",P8="",T8="",AH8="",AL8="",AP8=""),1,0)</f>
        <v>0</v>
      </c>
      <c r="C8" s="2324" t="s">
        <v>635</v>
      </c>
      <c r="D8" s="2325"/>
      <c r="E8" s="2325"/>
      <c r="F8" s="2325"/>
      <c r="G8" s="2325"/>
      <c r="H8" s="2325"/>
      <c r="I8" s="2326"/>
      <c r="J8" s="2327" t="s">
        <v>331</v>
      </c>
      <c r="K8" s="2328"/>
      <c r="L8" s="2296">
        <v>2019</v>
      </c>
      <c r="M8" s="2296"/>
      <c r="N8" s="2296"/>
      <c r="O8" s="809" t="s">
        <v>332</v>
      </c>
      <c r="P8" s="2296">
        <v>8</v>
      </c>
      <c r="Q8" s="2296"/>
      <c r="R8" s="2296"/>
      <c r="S8" s="809" t="s">
        <v>333</v>
      </c>
      <c r="T8" s="2296">
        <v>25</v>
      </c>
      <c r="U8" s="2296"/>
      <c r="V8" s="2296"/>
      <c r="W8" s="809" t="s">
        <v>334</v>
      </c>
      <c r="X8" s="810"/>
      <c r="Y8" s="2325" t="s">
        <v>634</v>
      </c>
      <c r="Z8" s="2325"/>
      <c r="AA8" s="2325"/>
      <c r="AB8" s="2325"/>
      <c r="AC8" s="2325"/>
      <c r="AD8" s="2325"/>
      <c r="AE8" s="2326"/>
      <c r="AF8" s="2327" t="s">
        <v>331</v>
      </c>
      <c r="AG8" s="2328"/>
      <c r="AH8" s="2296">
        <v>2019</v>
      </c>
      <c r="AI8" s="2296"/>
      <c r="AJ8" s="2296"/>
      <c r="AK8" s="809" t="s">
        <v>332</v>
      </c>
      <c r="AL8" s="2296">
        <v>10</v>
      </c>
      <c r="AM8" s="2296"/>
      <c r="AN8" s="2296"/>
      <c r="AO8" s="809" t="s">
        <v>333</v>
      </c>
      <c r="AP8" s="2296">
        <v>1</v>
      </c>
      <c r="AQ8" s="2296"/>
      <c r="AR8" s="2296"/>
      <c r="AS8" s="809" t="s">
        <v>334</v>
      </c>
      <c r="AT8" s="811"/>
      <c r="AU8" s="68"/>
      <c r="AV8" s="226" t="str">
        <f>IF(OR(L8="",P8="",T8="",AH8="",AL8="",AP8=""),"NG","OK")</f>
        <v>OK</v>
      </c>
      <c r="AW8" s="4"/>
      <c r="AX8" s="553">
        <f>IF(AV8="OK",DATE(L8,P8,T8),"")</f>
        <v>43702</v>
      </c>
      <c r="AY8" s="553">
        <f>IF(AV8="OK",DATE(AH8,AL8,AP8),"")</f>
        <v>43739</v>
      </c>
      <c r="AZ8" s="204" t="str">
        <f>IF(AX8&gt;AY8,"NG","OK")</f>
        <v>OK</v>
      </c>
      <c r="BA8" s="167"/>
      <c r="BB8" s="167"/>
      <c r="BC8" s="167"/>
      <c r="BD8" s="167"/>
      <c r="BE8" s="167"/>
      <c r="BF8" s="167"/>
      <c r="BG8" s="167"/>
      <c r="BH8" s="167"/>
      <c r="BI8" s="167"/>
      <c r="BJ8" s="167"/>
      <c r="BK8" s="167"/>
      <c r="BL8" s="167"/>
      <c r="BM8" s="167"/>
      <c r="BN8" s="167"/>
      <c r="BO8" s="167"/>
      <c r="BP8" s="167"/>
      <c r="BQ8" s="167"/>
      <c r="BR8" s="167"/>
      <c r="BS8" s="167"/>
      <c r="BT8" s="29"/>
      <c r="BU8" s="29"/>
      <c r="BV8" s="29"/>
      <c r="BW8" s="29"/>
      <c r="BX8" s="29"/>
      <c r="BY8" s="29"/>
      <c r="BZ8" s="522" t="s">
        <v>1218</v>
      </c>
      <c r="CA8" s="523" t="str">
        <f t="shared" si="3"/>
        <v>0446579</v>
      </c>
      <c r="CB8" s="524" t="s">
        <v>1285</v>
      </c>
      <c r="CC8" s="213"/>
      <c r="CD8" s="179"/>
      <c r="CE8" s="179"/>
      <c r="CF8" s="179"/>
      <c r="CG8" s="213"/>
      <c r="CH8" s="186" t="s">
        <v>317</v>
      </c>
      <c r="CI8" s="186" t="s">
        <v>246</v>
      </c>
      <c r="CJ8" s="186">
        <v>4</v>
      </c>
      <c r="CK8" s="186" t="s">
        <v>313</v>
      </c>
      <c r="CL8" s="186" t="s">
        <v>313</v>
      </c>
      <c r="CM8" s="221"/>
      <c r="CN8" s="222" t="s">
        <v>318</v>
      </c>
      <c r="CO8" s="210" t="s">
        <v>319</v>
      </c>
      <c r="CP8" s="188" t="str">
        <f>IF(LEN(AG4)&gt;0,AG4,"")</f>
        <v/>
      </c>
      <c r="CQ8" s="167"/>
      <c r="CR8" s="189" t="s">
        <v>1603</v>
      </c>
      <c r="CS8" s="189">
        <v>936</v>
      </c>
      <c r="CT8" s="190" t="str">
        <f>$CP$14</f>
        <v>20191001</v>
      </c>
      <c r="CU8" s="191">
        <f t="shared" ref="CU8:CU14" si="5">IF(CV8&gt;0,1,0)</f>
        <v>1</v>
      </c>
      <c r="CV8" s="169">
        <f t="shared" si="0"/>
        <v>1</v>
      </c>
      <c r="CW8" s="216" t="s">
        <v>5</v>
      </c>
      <c r="CX8" s="216" t="s">
        <v>640</v>
      </c>
      <c r="CY8" s="217" t="s">
        <v>659</v>
      </c>
      <c r="CZ8" s="218" t="s">
        <v>568</v>
      </c>
      <c r="DA8" s="217"/>
      <c r="DB8" s="216" t="str">
        <f t="shared" si="1"/>
        <v>001</v>
      </c>
      <c r="DC8" s="219" t="s">
        <v>264</v>
      </c>
      <c r="DD8" s="220"/>
      <c r="DF8" s="173"/>
      <c r="DG8" s="173"/>
      <c r="DH8" s="195" t="s">
        <v>858</v>
      </c>
      <c r="DI8" s="235" t="s">
        <v>2089</v>
      </c>
      <c r="DJ8" s="261"/>
      <c r="DK8" s="198" t="str">
        <f t="shared" si="2"/>
        <v>93101PV7</v>
      </c>
      <c r="DL8" s="199" t="s">
        <v>1697</v>
      </c>
      <c r="DM8" s="200" t="s">
        <v>2105</v>
      </c>
      <c r="DN8" s="201" t="str">
        <f>T(記入シート1!I31)</f>
        <v/>
      </c>
      <c r="DO8" s="11"/>
      <c r="DP8" s="533" t="s">
        <v>1323</v>
      </c>
      <c r="DQ8" s="533" t="s">
        <v>1340</v>
      </c>
      <c r="DR8" s="533" t="s">
        <v>1338</v>
      </c>
      <c r="DS8" s="533"/>
      <c r="DT8" s="533" t="s">
        <v>1341</v>
      </c>
      <c r="DU8" s="534"/>
      <c r="DV8" s="213"/>
      <c r="DX8" s="177"/>
      <c r="DY8" s="177"/>
    </row>
    <row r="9" spans="1:129" ht="19.5" customHeight="1">
      <c r="A9" s="38"/>
      <c r="B9" s="84" t="str">
        <f>IF(OR(AV8="NG",AW43="NG",AX47="NG",AY53="NG",AW76="NG"),"NG","OK")</f>
        <v>NG</v>
      </c>
      <c r="C9" s="69"/>
      <c r="D9" s="69"/>
      <c r="E9" s="69"/>
      <c r="F9" s="69"/>
      <c r="G9" s="69"/>
      <c r="H9" s="69"/>
      <c r="I9" s="69"/>
      <c r="J9" s="69"/>
      <c r="K9" s="69"/>
      <c r="L9" s="69"/>
      <c r="M9" s="69"/>
      <c r="N9" s="69"/>
      <c r="O9" s="69"/>
      <c r="P9" s="69"/>
      <c r="Q9" s="69"/>
      <c r="R9" s="69"/>
      <c r="S9" s="69"/>
      <c r="T9" s="69"/>
      <c r="U9" s="69"/>
      <c r="V9" s="69"/>
      <c r="W9" s="69"/>
      <c r="X9" s="69"/>
      <c r="Y9" s="69" t="s">
        <v>812</v>
      </c>
      <c r="Z9" s="223"/>
      <c r="AA9" s="69"/>
      <c r="AB9" s="69"/>
      <c r="AC9" s="69"/>
      <c r="AD9" s="69"/>
      <c r="AE9" s="69"/>
      <c r="AF9" s="69"/>
      <c r="AG9" s="69"/>
      <c r="AH9" s="69"/>
      <c r="AI9" s="69"/>
      <c r="AJ9" s="69"/>
      <c r="AK9" s="69"/>
      <c r="AL9" s="69"/>
      <c r="AM9" s="69"/>
      <c r="AN9" s="69"/>
      <c r="AO9" s="69"/>
      <c r="AP9" s="69"/>
      <c r="AQ9" s="70"/>
      <c r="AR9" s="70"/>
      <c r="AS9" s="70"/>
      <c r="AT9" s="90"/>
      <c r="AU9" s="68"/>
      <c r="AW9" s="4"/>
      <c r="AX9" s="224"/>
      <c r="AY9" s="203"/>
      <c r="AZ9" s="204"/>
      <c r="BA9" s="167"/>
      <c r="BB9" s="167"/>
      <c r="BC9" s="167"/>
      <c r="BD9" s="167"/>
      <c r="BE9" s="167"/>
      <c r="BF9" s="167"/>
      <c r="BG9" s="167"/>
      <c r="BH9" s="167"/>
      <c r="BI9" s="167"/>
      <c r="BJ9" s="167"/>
      <c r="BK9" s="167"/>
      <c r="BL9" s="167"/>
      <c r="BM9" s="167"/>
      <c r="BN9" s="167"/>
      <c r="BO9" s="167"/>
      <c r="BP9" s="167"/>
      <c r="BQ9" s="167"/>
      <c r="BR9" s="167"/>
      <c r="BS9" s="167"/>
      <c r="BT9" s="29"/>
      <c r="BU9" s="29"/>
      <c r="BV9" s="29"/>
      <c r="BW9" s="29"/>
      <c r="BX9" s="29"/>
      <c r="BY9" s="29"/>
      <c r="BZ9" s="522" t="s">
        <v>1219</v>
      </c>
      <c r="CA9" s="523" t="str">
        <f t="shared" si="3"/>
        <v>0510538</v>
      </c>
      <c r="CB9" s="524" t="s">
        <v>593</v>
      </c>
      <c r="CC9" s="213"/>
      <c r="CD9" s="179"/>
      <c r="CE9" s="179"/>
      <c r="CF9" s="179"/>
      <c r="CG9" s="213"/>
      <c r="CH9" s="186" t="s">
        <v>693</v>
      </c>
      <c r="CI9" s="186" t="s">
        <v>20</v>
      </c>
      <c r="CJ9" s="186">
        <v>60</v>
      </c>
      <c r="CK9" s="186" t="s">
        <v>81</v>
      </c>
      <c r="CL9" s="186" t="s">
        <v>81</v>
      </c>
      <c r="CM9" s="221"/>
      <c r="CN9" s="222" t="s">
        <v>692</v>
      </c>
      <c r="CO9" s="187" t="s">
        <v>315</v>
      </c>
      <c r="CP9" s="188" t="str">
        <f>T(AI3)</f>
        <v/>
      </c>
      <c r="CQ9" s="167"/>
      <c r="CR9" s="189" t="s">
        <v>2061</v>
      </c>
      <c r="CS9" s="189">
        <v>937</v>
      </c>
      <c r="CT9" s="190" t="str">
        <f t="shared" si="4"/>
        <v>20191001</v>
      </c>
      <c r="CU9" s="191">
        <f t="shared" si="5"/>
        <v>1</v>
      </c>
      <c r="CV9" s="169">
        <f t="shared" si="0"/>
        <v>1</v>
      </c>
      <c r="CW9" s="216" t="s">
        <v>261</v>
      </c>
      <c r="CX9" s="216" t="s">
        <v>572</v>
      </c>
      <c r="CY9" s="217"/>
      <c r="CZ9" s="218"/>
      <c r="DA9" s="217" t="s">
        <v>641</v>
      </c>
      <c r="DB9" s="216" t="str">
        <f t="shared" si="1"/>
        <v>001</v>
      </c>
      <c r="DC9" s="219" t="s">
        <v>262</v>
      </c>
      <c r="DD9" s="220"/>
      <c r="DE9" s="173"/>
      <c r="DF9" s="173"/>
      <c r="DG9" s="173"/>
      <c r="DH9" s="195" t="s">
        <v>858</v>
      </c>
      <c r="DI9" s="235" t="s">
        <v>2090</v>
      </c>
      <c r="DJ9" s="261"/>
      <c r="DK9" s="198" t="str">
        <f t="shared" si="2"/>
        <v>93101PV8</v>
      </c>
      <c r="DL9" s="199" t="s">
        <v>1697</v>
      </c>
      <c r="DM9" s="200" t="s">
        <v>2106</v>
      </c>
      <c r="DN9" s="201" t="str">
        <f>T(記入シート1!AB64)</f>
        <v/>
      </c>
      <c r="DO9" s="11"/>
      <c r="DP9" s="533" t="s">
        <v>1323</v>
      </c>
      <c r="DQ9" s="533" t="s">
        <v>1342</v>
      </c>
      <c r="DR9" s="533" t="s">
        <v>1338</v>
      </c>
      <c r="DS9" s="533"/>
      <c r="DT9" s="533" t="s">
        <v>1343</v>
      </c>
      <c r="DU9" s="534"/>
      <c r="DV9" s="213"/>
      <c r="DX9" s="177"/>
      <c r="DY9" s="177"/>
    </row>
    <row r="10" spans="1:129" ht="19.5" customHeight="1">
      <c r="A10" s="38"/>
      <c r="B10" s="84"/>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70"/>
      <c r="AR10" s="70"/>
      <c r="AS10" s="70"/>
      <c r="AT10" s="71"/>
      <c r="AU10" s="68"/>
      <c r="AV10" s="226"/>
      <c r="AY10" s="203"/>
      <c r="AZ10" s="204"/>
      <c r="BA10" s="167"/>
      <c r="BB10" s="167"/>
      <c r="BC10" s="167"/>
      <c r="BD10" s="167"/>
      <c r="BE10" s="167"/>
      <c r="BF10" s="167"/>
      <c r="BG10" s="167"/>
      <c r="BH10" s="167"/>
      <c r="BI10" s="167"/>
      <c r="BJ10" s="167"/>
      <c r="BK10" s="167"/>
      <c r="BL10" s="167"/>
      <c r="BM10" s="167"/>
      <c r="BN10" s="167"/>
      <c r="BO10" s="167"/>
      <c r="BP10" s="167"/>
      <c r="BQ10" s="167"/>
      <c r="BR10" s="167"/>
      <c r="BS10" s="167"/>
      <c r="BT10" s="29"/>
      <c r="BU10" s="29"/>
      <c r="BV10" s="29"/>
      <c r="BW10" s="29"/>
      <c r="BX10" s="29"/>
      <c r="BY10" s="29"/>
      <c r="BZ10" s="522" t="s">
        <v>1220</v>
      </c>
      <c r="CA10" s="523" t="str">
        <f t="shared" si="3"/>
        <v>0518614</v>
      </c>
      <c r="CB10" s="524" t="s">
        <v>594</v>
      </c>
      <c r="CC10" s="213"/>
      <c r="CD10" s="179"/>
      <c r="CE10" s="179"/>
      <c r="CF10" s="179"/>
      <c r="CG10" s="213"/>
      <c r="CH10" s="186" t="s">
        <v>321</v>
      </c>
      <c r="CI10" s="186" t="s">
        <v>61</v>
      </c>
      <c r="CJ10" s="186">
        <v>1</v>
      </c>
      <c r="CK10" s="186" t="s">
        <v>170</v>
      </c>
      <c r="CL10" s="186" t="s">
        <v>174</v>
      </c>
      <c r="CM10" s="186" t="s">
        <v>535</v>
      </c>
      <c r="CN10" s="186"/>
      <c r="CO10" s="187" t="s">
        <v>257</v>
      </c>
      <c r="CP10" s="188">
        <f>IF(記入シート1!AV18=TRUE,1,0)</f>
        <v>0</v>
      </c>
      <c r="CQ10" s="167"/>
      <c r="CR10" s="189" t="s">
        <v>1604</v>
      </c>
      <c r="CS10" s="189">
        <v>938</v>
      </c>
      <c r="CT10" s="190" t="str">
        <f t="shared" si="4"/>
        <v>20191001</v>
      </c>
      <c r="CU10" s="191">
        <f t="shared" si="5"/>
        <v>1</v>
      </c>
      <c r="CV10" s="169">
        <f t="shared" si="0"/>
        <v>1</v>
      </c>
      <c r="CW10" s="216" t="s">
        <v>255</v>
      </c>
      <c r="CX10" s="216" t="s">
        <v>644</v>
      </c>
      <c r="CY10" s="217" t="s">
        <v>660</v>
      </c>
      <c r="CZ10" s="218" t="s">
        <v>295</v>
      </c>
      <c r="DA10" s="217"/>
      <c r="DB10" s="216" t="str">
        <f t="shared" si="1"/>
        <v>001</v>
      </c>
      <c r="DC10" s="219" t="s">
        <v>256</v>
      </c>
      <c r="DD10" s="220"/>
      <c r="DE10" s="173"/>
      <c r="DF10" s="173"/>
      <c r="DG10" s="173"/>
      <c r="DH10" s="195" t="s">
        <v>858</v>
      </c>
      <c r="DI10" s="235" t="s">
        <v>2091</v>
      </c>
      <c r="DJ10" s="261"/>
      <c r="DK10" s="198" t="str">
        <f t="shared" si="2"/>
        <v>93101PV9</v>
      </c>
      <c r="DL10" s="199" t="s">
        <v>1697</v>
      </c>
      <c r="DM10" s="200" t="s">
        <v>2107</v>
      </c>
      <c r="DN10" s="201" t="str">
        <f>T(記入シート1!AB67)</f>
        <v/>
      </c>
      <c r="DO10" s="11"/>
      <c r="DP10" s="533" t="s">
        <v>1323</v>
      </c>
      <c r="DQ10" s="533" t="s">
        <v>1344</v>
      </c>
      <c r="DR10" s="533" t="s">
        <v>1338</v>
      </c>
      <c r="DS10" s="533"/>
      <c r="DT10" s="533" t="s">
        <v>1345</v>
      </c>
      <c r="DU10" s="534"/>
      <c r="DV10" s="213"/>
      <c r="DX10" s="177"/>
      <c r="DY10" s="177"/>
    </row>
    <row r="11" spans="1:129" ht="19.5" customHeight="1">
      <c r="A11" s="51"/>
      <c r="B11" s="84"/>
      <c r="C11" s="1005"/>
      <c r="D11" s="1005"/>
      <c r="E11" s="1005"/>
      <c r="F11" s="1005"/>
      <c r="G11" s="1005"/>
      <c r="H11" s="1005"/>
      <c r="I11" s="1005"/>
      <c r="J11" s="1005"/>
      <c r="K11" s="1005"/>
      <c r="L11" s="53"/>
      <c r="M11" s="53"/>
      <c r="N11" s="53"/>
      <c r="O11" s="89"/>
      <c r="P11" s="89"/>
      <c r="Q11" s="54"/>
      <c r="R11" s="54"/>
      <c r="S11" s="54"/>
      <c r="T11" s="54"/>
      <c r="U11" s="54"/>
      <c r="V11" s="54"/>
      <c r="W11" s="54"/>
      <c r="X11" s="54"/>
      <c r="Y11" s="55"/>
      <c r="Z11" s="55"/>
      <c r="AA11" s="55"/>
      <c r="AB11" s="55"/>
      <c r="AC11" s="55"/>
      <c r="AD11" s="55"/>
      <c r="AE11" s="55"/>
      <c r="AF11" s="55"/>
      <c r="AG11" s="54"/>
      <c r="AH11" s="54"/>
      <c r="AI11" s="54"/>
      <c r="AJ11" s="54"/>
      <c r="AK11" s="88"/>
      <c r="AL11" s="88"/>
      <c r="AM11" s="56"/>
      <c r="AN11" s="56"/>
      <c r="AO11" s="88"/>
      <c r="AP11" s="88"/>
      <c r="AQ11" s="88"/>
      <c r="AR11" s="88"/>
      <c r="AS11" s="88"/>
      <c r="AT11" s="88"/>
      <c r="AU11" s="72"/>
      <c r="BX11" s="29"/>
      <c r="BY11" s="29"/>
      <c r="BZ11" s="522" t="s">
        <v>1221</v>
      </c>
      <c r="CA11" s="523" t="str">
        <f t="shared" si="3"/>
        <v>0518623</v>
      </c>
      <c r="CB11" s="524" t="s">
        <v>595</v>
      </c>
      <c r="CC11" s="213"/>
      <c r="CD11" s="179"/>
      <c r="CE11" s="179"/>
      <c r="CF11" s="179"/>
      <c r="CG11" s="213"/>
      <c r="CH11" s="227" t="s">
        <v>291</v>
      </c>
      <c r="CI11" s="227" t="s">
        <v>61</v>
      </c>
      <c r="CJ11" s="227">
        <v>2</v>
      </c>
      <c r="CK11" s="227" t="s">
        <v>170</v>
      </c>
      <c r="CL11" s="227" t="s">
        <v>292</v>
      </c>
      <c r="CM11" s="227" t="s">
        <v>536</v>
      </c>
      <c r="CN11" s="227" t="s">
        <v>293</v>
      </c>
      <c r="CO11" s="228" t="s">
        <v>294</v>
      </c>
      <c r="CP11" s="229" t="s">
        <v>745</v>
      </c>
      <c r="CQ11" s="167"/>
      <c r="CR11" s="189" t="s">
        <v>1605</v>
      </c>
      <c r="CS11" s="189">
        <v>939</v>
      </c>
      <c r="CT11" s="190" t="str">
        <f t="shared" si="4"/>
        <v>20191001</v>
      </c>
      <c r="CU11" s="191">
        <f t="shared" si="5"/>
        <v>0</v>
      </c>
      <c r="CV11" s="169">
        <f t="shared" si="0"/>
        <v>0</v>
      </c>
      <c r="CW11" s="216" t="s">
        <v>647</v>
      </c>
      <c r="CX11" s="216"/>
      <c r="CY11" s="217"/>
      <c r="CZ11" s="218"/>
      <c r="DA11" s="217"/>
      <c r="DB11" s="216" t="str">
        <f t="shared" si="1"/>
        <v>001</v>
      </c>
      <c r="DC11" s="219" t="s">
        <v>253</v>
      </c>
      <c r="DD11" s="220"/>
      <c r="DE11" s="173"/>
      <c r="DF11" s="173"/>
      <c r="DG11" s="173"/>
      <c r="DH11" s="195" t="s">
        <v>858</v>
      </c>
      <c r="DI11" s="235" t="s">
        <v>2112</v>
      </c>
      <c r="DJ11" s="261"/>
      <c r="DK11" s="198" t="str">
        <f t="shared" si="2"/>
        <v>93101PVA</v>
      </c>
      <c r="DL11" s="199" t="s">
        <v>1697</v>
      </c>
      <c r="DM11" s="200" t="s">
        <v>2108</v>
      </c>
      <c r="DN11" s="201" t="str">
        <f>T(記入シート1!I84)</f>
        <v/>
      </c>
      <c r="DO11" s="11"/>
      <c r="DP11" s="528" t="s">
        <v>1346</v>
      </c>
      <c r="DQ11" s="528" t="s">
        <v>1347</v>
      </c>
      <c r="DR11" s="528" t="s">
        <v>1325</v>
      </c>
      <c r="DS11" s="528" t="s">
        <v>1348</v>
      </c>
      <c r="DT11" s="529" t="s">
        <v>1349</v>
      </c>
      <c r="DU11" s="530"/>
      <c r="DV11" s="213"/>
      <c r="DX11" s="177"/>
      <c r="DY11" s="177"/>
    </row>
    <row r="12" spans="1:129" ht="19.5" customHeight="1">
      <c r="A12" s="51"/>
      <c r="B12" s="84"/>
      <c r="C12" s="1005"/>
      <c r="D12" s="1005"/>
      <c r="E12" s="1005"/>
      <c r="F12" s="1005"/>
      <c r="G12" s="1005"/>
      <c r="H12" s="1005"/>
      <c r="I12" s="1005"/>
      <c r="J12" s="1005"/>
      <c r="K12" s="1005"/>
      <c r="L12" s="53"/>
      <c r="M12" s="1339" t="s">
        <v>864</v>
      </c>
      <c r="N12" s="1341"/>
      <c r="O12" s="1341"/>
      <c r="P12" s="1341"/>
      <c r="Q12" s="1341"/>
      <c r="R12" s="1341"/>
      <c r="S12" s="1341"/>
      <c r="T12" s="1341"/>
      <c r="U12" s="1341"/>
      <c r="V12" s="1341"/>
      <c r="W12" s="1341"/>
      <c r="X12" s="1341"/>
      <c r="Y12" s="1341"/>
      <c r="Z12" s="1341"/>
      <c r="AA12" s="1341"/>
      <c r="AB12" s="1341"/>
      <c r="AC12" s="1341"/>
      <c r="AD12" s="1341"/>
      <c r="AE12" s="1341"/>
      <c r="AF12" s="1341"/>
      <c r="AG12" s="1341"/>
      <c r="AH12" s="1341"/>
      <c r="AI12" s="1341"/>
      <c r="AJ12" s="1341"/>
      <c r="AK12" s="1341"/>
      <c r="AL12" s="1341"/>
      <c r="AM12" s="1341"/>
      <c r="AN12" s="1341"/>
      <c r="AO12" s="1341"/>
      <c r="AP12" s="1341"/>
      <c r="AQ12" s="1341"/>
      <c r="AR12" s="1341"/>
      <c r="AS12" s="1341"/>
      <c r="AT12" s="1341"/>
      <c r="AU12" s="72"/>
      <c r="BX12" s="29"/>
      <c r="BY12" s="29"/>
      <c r="BZ12" s="522" t="s">
        <v>1222</v>
      </c>
      <c r="CA12" s="523" t="str">
        <f t="shared" si="3"/>
        <v>0518669</v>
      </c>
      <c r="CB12" s="524" t="s">
        <v>1286</v>
      </c>
      <c r="CC12" s="213"/>
      <c r="CD12" s="179"/>
      <c r="CE12" s="179"/>
      <c r="CF12" s="179"/>
      <c r="CG12" s="213"/>
      <c r="CH12" s="227" t="s">
        <v>286</v>
      </c>
      <c r="CI12" s="227" t="s">
        <v>61</v>
      </c>
      <c r="CJ12" s="227">
        <v>2</v>
      </c>
      <c r="CK12" s="227" t="s">
        <v>170</v>
      </c>
      <c r="CL12" s="227" t="s">
        <v>174</v>
      </c>
      <c r="CM12" s="227" t="s">
        <v>685</v>
      </c>
      <c r="CN12" s="227" t="s">
        <v>538</v>
      </c>
      <c r="CO12" s="228" t="s">
        <v>287</v>
      </c>
      <c r="CP12" s="229" t="s">
        <v>288</v>
      </c>
      <c r="CQ12" s="167"/>
      <c r="CR12" s="189" t="s">
        <v>1606</v>
      </c>
      <c r="CS12" s="189">
        <v>940</v>
      </c>
      <c r="CT12" s="190" t="str">
        <f t="shared" si="4"/>
        <v>20191001</v>
      </c>
      <c r="CU12" s="191">
        <f t="shared" si="5"/>
        <v>0</v>
      </c>
      <c r="CV12" s="169">
        <f t="shared" si="0"/>
        <v>0</v>
      </c>
      <c r="CW12" s="216" t="s">
        <v>251</v>
      </c>
      <c r="CX12" s="216" t="s">
        <v>87</v>
      </c>
      <c r="CY12" s="217" t="s">
        <v>660</v>
      </c>
      <c r="CZ12" s="218" t="s">
        <v>301</v>
      </c>
      <c r="DA12" s="217" t="s">
        <v>569</v>
      </c>
      <c r="DB12" s="216" t="str">
        <f t="shared" si="1"/>
        <v>001</v>
      </c>
      <c r="DC12" s="219" t="s">
        <v>252</v>
      </c>
      <c r="DD12" s="220"/>
      <c r="DE12" s="173"/>
      <c r="DF12" s="173"/>
      <c r="DG12" s="173"/>
      <c r="DH12" s="195" t="s">
        <v>858</v>
      </c>
      <c r="DI12" s="235" t="s">
        <v>2113</v>
      </c>
      <c r="DJ12" s="261"/>
      <c r="DK12" s="198" t="str">
        <f t="shared" si="2"/>
        <v>93101PVB</v>
      </c>
      <c r="DL12" s="199" t="s">
        <v>1697</v>
      </c>
      <c r="DM12" s="200" t="s">
        <v>2109</v>
      </c>
      <c r="DN12" s="201" t="str">
        <f>"+81"&amp;MID(SUBSTITUTE(ASC(記入シート1!I77),"-",""),2,15)</f>
        <v>+81</v>
      </c>
      <c r="DO12" s="11"/>
      <c r="DP12" s="528" t="s">
        <v>1346</v>
      </c>
      <c r="DQ12" s="528" t="s">
        <v>1350</v>
      </c>
      <c r="DR12" s="528" t="s">
        <v>1325</v>
      </c>
      <c r="DS12" s="528" t="s">
        <v>1348</v>
      </c>
      <c r="DT12" s="529" t="s">
        <v>1351</v>
      </c>
      <c r="DU12" s="530"/>
      <c r="DV12" s="213"/>
      <c r="DX12" s="177"/>
      <c r="DY12" s="177"/>
    </row>
    <row r="13" spans="1:129" ht="19.5" customHeight="1" thickBot="1">
      <c r="A13" s="51"/>
      <c r="B13" s="84"/>
      <c r="C13" s="1005"/>
      <c r="D13" s="1005"/>
      <c r="E13" s="1005"/>
      <c r="F13" s="1005"/>
      <c r="G13" s="1005"/>
      <c r="H13" s="1005"/>
      <c r="I13" s="1005"/>
      <c r="J13" s="1005"/>
      <c r="K13" s="1005"/>
      <c r="L13" s="53"/>
      <c r="M13" s="1341"/>
      <c r="N13" s="1341"/>
      <c r="O13" s="1341"/>
      <c r="P13" s="1341"/>
      <c r="Q13" s="1341"/>
      <c r="R13" s="1341"/>
      <c r="S13" s="1341"/>
      <c r="T13" s="1341"/>
      <c r="U13" s="1341"/>
      <c r="V13" s="1341"/>
      <c r="W13" s="1341"/>
      <c r="X13" s="1341"/>
      <c r="Y13" s="1341"/>
      <c r="Z13" s="1341"/>
      <c r="AA13" s="1341"/>
      <c r="AB13" s="1341"/>
      <c r="AC13" s="1341"/>
      <c r="AD13" s="1341"/>
      <c r="AE13" s="1341"/>
      <c r="AF13" s="1342"/>
      <c r="AG13" s="1342"/>
      <c r="AH13" s="1342"/>
      <c r="AI13" s="1342"/>
      <c r="AJ13" s="1342"/>
      <c r="AK13" s="1342"/>
      <c r="AL13" s="1342"/>
      <c r="AM13" s="1342"/>
      <c r="AN13" s="1342"/>
      <c r="AO13" s="1342"/>
      <c r="AP13" s="1342"/>
      <c r="AQ13" s="1342"/>
      <c r="AR13" s="1342"/>
      <c r="AS13" s="1342"/>
      <c r="AT13" s="1342"/>
      <c r="AU13" s="72"/>
      <c r="BX13" s="29"/>
      <c r="BY13" s="29"/>
      <c r="BZ13" s="522" t="s">
        <v>1223</v>
      </c>
      <c r="CA13" s="523" t="str">
        <f t="shared" si="3"/>
        <v>0522770</v>
      </c>
      <c r="CB13" s="524" t="s">
        <v>596</v>
      </c>
      <c r="CC13" s="213"/>
      <c r="CD13" s="179"/>
      <c r="CE13" s="179"/>
      <c r="CF13" s="179"/>
      <c r="CG13" s="213"/>
      <c r="CH13" s="186" t="s">
        <v>254</v>
      </c>
      <c r="CI13" s="186" t="s">
        <v>61</v>
      </c>
      <c r="CJ13" s="186">
        <v>8</v>
      </c>
      <c r="CK13" s="186" t="s">
        <v>170</v>
      </c>
      <c r="CL13" s="186" t="s">
        <v>174</v>
      </c>
      <c r="CM13" s="186"/>
      <c r="CN13" s="186"/>
      <c r="CO13" s="187" t="s">
        <v>323</v>
      </c>
      <c r="CP13" s="188" t="str">
        <f>RIGHT("0000"&amp;L8,4)&amp;RIGHT("00"&amp;P8,2)&amp;RIGHT("00"&amp;T8,2)</f>
        <v>20190825</v>
      </c>
      <c r="CQ13" s="167"/>
      <c r="CR13" s="189" t="s">
        <v>1607</v>
      </c>
      <c r="CS13" s="189">
        <v>941</v>
      </c>
      <c r="CT13" s="190" t="str">
        <f t="shared" si="4"/>
        <v>20191001</v>
      </c>
      <c r="CU13" s="191">
        <f t="shared" si="5"/>
        <v>0</v>
      </c>
      <c r="CV13" s="169">
        <f t="shared" si="0"/>
        <v>0</v>
      </c>
      <c r="CW13" s="216" t="s">
        <v>248</v>
      </c>
      <c r="CX13" s="216" t="s">
        <v>87</v>
      </c>
      <c r="CY13" s="217" t="s">
        <v>660</v>
      </c>
      <c r="CZ13" s="218" t="s">
        <v>295</v>
      </c>
      <c r="DA13" s="217" t="s">
        <v>569</v>
      </c>
      <c r="DB13" s="216" t="str">
        <f t="shared" si="1"/>
        <v>001</v>
      </c>
      <c r="DC13" s="219" t="s">
        <v>249</v>
      </c>
      <c r="DD13" s="220"/>
      <c r="DE13" s="173"/>
      <c r="DF13" s="173"/>
      <c r="DG13" s="173"/>
      <c r="DH13" s="195" t="s">
        <v>858</v>
      </c>
      <c r="DI13" s="235" t="s">
        <v>2114</v>
      </c>
      <c r="DJ13" s="197"/>
      <c r="DK13" s="198" t="str">
        <f t="shared" si="2"/>
        <v>93101PVC</v>
      </c>
      <c r="DL13" s="199" t="s">
        <v>1697</v>
      </c>
      <c r="DM13" s="200" t="s">
        <v>2110</v>
      </c>
      <c r="DN13" s="232" t="str">
        <f>ASC(AV20)</f>
        <v/>
      </c>
      <c r="DO13" s="233"/>
      <c r="DP13" s="528" t="s">
        <v>1346</v>
      </c>
      <c r="DQ13" s="528" t="s">
        <v>1352</v>
      </c>
      <c r="DR13" s="528" t="s">
        <v>1325</v>
      </c>
      <c r="DS13" s="528" t="s">
        <v>1348</v>
      </c>
      <c r="DT13" s="529" t="s">
        <v>1353</v>
      </c>
      <c r="DU13" s="530"/>
      <c r="DV13" s="213"/>
      <c r="DX13" s="177"/>
      <c r="DY13" s="177"/>
    </row>
    <row r="14" spans="1:129" ht="19.5" customHeight="1" thickTop="1">
      <c r="A14" s="51"/>
      <c r="B14" s="84"/>
      <c r="C14" s="2297" t="s">
        <v>400</v>
      </c>
      <c r="D14" s="2298"/>
      <c r="E14" s="2298"/>
      <c r="F14" s="2298"/>
      <c r="G14" s="2298"/>
      <c r="H14" s="2298"/>
      <c r="I14" s="2299"/>
      <c r="J14" s="2306" t="s">
        <v>747</v>
      </c>
      <c r="K14" s="2298"/>
      <c r="L14" s="2309" t="s">
        <v>748</v>
      </c>
      <c r="M14" s="2310"/>
      <c r="N14" s="2311"/>
      <c r="O14" s="2318" t="s">
        <v>917</v>
      </c>
      <c r="P14" s="2319"/>
      <c r="Q14" s="2201" t="s">
        <v>1915</v>
      </c>
      <c r="R14" s="2201"/>
      <c r="S14" s="2201"/>
      <c r="T14" s="2201"/>
      <c r="U14" s="2201" t="s">
        <v>1916</v>
      </c>
      <c r="V14" s="2201"/>
      <c r="W14" s="2201"/>
      <c r="X14" s="2201"/>
      <c r="Y14" s="2201" t="s">
        <v>1917</v>
      </c>
      <c r="Z14" s="2201"/>
      <c r="AA14" s="2201"/>
      <c r="AB14" s="2201"/>
      <c r="AC14" s="2201" t="s">
        <v>1918</v>
      </c>
      <c r="AD14" s="2201"/>
      <c r="AE14" s="2201"/>
      <c r="AF14" s="2201"/>
      <c r="AG14" s="2201" t="s">
        <v>1919</v>
      </c>
      <c r="AH14" s="2201"/>
      <c r="AI14" s="2201"/>
      <c r="AJ14" s="2201"/>
      <c r="AK14" s="2235" t="s">
        <v>749</v>
      </c>
      <c r="AL14" s="2235"/>
      <c r="AM14" s="2235"/>
      <c r="AN14" s="2235"/>
      <c r="AO14" s="2235"/>
      <c r="AP14" s="2235"/>
      <c r="AQ14" s="2235"/>
      <c r="AR14" s="2235"/>
      <c r="AS14" s="2235"/>
      <c r="AT14" s="2236"/>
      <c r="AU14" s="72"/>
      <c r="AY14" s="554" t="s">
        <v>401</v>
      </c>
      <c r="AZ14" s="234" t="s">
        <v>856</v>
      </c>
      <c r="BX14" s="29"/>
      <c r="BY14" s="29"/>
      <c r="BZ14" s="522" t="s">
        <v>1224</v>
      </c>
      <c r="CA14" s="523" t="str">
        <f t="shared" si="3"/>
        <v>0524381</v>
      </c>
      <c r="CB14" s="524" t="s">
        <v>597</v>
      </c>
      <c r="CC14" s="213"/>
      <c r="CD14" s="179"/>
      <c r="CE14" s="179"/>
      <c r="CF14" s="179"/>
      <c r="CG14" s="213"/>
      <c r="CH14" s="186" t="s">
        <v>777</v>
      </c>
      <c r="CI14" s="186" t="s">
        <v>61</v>
      </c>
      <c r="CJ14" s="186">
        <v>8</v>
      </c>
      <c r="CK14" s="186" t="s">
        <v>170</v>
      </c>
      <c r="CL14" s="186" t="s">
        <v>174</v>
      </c>
      <c r="CM14" s="186"/>
      <c r="CN14" s="186"/>
      <c r="CO14" s="187" t="s">
        <v>527</v>
      </c>
      <c r="CP14" s="188" t="str">
        <f>RIGHT("0000"&amp;AH8,4)&amp;RIGHT("00"&amp;AL8,2)&amp;RIGHT("00"&amp;AP8,2)</f>
        <v>20191001</v>
      </c>
      <c r="CQ14" s="167"/>
      <c r="CR14" s="189" t="s">
        <v>1608</v>
      </c>
      <c r="CS14" s="189">
        <v>942</v>
      </c>
      <c r="CT14" s="190" t="str">
        <f t="shared" si="4"/>
        <v>20191001</v>
      </c>
      <c r="CU14" s="191">
        <f t="shared" si="5"/>
        <v>1</v>
      </c>
      <c r="CV14" s="169">
        <f t="shared" si="0"/>
        <v>1</v>
      </c>
      <c r="CW14" s="216" t="s">
        <v>247</v>
      </c>
      <c r="CX14" s="216" t="s">
        <v>87</v>
      </c>
      <c r="CY14" s="217" t="s">
        <v>660</v>
      </c>
      <c r="CZ14" s="218" t="s">
        <v>295</v>
      </c>
      <c r="DA14" s="217" t="s">
        <v>570</v>
      </c>
      <c r="DB14" s="216" t="str">
        <f t="shared" si="1"/>
        <v>001</v>
      </c>
      <c r="DC14" s="219" t="s">
        <v>667</v>
      </c>
      <c r="DD14" s="220"/>
      <c r="DE14" s="173"/>
      <c r="DF14" s="173"/>
      <c r="DG14" s="173"/>
      <c r="DH14" s="195" t="s">
        <v>858</v>
      </c>
      <c r="DI14" s="235" t="s">
        <v>2092</v>
      </c>
      <c r="DJ14" s="197"/>
      <c r="DK14" s="198" t="str">
        <f t="shared" si="2"/>
        <v>93101PVD</v>
      </c>
      <c r="DL14" s="199" t="s">
        <v>1697</v>
      </c>
      <c r="DM14" s="200" t="s">
        <v>2111</v>
      </c>
      <c r="DN14" s="975" t="str">
        <f>""</f>
        <v/>
      </c>
      <c r="DO14" s="233"/>
      <c r="DP14" s="528" t="s">
        <v>1346</v>
      </c>
      <c r="DQ14" s="528" t="s">
        <v>1354</v>
      </c>
      <c r="DR14" s="528" t="s">
        <v>1325</v>
      </c>
      <c r="DS14" s="528" t="s">
        <v>1348</v>
      </c>
      <c r="DT14" s="529" t="s">
        <v>1355</v>
      </c>
      <c r="DU14" s="530"/>
      <c r="DV14" s="213"/>
      <c r="DX14" s="177"/>
      <c r="DY14" s="177"/>
    </row>
    <row r="15" spans="1:129" ht="19.5" customHeight="1">
      <c r="A15" s="51"/>
      <c r="B15" s="84"/>
      <c r="C15" s="2300"/>
      <c r="D15" s="2301"/>
      <c r="E15" s="2301"/>
      <c r="F15" s="2301"/>
      <c r="G15" s="2301"/>
      <c r="H15" s="2301"/>
      <c r="I15" s="2302"/>
      <c r="J15" s="2307"/>
      <c r="K15" s="2301"/>
      <c r="L15" s="2312"/>
      <c r="M15" s="2313"/>
      <c r="N15" s="2314"/>
      <c r="O15" s="2320"/>
      <c r="P15" s="2321"/>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37"/>
      <c r="AL15" s="2237"/>
      <c r="AM15" s="2237"/>
      <c r="AN15" s="2237"/>
      <c r="AO15" s="2237"/>
      <c r="AP15" s="2237"/>
      <c r="AQ15" s="2237"/>
      <c r="AR15" s="2237"/>
      <c r="AS15" s="2237"/>
      <c r="AT15" s="2238"/>
      <c r="AU15" s="72"/>
      <c r="AY15" s="555"/>
      <c r="AZ15" s="236"/>
      <c r="BL15" s="11" t="s">
        <v>808</v>
      </c>
      <c r="BN15" s="237"/>
      <c r="BO15" s="237"/>
      <c r="BP15" s="11" t="s">
        <v>807</v>
      </c>
      <c r="BX15" s="29"/>
      <c r="BY15" s="29"/>
      <c r="BZ15" s="522" t="s">
        <v>1225</v>
      </c>
      <c r="CA15" s="523" t="str">
        <f t="shared" si="3"/>
        <v>0524934</v>
      </c>
      <c r="CB15" s="524" t="s">
        <v>598</v>
      </c>
      <c r="CC15" s="213"/>
      <c r="CD15" s="179"/>
      <c r="CE15" s="179"/>
      <c r="CF15" s="179"/>
      <c r="CG15" s="213"/>
      <c r="CH15" s="164" t="s">
        <v>543</v>
      </c>
      <c r="CI15" s="164"/>
      <c r="CJ15" s="164"/>
      <c r="CK15" s="164"/>
      <c r="CL15" s="164"/>
      <c r="CM15" s="164"/>
      <c r="CN15" s="164"/>
      <c r="CO15" s="165"/>
      <c r="CP15" s="166"/>
      <c r="CQ15" s="169"/>
      <c r="CR15" s="189" t="s">
        <v>1609</v>
      </c>
      <c r="CS15" s="189"/>
      <c r="CT15" s="190" t="str">
        <f t="shared" si="4"/>
        <v>20191001</v>
      </c>
      <c r="CU15" s="191">
        <f>IF(CV15&gt;0,1,0)</f>
        <v>0</v>
      </c>
      <c r="CV15" s="169">
        <f>SUMIF(AY$10:AY$88,CS15,AZ$10:AZ$88)</f>
        <v>0</v>
      </c>
      <c r="CW15" s="216" t="s">
        <v>244</v>
      </c>
      <c r="CX15" s="216" t="s">
        <v>640</v>
      </c>
      <c r="CY15" s="238"/>
      <c r="CZ15" s="217" t="s">
        <v>310</v>
      </c>
      <c r="DA15" s="217"/>
      <c r="DB15" s="216" t="str">
        <f t="shared" si="1"/>
        <v>001</v>
      </c>
      <c r="DC15" s="219" t="s">
        <v>245</v>
      </c>
      <c r="DD15" s="220"/>
      <c r="DE15" s="173"/>
      <c r="DF15" s="173"/>
      <c r="DG15" s="173"/>
      <c r="DH15" s="551" t="s">
        <v>857</v>
      </c>
      <c r="DI15" s="235" t="s">
        <v>866</v>
      </c>
      <c r="DJ15" s="197"/>
      <c r="DK15" s="198" t="str">
        <f t="shared" si="2"/>
        <v>93201PW2</v>
      </c>
      <c r="DL15" s="199" t="s">
        <v>1699</v>
      </c>
      <c r="DM15" s="200" t="s">
        <v>1465</v>
      </c>
      <c r="DN15" s="232" t="str">
        <f>T(記入シート1!I67)</f>
        <v/>
      </c>
      <c r="DO15" s="233"/>
      <c r="DP15" s="528" t="s">
        <v>1346</v>
      </c>
      <c r="DQ15" s="528" t="s">
        <v>1356</v>
      </c>
      <c r="DR15" s="528" t="s">
        <v>1325</v>
      </c>
      <c r="DS15" s="528" t="s">
        <v>1348</v>
      </c>
      <c r="DT15" s="529" t="s">
        <v>1357</v>
      </c>
      <c r="DU15" s="530"/>
      <c r="DV15" s="213"/>
      <c r="DX15" s="177"/>
      <c r="DY15" s="177"/>
    </row>
    <row r="16" spans="1:129" ht="19.5" customHeight="1">
      <c r="A16" s="51"/>
      <c r="B16" s="84"/>
      <c r="C16" s="2303"/>
      <c r="D16" s="2304"/>
      <c r="E16" s="2304"/>
      <c r="F16" s="2304"/>
      <c r="G16" s="2304"/>
      <c r="H16" s="2304"/>
      <c r="I16" s="2305"/>
      <c r="J16" s="2308"/>
      <c r="K16" s="2304"/>
      <c r="L16" s="2315"/>
      <c r="M16" s="2316"/>
      <c r="N16" s="2317"/>
      <c r="O16" s="2322"/>
      <c r="P16" s="232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39"/>
      <c r="AL16" s="2239"/>
      <c r="AM16" s="2239"/>
      <c r="AN16" s="2239"/>
      <c r="AO16" s="2239"/>
      <c r="AP16" s="2239"/>
      <c r="AQ16" s="2239"/>
      <c r="AR16" s="2239"/>
      <c r="AS16" s="2239"/>
      <c r="AT16" s="2240"/>
      <c r="AU16" s="72"/>
      <c r="BL16" s="571">
        <f>COLUMN(Q14)</f>
        <v>17</v>
      </c>
      <c r="BM16" s="571">
        <f>COLUMN(U14)</f>
        <v>21</v>
      </c>
      <c r="BN16" s="571">
        <f>COLUMN(Y14)</f>
        <v>25</v>
      </c>
      <c r="BO16" s="571">
        <f>COLUMN(AC14)</f>
        <v>29</v>
      </c>
      <c r="BP16" s="571">
        <f>COLUMN(AG14)</f>
        <v>33</v>
      </c>
      <c r="BX16" s="29"/>
      <c r="BY16" s="29"/>
      <c r="BZ16" s="522" t="s">
        <v>1226</v>
      </c>
      <c r="CA16" s="523" t="str">
        <f t="shared" si="3"/>
        <v>0525735</v>
      </c>
      <c r="CB16" s="524" t="s">
        <v>599</v>
      </c>
      <c r="CC16" s="213"/>
      <c r="CD16" s="179"/>
      <c r="CE16" s="179"/>
      <c r="CF16" s="179"/>
      <c r="CG16" s="213"/>
      <c r="CH16" s="180" t="s">
        <v>277</v>
      </c>
      <c r="CI16" s="181" t="s">
        <v>532</v>
      </c>
      <c r="CJ16" s="181" t="s">
        <v>275</v>
      </c>
      <c r="CK16" s="180" t="s">
        <v>274</v>
      </c>
      <c r="CL16" s="180" t="s">
        <v>533</v>
      </c>
      <c r="CM16" s="180" t="s">
        <v>280</v>
      </c>
      <c r="CN16" s="180" t="s">
        <v>281</v>
      </c>
      <c r="CO16" s="180" t="s">
        <v>327</v>
      </c>
      <c r="CP16" s="180" t="s">
        <v>282</v>
      </c>
      <c r="CQ16" s="167"/>
      <c r="CR16" s="189"/>
      <c r="CS16" s="189"/>
      <c r="CT16" s="189"/>
      <c r="CU16" s="230"/>
      <c r="CV16" s="169"/>
      <c r="CW16" s="216" t="s">
        <v>242</v>
      </c>
      <c r="CX16" s="216" t="s">
        <v>87</v>
      </c>
      <c r="CY16" s="217" t="s">
        <v>660</v>
      </c>
      <c r="CZ16" s="218" t="s">
        <v>295</v>
      </c>
      <c r="DA16" s="217" t="s">
        <v>570</v>
      </c>
      <c r="DB16" s="216" t="str">
        <f t="shared" si="1"/>
        <v>001</v>
      </c>
      <c r="DC16" s="219" t="s">
        <v>243</v>
      </c>
      <c r="DD16" s="220"/>
      <c r="DE16" s="173"/>
      <c r="DF16" s="173"/>
      <c r="DG16" s="173"/>
      <c r="DH16" s="551" t="s">
        <v>857</v>
      </c>
      <c r="DI16" s="235" t="s">
        <v>1696</v>
      </c>
      <c r="DJ16" s="197"/>
      <c r="DK16" s="198" t="str">
        <f t="shared" si="2"/>
        <v>93201PW3</v>
      </c>
      <c r="DL16" s="199" t="s">
        <v>1699</v>
      </c>
      <c r="DM16" s="200" t="s">
        <v>1700</v>
      </c>
      <c r="DN16" s="239" t="str">
        <f>"5"</f>
        <v>5</v>
      </c>
      <c r="DO16" s="233"/>
      <c r="DP16" s="528" t="s">
        <v>1346</v>
      </c>
      <c r="DQ16" s="528" t="s">
        <v>1358</v>
      </c>
      <c r="DR16" s="528" t="s">
        <v>1325</v>
      </c>
      <c r="DS16" s="528" t="s">
        <v>1348</v>
      </c>
      <c r="DT16" s="529" t="s">
        <v>1359</v>
      </c>
      <c r="DU16" s="530"/>
      <c r="DV16" s="213"/>
      <c r="DX16" s="177"/>
      <c r="DY16" s="177"/>
    </row>
    <row r="17" spans="1:129" ht="19.5" customHeight="1">
      <c r="A17" s="51"/>
      <c r="B17" s="84"/>
      <c r="C17" s="2083" t="s">
        <v>1645</v>
      </c>
      <c r="D17" s="2084"/>
      <c r="E17" s="2084"/>
      <c r="F17" s="2084"/>
      <c r="G17" s="2084"/>
      <c r="H17" s="2084"/>
      <c r="I17" s="2084"/>
      <c r="J17" s="49"/>
      <c r="K17" s="49"/>
      <c r="L17" s="50"/>
      <c r="M17" s="51"/>
      <c r="N17" s="51"/>
      <c r="O17" s="51"/>
      <c r="P17" s="51"/>
      <c r="Q17" s="51"/>
      <c r="R17" s="51"/>
      <c r="S17" s="51"/>
      <c r="T17" s="51"/>
      <c r="U17" s="51"/>
      <c r="V17" s="51"/>
      <c r="W17" s="51"/>
      <c r="X17" s="51"/>
      <c r="Y17" s="51"/>
      <c r="Z17" s="51"/>
      <c r="AA17" s="51"/>
      <c r="AB17" s="51"/>
      <c r="AC17" s="51"/>
      <c r="AD17" s="51"/>
      <c r="AE17" s="51"/>
      <c r="AF17" s="141"/>
      <c r="AG17" s="141"/>
      <c r="AH17" s="141"/>
      <c r="AI17" s="141"/>
      <c r="AJ17" s="141"/>
      <c r="AK17" s="141"/>
      <c r="AL17" s="141"/>
      <c r="AM17" s="141"/>
      <c r="AN17" s="141"/>
      <c r="AO17" s="141"/>
      <c r="AP17" s="51"/>
      <c r="AQ17" s="51"/>
      <c r="AR17" s="51"/>
      <c r="AS17" s="51"/>
      <c r="AT17" s="52"/>
      <c r="AU17" s="72"/>
      <c r="AV17" s="671" t="b">
        <f>IF(OR(AV18=TRUE,AV19=TRUE,AV21=TRUE),TRUE,FALSE)</f>
        <v>1</v>
      </c>
      <c r="AW17" s="672" t="s">
        <v>1706</v>
      </c>
      <c r="AX17" s="240"/>
      <c r="AY17" s="241" t="s">
        <v>7</v>
      </c>
      <c r="AZ17" s="241" t="s">
        <v>404</v>
      </c>
      <c r="BA17" s="242" t="s">
        <v>774</v>
      </c>
      <c r="BB17" s="242" t="s">
        <v>0</v>
      </c>
      <c r="BC17" s="242" t="s">
        <v>405</v>
      </c>
      <c r="BD17" s="242" t="s">
        <v>810</v>
      </c>
      <c r="BE17" s="242"/>
      <c r="BF17" s="242"/>
      <c r="BG17" s="242"/>
      <c r="BH17" s="242"/>
      <c r="BI17" s="243" t="s">
        <v>406</v>
      </c>
      <c r="BJ17" s="243" t="s">
        <v>407</v>
      </c>
      <c r="BK17" s="243" t="s">
        <v>408</v>
      </c>
      <c r="BL17" s="244" t="s">
        <v>808</v>
      </c>
      <c r="BM17" s="242" t="s">
        <v>809</v>
      </c>
      <c r="BN17" s="244" t="s">
        <v>409</v>
      </c>
      <c r="BO17" s="244" t="s">
        <v>410</v>
      </c>
      <c r="BP17" s="244" t="s">
        <v>411</v>
      </c>
      <c r="BR17" s="242" t="s">
        <v>7</v>
      </c>
      <c r="BX17" s="212"/>
      <c r="BY17" s="212"/>
      <c r="BZ17" s="522" t="s">
        <v>1227</v>
      </c>
      <c r="CA17" s="523" t="str">
        <f t="shared" si="3"/>
        <v>1202892</v>
      </c>
      <c r="CB17" s="524" t="s">
        <v>1287</v>
      </c>
      <c r="CC17" s="213"/>
      <c r="CD17" s="179"/>
      <c r="CE17" s="179"/>
      <c r="CF17" s="179"/>
      <c r="CG17" s="213"/>
      <c r="CH17" s="186" t="s">
        <v>238</v>
      </c>
      <c r="CI17" s="186" t="s">
        <v>21</v>
      </c>
      <c r="CJ17" s="186">
        <v>60</v>
      </c>
      <c r="CK17" s="186" t="s">
        <v>170</v>
      </c>
      <c r="CL17" s="186" t="s">
        <v>87</v>
      </c>
      <c r="CM17" s="186"/>
      <c r="CN17" s="186"/>
      <c r="CO17" s="187" t="s">
        <v>237</v>
      </c>
      <c r="CP17" s="245" t="str">
        <f>ASC(SUBSTITUTE(SUBSTITUTE(記入シート1!I27,"ヴ","ウﾞ"),"・",""))</f>
        <v/>
      </c>
      <c r="CQ17" s="167"/>
      <c r="CR17" s="189"/>
      <c r="CS17" s="189"/>
      <c r="CT17" s="189"/>
      <c r="CU17" s="230"/>
      <c r="CV17" s="169"/>
      <c r="CW17" s="216" t="s">
        <v>239</v>
      </c>
      <c r="CX17" s="216" t="s">
        <v>572</v>
      </c>
      <c r="CY17" s="217" t="s">
        <v>660</v>
      </c>
      <c r="CZ17" s="218" t="s">
        <v>295</v>
      </c>
      <c r="DA17" s="217"/>
      <c r="DB17" s="216" t="str">
        <f t="shared" si="1"/>
        <v>001</v>
      </c>
      <c r="DC17" s="219" t="s">
        <v>240</v>
      </c>
      <c r="DD17" s="220"/>
      <c r="DE17" s="173"/>
      <c r="DF17" s="173"/>
      <c r="DG17" s="173"/>
      <c r="DH17" s="551" t="s">
        <v>857</v>
      </c>
      <c r="DI17" s="235" t="s">
        <v>2089</v>
      </c>
      <c r="DJ17" s="197"/>
      <c r="DK17" s="198" t="str">
        <f t="shared" si="2"/>
        <v>93201PW4</v>
      </c>
      <c r="DL17" s="199" t="s">
        <v>1699</v>
      </c>
      <c r="DM17" s="200" t="s">
        <v>2093</v>
      </c>
      <c r="DN17" s="239" t="str">
        <f>T(記入シート1!I31)</f>
        <v/>
      </c>
      <c r="DO17" s="233"/>
      <c r="DP17" s="528" t="s">
        <v>1346</v>
      </c>
      <c r="DQ17" s="528" t="s">
        <v>1360</v>
      </c>
      <c r="DR17" s="528" t="s">
        <v>1325</v>
      </c>
      <c r="DS17" s="528" t="s">
        <v>1361</v>
      </c>
      <c r="DT17" s="529" t="s">
        <v>1362</v>
      </c>
      <c r="DU17" s="530"/>
      <c r="DV17" s="213"/>
      <c r="DX17" s="177"/>
      <c r="DY17" s="177"/>
    </row>
    <row r="18" spans="1:129" ht="19.5" customHeight="1">
      <c r="A18" s="51"/>
      <c r="B18" s="84"/>
      <c r="C18" s="2083" t="s">
        <v>4314</v>
      </c>
      <c r="D18" s="2084"/>
      <c r="E18" s="2084"/>
      <c r="F18" s="2084"/>
      <c r="G18" s="2084"/>
      <c r="H18" s="2084"/>
      <c r="I18" s="2085"/>
      <c r="J18" s="2355"/>
      <c r="K18" s="2356"/>
      <c r="L18" s="2357" t="s">
        <v>584</v>
      </c>
      <c r="M18" s="2358"/>
      <c r="N18" s="2359"/>
      <c r="O18" s="2292" t="s">
        <v>1685</v>
      </c>
      <c r="P18" s="2292"/>
      <c r="Q18" s="2234">
        <v>0</v>
      </c>
      <c r="R18" s="2234"/>
      <c r="S18" s="2234"/>
      <c r="T18" s="2234"/>
      <c r="U18" s="2234">
        <v>0</v>
      </c>
      <c r="V18" s="2234"/>
      <c r="W18" s="2234"/>
      <c r="X18" s="2234"/>
      <c r="Y18" s="2268">
        <v>0</v>
      </c>
      <c r="Z18" s="2268"/>
      <c r="AA18" s="2268"/>
      <c r="AB18" s="2268"/>
      <c r="AC18" s="2268">
        <v>0</v>
      </c>
      <c r="AD18" s="2268"/>
      <c r="AE18" s="2268"/>
      <c r="AF18" s="2268"/>
      <c r="AG18" s="2234">
        <v>0</v>
      </c>
      <c r="AH18" s="2234"/>
      <c r="AI18" s="2234"/>
      <c r="AJ18" s="2234"/>
      <c r="AK18" s="2269"/>
      <c r="AL18" s="2270"/>
      <c r="AM18" s="2270"/>
      <c r="AN18" s="2270"/>
      <c r="AO18" s="2270"/>
      <c r="AP18" s="2270"/>
      <c r="AQ18" s="2270"/>
      <c r="AR18" s="2270"/>
      <c r="AS18" s="2270"/>
      <c r="AT18" s="2271"/>
      <c r="AU18" s="72"/>
      <c r="AV18" s="160" t="b">
        <v>1</v>
      </c>
      <c r="AW18" s="332">
        <f>IF(AV18=TRUE,AV18*1,0)</f>
        <v>1</v>
      </c>
      <c r="AX18" s="332"/>
      <c r="AY18" s="246" t="str">
        <f>TEXT(BR18,"000")</f>
        <v>932</v>
      </c>
      <c r="AZ18" s="246">
        <f>AW18</f>
        <v>1</v>
      </c>
      <c r="BA18" s="248" t="str">
        <f>VLOOKUP(O18,$BE$71:$BF$72,2,FALSE)</f>
        <v>82</v>
      </c>
      <c r="BB18" s="248" t="str">
        <f>$AZ$14</f>
        <v>00</v>
      </c>
      <c r="BC18" s="248" t="s">
        <v>859</v>
      </c>
      <c r="BD18" s="248">
        <f>ROW(C18)</f>
        <v>18</v>
      </c>
      <c r="BE18" s="248">
        <f>IF(AY18&amp;BC18=AY17&amp;BC17,BE17+1,1)</f>
        <v>1</v>
      </c>
      <c r="BF18" s="249" t="str">
        <f>AY18&amp;BC18&amp;BE18</f>
        <v>932932011</v>
      </c>
      <c r="BG18" s="609"/>
      <c r="BH18" s="610"/>
      <c r="BI18" s="609" t="str">
        <f>BR18&amp;"01"</f>
        <v>93201</v>
      </c>
      <c r="BJ18" s="609">
        <f t="shared" ref="BJ18:BJ19" si="6">IF(L18=$BC$2,1,0)</f>
        <v>1</v>
      </c>
      <c r="BK18" s="248">
        <f>AZ18</f>
        <v>1</v>
      </c>
      <c r="BL18" s="838">
        <f>IF(AW18=1,Q18,"")</f>
        <v>0</v>
      </c>
      <c r="BM18" s="838">
        <f>IF(AW18=1,U18,"")</f>
        <v>0</v>
      </c>
      <c r="BN18" s="837">
        <f>IF(AW18=0,"",Y18)</f>
        <v>0</v>
      </c>
      <c r="BO18" s="837">
        <f>IF(AW18=0,"",AC18)</f>
        <v>0</v>
      </c>
      <c r="BP18" s="838">
        <f>IF(AW18=0,"",AG18)</f>
        <v>0</v>
      </c>
      <c r="BR18" s="248">
        <v>932</v>
      </c>
      <c r="BZ18" s="522" t="s">
        <v>1228</v>
      </c>
      <c r="CA18" s="523" t="str">
        <f t="shared" si="3"/>
        <v>1202895</v>
      </c>
      <c r="CB18" s="524" t="s">
        <v>600</v>
      </c>
      <c r="CC18" s="254"/>
      <c r="CD18" s="179"/>
      <c r="CE18" s="179"/>
      <c r="CF18" s="179"/>
      <c r="CG18" s="254"/>
      <c r="CH18" s="186" t="s">
        <v>329</v>
      </c>
      <c r="CI18" s="186" t="s">
        <v>20</v>
      </c>
      <c r="CJ18" s="186">
        <v>60</v>
      </c>
      <c r="CK18" s="186" t="s">
        <v>170</v>
      </c>
      <c r="CL18" s="186" t="s">
        <v>87</v>
      </c>
      <c r="CM18" s="186"/>
      <c r="CN18" s="186"/>
      <c r="CO18" s="187" t="s">
        <v>241</v>
      </c>
      <c r="CP18" s="245" t="str">
        <f>T(記入シート1!I28)</f>
        <v/>
      </c>
      <c r="CQ18" s="167"/>
      <c r="CR18" s="189"/>
      <c r="CS18" s="189"/>
      <c r="CT18" s="189"/>
      <c r="CU18" s="230"/>
      <c r="CV18" s="169"/>
      <c r="CW18" s="216" t="s">
        <v>235</v>
      </c>
      <c r="CX18" s="216" t="s">
        <v>572</v>
      </c>
      <c r="CY18" s="217" t="s">
        <v>660</v>
      </c>
      <c r="CZ18" s="218" t="s">
        <v>295</v>
      </c>
      <c r="DA18" s="217"/>
      <c r="DB18" s="216" t="str">
        <f t="shared" si="1"/>
        <v>001</v>
      </c>
      <c r="DC18" s="219" t="s">
        <v>236</v>
      </c>
      <c r="DD18" s="220"/>
      <c r="DE18" s="173"/>
      <c r="DF18" s="173"/>
      <c r="DG18" s="173"/>
      <c r="DH18" s="551" t="s">
        <v>857</v>
      </c>
      <c r="DI18" s="261" t="s">
        <v>2090</v>
      </c>
      <c r="DJ18" s="261"/>
      <c r="DK18" s="198" t="str">
        <f t="shared" si="2"/>
        <v>93201PW5</v>
      </c>
      <c r="DL18" s="199" t="s">
        <v>1699</v>
      </c>
      <c r="DM18" s="200" t="s">
        <v>2094</v>
      </c>
      <c r="DN18" s="239" t="str">
        <f>T(記入シート1!AB64)</f>
        <v/>
      </c>
      <c r="DO18" s="233"/>
      <c r="DP18" s="533" t="s">
        <v>1346</v>
      </c>
      <c r="DQ18" s="533" t="s">
        <v>1363</v>
      </c>
      <c r="DR18" s="533" t="s">
        <v>1338</v>
      </c>
      <c r="DS18" s="533"/>
      <c r="DT18" s="533" t="s">
        <v>1364</v>
      </c>
      <c r="DU18" s="534"/>
      <c r="DV18" s="213"/>
      <c r="DX18" s="177"/>
      <c r="DY18" s="177"/>
    </row>
    <row r="19" spans="1:129" ht="19.5" customHeight="1">
      <c r="A19" s="51"/>
      <c r="B19" s="84"/>
      <c r="C19" s="2284" t="s">
        <v>1454</v>
      </c>
      <c r="D19" s="2285"/>
      <c r="E19" s="2285"/>
      <c r="F19" s="2285"/>
      <c r="G19" s="2285"/>
      <c r="H19" s="2285"/>
      <c r="I19" s="2286"/>
      <c r="J19" s="2287"/>
      <c r="K19" s="2288"/>
      <c r="L19" s="2289" t="s">
        <v>805</v>
      </c>
      <c r="M19" s="2290"/>
      <c r="N19" s="2291"/>
      <c r="O19" s="2292" t="s">
        <v>1685</v>
      </c>
      <c r="P19" s="2292"/>
      <c r="Q19" s="2234">
        <v>0</v>
      </c>
      <c r="R19" s="2234"/>
      <c r="S19" s="2234"/>
      <c r="T19" s="2234"/>
      <c r="U19" s="2234">
        <v>0</v>
      </c>
      <c r="V19" s="2234"/>
      <c r="W19" s="2234"/>
      <c r="X19" s="2234"/>
      <c r="Y19" s="2268">
        <v>0</v>
      </c>
      <c r="Z19" s="2268"/>
      <c r="AA19" s="2268"/>
      <c r="AB19" s="2268"/>
      <c r="AC19" s="2268">
        <v>0</v>
      </c>
      <c r="AD19" s="2268"/>
      <c r="AE19" s="2268"/>
      <c r="AF19" s="2268"/>
      <c r="AG19" s="2234">
        <v>0</v>
      </c>
      <c r="AH19" s="2234"/>
      <c r="AI19" s="2234"/>
      <c r="AJ19" s="2234"/>
      <c r="AK19" s="977"/>
      <c r="AL19" s="978"/>
      <c r="AM19" s="2293" t="s">
        <v>2168</v>
      </c>
      <c r="AN19" s="2293"/>
      <c r="AO19" s="2293"/>
      <c r="AP19" s="2282" t="s">
        <v>2149</v>
      </c>
      <c r="AQ19" s="2282"/>
      <c r="AR19" s="2282"/>
      <c r="AS19" s="2282"/>
      <c r="AT19" s="2283"/>
      <c r="AU19" s="72"/>
      <c r="AV19" s="160" t="b">
        <v>1</v>
      </c>
      <c r="AW19" s="332">
        <f>IF(AV19=TRUE,AV19*1,0)</f>
        <v>1</v>
      </c>
      <c r="AX19" s="333"/>
      <c r="AY19" s="246" t="str">
        <f>TEXT(BR19,"000")</f>
        <v>931</v>
      </c>
      <c r="AZ19" s="246">
        <f>AW19</f>
        <v>1</v>
      </c>
      <c r="BA19" s="256" t="str">
        <f>VLOOKUP(O19,$BE$71:$BF$72,2,FALSE)</f>
        <v>82</v>
      </c>
      <c r="BB19" s="256" t="str">
        <f>$AZ$14</f>
        <v>00</v>
      </c>
      <c r="BC19" s="248" t="s">
        <v>860</v>
      </c>
      <c r="BD19" s="248">
        <f>ROW(C19)</f>
        <v>19</v>
      </c>
      <c r="BE19" s="256">
        <f>IF(AY19&amp;BC19=AY18&amp;BC18,BE18+1,1)</f>
        <v>1</v>
      </c>
      <c r="BF19" s="258" t="str">
        <f>AY19&amp;BC19&amp;BE19</f>
        <v>931931011</v>
      </c>
      <c r="BG19" s="611"/>
      <c r="BH19" s="610"/>
      <c r="BI19" s="612" t="str">
        <f>BR19&amp;"01"</f>
        <v>93101</v>
      </c>
      <c r="BJ19" s="609">
        <f t="shared" si="6"/>
        <v>1</v>
      </c>
      <c r="BK19" s="248">
        <f>AZ19</f>
        <v>1</v>
      </c>
      <c r="BL19" s="838">
        <f>IF(AW19=1,Q19,"")</f>
        <v>0</v>
      </c>
      <c r="BM19" s="838">
        <f>IF(AW19=1,U19,"")</f>
        <v>0</v>
      </c>
      <c r="BN19" s="837">
        <f>IF(AW19=0,"",Y19)</f>
        <v>0</v>
      </c>
      <c r="BO19" s="837">
        <f>IF(AW19=0,"",AC19)</f>
        <v>0</v>
      </c>
      <c r="BP19" s="838">
        <f>IF(AW19=0,"",AG19)</f>
        <v>0</v>
      </c>
      <c r="BR19" s="248">
        <v>931</v>
      </c>
      <c r="BZ19" s="522" t="s">
        <v>1229</v>
      </c>
      <c r="CA19" s="523" t="str">
        <f t="shared" si="3"/>
        <v>1203376</v>
      </c>
      <c r="CB19" s="524" t="s">
        <v>601</v>
      </c>
      <c r="CC19" s="254"/>
      <c r="CD19" s="179"/>
      <c r="CE19" s="179"/>
      <c r="CF19" s="179"/>
      <c r="CG19" s="254"/>
      <c r="CH19" s="186" t="s">
        <v>330</v>
      </c>
      <c r="CI19" s="186" t="s">
        <v>21</v>
      </c>
      <c r="CJ19" s="186">
        <v>255</v>
      </c>
      <c r="CK19" s="186" t="s">
        <v>170</v>
      </c>
      <c r="CL19" s="186" t="s">
        <v>174</v>
      </c>
      <c r="CM19" s="186"/>
      <c r="CN19" s="186"/>
      <c r="CO19" s="187" t="s">
        <v>227</v>
      </c>
      <c r="CP19" s="245" t="str">
        <f>ASC(記入シート1!J34)&amp;" "&amp;ASC(SUBSTITUTE(SUBSTITUTE(SUBSTITUTE(SUBSTITUTE(SUBSTITUTE(記入シート1!O34,"　","")," ",""),"ヴ","ウﾞ"),"・",""),"－","‐"))&amp;" "&amp;ASC(SUBSTITUTE(SUBSTITUTE(SUBSTITUTE(SUBSTITUTE(SUBSTITUTE(記入シート1!Z34,"　","")," ",""),"ヴ","ウﾞ"),"・",""),"－","‐"))&amp;IF(記入シート1!AK34="",""," "&amp;ASC(SUBSTITUTE(SUBSTITUTE(SUBSTITUTE(SUBSTITUTE(SUBSTITUTE(記入シート1!AK34,"　","")," ",""),"ヴ","ウﾞ"),"・",""),"－","‐")))</f>
        <v xml:space="preserve">(自動表示)  </v>
      </c>
      <c r="CQ19" s="167"/>
      <c r="CR19" s="189"/>
      <c r="CS19" s="189"/>
      <c r="CT19" s="189"/>
      <c r="CU19" s="230"/>
      <c r="CV19" s="169"/>
      <c r="CW19" s="216" t="s">
        <v>231</v>
      </c>
      <c r="CX19" s="216" t="s">
        <v>572</v>
      </c>
      <c r="CY19" s="217" t="s">
        <v>660</v>
      </c>
      <c r="CZ19" s="218" t="s">
        <v>295</v>
      </c>
      <c r="DA19" s="217"/>
      <c r="DB19" s="216" t="str">
        <f t="shared" si="1"/>
        <v>001</v>
      </c>
      <c r="DC19" s="219" t="s">
        <v>232</v>
      </c>
      <c r="DD19" s="220"/>
      <c r="DE19" s="173"/>
      <c r="DF19" s="173"/>
      <c r="DG19" s="173"/>
      <c r="DH19" s="551" t="s">
        <v>857</v>
      </c>
      <c r="DI19" s="261" t="s">
        <v>2091</v>
      </c>
      <c r="DJ19" s="261"/>
      <c r="DK19" s="198" t="str">
        <f t="shared" si="2"/>
        <v>93201PW6</v>
      </c>
      <c r="DL19" s="199" t="s">
        <v>1699</v>
      </c>
      <c r="DM19" s="200" t="s">
        <v>2095</v>
      </c>
      <c r="DN19" s="239" t="str">
        <f>T(記入シート1!AB67)</f>
        <v/>
      </c>
      <c r="DO19" s="233"/>
      <c r="DP19" s="533" t="s">
        <v>1346</v>
      </c>
      <c r="DQ19" s="533" t="s">
        <v>1365</v>
      </c>
      <c r="DR19" s="533" t="s">
        <v>1338</v>
      </c>
      <c r="DS19" s="533"/>
      <c r="DT19" s="533" t="s">
        <v>1366</v>
      </c>
      <c r="DU19" s="534"/>
      <c r="DV19" s="213"/>
      <c r="DX19" s="177"/>
      <c r="DY19" s="177"/>
    </row>
    <row r="20" spans="1:129" ht="19.5" customHeight="1">
      <c r="A20" s="51"/>
      <c r="B20" s="84"/>
      <c r="C20" s="2284" t="s">
        <v>914</v>
      </c>
      <c r="D20" s="2285"/>
      <c r="E20" s="2285"/>
      <c r="F20" s="2285"/>
      <c r="G20" s="2285"/>
      <c r="H20" s="2285"/>
      <c r="I20" s="2285"/>
      <c r="J20" s="330"/>
      <c r="K20" s="650"/>
      <c r="L20" s="2329"/>
      <c r="M20" s="2330"/>
      <c r="N20" s="2330"/>
      <c r="O20" s="2331"/>
      <c r="P20" s="2331"/>
      <c r="Q20" s="2272"/>
      <c r="R20" s="2272"/>
      <c r="S20" s="2272"/>
      <c r="T20" s="2272"/>
      <c r="U20" s="2272"/>
      <c r="V20" s="2272"/>
      <c r="W20" s="2272"/>
      <c r="X20" s="2272"/>
      <c r="Y20" s="2272"/>
      <c r="Z20" s="2272"/>
      <c r="AA20" s="2276"/>
      <c r="AB20" s="2276"/>
      <c r="AC20" s="2276"/>
      <c r="AD20" s="2276"/>
      <c r="AE20" s="2276"/>
      <c r="AF20" s="2276"/>
      <c r="AG20" s="2276"/>
      <c r="AH20" s="2276"/>
      <c r="AI20" s="2276"/>
      <c r="AJ20" s="2276"/>
      <c r="AK20" s="2272"/>
      <c r="AL20" s="2272"/>
      <c r="AM20" s="2272"/>
      <c r="AN20" s="2272"/>
      <c r="AO20" s="2272"/>
      <c r="AP20" s="2277"/>
      <c r="AQ20" s="2277"/>
      <c r="AR20" s="2277"/>
      <c r="AS20" s="2277"/>
      <c r="AT20" s="2278"/>
      <c r="AU20" s="72"/>
      <c r="AV20" s="160" t="str">
        <f>IF(OR(AP19="",LEFT(AP19,2)="00"),"",LEFT(AP19,2))</f>
        <v/>
      </c>
      <c r="AW20" s="651"/>
      <c r="AX20" s="651"/>
      <c r="AY20" s="652"/>
      <c r="AZ20" s="652"/>
      <c r="BA20" s="653"/>
      <c r="BB20" s="653"/>
      <c r="BC20" s="654"/>
      <c r="BD20" s="653"/>
      <c r="BE20" s="653"/>
      <c r="BF20" s="655"/>
      <c r="BG20" s="656"/>
      <c r="BH20" s="657"/>
      <c r="BI20" s="658"/>
      <c r="BJ20" s="656"/>
      <c r="BK20" s="653"/>
      <c r="BL20" s="659"/>
      <c r="BM20" s="659"/>
      <c r="BN20" s="660"/>
      <c r="BO20" s="660"/>
      <c r="BP20" s="653"/>
      <c r="BQ20" s="5"/>
      <c r="BR20" s="661"/>
      <c r="BZ20" s="522" t="s">
        <v>1230</v>
      </c>
      <c r="CA20" s="523" t="str">
        <f t="shared" si="3"/>
        <v>1203405</v>
      </c>
      <c r="CB20" s="524" t="s">
        <v>1288</v>
      </c>
      <c r="CC20" s="254"/>
      <c r="CD20" s="179"/>
      <c r="CE20" s="179"/>
      <c r="CF20" s="179"/>
      <c r="CG20" s="254"/>
      <c r="CH20" s="186" t="s">
        <v>234</v>
      </c>
      <c r="CI20" s="186" t="s">
        <v>21</v>
      </c>
      <c r="CJ20" s="186">
        <v>8</v>
      </c>
      <c r="CK20" s="186" t="s">
        <v>170</v>
      </c>
      <c r="CL20" s="186" t="s">
        <v>174</v>
      </c>
      <c r="CM20" s="186"/>
      <c r="CN20" s="186"/>
      <c r="CO20" s="187" t="s">
        <v>233</v>
      </c>
      <c r="CP20" s="245" t="str">
        <f>ASC(記入シート1!J35&amp;"-"&amp;記入シート1!M35)</f>
        <v>-</v>
      </c>
      <c r="CQ20" s="167"/>
      <c r="CR20" s="189"/>
      <c r="CS20" s="189"/>
      <c r="CT20" s="189"/>
      <c r="CU20" s="230"/>
      <c r="CV20" s="169"/>
      <c r="CW20" s="216" t="s">
        <v>228</v>
      </c>
      <c r="CX20" s="216" t="s">
        <v>572</v>
      </c>
      <c r="CY20" s="217" t="s">
        <v>660</v>
      </c>
      <c r="CZ20" s="218" t="s">
        <v>295</v>
      </c>
      <c r="DA20" s="217"/>
      <c r="DB20" s="216" t="str">
        <f t="shared" si="1"/>
        <v>001</v>
      </c>
      <c r="DC20" s="219" t="s">
        <v>229</v>
      </c>
      <c r="DD20" s="220"/>
      <c r="DE20" s="173"/>
      <c r="DF20" s="173"/>
      <c r="DG20" s="173"/>
      <c r="DH20" s="551" t="s">
        <v>857</v>
      </c>
      <c r="DI20" s="235" t="s">
        <v>2092</v>
      </c>
      <c r="DJ20" s="197"/>
      <c r="DK20" s="198" t="str">
        <f t="shared" si="2"/>
        <v>93201PW7</v>
      </c>
      <c r="DL20" s="199" t="s">
        <v>1699</v>
      </c>
      <c r="DM20" s="200" t="s">
        <v>2096</v>
      </c>
      <c r="DN20" s="971" t="str">
        <f>""</f>
        <v/>
      </c>
      <c r="DO20" s="233"/>
      <c r="DP20" s="528" t="s">
        <v>1367</v>
      </c>
      <c r="DQ20" s="528" t="s">
        <v>1368</v>
      </c>
      <c r="DR20" s="528" t="s">
        <v>1325</v>
      </c>
      <c r="DS20" s="528" t="s">
        <v>1369</v>
      </c>
      <c r="DT20" s="529" t="s">
        <v>1370</v>
      </c>
      <c r="DU20" s="530"/>
      <c r="DV20" s="213"/>
      <c r="DX20" s="177"/>
      <c r="DY20" s="177"/>
    </row>
    <row r="21" spans="1:129" ht="19.5" customHeight="1">
      <c r="A21" s="545"/>
      <c r="B21" s="84"/>
      <c r="C21" s="2219">
        <v>1</v>
      </c>
      <c r="D21" s="2220"/>
      <c r="E21" s="2220"/>
      <c r="F21" s="1001" t="s">
        <v>1693</v>
      </c>
      <c r="G21" s="2220">
        <v>14999</v>
      </c>
      <c r="H21" s="2220"/>
      <c r="I21" s="2221"/>
      <c r="J21" s="645"/>
      <c r="K21" s="646"/>
      <c r="L21" s="2222" t="s">
        <v>584</v>
      </c>
      <c r="M21" s="2223"/>
      <c r="N21" s="2224"/>
      <c r="O21" s="2231" t="s">
        <v>1685</v>
      </c>
      <c r="P21" s="2231"/>
      <c r="Q21" s="2234">
        <v>0</v>
      </c>
      <c r="R21" s="2234"/>
      <c r="S21" s="2234"/>
      <c r="T21" s="2234"/>
      <c r="U21" s="2279">
        <v>0</v>
      </c>
      <c r="V21" s="2279"/>
      <c r="W21" s="2279"/>
      <c r="X21" s="2279"/>
      <c r="Y21" s="2268">
        <v>0</v>
      </c>
      <c r="Z21" s="2268"/>
      <c r="AA21" s="2268"/>
      <c r="AB21" s="2268"/>
      <c r="AC21" s="2268">
        <v>0</v>
      </c>
      <c r="AD21" s="2268"/>
      <c r="AE21" s="2268"/>
      <c r="AF21" s="2268"/>
      <c r="AG21" s="2234">
        <v>0</v>
      </c>
      <c r="AH21" s="2234"/>
      <c r="AI21" s="2234"/>
      <c r="AJ21" s="2234"/>
      <c r="AK21" s="2269"/>
      <c r="AL21" s="2270"/>
      <c r="AM21" s="2270"/>
      <c r="AN21" s="2270"/>
      <c r="AO21" s="2270"/>
      <c r="AP21" s="2270"/>
      <c r="AQ21" s="2270"/>
      <c r="AR21" s="2270"/>
      <c r="AS21" s="2270"/>
      <c r="AT21" s="2271"/>
      <c r="AU21" s="72"/>
      <c r="AV21" s="160" t="b">
        <v>1</v>
      </c>
      <c r="AW21" s="332">
        <f>IF(AV21=TRUE,AV21*1,0)</f>
        <v>1</v>
      </c>
      <c r="AX21" s="332"/>
      <c r="AY21" s="246" t="str">
        <f>TEXT(BR21,"000")</f>
        <v>935</v>
      </c>
      <c r="AZ21" s="246">
        <f>AW21</f>
        <v>1</v>
      </c>
      <c r="BA21" s="248" t="str">
        <f>VLOOKUP(O21,$BE$71:$BF$72,2,FALSE)</f>
        <v>82</v>
      </c>
      <c r="BB21" s="248" t="str">
        <f>$AZ$14</f>
        <v>00</v>
      </c>
      <c r="BC21" s="644" t="s">
        <v>1692</v>
      </c>
      <c r="BD21" s="248">
        <f>ROW(C21)</f>
        <v>21</v>
      </c>
      <c r="BE21" s="248">
        <f>IF(AY21&amp;BC21=AY20&amp;BC20,BE20+1,1)</f>
        <v>1</v>
      </c>
      <c r="BF21" s="615" t="str">
        <f>AY21&amp;BC21&amp;BE21</f>
        <v>935000001</v>
      </c>
      <c r="BG21" s="839">
        <f>C21</f>
        <v>1</v>
      </c>
      <c r="BH21" s="840">
        <f>IF(BG21&gt;0,IF(LEN(G21)=0,999999999,VALUE(G21)*1),IF(LEN(G21)=0,0,VALUE(G21)*1))</f>
        <v>14999</v>
      </c>
      <c r="BI21" s="614" t="str">
        <f>BR21&amp;"01"</f>
        <v>93501</v>
      </c>
      <c r="BJ21" s="609">
        <f t="shared" ref="BJ21" si="7">IF(L21=$BC$2,1,0)</f>
        <v>1</v>
      </c>
      <c r="BK21" s="248">
        <f>AZ21</f>
        <v>1</v>
      </c>
      <c r="BL21" s="2273">
        <f>IF(AW21=1,Q21,"")</f>
        <v>0</v>
      </c>
      <c r="BM21" s="2273">
        <f>IF(AW21=1,U21,"")</f>
        <v>0</v>
      </c>
      <c r="BN21" s="837">
        <f>IF(AW21=0,"",Y21)</f>
        <v>0</v>
      </c>
      <c r="BO21" s="837">
        <f>IF(AW21=0,"",AC21)</f>
        <v>0</v>
      </c>
      <c r="BP21" s="838">
        <f>IF(AW21=0,"",AG21)</f>
        <v>0</v>
      </c>
      <c r="BR21" s="574">
        <v>935</v>
      </c>
      <c r="BZ21" s="522" t="s">
        <v>1231</v>
      </c>
      <c r="CA21" s="523" t="str">
        <f t="shared" si="3"/>
        <v>1203713</v>
      </c>
      <c r="CB21" s="524" t="s">
        <v>602</v>
      </c>
      <c r="CC21" s="254"/>
      <c r="CD21" s="179"/>
      <c r="CE21" s="179"/>
      <c r="CF21" s="179"/>
      <c r="CG21" s="254"/>
      <c r="CH21" s="186" t="s">
        <v>335</v>
      </c>
      <c r="CI21" s="186" t="s">
        <v>20</v>
      </c>
      <c r="CJ21" s="186">
        <v>255</v>
      </c>
      <c r="CK21" s="186" t="s">
        <v>170</v>
      </c>
      <c r="CL21" s="186" t="s">
        <v>336</v>
      </c>
      <c r="CM21" s="186"/>
      <c r="CN21" s="186"/>
      <c r="CO21" s="187" t="s">
        <v>230</v>
      </c>
      <c r="CP21" s="245"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167"/>
      <c r="CR21" s="189"/>
      <c r="CS21" s="189"/>
      <c r="CT21" s="189"/>
      <c r="CU21" s="230"/>
      <c r="CV21" s="169"/>
      <c r="CW21" s="216" t="s">
        <v>225</v>
      </c>
      <c r="CX21" s="216" t="s">
        <v>644</v>
      </c>
      <c r="CY21" s="217" t="s">
        <v>660</v>
      </c>
      <c r="CZ21" s="218" t="s">
        <v>295</v>
      </c>
      <c r="DA21" s="217"/>
      <c r="DB21" s="216" t="str">
        <f t="shared" si="1"/>
        <v>001</v>
      </c>
      <c r="DC21" s="219" t="s">
        <v>226</v>
      </c>
      <c r="DD21" s="220"/>
      <c r="DE21" s="173"/>
      <c r="DF21" s="173"/>
      <c r="DG21" s="173"/>
      <c r="DH21" s="551" t="s">
        <v>857</v>
      </c>
      <c r="DI21" s="235" t="s">
        <v>2098</v>
      </c>
      <c r="DJ21" s="197"/>
      <c r="DK21" s="198" t="str">
        <f t="shared" si="2"/>
        <v>93201PW8</v>
      </c>
      <c r="DL21" s="199" t="s">
        <v>1699</v>
      </c>
      <c r="DM21" s="200" t="s">
        <v>2097</v>
      </c>
      <c r="DN21" s="971" t="str">
        <f>""</f>
        <v/>
      </c>
      <c r="DO21" s="233"/>
      <c r="DP21" s="528" t="s">
        <v>1367</v>
      </c>
      <c r="DQ21" s="528" t="s">
        <v>1371</v>
      </c>
      <c r="DR21" s="528" t="s">
        <v>1325</v>
      </c>
      <c r="DS21" s="528" t="s">
        <v>1372</v>
      </c>
      <c r="DT21" s="529" t="s">
        <v>1373</v>
      </c>
      <c r="DU21" s="530"/>
      <c r="DV21" s="254"/>
      <c r="DX21" s="177"/>
      <c r="DY21" s="177"/>
    </row>
    <row r="22" spans="1:129" ht="19.5" customHeight="1">
      <c r="A22" s="545"/>
      <c r="B22" s="84"/>
      <c r="C22" s="2265">
        <v>15000</v>
      </c>
      <c r="D22" s="2266"/>
      <c r="E22" s="2266"/>
      <c r="F22" s="998" t="s">
        <v>1693</v>
      </c>
      <c r="G22" s="2266"/>
      <c r="H22" s="2266"/>
      <c r="I22" s="2267"/>
      <c r="J22" s="645"/>
      <c r="K22" s="646"/>
      <c r="L22" s="2225"/>
      <c r="M22" s="2226"/>
      <c r="N22" s="2227"/>
      <c r="O22" s="2232"/>
      <c r="P22" s="2232"/>
      <c r="Q22" s="2234"/>
      <c r="R22" s="2234"/>
      <c r="S22" s="2234"/>
      <c r="T22" s="2234"/>
      <c r="U22" s="2280"/>
      <c r="V22" s="2280"/>
      <c r="W22" s="2280"/>
      <c r="X22" s="2280"/>
      <c r="Y22" s="2268">
        <v>0</v>
      </c>
      <c r="Z22" s="2268"/>
      <c r="AA22" s="2268"/>
      <c r="AB22" s="2268"/>
      <c r="AC22" s="2268">
        <v>0</v>
      </c>
      <c r="AD22" s="2268"/>
      <c r="AE22" s="2268"/>
      <c r="AF22" s="2268"/>
      <c r="AG22" s="2234">
        <v>0</v>
      </c>
      <c r="AH22" s="2234"/>
      <c r="AI22" s="2234"/>
      <c r="AJ22" s="2234"/>
      <c r="AK22" s="2269"/>
      <c r="AL22" s="2270"/>
      <c r="AM22" s="2270"/>
      <c r="AN22" s="2270"/>
      <c r="AO22" s="2270"/>
      <c r="AP22" s="2270"/>
      <c r="AQ22" s="2270"/>
      <c r="AR22" s="2270"/>
      <c r="AS22" s="2270"/>
      <c r="AT22" s="2271"/>
      <c r="AU22" s="72"/>
      <c r="AW22" s="332">
        <f>AW21</f>
        <v>1</v>
      </c>
      <c r="AX22" s="332"/>
      <c r="AY22" s="246" t="str">
        <f>TEXT(BR22,"000")</f>
        <v>935</v>
      </c>
      <c r="AZ22" s="246">
        <f>AW22</f>
        <v>1</v>
      </c>
      <c r="BA22" s="248"/>
      <c r="BB22" s="248" t="str">
        <f>$AZ$14</f>
        <v>00</v>
      </c>
      <c r="BC22" s="644" t="s">
        <v>1692</v>
      </c>
      <c r="BD22" s="248">
        <f>ROW(C22)</f>
        <v>22</v>
      </c>
      <c r="BE22" s="248">
        <f>IF(AY22&amp;BC22=AY21&amp;BC21,BE21+1,1)</f>
        <v>2</v>
      </c>
      <c r="BF22" s="615" t="str">
        <f>AY22&amp;BC22&amp;BE22</f>
        <v>935000002</v>
      </c>
      <c r="BG22" s="839">
        <f>C22</f>
        <v>15000</v>
      </c>
      <c r="BH22" s="840">
        <f>IF(BG22&gt;0,IF(LEN(G22)=0,999999999,VALUE(G22)*1),IF(LEN(G22)=0,0,VALUE(G22)*1))</f>
        <v>999999999</v>
      </c>
      <c r="BI22" s="614" t="str">
        <f>BR22&amp;"01"</f>
        <v>93501</v>
      </c>
      <c r="BJ22" s="609">
        <f>IF(L21=$BC$2,1,0)</f>
        <v>1</v>
      </c>
      <c r="BK22" s="248">
        <f>AZ22</f>
        <v>1</v>
      </c>
      <c r="BL22" s="2274"/>
      <c r="BM22" s="2274"/>
      <c r="BN22" s="837">
        <f>IF(AW22=0,"",Y22)</f>
        <v>0</v>
      </c>
      <c r="BO22" s="837">
        <f>IF(AW22=0,"",AC22)</f>
        <v>0</v>
      </c>
      <c r="BP22" s="838">
        <f>IF(AW22=0,"",AG22)</f>
        <v>0</v>
      </c>
      <c r="BR22" s="574">
        <v>935</v>
      </c>
      <c r="BZ22" s="522" t="s">
        <v>1232</v>
      </c>
      <c r="CA22" s="523" t="str">
        <f t="shared" si="3"/>
        <v>1203747</v>
      </c>
      <c r="CB22" s="524" t="s">
        <v>603</v>
      </c>
      <c r="CC22" s="254"/>
      <c r="CD22" s="179"/>
      <c r="CE22" s="179"/>
      <c r="CF22" s="179"/>
      <c r="CG22" s="254"/>
      <c r="CH22" s="186" t="s">
        <v>337</v>
      </c>
      <c r="CI22" s="186" t="s">
        <v>21</v>
      </c>
      <c r="CJ22" s="186">
        <v>15</v>
      </c>
      <c r="CK22" s="186" t="s">
        <v>170</v>
      </c>
      <c r="CL22" s="186" t="s">
        <v>338</v>
      </c>
      <c r="CM22" s="186"/>
      <c r="CN22" s="186"/>
      <c r="CO22" s="187" t="s">
        <v>224</v>
      </c>
      <c r="CP22" s="245" t="str">
        <f>ASC(記入シート1!I38)</f>
        <v/>
      </c>
      <c r="CQ22" s="167"/>
      <c r="CR22" s="189"/>
      <c r="CS22" s="189"/>
      <c r="CT22" s="189"/>
      <c r="CU22" s="230"/>
      <c r="CV22" s="169"/>
      <c r="CW22" s="216" t="s">
        <v>222</v>
      </c>
      <c r="CX22" s="216" t="s">
        <v>644</v>
      </c>
      <c r="CY22" s="259"/>
      <c r="CZ22" s="217" t="s">
        <v>310</v>
      </c>
      <c r="DA22" s="259" t="s">
        <v>668</v>
      </c>
      <c r="DB22" s="216" t="str">
        <f t="shared" si="1"/>
        <v>001</v>
      </c>
      <c r="DC22" s="219" t="s">
        <v>223</v>
      </c>
      <c r="DD22" s="220"/>
      <c r="DE22" s="173"/>
      <c r="DF22" s="173"/>
      <c r="DG22" s="173"/>
      <c r="DH22" s="551" t="s">
        <v>776</v>
      </c>
      <c r="DI22" s="235" t="s">
        <v>1676</v>
      </c>
      <c r="DJ22" s="197"/>
      <c r="DK22" s="198" t="str">
        <f t="shared" si="2"/>
        <v>93501PZ4</v>
      </c>
      <c r="DL22" s="199" t="s">
        <v>1677</v>
      </c>
      <c r="DM22" s="200" t="s">
        <v>1678</v>
      </c>
      <c r="DN22" s="239" t="str">
        <f>ASC(記入シート1!AW73)</f>
        <v/>
      </c>
      <c r="DO22" s="233"/>
      <c r="DP22" s="528" t="s">
        <v>1367</v>
      </c>
      <c r="DQ22" s="528" t="s">
        <v>1374</v>
      </c>
      <c r="DR22" s="528" t="s">
        <v>1375</v>
      </c>
      <c r="DS22" s="528" t="s">
        <v>1376</v>
      </c>
      <c r="DT22" s="529" t="s">
        <v>1377</v>
      </c>
      <c r="DU22" s="188"/>
      <c r="DV22" s="254"/>
      <c r="DX22" s="177"/>
      <c r="DY22" s="177"/>
    </row>
    <row r="23" spans="1:129" ht="19.5" hidden="1" customHeight="1">
      <c r="A23" s="545" t="s">
        <v>1210</v>
      </c>
      <c r="B23" s="84"/>
      <c r="C23" s="2265"/>
      <c r="D23" s="2266"/>
      <c r="E23" s="2266"/>
      <c r="F23" s="998" t="s">
        <v>1693</v>
      </c>
      <c r="G23" s="2266"/>
      <c r="H23" s="2266"/>
      <c r="I23" s="2267"/>
      <c r="J23" s="647"/>
      <c r="K23" s="648"/>
      <c r="L23" s="2228"/>
      <c r="M23" s="2229"/>
      <c r="N23" s="2230"/>
      <c r="O23" s="2233"/>
      <c r="P23" s="2233"/>
      <c r="Q23" s="2234"/>
      <c r="R23" s="2234"/>
      <c r="S23" s="2234"/>
      <c r="T23" s="2234"/>
      <c r="U23" s="2281"/>
      <c r="V23" s="2281"/>
      <c r="W23" s="2281"/>
      <c r="X23" s="2281"/>
      <c r="Y23" s="2268">
        <v>0</v>
      </c>
      <c r="Z23" s="2268"/>
      <c r="AA23" s="2268"/>
      <c r="AB23" s="2268"/>
      <c r="AC23" s="2268">
        <v>0</v>
      </c>
      <c r="AD23" s="2268"/>
      <c r="AE23" s="2268"/>
      <c r="AF23" s="2268"/>
      <c r="AG23" s="2234">
        <v>0</v>
      </c>
      <c r="AH23" s="2234"/>
      <c r="AI23" s="2234"/>
      <c r="AJ23" s="2234"/>
      <c r="AK23" s="2269"/>
      <c r="AL23" s="2270"/>
      <c r="AM23" s="2270"/>
      <c r="AN23" s="2270"/>
      <c r="AO23" s="2270"/>
      <c r="AP23" s="2270"/>
      <c r="AQ23" s="2270"/>
      <c r="AR23" s="2270"/>
      <c r="AS23" s="2270"/>
      <c r="AT23" s="2271"/>
      <c r="AU23" s="72"/>
      <c r="AW23" s="332">
        <f>AW22</f>
        <v>1</v>
      </c>
      <c r="AX23" s="332"/>
      <c r="AY23" s="246" t="str">
        <f>TEXT(BR23,"000")</f>
        <v>935</v>
      </c>
      <c r="AZ23" s="246">
        <f>AW23</f>
        <v>1</v>
      </c>
      <c r="BA23" s="248"/>
      <c r="BB23" s="248" t="str">
        <f>$AZ$14</f>
        <v>00</v>
      </c>
      <c r="BC23" s="644" t="s">
        <v>1692</v>
      </c>
      <c r="BD23" s="248">
        <f>ROW(C23)</f>
        <v>23</v>
      </c>
      <c r="BE23" s="248">
        <f>IF(AY23&amp;BC23=AY22&amp;BC22,BE22+1,1)</f>
        <v>3</v>
      </c>
      <c r="BF23" s="615" t="str">
        <f>AY23&amp;BC23&amp;BE23</f>
        <v>935000003</v>
      </c>
      <c r="BG23" s="839">
        <f>C23</f>
        <v>0</v>
      </c>
      <c r="BH23" s="840">
        <f>IF(BG23&gt;0,IF(LEN(G23)=0,999999999,VALUE(G23)*1),IF(LEN(G23)=0,0,VALUE(G23)*1))</f>
        <v>0</v>
      </c>
      <c r="BI23" s="614" t="str">
        <f>BR23&amp;"01"</f>
        <v>93501</v>
      </c>
      <c r="BJ23" s="609">
        <f>AW23</f>
        <v>1</v>
      </c>
      <c r="BK23" s="248">
        <f>AZ23</f>
        <v>1</v>
      </c>
      <c r="BL23" s="2275"/>
      <c r="BM23" s="2275"/>
      <c r="BN23" s="837">
        <f>IF(AW23=0,"",Y23)</f>
        <v>0</v>
      </c>
      <c r="BO23" s="837">
        <f>IF(AW23=0,"",AC23)</f>
        <v>0</v>
      </c>
      <c r="BP23" s="838">
        <f>IF(AW23=0,"",AG23)</f>
        <v>0</v>
      </c>
      <c r="BR23" s="574">
        <v>935</v>
      </c>
      <c r="BZ23" s="522" t="s">
        <v>1233</v>
      </c>
      <c r="CA23" s="523" t="str">
        <f>TEXT(BZ23,"0000000")</f>
        <v>1203748</v>
      </c>
      <c r="CB23" s="524" t="s">
        <v>604</v>
      </c>
      <c r="CC23" s="254"/>
      <c r="CD23" s="179"/>
      <c r="CE23" s="179"/>
      <c r="CF23" s="179"/>
      <c r="CG23" s="254"/>
      <c r="CH23" s="186" t="s">
        <v>339</v>
      </c>
      <c r="CI23" s="186" t="s">
        <v>21</v>
      </c>
      <c r="CJ23" s="186">
        <v>15</v>
      </c>
      <c r="CK23" s="186" t="s">
        <v>170</v>
      </c>
      <c r="CL23" s="186" t="s">
        <v>313</v>
      </c>
      <c r="CM23" s="186"/>
      <c r="CN23" s="186" t="s">
        <v>545</v>
      </c>
      <c r="CO23" s="187" t="s">
        <v>221</v>
      </c>
      <c r="CP23" s="245" t="str">
        <f>IF(記入シート1!AE38="","00-0000-0000",ASC(記入シート1!AE38))</f>
        <v>00-0000-0000</v>
      </c>
      <c r="CQ23" s="167"/>
      <c r="CR23" s="189"/>
      <c r="CS23" s="189"/>
      <c r="CT23" s="189"/>
      <c r="CU23" s="230"/>
      <c r="CV23" s="169"/>
      <c r="CW23" s="216" t="s">
        <v>648</v>
      </c>
      <c r="CX23" s="216"/>
      <c r="CY23" s="238"/>
      <c r="CZ23" s="260"/>
      <c r="DA23" s="238"/>
      <c r="DB23" s="216" t="str">
        <f t="shared" si="1"/>
        <v>001</v>
      </c>
      <c r="DC23" s="219" t="s">
        <v>220</v>
      </c>
      <c r="DD23" s="220"/>
      <c r="DE23" s="173"/>
      <c r="DF23" s="173"/>
      <c r="DG23" s="173"/>
      <c r="DH23" s="551" t="s">
        <v>776</v>
      </c>
      <c r="DI23" s="235" t="s">
        <v>1696</v>
      </c>
      <c r="DJ23" s="261"/>
      <c r="DK23" s="198" t="str">
        <f t="shared" si="2"/>
        <v>93501PZ5</v>
      </c>
      <c r="DL23" s="199" t="s">
        <v>1677</v>
      </c>
      <c r="DM23" s="200" t="s">
        <v>1701</v>
      </c>
      <c r="DN23" s="239" t="str">
        <f>"6"</f>
        <v>6</v>
      </c>
      <c r="DO23" s="233"/>
      <c r="DP23" s="528" t="s">
        <v>1367</v>
      </c>
      <c r="DQ23" s="528" t="s">
        <v>1378</v>
      </c>
      <c r="DR23" s="528" t="s">
        <v>1325</v>
      </c>
      <c r="DS23" s="528" t="s">
        <v>1379</v>
      </c>
      <c r="DT23" s="529" t="s">
        <v>1380</v>
      </c>
      <c r="DU23" s="530"/>
      <c r="DV23" s="254"/>
      <c r="DX23" s="177"/>
      <c r="DY23" s="177"/>
    </row>
    <row r="24" spans="1:129" ht="19.5" customHeight="1" thickBot="1">
      <c r="A24" s="545"/>
      <c r="B24" s="84"/>
      <c r="C24" s="2252" t="s">
        <v>3444</v>
      </c>
      <c r="D24" s="2253"/>
      <c r="E24" s="2253"/>
      <c r="F24" s="2253"/>
      <c r="G24" s="2253"/>
      <c r="H24" s="2253"/>
      <c r="I24" s="2254"/>
      <c r="J24" s="2258"/>
      <c r="K24" s="2258"/>
      <c r="L24" s="2259" t="s">
        <v>584</v>
      </c>
      <c r="M24" s="2260"/>
      <c r="N24" s="2261"/>
      <c r="O24" s="2262" t="s">
        <v>1685</v>
      </c>
      <c r="P24" s="2262"/>
      <c r="Q24" s="2263">
        <v>0</v>
      </c>
      <c r="R24" s="2263"/>
      <c r="S24" s="2263"/>
      <c r="T24" s="2263"/>
      <c r="U24" s="2263">
        <v>0</v>
      </c>
      <c r="V24" s="2263"/>
      <c r="W24" s="2263"/>
      <c r="X24" s="2263"/>
      <c r="Y24" s="2264">
        <v>0</v>
      </c>
      <c r="Z24" s="2264"/>
      <c r="AA24" s="2264"/>
      <c r="AB24" s="2264"/>
      <c r="AC24" s="2264">
        <v>0</v>
      </c>
      <c r="AD24" s="2264"/>
      <c r="AE24" s="2264"/>
      <c r="AF24" s="2264"/>
      <c r="AG24" s="2263">
        <v>0</v>
      </c>
      <c r="AH24" s="2263"/>
      <c r="AI24" s="2263"/>
      <c r="AJ24" s="2263"/>
      <c r="AK24" s="2241"/>
      <c r="AL24" s="2242"/>
      <c r="AM24" s="2242"/>
      <c r="AN24" s="2242"/>
      <c r="AO24" s="2242"/>
      <c r="AP24" s="2242"/>
      <c r="AQ24" s="2242"/>
      <c r="AR24" s="2242"/>
      <c r="AS24" s="2242"/>
      <c r="AT24" s="2243"/>
      <c r="AU24" s="72"/>
      <c r="AV24" s="160" t="b">
        <v>1</v>
      </c>
      <c r="AW24" s="332"/>
      <c r="AX24" s="332"/>
      <c r="AY24" s="246"/>
      <c r="AZ24" s="246"/>
      <c r="BA24" s="247"/>
      <c r="BB24" s="247"/>
      <c r="BC24" s="247"/>
      <c r="BD24" s="248"/>
      <c r="BE24" s="248"/>
      <c r="BF24" s="249"/>
      <c r="BG24" s="662"/>
      <c r="BH24" s="663"/>
      <c r="BI24" s="556"/>
      <c r="BJ24" s="556"/>
      <c r="BK24" s="248"/>
      <c r="BL24" s="569"/>
      <c r="BM24" s="569"/>
      <c r="BN24" s="570"/>
      <c r="BO24" s="570"/>
      <c r="BP24" s="252"/>
      <c r="BR24" s="248"/>
      <c r="BZ24" s="522" t="s">
        <v>1234</v>
      </c>
      <c r="CA24" s="523" t="str">
        <f t="shared" si="3"/>
        <v>1203976</v>
      </c>
      <c r="CB24" s="524" t="s">
        <v>605</v>
      </c>
      <c r="CC24" s="254"/>
      <c r="CD24" s="179"/>
      <c r="CE24" s="179"/>
      <c r="CF24" s="179"/>
      <c r="CG24" s="254"/>
      <c r="CH24" s="186" t="s">
        <v>219</v>
      </c>
      <c r="CI24" s="186" t="s">
        <v>61</v>
      </c>
      <c r="CJ24" s="186">
        <v>8</v>
      </c>
      <c r="CK24" s="186" t="s">
        <v>170</v>
      </c>
      <c r="CL24" s="186" t="s">
        <v>87</v>
      </c>
      <c r="CM24" s="186"/>
      <c r="CN24" s="186"/>
      <c r="CO24" s="187" t="s">
        <v>218</v>
      </c>
      <c r="CP24" s="245" t="str">
        <f>RIGHT("0000"&amp;記入シート1!K39,4)&amp;RIGHT("00"&amp;記入シート1!N39,2)&amp;RIGHT("00"&amp;記入シート1!Q39,2)</f>
        <v>00000000</v>
      </c>
      <c r="CQ24" s="167"/>
      <c r="CR24" s="189"/>
      <c r="CS24" s="189"/>
      <c r="CT24" s="189"/>
      <c r="CU24" s="230"/>
      <c r="CV24" s="169"/>
      <c r="CW24" s="216" t="s">
        <v>216</v>
      </c>
      <c r="CX24" s="216" t="s">
        <v>640</v>
      </c>
      <c r="CY24" s="217"/>
      <c r="CZ24" s="238" t="s">
        <v>310</v>
      </c>
      <c r="DA24" s="217" t="s">
        <v>641</v>
      </c>
      <c r="DB24" s="216" t="str">
        <f t="shared" si="1"/>
        <v>001</v>
      </c>
      <c r="DC24" s="219" t="s">
        <v>217</v>
      </c>
      <c r="DD24" s="220"/>
      <c r="DE24" s="173"/>
      <c r="DF24" s="173"/>
      <c r="DG24" s="173"/>
      <c r="DH24" s="551" t="s">
        <v>776</v>
      </c>
      <c r="DI24" s="312" t="s">
        <v>2089</v>
      </c>
      <c r="DJ24" s="552"/>
      <c r="DK24" s="198" t="str">
        <f t="shared" si="2"/>
        <v>93501PZ6</v>
      </c>
      <c r="DL24" s="199" t="s">
        <v>1677</v>
      </c>
      <c r="DM24" s="231" t="s">
        <v>2085</v>
      </c>
      <c r="DN24" s="970" t="str">
        <f>T(記入シート1!I31)</f>
        <v/>
      </c>
      <c r="DO24" s="233"/>
      <c r="DP24" s="528" t="s">
        <v>1367</v>
      </c>
      <c r="DQ24" s="528" t="s">
        <v>1381</v>
      </c>
      <c r="DR24" s="528" t="s">
        <v>900</v>
      </c>
      <c r="DS24" s="528" t="s">
        <v>1382</v>
      </c>
      <c r="DT24" s="529" t="s">
        <v>1383</v>
      </c>
      <c r="DU24" s="530"/>
      <c r="DV24" s="254"/>
      <c r="DX24" s="177"/>
      <c r="DY24" s="177"/>
    </row>
    <row r="25" spans="1:129" ht="19.5" customHeight="1" thickTop="1" thickBot="1">
      <c r="A25" s="545"/>
      <c r="B25" s="84"/>
      <c r="C25" s="2255"/>
      <c r="D25" s="2256"/>
      <c r="E25" s="2256"/>
      <c r="F25" s="2256"/>
      <c r="G25" s="2256"/>
      <c r="H25" s="2256"/>
      <c r="I25" s="2257"/>
      <c r="J25" s="2244" t="s">
        <v>3445</v>
      </c>
      <c r="K25" s="1787"/>
      <c r="L25" s="1787"/>
      <c r="M25" s="1787"/>
      <c r="N25" s="1788"/>
      <c r="O25" s="2245" t="s">
        <v>1865</v>
      </c>
      <c r="P25" s="2246"/>
      <c r="Q25" s="2247" t="s">
        <v>3472</v>
      </c>
      <c r="R25" s="2248"/>
      <c r="S25" s="2248"/>
      <c r="T25" s="2248"/>
      <c r="U25" s="2248"/>
      <c r="V25" s="2248"/>
      <c r="W25" s="2248"/>
      <c r="X25" s="2248"/>
      <c r="Y25" s="2245" t="s">
        <v>1866</v>
      </c>
      <c r="Z25" s="2246"/>
      <c r="AA25" s="2249" t="s">
        <v>3489</v>
      </c>
      <c r="AB25" s="2250"/>
      <c r="AC25" s="2250"/>
      <c r="AD25" s="2250"/>
      <c r="AE25" s="2250"/>
      <c r="AF25" s="2250"/>
      <c r="AG25" s="2250"/>
      <c r="AH25" s="2250"/>
      <c r="AI25" s="2250"/>
      <c r="AJ25" s="2251"/>
      <c r="AK25" s="1139"/>
      <c r="AL25" s="1139"/>
      <c r="AM25" s="1139"/>
      <c r="AN25" s="1139"/>
      <c r="AO25" s="1139"/>
      <c r="AP25" s="1140"/>
      <c r="AQ25" s="1140"/>
      <c r="AR25" s="1140"/>
      <c r="AS25" s="1140"/>
      <c r="AT25" s="1178"/>
      <c r="AU25" s="72"/>
      <c r="AW25" s="332"/>
      <c r="AX25" s="332"/>
      <c r="AY25" s="246"/>
      <c r="AZ25" s="246"/>
      <c r="BA25" s="247"/>
      <c r="BB25" s="247"/>
      <c r="BC25" s="247"/>
      <c r="BD25" s="248"/>
      <c r="BE25" s="248"/>
      <c r="BF25" s="249"/>
      <c r="BG25" s="662"/>
      <c r="BH25" s="663"/>
      <c r="BI25" s="556"/>
      <c r="BJ25" s="556"/>
      <c r="BK25" s="248"/>
      <c r="BL25" s="569"/>
      <c r="BM25" s="569"/>
      <c r="BN25" s="570"/>
      <c r="BO25" s="570"/>
      <c r="BP25" s="252"/>
      <c r="BR25" s="248"/>
      <c r="BZ25" s="517" t="s">
        <v>1235</v>
      </c>
      <c r="CA25" s="523" t="str">
        <f t="shared" si="3"/>
        <v>1204164</v>
      </c>
      <c r="CB25" s="518" t="s">
        <v>606</v>
      </c>
      <c r="CC25" s="254"/>
      <c r="CD25" s="179"/>
      <c r="CE25" s="179"/>
      <c r="CF25" s="179"/>
      <c r="CG25" s="254"/>
      <c r="CH25" s="186" t="s">
        <v>215</v>
      </c>
      <c r="CI25" s="186" t="s">
        <v>18</v>
      </c>
      <c r="CJ25" s="186">
        <v>13</v>
      </c>
      <c r="CK25" s="186" t="s">
        <v>170</v>
      </c>
      <c r="CL25" s="186" t="s">
        <v>340</v>
      </c>
      <c r="CM25" s="186"/>
      <c r="CN25" s="186"/>
      <c r="CO25" s="187" t="s">
        <v>214</v>
      </c>
      <c r="CP25" s="245">
        <f>記入シート1!AA39*10000</f>
        <v>0</v>
      </c>
      <c r="CQ25" s="263"/>
      <c r="CR25" s="189"/>
      <c r="CS25" s="189"/>
      <c r="CT25" s="189"/>
      <c r="CU25" s="189"/>
      <c r="CV25" s="169"/>
      <c r="CW25" s="216" t="s">
        <v>212</v>
      </c>
      <c r="CX25" s="216" t="s">
        <v>640</v>
      </c>
      <c r="CY25" s="238"/>
      <c r="CZ25" s="238" t="s">
        <v>310</v>
      </c>
      <c r="DA25" s="238" t="s">
        <v>571</v>
      </c>
      <c r="DB25" s="216" t="str">
        <f t="shared" si="1"/>
        <v>001</v>
      </c>
      <c r="DC25" s="219" t="s">
        <v>213</v>
      </c>
      <c r="DD25" s="220"/>
      <c r="DE25" s="173"/>
      <c r="DF25" s="173"/>
      <c r="DG25" s="173"/>
      <c r="DH25" s="551" t="s">
        <v>776</v>
      </c>
      <c r="DI25" s="312" t="s">
        <v>2090</v>
      </c>
      <c r="DJ25" s="552"/>
      <c r="DK25" s="198" t="str">
        <f t="shared" si="2"/>
        <v>93501PZ7</v>
      </c>
      <c r="DL25" s="199" t="s">
        <v>1677</v>
      </c>
      <c r="DM25" s="231" t="s">
        <v>2086</v>
      </c>
      <c r="DN25" s="970" t="str">
        <f>T(記入シート1!AB64)</f>
        <v/>
      </c>
      <c r="DO25" s="233"/>
      <c r="DP25" s="535" t="s">
        <v>1367</v>
      </c>
      <c r="DQ25" s="535" t="s">
        <v>1384</v>
      </c>
      <c r="DR25" s="535" t="s">
        <v>1325</v>
      </c>
      <c r="DS25" s="528" t="s">
        <v>1379</v>
      </c>
      <c r="DT25" s="542" t="s">
        <v>1385</v>
      </c>
      <c r="DU25" s="543"/>
      <c r="DV25" s="254"/>
      <c r="DX25" s="177"/>
      <c r="DY25" s="177"/>
    </row>
    <row r="26" spans="1:129" ht="19.5" hidden="1" customHeight="1">
      <c r="A26" s="545" t="s">
        <v>1210</v>
      </c>
      <c r="B26" s="84"/>
      <c r="C26" s="997"/>
      <c r="D26" s="998"/>
      <c r="E26" s="998"/>
      <c r="F26" s="998"/>
      <c r="G26" s="998"/>
      <c r="H26" s="998"/>
      <c r="I26" s="998"/>
      <c r="J26" s="330"/>
      <c r="K26" s="330"/>
      <c r="L26" s="999"/>
      <c r="M26" s="1000"/>
      <c r="N26" s="1000"/>
      <c r="O26" s="827"/>
      <c r="P26" s="827"/>
      <c r="Q26" s="955"/>
      <c r="R26" s="955"/>
      <c r="S26" s="955"/>
      <c r="T26" s="955"/>
      <c r="U26" s="955"/>
      <c r="V26" s="828"/>
      <c r="W26" s="828"/>
      <c r="X26" s="828"/>
      <c r="Y26" s="828"/>
      <c r="Z26" s="828"/>
      <c r="AA26" s="829"/>
      <c r="AB26" s="829"/>
      <c r="AC26" s="829"/>
      <c r="AD26" s="829"/>
      <c r="AE26" s="829"/>
      <c r="AF26" s="829"/>
      <c r="AG26" s="829"/>
      <c r="AH26" s="829"/>
      <c r="AI26" s="829"/>
      <c r="AJ26" s="829"/>
      <c r="AK26" s="828"/>
      <c r="AL26" s="828"/>
      <c r="AM26" s="828"/>
      <c r="AN26" s="828"/>
      <c r="AO26" s="828"/>
      <c r="AP26" s="830"/>
      <c r="AQ26" s="830"/>
      <c r="AR26" s="830"/>
      <c r="AS26" s="830"/>
      <c r="AT26" s="544"/>
      <c r="AU26" s="72"/>
      <c r="AW26" s="546"/>
      <c r="AX26" s="546"/>
      <c r="AY26" s="280"/>
      <c r="AZ26" s="280"/>
      <c r="BA26" s="269"/>
      <c r="BB26" s="268"/>
      <c r="BC26" s="268"/>
      <c r="BD26" s="269"/>
      <c r="BE26" s="269"/>
      <c r="BF26" s="270"/>
      <c r="BG26" s="563"/>
      <c r="BH26" s="564"/>
      <c r="BI26" s="565"/>
      <c r="BJ26" s="563"/>
      <c r="BK26" s="269"/>
      <c r="BL26" s="338"/>
      <c r="BM26" s="338"/>
      <c r="BN26" s="342"/>
      <c r="BO26" s="342"/>
      <c r="BP26" s="274"/>
      <c r="BQ26" s="5"/>
      <c r="BR26" s="269"/>
      <c r="BZ26" s="517" t="s">
        <v>1236</v>
      </c>
      <c r="CA26" s="523" t="str">
        <f t="shared" si="3"/>
        <v>1205880</v>
      </c>
      <c r="CB26" s="518" t="s">
        <v>607</v>
      </c>
      <c r="CC26" s="254"/>
      <c r="CD26" s="179"/>
      <c r="CE26" s="179"/>
      <c r="CF26" s="179"/>
      <c r="CG26" s="254"/>
      <c r="CH26" s="186" t="s">
        <v>211</v>
      </c>
      <c r="CI26" s="186" t="s">
        <v>18</v>
      </c>
      <c r="CJ26" s="186">
        <v>13</v>
      </c>
      <c r="CK26" s="186" t="s">
        <v>170</v>
      </c>
      <c r="CL26" s="186" t="s">
        <v>340</v>
      </c>
      <c r="CM26" s="186"/>
      <c r="CN26" s="186" t="s">
        <v>546</v>
      </c>
      <c r="CO26" s="187" t="s">
        <v>210</v>
      </c>
      <c r="CP26" s="245">
        <f>記入シート1!AN39*10000</f>
        <v>0</v>
      </c>
      <c r="CQ26" s="167"/>
      <c r="CR26" s="189"/>
      <c r="CS26" s="189"/>
      <c r="CT26" s="189"/>
      <c r="CU26" s="189"/>
      <c r="CV26" s="169"/>
      <c r="CW26" s="216" t="s">
        <v>649</v>
      </c>
      <c r="CX26" s="216"/>
      <c r="CY26" s="238"/>
      <c r="CZ26" s="260"/>
      <c r="DA26" s="238"/>
      <c r="DB26" s="216" t="str">
        <f t="shared" si="1"/>
        <v>001</v>
      </c>
      <c r="DC26" s="219" t="s">
        <v>209</v>
      </c>
      <c r="DD26" s="220"/>
      <c r="DE26" s="173"/>
      <c r="DF26" s="173"/>
      <c r="DG26" s="173"/>
      <c r="DH26" s="551" t="s">
        <v>776</v>
      </c>
      <c r="DI26" s="312" t="s">
        <v>2091</v>
      </c>
      <c r="DJ26" s="552"/>
      <c r="DK26" s="198" t="str">
        <f t="shared" si="2"/>
        <v>93501PZ8</v>
      </c>
      <c r="DL26" s="199" t="s">
        <v>1677</v>
      </c>
      <c r="DM26" s="231" t="s">
        <v>2087</v>
      </c>
      <c r="DN26" s="970" t="str">
        <f>T(記入シート1!AB67)</f>
        <v/>
      </c>
      <c r="DO26" s="233"/>
      <c r="DP26" s="528" t="s">
        <v>1367</v>
      </c>
      <c r="DQ26" s="528" t="s">
        <v>1386</v>
      </c>
      <c r="DR26" s="528" t="s">
        <v>900</v>
      </c>
      <c r="DS26" s="528" t="s">
        <v>1382</v>
      </c>
      <c r="DT26" s="529" t="s">
        <v>1387</v>
      </c>
      <c r="DU26" s="530"/>
      <c r="DV26" s="254"/>
      <c r="DX26" s="177"/>
      <c r="DY26" s="177"/>
    </row>
    <row r="27" spans="1:129" ht="19.5" hidden="1" customHeight="1">
      <c r="A27" s="545" t="s">
        <v>1210</v>
      </c>
      <c r="B27" s="84"/>
      <c r="C27" s="997"/>
      <c r="D27" s="998"/>
      <c r="E27" s="998"/>
      <c r="F27" s="998"/>
      <c r="G27" s="998"/>
      <c r="H27" s="998"/>
      <c r="I27" s="998"/>
      <c r="J27" s="330"/>
      <c r="K27" s="330"/>
      <c r="L27" s="999"/>
      <c r="M27" s="1000"/>
      <c r="N27" s="1000"/>
      <c r="O27" s="827"/>
      <c r="P27" s="827"/>
      <c r="Q27" s="955"/>
      <c r="R27" s="955"/>
      <c r="S27" s="955"/>
      <c r="T27" s="955"/>
      <c r="U27" s="955"/>
      <c r="V27" s="828"/>
      <c r="W27" s="828"/>
      <c r="X27" s="828"/>
      <c r="Y27" s="828"/>
      <c r="Z27" s="828"/>
      <c r="AA27" s="829"/>
      <c r="AB27" s="829"/>
      <c r="AC27" s="829"/>
      <c r="AD27" s="829"/>
      <c r="AE27" s="829"/>
      <c r="AF27" s="829"/>
      <c r="AG27" s="829"/>
      <c r="AH27" s="829"/>
      <c r="AI27" s="829"/>
      <c r="AJ27" s="829"/>
      <c r="AK27" s="828"/>
      <c r="AL27" s="828"/>
      <c r="AM27" s="828"/>
      <c r="AN27" s="828"/>
      <c r="AO27" s="828"/>
      <c r="AP27" s="830"/>
      <c r="AQ27" s="830"/>
      <c r="AR27" s="830"/>
      <c r="AS27" s="830"/>
      <c r="AT27" s="544"/>
      <c r="AU27" s="72"/>
      <c r="AW27" s="546"/>
      <c r="AX27" s="546"/>
      <c r="AY27" s="280"/>
      <c r="AZ27" s="280"/>
      <c r="BA27" s="269"/>
      <c r="BB27" s="268"/>
      <c r="BC27" s="268"/>
      <c r="BD27" s="269"/>
      <c r="BE27" s="269"/>
      <c r="BF27" s="270"/>
      <c r="BG27" s="563"/>
      <c r="BH27" s="564"/>
      <c r="BI27" s="565"/>
      <c r="BJ27" s="563"/>
      <c r="BK27" s="269"/>
      <c r="BL27" s="338"/>
      <c r="BM27" s="338"/>
      <c r="BN27" s="342"/>
      <c r="BO27" s="342"/>
      <c r="BP27" s="274"/>
      <c r="BQ27" s="5"/>
      <c r="BR27" s="269"/>
      <c r="BZ27" s="517" t="s">
        <v>1237</v>
      </c>
      <c r="CA27" s="523" t="str">
        <f t="shared" si="3"/>
        <v>1205979</v>
      </c>
      <c r="CB27" s="518" t="s">
        <v>608</v>
      </c>
      <c r="CC27" s="254"/>
      <c r="CD27" s="179"/>
      <c r="CE27" s="179"/>
      <c r="CF27" s="179"/>
      <c r="CG27" s="254"/>
      <c r="CH27" s="186" t="s">
        <v>342</v>
      </c>
      <c r="CI27" s="186" t="s">
        <v>20</v>
      </c>
      <c r="CJ27" s="186">
        <v>255</v>
      </c>
      <c r="CK27" s="186" t="s">
        <v>170</v>
      </c>
      <c r="CL27" s="186" t="s">
        <v>343</v>
      </c>
      <c r="CM27" s="186"/>
      <c r="CN27" s="186"/>
      <c r="CO27" s="187" t="s">
        <v>208</v>
      </c>
      <c r="CP27" s="245" t="str">
        <f>LEFT(SUBSTITUTE(記入シート1!I40,CHAR(10),"　"),255)</f>
        <v/>
      </c>
      <c r="CQ27" s="167"/>
      <c r="CR27" s="189"/>
      <c r="CS27" s="189"/>
      <c r="CT27" s="189"/>
      <c r="CU27" s="230"/>
      <c r="CV27" s="169"/>
      <c r="CW27" s="216" t="s">
        <v>206</v>
      </c>
      <c r="CX27" s="216" t="s">
        <v>640</v>
      </c>
      <c r="CY27" s="217" t="s">
        <v>661</v>
      </c>
      <c r="CZ27" s="218" t="s">
        <v>301</v>
      </c>
      <c r="DA27" s="264"/>
      <c r="DB27" s="216" t="str">
        <f t="shared" si="1"/>
        <v>001</v>
      </c>
      <c r="DC27" s="219" t="s">
        <v>207</v>
      </c>
      <c r="DD27" s="220"/>
      <c r="DE27" s="173"/>
      <c r="DF27" s="173"/>
      <c r="DG27" s="173"/>
      <c r="DH27" s="551" t="s">
        <v>776</v>
      </c>
      <c r="DI27" s="312" t="s">
        <v>2092</v>
      </c>
      <c r="DJ27" s="262"/>
      <c r="DK27" s="198" t="str">
        <f t="shared" si="2"/>
        <v>93501PZ9</v>
      </c>
      <c r="DL27" s="199" t="s">
        <v>1677</v>
      </c>
      <c r="DM27" s="231" t="s">
        <v>2088</v>
      </c>
      <c r="DN27" s="976" t="str">
        <f>""</f>
        <v/>
      </c>
      <c r="DO27" s="233"/>
      <c r="DP27" s="528" t="s">
        <v>1367</v>
      </c>
      <c r="DQ27" s="528" t="s">
        <v>1388</v>
      </c>
      <c r="DR27" s="528" t="s">
        <v>1325</v>
      </c>
      <c r="DS27" s="528" t="s">
        <v>1379</v>
      </c>
      <c r="DT27" s="529" t="s">
        <v>1389</v>
      </c>
      <c r="DU27" s="530"/>
      <c r="DV27" s="254"/>
      <c r="DX27" s="177"/>
      <c r="DY27" s="177"/>
    </row>
    <row r="28" spans="1:129" ht="19.5" hidden="1" customHeight="1">
      <c r="A28" s="545" t="s">
        <v>1210</v>
      </c>
      <c r="B28" s="84"/>
      <c r="C28" s="997"/>
      <c r="D28" s="998"/>
      <c r="E28" s="998"/>
      <c r="F28" s="998"/>
      <c r="G28" s="998"/>
      <c r="H28" s="998"/>
      <c r="I28" s="998"/>
      <c r="J28" s="330"/>
      <c r="K28" s="330"/>
      <c r="L28" s="999"/>
      <c r="M28" s="1000"/>
      <c r="N28" s="1000"/>
      <c r="O28" s="827"/>
      <c r="P28" s="827"/>
      <c r="Q28" s="955"/>
      <c r="R28" s="955"/>
      <c r="S28" s="955"/>
      <c r="T28" s="955"/>
      <c r="U28" s="955"/>
      <c r="V28" s="828"/>
      <c r="W28" s="828"/>
      <c r="X28" s="828"/>
      <c r="Y28" s="828"/>
      <c r="Z28" s="828"/>
      <c r="AA28" s="829"/>
      <c r="AB28" s="829"/>
      <c r="AC28" s="829"/>
      <c r="AD28" s="829"/>
      <c r="AE28" s="829"/>
      <c r="AF28" s="829"/>
      <c r="AG28" s="829"/>
      <c r="AH28" s="829"/>
      <c r="AI28" s="829"/>
      <c r="AJ28" s="829"/>
      <c r="AK28" s="828"/>
      <c r="AL28" s="828"/>
      <c r="AM28" s="828"/>
      <c r="AN28" s="828"/>
      <c r="AO28" s="828"/>
      <c r="AP28" s="830"/>
      <c r="AQ28" s="830"/>
      <c r="AR28" s="830"/>
      <c r="AS28" s="830"/>
      <c r="AT28" s="544"/>
      <c r="AU28" s="72"/>
      <c r="AW28" s="280"/>
      <c r="AX28" s="280"/>
      <c r="AY28" s="280"/>
      <c r="AZ28" s="280"/>
      <c r="BA28" s="269"/>
      <c r="BB28" s="268"/>
      <c r="BC28" s="268"/>
      <c r="BD28" s="269"/>
      <c r="BE28" s="269"/>
      <c r="BF28" s="270"/>
      <c r="BG28" s="563"/>
      <c r="BH28" s="564"/>
      <c r="BI28" s="565"/>
      <c r="BJ28" s="563"/>
      <c r="BK28" s="269"/>
      <c r="BL28" s="338"/>
      <c r="BM28" s="338"/>
      <c r="BN28" s="342"/>
      <c r="BO28" s="342"/>
      <c r="BP28" s="274"/>
      <c r="BQ28" s="5"/>
      <c r="BR28" s="269"/>
      <c r="BS28" s="5"/>
      <c r="BZ28" s="517" t="s">
        <v>1238</v>
      </c>
      <c r="CA28" s="523" t="str">
        <f t="shared" si="3"/>
        <v>1205998</v>
      </c>
      <c r="CB28" s="518" t="s">
        <v>609</v>
      </c>
      <c r="CC28" s="254"/>
      <c r="CD28" s="179"/>
      <c r="CE28" s="179"/>
      <c r="CF28" s="179"/>
      <c r="CG28" s="254"/>
      <c r="CH28" s="186" t="s">
        <v>205</v>
      </c>
      <c r="CI28" s="186" t="s">
        <v>21</v>
      </c>
      <c r="CJ28" s="186">
        <v>128</v>
      </c>
      <c r="CK28" s="186" t="s">
        <v>170</v>
      </c>
      <c r="CL28" s="186" t="s">
        <v>87</v>
      </c>
      <c r="CM28" s="186"/>
      <c r="CN28" s="186"/>
      <c r="CO28" s="187" t="s">
        <v>204</v>
      </c>
      <c r="CP28" s="245" t="str">
        <f>ASC(記入シート1!I42)</f>
        <v/>
      </c>
      <c r="CQ28" s="167"/>
      <c r="CR28" s="189"/>
      <c r="CS28" s="189"/>
      <c r="CT28" s="189"/>
      <c r="CU28" s="230"/>
      <c r="CV28" s="169"/>
      <c r="CW28" s="216" t="s">
        <v>650</v>
      </c>
      <c r="CX28" s="216"/>
      <c r="CY28" s="217"/>
      <c r="CZ28" s="218"/>
      <c r="DA28" s="217"/>
      <c r="DB28" s="216" t="str">
        <f t="shared" si="1"/>
        <v>001</v>
      </c>
      <c r="DC28" s="219" t="s">
        <v>203</v>
      </c>
      <c r="DD28" s="220"/>
      <c r="DE28" s="173"/>
      <c r="DF28" s="173"/>
      <c r="DG28" s="173"/>
      <c r="DH28" s="551" t="s">
        <v>1885</v>
      </c>
      <c r="DI28" s="312" t="s">
        <v>1884</v>
      </c>
      <c r="DJ28" s="552"/>
      <c r="DK28" s="198" t="str">
        <f t="shared" si="2"/>
        <v>93601Q07</v>
      </c>
      <c r="DL28" s="199" t="s">
        <v>1886</v>
      </c>
      <c r="DM28" s="231" t="s">
        <v>1887</v>
      </c>
      <c r="DN28" s="970" t="str">
        <f>T(記入シート1!I67)</f>
        <v/>
      </c>
      <c r="DO28" s="278"/>
      <c r="DP28" s="528" t="s">
        <v>1367</v>
      </c>
      <c r="DQ28" s="528" t="s">
        <v>1390</v>
      </c>
      <c r="DR28" s="528" t="s">
        <v>900</v>
      </c>
      <c r="DS28" s="528" t="s">
        <v>1382</v>
      </c>
      <c r="DT28" s="529" t="s">
        <v>1391</v>
      </c>
      <c r="DU28" s="530"/>
      <c r="DV28" s="254"/>
      <c r="DX28" s="177"/>
      <c r="DY28" s="177"/>
    </row>
    <row r="29" spans="1:129" ht="19.5" hidden="1" customHeight="1">
      <c r="A29" s="545" t="s">
        <v>1210</v>
      </c>
      <c r="B29" s="84"/>
      <c r="C29" s="997"/>
      <c r="D29" s="998"/>
      <c r="E29" s="998"/>
      <c r="F29" s="998"/>
      <c r="G29" s="998"/>
      <c r="H29" s="998"/>
      <c r="I29" s="998"/>
      <c r="J29" s="330"/>
      <c r="K29" s="330"/>
      <c r="L29" s="999"/>
      <c r="M29" s="1000"/>
      <c r="N29" s="1000"/>
      <c r="O29" s="827"/>
      <c r="P29" s="827"/>
      <c r="Q29" s="955"/>
      <c r="R29" s="955"/>
      <c r="S29" s="955"/>
      <c r="T29" s="955"/>
      <c r="U29" s="955"/>
      <c r="V29" s="828"/>
      <c r="W29" s="828"/>
      <c r="X29" s="828"/>
      <c r="Y29" s="828"/>
      <c r="Z29" s="828"/>
      <c r="AA29" s="829"/>
      <c r="AB29" s="829"/>
      <c r="AC29" s="829"/>
      <c r="AD29" s="829"/>
      <c r="AE29" s="829"/>
      <c r="AF29" s="829"/>
      <c r="AG29" s="829"/>
      <c r="AH29" s="829"/>
      <c r="AI29" s="829"/>
      <c r="AJ29" s="829"/>
      <c r="AK29" s="828"/>
      <c r="AL29" s="828"/>
      <c r="AM29" s="828"/>
      <c r="AN29" s="828"/>
      <c r="AO29" s="828"/>
      <c r="AP29" s="830"/>
      <c r="AQ29" s="830"/>
      <c r="AR29" s="830"/>
      <c r="AS29" s="830"/>
      <c r="AT29" s="544"/>
      <c r="AU29" s="72"/>
      <c r="AW29" s="280"/>
      <c r="AX29" s="280"/>
      <c r="AY29" s="280"/>
      <c r="AZ29" s="280"/>
      <c r="BA29" s="269"/>
      <c r="BB29" s="268"/>
      <c r="BC29" s="268"/>
      <c r="BD29" s="269"/>
      <c r="BE29" s="269"/>
      <c r="BF29" s="270"/>
      <c r="BG29" s="563"/>
      <c r="BH29" s="564"/>
      <c r="BI29" s="565"/>
      <c r="BJ29" s="563"/>
      <c r="BK29" s="269"/>
      <c r="BL29" s="338"/>
      <c r="BM29" s="338"/>
      <c r="BN29" s="342"/>
      <c r="BO29" s="342"/>
      <c r="BP29" s="274"/>
      <c r="BQ29" s="5"/>
      <c r="BR29" s="343"/>
      <c r="BZ29" s="517" t="s">
        <v>1239</v>
      </c>
      <c r="CA29" s="523" t="str">
        <f t="shared" si="3"/>
        <v>1206228</v>
      </c>
      <c r="CB29" s="518" t="s">
        <v>610</v>
      </c>
      <c r="CC29" s="254"/>
      <c r="CD29" s="179"/>
      <c r="CE29" s="179"/>
      <c r="CF29" s="179"/>
      <c r="CG29" s="254"/>
      <c r="CH29" s="186" t="s">
        <v>765</v>
      </c>
      <c r="CI29" s="186" t="s">
        <v>18</v>
      </c>
      <c r="CJ29" s="186">
        <v>10</v>
      </c>
      <c r="CK29" s="186" t="s">
        <v>170</v>
      </c>
      <c r="CL29" s="186" t="s">
        <v>87</v>
      </c>
      <c r="CM29" s="186"/>
      <c r="CN29" s="186"/>
      <c r="CO29" s="187" t="s">
        <v>766</v>
      </c>
      <c r="CP29" s="245" t="str">
        <f>ASC(記入シート1!X43)</f>
        <v/>
      </c>
      <c r="CQ29" s="167"/>
      <c r="CR29" s="189"/>
      <c r="CS29" s="189"/>
      <c r="CT29" s="189"/>
      <c r="CU29" s="230"/>
      <c r="CV29" s="169"/>
      <c r="CW29" s="216" t="s">
        <v>5</v>
      </c>
      <c r="CX29" s="216" t="s">
        <v>643</v>
      </c>
      <c r="CY29" s="217" t="s">
        <v>662</v>
      </c>
      <c r="CZ29" s="218" t="s">
        <v>295</v>
      </c>
      <c r="DA29" s="217" t="s">
        <v>344</v>
      </c>
      <c r="DB29" s="216" t="str">
        <f t="shared" si="1"/>
        <v>001</v>
      </c>
      <c r="DC29" s="219" t="s">
        <v>200</v>
      </c>
      <c r="DD29" s="220"/>
      <c r="DE29" s="173"/>
      <c r="DF29" s="173"/>
      <c r="DG29" s="173"/>
      <c r="DH29" s="551" t="s">
        <v>1885</v>
      </c>
      <c r="DI29" s="312" t="s">
        <v>1879</v>
      </c>
      <c r="DJ29" s="552"/>
      <c r="DK29" s="198" t="str">
        <f t="shared" si="2"/>
        <v>93601Q08</v>
      </c>
      <c r="DL29" s="199" t="s">
        <v>1886</v>
      </c>
      <c r="DM29" s="231" t="s">
        <v>1888</v>
      </c>
      <c r="DN29" s="970" t="str">
        <f>IF(記入シート1!AV87="00","",TEXT(記入シート1!AV87,0))</f>
        <v>1</v>
      </c>
      <c r="DO29" s="233"/>
      <c r="DP29" s="528" t="s">
        <v>1367</v>
      </c>
      <c r="DQ29" s="528" t="s">
        <v>1392</v>
      </c>
      <c r="DR29" s="528" t="s">
        <v>1325</v>
      </c>
      <c r="DS29" s="528" t="s">
        <v>1379</v>
      </c>
      <c r="DT29" s="529" t="s">
        <v>1393</v>
      </c>
      <c r="DU29" s="530"/>
      <c r="DV29" s="254"/>
      <c r="DX29" s="177"/>
      <c r="DY29" s="177"/>
    </row>
    <row r="30" spans="1:129" ht="19.5" hidden="1" customHeight="1">
      <c r="A30" s="545" t="s">
        <v>1210</v>
      </c>
      <c r="B30" s="84"/>
      <c r="C30" s="997"/>
      <c r="D30" s="998"/>
      <c r="E30" s="998"/>
      <c r="F30" s="998"/>
      <c r="G30" s="998"/>
      <c r="H30" s="998"/>
      <c r="I30" s="998"/>
      <c r="J30" s="330"/>
      <c r="K30" s="330"/>
      <c r="L30" s="999"/>
      <c r="M30" s="1000"/>
      <c r="N30" s="1000"/>
      <c r="O30" s="827"/>
      <c r="P30" s="827"/>
      <c r="Q30" s="955"/>
      <c r="R30" s="955"/>
      <c r="S30" s="955"/>
      <c r="T30" s="955"/>
      <c r="U30" s="955"/>
      <c r="V30" s="828"/>
      <c r="W30" s="828"/>
      <c r="X30" s="828"/>
      <c r="Y30" s="828"/>
      <c r="Z30" s="828"/>
      <c r="AA30" s="829"/>
      <c r="AB30" s="829"/>
      <c r="AC30" s="829"/>
      <c r="AD30" s="829"/>
      <c r="AE30" s="829"/>
      <c r="AF30" s="829"/>
      <c r="AG30" s="829"/>
      <c r="AH30" s="829"/>
      <c r="AI30" s="829"/>
      <c r="AJ30" s="829"/>
      <c r="AK30" s="828"/>
      <c r="AL30" s="828"/>
      <c r="AM30" s="828"/>
      <c r="AN30" s="828"/>
      <c r="AO30" s="828"/>
      <c r="AP30" s="830"/>
      <c r="AQ30" s="830"/>
      <c r="AR30" s="830"/>
      <c r="AS30" s="830"/>
      <c r="AT30" s="544"/>
      <c r="AU30" s="72"/>
      <c r="AV30" s="160" t="b">
        <v>0</v>
      </c>
      <c r="AW30" s="255"/>
      <c r="AX30" s="255"/>
      <c r="AY30" s="255"/>
      <c r="AZ30" s="255"/>
      <c r="BA30" s="256"/>
      <c r="BB30" s="257"/>
      <c r="BC30" s="257"/>
      <c r="BD30" s="256"/>
      <c r="BE30" s="256"/>
      <c r="BF30" s="258"/>
      <c r="BG30" s="558"/>
      <c r="BH30" s="557"/>
      <c r="BI30" s="559"/>
      <c r="BJ30" s="556"/>
      <c r="BK30" s="556"/>
      <c r="BL30" s="250"/>
      <c r="BM30" s="250"/>
      <c r="BN30" s="251"/>
      <c r="BO30" s="251"/>
      <c r="BP30" s="252"/>
      <c r="BR30" s="248"/>
      <c r="BZ30" s="517" t="s">
        <v>1240</v>
      </c>
      <c r="CA30" s="523" t="str">
        <f t="shared" si="3"/>
        <v>1206333</v>
      </c>
      <c r="CB30" s="518" t="s">
        <v>611</v>
      </c>
      <c r="CC30" s="254"/>
      <c r="CD30" s="179"/>
      <c r="CE30" s="179"/>
      <c r="CF30" s="179"/>
      <c r="CG30" s="254"/>
      <c r="CH30" s="186" t="s">
        <v>199</v>
      </c>
      <c r="CI30" s="186" t="s">
        <v>21</v>
      </c>
      <c r="CJ30" s="186">
        <v>40</v>
      </c>
      <c r="CK30" s="186" t="s">
        <v>170</v>
      </c>
      <c r="CL30" s="186" t="s">
        <v>87</v>
      </c>
      <c r="CM30" s="186"/>
      <c r="CN30" s="186"/>
      <c r="CO30" s="187" t="s">
        <v>198</v>
      </c>
      <c r="CP30" s="245" t="str">
        <f>ASC(SUBSTITUTE(SUBSTITUTE(SUBSTITUTE(SUBSTITUTE(記入シート1!I48,"　","")," ",""),"ヴ","ウﾞ"),"・",""))&amp;" "&amp;ASC(SUBSTITUTE(SUBSTITUTE(SUBSTITUTE(SUBSTITUTE(記入シート1!O48,"　","")," ",""),"ヴ","ウﾞ"),"・",""))</f>
        <v xml:space="preserve"> </v>
      </c>
      <c r="CQ30" s="167"/>
      <c r="CR30" s="189"/>
      <c r="CS30" s="189"/>
      <c r="CT30" s="189"/>
      <c r="CU30" s="230"/>
      <c r="CV30" s="169"/>
      <c r="CW30" s="216" t="s">
        <v>651</v>
      </c>
      <c r="CX30" s="216"/>
      <c r="CY30" s="217"/>
      <c r="CZ30" s="218"/>
      <c r="DA30" s="217"/>
      <c r="DB30" s="216" t="str">
        <f t="shared" si="1"/>
        <v>001</v>
      </c>
      <c r="DC30" s="219" t="s">
        <v>197</v>
      </c>
      <c r="DD30" s="220"/>
      <c r="DE30" s="173"/>
      <c r="DF30" s="173"/>
      <c r="DG30" s="173"/>
      <c r="DH30" s="551" t="s">
        <v>1885</v>
      </c>
      <c r="DI30" s="312" t="s">
        <v>1880</v>
      </c>
      <c r="DJ30" s="552"/>
      <c r="DK30" s="198" t="str">
        <f t="shared" si="2"/>
        <v>93601Q09</v>
      </c>
      <c r="DL30" s="199" t="s">
        <v>1886</v>
      </c>
      <c r="DM30" s="231" t="s">
        <v>1889</v>
      </c>
      <c r="DN30" s="970" t="str">
        <f>IF(AV41="0000","",AV41)</f>
        <v>1000</v>
      </c>
      <c r="DO30" s="233"/>
      <c r="DP30" s="528" t="s">
        <v>1367</v>
      </c>
      <c r="DQ30" s="528" t="s">
        <v>1394</v>
      </c>
      <c r="DR30" s="528" t="s">
        <v>900</v>
      </c>
      <c r="DS30" s="528" t="s">
        <v>1382</v>
      </c>
      <c r="DT30" s="529" t="s">
        <v>1395</v>
      </c>
      <c r="DU30" s="530"/>
      <c r="DV30" s="254"/>
      <c r="DX30" s="177"/>
      <c r="DY30" s="177"/>
    </row>
    <row r="31" spans="1:129" ht="19.5" hidden="1" customHeight="1">
      <c r="A31" s="545" t="s">
        <v>1210</v>
      </c>
      <c r="B31" s="84"/>
      <c r="C31" s="997"/>
      <c r="D31" s="998"/>
      <c r="E31" s="998"/>
      <c r="F31" s="998"/>
      <c r="G31" s="998"/>
      <c r="H31" s="998"/>
      <c r="I31" s="998"/>
      <c r="J31" s="330"/>
      <c r="K31" s="330"/>
      <c r="L31" s="999"/>
      <c r="M31" s="1000"/>
      <c r="N31" s="1000"/>
      <c r="O31" s="827"/>
      <c r="P31" s="827"/>
      <c r="Q31" s="955"/>
      <c r="R31" s="955"/>
      <c r="S31" s="955"/>
      <c r="T31" s="955"/>
      <c r="U31" s="955"/>
      <c r="V31" s="828"/>
      <c r="W31" s="828"/>
      <c r="X31" s="828"/>
      <c r="Y31" s="828"/>
      <c r="Z31" s="828"/>
      <c r="AA31" s="829"/>
      <c r="AB31" s="829"/>
      <c r="AC31" s="829"/>
      <c r="AD31" s="829"/>
      <c r="AE31" s="829"/>
      <c r="AF31" s="829"/>
      <c r="AG31" s="829"/>
      <c r="AH31" s="829"/>
      <c r="AI31" s="829"/>
      <c r="AJ31" s="829"/>
      <c r="AK31" s="828"/>
      <c r="AL31" s="828"/>
      <c r="AM31" s="828"/>
      <c r="AN31" s="828"/>
      <c r="AO31" s="828"/>
      <c r="AP31" s="830"/>
      <c r="AQ31" s="830"/>
      <c r="AR31" s="830"/>
      <c r="AS31" s="830"/>
      <c r="AT31" s="544"/>
      <c r="AU31" s="72"/>
      <c r="AV31" s="512" t="b">
        <v>0</v>
      </c>
      <c r="AW31" s="255"/>
      <c r="AX31" s="255"/>
      <c r="AY31" s="255"/>
      <c r="AZ31" s="255"/>
      <c r="BA31" s="256"/>
      <c r="BB31" s="257"/>
      <c r="BC31" s="257"/>
      <c r="BD31" s="256"/>
      <c r="BE31" s="256"/>
      <c r="BF31" s="258"/>
      <c r="BG31" s="558"/>
      <c r="BH31" s="557"/>
      <c r="BI31" s="559"/>
      <c r="BJ31" s="556"/>
      <c r="BK31" s="556"/>
      <c r="BL31" s="346"/>
      <c r="BM31" s="346"/>
      <c r="BN31" s="251"/>
      <c r="BO31" s="251"/>
      <c r="BP31" s="252"/>
      <c r="BR31" s="248"/>
      <c r="BZ31" s="517" t="s">
        <v>1241</v>
      </c>
      <c r="CA31" s="523" t="str">
        <f t="shared" si="3"/>
        <v>1206897</v>
      </c>
      <c r="CB31" s="518" t="s">
        <v>612</v>
      </c>
      <c r="CC31" s="254"/>
      <c r="CD31" s="179"/>
      <c r="CE31" s="179"/>
      <c r="CF31" s="179"/>
      <c r="CG31" s="254"/>
      <c r="CH31" s="186" t="s">
        <v>202</v>
      </c>
      <c r="CI31" s="186" t="s">
        <v>20</v>
      </c>
      <c r="CJ31" s="186">
        <v>40</v>
      </c>
      <c r="CK31" s="186" t="s">
        <v>170</v>
      </c>
      <c r="CL31" s="186" t="s">
        <v>87</v>
      </c>
      <c r="CM31" s="186"/>
      <c r="CN31" s="186"/>
      <c r="CO31" s="187" t="s">
        <v>201</v>
      </c>
      <c r="CP31" s="245" t="str">
        <f>T(SUBSTITUTE(SUBSTITUTE(記入シート1!I49,"　","")," ",""))&amp;"　"&amp;T(SUBSTITUTE(SUBSTITUTE(記入シート1!O49,"　","")," ",""))</f>
        <v>　</v>
      </c>
      <c r="CQ31" s="167"/>
      <c r="CR31" s="189"/>
      <c r="CS31" s="189"/>
      <c r="CT31" s="189"/>
      <c r="CU31" s="230"/>
      <c r="CV31" s="169"/>
      <c r="CW31" s="216" t="s">
        <v>5</v>
      </c>
      <c r="CX31" s="216" t="s">
        <v>644</v>
      </c>
      <c r="CY31" s="217" t="s">
        <v>663</v>
      </c>
      <c r="CZ31" s="218" t="s">
        <v>295</v>
      </c>
      <c r="DA31" s="217"/>
      <c r="DB31" s="216" t="str">
        <f t="shared" si="1"/>
        <v>001</v>
      </c>
      <c r="DC31" s="219" t="s">
        <v>195</v>
      </c>
      <c r="DD31" s="220"/>
      <c r="DE31" s="173"/>
      <c r="DF31" s="173"/>
      <c r="DG31" s="173"/>
      <c r="DH31" s="551" t="s">
        <v>1885</v>
      </c>
      <c r="DI31" s="312" t="s">
        <v>1881</v>
      </c>
      <c r="DJ31" s="552"/>
      <c r="DK31" s="198" t="str">
        <f t="shared" si="2"/>
        <v>93601Q0A</v>
      </c>
      <c r="DL31" s="199" t="s">
        <v>1886</v>
      </c>
      <c r="DM31" s="231" t="s">
        <v>1890</v>
      </c>
      <c r="DN31" s="970" t="str">
        <f>IF(AV42="0000","",AV42)</f>
        <v>1009</v>
      </c>
      <c r="DO31" s="233"/>
      <c r="DP31" s="528" t="s">
        <v>1367</v>
      </c>
      <c r="DQ31" s="528" t="s">
        <v>1396</v>
      </c>
      <c r="DR31" s="528" t="s">
        <v>1325</v>
      </c>
      <c r="DS31" s="528" t="s">
        <v>1379</v>
      </c>
      <c r="DT31" s="529" t="s">
        <v>1397</v>
      </c>
      <c r="DU31" s="530"/>
      <c r="DV31" s="254"/>
      <c r="DX31" s="177"/>
      <c r="DY31" s="177"/>
    </row>
    <row r="32" spans="1:129" ht="19.5" hidden="1" customHeight="1">
      <c r="A32" s="545" t="s">
        <v>1210</v>
      </c>
      <c r="B32" s="84"/>
      <c r="C32" s="997"/>
      <c r="D32" s="998"/>
      <c r="E32" s="998"/>
      <c r="F32" s="998"/>
      <c r="G32" s="998"/>
      <c r="H32" s="998"/>
      <c r="I32" s="998"/>
      <c r="J32" s="330"/>
      <c r="K32" s="330"/>
      <c r="L32" s="999"/>
      <c r="M32" s="1000"/>
      <c r="N32" s="1000"/>
      <c r="O32" s="827"/>
      <c r="P32" s="827"/>
      <c r="Q32" s="955"/>
      <c r="R32" s="955"/>
      <c r="S32" s="955"/>
      <c r="T32" s="955"/>
      <c r="U32" s="955"/>
      <c r="V32" s="828"/>
      <c r="W32" s="828"/>
      <c r="X32" s="828"/>
      <c r="Y32" s="828"/>
      <c r="Z32" s="828"/>
      <c r="AA32" s="829"/>
      <c r="AB32" s="829"/>
      <c r="AC32" s="829"/>
      <c r="AD32" s="829"/>
      <c r="AE32" s="829"/>
      <c r="AF32" s="829"/>
      <c r="AG32" s="829"/>
      <c r="AH32" s="829"/>
      <c r="AI32" s="829"/>
      <c r="AJ32" s="829"/>
      <c r="AK32" s="828"/>
      <c r="AL32" s="828"/>
      <c r="AM32" s="828"/>
      <c r="AN32" s="828"/>
      <c r="AO32" s="828"/>
      <c r="AP32" s="830"/>
      <c r="AQ32" s="830"/>
      <c r="AR32" s="830"/>
      <c r="AS32" s="830"/>
      <c r="AT32" s="544"/>
      <c r="AU32" s="72"/>
      <c r="AV32" s="512" t="b">
        <v>0</v>
      </c>
      <c r="AW32" s="334"/>
      <c r="AX32" s="334"/>
      <c r="AY32" s="334"/>
      <c r="AZ32" s="334"/>
      <c r="BA32" s="335"/>
      <c r="BB32" s="336"/>
      <c r="BC32" s="336"/>
      <c r="BD32" s="335"/>
      <c r="BE32" s="335"/>
      <c r="BF32" s="337"/>
      <c r="BG32" s="560"/>
      <c r="BH32" s="561"/>
      <c r="BI32" s="562"/>
      <c r="BJ32" s="560"/>
      <c r="BK32" s="560"/>
      <c r="BL32" s="338"/>
      <c r="BM32" s="338"/>
      <c r="BN32" s="340"/>
      <c r="BO32" s="340"/>
      <c r="BP32" s="341"/>
      <c r="BR32" s="335"/>
      <c r="BZ32" s="517" t="s">
        <v>1242</v>
      </c>
      <c r="CA32" s="523" t="str">
        <f t="shared" si="3"/>
        <v>1206989</v>
      </c>
      <c r="CB32" s="518" t="s">
        <v>613</v>
      </c>
      <c r="CC32" s="254"/>
      <c r="CD32" s="179"/>
      <c r="CE32" s="179"/>
      <c r="CF32" s="179"/>
      <c r="CG32" s="254"/>
      <c r="CH32" s="186" t="s">
        <v>196</v>
      </c>
      <c r="CI32" s="186" t="s">
        <v>20</v>
      </c>
      <c r="CJ32" s="186">
        <v>20</v>
      </c>
      <c r="CK32" s="186" t="s">
        <v>170</v>
      </c>
      <c r="CL32" s="186" t="s">
        <v>87</v>
      </c>
      <c r="CM32" s="186"/>
      <c r="CN32" s="186"/>
      <c r="CO32" s="187" t="s">
        <v>347</v>
      </c>
      <c r="CP32" s="245" t="str">
        <f>T(記入シート1!X48)</f>
        <v/>
      </c>
      <c r="CQ32" s="167"/>
      <c r="CR32" s="189"/>
      <c r="CS32" s="189"/>
      <c r="CT32" s="189"/>
      <c r="CU32" s="189"/>
      <c r="CV32" s="169"/>
      <c r="CW32" s="216" t="s">
        <v>193</v>
      </c>
      <c r="CX32" s="216" t="s">
        <v>644</v>
      </c>
      <c r="CY32" s="279"/>
      <c r="CZ32" s="217" t="s">
        <v>310</v>
      </c>
      <c r="DA32" s="217"/>
      <c r="DB32" s="216" t="str">
        <f t="shared" si="1"/>
        <v>001</v>
      </c>
      <c r="DC32" s="219" t="s">
        <v>194</v>
      </c>
      <c r="DD32" s="220"/>
      <c r="DE32" s="173"/>
      <c r="DF32" s="173"/>
      <c r="DG32" s="173"/>
      <c r="DH32" s="551" t="s">
        <v>1885</v>
      </c>
      <c r="DI32" s="312" t="s">
        <v>1882</v>
      </c>
      <c r="DJ32" s="552"/>
      <c r="DK32" s="198" t="str">
        <f t="shared" si="2"/>
        <v>93601Q0B</v>
      </c>
      <c r="DL32" s="199" t="s">
        <v>1886</v>
      </c>
      <c r="DM32" s="231" t="s">
        <v>1891</v>
      </c>
      <c r="DN32" s="970" t="str">
        <f>IF(AV43=1,"0",IF(AV43=2,"1",""))</f>
        <v>0</v>
      </c>
      <c r="DO32" s="233"/>
      <c r="DP32" s="528" t="s">
        <v>1367</v>
      </c>
      <c r="DQ32" s="528" t="s">
        <v>1398</v>
      </c>
      <c r="DR32" s="528" t="s">
        <v>900</v>
      </c>
      <c r="DS32" s="528" t="s">
        <v>1382</v>
      </c>
      <c r="DT32" s="529" t="s">
        <v>1399</v>
      </c>
      <c r="DU32" s="530"/>
      <c r="DV32" s="254"/>
      <c r="DX32" s="177"/>
      <c r="DY32" s="177"/>
    </row>
    <row r="33" spans="1:129" ht="19.5" hidden="1" customHeight="1">
      <c r="A33" s="545" t="s">
        <v>1210</v>
      </c>
      <c r="B33" s="84"/>
      <c r="C33" s="997"/>
      <c r="D33" s="998"/>
      <c r="E33" s="998"/>
      <c r="F33" s="998"/>
      <c r="G33" s="998"/>
      <c r="H33" s="998"/>
      <c r="I33" s="998"/>
      <c r="J33" s="330"/>
      <c r="K33" s="330"/>
      <c r="L33" s="999"/>
      <c r="M33" s="1000"/>
      <c r="N33" s="1000"/>
      <c r="O33" s="827"/>
      <c r="P33" s="827"/>
      <c r="Q33" s="955"/>
      <c r="R33" s="955"/>
      <c r="S33" s="955"/>
      <c r="T33" s="955"/>
      <c r="U33" s="955"/>
      <c r="V33" s="828"/>
      <c r="W33" s="828"/>
      <c r="X33" s="828"/>
      <c r="Y33" s="828"/>
      <c r="Z33" s="828"/>
      <c r="AA33" s="829"/>
      <c r="AB33" s="829"/>
      <c r="AC33" s="829"/>
      <c r="AD33" s="829"/>
      <c r="AE33" s="829"/>
      <c r="AF33" s="829"/>
      <c r="AG33" s="829"/>
      <c r="AH33" s="829"/>
      <c r="AI33" s="829"/>
      <c r="AJ33" s="829"/>
      <c r="AK33" s="828"/>
      <c r="AL33" s="828"/>
      <c r="AM33" s="828"/>
      <c r="AN33" s="828"/>
      <c r="AO33" s="828"/>
      <c r="AP33" s="830"/>
      <c r="AQ33" s="830"/>
      <c r="AR33" s="830"/>
      <c r="AS33" s="830"/>
      <c r="AT33" s="544"/>
      <c r="AU33" s="72"/>
      <c r="AW33" s="280"/>
      <c r="AX33" s="280"/>
      <c r="AY33" s="280"/>
      <c r="AZ33" s="280"/>
      <c r="BA33" s="269"/>
      <c r="BB33" s="268"/>
      <c r="BC33" s="268"/>
      <c r="BD33" s="269"/>
      <c r="BE33" s="269"/>
      <c r="BF33" s="270"/>
      <c r="BG33" s="563"/>
      <c r="BH33" s="564"/>
      <c r="BI33" s="565"/>
      <c r="BJ33" s="563"/>
      <c r="BK33" s="563"/>
      <c r="BL33" s="338"/>
      <c r="BM33" s="338"/>
      <c r="BN33" s="342"/>
      <c r="BO33" s="342"/>
      <c r="BP33" s="274"/>
      <c r="BQ33" s="5"/>
      <c r="BR33" s="269"/>
      <c r="BZ33" s="517" t="s">
        <v>1243</v>
      </c>
      <c r="CA33" s="523" t="str">
        <f t="shared" si="3"/>
        <v>1207224</v>
      </c>
      <c r="CB33" s="518" t="s">
        <v>614</v>
      </c>
      <c r="CC33" s="254"/>
      <c r="CD33" s="179"/>
      <c r="CE33" s="179"/>
      <c r="CF33" s="179"/>
      <c r="CG33" s="254"/>
      <c r="CH33" s="186" t="s">
        <v>348</v>
      </c>
      <c r="CI33" s="186" t="s">
        <v>61</v>
      </c>
      <c r="CJ33" s="186">
        <v>1</v>
      </c>
      <c r="CK33" s="186" t="s">
        <v>170</v>
      </c>
      <c r="CL33" s="186" t="s">
        <v>349</v>
      </c>
      <c r="CM33" s="186" t="s">
        <v>539</v>
      </c>
      <c r="CN33" s="186"/>
      <c r="CO33" s="187" t="s">
        <v>350</v>
      </c>
      <c r="CP33" s="245">
        <f>記入シート1!AV48</f>
        <v>0</v>
      </c>
      <c r="CQ33" s="167"/>
      <c r="CR33" s="189"/>
      <c r="CS33" s="189"/>
      <c r="CT33" s="189"/>
      <c r="CU33" s="189"/>
      <c r="CV33" s="169"/>
      <c r="CW33" s="216" t="s">
        <v>190</v>
      </c>
      <c r="CX33" s="216" t="s">
        <v>644</v>
      </c>
      <c r="CY33" s="279"/>
      <c r="CZ33" s="217" t="s">
        <v>310</v>
      </c>
      <c r="DA33" s="217"/>
      <c r="DB33" s="216" t="str">
        <f t="shared" si="1"/>
        <v>001</v>
      </c>
      <c r="DC33" s="219" t="s">
        <v>191</v>
      </c>
      <c r="DD33" s="220"/>
      <c r="DE33" s="173"/>
      <c r="DF33" s="173"/>
      <c r="DG33" s="173"/>
      <c r="DH33" s="551" t="s">
        <v>1885</v>
      </c>
      <c r="DI33" s="312" t="s">
        <v>1883</v>
      </c>
      <c r="DJ33" s="552"/>
      <c r="DK33" s="198" t="str">
        <f t="shared" si="2"/>
        <v>93601Q0C</v>
      </c>
      <c r="DL33" s="199" t="s">
        <v>1886</v>
      </c>
      <c r="DM33" s="231" t="s">
        <v>1892</v>
      </c>
      <c r="DN33" s="970" t="str">
        <f>ASC(記入シート1!I43)</f>
        <v/>
      </c>
      <c r="DO33" s="233"/>
      <c r="DP33" s="528" t="s">
        <v>1367</v>
      </c>
      <c r="DQ33" s="528" t="s">
        <v>1400</v>
      </c>
      <c r="DR33" s="528" t="s">
        <v>1375</v>
      </c>
      <c r="DS33" s="528" t="s">
        <v>1401</v>
      </c>
      <c r="DT33" s="529" t="s">
        <v>1402</v>
      </c>
      <c r="DU33" s="188"/>
      <c r="DV33" s="254"/>
      <c r="DX33" s="177"/>
      <c r="DY33" s="177"/>
    </row>
    <row r="34" spans="1:129" ht="19.5" hidden="1" customHeight="1" thickBot="1">
      <c r="A34" s="545" t="s">
        <v>1210</v>
      </c>
      <c r="B34" s="84"/>
      <c r="C34" s="1008"/>
      <c r="D34" s="1009"/>
      <c r="E34" s="1009"/>
      <c r="F34" s="1009"/>
      <c r="G34" s="1009"/>
      <c r="H34" s="1009"/>
      <c r="I34" s="1009"/>
      <c r="J34" s="862"/>
      <c r="K34" s="1179"/>
      <c r="L34" s="1180"/>
      <c r="M34" s="1181"/>
      <c r="N34" s="1181"/>
      <c r="O34" s="1182"/>
      <c r="P34" s="1182"/>
      <c r="Q34" s="1183"/>
      <c r="R34" s="1183"/>
      <c r="S34" s="1183"/>
      <c r="T34" s="1183"/>
      <c r="U34" s="1183"/>
      <c r="V34" s="1183"/>
      <c r="W34" s="1183"/>
      <c r="X34" s="1183"/>
      <c r="Y34" s="1183"/>
      <c r="Z34" s="1183"/>
      <c r="AA34" s="1184"/>
      <c r="AB34" s="1184"/>
      <c r="AC34" s="1184"/>
      <c r="AD34" s="1184"/>
      <c r="AE34" s="1184"/>
      <c r="AF34" s="1184"/>
      <c r="AG34" s="1184"/>
      <c r="AH34" s="1184"/>
      <c r="AI34" s="1184"/>
      <c r="AJ34" s="1184"/>
      <c r="AK34" s="1183"/>
      <c r="AL34" s="1183"/>
      <c r="AM34" s="1183"/>
      <c r="AN34" s="1183"/>
      <c r="AO34" s="1183"/>
      <c r="AP34" s="1185"/>
      <c r="AQ34" s="1185"/>
      <c r="AR34" s="1185"/>
      <c r="AS34" s="1185"/>
      <c r="AT34" s="544"/>
      <c r="AU34" s="72"/>
      <c r="AW34" s="280"/>
      <c r="AX34" s="280"/>
      <c r="AY34" s="280"/>
      <c r="AZ34" s="280"/>
      <c r="BA34" s="269"/>
      <c r="BB34" s="268"/>
      <c r="BC34" s="268"/>
      <c r="BD34" s="269"/>
      <c r="BE34" s="269"/>
      <c r="BF34" s="270"/>
      <c r="BG34" s="563"/>
      <c r="BH34" s="564"/>
      <c r="BI34" s="565"/>
      <c r="BJ34" s="563"/>
      <c r="BK34" s="563"/>
      <c r="BL34" s="338"/>
      <c r="BM34" s="338"/>
      <c r="BN34" s="342"/>
      <c r="BO34" s="342"/>
      <c r="BP34" s="274"/>
      <c r="BQ34" s="5"/>
      <c r="BR34" s="269"/>
      <c r="BZ34" s="517" t="s">
        <v>1244</v>
      </c>
      <c r="CA34" s="517" t="str">
        <f t="shared" si="3"/>
        <v>1207256</v>
      </c>
      <c r="CB34" s="518" t="s">
        <v>615</v>
      </c>
      <c r="CC34" s="254"/>
      <c r="CD34" s="179"/>
      <c r="CE34" s="179"/>
      <c r="CF34" s="179"/>
      <c r="CG34" s="254"/>
      <c r="CH34" s="186" t="s">
        <v>353</v>
      </c>
      <c r="CI34" s="186" t="s">
        <v>61</v>
      </c>
      <c r="CJ34" s="186">
        <v>8</v>
      </c>
      <c r="CK34" s="186" t="s">
        <v>170</v>
      </c>
      <c r="CL34" s="186" t="s">
        <v>87</v>
      </c>
      <c r="CM34" s="186"/>
      <c r="CN34" s="186"/>
      <c r="CO34" s="187" t="s">
        <v>192</v>
      </c>
      <c r="CP34" s="245" t="str">
        <f>RIGHT("0000"&amp;記入シート1!AI49,4)&amp;RIGHT("00"&amp;記入シート1!AM49,2)&amp;RIGHT("00"&amp;記入シート1!AQ49,2)</f>
        <v>00000000</v>
      </c>
      <c r="CQ34" s="167"/>
      <c r="CR34" s="189"/>
      <c r="CS34" s="189"/>
      <c r="CT34" s="189"/>
      <c r="CU34" s="230"/>
      <c r="CV34" s="169"/>
      <c r="CW34" s="216" t="s">
        <v>652</v>
      </c>
      <c r="CX34" s="216"/>
      <c r="CY34" s="217"/>
      <c r="CZ34" s="218"/>
      <c r="DA34" s="217"/>
      <c r="DB34" s="216" t="str">
        <f t="shared" si="1"/>
        <v>001</v>
      </c>
      <c r="DC34" s="219" t="s">
        <v>188</v>
      </c>
      <c r="DD34" s="216"/>
      <c r="DE34" s="173"/>
      <c r="DF34" s="173"/>
      <c r="DG34" s="173"/>
      <c r="DH34" s="551" t="s">
        <v>1885</v>
      </c>
      <c r="DI34" s="312" t="s">
        <v>1983</v>
      </c>
      <c r="DJ34" s="552"/>
      <c r="DK34" s="198" t="str">
        <f t="shared" si="2"/>
        <v>93601Q0D</v>
      </c>
      <c r="DL34" s="199" t="s">
        <v>1886</v>
      </c>
      <c r="DM34" s="231" t="s">
        <v>2081</v>
      </c>
      <c r="DN34" s="970" t="str">
        <f>T(記入シート1!I66)</f>
        <v/>
      </c>
      <c r="DO34" s="233"/>
      <c r="DP34" s="528" t="s">
        <v>1367</v>
      </c>
      <c r="DQ34" s="528" t="s">
        <v>1403</v>
      </c>
      <c r="DR34" s="528" t="s">
        <v>1325</v>
      </c>
      <c r="DS34" s="528" t="s">
        <v>1379</v>
      </c>
      <c r="DT34" s="529" t="s">
        <v>1404</v>
      </c>
      <c r="DU34" s="530"/>
      <c r="DV34" s="254"/>
      <c r="DX34" s="177"/>
      <c r="DY34" s="177"/>
    </row>
    <row r="35" spans="1:129" ht="19.5" customHeight="1" thickBot="1">
      <c r="A35" s="545"/>
      <c r="B35" s="84"/>
      <c r="C35" s="863"/>
      <c r="D35" s="863"/>
      <c r="E35" s="863"/>
      <c r="F35" s="863"/>
      <c r="G35" s="863"/>
      <c r="H35" s="863"/>
      <c r="I35" s="863"/>
      <c r="J35" s="864"/>
      <c r="K35" s="864"/>
      <c r="L35" s="1186"/>
      <c r="M35" s="1186"/>
      <c r="N35" s="1186"/>
      <c r="O35" s="1187"/>
      <c r="P35" s="1187"/>
      <c r="Q35" s="1188"/>
      <c r="R35" s="1188"/>
      <c r="S35" s="1188"/>
      <c r="T35" s="1188"/>
      <c r="U35" s="1188"/>
      <c r="V35" s="1188"/>
      <c r="W35" s="1188"/>
      <c r="X35" s="1188"/>
      <c r="Y35" s="1188"/>
      <c r="Z35" s="1188"/>
      <c r="AA35" s="1189"/>
      <c r="AB35" s="1189"/>
      <c r="AC35" s="1189"/>
      <c r="AD35" s="1189"/>
      <c r="AE35" s="1189"/>
      <c r="AF35" s="1189"/>
      <c r="AG35" s="1189"/>
      <c r="AH35" s="1189"/>
      <c r="AI35" s="1189"/>
      <c r="AJ35" s="1189"/>
      <c r="AK35" s="1188"/>
      <c r="AL35" s="1188"/>
      <c r="AM35" s="1188"/>
      <c r="AN35" s="1188"/>
      <c r="AO35" s="1188"/>
      <c r="AP35" s="1190"/>
      <c r="AQ35" s="1190"/>
      <c r="AR35" s="1190"/>
      <c r="AS35" s="1190"/>
      <c r="AT35" s="1190"/>
      <c r="AU35" s="72"/>
      <c r="AW35" s="280"/>
      <c r="AX35" s="280"/>
      <c r="AY35" s="280"/>
      <c r="AZ35" s="280"/>
      <c r="BA35" s="269"/>
      <c r="BB35" s="268"/>
      <c r="BC35" s="268"/>
      <c r="BD35" s="269"/>
      <c r="BE35" s="269"/>
      <c r="BF35" s="270"/>
      <c r="BG35" s="563"/>
      <c r="BH35" s="564"/>
      <c r="BI35" s="565"/>
      <c r="BJ35" s="563"/>
      <c r="BK35" s="563"/>
      <c r="BL35" s="338"/>
      <c r="BM35" s="338"/>
      <c r="BN35" s="342"/>
      <c r="BO35" s="342"/>
      <c r="BP35" s="274"/>
      <c r="BQ35" s="5"/>
      <c r="BR35" s="269"/>
      <c r="BZ35" s="517" t="s">
        <v>1245</v>
      </c>
      <c r="CA35" s="517" t="str">
        <f t="shared" si="3"/>
        <v>1207428</v>
      </c>
      <c r="CB35" s="518" t="s">
        <v>616</v>
      </c>
      <c r="CC35" s="254"/>
      <c r="CD35" s="179"/>
      <c r="CE35" s="179"/>
      <c r="CF35" s="179"/>
      <c r="CG35" s="254"/>
      <c r="CH35" s="285" t="s">
        <v>46</v>
      </c>
      <c r="CI35" s="285" t="s">
        <v>21</v>
      </c>
      <c r="CJ35" s="285">
        <v>15</v>
      </c>
      <c r="CK35" s="285" t="s">
        <v>170</v>
      </c>
      <c r="CL35" s="285" t="s">
        <v>87</v>
      </c>
      <c r="CM35" s="285"/>
      <c r="CN35" s="285"/>
      <c r="CO35" s="286" t="s">
        <v>45</v>
      </c>
      <c r="CP35" s="302"/>
      <c r="CQ35" s="167"/>
      <c r="CR35" s="189"/>
      <c r="CS35" s="189"/>
      <c r="CT35" s="189"/>
      <c r="CU35" s="230"/>
      <c r="CV35" s="169"/>
      <c r="CW35" s="216" t="s">
        <v>185</v>
      </c>
      <c r="CX35" s="216"/>
      <c r="CY35" s="217" t="s">
        <v>660</v>
      </c>
      <c r="CZ35" s="218" t="s">
        <v>295</v>
      </c>
      <c r="DA35" s="217"/>
      <c r="DB35" s="216" t="str">
        <f t="shared" si="1"/>
        <v>001</v>
      </c>
      <c r="DC35" s="219" t="s">
        <v>186</v>
      </c>
      <c r="DD35" s="216"/>
      <c r="DE35" s="173"/>
      <c r="DF35" s="173"/>
      <c r="DG35" s="173"/>
      <c r="DH35" s="551" t="s">
        <v>1885</v>
      </c>
      <c r="DI35" s="235" t="s">
        <v>2079</v>
      </c>
      <c r="DJ35" s="197" t="s">
        <v>2146</v>
      </c>
      <c r="DK35" s="198" t="str">
        <f t="shared" si="2"/>
        <v>93601Q0E</v>
      </c>
      <c r="DL35" s="199" t="s">
        <v>1886</v>
      </c>
      <c r="DM35" s="200" t="s">
        <v>2082</v>
      </c>
      <c r="DN35" s="971" t="str">
        <f>""</f>
        <v/>
      </c>
      <c r="DO35" s="233"/>
      <c r="DP35" s="528" t="s">
        <v>1367</v>
      </c>
      <c r="DQ35" s="528" t="s">
        <v>1405</v>
      </c>
      <c r="DR35" s="528" t="s">
        <v>900</v>
      </c>
      <c r="DS35" s="528" t="s">
        <v>1382</v>
      </c>
      <c r="DT35" s="529" t="s">
        <v>1406</v>
      </c>
      <c r="DU35" s="530"/>
      <c r="DV35" s="254"/>
      <c r="DX35" s="177"/>
      <c r="DY35" s="177"/>
    </row>
    <row r="36" spans="1:129" ht="19.5" customHeight="1" thickTop="1">
      <c r="A36" s="545"/>
      <c r="B36" s="84"/>
      <c r="C36" s="2187" t="s">
        <v>1472</v>
      </c>
      <c r="D36" s="2188"/>
      <c r="E36" s="2188"/>
      <c r="F36" s="2188"/>
      <c r="G36" s="2188"/>
      <c r="H36" s="2188"/>
      <c r="I36" s="2188"/>
      <c r="J36" s="2188" t="s">
        <v>1432</v>
      </c>
      <c r="K36" s="2192"/>
      <c r="L36" s="2195" t="s">
        <v>1467</v>
      </c>
      <c r="M36" s="2196"/>
      <c r="N36" s="2196"/>
      <c r="O36" s="2201" t="s">
        <v>1468</v>
      </c>
      <c r="P36" s="2201"/>
      <c r="Q36" s="2201" t="s">
        <v>1923</v>
      </c>
      <c r="R36" s="2201"/>
      <c r="S36" s="2201"/>
      <c r="T36" s="2201"/>
      <c r="U36" s="2201" t="s">
        <v>1924</v>
      </c>
      <c r="V36" s="2201"/>
      <c r="W36" s="2201"/>
      <c r="X36" s="2201"/>
      <c r="Y36" s="2201" t="s">
        <v>1920</v>
      </c>
      <c r="Z36" s="2201"/>
      <c r="AA36" s="2201"/>
      <c r="AB36" s="2201"/>
      <c r="AC36" s="2201" t="s">
        <v>1921</v>
      </c>
      <c r="AD36" s="2201"/>
      <c r="AE36" s="2201"/>
      <c r="AF36" s="2201"/>
      <c r="AG36" s="2201" t="s">
        <v>1922</v>
      </c>
      <c r="AH36" s="2201"/>
      <c r="AI36" s="2201"/>
      <c r="AJ36" s="2201"/>
      <c r="AK36" s="2235" t="s">
        <v>749</v>
      </c>
      <c r="AL36" s="2235"/>
      <c r="AM36" s="2235"/>
      <c r="AN36" s="2235"/>
      <c r="AO36" s="2235"/>
      <c r="AP36" s="2235"/>
      <c r="AQ36" s="2235"/>
      <c r="AR36" s="2235"/>
      <c r="AS36" s="2235"/>
      <c r="AT36" s="2236"/>
      <c r="AU36" s="72"/>
      <c r="AW36" s="280"/>
      <c r="AX36" s="280"/>
      <c r="AY36" s="280"/>
      <c r="AZ36" s="280"/>
      <c r="BA36" s="269"/>
      <c r="BB36" s="268"/>
      <c r="BC36" s="268"/>
      <c r="BD36" s="269"/>
      <c r="BE36" s="269"/>
      <c r="BF36" s="270"/>
      <c r="BG36" s="563"/>
      <c r="BH36" s="564"/>
      <c r="BI36" s="565"/>
      <c r="BJ36" s="563"/>
      <c r="BK36" s="563"/>
      <c r="BL36" s="338"/>
      <c r="BM36" s="338"/>
      <c r="BN36" s="342"/>
      <c r="BO36" s="342"/>
      <c r="BP36" s="274"/>
      <c r="BQ36" s="5"/>
      <c r="BR36" s="269"/>
      <c r="BZ36" s="517" t="s">
        <v>1246</v>
      </c>
      <c r="CA36" s="517" t="str">
        <f t="shared" si="3"/>
        <v>1208450</v>
      </c>
      <c r="CB36" s="525" t="s">
        <v>617</v>
      </c>
      <c r="CC36" s="254"/>
      <c r="CD36" s="179"/>
      <c r="CE36" s="179"/>
      <c r="CF36" s="179"/>
      <c r="CG36" s="254"/>
      <c r="CH36" s="186" t="s">
        <v>767</v>
      </c>
      <c r="CI36" s="186" t="s">
        <v>20</v>
      </c>
      <c r="CJ36" s="186">
        <v>255</v>
      </c>
      <c r="CK36" s="186" t="s">
        <v>170</v>
      </c>
      <c r="CL36" s="186" t="s">
        <v>87</v>
      </c>
      <c r="CM36" s="186"/>
      <c r="CN36" s="186"/>
      <c r="CO36" s="187" t="s">
        <v>768</v>
      </c>
      <c r="CP36" s="245"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167"/>
      <c r="CR36" s="189"/>
      <c r="CS36" s="189"/>
      <c r="CT36" s="189"/>
      <c r="CU36" s="230"/>
      <c r="CV36" s="169"/>
      <c r="CW36" s="216" t="s">
        <v>181</v>
      </c>
      <c r="CX36" s="216"/>
      <c r="CY36" s="217" t="s">
        <v>660</v>
      </c>
      <c r="CZ36" s="218" t="s">
        <v>295</v>
      </c>
      <c r="DA36" s="217"/>
      <c r="DB36" s="216" t="str">
        <f t="shared" si="1"/>
        <v>001</v>
      </c>
      <c r="DC36" s="219" t="s">
        <v>182</v>
      </c>
      <c r="DD36" s="216"/>
      <c r="DE36" s="173"/>
      <c r="DF36" s="173"/>
      <c r="DG36" s="173"/>
      <c r="DH36" s="551" t="s">
        <v>1885</v>
      </c>
      <c r="DI36" s="235" t="s">
        <v>2080</v>
      </c>
      <c r="DJ36" s="197" t="s">
        <v>2145</v>
      </c>
      <c r="DK36" s="198" t="str">
        <f t="shared" si="2"/>
        <v>93601Q0F</v>
      </c>
      <c r="DL36" s="199" t="s">
        <v>1886</v>
      </c>
      <c r="DM36" s="200" t="s">
        <v>2083</v>
      </c>
      <c r="DN36" s="239" t="str">
        <f>IF(AY42&lt;&gt;"0",AY42,IF(OR(CP26&gt;=10000000000,記入シート1!I43&gt;=100),"1","2"))</f>
        <v>2</v>
      </c>
      <c r="DO36" s="233"/>
      <c r="DP36" s="528" t="s">
        <v>1367</v>
      </c>
      <c r="DQ36" s="528" t="s">
        <v>1407</v>
      </c>
      <c r="DR36" s="528" t="s">
        <v>1375</v>
      </c>
      <c r="DS36" s="528" t="s">
        <v>1401</v>
      </c>
      <c r="DT36" s="529" t="s">
        <v>1408</v>
      </c>
      <c r="DU36" s="188"/>
      <c r="DV36" s="254"/>
      <c r="DX36" s="177"/>
      <c r="DY36" s="177"/>
    </row>
    <row r="37" spans="1:129" ht="19.5" customHeight="1">
      <c r="A37" s="545"/>
      <c r="B37" s="84"/>
      <c r="C37" s="2189"/>
      <c r="D37" s="2190"/>
      <c r="E37" s="2190"/>
      <c r="F37" s="2190"/>
      <c r="G37" s="2190"/>
      <c r="H37" s="2190"/>
      <c r="I37" s="2190"/>
      <c r="J37" s="2190"/>
      <c r="K37" s="2193"/>
      <c r="L37" s="2197"/>
      <c r="M37" s="2198"/>
      <c r="N37" s="2198"/>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37"/>
      <c r="AL37" s="2237"/>
      <c r="AM37" s="2237"/>
      <c r="AN37" s="2237"/>
      <c r="AO37" s="2237"/>
      <c r="AP37" s="2237"/>
      <c r="AQ37" s="2237"/>
      <c r="AR37" s="2237"/>
      <c r="AS37" s="2237"/>
      <c r="AT37" s="2238"/>
      <c r="AU37" s="72"/>
      <c r="AW37" s="280"/>
      <c r="AX37" s="280"/>
      <c r="AY37" s="280"/>
      <c r="AZ37" s="280"/>
      <c r="BA37" s="269"/>
      <c r="BB37" s="268"/>
      <c r="BC37" s="268"/>
      <c r="BD37" s="269"/>
      <c r="BE37" s="269"/>
      <c r="BF37" s="270"/>
      <c r="BG37" s="563"/>
      <c r="BH37" s="564"/>
      <c r="BI37" s="565"/>
      <c r="BJ37" s="563"/>
      <c r="BK37" s="563"/>
      <c r="BL37" s="338"/>
      <c r="BM37" s="338"/>
      <c r="BN37" s="342"/>
      <c r="BO37" s="342"/>
      <c r="BP37" s="274"/>
      <c r="BQ37" s="5"/>
      <c r="BR37" s="269"/>
      <c r="BZ37" s="517" t="s">
        <v>1247</v>
      </c>
      <c r="CA37" s="517" t="str">
        <f t="shared" si="3"/>
        <v>1208622</v>
      </c>
      <c r="CB37" s="525" t="s">
        <v>1289</v>
      </c>
      <c r="CC37" s="254"/>
      <c r="CD37" s="179"/>
      <c r="CE37" s="179"/>
      <c r="CF37" s="179"/>
      <c r="CG37" s="254"/>
      <c r="CH37" s="547" t="s">
        <v>1433</v>
      </c>
      <c r="CI37" s="547" t="s">
        <v>21</v>
      </c>
      <c r="CJ37" s="547">
        <v>8</v>
      </c>
      <c r="CK37" s="547"/>
      <c r="CL37" s="547"/>
      <c r="CM37" s="547"/>
      <c r="CN37" s="547"/>
      <c r="CO37" s="187" t="s">
        <v>1434</v>
      </c>
      <c r="CP37" s="245" t="str">
        <f>ASC(記入シート1!J52&amp;"-"&amp;記入シート1!M52)</f>
        <v>-</v>
      </c>
      <c r="CQ37" s="167"/>
      <c r="CR37" s="189"/>
      <c r="CS37" s="189"/>
      <c r="CT37" s="189"/>
      <c r="CU37" s="230"/>
      <c r="CV37" s="169"/>
      <c r="CW37" s="216" t="s">
        <v>178</v>
      </c>
      <c r="CX37" s="216"/>
      <c r="CY37" s="217" t="s">
        <v>660</v>
      </c>
      <c r="CZ37" s="218" t="s">
        <v>295</v>
      </c>
      <c r="DA37" s="217"/>
      <c r="DB37" s="216" t="str">
        <f t="shared" si="1"/>
        <v>001</v>
      </c>
      <c r="DC37" s="219" t="s">
        <v>179</v>
      </c>
      <c r="DD37" s="216"/>
      <c r="DE37" s="173"/>
      <c r="DF37" s="173"/>
      <c r="DG37" s="173"/>
      <c r="DH37" s="551" t="s">
        <v>1885</v>
      </c>
      <c r="DI37" s="235" t="s">
        <v>2069</v>
      </c>
      <c r="DJ37" s="197" t="s">
        <v>2144</v>
      </c>
      <c r="DK37" s="198" t="str">
        <f t="shared" si="2"/>
        <v>93601Q0G</v>
      </c>
      <c r="DL37" s="199" t="s">
        <v>1886</v>
      </c>
      <c r="DM37" s="200" t="s">
        <v>2084</v>
      </c>
      <c r="DN37" s="239" t="str">
        <f>ASC(AY41)</f>
        <v>0</v>
      </c>
      <c r="DO37" s="233"/>
      <c r="DP37" s="533" t="s">
        <v>1367</v>
      </c>
      <c r="DQ37" s="533" t="s">
        <v>1409</v>
      </c>
      <c r="DR37" s="533" t="s">
        <v>1338</v>
      </c>
      <c r="DS37" s="533"/>
      <c r="DT37" s="533" t="s">
        <v>1410</v>
      </c>
      <c r="DU37" s="534"/>
      <c r="DV37" s="254"/>
      <c r="DX37" s="177"/>
      <c r="DY37" s="177"/>
    </row>
    <row r="38" spans="1:129" ht="19.5" customHeight="1">
      <c r="A38" s="545"/>
      <c r="B38" s="84"/>
      <c r="C38" s="2191"/>
      <c r="D38" s="1927"/>
      <c r="E38" s="1927"/>
      <c r="F38" s="1927"/>
      <c r="G38" s="1927"/>
      <c r="H38" s="1927"/>
      <c r="I38" s="1927"/>
      <c r="J38" s="1927"/>
      <c r="K38" s="2194"/>
      <c r="L38" s="2199"/>
      <c r="M38" s="2200"/>
      <c r="N38" s="2200"/>
      <c r="O38" s="2203"/>
      <c r="P38" s="2203"/>
      <c r="Q38" s="2203"/>
      <c r="R38" s="2203"/>
      <c r="S38" s="2203"/>
      <c r="T38" s="2203"/>
      <c r="U38" s="2203"/>
      <c r="V38" s="2203"/>
      <c r="W38" s="2203"/>
      <c r="X38" s="2203"/>
      <c r="Y38" s="2203"/>
      <c r="Z38" s="2203"/>
      <c r="AA38" s="2203"/>
      <c r="AB38" s="2203"/>
      <c r="AC38" s="2203"/>
      <c r="AD38" s="2203"/>
      <c r="AE38" s="2203"/>
      <c r="AF38" s="2203"/>
      <c r="AG38" s="2203"/>
      <c r="AH38" s="2203"/>
      <c r="AI38" s="2203"/>
      <c r="AJ38" s="2203"/>
      <c r="AK38" s="2239"/>
      <c r="AL38" s="2239"/>
      <c r="AM38" s="2239"/>
      <c r="AN38" s="2239"/>
      <c r="AO38" s="2239"/>
      <c r="AP38" s="2239"/>
      <c r="AQ38" s="2239"/>
      <c r="AR38" s="2239"/>
      <c r="AS38" s="2239"/>
      <c r="AT38" s="2240"/>
      <c r="AU38" s="72"/>
      <c r="AW38" s="280"/>
      <c r="AX38" s="280"/>
      <c r="AY38" s="280"/>
      <c r="AZ38" s="280"/>
      <c r="BA38" s="269"/>
      <c r="BB38" s="268"/>
      <c r="BC38" s="268"/>
      <c r="BD38" s="269"/>
      <c r="BE38" s="269"/>
      <c r="BF38" s="270"/>
      <c r="BG38" s="563"/>
      <c r="BH38" s="564"/>
      <c r="BI38" s="565"/>
      <c r="BJ38" s="563"/>
      <c r="BK38" s="563"/>
      <c r="BL38" s="338"/>
      <c r="BM38" s="338"/>
      <c r="BN38" s="342"/>
      <c r="BO38" s="342"/>
      <c r="BP38" s="274"/>
      <c r="BQ38" s="5"/>
      <c r="BR38" s="269"/>
      <c r="BZ38" s="517" t="s">
        <v>1248</v>
      </c>
      <c r="CA38" s="517" t="str">
        <f t="shared" si="3"/>
        <v>1208623</v>
      </c>
      <c r="CB38" s="525" t="s">
        <v>618</v>
      </c>
      <c r="CC38" s="254"/>
      <c r="CD38" s="179"/>
      <c r="CE38" s="179"/>
      <c r="CF38" s="179"/>
      <c r="CG38" s="254"/>
      <c r="CH38" s="547" t="s">
        <v>1435</v>
      </c>
      <c r="CI38" s="547" t="s">
        <v>21</v>
      </c>
      <c r="CJ38" s="547">
        <v>60</v>
      </c>
      <c r="CK38" s="547"/>
      <c r="CL38" s="547"/>
      <c r="CM38" s="547"/>
      <c r="CN38" s="547"/>
      <c r="CO38" s="187" t="s">
        <v>1436</v>
      </c>
      <c r="CP38" s="245" t="str">
        <f>ASC(記入シート1!J51)&amp;" "&amp;ASC(SUBSTITUTE(SUBSTITUTE(SUBSTITUTE(SUBSTITUTE(SUBSTITUTE(記入シート1!O51,"　","")," ",""),"ヴ","ウﾞ"),"・",""),"－","‐"))&amp;" "&amp;ASC(SUBSTITUTE(SUBSTITUTE(SUBSTITUTE(SUBSTITUTE(SUBSTITUTE(記入シート1!Z51,"　","")," ",""),"ヴ","ウﾞ"),"・",""),"－","‐"))&amp;IF(記入シート1!AK51="",""," "&amp;ASC(SUBSTITUTE(SUBSTITUTE(SUBSTITUTE(SUBSTITUTE(SUBSTITUTE(記入シート1!AK51,"　","")," ",""),"ヴ","ウﾞ"),"・",""),"－","‐")))</f>
        <v xml:space="preserve">(自動表示)  </v>
      </c>
      <c r="CQ38" s="167"/>
      <c r="CR38" s="189"/>
      <c r="CS38" s="189"/>
      <c r="CT38" s="189"/>
      <c r="CU38" s="230"/>
      <c r="CV38" s="169"/>
      <c r="CW38" s="216" t="s">
        <v>653</v>
      </c>
      <c r="CX38" s="216"/>
      <c r="CY38" s="217"/>
      <c r="CZ38" s="218"/>
      <c r="DA38" s="217"/>
      <c r="DB38" s="216" t="str">
        <f t="shared" si="1"/>
        <v>001</v>
      </c>
      <c r="DC38" s="219" t="s">
        <v>175</v>
      </c>
      <c r="DD38" s="216"/>
      <c r="DE38" s="173"/>
      <c r="DF38" s="173"/>
      <c r="DG38" s="173"/>
      <c r="DH38" s="551" t="s">
        <v>2061</v>
      </c>
      <c r="DI38" s="235" t="s">
        <v>1884</v>
      </c>
      <c r="DJ38" s="197"/>
      <c r="DK38" s="198" t="str">
        <f t="shared" si="2"/>
        <v>93701Q12</v>
      </c>
      <c r="DL38" s="199" t="s">
        <v>2118</v>
      </c>
      <c r="DM38" s="200" t="s">
        <v>2115</v>
      </c>
      <c r="DN38" s="239" t="str">
        <f>T(記入シート1!I67)</f>
        <v/>
      </c>
      <c r="DO38" s="233"/>
      <c r="DP38" s="533" t="s">
        <v>1367</v>
      </c>
      <c r="DQ38" s="533" t="s">
        <v>1411</v>
      </c>
      <c r="DR38" s="533" t="s">
        <v>1338</v>
      </c>
      <c r="DS38" s="533"/>
      <c r="DT38" s="533" t="s">
        <v>1412</v>
      </c>
      <c r="DU38" s="534"/>
      <c r="DV38" s="254"/>
      <c r="DX38" s="177"/>
      <c r="DY38" s="177"/>
    </row>
    <row r="39" spans="1:129" ht="19.5" customHeight="1">
      <c r="A39" s="545"/>
      <c r="B39" s="84"/>
      <c r="C39" s="2083" t="s">
        <v>1645</v>
      </c>
      <c r="D39" s="2084"/>
      <c r="E39" s="2084"/>
      <c r="F39" s="2084"/>
      <c r="G39" s="2084"/>
      <c r="H39" s="2084"/>
      <c r="I39" s="2084"/>
      <c r="J39" s="49"/>
      <c r="K39" s="836"/>
      <c r="L39" s="50"/>
      <c r="M39" s="51"/>
      <c r="N39" s="51"/>
      <c r="O39" s="51"/>
      <c r="P39" s="51"/>
      <c r="Q39" s="51"/>
      <c r="R39" s="51"/>
      <c r="S39" s="51"/>
      <c r="T39" s="51"/>
      <c r="U39" s="51"/>
      <c r="V39" s="51"/>
      <c r="W39" s="51"/>
      <c r="X39" s="51"/>
      <c r="Y39" s="51"/>
      <c r="Z39" s="51"/>
      <c r="AA39" s="51"/>
      <c r="AB39" s="51"/>
      <c r="AC39" s="51"/>
      <c r="AD39" s="51"/>
      <c r="AE39" s="51"/>
      <c r="AF39" s="141"/>
      <c r="AG39" s="141"/>
      <c r="AH39" s="141"/>
      <c r="AI39" s="141"/>
      <c r="AJ39" s="141"/>
      <c r="AK39" s="141"/>
      <c r="AL39" s="141"/>
      <c r="AM39" s="141"/>
      <c r="AN39" s="141"/>
      <c r="AO39" s="141"/>
      <c r="AP39" s="51"/>
      <c r="AQ39" s="51"/>
      <c r="AR39" s="51"/>
      <c r="AS39" s="51"/>
      <c r="AT39" s="52"/>
      <c r="AU39" s="72"/>
      <c r="AV39" s="671" t="b">
        <f>IF(OR(AV40=TRUE,AV44=TRUE,AV46=TRUE,AV48=TRUE,AV50=TRUE,AV51=TRUE,AV52=TRUE,AV54=TRUE),TRUE,FALSE)</f>
        <v>1</v>
      </c>
      <c r="AW39" s="672" t="s">
        <v>1707</v>
      </c>
      <c r="AX39" s="280"/>
      <c r="AY39" s="601" t="s">
        <v>7</v>
      </c>
      <c r="AZ39" s="601" t="s">
        <v>404</v>
      </c>
      <c r="BA39" s="602" t="s">
        <v>774</v>
      </c>
      <c r="BB39" s="603" t="s">
        <v>0</v>
      </c>
      <c r="BC39" s="603" t="s">
        <v>405</v>
      </c>
      <c r="BD39" s="602" t="s">
        <v>810</v>
      </c>
      <c r="BE39" s="602"/>
      <c r="BF39" s="604"/>
      <c r="BG39" s="605"/>
      <c r="BH39" s="606"/>
      <c r="BI39" s="607" t="s">
        <v>406</v>
      </c>
      <c r="BJ39" s="605" t="s">
        <v>407</v>
      </c>
      <c r="BK39" s="605" t="s">
        <v>408</v>
      </c>
      <c r="BL39" s="338" t="s">
        <v>808</v>
      </c>
      <c r="BM39" s="338" t="s">
        <v>809</v>
      </c>
      <c r="BN39" s="608" t="s">
        <v>409</v>
      </c>
      <c r="BO39" s="608" t="s">
        <v>410</v>
      </c>
      <c r="BP39" s="272" t="s">
        <v>411</v>
      </c>
      <c r="BQ39" s="19"/>
      <c r="BR39" s="602" t="s">
        <v>7</v>
      </c>
      <c r="BZ39" s="517">
        <v>1208682</v>
      </c>
      <c r="CA39" s="517" t="str">
        <f t="shared" si="3"/>
        <v>1208682</v>
      </c>
      <c r="CB39" s="525" t="s">
        <v>619</v>
      </c>
      <c r="CC39" s="282"/>
      <c r="CD39" s="179"/>
      <c r="CE39" s="179"/>
      <c r="CF39" s="179"/>
      <c r="CG39" s="282"/>
      <c r="CH39" s="547" t="s">
        <v>1437</v>
      </c>
      <c r="CI39" s="547" t="s">
        <v>21</v>
      </c>
      <c r="CJ39" s="547">
        <v>13</v>
      </c>
      <c r="CK39" s="547"/>
      <c r="CL39" s="547"/>
      <c r="CM39" s="547"/>
      <c r="CN39" s="547"/>
      <c r="CO39" s="187" t="s">
        <v>1438</v>
      </c>
      <c r="CP39" s="245" t="str">
        <f>ASC(記入シート1!I55)</f>
        <v/>
      </c>
      <c r="CQ39" s="167"/>
      <c r="CR39" s="189"/>
      <c r="CS39" s="189"/>
      <c r="CT39" s="189"/>
      <c r="CU39" s="189"/>
      <c r="CV39" s="169"/>
      <c r="CW39" s="216" t="s">
        <v>171</v>
      </c>
      <c r="CX39" s="216"/>
      <c r="CY39" s="217" t="s">
        <v>660</v>
      </c>
      <c r="CZ39" s="218" t="s">
        <v>295</v>
      </c>
      <c r="DA39" s="217"/>
      <c r="DB39" s="216" t="str">
        <f t="shared" si="1"/>
        <v>001</v>
      </c>
      <c r="DC39" s="219" t="s">
        <v>172</v>
      </c>
      <c r="DD39" s="216"/>
      <c r="DE39" s="173"/>
      <c r="DF39" s="173"/>
      <c r="DG39" s="173"/>
      <c r="DH39" s="551" t="s">
        <v>2061</v>
      </c>
      <c r="DI39" s="235" t="s">
        <v>2117</v>
      </c>
      <c r="DJ39" s="197"/>
      <c r="DK39" s="198" t="str">
        <f t="shared" si="2"/>
        <v>93701Q13</v>
      </c>
      <c r="DL39" s="199" t="s">
        <v>2118</v>
      </c>
      <c r="DM39" s="200" t="s">
        <v>2116</v>
      </c>
      <c r="DN39" s="239" t="str">
        <f>ASC(記入シート1!I43)</f>
        <v/>
      </c>
      <c r="DO39" s="233"/>
      <c r="DP39" s="536" t="s">
        <v>1367</v>
      </c>
      <c r="DQ39" s="536" t="s">
        <v>1413</v>
      </c>
      <c r="DR39" s="536" t="s">
        <v>1338</v>
      </c>
      <c r="DS39" s="533"/>
      <c r="DT39" s="536" t="s">
        <v>1414</v>
      </c>
      <c r="DU39" s="537"/>
      <c r="DV39" s="254"/>
      <c r="DX39" s="177"/>
      <c r="DY39" s="177"/>
    </row>
    <row r="40" spans="1:129" ht="19.5" customHeight="1" thickBot="1">
      <c r="A40" s="545"/>
      <c r="B40" s="84"/>
      <c r="C40" s="2180" t="s">
        <v>1471</v>
      </c>
      <c r="D40" s="2181"/>
      <c r="E40" s="2181"/>
      <c r="F40" s="2181"/>
      <c r="G40" s="2181"/>
      <c r="H40" s="2181"/>
      <c r="I40" s="2182"/>
      <c r="J40" s="711"/>
      <c r="K40" s="849"/>
      <c r="L40" s="2183" t="s">
        <v>584</v>
      </c>
      <c r="M40" s="2184"/>
      <c r="N40" s="2185"/>
      <c r="O40" s="2186" t="s">
        <v>1685</v>
      </c>
      <c r="P40" s="2186"/>
      <c r="Q40" s="2042">
        <v>0</v>
      </c>
      <c r="R40" s="2042"/>
      <c r="S40" s="2042"/>
      <c r="T40" s="2042"/>
      <c r="U40" s="2042">
        <v>0</v>
      </c>
      <c r="V40" s="2042"/>
      <c r="W40" s="2042"/>
      <c r="X40" s="2042"/>
      <c r="Y40" s="2218">
        <v>0</v>
      </c>
      <c r="Z40" s="2218"/>
      <c r="AA40" s="2218"/>
      <c r="AB40" s="2218"/>
      <c r="AC40" s="2218">
        <v>0</v>
      </c>
      <c r="AD40" s="2218"/>
      <c r="AE40" s="2218"/>
      <c r="AF40" s="2218"/>
      <c r="AG40" s="2042">
        <v>0</v>
      </c>
      <c r="AH40" s="2042"/>
      <c r="AI40" s="2042"/>
      <c r="AJ40" s="2042"/>
      <c r="AK40" s="1066"/>
      <c r="AL40" s="1067"/>
      <c r="AM40" s="1067"/>
      <c r="AN40" s="1068"/>
      <c r="AO40" s="1068"/>
      <c r="AP40" s="1068"/>
      <c r="AQ40" s="1068"/>
      <c r="AR40" s="1069" t="s">
        <v>2141</v>
      </c>
      <c r="AS40" s="2154" t="s">
        <v>2137</v>
      </c>
      <c r="AT40" s="2155"/>
      <c r="AU40" s="72"/>
      <c r="AV40" s="160" t="b">
        <v>1</v>
      </c>
      <c r="AW40" s="332">
        <f>IF(AV40=TRUE,AV40*1,0)</f>
        <v>1</v>
      </c>
      <c r="AX40" s="332"/>
      <c r="AY40" s="246" t="str">
        <f>TEXT(BR40,"000")</f>
        <v>936</v>
      </c>
      <c r="AZ40" s="246">
        <f>AW40</f>
        <v>1</v>
      </c>
      <c r="BA40" s="248" t="str">
        <f>VLOOKUP(O40,$BE$71:$BF$72,2,FALSE)</f>
        <v>82</v>
      </c>
      <c r="BB40" s="248" t="str">
        <f t="shared" ref="BB40:BB46" si="8">$AZ$14</f>
        <v>00</v>
      </c>
      <c r="BC40" s="644" t="s">
        <v>1692</v>
      </c>
      <c r="BD40" s="248">
        <f>ROW(C40)</f>
        <v>40</v>
      </c>
      <c r="BE40" s="248">
        <f>IF(AY40&amp;BC40=AY39&amp;BC39,BE39+1,1)</f>
        <v>1</v>
      </c>
      <c r="BF40" s="615" t="str">
        <f>AY40&amp;BC40&amp;BE40</f>
        <v>936000001</v>
      </c>
      <c r="BG40" s="609"/>
      <c r="BH40" s="610"/>
      <c r="BI40" s="609" t="str">
        <f>BR40&amp;"01"</f>
        <v>93601</v>
      </c>
      <c r="BJ40" s="609">
        <f>IF(L40=$BC$2,1,0)</f>
        <v>1</v>
      </c>
      <c r="BK40" s="248">
        <f>AZ40</f>
        <v>1</v>
      </c>
      <c r="BL40" s="838">
        <f>IF(AW40=1,Q40,"")</f>
        <v>0</v>
      </c>
      <c r="BM40" s="838">
        <f>IF(AW40=1,U40,"")</f>
        <v>0</v>
      </c>
      <c r="BN40" s="837">
        <f>IF(AW40=0,"",Y40)</f>
        <v>0</v>
      </c>
      <c r="BO40" s="837">
        <f>IF(AW40=0,"",AC40)</f>
        <v>0</v>
      </c>
      <c r="BP40" s="838">
        <f>IF(AW40=0,"",AG40)</f>
        <v>0</v>
      </c>
      <c r="BR40" s="248">
        <v>936</v>
      </c>
      <c r="BZ40" s="517">
        <v>1208945</v>
      </c>
      <c r="CA40" s="517" t="str">
        <f t="shared" si="3"/>
        <v>1208945</v>
      </c>
      <c r="CB40" s="525" t="s">
        <v>620</v>
      </c>
      <c r="CC40" s="254"/>
      <c r="CD40" s="179"/>
      <c r="CE40" s="179"/>
      <c r="CF40" s="179"/>
      <c r="CG40" s="254"/>
      <c r="CH40" s="547" t="s">
        <v>1439</v>
      </c>
      <c r="CI40" s="547" t="s">
        <v>61</v>
      </c>
      <c r="CJ40" s="547">
        <v>1</v>
      </c>
      <c r="CK40" s="547"/>
      <c r="CL40" s="547"/>
      <c r="CM40" s="547" t="s">
        <v>1440</v>
      </c>
      <c r="CN40" s="547"/>
      <c r="CO40" s="187" t="s">
        <v>1441</v>
      </c>
      <c r="CP40" s="245" t="str">
        <f>IF(記入シート1!AV21=1,"0","1")</f>
        <v>1</v>
      </c>
      <c r="CQ40" s="167"/>
      <c r="CR40" s="189"/>
      <c r="CS40" s="189"/>
      <c r="CT40" s="189"/>
      <c r="CU40" s="189"/>
      <c r="CV40" s="169"/>
      <c r="CW40" s="216" t="s">
        <v>654</v>
      </c>
      <c r="CX40" s="216"/>
      <c r="CY40" s="217"/>
      <c r="CZ40" s="218"/>
      <c r="DA40" s="217"/>
      <c r="DB40" s="216" t="str">
        <f t="shared" si="1"/>
        <v>001</v>
      </c>
      <c r="DC40" s="219" t="s">
        <v>168</v>
      </c>
      <c r="DD40" s="216"/>
      <c r="DE40" s="173"/>
      <c r="DF40" s="173"/>
      <c r="DG40" s="173"/>
      <c r="DH40" s="551" t="s">
        <v>1604</v>
      </c>
      <c r="DI40" s="235" t="s">
        <v>2123</v>
      </c>
      <c r="DJ40" s="197"/>
      <c r="DK40" s="198" t="str">
        <f t="shared" si="2"/>
        <v>93801Q22</v>
      </c>
      <c r="DL40" s="199" t="s">
        <v>2127</v>
      </c>
      <c r="DM40" s="200" t="s">
        <v>2119</v>
      </c>
      <c r="DN40" s="239" t="str">
        <f>ASC(AN46)</f>
        <v/>
      </c>
      <c r="DO40" s="233"/>
      <c r="DP40" s="536" t="s">
        <v>1367</v>
      </c>
      <c r="DQ40" s="536" t="s">
        <v>1415</v>
      </c>
      <c r="DR40" s="536" t="s">
        <v>1338</v>
      </c>
      <c r="DS40" s="533"/>
      <c r="DT40" s="536" t="s">
        <v>1416</v>
      </c>
      <c r="DU40" s="537"/>
      <c r="DV40" s="254"/>
      <c r="DX40" s="177"/>
      <c r="DY40" s="177"/>
    </row>
    <row r="41" spans="1:129" ht="19.5" customHeight="1" thickTop="1">
      <c r="A41" s="545"/>
      <c r="B41" s="84"/>
      <c r="C41" s="2128"/>
      <c r="D41" s="2129"/>
      <c r="E41" s="2129"/>
      <c r="F41" s="2129"/>
      <c r="G41" s="2129"/>
      <c r="H41" s="2129"/>
      <c r="I41" s="2130"/>
      <c r="J41" s="2156" t="s">
        <v>2067</v>
      </c>
      <c r="K41" s="2157"/>
      <c r="L41" s="2157"/>
      <c r="M41" s="2157"/>
      <c r="N41" s="2158"/>
      <c r="O41" s="2159" t="s">
        <v>1865</v>
      </c>
      <c r="P41" s="2160"/>
      <c r="Q41" s="2161" t="s">
        <v>2169</v>
      </c>
      <c r="R41" s="2162"/>
      <c r="S41" s="2162"/>
      <c r="T41" s="2162"/>
      <c r="U41" s="2162"/>
      <c r="V41" s="2162"/>
      <c r="W41" s="2162"/>
      <c r="X41" s="2163"/>
      <c r="Y41" s="2164" t="s">
        <v>1866</v>
      </c>
      <c r="Z41" s="2164"/>
      <c r="AA41" s="2165" t="s">
        <v>2190</v>
      </c>
      <c r="AB41" s="2166"/>
      <c r="AC41" s="2166"/>
      <c r="AD41" s="2166"/>
      <c r="AE41" s="2166"/>
      <c r="AF41" s="2166"/>
      <c r="AG41" s="2166"/>
      <c r="AH41" s="2166"/>
      <c r="AI41" s="2166"/>
      <c r="AJ41" s="2166"/>
      <c r="AK41" s="2166"/>
      <c r="AL41" s="2166"/>
      <c r="AM41" s="2166"/>
      <c r="AN41" s="2166"/>
      <c r="AO41" s="2166"/>
      <c r="AP41" s="2166"/>
      <c r="AQ41" s="2166"/>
      <c r="AR41" s="2166"/>
      <c r="AS41" s="2166"/>
      <c r="AT41" s="990"/>
      <c r="AU41" s="72"/>
      <c r="AV41" s="512" t="str">
        <f>LEFT(Q41,4)</f>
        <v>1000</v>
      </c>
      <c r="AW41" s="778" t="str">
        <f>MID(Q41,6,LEN(Q41)-5)</f>
        <v>小売</v>
      </c>
      <c r="AX41" s="694"/>
      <c r="AY41" s="973" t="str">
        <f>IF(AS40="","0",LEFT(AS40,1))</f>
        <v>0</v>
      </c>
      <c r="AZ41" s="695"/>
      <c r="BA41" s="696"/>
      <c r="BB41" s="696"/>
      <c r="BC41" s="697"/>
      <c r="BD41" s="696"/>
      <c r="BE41" s="696"/>
      <c r="BF41" s="698"/>
      <c r="BG41" s="699"/>
      <c r="BH41" s="700"/>
      <c r="BI41" s="699"/>
      <c r="BJ41" s="699"/>
      <c r="BK41" s="696"/>
      <c r="BL41" s="701"/>
      <c r="BM41" s="701"/>
      <c r="BN41" s="702"/>
      <c r="BO41" s="702"/>
      <c r="BP41" s="696"/>
      <c r="BQ41" s="5"/>
      <c r="BR41" s="696"/>
      <c r="BZ41" s="517" t="s">
        <v>1249</v>
      </c>
      <c r="CA41" s="517" t="str">
        <f t="shared" si="3"/>
        <v>1209993</v>
      </c>
      <c r="CB41" s="525" t="s">
        <v>621</v>
      </c>
      <c r="CC41" s="254"/>
      <c r="CD41" s="179"/>
      <c r="CE41" s="179"/>
      <c r="CF41" s="179"/>
      <c r="CG41" s="254"/>
      <c r="CH41" s="547" t="s">
        <v>1442</v>
      </c>
      <c r="CI41" s="547" t="s">
        <v>61</v>
      </c>
      <c r="CJ41" s="547">
        <v>2</v>
      </c>
      <c r="CK41" s="547"/>
      <c r="CL41" s="547"/>
      <c r="CM41" s="547" t="s">
        <v>1443</v>
      </c>
      <c r="CN41" s="547"/>
      <c r="CO41" s="187" t="s">
        <v>1444</v>
      </c>
      <c r="CP41" s="245" t="str">
        <f>TEXT(記入シート1!AV13,"00")</f>
        <v>00</v>
      </c>
      <c r="CQ41" s="167"/>
      <c r="CR41" s="189"/>
      <c r="CS41" s="189"/>
      <c r="CT41" s="189"/>
      <c r="CU41" s="230"/>
      <c r="CV41" s="169"/>
      <c r="CW41" s="216" t="s">
        <v>165</v>
      </c>
      <c r="CX41" s="216"/>
      <c r="CY41" s="217" t="s">
        <v>660</v>
      </c>
      <c r="CZ41" s="218" t="s">
        <v>295</v>
      </c>
      <c r="DA41" s="217"/>
      <c r="DB41" s="216" t="str">
        <f t="shared" si="1"/>
        <v>001</v>
      </c>
      <c r="DC41" s="219" t="s">
        <v>166</v>
      </c>
      <c r="DD41" s="216"/>
      <c r="DE41" s="173"/>
      <c r="DF41" s="173"/>
      <c r="DG41" s="173"/>
      <c r="DH41" s="551" t="s">
        <v>1604</v>
      </c>
      <c r="DI41" s="235" t="s">
        <v>2124</v>
      </c>
      <c r="DJ41" s="197"/>
      <c r="DK41" s="198" t="str">
        <f t="shared" si="2"/>
        <v>93801Q23</v>
      </c>
      <c r="DL41" s="199" t="s">
        <v>2127</v>
      </c>
      <c r="DM41" s="200" t="s">
        <v>2120</v>
      </c>
      <c r="DN41" s="239" t="str">
        <f>UPPER(ASC(記入シート1!AE31))</f>
        <v/>
      </c>
      <c r="DO41" s="233"/>
      <c r="DP41" s="528" t="s">
        <v>1417</v>
      </c>
      <c r="DQ41" s="528" t="s">
        <v>1418</v>
      </c>
      <c r="DR41" s="528" t="s">
        <v>1325</v>
      </c>
      <c r="DS41" s="528" t="s">
        <v>1419</v>
      </c>
      <c r="DT41" s="529" t="s">
        <v>1420</v>
      </c>
      <c r="DU41" s="530"/>
      <c r="DV41" s="254"/>
      <c r="DX41" s="177"/>
      <c r="DY41" s="177"/>
    </row>
    <row r="42" spans="1:129" ht="19.5" customHeight="1">
      <c r="A42" s="545"/>
      <c r="B42" s="84"/>
      <c r="C42" s="2128"/>
      <c r="D42" s="2129"/>
      <c r="E42" s="2129"/>
      <c r="F42" s="2129"/>
      <c r="G42" s="2129"/>
      <c r="H42" s="2129"/>
      <c r="I42" s="2130"/>
      <c r="J42" s="2204" t="s">
        <v>2068</v>
      </c>
      <c r="K42" s="2205"/>
      <c r="L42" s="2205"/>
      <c r="M42" s="2205"/>
      <c r="N42" s="2206"/>
      <c r="O42" s="777"/>
      <c r="P42" s="2208" t="s">
        <v>1822</v>
      </c>
      <c r="Q42" s="2208"/>
      <c r="R42" s="2208"/>
      <c r="S42" s="986"/>
      <c r="T42" s="2210" t="s">
        <v>1823</v>
      </c>
      <c r="U42" s="2210"/>
      <c r="V42" s="2210"/>
      <c r="W42" s="2212" t="s">
        <v>2312</v>
      </c>
      <c r="X42" s="2213"/>
      <c r="Y42" s="2213"/>
      <c r="Z42" s="2213"/>
      <c r="AA42" s="2213"/>
      <c r="AB42" s="2213"/>
      <c r="AC42" s="2213"/>
      <c r="AD42" s="2213"/>
      <c r="AE42" s="2213"/>
      <c r="AF42" s="2213"/>
      <c r="AG42" s="2213"/>
      <c r="AH42" s="2213"/>
      <c r="AI42" s="2213"/>
      <c r="AJ42" s="2213"/>
      <c r="AK42" s="2213"/>
      <c r="AL42" s="2213"/>
      <c r="AM42" s="2213"/>
      <c r="AN42" s="2213"/>
      <c r="AO42" s="2214"/>
      <c r="AP42" s="2171" t="s">
        <v>2070</v>
      </c>
      <c r="AQ42" s="2172"/>
      <c r="AR42" s="2172"/>
      <c r="AS42" s="2173" t="s">
        <v>2140</v>
      </c>
      <c r="AT42" s="2174"/>
      <c r="AU42" s="72"/>
      <c r="AV42" s="512" t="str">
        <f>LEFT(AA41,4)</f>
        <v>1009</v>
      </c>
      <c r="AW42" s="4" t="str">
        <f>MID(AA41,6,LEN(AA41)-5)</f>
        <v>電気店・家電量販店（古物の取扱いなし）</v>
      </c>
      <c r="AX42" s="546"/>
      <c r="AY42" s="974" t="str">
        <f>IF(AS42="","0",LEFT(AS42,1))</f>
        <v>0</v>
      </c>
      <c r="AZ42" s="280"/>
      <c r="BA42" s="269"/>
      <c r="BB42" s="269"/>
      <c r="BC42" s="526"/>
      <c r="BD42" s="269"/>
      <c r="BE42" s="269"/>
      <c r="BF42" s="641"/>
      <c r="BG42" s="642"/>
      <c r="BH42" s="775"/>
      <c r="BI42" s="642"/>
      <c r="BJ42" s="642"/>
      <c r="BK42" s="269"/>
      <c r="BL42" s="602"/>
      <c r="BM42" s="602"/>
      <c r="BN42" s="776"/>
      <c r="BO42" s="776"/>
      <c r="BP42" s="269"/>
      <c r="BQ42" s="5"/>
      <c r="BR42" s="269"/>
      <c r="BZ42" s="517" t="s">
        <v>1250</v>
      </c>
      <c r="CA42" s="517" t="str">
        <f t="shared" si="3"/>
        <v>1209994</v>
      </c>
      <c r="CB42" s="525" t="s">
        <v>622</v>
      </c>
      <c r="CC42" s="254"/>
      <c r="CD42" s="179"/>
      <c r="CE42" s="179"/>
      <c r="CF42" s="179"/>
      <c r="CG42" s="254"/>
      <c r="CH42" s="547" t="s">
        <v>1445</v>
      </c>
      <c r="CI42" s="547" t="s">
        <v>1446</v>
      </c>
      <c r="CJ42" s="547">
        <v>13</v>
      </c>
      <c r="CK42" s="547"/>
      <c r="CL42" s="547"/>
      <c r="CM42" s="547"/>
      <c r="CN42" s="547"/>
      <c r="CO42" s="187" t="s">
        <v>1447</v>
      </c>
      <c r="CP42" s="245" t="str">
        <f>ASC(記入シート1!AL43)</f>
        <v/>
      </c>
      <c r="CQ42" s="167"/>
      <c r="CR42" s="189"/>
      <c r="CS42" s="189"/>
      <c r="CT42" s="189"/>
      <c r="CU42" s="230"/>
      <c r="CV42" s="169"/>
      <c r="CW42" s="216" t="s">
        <v>162</v>
      </c>
      <c r="CX42" s="216"/>
      <c r="CY42" s="217" t="s">
        <v>660</v>
      </c>
      <c r="CZ42" s="218" t="s">
        <v>295</v>
      </c>
      <c r="DA42" s="217"/>
      <c r="DB42" s="216" t="str">
        <f t="shared" si="1"/>
        <v>001</v>
      </c>
      <c r="DC42" s="219" t="s">
        <v>163</v>
      </c>
      <c r="DD42" s="216"/>
      <c r="DE42" s="173"/>
      <c r="DF42" s="173"/>
      <c r="DG42" s="173"/>
      <c r="DH42" s="551" t="s">
        <v>1604</v>
      </c>
      <c r="DI42" s="235" t="s">
        <v>2125</v>
      </c>
      <c r="DJ42" s="197"/>
      <c r="DK42" s="198" t="str">
        <f t="shared" si="2"/>
        <v>93801Q24</v>
      </c>
      <c r="DL42" s="199" t="s">
        <v>2127</v>
      </c>
      <c r="DM42" s="200" t="s">
        <v>2121</v>
      </c>
      <c r="DN42" s="239" t="str">
        <f>IF(OR(AV47="00",AV47=""),"",ASC(AV47))</f>
        <v>05</v>
      </c>
      <c r="DO42" s="283"/>
      <c r="DP42" s="528" t="s">
        <v>1417</v>
      </c>
      <c r="DQ42" s="528" t="s">
        <v>1421</v>
      </c>
      <c r="DR42" s="528" t="s">
        <v>901</v>
      </c>
      <c r="DS42" s="528" t="s">
        <v>1422</v>
      </c>
      <c r="DT42" s="529" t="s">
        <v>1423</v>
      </c>
      <c r="DU42" s="530"/>
      <c r="DV42" s="282"/>
      <c r="DX42" s="177"/>
      <c r="DY42" s="177"/>
    </row>
    <row r="43" spans="1:129" ht="19.5" customHeight="1" thickBot="1">
      <c r="A43" s="545"/>
      <c r="B43" s="84"/>
      <c r="C43" s="2121"/>
      <c r="D43" s="2122"/>
      <c r="E43" s="2122"/>
      <c r="F43" s="2122"/>
      <c r="G43" s="2122"/>
      <c r="H43" s="2122"/>
      <c r="I43" s="2123"/>
      <c r="J43" s="1486"/>
      <c r="K43" s="1487"/>
      <c r="L43" s="1487"/>
      <c r="M43" s="1487"/>
      <c r="N43" s="2207"/>
      <c r="O43" s="816"/>
      <c r="P43" s="2209"/>
      <c r="Q43" s="2209"/>
      <c r="R43" s="2209"/>
      <c r="S43" s="987"/>
      <c r="T43" s="2211"/>
      <c r="U43" s="2211"/>
      <c r="V43" s="2211"/>
      <c r="W43" s="2215"/>
      <c r="X43" s="2216"/>
      <c r="Y43" s="2216"/>
      <c r="Z43" s="2216"/>
      <c r="AA43" s="2216"/>
      <c r="AB43" s="2216"/>
      <c r="AC43" s="2216"/>
      <c r="AD43" s="2216"/>
      <c r="AE43" s="2216"/>
      <c r="AF43" s="2216"/>
      <c r="AG43" s="2216"/>
      <c r="AH43" s="2216"/>
      <c r="AI43" s="2216"/>
      <c r="AJ43" s="2216"/>
      <c r="AK43" s="2216"/>
      <c r="AL43" s="2216"/>
      <c r="AM43" s="2216"/>
      <c r="AN43" s="2216"/>
      <c r="AO43" s="2217"/>
      <c r="AP43" s="988"/>
      <c r="AQ43" s="988"/>
      <c r="AR43" s="988"/>
      <c r="AS43" s="988"/>
      <c r="AT43" s="989"/>
      <c r="AU43" s="72"/>
      <c r="AV43" s="512">
        <v>1</v>
      </c>
      <c r="AW43" s="779" t="str">
        <f>IF(AV40=TRUE,IF(AND(AV43&lt;&gt;0,AV41&lt;&gt;"0000",AV42&lt;&gt;"0000",LEFT(AV41,2)=LEFT(AV42,2)),"OK","NG"),"OK")</f>
        <v>OK</v>
      </c>
      <c r="AX43" s="672" t="s">
        <v>1878</v>
      </c>
      <c r="AY43" s="703"/>
      <c r="AZ43" s="703"/>
      <c r="BA43" s="343"/>
      <c r="BB43" s="343"/>
      <c r="BC43" s="704"/>
      <c r="BD43" s="343"/>
      <c r="BE43" s="343"/>
      <c r="BF43" s="705"/>
      <c r="BG43" s="706"/>
      <c r="BH43" s="707"/>
      <c r="BI43" s="706"/>
      <c r="BJ43" s="706"/>
      <c r="BK43" s="343"/>
      <c r="BL43" s="708"/>
      <c r="BM43" s="708"/>
      <c r="BN43" s="709"/>
      <c r="BO43" s="709"/>
      <c r="BP43" s="343"/>
      <c r="BQ43" s="5"/>
      <c r="BR43" s="343"/>
      <c r="BZ43" s="519" t="s">
        <v>1251</v>
      </c>
      <c r="CA43" s="517" t="str">
        <f t="shared" si="3"/>
        <v>1210249</v>
      </c>
      <c r="CB43" s="525" t="s">
        <v>1290</v>
      </c>
      <c r="CC43" s="254"/>
      <c r="CD43" s="179"/>
      <c r="CE43" s="179"/>
      <c r="CF43" s="179"/>
      <c r="CG43" s="254"/>
      <c r="CH43" s="164" t="s">
        <v>544</v>
      </c>
      <c r="CI43" s="164"/>
      <c r="CJ43" s="164"/>
      <c r="CK43" s="164"/>
      <c r="CL43" s="164"/>
      <c r="CM43" s="164"/>
      <c r="CN43" s="164"/>
      <c r="CO43" s="165"/>
      <c r="CP43" s="281"/>
      <c r="CQ43" s="167"/>
      <c r="CR43" s="189"/>
      <c r="CS43" s="189"/>
      <c r="CT43" s="189"/>
      <c r="CU43" s="189"/>
      <c r="CV43" s="169"/>
      <c r="CW43" s="216" t="s">
        <v>655</v>
      </c>
      <c r="CX43" s="216"/>
      <c r="CY43" s="217"/>
      <c r="CZ43" s="218"/>
      <c r="DA43" s="217"/>
      <c r="DB43" s="216" t="str">
        <f t="shared" si="1"/>
        <v>001</v>
      </c>
      <c r="DC43" s="219" t="s">
        <v>160</v>
      </c>
      <c r="DD43" s="216"/>
      <c r="DE43" s="173"/>
      <c r="DF43" s="173"/>
      <c r="DG43" s="173"/>
      <c r="DH43" s="551" t="s">
        <v>1604</v>
      </c>
      <c r="DI43" s="235" t="s">
        <v>2126</v>
      </c>
      <c r="DJ43" s="197" t="s">
        <v>2142</v>
      </c>
      <c r="DK43" s="198" t="str">
        <f t="shared" si="2"/>
        <v>93801Q25</v>
      </c>
      <c r="DL43" s="199" t="s">
        <v>2127</v>
      </c>
      <c r="DM43" s="200" t="s">
        <v>2122</v>
      </c>
      <c r="DN43" s="239" t="str">
        <f>IF(AW47=1,"0","1")</f>
        <v>0</v>
      </c>
      <c r="DO43" s="283"/>
      <c r="DP43" s="528" t="s">
        <v>1417</v>
      </c>
      <c r="DQ43" s="528" t="s">
        <v>1424</v>
      </c>
      <c r="DR43" s="528" t="s">
        <v>1325</v>
      </c>
      <c r="DS43" s="528" t="s">
        <v>1419</v>
      </c>
      <c r="DT43" s="529" t="s">
        <v>1425</v>
      </c>
      <c r="DU43" s="530"/>
      <c r="DV43" s="254"/>
      <c r="DX43" s="177"/>
      <c r="DY43" s="177"/>
    </row>
    <row r="44" spans="1:129" ht="19.5" customHeight="1" thickTop="1" thickBot="1">
      <c r="A44" s="545"/>
      <c r="B44" s="84"/>
      <c r="C44" s="2118" t="s">
        <v>2060</v>
      </c>
      <c r="D44" s="2119"/>
      <c r="E44" s="2119"/>
      <c r="F44" s="2119"/>
      <c r="G44" s="2119"/>
      <c r="H44" s="2119"/>
      <c r="I44" s="2120"/>
      <c r="J44" s="1258"/>
      <c r="K44" s="1258"/>
      <c r="L44" s="2105" t="s">
        <v>584</v>
      </c>
      <c r="M44" s="2106"/>
      <c r="N44" s="2107"/>
      <c r="O44" s="2108" t="s">
        <v>1685</v>
      </c>
      <c r="P44" s="2108"/>
      <c r="Q44" s="2109">
        <v>0</v>
      </c>
      <c r="R44" s="2109"/>
      <c r="S44" s="2109"/>
      <c r="T44" s="2109"/>
      <c r="U44" s="2109">
        <v>0</v>
      </c>
      <c r="V44" s="2109"/>
      <c r="W44" s="2109"/>
      <c r="X44" s="2109"/>
      <c r="Y44" s="2124">
        <v>0</v>
      </c>
      <c r="Z44" s="2124"/>
      <c r="AA44" s="2124"/>
      <c r="AB44" s="2124"/>
      <c r="AC44" s="2110">
        <v>0</v>
      </c>
      <c r="AD44" s="2110"/>
      <c r="AE44" s="2110"/>
      <c r="AF44" s="2110"/>
      <c r="AG44" s="2109">
        <v>0</v>
      </c>
      <c r="AH44" s="2109"/>
      <c r="AI44" s="2109"/>
      <c r="AJ44" s="2109"/>
      <c r="AK44" s="2151"/>
      <c r="AL44" s="2152"/>
      <c r="AM44" s="2152"/>
      <c r="AN44" s="2152"/>
      <c r="AO44" s="2152"/>
      <c r="AP44" s="2152"/>
      <c r="AQ44" s="2152"/>
      <c r="AR44" s="2152"/>
      <c r="AS44" s="2152"/>
      <c r="AT44" s="2153"/>
      <c r="AU44" s="72"/>
      <c r="AV44" s="160" t="b">
        <v>1</v>
      </c>
      <c r="AW44" s="332">
        <f>IF(AV44=TRUE,AV44*1,0)</f>
        <v>1</v>
      </c>
      <c r="AX44" s="332" t="s">
        <v>2061</v>
      </c>
      <c r="AY44" s="246" t="str">
        <f>TEXT(BR44,"000")</f>
        <v>937</v>
      </c>
      <c r="AZ44" s="246">
        <f>AW44</f>
        <v>1</v>
      </c>
      <c r="BA44" s="248" t="str">
        <f>VLOOKUP(O44,$BE$71:$BF$72,2,FALSE)</f>
        <v>82</v>
      </c>
      <c r="BB44" s="248" t="str">
        <f t="shared" si="8"/>
        <v>00</v>
      </c>
      <c r="BC44" s="644" t="s">
        <v>1692</v>
      </c>
      <c r="BD44" s="248">
        <f>ROW(C44)</f>
        <v>44</v>
      </c>
      <c r="BE44" s="248">
        <f>IF(AY44&amp;BC44=AY43&amp;BC43,BE43+1,1)</f>
        <v>1</v>
      </c>
      <c r="BF44" s="615" t="str">
        <f>AY44&amp;BC44&amp;BE44</f>
        <v>937000001</v>
      </c>
      <c r="BG44" s="609"/>
      <c r="BH44" s="610"/>
      <c r="BI44" s="609" t="str">
        <f>BR44&amp;"01"</f>
        <v>93701</v>
      </c>
      <c r="BJ44" s="609">
        <f>IF(L44=$BC$2,1,0)</f>
        <v>1</v>
      </c>
      <c r="BK44" s="248">
        <f>AZ44</f>
        <v>1</v>
      </c>
      <c r="BL44" s="838">
        <f>IF(AW44=1,Q44,"")</f>
        <v>0</v>
      </c>
      <c r="BM44" s="838">
        <f>IF(AW44=1,U44,"")</f>
        <v>0</v>
      </c>
      <c r="BN44" s="837">
        <f>IF(AW44=0,"",Y44)</f>
        <v>0</v>
      </c>
      <c r="BO44" s="837">
        <f>IF(AW44=0,"",AC44)</f>
        <v>0</v>
      </c>
      <c r="BP44" s="838">
        <f>IF(AW44=0,"",AG44)</f>
        <v>0</v>
      </c>
      <c r="BR44" s="248">
        <v>937</v>
      </c>
      <c r="BZ44" s="517" t="s">
        <v>1252</v>
      </c>
      <c r="CA44" s="517" t="str">
        <f t="shared" si="3"/>
        <v>1210473</v>
      </c>
      <c r="CB44" s="525" t="s">
        <v>623</v>
      </c>
      <c r="CC44" s="254"/>
      <c r="CD44" s="179"/>
      <c r="CE44" s="179"/>
      <c r="CF44" s="179"/>
      <c r="CG44" s="254"/>
      <c r="CH44" s="180" t="s">
        <v>277</v>
      </c>
      <c r="CI44" s="181" t="s">
        <v>532</v>
      </c>
      <c r="CJ44" s="181" t="s">
        <v>275</v>
      </c>
      <c r="CK44" s="180" t="s">
        <v>274</v>
      </c>
      <c r="CL44" s="180" t="s">
        <v>533</v>
      </c>
      <c r="CM44" s="180" t="s">
        <v>280</v>
      </c>
      <c r="CN44" s="180" t="s">
        <v>281</v>
      </c>
      <c r="CO44" s="180" t="s">
        <v>327</v>
      </c>
      <c r="CP44" s="180" t="s">
        <v>328</v>
      </c>
      <c r="CQ44" s="167"/>
      <c r="CR44" s="189"/>
      <c r="CS44" s="189"/>
      <c r="CT44" s="189"/>
      <c r="CU44" s="189"/>
      <c r="CV44" s="169"/>
      <c r="CW44" s="216" t="s">
        <v>158</v>
      </c>
      <c r="CX44" s="216"/>
      <c r="CY44" s="217" t="s">
        <v>660</v>
      </c>
      <c r="CZ44" s="218" t="s">
        <v>295</v>
      </c>
      <c r="DA44" s="217"/>
      <c r="DB44" s="216" t="str">
        <f t="shared" si="1"/>
        <v>001</v>
      </c>
      <c r="DC44" s="219" t="s">
        <v>159</v>
      </c>
      <c r="DD44" s="216"/>
      <c r="DE44" s="173"/>
      <c r="DF44" s="173"/>
      <c r="DG44" s="173"/>
      <c r="DH44" s="551" t="s">
        <v>1605</v>
      </c>
      <c r="DI44" s="235" t="s">
        <v>2133</v>
      </c>
      <c r="DJ44" s="197"/>
      <c r="DK44" s="198" t="str">
        <f t="shared" si="2"/>
        <v>93901Q32</v>
      </c>
      <c r="DL44" s="199" t="s">
        <v>2136</v>
      </c>
      <c r="DM44" s="200" t="s">
        <v>2128</v>
      </c>
      <c r="DN44" s="971" t="str">
        <f>""</f>
        <v/>
      </c>
      <c r="DO44" s="284"/>
      <c r="DP44" s="528" t="s">
        <v>1417</v>
      </c>
      <c r="DQ44" s="528" t="s">
        <v>1426</v>
      </c>
      <c r="DR44" s="528" t="s">
        <v>901</v>
      </c>
      <c r="DS44" s="528" t="s">
        <v>1422</v>
      </c>
      <c r="DT44" s="529" t="s">
        <v>1427</v>
      </c>
      <c r="DU44" s="530"/>
      <c r="DV44" s="254"/>
      <c r="DX44" s="177"/>
      <c r="DY44" s="177"/>
    </row>
    <row r="45" spans="1:129" ht="19.5" customHeight="1" thickTop="1" thickBot="1">
      <c r="A45" s="545"/>
      <c r="B45" s="84"/>
      <c r="C45" s="2121"/>
      <c r="D45" s="2122"/>
      <c r="E45" s="2122"/>
      <c r="F45" s="2122"/>
      <c r="G45" s="2122"/>
      <c r="H45" s="2122"/>
      <c r="I45" s="2123"/>
      <c r="J45" s="2139" t="s">
        <v>3182</v>
      </c>
      <c r="K45" s="2140"/>
      <c r="L45" s="2175"/>
      <c r="M45" s="2175"/>
      <c r="N45" s="2176"/>
      <c r="O45" s="2144" t="s">
        <v>3969</v>
      </c>
      <c r="P45" s="2144"/>
      <c r="Q45" s="2144"/>
      <c r="R45" s="2144"/>
      <c r="S45" s="2144"/>
      <c r="T45" s="2144"/>
      <c r="U45" s="2144"/>
      <c r="V45" s="2144"/>
      <c r="W45" s="2144"/>
      <c r="X45" s="2144"/>
      <c r="Y45" s="2146" t="s">
        <v>2315</v>
      </c>
      <c r="Z45" s="2147"/>
      <c r="AA45" s="2177" t="s">
        <v>3962</v>
      </c>
      <c r="AB45" s="2178"/>
      <c r="AC45" s="2178"/>
      <c r="AD45" s="2178"/>
      <c r="AE45" s="2178"/>
      <c r="AF45" s="2178"/>
      <c r="AG45" s="2178"/>
      <c r="AH45" s="2178"/>
      <c r="AI45" s="2178"/>
      <c r="AJ45" s="2178"/>
      <c r="AK45" s="2178"/>
      <c r="AL45" s="2179"/>
      <c r="AM45" s="1262"/>
      <c r="AN45" s="1263"/>
      <c r="AO45" s="1263"/>
      <c r="AP45" s="1263"/>
      <c r="AQ45" s="1263"/>
      <c r="AR45" s="1263"/>
      <c r="AS45" s="1263"/>
      <c r="AT45" s="1264"/>
      <c r="AU45" s="72"/>
      <c r="BZ45" s="517" t="s">
        <v>1253</v>
      </c>
      <c r="CA45" s="517" t="str">
        <f t="shared" si="3"/>
        <v>1600945</v>
      </c>
      <c r="CB45" s="526" t="s">
        <v>624</v>
      </c>
      <c r="CC45" s="254"/>
      <c r="CD45" s="179"/>
      <c r="CE45" s="179"/>
      <c r="CF45" s="179"/>
      <c r="CG45" s="254"/>
      <c r="CH45" s="186" t="s">
        <v>358</v>
      </c>
      <c r="CI45" s="186" t="s">
        <v>20</v>
      </c>
      <c r="CJ45" s="186">
        <v>25</v>
      </c>
      <c r="CK45" s="186" t="s">
        <v>170</v>
      </c>
      <c r="CL45" s="186" t="s">
        <v>174</v>
      </c>
      <c r="CM45" s="186"/>
      <c r="CN45" s="186" t="s">
        <v>746</v>
      </c>
      <c r="CO45" s="187" t="s">
        <v>189</v>
      </c>
      <c r="CP45" s="245" t="str">
        <f>DBCS(SUBSTITUTE(SUBSTITUTE(SUBSTITUTE(T(記入シート1!I61),"―","ー"),"－","‐"),"～","ー"))</f>
        <v/>
      </c>
      <c r="CQ45" s="167"/>
      <c r="CR45" s="173"/>
      <c r="CS45" s="173"/>
      <c r="CT45" s="167" t="s">
        <v>529</v>
      </c>
      <c r="CU45" s="173"/>
      <c r="CV45" s="169"/>
      <c r="CW45" s="216" t="s">
        <v>155</v>
      </c>
      <c r="CX45" s="216"/>
      <c r="CY45" s="217" t="s">
        <v>660</v>
      </c>
      <c r="CZ45" s="218" t="s">
        <v>295</v>
      </c>
      <c r="DA45" s="217"/>
      <c r="DB45" s="216" t="str">
        <f t="shared" si="1"/>
        <v>001</v>
      </c>
      <c r="DC45" s="219" t="s">
        <v>156</v>
      </c>
      <c r="DD45" s="216"/>
      <c r="DE45" s="173"/>
      <c r="DF45" s="173"/>
      <c r="DG45" s="173"/>
      <c r="DH45" s="551" t="s">
        <v>1605</v>
      </c>
      <c r="DI45" s="235" t="s">
        <v>2134</v>
      </c>
      <c r="DJ45" s="197"/>
      <c r="DK45" s="198" t="str">
        <f t="shared" si="2"/>
        <v>93901Q33</v>
      </c>
      <c r="DL45" s="199" t="s">
        <v>2136</v>
      </c>
      <c r="DM45" s="200" t="s">
        <v>2129</v>
      </c>
      <c r="DN45" s="971" t="str">
        <f>""</f>
        <v/>
      </c>
      <c r="DO45" s="284"/>
      <c r="DP45" s="528" t="s">
        <v>1417</v>
      </c>
      <c r="DQ45" s="528" t="s">
        <v>1428</v>
      </c>
      <c r="DR45" s="528" t="s">
        <v>1375</v>
      </c>
      <c r="DS45" s="528" t="s">
        <v>1429</v>
      </c>
      <c r="DT45" s="529" t="s">
        <v>1430</v>
      </c>
      <c r="DU45" s="530"/>
      <c r="DV45" s="254"/>
      <c r="DX45" s="177"/>
      <c r="DY45" s="177"/>
    </row>
    <row r="46" spans="1:129" ht="19.5" customHeight="1" thickTop="1" thickBot="1">
      <c r="A46" s="545"/>
      <c r="B46" s="84"/>
      <c r="C46" s="2118" t="s">
        <v>2062</v>
      </c>
      <c r="D46" s="2119"/>
      <c r="E46" s="2119"/>
      <c r="F46" s="2119"/>
      <c r="G46" s="2119"/>
      <c r="H46" s="2119"/>
      <c r="I46" s="2120"/>
      <c r="J46" s="969"/>
      <c r="K46" s="849"/>
      <c r="L46" s="2105" t="s">
        <v>584</v>
      </c>
      <c r="M46" s="2106"/>
      <c r="N46" s="2107"/>
      <c r="O46" s="2108" t="s">
        <v>1685</v>
      </c>
      <c r="P46" s="2108"/>
      <c r="Q46" s="2109">
        <v>0</v>
      </c>
      <c r="R46" s="2109"/>
      <c r="S46" s="2109"/>
      <c r="T46" s="2109"/>
      <c r="U46" s="2109">
        <v>0</v>
      </c>
      <c r="V46" s="2109"/>
      <c r="W46" s="2109"/>
      <c r="X46" s="2109"/>
      <c r="Y46" s="2110">
        <v>0</v>
      </c>
      <c r="Z46" s="2110"/>
      <c r="AA46" s="2110"/>
      <c r="AB46" s="2110"/>
      <c r="AC46" s="2110">
        <v>0</v>
      </c>
      <c r="AD46" s="2110"/>
      <c r="AE46" s="2110"/>
      <c r="AF46" s="2110"/>
      <c r="AG46" s="2109">
        <v>0</v>
      </c>
      <c r="AH46" s="2109"/>
      <c r="AI46" s="2109"/>
      <c r="AJ46" s="2109"/>
      <c r="AK46" s="2167" t="s">
        <v>1978</v>
      </c>
      <c r="AL46" s="2168"/>
      <c r="AM46" s="2168"/>
      <c r="AN46" s="2169"/>
      <c r="AO46" s="2169"/>
      <c r="AP46" s="2169"/>
      <c r="AQ46" s="2169"/>
      <c r="AR46" s="2169"/>
      <c r="AS46" s="2169"/>
      <c r="AT46" s="2170"/>
      <c r="AU46" s="72"/>
      <c r="AV46" s="160" t="b">
        <v>1</v>
      </c>
      <c r="AW46" s="332">
        <f>IF(AV46=TRUE,AV46*1,0)</f>
        <v>1</v>
      </c>
      <c r="AX46" s="332" t="s">
        <v>1913</v>
      </c>
      <c r="AY46" s="246" t="str">
        <f>TEXT(BR46,"000")</f>
        <v>938</v>
      </c>
      <c r="AZ46" s="246">
        <f>AW46</f>
        <v>1</v>
      </c>
      <c r="BA46" s="248" t="str">
        <f>VLOOKUP(O46,$BE$71:$BF$72,2,FALSE)</f>
        <v>82</v>
      </c>
      <c r="BB46" s="248" t="str">
        <f t="shared" si="8"/>
        <v>00</v>
      </c>
      <c r="BC46" s="644" t="s">
        <v>1692</v>
      </c>
      <c r="BD46" s="248">
        <f>ROW(C46)</f>
        <v>46</v>
      </c>
      <c r="BE46" s="248">
        <f>IF(AY46&amp;BC46=AY44&amp;BC44,BE44+1,1)</f>
        <v>1</v>
      </c>
      <c r="BF46" s="615" t="str">
        <f>AY46&amp;BC46&amp;BE46</f>
        <v>938000001</v>
      </c>
      <c r="BG46" s="609"/>
      <c r="BH46" s="610"/>
      <c r="BI46" s="609" t="str">
        <f>BR46&amp;"01"</f>
        <v>93801</v>
      </c>
      <c r="BJ46" s="609">
        <f>IF(L46=$BC$2,1,0)</f>
        <v>1</v>
      </c>
      <c r="BK46" s="248">
        <f>AZ46</f>
        <v>1</v>
      </c>
      <c r="BL46" s="838">
        <f>IF(AW46=1,Q46,"")</f>
        <v>0</v>
      </c>
      <c r="BM46" s="838">
        <f>IF(AW46=1,U46,"")</f>
        <v>0</v>
      </c>
      <c r="BN46" s="837">
        <f>IF(AW46=0,"",Y46)</f>
        <v>0</v>
      </c>
      <c r="BO46" s="837">
        <f>IF(AW46=0,"",AC46)</f>
        <v>0</v>
      </c>
      <c r="BP46" s="838">
        <f>IF(AW46=0,"",AG46)</f>
        <v>0</v>
      </c>
      <c r="BR46" s="248">
        <v>938</v>
      </c>
      <c r="BZ46" s="517" t="s">
        <v>1254</v>
      </c>
      <c r="CA46" s="517" t="str">
        <f t="shared" si="3"/>
        <v>1601605</v>
      </c>
      <c r="CB46" s="525" t="s">
        <v>625</v>
      </c>
      <c r="CC46" s="254"/>
      <c r="CD46" s="179"/>
      <c r="CE46" s="179"/>
      <c r="CF46" s="179"/>
      <c r="CG46" s="254"/>
      <c r="CH46" s="186" t="s">
        <v>184</v>
      </c>
      <c r="CI46" s="186" t="s">
        <v>21</v>
      </c>
      <c r="CJ46" s="186">
        <v>100</v>
      </c>
      <c r="CK46" s="186" t="s">
        <v>170</v>
      </c>
      <c r="CL46" s="186" t="s">
        <v>363</v>
      </c>
      <c r="CM46" s="186"/>
      <c r="CN46" s="186"/>
      <c r="CO46" s="187" t="s">
        <v>183</v>
      </c>
      <c r="CP46" s="245" t="str">
        <f>ASC(SUBSTITUTE(SUBSTITUTE(SUBSTITUTE(SUBSTITUTE(T(記入シート1!I60),"ヴ","ウﾞ"),"―","ー"),"－","‐"),"～","ー"))</f>
        <v/>
      </c>
      <c r="CQ46" s="167"/>
      <c r="CR46" s="173"/>
      <c r="CS46" s="173"/>
      <c r="CT46" s="173"/>
      <c r="CU46" s="173"/>
      <c r="CV46" s="169"/>
      <c r="CW46" s="216" t="s">
        <v>656</v>
      </c>
      <c r="CX46" s="216"/>
      <c r="CY46" s="217"/>
      <c r="CZ46" s="218"/>
      <c r="DA46" s="217"/>
      <c r="DB46" s="216" t="str">
        <f t="shared" si="1"/>
        <v>001</v>
      </c>
      <c r="DC46" s="219" t="s">
        <v>153</v>
      </c>
      <c r="DD46" s="216"/>
      <c r="DE46" s="173"/>
      <c r="DF46" s="173"/>
      <c r="DG46" s="173"/>
      <c r="DH46" s="551" t="s">
        <v>1605</v>
      </c>
      <c r="DI46" s="235" t="s">
        <v>1884</v>
      </c>
      <c r="DJ46" s="197"/>
      <c r="DK46" s="198" t="str">
        <f t="shared" si="2"/>
        <v>93901Q34</v>
      </c>
      <c r="DL46" s="199" t="s">
        <v>2136</v>
      </c>
      <c r="DM46" s="200" t="s">
        <v>2130</v>
      </c>
      <c r="DN46" s="239" t="str">
        <f>T(記入シート1!I67)</f>
        <v/>
      </c>
      <c r="DO46" s="284"/>
      <c r="DP46" s="284"/>
      <c r="DQ46" s="538"/>
      <c r="DR46" s="538"/>
      <c r="DS46" s="538"/>
      <c r="DT46" s="538"/>
      <c r="DU46" s="538"/>
      <c r="DV46" s="254"/>
      <c r="DX46" s="177"/>
      <c r="DY46" s="177"/>
    </row>
    <row r="47" spans="1:129" ht="19.5" customHeight="1" thickTop="1" thickBot="1">
      <c r="A47" s="545"/>
      <c r="B47" s="84"/>
      <c r="C47" s="2121"/>
      <c r="D47" s="2122"/>
      <c r="E47" s="2122"/>
      <c r="F47" s="2122"/>
      <c r="G47" s="2122"/>
      <c r="H47" s="2122"/>
      <c r="I47" s="2123"/>
      <c r="J47" s="2131" t="s">
        <v>1958</v>
      </c>
      <c r="K47" s="2131"/>
      <c r="L47" s="2131"/>
      <c r="M47" s="2131"/>
      <c r="N47" s="2132"/>
      <c r="O47" s="2133" t="s">
        <v>1930</v>
      </c>
      <c r="P47" s="2134"/>
      <c r="Q47" s="2134"/>
      <c r="R47" s="2134"/>
      <c r="S47" s="2134"/>
      <c r="T47" s="2134"/>
      <c r="U47" s="2134"/>
      <c r="V47" s="2134"/>
      <c r="W47" s="2134"/>
      <c r="X47" s="2135"/>
      <c r="Y47" s="2136" t="s">
        <v>2064</v>
      </c>
      <c r="Z47" s="2137"/>
      <c r="AA47" s="2137"/>
      <c r="AB47" s="2138"/>
      <c r="AC47" s="964"/>
      <c r="AD47" s="2137" t="s">
        <v>2065</v>
      </c>
      <c r="AE47" s="2137"/>
      <c r="AF47" s="2137"/>
      <c r="AG47" s="965"/>
      <c r="AH47" s="2375" t="s">
        <v>2066</v>
      </c>
      <c r="AI47" s="2375"/>
      <c r="AJ47" s="2376"/>
      <c r="AK47" s="966"/>
      <c r="AL47" s="967"/>
      <c r="AM47" s="967"/>
      <c r="AN47" s="967"/>
      <c r="AO47" s="967"/>
      <c r="AP47" s="967"/>
      <c r="AQ47" s="967"/>
      <c r="AR47" s="967"/>
      <c r="AS47" s="967"/>
      <c r="AT47" s="968"/>
      <c r="AU47" s="72"/>
      <c r="AV47" s="846" t="str">
        <f>LEFT(O47,2)</f>
        <v>05</v>
      </c>
      <c r="AW47" s="958">
        <v>1</v>
      </c>
      <c r="AX47" s="672" t="str">
        <f>IF(AND(AV46=TRUE,OR(AV47="00",AV47="",AW47=0)),"NG","OK")</f>
        <v>OK</v>
      </c>
      <c r="AY47" s="672" t="s">
        <v>1957</v>
      </c>
      <c r="BZ47" s="517" t="s">
        <v>1255</v>
      </c>
      <c r="CA47" s="517" t="str">
        <f t="shared" si="3"/>
        <v>1601607</v>
      </c>
      <c r="CB47" s="525" t="s">
        <v>626</v>
      </c>
      <c r="CC47" s="254"/>
      <c r="CD47" s="179"/>
      <c r="CE47" s="179"/>
      <c r="CF47" s="179"/>
      <c r="CG47" s="254"/>
      <c r="CH47" s="186" t="s">
        <v>368</v>
      </c>
      <c r="CI47" s="186" t="s">
        <v>20</v>
      </c>
      <c r="CJ47" s="186">
        <v>100</v>
      </c>
      <c r="CK47" s="186" t="s">
        <v>170</v>
      </c>
      <c r="CL47" s="186" t="s">
        <v>87</v>
      </c>
      <c r="CM47" s="186"/>
      <c r="CN47" s="186" t="s">
        <v>551</v>
      </c>
      <c r="CO47" s="187" t="s">
        <v>187</v>
      </c>
      <c r="CP47" s="245" t="str">
        <f>DBCS(SUBSTITUTE(SUBSTITUTE(SUBSTITUTE(T(記入シート1!I61),"―","ー"),"－","‐"),"～","ー"))</f>
        <v/>
      </c>
      <c r="CQ47" s="167"/>
      <c r="CR47" s="173"/>
      <c r="CS47" s="173"/>
      <c r="CT47" s="173"/>
      <c r="CU47" s="173"/>
      <c r="CV47" s="169"/>
      <c r="CW47" s="216" t="s">
        <v>151</v>
      </c>
      <c r="CX47" s="216"/>
      <c r="CY47" s="217" t="s">
        <v>660</v>
      </c>
      <c r="CZ47" s="218" t="s">
        <v>295</v>
      </c>
      <c r="DA47" s="217"/>
      <c r="DB47" s="216" t="str">
        <f t="shared" si="1"/>
        <v>001</v>
      </c>
      <c r="DC47" s="219" t="s">
        <v>152</v>
      </c>
      <c r="DD47" s="216"/>
      <c r="DE47" s="173"/>
      <c r="DF47" s="173"/>
      <c r="DG47" s="173"/>
      <c r="DH47" s="551" t="s">
        <v>1605</v>
      </c>
      <c r="DI47" s="235" t="s">
        <v>2117</v>
      </c>
      <c r="DJ47" s="197"/>
      <c r="DK47" s="198" t="str">
        <f t="shared" si="2"/>
        <v>93901Q35</v>
      </c>
      <c r="DL47" s="199" t="s">
        <v>2136</v>
      </c>
      <c r="DM47" s="200" t="s">
        <v>2131</v>
      </c>
      <c r="DN47" s="239" t="str">
        <f>ASC(記入シート1!I43)</f>
        <v/>
      </c>
      <c r="DO47" s="284"/>
      <c r="DP47" s="284"/>
      <c r="DQ47" s="538"/>
      <c r="DR47" s="538"/>
      <c r="DS47" s="538"/>
      <c r="DT47" s="538"/>
      <c r="DU47" s="538"/>
      <c r="DV47" s="254"/>
      <c r="DX47" s="177"/>
      <c r="DY47" s="177"/>
    </row>
    <row r="48" spans="1:129" ht="19.5" hidden="1" customHeight="1" thickTop="1" thickBot="1">
      <c r="A48" s="545" t="s">
        <v>1210</v>
      </c>
      <c r="B48" s="84"/>
      <c r="C48" s="2125" t="s">
        <v>2316</v>
      </c>
      <c r="D48" s="2126"/>
      <c r="E48" s="2126"/>
      <c r="F48" s="2126"/>
      <c r="G48" s="2126"/>
      <c r="H48" s="2126"/>
      <c r="I48" s="2127"/>
      <c r="J48" s="992"/>
      <c r="K48" s="993"/>
      <c r="L48" s="2105" t="s">
        <v>584</v>
      </c>
      <c r="M48" s="2106"/>
      <c r="N48" s="2107"/>
      <c r="O48" s="2108" t="s">
        <v>1685</v>
      </c>
      <c r="P48" s="2108"/>
      <c r="Q48" s="2109">
        <v>0</v>
      </c>
      <c r="R48" s="2109"/>
      <c r="S48" s="2109"/>
      <c r="T48" s="2109"/>
      <c r="U48" s="2109">
        <v>0</v>
      </c>
      <c r="V48" s="2109"/>
      <c r="W48" s="2109"/>
      <c r="X48" s="2109"/>
      <c r="Y48" s="2110">
        <v>0</v>
      </c>
      <c r="Z48" s="2110"/>
      <c r="AA48" s="2110"/>
      <c r="AB48" s="2110"/>
      <c r="AC48" s="2110">
        <v>0</v>
      </c>
      <c r="AD48" s="2110"/>
      <c r="AE48" s="2110"/>
      <c r="AF48" s="2110"/>
      <c r="AG48" s="2109">
        <v>0</v>
      </c>
      <c r="AH48" s="2109"/>
      <c r="AI48" s="2109"/>
      <c r="AJ48" s="2109"/>
      <c r="AK48" s="2151"/>
      <c r="AL48" s="2152"/>
      <c r="AM48" s="2152"/>
      <c r="AN48" s="2152"/>
      <c r="AO48" s="2152"/>
      <c r="AP48" s="2152"/>
      <c r="AQ48" s="2152"/>
      <c r="AR48" s="2152"/>
      <c r="AS48" s="2152"/>
      <c r="AT48" s="2153"/>
      <c r="AU48" s="72"/>
      <c r="AV48" s="160" t="b">
        <v>0</v>
      </c>
      <c r="AW48" s="332">
        <f>IF(AV48=TRUE,AV48*1,0)</f>
        <v>0</v>
      </c>
      <c r="AX48" s="332" t="s">
        <v>1914</v>
      </c>
      <c r="AY48" s="246" t="str">
        <f>TEXT(BR48,"000")</f>
        <v>939</v>
      </c>
      <c r="AZ48" s="246">
        <f>AW48</f>
        <v>0</v>
      </c>
      <c r="BA48" s="574" t="str">
        <f>VLOOKUP(O48,$BE$71:$BF$72,2,FALSE)</f>
        <v>82</v>
      </c>
      <c r="BB48" s="644" t="str">
        <f>$AZ$14</f>
        <v>00</v>
      </c>
      <c r="BC48" s="644" t="s">
        <v>1692</v>
      </c>
      <c r="BD48" s="574">
        <f>ROW(C48)</f>
        <v>48</v>
      </c>
      <c r="BE48" s="574">
        <f>IF(AY48&amp;BC48=AY46&amp;BC46,BE46+1,1)</f>
        <v>1</v>
      </c>
      <c r="BF48" s="615" t="str">
        <f>AY48&amp;BC48&amp;BE48</f>
        <v>939000001</v>
      </c>
      <c r="BG48" s="614"/>
      <c r="BH48" s="847"/>
      <c r="BI48" s="614" t="str">
        <f>BR48&amp;"01"</f>
        <v>93901</v>
      </c>
      <c r="BJ48" s="614">
        <f>IF(L48=$BC$2,1,0)</f>
        <v>1</v>
      </c>
      <c r="BK48" s="574">
        <f>AZ48</f>
        <v>0</v>
      </c>
      <c r="BL48" s="838" t="str">
        <f>IF(AW48=1,Q48,"")</f>
        <v/>
      </c>
      <c r="BM48" s="838" t="str">
        <f>IF(AW48=1,U48,"")</f>
        <v/>
      </c>
      <c r="BN48" s="837" t="str">
        <f>IF(AW48=0,"",Y48)</f>
        <v/>
      </c>
      <c r="BO48" s="837" t="str">
        <f>IF(AW48=0,"",AC48)</f>
        <v/>
      </c>
      <c r="BP48" s="838" t="str">
        <f>IF(AW48=0,"",AG48)</f>
        <v/>
      </c>
      <c r="BR48" s="248">
        <v>939</v>
      </c>
      <c r="BZ48" s="517" t="s">
        <v>1256</v>
      </c>
      <c r="CA48" s="517" t="str">
        <f t="shared" si="3"/>
        <v>1602484</v>
      </c>
      <c r="CB48" s="518" t="s">
        <v>627</v>
      </c>
      <c r="CC48" s="254"/>
      <c r="CD48" s="179"/>
      <c r="CE48" s="179"/>
      <c r="CF48" s="179"/>
      <c r="CG48" s="254"/>
      <c r="CH48" s="186" t="s">
        <v>369</v>
      </c>
      <c r="CI48" s="186" t="s">
        <v>21</v>
      </c>
      <c r="CJ48" s="186">
        <v>100</v>
      </c>
      <c r="CK48" s="186" t="s">
        <v>170</v>
      </c>
      <c r="CL48" s="186" t="s">
        <v>87</v>
      </c>
      <c r="CM48" s="186"/>
      <c r="CN48" s="186"/>
      <c r="CO48" s="187" t="s">
        <v>180</v>
      </c>
      <c r="CP48" s="245" t="str">
        <f>ASC(SUBSTITUTE(SUBSTITUTE(SUBSTITUTE(T(記入シート1!I64),"―","ー"),"－","‐"),"～","ー"))</f>
        <v/>
      </c>
      <c r="CQ48" s="167"/>
      <c r="CR48" s="173"/>
      <c r="CS48" s="173"/>
      <c r="CT48" s="173"/>
      <c r="CU48" s="173"/>
      <c r="CV48" s="169"/>
      <c r="CW48" s="189" t="s">
        <v>1454</v>
      </c>
      <c r="CX48" s="189"/>
      <c r="CY48" s="197" t="s">
        <v>660</v>
      </c>
      <c r="CZ48" s="211" t="s">
        <v>301</v>
      </c>
      <c r="DA48" s="197"/>
      <c r="DB48" s="190" t="str">
        <f t="shared" si="1"/>
        <v>931</v>
      </c>
      <c r="DC48" s="298" t="s">
        <v>1456</v>
      </c>
      <c r="DD48" s="191">
        <f>IF(AV19=TRUE,1,0)</f>
        <v>1</v>
      </c>
      <c r="DE48" s="173"/>
      <c r="DF48" s="173"/>
      <c r="DG48" s="173"/>
      <c r="DH48" s="551" t="s">
        <v>1605</v>
      </c>
      <c r="DI48" s="235" t="s">
        <v>2135</v>
      </c>
      <c r="DJ48" s="197" t="s">
        <v>2143</v>
      </c>
      <c r="DK48" s="198" t="str">
        <f t="shared" si="2"/>
        <v>93901Q36</v>
      </c>
      <c r="DL48" s="199" t="s">
        <v>2136</v>
      </c>
      <c r="DM48" s="200" t="s">
        <v>2132</v>
      </c>
      <c r="DN48" s="971" t="str">
        <f>""</f>
        <v/>
      </c>
      <c r="DO48" s="284"/>
      <c r="DP48" s="284"/>
      <c r="DQ48" s="538"/>
      <c r="DR48" s="538"/>
      <c r="DS48" s="538"/>
      <c r="DT48" s="538"/>
      <c r="DU48" s="538"/>
      <c r="DV48" s="254"/>
      <c r="DX48" s="177"/>
      <c r="DY48" s="177"/>
    </row>
    <row r="49" spans="1:129" ht="19.5" hidden="1" customHeight="1" thickTop="1">
      <c r="A49" s="545" t="s">
        <v>1210</v>
      </c>
      <c r="B49" s="84"/>
      <c r="C49" s="2128"/>
      <c r="D49" s="2129"/>
      <c r="E49" s="2129"/>
      <c r="F49" s="2129"/>
      <c r="G49" s="2129"/>
      <c r="H49" s="2129"/>
      <c r="I49" s="2130"/>
      <c r="J49" s="2139" t="s">
        <v>829</v>
      </c>
      <c r="K49" s="2140"/>
      <c r="L49" s="2141"/>
      <c r="M49" s="2141"/>
      <c r="N49" s="2142"/>
      <c r="O49" s="2143" t="s">
        <v>3585</v>
      </c>
      <c r="P49" s="2144"/>
      <c r="Q49" s="2144"/>
      <c r="R49" s="2144"/>
      <c r="S49" s="2144"/>
      <c r="T49" s="2144"/>
      <c r="U49" s="2144"/>
      <c r="V49" s="2144"/>
      <c r="W49" s="2144"/>
      <c r="X49" s="2145"/>
      <c r="Y49" s="2146" t="s">
        <v>2315</v>
      </c>
      <c r="Z49" s="2147"/>
      <c r="AA49" s="2148" t="s">
        <v>3633</v>
      </c>
      <c r="AB49" s="2149"/>
      <c r="AC49" s="2149"/>
      <c r="AD49" s="2149"/>
      <c r="AE49" s="2149"/>
      <c r="AF49" s="2149"/>
      <c r="AG49" s="2149"/>
      <c r="AH49" s="2149"/>
      <c r="AI49" s="2149"/>
      <c r="AJ49" s="2149"/>
      <c r="AK49" s="2149"/>
      <c r="AL49" s="2150"/>
      <c r="AM49" s="1054"/>
      <c r="AN49" s="1054"/>
      <c r="AO49" s="2382" t="s">
        <v>3091</v>
      </c>
      <c r="AP49" s="2382"/>
      <c r="AQ49" s="2382"/>
      <c r="AR49" s="2383" t="s">
        <v>2138</v>
      </c>
      <c r="AS49" s="2383"/>
      <c r="AT49" s="2384"/>
      <c r="AU49" s="72"/>
      <c r="AV49" s="512" t="str">
        <f>LEFT(O49,4)</f>
        <v>5200</v>
      </c>
      <c r="AW49" s="1036" t="str">
        <f>MID(O49,6,LEN(O49)-5)</f>
        <v>ショッピング・小売</v>
      </c>
      <c r="AX49" s="18" t="str">
        <f>IF(AR49="","2",LEFT(AR49,1))</f>
        <v>2</v>
      </c>
      <c r="AY49" s="550" t="str">
        <f>IF(AV48=TRUE,IF(AND(AV49&lt;&gt;"0000",AV50&lt;&gt;"0000",LEFT(AV49,2)=LEFT(AV50,2)),"OK","NG"),"OK")</f>
        <v>OK</v>
      </c>
      <c r="AZ49" s="672" t="s">
        <v>2139</v>
      </c>
      <c r="BZ49" s="517">
        <v>1602485</v>
      </c>
      <c r="CA49" s="517" t="str">
        <f t="shared" si="3"/>
        <v>1602485</v>
      </c>
      <c r="CB49" s="518" t="s">
        <v>628</v>
      </c>
      <c r="CC49" s="254"/>
      <c r="CD49" s="179"/>
      <c r="CE49" s="179"/>
      <c r="CF49" s="179"/>
      <c r="CG49" s="254"/>
      <c r="CH49" s="186" t="s">
        <v>23</v>
      </c>
      <c r="CI49" s="186" t="s">
        <v>21</v>
      </c>
      <c r="CJ49" s="186">
        <v>8</v>
      </c>
      <c r="CK49" s="186" t="s">
        <v>170</v>
      </c>
      <c r="CL49" s="186" t="s">
        <v>87</v>
      </c>
      <c r="CM49" s="186"/>
      <c r="CN49" s="186"/>
      <c r="CO49" s="187" t="s">
        <v>503</v>
      </c>
      <c r="CP49" s="245" t="str">
        <f>IF(記入シート1!AV69=TRUE,【見本】記入シート2!CP20,ASC(記入シート1!J71&amp;"-"&amp;記入シート1!M71))</f>
        <v>-</v>
      </c>
      <c r="CQ49" s="167"/>
      <c r="CR49" s="173"/>
      <c r="CS49" s="173"/>
      <c r="CT49" s="173"/>
      <c r="CU49" s="173"/>
      <c r="CV49" s="169"/>
      <c r="CW49" s="189" t="s">
        <v>1459</v>
      </c>
      <c r="CX49" s="189"/>
      <c r="CY49" s="197"/>
      <c r="CZ49" s="211"/>
      <c r="DA49" s="197"/>
      <c r="DB49" s="190" t="str">
        <f t="shared" si="1"/>
        <v>931</v>
      </c>
      <c r="DC49" s="298" t="s">
        <v>1458</v>
      </c>
      <c r="DD49" s="972"/>
      <c r="DE49" s="173"/>
      <c r="DF49" s="173"/>
      <c r="DG49" s="173"/>
      <c r="DH49" s="551" t="s">
        <v>1605</v>
      </c>
      <c r="DI49" s="235" t="s">
        <v>3055</v>
      </c>
      <c r="DJ49" s="197"/>
      <c r="DK49" s="198" t="str">
        <f t="shared" si="2"/>
        <v>93901Q37</v>
      </c>
      <c r="DL49" s="199" t="s">
        <v>2136</v>
      </c>
      <c r="DM49" s="200" t="s">
        <v>3065</v>
      </c>
      <c r="DN49" s="239" t="str">
        <f>ASC(記入シート1!AE31)</f>
        <v/>
      </c>
      <c r="DO49" s="284"/>
      <c r="DP49" s="284"/>
      <c r="DQ49" s="538"/>
      <c r="DR49" s="538"/>
      <c r="DS49" s="538"/>
      <c r="DT49" s="538"/>
      <c r="DU49" s="538"/>
      <c r="DV49" s="254"/>
      <c r="DX49" s="177"/>
      <c r="DY49" s="177"/>
    </row>
    <row r="50" spans="1:129" ht="19.5" hidden="1" customHeight="1" thickBot="1">
      <c r="A50" s="545" t="s">
        <v>1210</v>
      </c>
      <c r="B50" s="84"/>
      <c r="C50" s="2128"/>
      <c r="D50" s="2129"/>
      <c r="E50" s="2129"/>
      <c r="F50" s="2129"/>
      <c r="G50" s="2129"/>
      <c r="H50" s="2129"/>
      <c r="I50" s="2130"/>
      <c r="J50" s="578"/>
      <c r="K50" s="850"/>
      <c r="L50" s="1235"/>
      <c r="M50" s="1235"/>
      <c r="N50" s="1236"/>
      <c r="O50" s="1043"/>
      <c r="P50" s="1044"/>
      <c r="Q50" s="1045"/>
      <c r="R50" s="1046"/>
      <c r="S50" s="1046"/>
      <c r="T50" s="1047"/>
      <c r="U50" s="1045"/>
      <c r="V50" s="1046"/>
      <c r="W50" s="1046"/>
      <c r="X50" s="1047"/>
      <c r="Y50" s="1048"/>
      <c r="Z50" s="1049"/>
      <c r="AA50" s="1049"/>
      <c r="AB50" s="1050"/>
      <c r="AC50" s="1048"/>
      <c r="AD50" s="1049"/>
      <c r="AE50" s="1049"/>
      <c r="AF50" s="1050"/>
      <c r="AG50" s="1045"/>
      <c r="AH50" s="1046"/>
      <c r="AI50" s="1046"/>
      <c r="AJ50" s="1047"/>
      <c r="AK50" s="1051"/>
      <c r="AL50" s="1052"/>
      <c r="AM50" s="1052"/>
      <c r="AN50" s="1052"/>
      <c r="AO50" s="1052"/>
      <c r="AP50" s="1052"/>
      <c r="AQ50" s="1052"/>
      <c r="AR50" s="1052"/>
      <c r="AS50" s="1052"/>
      <c r="AT50" s="1053"/>
      <c r="AU50" s="72"/>
      <c r="AV50" s="512" t="str">
        <f>LEFT(AA49,4)</f>
        <v>5221</v>
      </c>
      <c r="AW50" s="4" t="str">
        <f>MID(AA49,6,LEN(AA49)-5)</f>
        <v>携帯電話・PHS</v>
      </c>
      <c r="AX50" s="1034">
        <f>COUNTA(【多店舗用】記入シート3!B9:B508)</f>
        <v>1</v>
      </c>
      <c r="AY50" s="546"/>
      <c r="AZ50" s="546"/>
      <c r="BA50" s="541"/>
      <c r="BB50" s="541"/>
      <c r="BC50" s="526"/>
      <c r="BD50" s="541"/>
      <c r="BE50" s="541"/>
      <c r="BF50" s="641"/>
      <c r="BG50" s="539"/>
      <c r="BH50" s="1055"/>
      <c r="BI50" s="539"/>
      <c r="BJ50" s="539"/>
      <c r="BK50" s="541"/>
      <c r="BL50" s="1056"/>
      <c r="BM50" s="1056"/>
      <c r="BN50" s="1057"/>
      <c r="BO50" s="1057"/>
      <c r="BP50" s="1056"/>
      <c r="BQ50" s="5"/>
      <c r="BR50" s="541"/>
      <c r="BZ50" s="517" t="s">
        <v>1257</v>
      </c>
      <c r="CA50" s="517" t="str">
        <f t="shared" si="3"/>
        <v>1604187</v>
      </c>
      <c r="CB50" s="518" t="s">
        <v>1291</v>
      </c>
      <c r="CC50" s="288"/>
      <c r="CD50" s="179"/>
      <c r="CE50" s="179"/>
      <c r="CF50" s="179"/>
      <c r="CG50" s="288"/>
      <c r="CH50" s="186" t="s">
        <v>22</v>
      </c>
      <c r="CI50" s="186" t="s">
        <v>20</v>
      </c>
      <c r="CJ50" s="186">
        <v>255</v>
      </c>
      <c r="CK50" s="186" t="s">
        <v>170</v>
      </c>
      <c r="CL50" s="186" t="s">
        <v>87</v>
      </c>
      <c r="CM50" s="186"/>
      <c r="CN50" s="186"/>
      <c r="CO50" s="187" t="s">
        <v>505</v>
      </c>
      <c r="CP50" s="245"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167"/>
      <c r="CR50" s="173"/>
      <c r="CS50" s="173"/>
      <c r="CT50" s="173"/>
      <c r="CU50" s="173"/>
      <c r="CV50" s="169"/>
      <c r="CW50" s="189" t="s">
        <v>1461</v>
      </c>
      <c r="CX50" s="189"/>
      <c r="CY50" s="197" t="s">
        <v>660</v>
      </c>
      <c r="CZ50" s="211" t="s">
        <v>301</v>
      </c>
      <c r="DA50" s="197"/>
      <c r="DB50" s="190" t="str">
        <f t="shared" si="1"/>
        <v>932</v>
      </c>
      <c r="DC50" s="298" t="s">
        <v>1460</v>
      </c>
      <c r="DD50" s="191">
        <f>IF(AV18=TRUE,1,0)</f>
        <v>1</v>
      </c>
      <c r="DE50" s="293"/>
      <c r="DF50" s="173"/>
      <c r="DG50" s="173"/>
      <c r="DH50" s="551" t="s">
        <v>1605</v>
      </c>
      <c r="DI50" s="235" t="s">
        <v>3056</v>
      </c>
      <c r="DJ50" s="197"/>
      <c r="DK50" s="198" t="str">
        <f t="shared" si="2"/>
        <v>93901Q38</v>
      </c>
      <c r="DL50" s="199" t="s">
        <v>2136</v>
      </c>
      <c r="DM50" s="200" t="s">
        <v>3066</v>
      </c>
      <c r="DN50" s="239" t="str">
        <f>IF(AV49="0000","",AV49)</f>
        <v>5200</v>
      </c>
      <c r="DO50" s="284"/>
      <c r="DP50" s="284"/>
      <c r="DQ50" s="538"/>
      <c r="DR50" s="538"/>
      <c r="DS50" s="538"/>
      <c r="DT50" s="538"/>
      <c r="DU50" s="538"/>
      <c r="DV50" s="254"/>
      <c r="DX50" s="177"/>
      <c r="DY50" s="177"/>
    </row>
    <row r="51" spans="1:129" ht="19.5" hidden="1" customHeight="1" thickTop="1" thickBot="1">
      <c r="A51" s="545" t="s">
        <v>1210</v>
      </c>
      <c r="B51" s="84"/>
      <c r="C51" s="2121"/>
      <c r="D51" s="2122"/>
      <c r="E51" s="2122"/>
      <c r="F51" s="2122"/>
      <c r="G51" s="2122"/>
      <c r="H51" s="2122"/>
      <c r="I51" s="2123"/>
      <c r="J51" s="969"/>
      <c r="K51" s="849"/>
      <c r="L51" s="1241"/>
      <c r="M51" s="1242"/>
      <c r="N51" s="1243"/>
      <c r="O51" s="1244"/>
      <c r="P51" s="1245"/>
      <c r="Q51" s="1246"/>
      <c r="R51" s="1225"/>
      <c r="S51" s="1225"/>
      <c r="T51" s="1247"/>
      <c r="U51" s="1246"/>
      <c r="V51" s="1225"/>
      <c r="W51" s="1225"/>
      <c r="X51" s="1247"/>
      <c r="Y51" s="1248"/>
      <c r="Z51" s="1249"/>
      <c r="AA51" s="1249"/>
      <c r="AB51" s="1250"/>
      <c r="AC51" s="1248"/>
      <c r="AD51" s="1249"/>
      <c r="AE51" s="1249"/>
      <c r="AF51" s="1250"/>
      <c r="AG51" s="1246"/>
      <c r="AH51" s="1225"/>
      <c r="AI51" s="1225"/>
      <c r="AJ51" s="1247"/>
      <c r="AK51" s="1251"/>
      <c r="AL51" s="1252"/>
      <c r="AM51" s="1252"/>
      <c r="AN51" s="1252"/>
      <c r="AO51" s="1252"/>
      <c r="AP51" s="1252"/>
      <c r="AQ51" s="1252"/>
      <c r="AR51" s="1252"/>
      <c r="AS51" s="1252"/>
      <c r="AT51" s="1253"/>
      <c r="AU51" s="72"/>
      <c r="AW51" s="617"/>
      <c r="AX51" s="617"/>
      <c r="AY51" s="617"/>
      <c r="AZ51" s="617"/>
      <c r="BA51" s="1037"/>
      <c r="BB51" s="1037"/>
      <c r="BC51" s="704"/>
      <c r="BD51" s="1037"/>
      <c r="BE51" s="1037"/>
      <c r="BF51" s="705"/>
      <c r="BG51" s="1038"/>
      <c r="BH51" s="1039"/>
      <c r="BI51" s="1038"/>
      <c r="BJ51" s="1038"/>
      <c r="BK51" s="1037"/>
      <c r="BL51" s="1040"/>
      <c r="BM51" s="1040"/>
      <c r="BN51" s="1041"/>
      <c r="BO51" s="1041"/>
      <c r="BP51" s="1040"/>
      <c r="BQ51" s="5"/>
      <c r="BR51" s="1037"/>
      <c r="BZ51" s="517" t="s">
        <v>1258</v>
      </c>
      <c r="CA51" s="517" t="str">
        <f t="shared" si="3"/>
        <v>1605143</v>
      </c>
      <c r="CB51" s="518" t="s">
        <v>1292</v>
      </c>
      <c r="CC51" s="294"/>
      <c r="CD51" s="179"/>
      <c r="CE51" s="179"/>
      <c r="CF51" s="179"/>
      <c r="CG51" s="294"/>
      <c r="CH51" s="186" t="s">
        <v>769</v>
      </c>
      <c r="CI51" s="186" t="s">
        <v>21</v>
      </c>
      <c r="CJ51" s="186">
        <v>255</v>
      </c>
      <c r="CK51" s="186" t="s">
        <v>170</v>
      </c>
      <c r="CL51" s="186" t="s">
        <v>87</v>
      </c>
      <c r="CM51" s="186"/>
      <c r="CN51" s="186"/>
      <c r="CO51" s="187" t="s">
        <v>506</v>
      </c>
      <c r="CP51" s="245" t="str">
        <f>IF(記入シート1!AV69=TRUE,CP19,ASC(記入シート1!J70)&amp;" "&amp;ASC(SUBSTITUTE(SUBSTITUTE(SUBSTITUTE(SUBSTITUTE(SUBSTITUTE(記入シート1!O70,"　","")," ",""),"ヴ","ウﾞ"),"・",""),"－","‐"))&amp;" "&amp;ASC(SUBSTITUTE(SUBSTITUTE(SUBSTITUTE(SUBSTITUTE(SUBSTITUTE(記入シート1!Z70,"　","")," ",""),"ヴ","ウﾞ"),"・",""),"－","‐"))&amp;IF(記入シート1!AK70="",""," "&amp;ASC(SUBSTITUTE(SUBSTITUTE(SUBSTITUTE(SUBSTITUTE(SUBSTITUTE(記入シート1!AK70,"　","")," ",""),"ヴ","ウﾞ"),"・",""),"－","‐"))))</f>
        <v xml:space="preserve">(自動表示)  </v>
      </c>
      <c r="CQ51" s="167"/>
      <c r="CR51" s="173"/>
      <c r="CS51" s="173"/>
      <c r="CT51" s="173"/>
      <c r="CU51" s="173"/>
      <c r="CV51" s="169"/>
      <c r="CW51" s="189" t="s">
        <v>776</v>
      </c>
      <c r="CX51" s="189"/>
      <c r="CY51" s="197" t="s">
        <v>660</v>
      </c>
      <c r="CZ51" s="211" t="s">
        <v>301</v>
      </c>
      <c r="DA51" s="197"/>
      <c r="DB51" s="190" t="str">
        <f t="shared" si="1"/>
        <v>935</v>
      </c>
      <c r="DC51" s="298" t="s">
        <v>1634</v>
      </c>
      <c r="DD51" s="191">
        <f>IF(AV21=TRUE,1,0)</f>
        <v>1</v>
      </c>
      <c r="DE51" s="293"/>
      <c r="DF51" s="173"/>
      <c r="DG51" s="173"/>
      <c r="DH51" s="551" t="s">
        <v>1605</v>
      </c>
      <c r="DI51" s="235" t="s">
        <v>3057</v>
      </c>
      <c r="DJ51" s="197"/>
      <c r="DK51" s="198" t="str">
        <f t="shared" si="2"/>
        <v>93901Q39</v>
      </c>
      <c r="DL51" s="199" t="s">
        <v>2136</v>
      </c>
      <c r="DM51" s="200" t="s">
        <v>3067</v>
      </c>
      <c r="DN51" s="239" t="str">
        <f>IF(AV50="0000","",AV50)</f>
        <v>5221</v>
      </c>
      <c r="DO51" s="284"/>
      <c r="DP51" s="284"/>
      <c r="DQ51" s="538"/>
      <c r="DR51" s="538"/>
      <c r="DS51" s="538"/>
      <c r="DT51" s="538"/>
      <c r="DU51" s="538"/>
      <c r="DV51" s="254"/>
      <c r="DX51" s="177"/>
      <c r="DY51" s="177"/>
    </row>
    <row r="52" spans="1:129" ht="19.5" customHeight="1" thickTop="1" thickBot="1">
      <c r="A52" s="545"/>
      <c r="B52" s="84"/>
      <c r="C52" s="2125" t="s">
        <v>3414</v>
      </c>
      <c r="D52" s="2126"/>
      <c r="E52" s="2126"/>
      <c r="F52" s="2126"/>
      <c r="G52" s="2126"/>
      <c r="H52" s="2126"/>
      <c r="I52" s="2127"/>
      <c r="J52" s="1267"/>
      <c r="K52" s="993"/>
      <c r="L52" s="2105" t="s">
        <v>584</v>
      </c>
      <c r="M52" s="2106"/>
      <c r="N52" s="2107"/>
      <c r="O52" s="2108" t="s">
        <v>1685</v>
      </c>
      <c r="P52" s="2108"/>
      <c r="Q52" s="2109">
        <v>0</v>
      </c>
      <c r="R52" s="2109"/>
      <c r="S52" s="2109"/>
      <c r="T52" s="2109"/>
      <c r="U52" s="2109">
        <v>0</v>
      </c>
      <c r="V52" s="2109"/>
      <c r="W52" s="2109"/>
      <c r="X52" s="2109"/>
      <c r="Y52" s="2110">
        <v>0</v>
      </c>
      <c r="Z52" s="2110"/>
      <c r="AA52" s="2110"/>
      <c r="AB52" s="2110"/>
      <c r="AC52" s="2110">
        <v>0</v>
      </c>
      <c r="AD52" s="2110"/>
      <c r="AE52" s="2110"/>
      <c r="AF52" s="2110"/>
      <c r="AG52" s="2109">
        <v>0</v>
      </c>
      <c r="AH52" s="2109"/>
      <c r="AI52" s="2109"/>
      <c r="AJ52" s="2109"/>
      <c r="AK52" s="2385"/>
      <c r="AL52" s="2386"/>
      <c r="AM52" s="2386"/>
      <c r="AN52" s="2386"/>
      <c r="AO52" s="2386"/>
      <c r="AP52" s="2386"/>
      <c r="AQ52" s="2386"/>
      <c r="AR52" s="2386"/>
      <c r="AS52" s="2386"/>
      <c r="AT52" s="2387"/>
      <c r="AU52" s="72"/>
      <c r="AV52" s="160" t="b">
        <v>1</v>
      </c>
      <c r="AW52" s="332">
        <f>IF(AV52=TRUE,AV52*1,0)</f>
        <v>1</v>
      </c>
      <c r="AX52" s="332" t="s">
        <v>1962</v>
      </c>
      <c r="AY52" s="246" t="str">
        <f>TEXT(BR52,"000")</f>
        <v>942</v>
      </c>
      <c r="AZ52" s="246">
        <f>AW52</f>
        <v>1</v>
      </c>
      <c r="BA52" s="574" t="str">
        <f>VLOOKUP(O52,$BE$71:$BF$72,2,FALSE)</f>
        <v>82</v>
      </c>
      <c r="BB52" s="644" t="str">
        <f>$AZ$14</f>
        <v>00</v>
      </c>
      <c r="BC52" s="644" t="s">
        <v>1692</v>
      </c>
      <c r="BD52" s="574">
        <f>ROW(C52)</f>
        <v>52</v>
      </c>
      <c r="BE52" s="574">
        <f>IF(AY52&amp;BC52=AY50&amp;BC50,BE50+1,1)</f>
        <v>1</v>
      </c>
      <c r="BF52" s="615" t="str">
        <f>AY52&amp;BC52&amp;BE52</f>
        <v>942000001</v>
      </c>
      <c r="BG52" s="614"/>
      <c r="BH52" s="847"/>
      <c r="BI52" s="614" t="str">
        <f>BR52&amp;"01"</f>
        <v>94201</v>
      </c>
      <c r="BJ52" s="614">
        <f>IF(L52=$BC$2,1,0)</f>
        <v>1</v>
      </c>
      <c r="BK52" s="574">
        <f>AZ52</f>
        <v>1</v>
      </c>
      <c r="BL52" s="838">
        <f>IF(AW52=1,Q52,"")</f>
        <v>0</v>
      </c>
      <c r="BM52" s="838">
        <f>IF(AW52=1,U52,"")</f>
        <v>0</v>
      </c>
      <c r="BN52" s="837">
        <f>IF(AW52=0,"",Y52)</f>
        <v>0</v>
      </c>
      <c r="BO52" s="837">
        <f>IF(AW52=0,"",AC52)</f>
        <v>0</v>
      </c>
      <c r="BP52" s="838">
        <f>IF(AW52=0,"",AG52)</f>
        <v>0</v>
      </c>
      <c r="BR52" s="248">
        <v>942</v>
      </c>
      <c r="BZ52" s="517" t="s">
        <v>1259</v>
      </c>
      <c r="CA52" s="517" t="str">
        <f t="shared" si="3"/>
        <v>1605144</v>
      </c>
      <c r="CB52" s="518" t="s">
        <v>1293</v>
      </c>
      <c r="CC52" s="294"/>
      <c r="CD52" s="179"/>
      <c r="CE52" s="179"/>
      <c r="CF52" s="179"/>
      <c r="CG52" s="294"/>
      <c r="CH52" s="547" t="s">
        <v>1448</v>
      </c>
      <c r="CI52" s="547" t="s">
        <v>1449</v>
      </c>
      <c r="CJ52" s="547">
        <v>13</v>
      </c>
      <c r="CK52" s="547"/>
      <c r="CL52" s="547"/>
      <c r="CM52" s="547"/>
      <c r="CN52" s="547"/>
      <c r="CO52" s="548" t="s">
        <v>1450</v>
      </c>
      <c r="CP52" s="549" t="str">
        <f>ASC(記入シート1!I77)</f>
        <v/>
      </c>
      <c r="CQ52" s="167"/>
      <c r="CR52" s="173"/>
      <c r="CS52" s="173"/>
      <c r="CT52" s="173"/>
      <c r="CU52" s="173"/>
      <c r="CV52" s="169"/>
      <c r="CW52" s="189" t="s">
        <v>1672</v>
      </c>
      <c r="CX52" s="189"/>
      <c r="CY52" s="197" t="s">
        <v>660</v>
      </c>
      <c r="CZ52" s="211"/>
      <c r="DA52" s="197"/>
      <c r="DB52" s="190" t="str">
        <f t="shared" si="1"/>
        <v>933</v>
      </c>
      <c r="DC52" s="298" t="s">
        <v>1674</v>
      </c>
      <c r="DD52" s="191">
        <f>IF(AV64=TRUE,1,0)</f>
        <v>0</v>
      </c>
      <c r="DE52" s="293"/>
      <c r="DF52" s="173"/>
      <c r="DG52" s="173"/>
      <c r="DH52" s="551" t="s">
        <v>1605</v>
      </c>
      <c r="DI52" s="235" t="s">
        <v>3058</v>
      </c>
      <c r="DJ52" s="197" t="s">
        <v>3062</v>
      </c>
      <c r="DK52" s="198" t="str">
        <f t="shared" si="2"/>
        <v>93901Q3A</v>
      </c>
      <c r="DL52" s="199" t="s">
        <v>2136</v>
      </c>
      <c r="DM52" s="200" t="s">
        <v>3068</v>
      </c>
      <c r="DN52" s="971" t="str">
        <f>""</f>
        <v/>
      </c>
      <c r="DO52" s="284"/>
      <c r="DP52" s="284"/>
      <c r="DQ52" s="538"/>
      <c r="DR52" s="538"/>
      <c r="DS52" s="538"/>
      <c r="DT52" s="538"/>
      <c r="DU52" s="538"/>
      <c r="DV52" s="254"/>
      <c r="DX52" s="177"/>
      <c r="DY52" s="177"/>
    </row>
    <row r="53" spans="1:129" ht="19.5" customHeight="1" thickTop="1" thickBot="1">
      <c r="A53" s="545"/>
      <c r="B53" s="84"/>
      <c r="C53" s="2128"/>
      <c r="D53" s="2129"/>
      <c r="E53" s="2129"/>
      <c r="F53" s="2129"/>
      <c r="G53" s="2129"/>
      <c r="H53" s="2129"/>
      <c r="I53" s="2130"/>
      <c r="J53" s="2388" t="s">
        <v>3385</v>
      </c>
      <c r="K53" s="2389"/>
      <c r="L53" s="2389"/>
      <c r="M53" s="2389"/>
      <c r="N53" s="2390"/>
      <c r="O53" s="2391" t="s">
        <v>3391</v>
      </c>
      <c r="P53" s="2392"/>
      <c r="Q53" s="2392"/>
      <c r="R53" s="2392"/>
      <c r="S53" s="2392"/>
      <c r="T53" s="2392"/>
      <c r="U53" s="2392"/>
      <c r="V53" s="2392"/>
      <c r="W53" s="2392"/>
      <c r="X53" s="2393"/>
      <c r="Y53" s="2394" t="s">
        <v>3410</v>
      </c>
      <c r="Z53" s="2395"/>
      <c r="AA53" s="2395"/>
      <c r="AB53" s="2396"/>
      <c r="AC53" s="1118"/>
      <c r="AD53" s="2395" t="s">
        <v>1822</v>
      </c>
      <c r="AE53" s="2395"/>
      <c r="AF53" s="2395"/>
      <c r="AG53" s="1118"/>
      <c r="AH53" s="1118"/>
      <c r="AI53" s="2395" t="s">
        <v>3412</v>
      </c>
      <c r="AJ53" s="2395"/>
      <c r="AK53" s="2395"/>
      <c r="AL53" s="2395"/>
      <c r="AM53" s="2395"/>
      <c r="AN53" s="1131"/>
      <c r="AO53" s="1131"/>
      <c r="AP53" s="2076" t="s">
        <v>3204</v>
      </c>
      <c r="AQ53" s="2076"/>
      <c r="AR53" s="1131"/>
      <c r="AS53" s="1131"/>
      <c r="AT53" s="853"/>
      <c r="AU53" s="72"/>
      <c r="AV53" s="512" t="str">
        <f>LEFT(O53,5)</f>
        <v>05:家具</v>
      </c>
      <c r="AW53" s="1036">
        <v>1</v>
      </c>
      <c r="AX53" s="18">
        <v>0</v>
      </c>
      <c r="AY53" s="550" t="str">
        <f>IF(AV52=TRUE,IF(AND(AX53&lt;&gt;0,AV53&lt;&gt;"00000",AV54&lt;&gt;"00000",LEFT(AV53,2)=LEFT(AV54,2)),"OK","NG"),"OK")</f>
        <v>NG</v>
      </c>
      <c r="AZ53" s="672" t="s">
        <v>1963</v>
      </c>
      <c r="BA53" s="1058"/>
      <c r="BB53" s="1058"/>
      <c r="BC53" s="1059"/>
      <c r="BD53" s="1058"/>
      <c r="BE53" s="1058"/>
      <c r="BF53" s="1060"/>
      <c r="BG53" s="1061"/>
      <c r="BH53" s="1062"/>
      <c r="BI53" s="1061"/>
      <c r="BJ53" s="1061"/>
      <c r="BK53" s="1058"/>
      <c r="BL53" s="1063"/>
      <c r="BM53" s="1063"/>
      <c r="BN53" s="1064"/>
      <c r="BO53" s="1064"/>
      <c r="BP53" s="1063"/>
      <c r="BR53" s="1058"/>
      <c r="BZ53" s="517" t="s">
        <v>1260</v>
      </c>
      <c r="CA53" s="517" t="str">
        <f t="shared" si="3"/>
        <v>1607288</v>
      </c>
      <c r="CB53" s="518" t="s">
        <v>1294</v>
      </c>
      <c r="CC53" s="295"/>
      <c r="CD53" s="179"/>
      <c r="CE53" s="179"/>
      <c r="CF53" s="179"/>
      <c r="CG53" s="295"/>
      <c r="CH53" s="186" t="s">
        <v>177</v>
      </c>
      <c r="CI53" s="186" t="s">
        <v>21</v>
      </c>
      <c r="CJ53" s="186">
        <v>128</v>
      </c>
      <c r="CK53" s="186" t="s">
        <v>170</v>
      </c>
      <c r="CL53" s="186" t="s">
        <v>174</v>
      </c>
      <c r="CM53" s="186"/>
      <c r="CN53" s="186"/>
      <c r="CO53" s="187" t="s">
        <v>176</v>
      </c>
      <c r="CP53" s="245" t="str">
        <f>ASC(記入シート1!I78)</f>
        <v/>
      </c>
      <c r="CQ53" s="167"/>
      <c r="CR53" s="173"/>
      <c r="CS53" s="173"/>
      <c r="CT53" s="173"/>
      <c r="CU53" s="173"/>
      <c r="CV53" s="169"/>
      <c r="CW53" s="189" t="s">
        <v>1673</v>
      </c>
      <c r="CX53" s="189"/>
      <c r="CY53" s="197" t="s">
        <v>660</v>
      </c>
      <c r="CZ53" s="211"/>
      <c r="DA53" s="197"/>
      <c r="DB53" s="190" t="str">
        <f t="shared" si="1"/>
        <v>934</v>
      </c>
      <c r="DC53" s="298" t="s">
        <v>1675</v>
      </c>
      <c r="DD53" s="191">
        <f>IF(AV65=TRUE,1,0)</f>
        <v>0</v>
      </c>
      <c r="DE53" s="293"/>
      <c r="DF53" s="173"/>
      <c r="DG53" s="173"/>
      <c r="DH53" s="551" t="s">
        <v>1605</v>
      </c>
      <c r="DI53" s="235" t="s">
        <v>3059</v>
      </c>
      <c r="DJ53" s="197" t="s">
        <v>3064</v>
      </c>
      <c r="DK53" s="198" t="str">
        <f t="shared" si="2"/>
        <v>93901Q3B</v>
      </c>
      <c r="DL53" s="199" t="s">
        <v>2136</v>
      </c>
      <c r="DM53" s="200" t="s">
        <v>3069</v>
      </c>
      <c r="DN53" s="971" t="str">
        <f>""</f>
        <v/>
      </c>
      <c r="DO53" s="284"/>
      <c r="DP53" s="284"/>
      <c r="DQ53" s="538"/>
      <c r="DR53" s="538"/>
      <c r="DS53" s="538"/>
      <c r="DT53" s="538"/>
      <c r="DU53" s="538"/>
      <c r="DV53" s="288"/>
      <c r="DX53" s="177"/>
      <c r="DY53" s="177"/>
    </row>
    <row r="54" spans="1:129" ht="19.5" hidden="1" customHeight="1">
      <c r="A54" s="545"/>
      <c r="B54" s="84"/>
      <c r="C54" s="2128"/>
      <c r="D54" s="2129"/>
      <c r="E54" s="2129"/>
      <c r="F54" s="2129"/>
      <c r="G54" s="2129"/>
      <c r="H54" s="2129"/>
      <c r="I54" s="2130"/>
      <c r="J54" s="1119"/>
      <c r="K54" s="1120"/>
      <c r="L54" s="1120"/>
      <c r="M54" s="1120"/>
      <c r="N54" s="1121"/>
      <c r="O54" s="1127"/>
      <c r="P54" s="1122"/>
      <c r="Q54" s="1122"/>
      <c r="R54" s="1122"/>
      <c r="S54" s="1127"/>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8"/>
      <c r="AU54" s="72"/>
      <c r="AV54" s="512" t="str">
        <f>LEFT(AA53,5)</f>
        <v/>
      </c>
      <c r="AW54" s="4" t="e">
        <f>MID(AA53,7,LEN(AA53)-6)</f>
        <v>#VALUE!</v>
      </c>
      <c r="AX54" s="546"/>
      <c r="AY54" s="546"/>
      <c r="AZ54" s="546"/>
      <c r="BA54" s="541"/>
      <c r="BB54" s="541"/>
      <c r="BC54" s="541"/>
      <c r="BD54" s="541"/>
      <c r="BE54" s="541"/>
      <c r="BF54" s="641"/>
      <c r="BG54" s="539"/>
      <c r="BH54" s="1055"/>
      <c r="BI54" s="539"/>
      <c r="BJ54" s="539"/>
      <c r="BK54" s="541"/>
      <c r="BL54" s="1056"/>
      <c r="BM54" s="1056"/>
      <c r="BN54" s="1057"/>
      <c r="BO54" s="1057"/>
      <c r="BP54" s="1056"/>
      <c r="BQ54" s="5"/>
      <c r="BR54" s="541"/>
      <c r="BZ54" s="517" t="s">
        <v>1261</v>
      </c>
      <c r="CA54" s="517" t="str">
        <f t="shared" si="3"/>
        <v>1607805</v>
      </c>
      <c r="CB54" s="518" t="s">
        <v>1295</v>
      </c>
      <c r="CC54" s="295"/>
      <c r="CD54" s="179"/>
      <c r="CE54" s="179"/>
      <c r="CF54" s="179"/>
      <c r="CG54" s="295"/>
      <c r="CH54" s="285" t="s">
        <v>370</v>
      </c>
      <c r="CI54" s="285" t="s">
        <v>61</v>
      </c>
      <c r="CJ54" s="285">
        <v>1</v>
      </c>
      <c r="CK54" s="285" t="s">
        <v>170</v>
      </c>
      <c r="CL54" s="285" t="s">
        <v>174</v>
      </c>
      <c r="CM54" s="285" t="s">
        <v>540</v>
      </c>
      <c r="CN54" s="285"/>
      <c r="CO54" s="286" t="s">
        <v>173</v>
      </c>
      <c r="CP54" s="287">
        <v>1</v>
      </c>
      <c r="CQ54" s="167"/>
      <c r="CR54" s="173"/>
      <c r="CS54" s="173"/>
      <c r="CT54" s="173"/>
      <c r="CU54" s="173"/>
      <c r="CV54" s="169"/>
      <c r="CW54" s="189" t="s">
        <v>1603</v>
      </c>
      <c r="CX54" s="189"/>
      <c r="CY54" s="197" t="s">
        <v>660</v>
      </c>
      <c r="CZ54" s="211" t="s">
        <v>301</v>
      </c>
      <c r="DA54" s="197"/>
      <c r="DB54" s="190" t="str">
        <f t="shared" si="1"/>
        <v>936</v>
      </c>
      <c r="DC54" s="298" t="s">
        <v>1635</v>
      </c>
      <c r="DD54" s="191">
        <f>IF(AV40=TRUE,1,0)</f>
        <v>1</v>
      </c>
      <c r="DE54" s="293"/>
      <c r="DF54" s="173"/>
      <c r="DG54" s="173"/>
      <c r="DH54" s="551" t="s">
        <v>1605</v>
      </c>
      <c r="DI54" s="235" t="s">
        <v>3060</v>
      </c>
      <c r="DJ54" s="197" t="s">
        <v>3063</v>
      </c>
      <c r="DK54" s="198" t="str">
        <f t="shared" si="2"/>
        <v>93901Q3C</v>
      </c>
      <c r="DL54" s="199" t="s">
        <v>2136</v>
      </c>
      <c r="DM54" s="200" t="s">
        <v>3070</v>
      </c>
      <c r="DN54" s="971" t="str">
        <f>""</f>
        <v/>
      </c>
      <c r="DO54" s="284"/>
      <c r="DP54" s="284"/>
      <c r="DQ54" s="538"/>
      <c r="DR54" s="538"/>
      <c r="DS54" s="538"/>
      <c r="DT54" s="538"/>
      <c r="DU54" s="538"/>
      <c r="DV54" s="294"/>
      <c r="DX54" s="177"/>
      <c r="DY54" s="177"/>
    </row>
    <row r="55" spans="1:129" ht="19.5" hidden="1" customHeight="1" thickBot="1">
      <c r="A55" s="545"/>
      <c r="B55" s="84"/>
      <c r="C55" s="2121"/>
      <c r="D55" s="2122"/>
      <c r="E55" s="2122"/>
      <c r="F55" s="2122"/>
      <c r="G55" s="2122"/>
      <c r="H55" s="2122"/>
      <c r="I55" s="2123"/>
      <c r="J55" s="1125"/>
      <c r="K55" s="1126"/>
      <c r="L55" s="348"/>
      <c r="M55" s="348"/>
      <c r="N55" s="1123"/>
      <c r="O55" s="1129"/>
      <c r="P55" s="1124"/>
      <c r="Q55" s="1124"/>
      <c r="R55" s="1124"/>
      <c r="S55" s="1129"/>
      <c r="T55" s="1124"/>
      <c r="U55" s="1124"/>
      <c r="V55" s="1124"/>
      <c r="W55" s="1124"/>
      <c r="X55" s="1124"/>
      <c r="Y55" s="1124"/>
      <c r="Z55" s="1124"/>
      <c r="AA55" s="1124"/>
      <c r="AB55" s="1124"/>
      <c r="AC55" s="1124"/>
      <c r="AD55" s="1124"/>
      <c r="AE55" s="1124"/>
      <c r="AF55" s="1124"/>
      <c r="AG55" s="1124"/>
      <c r="AH55" s="1124"/>
      <c r="AI55" s="1124"/>
      <c r="AJ55" s="1124"/>
      <c r="AK55" s="1124"/>
      <c r="AL55" s="1124"/>
      <c r="AM55" s="1124"/>
      <c r="AN55" s="1124"/>
      <c r="AO55" s="1124"/>
      <c r="AP55" s="1124"/>
      <c r="AQ55" s="1124"/>
      <c r="AR55" s="1124"/>
      <c r="AS55" s="1124"/>
      <c r="AT55" s="1130"/>
      <c r="AU55" s="72"/>
      <c r="AW55" s="280"/>
      <c r="AX55" s="280"/>
      <c r="AY55" s="280"/>
      <c r="AZ55" s="280"/>
      <c r="BA55" s="269"/>
      <c r="BB55" s="268"/>
      <c r="BC55" s="268"/>
      <c r="BD55" s="269"/>
      <c r="BE55" s="269"/>
      <c r="BF55" s="270"/>
      <c r="BG55" s="563"/>
      <c r="BH55" s="564"/>
      <c r="BI55" s="565"/>
      <c r="BJ55" s="563"/>
      <c r="BK55" s="563"/>
      <c r="BL55" s="338"/>
      <c r="BM55" s="338"/>
      <c r="BN55" s="342"/>
      <c r="BO55" s="342"/>
      <c r="BP55" s="274"/>
      <c r="BQ55" s="5"/>
      <c r="BR55" s="269"/>
      <c r="BZ55" s="517" t="s">
        <v>789</v>
      </c>
      <c r="CA55" s="517" t="str">
        <f t="shared" si="3"/>
        <v>1608562</v>
      </c>
      <c r="CB55" s="518" t="s">
        <v>795</v>
      </c>
      <c r="CC55" s="295"/>
      <c r="CD55" s="179"/>
      <c r="CE55" s="179"/>
      <c r="CF55" s="179"/>
      <c r="CG55" s="295"/>
      <c r="CH55" s="673" t="s">
        <v>1694</v>
      </c>
      <c r="CI55" s="673" t="s">
        <v>61</v>
      </c>
      <c r="CJ55" s="673">
        <v>8</v>
      </c>
      <c r="CK55" s="673" t="s">
        <v>1451</v>
      </c>
      <c r="CL55" s="673" t="s">
        <v>1451</v>
      </c>
      <c r="CM55" s="673"/>
      <c r="CN55" s="673"/>
      <c r="CO55" s="674" t="s">
        <v>169</v>
      </c>
      <c r="CP55" s="675"/>
      <c r="CQ55" s="167"/>
      <c r="CR55" s="173"/>
      <c r="CS55" s="173"/>
      <c r="CT55" s="173"/>
      <c r="CU55" s="173"/>
      <c r="CV55" s="169"/>
      <c r="CW55" s="189" t="s">
        <v>2061</v>
      </c>
      <c r="CX55" s="189"/>
      <c r="CY55" s="197" t="s">
        <v>660</v>
      </c>
      <c r="CZ55" s="211" t="s">
        <v>301</v>
      </c>
      <c r="DA55" s="197"/>
      <c r="DB55" s="190" t="str">
        <f t="shared" si="1"/>
        <v>937</v>
      </c>
      <c r="DC55" s="298" t="s">
        <v>1980</v>
      </c>
      <c r="DD55" s="191">
        <f>IF(AV44=TRUE,1,0)</f>
        <v>1</v>
      </c>
      <c r="DE55" s="293"/>
      <c r="DF55" s="173"/>
      <c r="DG55" s="173"/>
      <c r="DH55" s="551" t="s">
        <v>1605</v>
      </c>
      <c r="DI55" s="235" t="s">
        <v>3061</v>
      </c>
      <c r="DJ55" s="197" t="s">
        <v>3063</v>
      </c>
      <c r="DK55" s="198" t="str">
        <f t="shared" si="2"/>
        <v>93901Q3D</v>
      </c>
      <c r="DL55" s="199" t="s">
        <v>2136</v>
      </c>
      <c r="DM55" s="200" t="s">
        <v>3071</v>
      </c>
      <c r="DN55" s="971" t="str">
        <f>""</f>
        <v/>
      </c>
      <c r="DO55" s="284"/>
      <c r="DP55" s="284"/>
      <c r="DQ55" s="538"/>
      <c r="DR55" s="538"/>
      <c r="DS55" s="538"/>
      <c r="DT55" s="538"/>
      <c r="DU55" s="538"/>
      <c r="DV55" s="294"/>
      <c r="DX55" s="177"/>
      <c r="DY55" s="177"/>
    </row>
    <row r="56" spans="1:129" ht="19.5" customHeight="1" thickTop="1" thickBot="1">
      <c r="A56" s="545"/>
      <c r="B56" s="84"/>
      <c r="C56" s="2111" t="s">
        <v>3352</v>
      </c>
      <c r="D56" s="2112"/>
      <c r="E56" s="2112"/>
      <c r="F56" s="2112"/>
      <c r="G56" s="2112"/>
      <c r="H56" s="2112"/>
      <c r="I56" s="2113"/>
      <c r="J56" s="849"/>
      <c r="K56" s="849"/>
      <c r="L56" s="2105" t="s">
        <v>584</v>
      </c>
      <c r="M56" s="2106"/>
      <c r="N56" s="2107"/>
      <c r="O56" s="2108" t="s">
        <v>1685</v>
      </c>
      <c r="P56" s="2108"/>
      <c r="Q56" s="2109">
        <v>0</v>
      </c>
      <c r="R56" s="2109"/>
      <c r="S56" s="2109"/>
      <c r="T56" s="2109"/>
      <c r="U56" s="2109">
        <v>0</v>
      </c>
      <c r="V56" s="2109"/>
      <c r="W56" s="2109"/>
      <c r="X56" s="2109"/>
      <c r="Y56" s="2110">
        <v>0</v>
      </c>
      <c r="Z56" s="2110"/>
      <c r="AA56" s="2110"/>
      <c r="AB56" s="2110"/>
      <c r="AC56" s="2110">
        <v>0</v>
      </c>
      <c r="AD56" s="2110"/>
      <c r="AE56" s="2110"/>
      <c r="AF56" s="2110"/>
      <c r="AG56" s="2109">
        <v>0</v>
      </c>
      <c r="AH56" s="2109"/>
      <c r="AI56" s="2109"/>
      <c r="AJ56" s="2109"/>
      <c r="AK56" s="1105"/>
      <c r="AL56" s="1105"/>
      <c r="AM56" s="1105"/>
      <c r="AN56" s="1105"/>
      <c r="AO56" s="1105"/>
      <c r="AP56" s="1105"/>
      <c r="AQ56" s="1105"/>
      <c r="AR56" s="1106" t="s">
        <v>3355</v>
      </c>
      <c r="AS56" s="2411" t="s">
        <v>2137</v>
      </c>
      <c r="AT56" s="2412"/>
      <c r="AU56" s="72"/>
      <c r="AV56" s="160" t="b">
        <v>1</v>
      </c>
      <c r="AW56" s="332">
        <f>IF(AV56=TRUE,AV56*1,0)</f>
        <v>1</v>
      </c>
      <c r="AX56" s="616"/>
      <c r="AY56" s="616"/>
      <c r="AZ56" s="616"/>
      <c r="BA56" s="613"/>
      <c r="BB56" s="613"/>
      <c r="BC56" s="613"/>
      <c r="BD56" s="613"/>
      <c r="BE56" s="613"/>
      <c r="BF56" s="843"/>
      <c r="BG56" s="844"/>
      <c r="BH56" s="845"/>
      <c r="BI56" s="844"/>
      <c r="BJ56" s="844"/>
      <c r="BK56" s="613"/>
      <c r="BL56" s="841"/>
      <c r="BM56" s="841"/>
      <c r="BN56" s="842"/>
      <c r="BO56" s="842"/>
      <c r="BP56" s="841"/>
      <c r="BR56" s="613"/>
      <c r="BZ56" s="517" t="s">
        <v>790</v>
      </c>
      <c r="CA56" s="517" t="str">
        <f t="shared" si="3"/>
        <v>1608563</v>
      </c>
      <c r="CB56" s="518" t="s">
        <v>796</v>
      </c>
      <c r="CC56" s="295"/>
      <c r="CD56" s="179"/>
      <c r="CE56" s="179"/>
      <c r="CF56" s="179"/>
      <c r="CG56" s="295"/>
      <c r="CH56" s="676" t="s">
        <v>1708</v>
      </c>
      <c r="CI56" s="676" t="s">
        <v>20</v>
      </c>
      <c r="CJ56" s="676">
        <v>255</v>
      </c>
      <c r="CK56" s="676" t="s">
        <v>1451</v>
      </c>
      <c r="CL56" s="676" t="s">
        <v>1452</v>
      </c>
      <c r="CM56" s="676"/>
      <c r="CN56" s="676" t="s">
        <v>1709</v>
      </c>
      <c r="CO56" s="677" t="s">
        <v>164</v>
      </c>
      <c r="CP56" s="678" t="str">
        <f>LEFT(SUBSTITUTE(記入シート1!I82,CHAR(10),"　"),255)</f>
        <v/>
      </c>
      <c r="CQ56" s="29"/>
      <c r="CR56" s="173"/>
      <c r="CS56" s="173"/>
      <c r="CT56" s="173"/>
      <c r="CU56" s="173"/>
      <c r="CV56" s="169"/>
      <c r="CW56" s="189" t="s">
        <v>1604</v>
      </c>
      <c r="CX56" s="189"/>
      <c r="CY56" s="197" t="s">
        <v>660</v>
      </c>
      <c r="CZ56" s="211" t="s">
        <v>301</v>
      </c>
      <c r="DA56" s="197"/>
      <c r="DB56" s="190" t="str">
        <f t="shared" si="1"/>
        <v>938</v>
      </c>
      <c r="DC56" s="298" t="s">
        <v>1981</v>
      </c>
      <c r="DD56" s="191">
        <f>IF(AV46=TRUE,1,0)</f>
        <v>1</v>
      </c>
      <c r="DE56" s="293"/>
      <c r="DF56" s="173"/>
      <c r="DG56" s="173"/>
      <c r="DH56" s="551" t="s">
        <v>1608</v>
      </c>
      <c r="DI56" s="235" t="s">
        <v>3072</v>
      </c>
      <c r="DJ56" s="197"/>
      <c r="DK56" s="198" t="str">
        <f t="shared" si="2"/>
        <v>94201Q62</v>
      </c>
      <c r="DL56" s="199" t="s">
        <v>3076</v>
      </c>
      <c r="DM56" s="200" t="s">
        <v>3077</v>
      </c>
      <c r="DN56" s="239" t="str">
        <f>IF(OR(AV54="00000",AV54=""),"",ASC(AV54))</f>
        <v/>
      </c>
      <c r="DO56" s="284"/>
      <c r="DP56" s="284"/>
      <c r="DQ56" s="538"/>
      <c r="DR56" s="538"/>
      <c r="DS56" s="538"/>
      <c r="DT56" s="538"/>
      <c r="DU56" s="538"/>
      <c r="DV56" s="295"/>
      <c r="DX56" s="177"/>
      <c r="DY56" s="177"/>
    </row>
    <row r="57" spans="1:129" ht="19.5" customHeight="1" thickTop="1">
      <c r="A57" s="545"/>
      <c r="B57" s="84"/>
      <c r="C57" s="2038"/>
      <c r="D57" s="2039"/>
      <c r="E57" s="2039"/>
      <c r="F57" s="2039"/>
      <c r="G57" s="2039"/>
      <c r="H57" s="2039"/>
      <c r="I57" s="2040"/>
      <c r="J57" s="2413" t="s">
        <v>829</v>
      </c>
      <c r="K57" s="2414"/>
      <c r="L57" s="2389"/>
      <c r="M57" s="2389"/>
      <c r="N57" s="2390"/>
      <c r="O57" s="2415" t="s">
        <v>3209</v>
      </c>
      <c r="P57" s="2416"/>
      <c r="Q57" s="2416"/>
      <c r="R57" s="2416"/>
      <c r="S57" s="2416"/>
      <c r="T57" s="2416"/>
      <c r="U57" s="2416"/>
      <c r="V57" s="2416"/>
      <c r="W57" s="2416"/>
      <c r="X57" s="2417"/>
      <c r="Y57" s="2418" t="s">
        <v>2883</v>
      </c>
      <c r="Z57" s="2419"/>
      <c r="AA57" s="2420" t="s">
        <v>3256</v>
      </c>
      <c r="AB57" s="2421"/>
      <c r="AC57" s="2421"/>
      <c r="AD57" s="2421"/>
      <c r="AE57" s="2421"/>
      <c r="AF57" s="2421"/>
      <c r="AG57" s="2421"/>
      <c r="AH57" s="2421"/>
      <c r="AI57" s="2421"/>
      <c r="AJ57" s="2421"/>
      <c r="AK57" s="2421"/>
      <c r="AL57" s="2422"/>
      <c r="AM57" s="1065"/>
      <c r="AN57" s="1065"/>
      <c r="AO57" s="1065"/>
      <c r="AP57" s="1065"/>
      <c r="AQ57" s="1065"/>
      <c r="AR57" s="1065"/>
      <c r="AS57" s="1065"/>
      <c r="AT57" s="1104"/>
      <c r="AU57" s="72"/>
      <c r="AW57" s="280"/>
      <c r="AX57" s="280"/>
      <c r="AY57" s="280"/>
      <c r="AZ57" s="280"/>
      <c r="BA57" s="269"/>
      <c r="BB57" s="268"/>
      <c r="BC57" s="268"/>
      <c r="BD57" s="269"/>
      <c r="BE57" s="269"/>
      <c r="BF57" s="270"/>
      <c r="BG57" s="563"/>
      <c r="BH57" s="564"/>
      <c r="BI57" s="565"/>
      <c r="BJ57" s="563"/>
      <c r="BK57" s="563"/>
      <c r="BL57" s="338"/>
      <c r="BM57" s="338"/>
      <c r="BN57" s="342"/>
      <c r="BO57" s="342"/>
      <c r="BP57" s="274"/>
      <c r="BQ57" s="5"/>
      <c r="BR57" s="269"/>
      <c r="BZ57" s="517" t="s">
        <v>791</v>
      </c>
      <c r="CA57" s="517" t="str">
        <f t="shared" si="3"/>
        <v>1608564</v>
      </c>
      <c r="CB57" s="518" t="s">
        <v>797</v>
      </c>
      <c r="CC57" s="295"/>
      <c r="CD57" s="179"/>
      <c r="CE57" s="179"/>
      <c r="CF57" s="179"/>
      <c r="CG57" s="295"/>
      <c r="CH57" s="186" t="s">
        <v>371</v>
      </c>
      <c r="CI57" s="186" t="s">
        <v>61</v>
      </c>
      <c r="CJ57" s="186">
        <v>2</v>
      </c>
      <c r="CK57" s="186" t="s">
        <v>170</v>
      </c>
      <c r="CL57" s="186" t="s">
        <v>174</v>
      </c>
      <c r="CM57" s="186" t="s">
        <v>541</v>
      </c>
      <c r="CN57" s="186"/>
      <c r="CO57" s="187" t="s">
        <v>167</v>
      </c>
      <c r="CP57" s="245" t="str">
        <f>LEFT(記入シート1!AL87,2)</f>
        <v>00</v>
      </c>
      <c r="CQ57" s="167"/>
      <c r="CR57" s="173"/>
      <c r="CS57" s="173"/>
      <c r="CT57" s="173"/>
      <c r="CU57" s="173"/>
      <c r="CV57" s="169"/>
      <c r="CW57" s="189" t="s">
        <v>1605</v>
      </c>
      <c r="CX57" s="189"/>
      <c r="CY57" s="197" t="s">
        <v>660</v>
      </c>
      <c r="CZ57" s="211" t="s">
        <v>301</v>
      </c>
      <c r="DA57" s="197"/>
      <c r="DB57" s="190" t="str">
        <f t="shared" si="1"/>
        <v>939</v>
      </c>
      <c r="DC57" s="298" t="s">
        <v>1982</v>
      </c>
      <c r="DD57" s="191">
        <f>IF(AV48=TRUE,1,0)</f>
        <v>0</v>
      </c>
      <c r="DE57" s="293"/>
      <c r="DF57" s="173"/>
      <c r="DG57" s="173"/>
      <c r="DH57" s="551" t="s">
        <v>1608</v>
      </c>
      <c r="DI57" s="235" t="s">
        <v>3073</v>
      </c>
      <c r="DJ57" s="1035" t="s">
        <v>3081</v>
      </c>
      <c r="DK57" s="198" t="str">
        <f t="shared" si="2"/>
        <v>94201Q63</v>
      </c>
      <c r="DL57" s="199" t="s">
        <v>3076</v>
      </c>
      <c r="DM57" s="200" t="s">
        <v>3078</v>
      </c>
      <c r="DN57" s="239" t="str">
        <f>IF(AX53=1,"1","0")</f>
        <v>0</v>
      </c>
      <c r="DO57" s="1032" t="s">
        <v>3082</v>
      </c>
      <c r="DP57" s="284"/>
      <c r="DQ57" s="538"/>
      <c r="DR57" s="538"/>
      <c r="DS57" s="538"/>
      <c r="DT57" s="538"/>
      <c r="DU57" s="538"/>
      <c r="DV57" s="295"/>
      <c r="DX57" s="177"/>
      <c r="DY57" s="177"/>
    </row>
    <row r="58" spans="1:129" ht="19.5" customHeight="1" thickBot="1">
      <c r="A58" s="545"/>
      <c r="B58" s="84"/>
      <c r="C58" s="2022"/>
      <c r="D58" s="2023"/>
      <c r="E58" s="2023"/>
      <c r="F58" s="2023"/>
      <c r="G58" s="2023"/>
      <c r="H58" s="2023"/>
      <c r="I58" s="2024"/>
      <c r="J58" s="2377" t="s">
        <v>3558</v>
      </c>
      <c r="K58" s="2378"/>
      <c r="L58" s="2378"/>
      <c r="M58" s="2378"/>
      <c r="N58" s="2379"/>
      <c r="O58" s="1211"/>
      <c r="P58" s="2380" t="s">
        <v>3560</v>
      </c>
      <c r="Q58" s="2380"/>
      <c r="R58" s="2380"/>
      <c r="S58" s="2380"/>
      <c r="T58" s="1211"/>
      <c r="U58" s="2380" t="s">
        <v>1823</v>
      </c>
      <c r="V58" s="2380"/>
      <c r="W58" s="2380"/>
      <c r="X58" s="2381"/>
      <c r="Y58" s="1208"/>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10"/>
      <c r="AU58" s="72"/>
      <c r="AW58" s="280"/>
      <c r="AX58" s="280"/>
      <c r="AY58" s="280">
        <v>0</v>
      </c>
      <c r="AZ58" s="280"/>
      <c r="BA58" s="269"/>
      <c r="BB58" s="268"/>
      <c r="BC58" s="268"/>
      <c r="BD58" s="269"/>
      <c r="BE58" s="269"/>
      <c r="BF58" s="270"/>
      <c r="BG58" s="563"/>
      <c r="BH58" s="564"/>
      <c r="BI58" s="565"/>
      <c r="BJ58" s="563"/>
      <c r="BK58" s="563"/>
      <c r="BL58" s="338"/>
      <c r="BM58" s="338"/>
      <c r="BN58" s="342"/>
      <c r="BO58" s="342"/>
      <c r="BP58" s="274"/>
      <c r="BQ58" s="5"/>
      <c r="BR58" s="269"/>
      <c r="BZ58" s="517" t="s">
        <v>792</v>
      </c>
      <c r="CA58" s="517" t="str">
        <f t="shared" si="3"/>
        <v>1608565</v>
      </c>
      <c r="CB58" s="518" t="s">
        <v>798</v>
      </c>
      <c r="CC58" s="295"/>
      <c r="CD58" s="179"/>
      <c r="CE58" s="179"/>
      <c r="CF58" s="179"/>
      <c r="CG58" s="295"/>
      <c r="CH58" s="285" t="s">
        <v>372</v>
      </c>
      <c r="CI58" s="285" t="s">
        <v>20</v>
      </c>
      <c r="CJ58" s="285">
        <v>255</v>
      </c>
      <c r="CK58" s="285" t="s">
        <v>170</v>
      </c>
      <c r="CL58" s="285" t="s">
        <v>373</v>
      </c>
      <c r="CM58" s="285"/>
      <c r="CN58" s="679"/>
      <c r="CO58" s="286" t="s">
        <v>161</v>
      </c>
      <c r="CP58" s="287"/>
      <c r="CQ58" s="167"/>
      <c r="CR58" s="173"/>
      <c r="CS58" s="173"/>
      <c r="CT58" s="173"/>
      <c r="CU58" s="173"/>
      <c r="CV58" s="169"/>
      <c r="CW58" s="189" t="s">
        <v>1608</v>
      </c>
      <c r="CX58" s="189"/>
      <c r="CY58" s="197" t="s">
        <v>660</v>
      </c>
      <c r="CZ58" s="211" t="s">
        <v>301</v>
      </c>
      <c r="DA58" s="197"/>
      <c r="DB58" s="190" t="str">
        <f t="shared" si="1"/>
        <v>942</v>
      </c>
      <c r="DC58" s="298" t="s">
        <v>3090</v>
      </c>
      <c r="DD58" s="191">
        <f>IF(AV52=TRUE,1,0)</f>
        <v>1</v>
      </c>
      <c r="DE58" s="293"/>
      <c r="DF58" s="173"/>
      <c r="DG58" s="173"/>
      <c r="DH58" s="551" t="s">
        <v>1608</v>
      </c>
      <c r="DI58" s="235" t="s">
        <v>3074</v>
      </c>
      <c r="DJ58" s="197"/>
      <c r="DK58" s="198" t="str">
        <f t="shared" si="2"/>
        <v>94201Q64</v>
      </c>
      <c r="DL58" s="199" t="s">
        <v>3076</v>
      </c>
      <c r="DM58" s="200" t="s">
        <v>3079</v>
      </c>
      <c r="DN58" s="971" t="str">
        <f>""</f>
        <v/>
      </c>
      <c r="DO58" s="284"/>
      <c r="DP58" s="284"/>
      <c r="DQ58" s="538"/>
      <c r="DR58" s="538"/>
      <c r="DS58" s="538"/>
      <c r="DT58" s="538"/>
      <c r="DU58" s="538"/>
      <c r="DV58" s="295"/>
      <c r="DX58" s="177"/>
      <c r="DY58" s="177"/>
    </row>
    <row r="59" spans="1:129" ht="19.5" customHeight="1" thickTop="1" thickBot="1">
      <c r="A59" s="545"/>
      <c r="B59" s="84"/>
      <c r="C59" s="2111" t="s">
        <v>3563</v>
      </c>
      <c r="D59" s="2112"/>
      <c r="E59" s="2112"/>
      <c r="F59" s="2112"/>
      <c r="G59" s="2112"/>
      <c r="H59" s="2112"/>
      <c r="I59" s="2113"/>
      <c r="J59" s="849"/>
      <c r="K59" s="849"/>
      <c r="L59" s="2105" t="s">
        <v>584</v>
      </c>
      <c r="M59" s="2106"/>
      <c r="N59" s="2107"/>
      <c r="O59" s="2108" t="s">
        <v>1685</v>
      </c>
      <c r="P59" s="2108"/>
      <c r="Q59" s="2109">
        <v>0</v>
      </c>
      <c r="R59" s="2109"/>
      <c r="S59" s="2109"/>
      <c r="T59" s="2109"/>
      <c r="U59" s="2109">
        <v>0</v>
      </c>
      <c r="V59" s="2109"/>
      <c r="W59" s="2109"/>
      <c r="X59" s="2109"/>
      <c r="Y59" s="2110">
        <v>0</v>
      </c>
      <c r="Z59" s="2110"/>
      <c r="AA59" s="2110"/>
      <c r="AB59" s="2110"/>
      <c r="AC59" s="2110">
        <v>0</v>
      </c>
      <c r="AD59" s="2110"/>
      <c r="AE59" s="2110"/>
      <c r="AF59" s="2110"/>
      <c r="AG59" s="2109">
        <v>0</v>
      </c>
      <c r="AH59" s="2109"/>
      <c r="AI59" s="2109"/>
      <c r="AJ59" s="2109"/>
      <c r="AK59" s="1270"/>
      <c r="AL59" s="1277"/>
      <c r="AM59" s="1277"/>
      <c r="AN59" s="1277"/>
      <c r="AO59" s="1277"/>
      <c r="AP59" s="2117" t="s">
        <v>4351</v>
      </c>
      <c r="AQ59" s="2117"/>
      <c r="AR59" s="2117"/>
      <c r="AS59" s="1783" t="s">
        <v>4352</v>
      </c>
      <c r="AT59" s="1784"/>
      <c r="AU59" s="72"/>
      <c r="AV59" s="160" t="b">
        <v>1</v>
      </c>
      <c r="AW59" s="280"/>
      <c r="AX59" s="280"/>
      <c r="AY59" s="280"/>
      <c r="AZ59" s="280"/>
      <c r="BA59" s="269"/>
      <c r="BB59" s="268"/>
      <c r="BC59" s="268"/>
      <c r="BD59" s="269"/>
      <c r="BE59" s="269"/>
      <c r="BF59" s="270"/>
      <c r="BG59" s="563"/>
      <c r="BH59" s="564"/>
      <c r="BI59" s="565"/>
      <c r="BJ59" s="563"/>
      <c r="BK59" s="563"/>
      <c r="BL59" s="338"/>
      <c r="BM59" s="338"/>
      <c r="BN59" s="342"/>
      <c r="BO59" s="342"/>
      <c r="BP59" s="274"/>
      <c r="BQ59" s="5"/>
      <c r="BR59" s="269"/>
      <c r="BZ59" s="519" t="s">
        <v>793</v>
      </c>
      <c r="CA59" s="517" t="str">
        <f t="shared" si="3"/>
        <v>1608566</v>
      </c>
      <c r="CB59" s="518" t="s">
        <v>799</v>
      </c>
      <c r="CC59" s="295"/>
      <c r="CD59" s="179"/>
      <c r="CE59" s="179"/>
      <c r="CF59" s="179"/>
      <c r="CG59" s="295"/>
      <c r="CH59" s="289" t="s">
        <v>773</v>
      </c>
      <c r="CI59" s="186" t="s">
        <v>18</v>
      </c>
      <c r="CJ59" s="289">
        <v>13</v>
      </c>
      <c r="CK59" s="186" t="s">
        <v>170</v>
      </c>
      <c r="CL59" s="186" t="s">
        <v>19</v>
      </c>
      <c r="CM59" s="289"/>
      <c r="CN59" s="290"/>
      <c r="CO59" s="291" t="s">
        <v>772</v>
      </c>
      <c r="CP59" s="292" t="str">
        <f>ASC(記入シート1!I88)</f>
        <v/>
      </c>
      <c r="CQ59" s="167"/>
      <c r="CR59" s="173"/>
      <c r="CS59" s="173"/>
      <c r="CT59" s="173"/>
      <c r="CU59" s="173"/>
      <c r="CV59" s="169"/>
      <c r="CW59" s="189" t="s">
        <v>1607</v>
      </c>
      <c r="CX59" s="189"/>
      <c r="CY59" s="197" t="s">
        <v>660</v>
      </c>
      <c r="CZ59" s="211" t="s">
        <v>301</v>
      </c>
      <c r="DA59" s="197"/>
      <c r="DB59" s="991" t="s">
        <v>1711</v>
      </c>
      <c r="DC59" s="298"/>
      <c r="DD59" s="191"/>
      <c r="DE59" s="293"/>
      <c r="DF59" s="173"/>
      <c r="DG59" s="173"/>
      <c r="DH59" s="551" t="s">
        <v>1608</v>
      </c>
      <c r="DI59" s="235" t="s">
        <v>3075</v>
      </c>
      <c r="DJ59" s="197"/>
      <c r="DK59" s="198" t="str">
        <f t="shared" si="2"/>
        <v>94201Q65</v>
      </c>
      <c r="DL59" s="199" t="s">
        <v>3076</v>
      </c>
      <c r="DM59" s="200" t="s">
        <v>3080</v>
      </c>
      <c r="DN59" s="971" t="str">
        <f>""</f>
        <v/>
      </c>
      <c r="DO59" s="284"/>
      <c r="DP59" s="284"/>
      <c r="DQ59" s="538"/>
      <c r="DR59" s="538"/>
      <c r="DS59" s="538"/>
      <c r="DT59" s="538"/>
      <c r="DU59" s="538"/>
      <c r="DV59" s="295"/>
      <c r="DX59" s="177"/>
      <c r="DY59" s="177"/>
    </row>
    <row r="60" spans="1:129" ht="19.5" customHeight="1" thickTop="1" thickBot="1">
      <c r="A60" s="545"/>
      <c r="B60" s="84"/>
      <c r="C60" s="2114"/>
      <c r="D60" s="2115"/>
      <c r="E60" s="2115"/>
      <c r="F60" s="2115"/>
      <c r="G60" s="2115"/>
      <c r="H60" s="2115"/>
      <c r="I60" s="2116"/>
      <c r="J60" s="1785" t="s">
        <v>4361</v>
      </c>
      <c r="K60" s="1786"/>
      <c r="L60" s="1787"/>
      <c r="M60" s="1787"/>
      <c r="N60" s="1788"/>
      <c r="O60" s="1789" t="s">
        <v>4366</v>
      </c>
      <c r="P60" s="1790"/>
      <c r="Q60" s="1790"/>
      <c r="R60" s="1790"/>
      <c r="S60" s="1790"/>
      <c r="T60" s="1790"/>
      <c r="U60" s="1790"/>
      <c r="V60" s="1790"/>
      <c r="W60" s="1791" t="s">
        <v>4354</v>
      </c>
      <c r="X60" s="1792"/>
      <c r="Y60" s="1792"/>
      <c r="Z60" s="1793"/>
      <c r="AA60" s="1794" t="s">
        <v>4510</v>
      </c>
      <c r="AB60" s="1795"/>
      <c r="AC60" s="1795"/>
      <c r="AD60" s="1795"/>
      <c r="AE60" s="1795"/>
      <c r="AF60" s="1795"/>
      <c r="AG60" s="1795"/>
      <c r="AH60" s="1796"/>
      <c r="AI60" s="1797" t="s">
        <v>4356</v>
      </c>
      <c r="AJ60" s="1798"/>
      <c r="AK60" s="1798"/>
      <c r="AL60" s="1799"/>
      <c r="AM60" s="1279"/>
      <c r="AN60" s="1798" t="s">
        <v>2065</v>
      </c>
      <c r="AO60" s="1798"/>
      <c r="AP60" s="1798"/>
      <c r="AQ60" s="1279"/>
      <c r="AR60" s="1798" t="s">
        <v>2066</v>
      </c>
      <c r="AS60" s="1798"/>
      <c r="AT60" s="1800"/>
      <c r="AU60" s="72"/>
      <c r="AW60" s="280"/>
      <c r="AX60" s="280"/>
      <c r="AY60" s="280"/>
      <c r="AZ60" s="280"/>
      <c r="BA60" s="269">
        <v>1</v>
      </c>
      <c r="BB60" s="268"/>
      <c r="BC60" s="268"/>
      <c r="BD60" s="269"/>
      <c r="BE60" s="269"/>
      <c r="BF60" s="270"/>
      <c r="BG60" s="563"/>
      <c r="BH60" s="564"/>
      <c r="BI60" s="565"/>
      <c r="BJ60" s="563"/>
      <c r="BK60" s="563"/>
      <c r="BL60" s="338"/>
      <c r="BM60" s="338"/>
      <c r="BN60" s="342"/>
      <c r="BO60" s="342"/>
      <c r="BP60" s="274"/>
      <c r="BQ60" s="5"/>
      <c r="BR60" s="269"/>
      <c r="BZ60" s="519" t="s">
        <v>794</v>
      </c>
      <c r="CA60" s="517" t="str">
        <f t="shared" si="3"/>
        <v>1608567</v>
      </c>
      <c r="CB60" s="518" t="s">
        <v>800</v>
      </c>
      <c r="CC60" s="295"/>
      <c r="CD60" s="179"/>
      <c r="CE60" s="179"/>
      <c r="CF60" s="179"/>
      <c r="CG60" s="295"/>
      <c r="CH60" s="186" t="s">
        <v>374</v>
      </c>
      <c r="CI60" s="186" t="s">
        <v>18</v>
      </c>
      <c r="CJ60" s="186">
        <v>9</v>
      </c>
      <c r="CK60" s="186" t="s">
        <v>170</v>
      </c>
      <c r="CL60" s="186" t="s">
        <v>375</v>
      </c>
      <c r="CM60" s="186"/>
      <c r="CN60" s="186"/>
      <c r="CO60" s="291" t="s">
        <v>157</v>
      </c>
      <c r="CP60" s="292" t="str">
        <f>ASC(記入シート1!Z88)</f>
        <v/>
      </c>
      <c r="CQ60" s="167"/>
      <c r="CR60" s="173"/>
      <c r="CS60" s="173"/>
      <c r="CT60" s="173"/>
      <c r="CU60" s="173"/>
      <c r="CV60" s="169"/>
      <c r="CW60" s="189" t="s">
        <v>1608</v>
      </c>
      <c r="CX60" s="189"/>
      <c r="CY60" s="197" t="s">
        <v>660</v>
      </c>
      <c r="CZ60" s="211" t="s">
        <v>301</v>
      </c>
      <c r="DA60" s="197"/>
      <c r="DB60" s="190"/>
      <c r="DC60" s="298"/>
      <c r="DD60" s="191"/>
      <c r="DE60" s="293"/>
      <c r="DF60" s="173"/>
      <c r="DG60" s="173"/>
      <c r="DH60" s="551" t="s">
        <v>776</v>
      </c>
      <c r="DI60" s="235" t="s">
        <v>3083</v>
      </c>
      <c r="DJ60" s="197"/>
      <c r="DK60" s="198" t="str">
        <f t="shared" si="2"/>
        <v>93501PZA</v>
      </c>
      <c r="DL60" s="199" t="s">
        <v>1677</v>
      </c>
      <c r="DM60" s="200" t="s">
        <v>3084</v>
      </c>
      <c r="DN60" s="239" t="str">
        <f>ASC(SUBSTITUTE(記入シート1!I64," ","_"))</f>
        <v/>
      </c>
      <c r="DO60" s="284"/>
      <c r="DP60" s="284"/>
      <c r="DQ60" s="538"/>
      <c r="DR60" s="538"/>
      <c r="DS60" s="538"/>
      <c r="DT60" s="538"/>
      <c r="DU60" s="538"/>
      <c r="DV60" s="295"/>
      <c r="DX60" s="177"/>
      <c r="DY60" s="177"/>
    </row>
    <row r="61" spans="1:129" ht="19.5" hidden="1" customHeight="1" thickBot="1">
      <c r="A61" s="545" t="s">
        <v>1210</v>
      </c>
      <c r="B61" s="84"/>
      <c r="C61" s="1003"/>
      <c r="D61" s="1003"/>
      <c r="E61" s="1003"/>
      <c r="F61" s="1003"/>
      <c r="G61" s="1003"/>
      <c r="H61" s="1003"/>
      <c r="I61" s="1003"/>
      <c r="J61" s="1003"/>
      <c r="K61" s="1003"/>
      <c r="L61" s="929"/>
      <c r="M61" s="929"/>
      <c r="N61" s="929"/>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c r="AL61" s="930"/>
      <c r="AM61" s="930"/>
      <c r="AN61" s="930"/>
      <c r="AO61" s="930"/>
      <c r="AP61" s="930"/>
      <c r="AQ61" s="930"/>
      <c r="AR61" s="930"/>
      <c r="AS61" s="930"/>
      <c r="AT61" s="930"/>
      <c r="AU61" s="72"/>
      <c r="AW61" s="280"/>
      <c r="AX61" s="280"/>
      <c r="AY61" s="280"/>
      <c r="AZ61" s="280"/>
      <c r="BA61" s="269"/>
      <c r="BB61" s="268"/>
      <c r="BC61" s="268"/>
      <c r="BD61" s="269"/>
      <c r="BE61" s="269"/>
      <c r="BF61" s="270"/>
      <c r="BG61" s="563"/>
      <c r="BH61" s="564"/>
      <c r="BI61" s="565"/>
      <c r="BJ61" s="563"/>
      <c r="BK61" s="563"/>
      <c r="BL61" s="338"/>
      <c r="BM61" s="338"/>
      <c r="BN61" s="342"/>
      <c r="BO61" s="342"/>
      <c r="BP61" s="274"/>
      <c r="BQ61" s="5"/>
      <c r="BR61" s="269"/>
      <c r="BZ61" s="519" t="s">
        <v>1262</v>
      </c>
      <c r="CA61" s="517" t="str">
        <f t="shared" si="3"/>
        <v>1608568</v>
      </c>
      <c r="CB61" s="518" t="s">
        <v>801</v>
      </c>
      <c r="CC61" s="295"/>
      <c r="CD61" s="179"/>
      <c r="CE61" s="179"/>
      <c r="CF61" s="179"/>
      <c r="CG61" s="295"/>
      <c r="CH61" s="186" t="s">
        <v>376</v>
      </c>
      <c r="CI61" s="186" t="s">
        <v>18</v>
      </c>
      <c r="CJ61" s="186">
        <v>9</v>
      </c>
      <c r="CK61" s="186" t="s">
        <v>170</v>
      </c>
      <c r="CL61" s="186" t="s">
        <v>375</v>
      </c>
      <c r="CM61" s="186"/>
      <c r="CN61" s="186"/>
      <c r="CO61" s="291" t="s">
        <v>154</v>
      </c>
      <c r="CP61" s="292" t="str">
        <f>ASC(記入シート1!AG88)</f>
        <v/>
      </c>
      <c r="CQ61" s="167"/>
      <c r="CR61" s="173"/>
      <c r="CS61" s="173"/>
      <c r="CT61" s="173"/>
      <c r="CU61" s="173"/>
      <c r="CV61" s="169"/>
      <c r="CW61" s="189" t="s">
        <v>1609</v>
      </c>
      <c r="CX61" s="189"/>
      <c r="CY61" s="197" t="s">
        <v>660</v>
      </c>
      <c r="CZ61" s="211" t="s">
        <v>301</v>
      </c>
      <c r="DA61" s="197"/>
      <c r="DB61" s="190"/>
      <c r="DC61" s="298"/>
      <c r="DD61" s="191"/>
      <c r="DE61" s="293"/>
      <c r="DF61" s="173"/>
      <c r="DG61" s="173"/>
      <c r="DH61" s="551"/>
      <c r="DI61" s="235"/>
      <c r="DJ61" s="197"/>
      <c r="DK61" s="198"/>
      <c r="DL61" s="199"/>
      <c r="DM61" s="200"/>
      <c r="DN61" s="239"/>
      <c r="DO61" s="284"/>
      <c r="DP61" s="284"/>
      <c r="DQ61" s="538"/>
      <c r="DR61" s="538"/>
      <c r="DS61" s="538"/>
      <c r="DT61" s="538"/>
      <c r="DU61" s="538"/>
      <c r="DV61" s="295"/>
      <c r="DX61" s="177"/>
      <c r="DY61" s="177"/>
    </row>
    <row r="62" spans="1:129" ht="19.5" hidden="1" customHeight="1" thickTop="1">
      <c r="A62" s="545" t="s">
        <v>1210</v>
      </c>
      <c r="B62" s="84"/>
      <c r="C62" s="2096" t="s">
        <v>919</v>
      </c>
      <c r="D62" s="1829"/>
      <c r="E62" s="1829"/>
      <c r="F62" s="1829"/>
      <c r="G62" s="1829"/>
      <c r="H62" s="1829"/>
      <c r="I62" s="1829"/>
      <c r="J62" s="1890" t="s">
        <v>1432</v>
      </c>
      <c r="K62" s="1829"/>
      <c r="L62" s="2097"/>
      <c r="M62" s="2098"/>
      <c r="N62" s="2098"/>
      <c r="O62" s="2101"/>
      <c r="P62" s="2101"/>
      <c r="Q62" s="2103"/>
      <c r="R62" s="2101"/>
      <c r="S62" s="2101"/>
      <c r="T62" s="2101"/>
      <c r="U62" s="2101"/>
      <c r="V62" s="2101"/>
      <c r="W62" s="2101"/>
      <c r="X62" s="2101"/>
      <c r="Y62" s="2101"/>
      <c r="Z62" s="2101"/>
      <c r="AA62" s="2077" t="s">
        <v>1470</v>
      </c>
      <c r="AB62" s="2078"/>
      <c r="AC62" s="2078"/>
      <c r="AD62" s="2078"/>
      <c r="AE62" s="2079"/>
      <c r="AF62" s="931"/>
      <c r="AG62" s="931"/>
      <c r="AH62" s="931"/>
      <c r="AI62" s="931"/>
      <c r="AJ62" s="931"/>
      <c r="AK62" s="931"/>
      <c r="AL62" s="931"/>
      <c r="AM62" s="931"/>
      <c r="AN62" s="931"/>
      <c r="AO62" s="931"/>
      <c r="AP62" s="931"/>
      <c r="AQ62" s="931"/>
      <c r="AR62" s="931"/>
      <c r="AS62" s="931"/>
      <c r="AT62" s="932"/>
      <c r="AU62" s="72"/>
      <c r="AW62" s="280"/>
      <c r="AX62" s="280"/>
      <c r="AY62" s="280"/>
      <c r="AZ62" s="280"/>
      <c r="BA62" s="269"/>
      <c r="BB62" s="268"/>
      <c r="BC62" s="268"/>
      <c r="BD62" s="269"/>
      <c r="BE62" s="269"/>
      <c r="BF62" s="270"/>
      <c r="BG62" s="563"/>
      <c r="BH62" s="564"/>
      <c r="BI62" s="565"/>
      <c r="BJ62" s="563"/>
      <c r="BK62" s="563"/>
      <c r="BL62" s="338"/>
      <c r="BM62" s="338"/>
      <c r="BN62" s="342"/>
      <c r="BO62" s="342"/>
      <c r="BP62" s="274"/>
      <c r="BQ62" s="5"/>
      <c r="BR62" s="269"/>
      <c r="BZ62" s="519" t="s">
        <v>803</v>
      </c>
      <c r="CA62" s="517" t="str">
        <f t="shared" si="3"/>
        <v>9999992</v>
      </c>
      <c r="CB62" s="518" t="s">
        <v>804</v>
      </c>
      <c r="CC62" s="295"/>
      <c r="CD62" s="179"/>
      <c r="CE62" s="179"/>
      <c r="CF62" s="179"/>
      <c r="CG62" s="295"/>
      <c r="CH62" s="186" t="s">
        <v>377</v>
      </c>
      <c r="CI62" s="186" t="s">
        <v>18</v>
      </c>
      <c r="CJ62" s="186">
        <v>9</v>
      </c>
      <c r="CK62" s="186" t="s">
        <v>170</v>
      </c>
      <c r="CL62" s="186" t="s">
        <v>375</v>
      </c>
      <c r="CM62" s="186"/>
      <c r="CN62" s="186"/>
      <c r="CO62" s="291" t="s">
        <v>378</v>
      </c>
      <c r="CP62" s="292" t="str">
        <f>ASC(記入シート1!AP88)</f>
        <v/>
      </c>
      <c r="CQ62" s="167"/>
      <c r="CR62" s="173"/>
      <c r="CS62" s="173"/>
      <c r="CT62" s="173"/>
      <c r="CU62" s="173"/>
      <c r="CV62" s="169"/>
      <c r="CW62" s="189"/>
      <c r="CX62" s="189"/>
      <c r="CY62" s="197"/>
      <c r="CZ62" s="211"/>
      <c r="DA62" s="197"/>
      <c r="DB62" s="190" t="str">
        <f>LEFT(DC62,3)</f>
        <v/>
      </c>
      <c r="DC62" s="298"/>
      <c r="DD62" s="191"/>
      <c r="DE62" s="293"/>
      <c r="DF62" s="173"/>
      <c r="DG62" s="173"/>
      <c r="DH62" s="551"/>
      <c r="DI62" s="235"/>
      <c r="DJ62" s="197"/>
      <c r="DK62" s="198"/>
      <c r="DL62" s="199"/>
      <c r="DM62" s="200"/>
      <c r="DN62" s="239"/>
      <c r="DO62" s="284"/>
      <c r="DP62" s="284"/>
      <c r="DQ62" s="538"/>
      <c r="DR62" s="538"/>
      <c r="DS62" s="538"/>
      <c r="DT62" s="538"/>
      <c r="DU62" s="538"/>
      <c r="DV62" s="295"/>
      <c r="DX62" s="177"/>
      <c r="DY62" s="177"/>
    </row>
    <row r="63" spans="1:129" ht="19.5" hidden="1" customHeight="1">
      <c r="A63" s="545" t="s">
        <v>1210</v>
      </c>
      <c r="B63" s="84"/>
      <c r="C63" s="2050"/>
      <c r="D63" s="1832"/>
      <c r="E63" s="1832"/>
      <c r="F63" s="1832"/>
      <c r="G63" s="1832"/>
      <c r="H63" s="1832"/>
      <c r="I63" s="1832"/>
      <c r="J63" s="1831"/>
      <c r="K63" s="1832"/>
      <c r="L63" s="2099"/>
      <c r="M63" s="2100"/>
      <c r="N63" s="2100"/>
      <c r="O63" s="2102"/>
      <c r="P63" s="2102"/>
      <c r="Q63" s="2104"/>
      <c r="R63" s="2102"/>
      <c r="S63" s="2102"/>
      <c r="T63" s="2102"/>
      <c r="U63" s="2102"/>
      <c r="V63" s="2102"/>
      <c r="W63" s="2102"/>
      <c r="X63" s="2102"/>
      <c r="Y63" s="2102"/>
      <c r="Z63" s="2102"/>
      <c r="AA63" s="2080"/>
      <c r="AB63" s="2081"/>
      <c r="AC63" s="2081"/>
      <c r="AD63" s="2081"/>
      <c r="AE63" s="2082"/>
      <c r="AF63" s="575"/>
      <c r="AG63" s="576"/>
      <c r="AH63" s="576"/>
      <c r="AI63" s="576"/>
      <c r="AJ63" s="576"/>
      <c r="AK63" s="576"/>
      <c r="AL63" s="577"/>
      <c r="AM63" s="577"/>
      <c r="AN63" s="577"/>
      <c r="AO63" s="577"/>
      <c r="AP63" s="577"/>
      <c r="AQ63" s="577"/>
      <c r="AR63" s="577"/>
      <c r="AS63" s="575"/>
      <c r="AT63" s="817"/>
      <c r="AU63" s="72"/>
      <c r="AW63" s="280"/>
      <c r="AX63" s="280"/>
      <c r="AY63" s="280"/>
      <c r="AZ63" s="280"/>
      <c r="BA63" s="269"/>
      <c r="BB63" s="268"/>
      <c r="BC63" s="268"/>
      <c r="BD63" s="269"/>
      <c r="BE63" s="269"/>
      <c r="BF63" s="270"/>
      <c r="BG63" s="563"/>
      <c r="BH63" s="566"/>
      <c r="BI63" s="565"/>
      <c r="BJ63" s="567"/>
      <c r="BK63" s="567"/>
      <c r="BL63" s="338"/>
      <c r="BM63" s="338"/>
      <c r="BN63" s="344"/>
      <c r="BO63" s="344"/>
      <c r="BP63" s="345"/>
      <c r="BQ63" s="5"/>
      <c r="BR63" s="343"/>
      <c r="BZ63" s="519" t="s">
        <v>1263</v>
      </c>
      <c r="CA63" s="517" t="str">
        <f t="shared" si="3"/>
        <v>9999999</v>
      </c>
      <c r="CB63" s="518" t="s">
        <v>806</v>
      </c>
      <c r="CC63" s="295"/>
      <c r="CD63" s="179"/>
      <c r="CE63" s="179"/>
      <c r="CF63" s="179"/>
      <c r="CG63" s="295"/>
      <c r="CH63" s="186" t="s">
        <v>379</v>
      </c>
      <c r="CI63" s="186" t="s">
        <v>61</v>
      </c>
      <c r="CJ63" s="186">
        <v>1</v>
      </c>
      <c r="CK63" s="186" t="s">
        <v>549</v>
      </c>
      <c r="CL63" s="186" t="s">
        <v>81</v>
      </c>
      <c r="CM63" s="186" t="s">
        <v>380</v>
      </c>
      <c r="CN63" s="186" t="s">
        <v>542</v>
      </c>
      <c r="CO63" s="187" t="s">
        <v>381</v>
      </c>
      <c r="CP63" s="245">
        <f>IF(CP62&lt;1000,2,1)</f>
        <v>1</v>
      </c>
      <c r="CQ63" s="167"/>
      <c r="CR63" s="173"/>
      <c r="CS63" s="173"/>
      <c r="CT63" s="173"/>
      <c r="CU63" s="173"/>
      <c r="CV63" s="169"/>
      <c r="CW63" s="275"/>
      <c r="CX63" s="275"/>
      <c r="CY63" s="315"/>
      <c r="CZ63" s="316"/>
      <c r="DA63" s="315"/>
      <c r="DB63" s="167" t="s">
        <v>529</v>
      </c>
      <c r="DC63" s="167"/>
      <c r="DD63" s="167"/>
      <c r="DE63" s="293"/>
      <c r="DF63" s="173"/>
      <c r="DG63" s="173"/>
      <c r="DL63" s="167" t="s">
        <v>529</v>
      </c>
      <c r="DO63" s="284"/>
      <c r="DP63" s="284"/>
      <c r="DQ63" s="538"/>
      <c r="DR63" s="538"/>
      <c r="DS63" s="538"/>
      <c r="DT63" s="538"/>
      <c r="DU63" s="538"/>
      <c r="DV63" s="295"/>
      <c r="DX63" s="177"/>
      <c r="DY63" s="177"/>
    </row>
    <row r="64" spans="1:129" ht="19.5" hidden="1" customHeight="1">
      <c r="A64" s="545" t="s">
        <v>1210</v>
      </c>
      <c r="B64" s="84"/>
      <c r="C64" s="2083" t="s">
        <v>915</v>
      </c>
      <c r="D64" s="2084"/>
      <c r="E64" s="2084"/>
      <c r="F64" s="2084"/>
      <c r="G64" s="2084"/>
      <c r="H64" s="2084"/>
      <c r="I64" s="2085"/>
      <c r="J64" s="339"/>
      <c r="K64" s="339"/>
      <c r="L64" s="2086"/>
      <c r="M64" s="2087"/>
      <c r="N64" s="2088"/>
      <c r="O64" s="2089"/>
      <c r="P64" s="2089"/>
      <c r="Q64" s="2090"/>
      <c r="R64" s="2091"/>
      <c r="S64" s="2091"/>
      <c r="T64" s="2091"/>
      <c r="U64" s="2091"/>
      <c r="V64" s="2092"/>
      <c r="W64" s="2092"/>
      <c r="X64" s="2092"/>
      <c r="Y64" s="2092"/>
      <c r="Z64" s="2092"/>
      <c r="AA64" s="2093">
        <v>0</v>
      </c>
      <c r="AB64" s="2094"/>
      <c r="AC64" s="2094"/>
      <c r="AD64" s="2094"/>
      <c r="AE64" s="2095"/>
      <c r="AF64" s="2062"/>
      <c r="AG64" s="2063"/>
      <c r="AH64" s="2063"/>
      <c r="AI64" s="2063"/>
      <c r="AJ64" s="2063"/>
      <c r="AK64" s="2064"/>
      <c r="AL64" s="2064"/>
      <c r="AM64" s="2064"/>
      <c r="AN64" s="2064"/>
      <c r="AO64" s="2064"/>
      <c r="AP64" s="2065"/>
      <c r="AQ64" s="2065"/>
      <c r="AR64" s="2065"/>
      <c r="AS64" s="2065"/>
      <c r="AT64" s="2066"/>
      <c r="AU64" s="72"/>
      <c r="AV64" s="512" t="b">
        <v>0</v>
      </c>
      <c r="AW64" s="246">
        <f>IF(AV64=TRUE,AV64*1,0)</f>
        <v>0</v>
      </c>
      <c r="AX64" s="246"/>
      <c r="AY64" s="246" t="str">
        <f>TEXT(BR64,"000")</f>
        <v>933</v>
      </c>
      <c r="AZ64" s="246">
        <f>AW64</f>
        <v>0</v>
      </c>
      <c r="BA64" s="214" t="s">
        <v>1893</v>
      </c>
      <c r="BB64" s="214" t="s">
        <v>1894</v>
      </c>
      <c r="BC64" s="214" t="s">
        <v>1895</v>
      </c>
      <c r="BD64" s="248">
        <f>ROW(C64)</f>
        <v>64</v>
      </c>
      <c r="BE64" s="248">
        <f>IF(AY64&amp;BC64=AY63&amp;BC63,BE63+1,1)</f>
        <v>1</v>
      </c>
      <c r="BF64" s="615" t="str">
        <f>AY64&amp;BC64&amp;BE64</f>
        <v>933000001</v>
      </c>
      <c r="BG64" s="556"/>
      <c r="BH64" s="557"/>
      <c r="BI64" s="609" t="str">
        <f>BR64&amp;"01"</f>
        <v>93301</v>
      </c>
      <c r="BJ64" s="801">
        <v>1</v>
      </c>
      <c r="BK64" s="248">
        <f>AZ64</f>
        <v>0</v>
      </c>
      <c r="BL64" s="798">
        <v>0</v>
      </c>
      <c r="BM64" s="798">
        <v>0</v>
      </c>
      <c r="BN64" s="799">
        <v>0</v>
      </c>
      <c r="BO64" s="799">
        <v>0</v>
      </c>
      <c r="BP64" s="798">
        <v>0</v>
      </c>
      <c r="BR64" s="248">
        <v>933</v>
      </c>
      <c r="BZ64" s="519" t="s">
        <v>1264</v>
      </c>
      <c r="CA64" s="517" t="str">
        <f t="shared" si="3"/>
        <v>1610861</v>
      </c>
      <c r="CB64" s="518" t="s">
        <v>1296</v>
      </c>
      <c r="CC64" s="295"/>
      <c r="CD64" s="179"/>
      <c r="CE64" s="179"/>
      <c r="CF64" s="179"/>
      <c r="CG64" s="295"/>
      <c r="CH64" s="186" t="s">
        <v>382</v>
      </c>
      <c r="CI64" s="186" t="s">
        <v>61</v>
      </c>
      <c r="CJ64" s="186">
        <v>1</v>
      </c>
      <c r="CK64" s="186" t="s">
        <v>549</v>
      </c>
      <c r="CL64" s="186" t="s">
        <v>383</v>
      </c>
      <c r="CM64" s="186" t="s">
        <v>535</v>
      </c>
      <c r="CN64" s="186" t="s">
        <v>547</v>
      </c>
      <c r="CO64" s="187" t="s">
        <v>150</v>
      </c>
      <c r="CP64" s="245">
        <f>IF(記入シート1!AV90=TRUE,1,0)</f>
        <v>0</v>
      </c>
      <c r="CQ64" s="167"/>
      <c r="CR64" s="173"/>
      <c r="CS64" s="173"/>
      <c r="CT64" s="173"/>
      <c r="CU64" s="173"/>
      <c r="CV64" s="169"/>
      <c r="CW64" s="275"/>
      <c r="CX64" s="275"/>
      <c r="CY64" s="315"/>
      <c r="CZ64" s="316"/>
      <c r="DA64" s="315"/>
      <c r="DC64" s="167"/>
      <c r="DD64" s="167"/>
      <c r="DE64" s="293"/>
      <c r="DF64" s="173"/>
      <c r="DG64" s="173"/>
      <c r="DO64" s="284"/>
      <c r="DP64" s="284"/>
      <c r="DQ64" s="538"/>
      <c r="DR64" s="538"/>
      <c r="DS64" s="538"/>
      <c r="DT64" s="538"/>
      <c r="DU64" s="538"/>
      <c r="DV64" s="295"/>
      <c r="DX64" s="177"/>
      <c r="DY64" s="177"/>
    </row>
    <row r="65" spans="1:129" ht="19.5" customHeight="1" thickBot="1">
      <c r="A65" s="545"/>
      <c r="B65" s="84"/>
      <c r="C65" s="1283"/>
      <c r="D65" s="1283"/>
      <c r="E65" s="1283"/>
      <c r="F65" s="1283"/>
      <c r="G65" s="1283"/>
      <c r="H65" s="1283"/>
      <c r="I65" s="1283"/>
      <c r="J65" s="1283"/>
      <c r="K65" s="1283"/>
      <c r="L65" s="1289"/>
      <c r="M65" s="1289"/>
      <c r="N65" s="69"/>
      <c r="O65" s="89"/>
      <c r="P65" s="89"/>
      <c r="Q65" s="1285"/>
      <c r="R65" s="1285"/>
      <c r="S65" s="1285"/>
      <c r="T65" s="1285"/>
      <c r="U65" s="1285"/>
      <c r="V65" s="1285"/>
      <c r="W65" s="1285"/>
      <c r="X65" s="1285"/>
      <c r="Y65" s="1285"/>
      <c r="Z65" s="1285"/>
      <c r="AA65" s="1284"/>
      <c r="AB65" s="1284"/>
      <c r="AC65" s="1284"/>
      <c r="AD65" s="1284"/>
      <c r="AE65" s="1284"/>
      <c r="AF65" s="1284"/>
      <c r="AG65" s="1284"/>
      <c r="AH65" s="1284"/>
      <c r="AI65" s="1284"/>
      <c r="AJ65" s="1284"/>
      <c r="AK65" s="1285"/>
      <c r="AL65" s="1285"/>
      <c r="AM65" s="1285"/>
      <c r="AN65" s="1285"/>
      <c r="AO65" s="1285"/>
      <c r="AP65" s="1286"/>
      <c r="AQ65" s="1286"/>
      <c r="AR65" s="1286"/>
      <c r="AS65" s="1286"/>
      <c r="AT65" s="1286"/>
      <c r="AU65" s="72"/>
      <c r="AV65" s="512" t="b">
        <v>0</v>
      </c>
      <c r="AW65" s="246">
        <f>IF(AV65=TRUE,AV65*1,0)</f>
        <v>0</v>
      </c>
      <c r="AX65" s="246"/>
      <c r="AY65" s="246" t="str">
        <f>TEXT(BR65,"000")</f>
        <v>934</v>
      </c>
      <c r="AZ65" s="246">
        <f>AW65</f>
        <v>0</v>
      </c>
      <c r="BA65" s="214" t="s">
        <v>1893</v>
      </c>
      <c r="BB65" s="214" t="s">
        <v>1894</v>
      </c>
      <c r="BC65" s="214" t="s">
        <v>1895</v>
      </c>
      <c r="BD65" s="248">
        <f>ROW(C65)</f>
        <v>65</v>
      </c>
      <c r="BE65" s="248">
        <f>IF(AY65&amp;BC65=AY64&amp;BC64,BE64+1,1)</f>
        <v>1</v>
      </c>
      <c r="BF65" s="615" t="str">
        <f>AY65&amp;BC65&amp;BE65</f>
        <v>934000001</v>
      </c>
      <c r="BG65" s="556"/>
      <c r="BH65" s="557"/>
      <c r="BI65" s="609" t="str">
        <f>BR65&amp;"01"</f>
        <v>93401</v>
      </c>
      <c r="BJ65" s="801">
        <v>1</v>
      </c>
      <c r="BK65" s="248">
        <f>AZ65</f>
        <v>0</v>
      </c>
      <c r="BL65" s="800">
        <v>0</v>
      </c>
      <c r="BM65" s="800">
        <v>0</v>
      </c>
      <c r="BN65" s="799">
        <v>0</v>
      </c>
      <c r="BO65" s="799">
        <v>0</v>
      </c>
      <c r="BP65" s="798">
        <v>0</v>
      </c>
      <c r="BR65" s="248">
        <v>934</v>
      </c>
      <c r="BZ65" s="519" t="s">
        <v>1265</v>
      </c>
      <c r="CA65" s="517" t="str">
        <f t="shared" si="3"/>
        <v>1610862</v>
      </c>
      <c r="CB65" s="518" t="s">
        <v>1297</v>
      </c>
      <c r="CC65" s="295"/>
      <c r="CD65" s="179"/>
      <c r="CE65" s="179"/>
      <c r="CF65" s="179"/>
      <c r="CG65" s="295"/>
      <c r="CH65" s="186" t="s">
        <v>385</v>
      </c>
      <c r="CI65" s="186" t="s">
        <v>61</v>
      </c>
      <c r="CJ65" s="186">
        <v>1</v>
      </c>
      <c r="CK65" s="186" t="s">
        <v>170</v>
      </c>
      <c r="CL65" s="186" t="s">
        <v>383</v>
      </c>
      <c r="CM65" s="186" t="s">
        <v>384</v>
      </c>
      <c r="CN65" s="186" t="s">
        <v>547</v>
      </c>
      <c r="CO65" s="187" t="s">
        <v>149</v>
      </c>
      <c r="CP65" s="245">
        <f>IF(記入シート1!AW90=TRUE,1,0)</f>
        <v>0</v>
      </c>
      <c r="CQ65" s="167"/>
      <c r="CR65" s="173"/>
      <c r="CS65" s="173"/>
      <c r="CT65" s="173"/>
      <c r="CU65" s="173"/>
      <c r="CV65" s="169"/>
      <c r="CW65" s="275"/>
      <c r="CX65" s="275"/>
      <c r="CY65" s="315"/>
      <c r="CZ65" s="316"/>
      <c r="DA65" s="315"/>
      <c r="DC65" s="167"/>
      <c r="DD65" s="167"/>
      <c r="DE65" s="293"/>
      <c r="DF65" s="173"/>
      <c r="DG65" s="173"/>
      <c r="DO65" s="284"/>
      <c r="DP65" s="284"/>
      <c r="DQ65" s="538"/>
      <c r="DR65" s="538"/>
      <c r="DS65" s="538"/>
      <c r="DT65" s="538"/>
      <c r="DU65" s="538"/>
      <c r="DV65" s="295"/>
      <c r="DX65" s="177"/>
      <c r="DY65" s="177"/>
    </row>
    <row r="66" spans="1:129" ht="19.5" customHeight="1">
      <c r="A66" s="545"/>
      <c r="B66" s="84"/>
      <c r="C66" s="2297" t="s">
        <v>4297</v>
      </c>
      <c r="D66" s="2298"/>
      <c r="E66" s="2298"/>
      <c r="F66" s="2298"/>
      <c r="G66" s="2298"/>
      <c r="H66" s="2298"/>
      <c r="I66" s="2299"/>
      <c r="J66" s="1998" t="s">
        <v>4747</v>
      </c>
      <c r="K66" s="1999"/>
      <c r="L66" s="1999"/>
      <c r="M66" s="1999"/>
      <c r="N66" s="2400"/>
      <c r="O66" s="866"/>
      <c r="P66" s="866"/>
      <c r="Q66" s="2401" t="s">
        <v>4749</v>
      </c>
      <c r="R66" s="2401"/>
      <c r="S66" s="2401"/>
      <c r="T66" s="1293"/>
      <c r="U66" s="1293"/>
      <c r="V66" s="2401" t="s">
        <v>4750</v>
      </c>
      <c r="W66" s="2401"/>
      <c r="X66" s="2402"/>
      <c r="Y66" s="2403" t="s">
        <v>4748</v>
      </c>
      <c r="Z66" s="2404"/>
      <c r="AA66" s="2404"/>
      <c r="AB66" s="2404"/>
      <c r="AC66" s="2404"/>
      <c r="AD66" s="2404"/>
      <c r="AE66" s="2404"/>
      <c r="AF66" s="2404"/>
      <c r="AG66" s="2404"/>
      <c r="AH66" s="2404"/>
      <c r="AI66" s="2404"/>
      <c r="AJ66" s="2404"/>
      <c r="AK66" s="2404"/>
      <c r="AL66" s="2404"/>
      <c r="AM66" s="2404"/>
      <c r="AN66" s="2404"/>
      <c r="AO66" s="2404"/>
      <c r="AP66" s="2404"/>
      <c r="AQ66" s="2404"/>
      <c r="AR66" s="2404"/>
      <c r="AS66" s="2404"/>
      <c r="AT66" s="2405"/>
      <c r="AU66" s="72"/>
      <c r="AV66" s="160">
        <v>1</v>
      </c>
      <c r="AW66" s="280"/>
      <c r="AX66" s="280"/>
      <c r="AY66" s="280"/>
      <c r="AZ66" s="280"/>
      <c r="BA66" s="269"/>
      <c r="BB66" s="526"/>
      <c r="BC66" s="541"/>
      <c r="BD66" s="269"/>
      <c r="BE66" s="269"/>
      <c r="BF66" s="641"/>
      <c r="BG66" s="563"/>
      <c r="BH66" s="564"/>
      <c r="BI66" s="642"/>
      <c r="BJ66" s="563"/>
      <c r="BK66" s="269"/>
      <c r="BL66" s="338"/>
      <c r="BM66" s="338"/>
      <c r="BN66" s="342"/>
      <c r="BO66" s="342"/>
      <c r="BP66" s="274"/>
      <c r="BR66" s="269"/>
      <c r="BZ66" s="519" t="s">
        <v>1266</v>
      </c>
      <c r="CA66" s="517" t="str">
        <f t="shared" si="3"/>
        <v>1611513</v>
      </c>
      <c r="CB66" s="518" t="s">
        <v>1298</v>
      </c>
      <c r="CC66" s="295"/>
      <c r="CD66" s="179"/>
      <c r="CE66" s="179"/>
      <c r="CF66" s="179"/>
      <c r="CG66" s="295"/>
      <c r="CH66" s="186" t="s">
        <v>386</v>
      </c>
      <c r="CI66" s="186" t="s">
        <v>61</v>
      </c>
      <c r="CJ66" s="186">
        <v>1</v>
      </c>
      <c r="CK66" s="186" t="s">
        <v>170</v>
      </c>
      <c r="CL66" s="186" t="s">
        <v>383</v>
      </c>
      <c r="CM66" s="186" t="s">
        <v>384</v>
      </c>
      <c r="CN66" s="186" t="s">
        <v>547</v>
      </c>
      <c r="CO66" s="187" t="s">
        <v>148</v>
      </c>
      <c r="CP66" s="245">
        <f>IF(記入シート1!AX90=TRUE,1,0)</f>
        <v>0</v>
      </c>
      <c r="CQ66" s="167"/>
      <c r="CR66" s="173"/>
      <c r="CS66" s="173"/>
      <c r="CT66" s="173"/>
      <c r="CU66" s="173"/>
      <c r="CV66" s="169"/>
      <c r="CW66" s="275"/>
      <c r="CX66" s="275"/>
      <c r="CY66" s="315"/>
      <c r="CZ66" s="316"/>
      <c r="DA66" s="315"/>
      <c r="DC66" s="167"/>
      <c r="DD66" s="167"/>
      <c r="DE66" s="293"/>
      <c r="DF66" s="173"/>
      <c r="DG66" s="173"/>
      <c r="DO66" s="284"/>
      <c r="DP66" s="284"/>
      <c r="DQ66" s="538"/>
      <c r="DR66" s="538"/>
      <c r="DS66" s="538"/>
      <c r="DT66" s="538"/>
      <c r="DU66" s="538"/>
      <c r="DV66" s="295"/>
      <c r="DX66" s="177"/>
      <c r="DY66" s="177"/>
    </row>
    <row r="67" spans="1:129" ht="19.5" customHeight="1">
      <c r="A67" s="545"/>
      <c r="B67" s="84"/>
      <c r="C67" s="2300"/>
      <c r="D67" s="2301"/>
      <c r="E67" s="2301"/>
      <c r="F67" s="2301"/>
      <c r="G67" s="2301"/>
      <c r="H67" s="2301"/>
      <c r="I67" s="2302"/>
      <c r="J67" s="1966" t="s">
        <v>4302</v>
      </c>
      <c r="K67" s="1967"/>
      <c r="L67" s="1967"/>
      <c r="M67" s="1967"/>
      <c r="N67" s="2067"/>
      <c r="O67" s="1290"/>
      <c r="P67" s="1291"/>
      <c r="Q67" s="2068" t="s">
        <v>4303</v>
      </c>
      <c r="R67" s="2068"/>
      <c r="S67" s="2068"/>
      <c r="T67" s="1292"/>
      <c r="U67" s="1292"/>
      <c r="V67" s="2068" t="s">
        <v>4304</v>
      </c>
      <c r="W67" s="2068"/>
      <c r="X67" s="2069"/>
      <c r="Y67" s="2070"/>
      <c r="Z67" s="2071"/>
      <c r="AA67" s="2071"/>
      <c r="AB67" s="2071"/>
      <c r="AC67" s="2071"/>
      <c r="AD67" s="2071"/>
      <c r="AE67" s="2071"/>
      <c r="AF67" s="2071"/>
      <c r="AG67" s="2071"/>
      <c r="AH67" s="2071"/>
      <c r="AI67" s="2071"/>
      <c r="AJ67" s="2071"/>
      <c r="AK67" s="2071"/>
      <c r="AL67" s="2071"/>
      <c r="AM67" s="2071"/>
      <c r="AN67" s="2071"/>
      <c r="AO67" s="2071"/>
      <c r="AP67" s="2071"/>
      <c r="AQ67" s="2071"/>
      <c r="AR67" s="2071"/>
      <c r="AS67" s="2071"/>
      <c r="AT67" s="2072"/>
      <c r="AU67" s="72"/>
      <c r="AW67" s="280"/>
      <c r="AX67" s="280"/>
      <c r="AY67" s="280"/>
      <c r="AZ67" s="280"/>
      <c r="BA67" s="269"/>
      <c r="BB67" s="526"/>
      <c r="BC67" s="541"/>
      <c r="BD67" s="269"/>
      <c r="BE67" s="269"/>
      <c r="BF67" s="641"/>
      <c r="BG67" s="563"/>
      <c r="BH67" s="564"/>
      <c r="BI67" s="642"/>
      <c r="BJ67" s="563"/>
      <c r="BK67" s="269"/>
      <c r="BL67" s="338"/>
      <c r="BM67" s="338"/>
      <c r="BN67" s="342"/>
      <c r="BO67" s="342"/>
      <c r="BP67" s="274"/>
      <c r="BR67" s="269"/>
      <c r="BZ67" s="519" t="s">
        <v>1267</v>
      </c>
      <c r="CA67" s="517" t="str">
        <f t="shared" si="3"/>
        <v>1611514</v>
      </c>
      <c r="CB67" s="518" t="s">
        <v>1299</v>
      </c>
      <c r="CC67" s="295"/>
      <c r="CD67" s="179"/>
      <c r="CE67" s="179"/>
      <c r="CF67" s="179"/>
      <c r="CG67" s="295"/>
      <c r="CH67" s="186" t="s">
        <v>391</v>
      </c>
      <c r="CI67" s="186" t="s">
        <v>61</v>
      </c>
      <c r="CJ67" s="186">
        <v>1</v>
      </c>
      <c r="CK67" s="186" t="s">
        <v>170</v>
      </c>
      <c r="CL67" s="186" t="s">
        <v>392</v>
      </c>
      <c r="CM67" s="186" t="s">
        <v>393</v>
      </c>
      <c r="CN67" s="186" t="s">
        <v>547</v>
      </c>
      <c r="CO67" s="187" t="s">
        <v>147</v>
      </c>
      <c r="CP67" s="245">
        <f>IF(OR(記入シート1!AY90=TRUE,記入シート1!AZ90=TRUE,記入シート1!BA90=TRUE,記入シート1!BB90=TRUE,記入シート1!BC90=TRUE,),1,0)</f>
        <v>0</v>
      </c>
      <c r="CQ67" s="167"/>
      <c r="CR67" s="173"/>
      <c r="CS67" s="173"/>
      <c r="CT67" s="173"/>
      <c r="CU67" s="173"/>
      <c r="CV67" s="169"/>
      <c r="CW67" s="275"/>
      <c r="CX67" s="275"/>
      <c r="CY67" s="315"/>
      <c r="CZ67" s="316"/>
      <c r="DA67" s="315"/>
      <c r="DC67" s="167"/>
      <c r="DD67" s="167"/>
      <c r="DE67" s="293"/>
      <c r="DF67" s="173"/>
      <c r="DG67" s="173"/>
      <c r="DO67" s="284"/>
      <c r="DP67" s="284"/>
      <c r="DQ67" s="538"/>
      <c r="DR67" s="538"/>
      <c r="DS67" s="538"/>
      <c r="DT67" s="538"/>
      <c r="DU67" s="538"/>
      <c r="DV67" s="295"/>
      <c r="DX67" s="177"/>
      <c r="DY67" s="177"/>
    </row>
    <row r="68" spans="1:129" ht="19.5" customHeight="1" thickBot="1">
      <c r="A68" s="545"/>
      <c r="B68" s="84"/>
      <c r="C68" s="2397"/>
      <c r="D68" s="2398"/>
      <c r="E68" s="2398"/>
      <c r="F68" s="2398"/>
      <c r="G68" s="2398"/>
      <c r="H68" s="2398"/>
      <c r="I68" s="2399"/>
      <c r="J68" s="2073" t="s">
        <v>4298</v>
      </c>
      <c r="K68" s="2074"/>
      <c r="L68" s="2074"/>
      <c r="M68" s="2074"/>
      <c r="N68" s="2075"/>
      <c r="O68" s="1259"/>
      <c r="P68" s="1260"/>
      <c r="Q68" s="2406" t="s">
        <v>4299</v>
      </c>
      <c r="R68" s="2406"/>
      <c r="S68" s="2406"/>
      <c r="T68" s="1261"/>
      <c r="U68" s="1261"/>
      <c r="V68" s="2406" t="s">
        <v>4300</v>
      </c>
      <c r="W68" s="2406"/>
      <c r="X68" s="2407"/>
      <c r="Y68" s="2408" t="s">
        <v>4301</v>
      </c>
      <c r="Z68" s="2409"/>
      <c r="AA68" s="2409"/>
      <c r="AB68" s="2409"/>
      <c r="AC68" s="2409"/>
      <c r="AD68" s="2409"/>
      <c r="AE68" s="2409"/>
      <c r="AF68" s="2409"/>
      <c r="AG68" s="2409"/>
      <c r="AH68" s="2409"/>
      <c r="AI68" s="2409"/>
      <c r="AJ68" s="2409"/>
      <c r="AK68" s="2409"/>
      <c r="AL68" s="2409"/>
      <c r="AM68" s="2409"/>
      <c r="AN68" s="2409"/>
      <c r="AO68" s="2409"/>
      <c r="AP68" s="2409"/>
      <c r="AQ68" s="2409"/>
      <c r="AR68" s="2409"/>
      <c r="AS68" s="2409"/>
      <c r="AT68" s="2410"/>
      <c r="AU68" s="72"/>
      <c r="AV68" s="160">
        <v>1</v>
      </c>
      <c r="AW68" s="280"/>
      <c r="AX68" s="280"/>
      <c r="AY68" s="280"/>
      <c r="AZ68" s="280"/>
      <c r="BA68" s="269"/>
      <c r="BB68" s="526"/>
      <c r="BC68" s="541"/>
      <c r="BD68" s="269"/>
      <c r="BE68" s="269"/>
      <c r="BF68" s="641"/>
      <c r="BG68" s="563"/>
      <c r="BH68" s="564"/>
      <c r="BI68" s="642"/>
      <c r="BJ68" s="563"/>
      <c r="BK68" s="269"/>
      <c r="BL68" s="338"/>
      <c r="BM68" s="338"/>
      <c r="BN68" s="342"/>
      <c r="BO68" s="342"/>
      <c r="BP68" s="274"/>
      <c r="BR68" s="269"/>
      <c r="BZ68" s="519" t="s">
        <v>1268</v>
      </c>
      <c r="CA68" s="517" t="str">
        <f t="shared" si="3"/>
        <v>1611515</v>
      </c>
      <c r="CB68" s="518" t="s">
        <v>1300</v>
      </c>
      <c r="CC68" s="295"/>
      <c r="CD68" s="179"/>
      <c r="CE68" s="179"/>
      <c r="CF68" s="179"/>
      <c r="CG68" s="295"/>
      <c r="CH68" s="186" t="s">
        <v>397</v>
      </c>
      <c r="CI68" s="186" t="s">
        <v>20</v>
      </c>
      <c r="CJ68" s="186">
        <v>60</v>
      </c>
      <c r="CK68" s="186" t="s">
        <v>313</v>
      </c>
      <c r="CL68" s="186" t="s">
        <v>392</v>
      </c>
      <c r="CM68" s="186"/>
      <c r="CN68" s="186" t="s">
        <v>548</v>
      </c>
      <c r="CO68" s="187" t="s">
        <v>146</v>
      </c>
      <c r="CP68" s="245" t="str">
        <f>T(記入シート1!N91)</f>
        <v/>
      </c>
      <c r="CQ68" s="167"/>
      <c r="CR68" s="173"/>
      <c r="CS68" s="173"/>
      <c r="CT68" s="173"/>
      <c r="CU68" s="173"/>
      <c r="CV68" s="169"/>
      <c r="CW68" s="275"/>
      <c r="CX68" s="275"/>
      <c r="CY68" s="315"/>
      <c r="CZ68" s="316"/>
      <c r="DA68" s="315"/>
      <c r="DC68" s="167"/>
      <c r="DD68" s="167"/>
      <c r="DE68" s="293"/>
      <c r="DF68" s="173"/>
      <c r="DG68" s="173"/>
      <c r="DO68" s="284"/>
      <c r="DP68" s="284"/>
      <c r="DQ68" s="538"/>
      <c r="DR68" s="538"/>
      <c r="DS68" s="538"/>
      <c r="DT68" s="538"/>
      <c r="DU68" s="538"/>
      <c r="DV68" s="295"/>
      <c r="DX68" s="177"/>
      <c r="DY68" s="177"/>
    </row>
    <row r="69" spans="1:129" ht="19.5" customHeight="1" thickBot="1">
      <c r="A69" s="51"/>
      <c r="B69" s="111"/>
      <c r="C69" s="666"/>
      <c r="D69" s="867"/>
      <c r="E69" s="666"/>
      <c r="F69" s="666"/>
      <c r="G69" s="666"/>
      <c r="H69" s="666"/>
      <c r="I69" s="666"/>
      <c r="J69" s="666"/>
      <c r="K69" s="666"/>
      <c r="L69" s="865"/>
      <c r="M69" s="865"/>
      <c r="N69" s="865"/>
      <c r="O69" s="866"/>
      <c r="P69" s="866"/>
      <c r="Q69" s="686"/>
      <c r="R69" s="686"/>
      <c r="S69" s="686"/>
      <c r="T69" s="686"/>
      <c r="U69" s="686"/>
      <c r="V69" s="686"/>
      <c r="W69" s="686"/>
      <c r="X69" s="686"/>
      <c r="Y69" s="687"/>
      <c r="Z69" s="687"/>
      <c r="AA69" s="687"/>
      <c r="AB69" s="687"/>
      <c r="AC69" s="687"/>
      <c r="AD69" s="687"/>
      <c r="AE69" s="687"/>
      <c r="AF69" s="687"/>
      <c r="AG69" s="686"/>
      <c r="AH69" s="686"/>
      <c r="AI69" s="686"/>
      <c r="AJ69" s="686"/>
      <c r="AK69" s="688"/>
      <c r="AL69" s="688"/>
      <c r="AM69" s="689"/>
      <c r="AN69" s="689"/>
      <c r="AO69" s="688"/>
      <c r="AP69" s="688"/>
      <c r="AQ69" s="688"/>
      <c r="AR69" s="688"/>
      <c r="AS69" s="688"/>
      <c r="AT69" s="688"/>
      <c r="AU69" s="72"/>
      <c r="AW69" s="568"/>
      <c r="AX69" s="265"/>
      <c r="AY69" s="265"/>
      <c r="AZ69" s="266"/>
      <c r="BA69" s="267"/>
      <c r="BB69" s="268"/>
      <c r="BC69" s="268"/>
      <c r="BD69" s="269"/>
      <c r="BE69" s="269"/>
      <c r="BF69" s="270"/>
      <c r="BG69" s="563"/>
      <c r="BH69" s="564"/>
      <c r="BI69" s="565"/>
      <c r="BJ69" s="563"/>
      <c r="BK69" s="269"/>
      <c r="BL69" s="272"/>
      <c r="BM69" s="272"/>
      <c r="BN69" s="273"/>
      <c r="BO69" s="273"/>
      <c r="BP69" s="274"/>
      <c r="BR69" s="269"/>
      <c r="BZ69" s="519" t="s">
        <v>1269</v>
      </c>
      <c r="CA69" s="517" t="str">
        <f t="shared" si="3"/>
        <v>1611516</v>
      </c>
      <c r="CB69" s="518" t="s">
        <v>1301</v>
      </c>
      <c r="CC69" s="295"/>
      <c r="CD69" s="179"/>
      <c r="CE69" s="179"/>
      <c r="CF69" s="179"/>
      <c r="CG69" s="295"/>
      <c r="CH69" s="186" t="s">
        <v>398</v>
      </c>
      <c r="CI69" s="186" t="s">
        <v>21</v>
      </c>
      <c r="CJ69" s="186">
        <v>30</v>
      </c>
      <c r="CK69" s="186" t="s">
        <v>313</v>
      </c>
      <c r="CL69" s="186" t="s">
        <v>81</v>
      </c>
      <c r="CM69" s="186"/>
      <c r="CN69" s="186" t="s">
        <v>548</v>
      </c>
      <c r="CO69" s="187" t="s">
        <v>145</v>
      </c>
      <c r="CP69" s="245" t="str">
        <f>ASC(記入シート1!AB91)</f>
        <v/>
      </c>
      <c r="CQ69" s="167"/>
      <c r="CR69" s="173"/>
      <c r="CS69" s="173"/>
      <c r="CT69" s="173"/>
      <c r="CU69" s="173"/>
      <c r="CV69" s="169"/>
      <c r="CW69" s="275"/>
      <c r="CX69" s="275"/>
      <c r="CY69" s="315"/>
      <c r="CZ69" s="316"/>
      <c r="DA69" s="315"/>
      <c r="DC69" s="167"/>
      <c r="DD69" s="167"/>
      <c r="DE69" s="293"/>
      <c r="DF69" s="173"/>
      <c r="DG69" s="173"/>
      <c r="DO69" s="284"/>
      <c r="DP69" s="284"/>
      <c r="DQ69" s="538"/>
      <c r="DR69" s="538"/>
      <c r="DS69" s="538"/>
      <c r="DT69" s="538"/>
      <c r="DU69" s="538"/>
      <c r="DV69" s="295"/>
      <c r="DX69" s="177"/>
      <c r="DY69" s="177"/>
    </row>
    <row r="70" spans="1:129" ht="19.5" customHeight="1" thickTop="1">
      <c r="A70" s="51"/>
      <c r="B70" s="84"/>
      <c r="C70" s="2047" t="s">
        <v>1964</v>
      </c>
      <c r="D70" s="2048"/>
      <c r="E70" s="2048"/>
      <c r="F70" s="2048"/>
      <c r="G70" s="2048"/>
      <c r="H70" s="2048"/>
      <c r="I70" s="2048"/>
      <c r="J70" s="2048"/>
      <c r="K70" s="2049"/>
      <c r="L70" s="2052" t="s">
        <v>1965</v>
      </c>
      <c r="M70" s="2053"/>
      <c r="N70" s="2053"/>
      <c r="O70" s="2053"/>
      <c r="P70" s="2053"/>
      <c r="Q70" s="2056" t="s">
        <v>1966</v>
      </c>
      <c r="R70" s="2053"/>
      <c r="S70" s="2053"/>
      <c r="T70" s="2053"/>
      <c r="U70" s="2057"/>
      <c r="V70" s="868"/>
      <c r="W70" s="869"/>
      <c r="X70" s="869"/>
      <c r="Y70" s="869"/>
      <c r="Z70" s="869"/>
      <c r="AA70" s="870"/>
      <c r="AB70" s="870"/>
      <c r="AC70" s="870"/>
      <c r="AD70" s="870"/>
      <c r="AE70" s="870"/>
      <c r="AF70" s="870"/>
      <c r="AG70" s="871"/>
      <c r="AH70" s="871"/>
      <c r="AI70" s="871"/>
      <c r="AJ70" s="871"/>
      <c r="AK70" s="871"/>
      <c r="AL70" s="871"/>
      <c r="AM70" s="871"/>
      <c r="AN70" s="871"/>
      <c r="AO70" s="871"/>
      <c r="AP70" s="871"/>
      <c r="AQ70" s="871"/>
      <c r="AR70" s="871"/>
      <c r="AS70" s="871"/>
      <c r="AT70" s="872"/>
      <c r="AU70" s="72"/>
      <c r="AW70" s="568"/>
      <c r="AX70" s="265"/>
      <c r="AY70" s="265"/>
      <c r="AZ70" s="266"/>
      <c r="BC70" s="268"/>
      <c r="BD70" s="269"/>
      <c r="BE70" s="269" t="s">
        <v>1683</v>
      </c>
      <c r="BH70" s="270"/>
      <c r="BI70" s="565"/>
      <c r="BJ70" s="563"/>
      <c r="BK70" s="269"/>
      <c r="BL70" s="272"/>
      <c r="BM70" s="272"/>
      <c r="BN70" s="273"/>
      <c r="BO70" s="273"/>
      <c r="BP70" s="274"/>
      <c r="BR70" s="269"/>
      <c r="BZ70" s="519" t="s">
        <v>1270</v>
      </c>
      <c r="CA70" s="517" t="str">
        <f t="shared" ref="CA70:CA91" si="9">TEXT(BZ70,"0000000")</f>
        <v>1611517</v>
      </c>
      <c r="CB70" s="518" t="s">
        <v>1302</v>
      </c>
      <c r="CC70" s="295"/>
      <c r="CD70" s="179"/>
      <c r="CE70" s="179"/>
      <c r="CF70" s="179"/>
      <c r="CG70" s="295"/>
      <c r="CH70" s="186" t="s">
        <v>399</v>
      </c>
      <c r="CI70" s="186" t="s">
        <v>61</v>
      </c>
      <c r="CJ70" s="186">
        <v>8</v>
      </c>
      <c r="CK70" s="186" t="s">
        <v>313</v>
      </c>
      <c r="CL70" s="186" t="s">
        <v>81</v>
      </c>
      <c r="CM70" s="186"/>
      <c r="CN70" s="186" t="s">
        <v>548</v>
      </c>
      <c r="CO70" s="187" t="s">
        <v>144</v>
      </c>
      <c r="CP70" s="245" t="str">
        <f>IF(CP68="","",IF(記入シート1!AN91="","",RIGHT("0000"&amp;記入シート1!AN91,4)&amp;RIGHT("00"&amp;記入シート1!AQ91,2)&amp;RIGHT("00"&amp;記入シート1!AS91,2)))</f>
        <v/>
      </c>
      <c r="CQ70" s="167"/>
      <c r="CR70" s="173"/>
      <c r="CS70" s="173"/>
      <c r="CT70" s="173"/>
      <c r="CU70" s="173"/>
      <c r="CV70" s="169"/>
      <c r="CW70" s="275"/>
      <c r="CX70" s="275"/>
      <c r="CY70" s="315"/>
      <c r="CZ70" s="316"/>
      <c r="DA70" s="315"/>
      <c r="DC70" s="167"/>
      <c r="DD70" s="167"/>
      <c r="DE70" s="293"/>
      <c r="DF70" s="173"/>
      <c r="DG70" s="173"/>
      <c r="DO70" s="284"/>
      <c r="DP70" s="284"/>
      <c r="DQ70" s="538"/>
      <c r="DR70" s="538"/>
      <c r="DS70" s="538"/>
      <c r="DT70" s="538"/>
      <c r="DU70" s="538"/>
      <c r="DV70" s="295"/>
      <c r="DX70" s="177"/>
      <c r="DY70" s="177"/>
    </row>
    <row r="71" spans="1:129" ht="19.5" customHeight="1">
      <c r="A71" s="51"/>
      <c r="B71" s="84"/>
      <c r="C71" s="2050"/>
      <c r="D71" s="1832"/>
      <c r="E71" s="1832"/>
      <c r="F71" s="1832"/>
      <c r="G71" s="1832"/>
      <c r="H71" s="1832"/>
      <c r="I71" s="1832"/>
      <c r="J71" s="1832"/>
      <c r="K71" s="2051"/>
      <c r="L71" s="2054"/>
      <c r="M71" s="2055"/>
      <c r="N71" s="2055"/>
      <c r="O71" s="2055"/>
      <c r="P71" s="2055"/>
      <c r="Q71" s="2055"/>
      <c r="R71" s="2055"/>
      <c r="S71" s="2055"/>
      <c r="T71" s="2055"/>
      <c r="U71" s="2058"/>
      <c r="V71" s="857"/>
      <c r="W71" s="667"/>
      <c r="X71" s="667"/>
      <c r="Y71" s="667"/>
      <c r="Z71" s="667"/>
      <c r="AA71" s="347"/>
      <c r="AB71" s="347"/>
      <c r="AC71" s="348"/>
      <c r="AD71" s="348"/>
      <c r="AE71" s="348"/>
      <c r="AF71" s="348"/>
      <c r="AG71" s="850"/>
      <c r="AH71" s="850"/>
      <c r="AI71" s="850"/>
      <c r="AJ71" s="850"/>
      <c r="AK71" s="850"/>
      <c r="AL71" s="850"/>
      <c r="AM71" s="850"/>
      <c r="AN71" s="850"/>
      <c r="AO71" s="850"/>
      <c r="AP71" s="850"/>
      <c r="AQ71" s="850"/>
      <c r="AR71" s="850"/>
      <c r="AS71" s="850"/>
      <c r="AT71" s="859"/>
      <c r="AU71" s="72"/>
      <c r="AX71" s="568" t="s">
        <v>1702</v>
      </c>
      <c r="AY71" s="483" t="s">
        <v>1703</v>
      </c>
      <c r="AZ71" s="266"/>
      <c r="BC71" s="268"/>
      <c r="BD71" s="269"/>
      <c r="BE71" s="269" t="s">
        <v>1684</v>
      </c>
      <c r="BF71" s="306" t="s">
        <v>1690</v>
      </c>
      <c r="BH71" s="270"/>
      <c r="BI71" s="565"/>
      <c r="BJ71" s="563"/>
      <c r="BK71" s="269"/>
      <c r="BL71" s="272"/>
      <c r="BM71" s="272"/>
      <c r="BN71" s="273"/>
      <c r="BO71" s="273"/>
      <c r="BP71" s="274"/>
      <c r="BR71" s="269"/>
      <c r="BZ71" s="519" t="s">
        <v>1271</v>
      </c>
      <c r="CA71" s="517" t="str">
        <f t="shared" si="9"/>
        <v>1611518</v>
      </c>
      <c r="CB71" s="518" t="s">
        <v>1303</v>
      </c>
      <c r="CC71" s="295"/>
      <c r="CD71" s="179"/>
      <c r="CE71" s="179"/>
      <c r="CF71" s="179"/>
      <c r="CG71" s="295"/>
      <c r="CH71" s="186" t="s">
        <v>770</v>
      </c>
      <c r="CI71" s="186" t="s">
        <v>20</v>
      </c>
      <c r="CJ71" s="186">
        <v>60</v>
      </c>
      <c r="CK71" s="186" t="s">
        <v>170</v>
      </c>
      <c r="CL71" s="186" t="s">
        <v>87</v>
      </c>
      <c r="CM71" s="186"/>
      <c r="CN71" s="186"/>
      <c r="CO71" s="187" t="s">
        <v>771</v>
      </c>
      <c r="CP71" s="245" t="str">
        <f>記入シート1!BD81</f>
        <v>：～：  休業日（）</v>
      </c>
      <c r="CQ71" s="167"/>
      <c r="CR71" s="173"/>
      <c r="CS71" s="173"/>
      <c r="CT71" s="173"/>
      <c r="CU71" s="173"/>
      <c r="CV71" s="169"/>
      <c r="CW71" s="275"/>
      <c r="CX71" s="275"/>
      <c r="CY71" s="315"/>
      <c r="CZ71" s="316"/>
      <c r="DA71" s="315"/>
      <c r="DC71" s="167"/>
      <c r="DD71" s="167"/>
      <c r="DE71" s="293"/>
      <c r="DF71" s="173"/>
      <c r="DG71" s="173"/>
      <c r="DO71" s="284"/>
      <c r="DP71" s="284"/>
      <c r="DQ71" s="538"/>
      <c r="DR71" s="538"/>
      <c r="DS71" s="538"/>
      <c r="DT71" s="538"/>
      <c r="DU71" s="538"/>
      <c r="DV71" s="295"/>
      <c r="DX71" s="177"/>
      <c r="DY71" s="177"/>
    </row>
    <row r="72" spans="1:129" ht="19.5" customHeight="1" thickBot="1">
      <c r="A72" s="51"/>
      <c r="B72" s="84"/>
      <c r="C72" s="2035" t="s">
        <v>916</v>
      </c>
      <c r="D72" s="2036"/>
      <c r="E72" s="2036"/>
      <c r="F72" s="2036"/>
      <c r="G72" s="2036"/>
      <c r="H72" s="2036"/>
      <c r="I72" s="2036"/>
      <c r="J72" s="2036"/>
      <c r="K72" s="2059"/>
      <c r="L72" s="2041">
        <v>0</v>
      </c>
      <c r="M72" s="2060"/>
      <c r="N72" s="2060"/>
      <c r="O72" s="2060"/>
      <c r="P72" s="2060"/>
      <c r="Q72" s="2060">
        <v>0</v>
      </c>
      <c r="R72" s="2060"/>
      <c r="S72" s="2060"/>
      <c r="T72" s="2060"/>
      <c r="U72" s="2061"/>
      <c r="V72" s="873"/>
      <c r="W72" s="874"/>
      <c r="X72" s="874"/>
      <c r="Y72" s="874"/>
      <c r="Z72" s="874"/>
      <c r="AA72" s="874"/>
      <c r="AB72" s="874"/>
      <c r="AC72" s="874"/>
      <c r="AD72" s="875"/>
      <c r="AE72" s="875"/>
      <c r="AF72" s="875"/>
      <c r="AG72" s="876"/>
      <c r="AH72" s="877"/>
      <c r="AI72" s="877"/>
      <c r="AJ72" s="877"/>
      <c r="AK72" s="877"/>
      <c r="AL72" s="877"/>
      <c r="AM72" s="877"/>
      <c r="AN72" s="877"/>
      <c r="AO72" s="877"/>
      <c r="AP72" s="877"/>
      <c r="AQ72" s="877"/>
      <c r="AR72" s="877"/>
      <c r="AS72" s="877"/>
      <c r="AT72" s="878"/>
      <c r="AU72" s="72"/>
      <c r="AW72" s="568" t="s">
        <v>1681</v>
      </c>
      <c r="AX72" s="928">
        <f>L72</f>
        <v>0</v>
      </c>
      <c r="AY72" s="928">
        <f>Q72</f>
        <v>0</v>
      </c>
      <c r="AZ72" s="266"/>
      <c r="BA72" s="265" t="s">
        <v>1682</v>
      </c>
      <c r="BC72" s="268"/>
      <c r="BD72" s="269"/>
      <c r="BE72" s="269" t="s">
        <v>1685</v>
      </c>
      <c r="BF72" s="306" t="s">
        <v>1691</v>
      </c>
      <c r="BH72" s="270"/>
      <c r="BI72" s="565"/>
      <c r="BJ72" s="563"/>
      <c r="BK72" s="269"/>
      <c r="BL72" s="272"/>
      <c r="BM72" s="272"/>
      <c r="BN72" s="273"/>
      <c r="BO72" s="273"/>
      <c r="BP72" s="274"/>
      <c r="BR72" s="269"/>
      <c r="BZ72" s="519" t="s">
        <v>1272</v>
      </c>
      <c r="CA72" s="517" t="str">
        <f t="shared" si="9"/>
        <v>1611519</v>
      </c>
      <c r="CB72" s="518" t="s">
        <v>1304</v>
      </c>
      <c r="CC72" s="295"/>
      <c r="CD72" s="179"/>
      <c r="CE72" s="179"/>
      <c r="CF72" s="179"/>
      <c r="CG72" s="295"/>
      <c r="CH72" s="164" t="s">
        <v>552</v>
      </c>
      <c r="CI72" s="164"/>
      <c r="CJ72" s="164"/>
      <c r="CK72" s="164"/>
      <c r="CL72" s="164"/>
      <c r="CM72" s="164"/>
      <c r="CN72" s="164"/>
      <c r="CO72" s="165"/>
      <c r="CP72" s="281"/>
      <c r="CQ72" s="167"/>
      <c r="CR72" s="173"/>
      <c r="CS72" s="173"/>
      <c r="CT72" s="173"/>
      <c r="CU72" s="173"/>
      <c r="CV72" s="169"/>
      <c r="CW72" s="275"/>
      <c r="CX72" s="275"/>
      <c r="CY72" s="315"/>
      <c r="CZ72" s="316"/>
      <c r="DA72" s="315"/>
      <c r="DC72" s="167"/>
      <c r="DD72" s="167"/>
      <c r="DE72" s="293"/>
      <c r="DF72" s="173"/>
      <c r="DG72" s="173"/>
      <c r="DO72" s="284"/>
      <c r="DP72" s="284"/>
      <c r="DQ72" s="538"/>
      <c r="DR72" s="538"/>
      <c r="DS72" s="538"/>
      <c r="DT72" s="538"/>
      <c r="DU72" s="538"/>
      <c r="DV72" s="295"/>
      <c r="DX72" s="177"/>
      <c r="DY72" s="177"/>
    </row>
    <row r="73" spans="1:129" ht="19.5" customHeight="1" thickTop="1" thickBot="1">
      <c r="A73" s="545"/>
      <c r="B73" s="84"/>
      <c r="C73" s="666"/>
      <c r="D73" s="666"/>
      <c r="E73" s="666"/>
      <c r="F73" s="666"/>
      <c r="G73" s="666"/>
      <c r="H73" s="666"/>
      <c r="I73" s="666"/>
      <c r="J73" s="666"/>
      <c r="K73" s="666"/>
      <c r="L73" s="1005"/>
      <c r="M73" s="1005"/>
      <c r="N73" s="1005"/>
      <c r="O73" s="1005"/>
      <c r="P73" s="1005"/>
      <c r="Q73" s="887"/>
      <c r="R73" s="1002"/>
      <c r="S73" s="1002"/>
      <c r="T73" s="1002"/>
      <c r="U73" s="1002"/>
      <c r="V73" s="1002"/>
      <c r="W73" s="1002"/>
      <c r="X73" s="1002"/>
      <c r="Y73" s="1002"/>
      <c r="Z73" s="1002"/>
      <c r="AA73" s="667"/>
      <c r="AB73" s="667"/>
      <c r="AC73" s="667"/>
      <c r="AD73" s="350"/>
      <c r="AE73" s="350"/>
      <c r="AF73" s="350"/>
      <c r="AG73" s="351"/>
      <c r="AH73" s="352"/>
      <c r="AI73" s="352"/>
      <c r="AJ73" s="352"/>
      <c r="AK73" s="352"/>
      <c r="AL73" s="352"/>
      <c r="AM73" s="352"/>
      <c r="AN73" s="352"/>
      <c r="AO73" s="352"/>
      <c r="AP73" s="352"/>
      <c r="AQ73" s="352"/>
      <c r="AR73" s="352"/>
      <c r="AS73" s="352"/>
      <c r="AT73" s="879"/>
      <c r="AU73" s="72"/>
      <c r="AW73" s="568"/>
      <c r="AX73" s="265"/>
      <c r="AY73" s="265"/>
      <c r="AZ73" s="266"/>
      <c r="BA73" s="267"/>
      <c r="BB73" s="268"/>
      <c r="BC73" s="268"/>
      <c r="BD73" s="269"/>
      <c r="BE73" s="269" t="s">
        <v>1686</v>
      </c>
      <c r="BF73" s="643"/>
      <c r="BG73" s="563"/>
      <c r="BH73" s="564"/>
      <c r="BI73" s="565"/>
      <c r="BJ73" s="563"/>
      <c r="BK73" s="269"/>
      <c r="BL73" s="272"/>
      <c r="BM73" s="272"/>
      <c r="BN73" s="273"/>
      <c r="BO73" s="273"/>
      <c r="BP73" s="274"/>
      <c r="BR73" s="269"/>
      <c r="BZ73" s="519" t="s">
        <v>1273</v>
      </c>
      <c r="CA73" s="517" t="str">
        <f t="shared" si="9"/>
        <v>1611520</v>
      </c>
      <c r="CB73" s="518" t="s">
        <v>1305</v>
      </c>
      <c r="CC73" s="295"/>
      <c r="CD73" s="179"/>
      <c r="CE73" s="179"/>
      <c r="CF73" s="179"/>
      <c r="CG73" s="295"/>
      <c r="CH73" s="180" t="s">
        <v>277</v>
      </c>
      <c r="CI73" s="181" t="s">
        <v>276</v>
      </c>
      <c r="CJ73" s="181" t="s">
        <v>275</v>
      </c>
      <c r="CK73" s="180" t="s">
        <v>274</v>
      </c>
      <c r="CL73" s="180" t="s">
        <v>274</v>
      </c>
      <c r="CM73" s="180" t="s">
        <v>273</v>
      </c>
      <c r="CN73" s="180"/>
      <c r="CO73" s="180" t="s">
        <v>327</v>
      </c>
      <c r="CP73" s="180" t="s">
        <v>328</v>
      </c>
      <c r="CQ73" s="167"/>
      <c r="CR73" s="173"/>
      <c r="CS73" s="173"/>
      <c r="CT73" s="173"/>
      <c r="CU73" s="173"/>
      <c r="CV73" s="169"/>
      <c r="CW73" s="275"/>
      <c r="CX73" s="275"/>
      <c r="CY73" s="315"/>
      <c r="CZ73" s="316"/>
      <c r="DA73" s="315"/>
      <c r="DC73" s="167"/>
      <c r="DD73" s="167"/>
      <c r="DE73" s="293"/>
      <c r="DF73" s="173"/>
      <c r="DG73" s="173"/>
      <c r="DO73" s="284"/>
      <c r="DP73" s="284"/>
      <c r="DQ73" s="538"/>
      <c r="DR73" s="538"/>
      <c r="DS73" s="538"/>
      <c r="DT73" s="538"/>
      <c r="DU73" s="538"/>
      <c r="DV73" s="295"/>
      <c r="DX73" s="177"/>
      <c r="DY73" s="177"/>
    </row>
    <row r="74" spans="1:129" ht="19.5" customHeight="1" thickTop="1">
      <c r="A74" s="545"/>
      <c r="B74" s="84"/>
      <c r="C74" s="2019" t="s">
        <v>1967</v>
      </c>
      <c r="D74" s="1914"/>
      <c r="E74" s="1914"/>
      <c r="F74" s="1914"/>
      <c r="G74" s="1914"/>
      <c r="H74" s="1914"/>
      <c r="I74" s="1914"/>
      <c r="J74" s="1914"/>
      <c r="K74" s="1914"/>
      <c r="L74" s="1914"/>
      <c r="M74" s="1914"/>
      <c r="N74" s="1915"/>
      <c r="O74" s="2020" t="s">
        <v>1432</v>
      </c>
      <c r="P74" s="2031"/>
      <c r="Q74" s="2032" t="s">
        <v>1965</v>
      </c>
      <c r="R74" s="2033"/>
      <c r="S74" s="2033"/>
      <c r="T74" s="2033"/>
      <c r="U74" s="2034"/>
      <c r="V74" s="886"/>
      <c r="W74" s="882"/>
      <c r="X74" s="882"/>
      <c r="Y74" s="882"/>
      <c r="Z74" s="882"/>
      <c r="AA74" s="869"/>
      <c r="AB74" s="869"/>
      <c r="AC74" s="869"/>
      <c r="AD74" s="883"/>
      <c r="AE74" s="883"/>
      <c r="AF74" s="883"/>
      <c r="AG74" s="884"/>
      <c r="AH74" s="879"/>
      <c r="AI74" s="879"/>
      <c r="AJ74" s="879"/>
      <c r="AK74" s="879"/>
      <c r="AL74" s="879"/>
      <c r="AM74" s="879"/>
      <c r="AN74" s="879"/>
      <c r="AO74" s="879"/>
      <c r="AP74" s="879"/>
      <c r="AQ74" s="879"/>
      <c r="AR74" s="879"/>
      <c r="AS74" s="879"/>
      <c r="AT74" s="885"/>
      <c r="AU74" s="72"/>
      <c r="AW74" s="568"/>
      <c r="AX74" s="265"/>
      <c r="AY74" s="265"/>
      <c r="AZ74" s="266"/>
      <c r="BA74" s="267"/>
      <c r="BB74" s="268"/>
      <c r="BC74" s="268"/>
      <c r="BD74" s="269"/>
      <c r="BE74" s="269" t="s">
        <v>1687</v>
      </c>
      <c r="BF74" s="643"/>
      <c r="BG74" s="563"/>
      <c r="BH74" s="564"/>
      <c r="BI74" s="565"/>
      <c r="BJ74" s="563"/>
      <c r="BK74" s="269"/>
      <c r="BL74" s="272"/>
      <c r="BM74" s="272"/>
      <c r="BN74" s="273"/>
      <c r="BO74" s="273"/>
      <c r="BP74" s="274"/>
      <c r="BR74" s="269"/>
      <c r="BZ74" s="519" t="s">
        <v>1274</v>
      </c>
      <c r="CA74" s="517" t="str">
        <f t="shared" si="9"/>
        <v>1611521</v>
      </c>
      <c r="CB74" s="518" t="s">
        <v>1306</v>
      </c>
      <c r="CC74" s="295"/>
      <c r="CD74" s="179"/>
      <c r="CE74" s="179"/>
      <c r="CF74" s="179"/>
      <c r="CG74" s="295"/>
      <c r="CH74" s="186" t="s">
        <v>141</v>
      </c>
      <c r="CI74" s="186" t="s">
        <v>20</v>
      </c>
      <c r="CJ74" s="186">
        <v>30</v>
      </c>
      <c r="CK74" s="186" t="s">
        <v>87</v>
      </c>
      <c r="CL74" s="186" t="s">
        <v>87</v>
      </c>
      <c r="CM74" s="186"/>
      <c r="CN74" s="186"/>
      <c r="CO74" s="187" t="s">
        <v>140</v>
      </c>
      <c r="CP74" s="245" t="str">
        <f>T(記入シート1!I99)</f>
        <v/>
      </c>
      <c r="CQ74" s="167"/>
      <c r="CR74" s="173"/>
      <c r="CS74" s="173"/>
      <c r="CT74" s="173"/>
      <c r="CU74" s="173"/>
      <c r="CV74" s="169"/>
      <c r="CW74" s="275"/>
      <c r="CX74" s="275"/>
      <c r="CY74" s="315"/>
      <c r="CZ74" s="316"/>
      <c r="DA74" s="315"/>
      <c r="DC74" s="167"/>
      <c r="DD74" s="167"/>
      <c r="DE74" s="293"/>
      <c r="DF74" s="173"/>
      <c r="DG74" s="173"/>
      <c r="DO74" s="284"/>
      <c r="DP74" s="284"/>
      <c r="DQ74" s="538"/>
      <c r="DR74" s="538"/>
      <c r="DS74" s="538"/>
      <c r="DT74" s="538"/>
      <c r="DU74" s="538"/>
      <c r="DV74" s="295"/>
      <c r="DX74" s="177"/>
      <c r="DY74" s="177"/>
    </row>
    <row r="75" spans="1:129" ht="19.5" customHeight="1" thickBot="1">
      <c r="A75" s="545"/>
      <c r="B75" s="84"/>
      <c r="C75" s="2035" t="s">
        <v>1984</v>
      </c>
      <c r="D75" s="2036"/>
      <c r="E75" s="2036"/>
      <c r="F75" s="2036"/>
      <c r="G75" s="2036"/>
      <c r="H75" s="2036"/>
      <c r="I75" s="2036"/>
      <c r="J75" s="2036"/>
      <c r="K75" s="2036"/>
      <c r="L75" s="2036"/>
      <c r="M75" s="2036"/>
      <c r="N75" s="2037"/>
      <c r="O75" s="889"/>
      <c r="P75" s="890"/>
      <c r="Q75" s="2041">
        <v>250000</v>
      </c>
      <c r="R75" s="2042"/>
      <c r="S75" s="2042"/>
      <c r="T75" s="2042"/>
      <c r="U75" s="2043"/>
      <c r="V75" s="891" t="s">
        <v>1968</v>
      </c>
      <c r="W75" s="892"/>
      <c r="X75" s="892"/>
      <c r="Y75" s="892"/>
      <c r="Z75" s="892"/>
      <c r="AA75" s="893"/>
      <c r="AB75" s="893"/>
      <c r="AC75" s="893"/>
      <c r="AD75" s="894"/>
      <c r="AE75" s="894"/>
      <c r="AF75" s="894"/>
      <c r="AG75" s="895"/>
      <c r="AH75" s="896"/>
      <c r="AI75" s="896"/>
      <c r="AJ75" s="896"/>
      <c r="AK75" s="896"/>
      <c r="AL75" s="896"/>
      <c r="AM75" s="896"/>
      <c r="AN75" s="896"/>
      <c r="AO75" s="896"/>
      <c r="AP75" s="896"/>
      <c r="AQ75" s="896"/>
      <c r="AR75" s="896"/>
      <c r="AS75" s="896"/>
      <c r="AT75" s="897"/>
      <c r="AU75" s="72"/>
      <c r="AW75" s="568"/>
      <c r="AX75" s="265"/>
      <c r="AY75" s="265"/>
      <c r="AZ75" s="266"/>
      <c r="BA75" s="267"/>
      <c r="BB75" s="268"/>
      <c r="BC75" s="268"/>
      <c r="BD75" s="269"/>
      <c r="BE75" s="269" t="s">
        <v>1688</v>
      </c>
      <c r="BF75" s="643"/>
      <c r="BG75" s="563"/>
      <c r="BH75" s="564"/>
      <c r="BI75" s="565"/>
      <c r="BJ75" s="563"/>
      <c r="BK75" s="269"/>
      <c r="BL75" s="272"/>
      <c r="BM75" s="272"/>
      <c r="BN75" s="273"/>
      <c r="BO75" s="273"/>
      <c r="BP75" s="274"/>
      <c r="BR75" s="269"/>
      <c r="BZ75" s="519" t="s">
        <v>1275</v>
      </c>
      <c r="CA75" s="517" t="str">
        <f t="shared" si="9"/>
        <v>1612020</v>
      </c>
      <c r="CB75" s="518" t="s">
        <v>1307</v>
      </c>
      <c r="CC75" s="295"/>
      <c r="CD75" s="179"/>
      <c r="CE75" s="179"/>
      <c r="CF75" s="179"/>
      <c r="CG75" s="295"/>
      <c r="CH75" s="186" t="s">
        <v>424</v>
      </c>
      <c r="CI75" s="186" t="s">
        <v>61</v>
      </c>
      <c r="CJ75" s="186">
        <v>1</v>
      </c>
      <c r="CK75" s="186" t="s">
        <v>402</v>
      </c>
      <c r="CL75" s="186" t="s">
        <v>402</v>
      </c>
      <c r="CM75" s="186" t="s">
        <v>425</v>
      </c>
      <c r="CN75" s="186"/>
      <c r="CO75" s="187" t="s">
        <v>139</v>
      </c>
      <c r="CP75" s="245">
        <f>記入シート1!AV99</f>
        <v>0</v>
      </c>
      <c r="CQ75" s="167"/>
      <c r="CR75" s="173"/>
      <c r="CS75" s="173"/>
      <c r="CT75" s="173"/>
      <c r="CU75" s="173"/>
      <c r="CV75" s="169"/>
      <c r="CW75" s="275"/>
      <c r="CX75" s="275"/>
      <c r="CY75" s="315"/>
      <c r="CZ75" s="316"/>
      <c r="DA75" s="315"/>
      <c r="DC75" s="167"/>
      <c r="DD75" s="167"/>
      <c r="DE75" s="293"/>
      <c r="DF75" s="173"/>
      <c r="DG75" s="173"/>
      <c r="DO75" s="284"/>
      <c r="DP75" s="284"/>
      <c r="DQ75" s="538"/>
      <c r="DR75" s="538"/>
      <c r="DS75" s="538"/>
      <c r="DT75" s="538"/>
      <c r="DU75" s="538"/>
      <c r="DV75" s="295"/>
      <c r="DX75" s="177"/>
      <c r="DY75" s="177"/>
    </row>
    <row r="76" spans="1:129" ht="19.5" customHeight="1" thickTop="1">
      <c r="A76" s="545"/>
      <c r="B76" s="84"/>
      <c r="C76" s="2038"/>
      <c r="D76" s="2039"/>
      <c r="E76" s="2039"/>
      <c r="F76" s="2039"/>
      <c r="G76" s="2039"/>
      <c r="H76" s="2039"/>
      <c r="I76" s="2039"/>
      <c r="J76" s="2039"/>
      <c r="K76" s="2039"/>
      <c r="L76" s="2039"/>
      <c r="M76" s="2039"/>
      <c r="N76" s="2040"/>
      <c r="O76" s="880"/>
      <c r="P76" s="858"/>
      <c r="Q76" s="812" t="s">
        <v>1908</v>
      </c>
      <c r="R76" s="814"/>
      <c r="S76" s="814"/>
      <c r="T76" s="814"/>
      <c r="U76" s="814"/>
      <c r="V76" s="814"/>
      <c r="W76" s="814"/>
      <c r="X76" s="814"/>
      <c r="Y76" s="814"/>
      <c r="Z76" s="814"/>
      <c r="AA76" s="814"/>
      <c r="AB76" s="814"/>
      <c r="AC76" s="814"/>
      <c r="AD76" s="814"/>
      <c r="AE76" s="814"/>
      <c r="AF76" s="814"/>
      <c r="AG76" s="814"/>
      <c r="AH76" s="814"/>
      <c r="AI76" s="814"/>
      <c r="AJ76" s="814"/>
      <c r="AK76" s="814"/>
      <c r="AL76" s="814"/>
      <c r="AM76" s="814"/>
      <c r="AN76" s="814"/>
      <c r="AO76" s="814"/>
      <c r="AP76" s="814"/>
      <c r="AQ76" s="814"/>
      <c r="AR76" s="814"/>
      <c r="AS76" s="814"/>
      <c r="AT76" s="815"/>
      <c r="AU76" s="72"/>
      <c r="AV76" s="160" t="b">
        <v>1</v>
      </c>
      <c r="AW76" s="671" t="str">
        <f>IF(AV76=TRUE,IF(AND(AV19=TRUE,AV77=TRUE),"OK","NG"),"OK")</f>
        <v>OK</v>
      </c>
      <c r="AX76" s="672" t="s">
        <v>1544</v>
      </c>
      <c r="AY76" s="265"/>
      <c r="AZ76" s="266"/>
      <c r="BA76" s="267"/>
      <c r="BB76" s="268"/>
      <c r="BC76" s="268"/>
      <c r="BD76" s="269"/>
      <c r="BE76" s="269" t="s">
        <v>1689</v>
      </c>
      <c r="BF76" s="643"/>
      <c r="BG76" s="563"/>
      <c r="BH76" s="564"/>
      <c r="BI76" s="565"/>
      <c r="BJ76" s="563"/>
      <c r="BK76" s="269"/>
      <c r="BL76" s="272"/>
      <c r="BM76" s="272"/>
      <c r="BN76" s="273"/>
      <c r="BO76" s="273"/>
      <c r="BP76" s="274"/>
      <c r="BR76" s="269"/>
      <c r="BZ76" s="517" t="s">
        <v>1276</v>
      </c>
      <c r="CA76" s="517" t="str">
        <f t="shared" si="9"/>
        <v>1612406</v>
      </c>
      <c r="CB76" s="518" t="s">
        <v>1308</v>
      </c>
      <c r="CC76" s="295"/>
      <c r="CD76" s="179"/>
      <c r="CE76" s="179"/>
      <c r="CF76" s="179"/>
      <c r="CG76" s="295"/>
      <c r="CH76" s="186" t="s">
        <v>427</v>
      </c>
      <c r="CI76" s="186" t="s">
        <v>130</v>
      </c>
      <c r="CJ76" s="186">
        <v>30</v>
      </c>
      <c r="CK76" s="186" t="s">
        <v>402</v>
      </c>
      <c r="CL76" s="186" t="s">
        <v>402</v>
      </c>
      <c r="CM76" s="186"/>
      <c r="CN76" s="186"/>
      <c r="CO76" s="187" t="s">
        <v>137</v>
      </c>
      <c r="CP76" s="245" t="str">
        <f>T(記入シート1!AG99)</f>
        <v/>
      </c>
      <c r="CQ76" s="167"/>
      <c r="CR76" s="173"/>
      <c r="CS76" s="173"/>
      <c r="CT76" s="173"/>
      <c r="CU76" s="173"/>
      <c r="CV76" s="169"/>
      <c r="CW76" s="275"/>
      <c r="CX76" s="275"/>
      <c r="CY76" s="315"/>
      <c r="CZ76" s="316"/>
      <c r="DA76" s="315"/>
      <c r="DC76" s="167"/>
      <c r="DD76" s="167"/>
      <c r="DE76" s="293"/>
      <c r="DF76" s="173"/>
      <c r="DG76" s="173"/>
      <c r="DO76" s="284"/>
      <c r="DP76" s="284"/>
      <c r="DQ76" s="538"/>
      <c r="DR76" s="538"/>
      <c r="DS76" s="538"/>
      <c r="DT76" s="538"/>
      <c r="DU76" s="538"/>
      <c r="DV76" s="295"/>
      <c r="DX76" s="177"/>
      <c r="DY76" s="177"/>
    </row>
    <row r="77" spans="1:129" ht="19.5" customHeight="1">
      <c r="A77" s="545"/>
      <c r="B77" s="84"/>
      <c r="C77" s="2044" t="s">
        <v>1969</v>
      </c>
      <c r="D77" s="2045"/>
      <c r="E77" s="2045"/>
      <c r="F77" s="2045"/>
      <c r="G77" s="2045"/>
      <c r="H77" s="2045"/>
      <c r="I77" s="2045"/>
      <c r="J77" s="2045"/>
      <c r="K77" s="2045"/>
      <c r="L77" s="2045"/>
      <c r="M77" s="2045"/>
      <c r="N77" s="2046"/>
      <c r="O77" s="578"/>
      <c r="P77" s="851"/>
      <c r="Q77" s="813" t="s">
        <v>1909</v>
      </c>
      <c r="R77" s="814"/>
      <c r="S77" s="814"/>
      <c r="T77" s="814"/>
      <c r="U77" s="814"/>
      <c r="V77" s="814"/>
      <c r="W77" s="814"/>
      <c r="X77" s="814"/>
      <c r="Y77" s="814"/>
      <c r="Z77" s="814"/>
      <c r="AA77" s="814"/>
      <c r="AB77" s="814"/>
      <c r="AC77" s="814"/>
      <c r="AD77" s="814"/>
      <c r="AE77" s="814"/>
      <c r="AF77" s="814"/>
      <c r="AG77" s="814"/>
      <c r="AH77" s="814"/>
      <c r="AI77" s="814"/>
      <c r="AJ77" s="814"/>
      <c r="AK77" s="814"/>
      <c r="AL77" s="814"/>
      <c r="AM77" s="814"/>
      <c r="AN77" s="814"/>
      <c r="AO77" s="814"/>
      <c r="AP77" s="814"/>
      <c r="AQ77" s="814"/>
      <c r="AR77" s="814"/>
      <c r="AS77" s="814"/>
      <c r="AT77" s="815"/>
      <c r="AU77" s="72"/>
      <c r="AV77" s="160" t="b">
        <v>1</v>
      </c>
      <c r="AW77" s="265"/>
      <c r="AX77" s="265"/>
      <c r="AY77" s="265"/>
      <c r="AZ77" s="266"/>
      <c r="BA77" s="267"/>
      <c r="BB77" s="268"/>
      <c r="BC77" s="268"/>
      <c r="BD77" s="269"/>
      <c r="BE77" s="269"/>
      <c r="BF77" s="270"/>
      <c r="BG77" s="563"/>
      <c r="BH77" s="564"/>
      <c r="BI77" s="565"/>
      <c r="BJ77" s="563"/>
      <c r="BK77" s="269"/>
      <c r="BL77" s="272"/>
      <c r="BM77" s="272"/>
      <c r="BN77" s="273"/>
      <c r="BO77" s="273"/>
      <c r="BP77" s="274"/>
      <c r="BR77" s="269"/>
      <c r="BZ77" s="517" t="s">
        <v>1277</v>
      </c>
      <c r="CA77" s="517" t="str">
        <f t="shared" si="9"/>
        <v>1613162</v>
      </c>
      <c r="CB77" s="518" t="s">
        <v>1309</v>
      </c>
      <c r="CC77" s="295"/>
      <c r="CD77" s="179"/>
      <c r="CE77" s="179"/>
      <c r="CF77" s="179"/>
      <c r="CG77" s="295"/>
      <c r="CH77" s="186" t="s">
        <v>136</v>
      </c>
      <c r="CI77" s="186" t="s">
        <v>61</v>
      </c>
      <c r="CJ77" s="186">
        <v>1</v>
      </c>
      <c r="CK77" s="186" t="s">
        <v>87</v>
      </c>
      <c r="CL77" s="186" t="s">
        <v>87</v>
      </c>
      <c r="CM77" s="186" t="s">
        <v>1705</v>
      </c>
      <c r="CN77" s="186"/>
      <c r="CO77" s="187" t="s">
        <v>135</v>
      </c>
      <c r="CP77" s="245">
        <f>記入シート1!AV100</f>
        <v>0</v>
      </c>
      <c r="CQ77" s="167"/>
      <c r="CR77" s="173"/>
      <c r="CS77" s="173"/>
      <c r="CT77" s="173"/>
      <c r="CU77" s="173"/>
      <c r="CV77" s="169"/>
      <c r="CW77" s="275"/>
      <c r="CX77" s="275"/>
      <c r="CY77" s="315"/>
      <c r="CZ77" s="316"/>
      <c r="DA77" s="315"/>
      <c r="DC77" s="167"/>
      <c r="DD77" s="167"/>
      <c r="DE77" s="293"/>
      <c r="DF77" s="173"/>
      <c r="DG77" s="173"/>
      <c r="DO77" s="284"/>
      <c r="DP77" s="284"/>
      <c r="DQ77" s="538"/>
      <c r="DR77" s="538"/>
      <c r="DS77" s="538"/>
      <c r="DT77" s="538"/>
      <c r="DU77" s="538"/>
      <c r="DV77" s="295"/>
      <c r="DX77" s="177"/>
      <c r="DY77" s="177"/>
    </row>
    <row r="78" spans="1:129" ht="19.5" customHeight="1">
      <c r="A78" s="545"/>
      <c r="B78" s="84"/>
      <c r="C78" s="2044"/>
      <c r="D78" s="2045"/>
      <c r="E78" s="2045"/>
      <c r="F78" s="2045"/>
      <c r="G78" s="2045"/>
      <c r="H78" s="2045"/>
      <c r="I78" s="2045"/>
      <c r="J78" s="2045"/>
      <c r="K78" s="2045"/>
      <c r="L78" s="2045"/>
      <c r="M78" s="2045"/>
      <c r="N78" s="2046"/>
      <c r="O78" s="850"/>
      <c r="P78" s="851"/>
      <c r="Q78" s="813" t="s">
        <v>1910</v>
      </c>
      <c r="R78" s="814"/>
      <c r="S78" s="814"/>
      <c r="T78" s="814"/>
      <c r="U78" s="814"/>
      <c r="V78" s="814"/>
      <c r="W78" s="814"/>
      <c r="X78" s="814"/>
      <c r="Y78" s="814"/>
      <c r="Z78" s="814"/>
      <c r="AA78" s="814"/>
      <c r="AB78" s="814"/>
      <c r="AC78" s="814"/>
      <c r="AD78" s="814"/>
      <c r="AE78" s="814"/>
      <c r="AF78" s="814"/>
      <c r="AG78" s="814"/>
      <c r="AH78" s="814"/>
      <c r="AI78" s="814"/>
      <c r="AJ78" s="814"/>
      <c r="AK78" s="814"/>
      <c r="AL78" s="814"/>
      <c r="AM78" s="814"/>
      <c r="AN78" s="814"/>
      <c r="AO78" s="814"/>
      <c r="AP78" s="814"/>
      <c r="AQ78" s="814"/>
      <c r="AR78" s="814"/>
      <c r="AS78" s="814"/>
      <c r="AT78" s="815"/>
      <c r="AU78" s="72"/>
      <c r="AW78" s="568"/>
      <c r="AX78" s="265"/>
      <c r="AY78" s="265"/>
      <c r="AZ78" s="266"/>
      <c r="BA78" s="267"/>
      <c r="BB78" s="268"/>
      <c r="BC78" s="268"/>
      <c r="BD78" s="269"/>
      <c r="BE78" s="269"/>
      <c r="BF78" s="270"/>
      <c r="BG78" s="563"/>
      <c r="BH78" s="564"/>
      <c r="BI78" s="565"/>
      <c r="BJ78" s="563"/>
      <c r="BK78" s="269"/>
      <c r="BL78" s="272"/>
      <c r="BM78" s="272"/>
      <c r="BN78" s="273"/>
      <c r="BO78" s="273"/>
      <c r="BP78" s="274"/>
      <c r="BR78" s="269"/>
      <c r="BZ78" s="517" t="s">
        <v>1278</v>
      </c>
      <c r="CA78" s="517" t="str">
        <f t="shared" si="9"/>
        <v>1621421</v>
      </c>
      <c r="CB78" s="518" t="s">
        <v>1310</v>
      </c>
      <c r="CC78" s="295"/>
      <c r="CD78" s="179"/>
      <c r="CE78" s="179"/>
      <c r="CF78" s="179"/>
      <c r="CG78" s="295"/>
      <c r="CH78" s="186" t="s">
        <v>143</v>
      </c>
      <c r="CI78" s="186" t="s">
        <v>61</v>
      </c>
      <c r="CJ78" s="186">
        <v>4</v>
      </c>
      <c r="CK78" s="186" t="s">
        <v>87</v>
      </c>
      <c r="CL78" s="186" t="s">
        <v>87</v>
      </c>
      <c r="CM78" s="186"/>
      <c r="CN78" s="186"/>
      <c r="CO78" s="187" t="s">
        <v>142</v>
      </c>
      <c r="CP78" s="245" t="str">
        <f>IF(OR(記入シート1!I101="",記入シート1!K101="",記入シート1!M101="",記入シート1!O101=""),"",記入シート1!I101&amp;記入シート1!K101&amp;記入シート1!M101&amp;記入シート1!O101)</f>
        <v/>
      </c>
      <c r="CQ78" s="167"/>
      <c r="CR78" s="173"/>
      <c r="CS78" s="173"/>
      <c r="CT78" s="173"/>
      <c r="CU78" s="173"/>
      <c r="CV78" s="169"/>
      <c r="CW78" s="275"/>
      <c r="CX78" s="275"/>
      <c r="CY78" s="315"/>
      <c r="CZ78" s="316"/>
      <c r="DA78" s="315"/>
      <c r="DC78" s="167"/>
      <c r="DD78" s="167"/>
      <c r="DE78" s="293"/>
      <c r="DF78" s="173"/>
      <c r="DG78" s="173"/>
      <c r="DO78" s="284"/>
      <c r="DP78" s="284"/>
      <c r="DQ78" s="538"/>
      <c r="DR78" s="538"/>
      <c r="DS78" s="538"/>
      <c r="DT78" s="538"/>
      <c r="DU78" s="538"/>
      <c r="DV78" s="295"/>
      <c r="DX78" s="177"/>
      <c r="DY78" s="177"/>
    </row>
    <row r="79" spans="1:129" ht="19.5" customHeight="1" thickBot="1">
      <c r="A79" s="545"/>
      <c r="B79" s="84"/>
      <c r="C79" s="898"/>
      <c r="D79" s="899"/>
      <c r="E79" s="899"/>
      <c r="F79" s="899"/>
      <c r="G79" s="899"/>
      <c r="H79" s="899"/>
      <c r="I79" s="899"/>
      <c r="J79" s="899"/>
      <c r="K79" s="899"/>
      <c r="L79" s="899"/>
      <c r="M79" s="899"/>
      <c r="N79" s="900"/>
      <c r="O79" s="901"/>
      <c r="P79" s="902"/>
      <c r="Q79" s="903" t="s">
        <v>1911</v>
      </c>
      <c r="R79" s="904"/>
      <c r="S79" s="904"/>
      <c r="T79" s="904"/>
      <c r="U79" s="904"/>
      <c r="V79" s="904"/>
      <c r="W79" s="904"/>
      <c r="X79" s="904"/>
      <c r="Y79" s="904"/>
      <c r="Z79" s="904"/>
      <c r="AA79" s="874"/>
      <c r="AB79" s="874"/>
      <c r="AC79" s="874"/>
      <c r="AD79" s="875"/>
      <c r="AE79" s="875"/>
      <c r="AF79" s="875"/>
      <c r="AG79" s="877"/>
      <c r="AH79" s="877"/>
      <c r="AI79" s="877"/>
      <c r="AJ79" s="877"/>
      <c r="AK79" s="877"/>
      <c r="AL79" s="877"/>
      <c r="AM79" s="877"/>
      <c r="AN79" s="877"/>
      <c r="AO79" s="877"/>
      <c r="AP79" s="877"/>
      <c r="AQ79" s="877"/>
      <c r="AR79" s="877"/>
      <c r="AS79" s="877"/>
      <c r="AT79" s="878"/>
      <c r="AU79" s="72"/>
      <c r="AW79" s="280"/>
      <c r="AX79" s="280"/>
      <c r="AY79" s="280"/>
      <c r="AZ79" s="280"/>
      <c r="BA79" s="269"/>
      <c r="BB79" s="268"/>
      <c r="BC79" s="268"/>
      <c r="BD79" s="269"/>
      <c r="BE79" s="269"/>
      <c r="BF79" s="270"/>
      <c r="BG79" s="563"/>
      <c r="BH79" s="564"/>
      <c r="BI79" s="565"/>
      <c r="BJ79" s="563"/>
      <c r="BK79" s="269"/>
      <c r="BL79" s="272"/>
      <c r="BM79" s="272"/>
      <c r="BN79" s="273"/>
      <c r="BO79" s="273"/>
      <c r="BP79" s="274"/>
      <c r="BR79" s="269"/>
      <c r="BZ79" s="519" t="s">
        <v>1279</v>
      </c>
      <c r="CA79" s="517" t="str">
        <f t="shared" si="9"/>
        <v>1621420</v>
      </c>
      <c r="CB79" s="518" t="s">
        <v>1311</v>
      </c>
      <c r="CC79" s="295"/>
      <c r="CD79" s="179"/>
      <c r="CE79" s="179"/>
      <c r="CF79" s="179"/>
      <c r="CG79" s="295"/>
      <c r="CH79" s="186" t="s">
        <v>428</v>
      </c>
      <c r="CI79" s="186" t="s">
        <v>61</v>
      </c>
      <c r="CJ79" s="186">
        <v>3</v>
      </c>
      <c r="CK79" s="186" t="s">
        <v>87</v>
      </c>
      <c r="CL79" s="186" t="s">
        <v>87</v>
      </c>
      <c r="CM79" s="186"/>
      <c r="CN79" s="186"/>
      <c r="CO79" s="187" t="s">
        <v>138</v>
      </c>
      <c r="CP79" s="245" t="str">
        <f>IF(OR(記入シート1!V101="",記入シート1!X101="",記入シート1!Z101=""),"",記入シート1!V101&amp;記入シート1!X101&amp;記入シート1!Z101)</f>
        <v/>
      </c>
      <c r="CQ79" s="167"/>
      <c r="CR79" s="173"/>
      <c r="CS79" s="173"/>
      <c r="CT79" s="173"/>
      <c r="CU79" s="173"/>
      <c r="CV79" s="169"/>
      <c r="CW79" s="275"/>
      <c r="CX79" s="275"/>
      <c r="CY79" s="315"/>
      <c r="CZ79" s="316"/>
      <c r="DA79" s="315"/>
      <c r="DC79" s="167"/>
      <c r="DD79" s="167"/>
      <c r="DE79" s="293"/>
      <c r="DF79" s="173"/>
      <c r="DG79" s="173"/>
      <c r="DO79" s="284"/>
      <c r="DP79" s="284"/>
      <c r="DQ79" s="538"/>
      <c r="DR79" s="538"/>
      <c r="DS79" s="538"/>
      <c r="DT79" s="538"/>
      <c r="DU79" s="538"/>
      <c r="DV79" s="295"/>
      <c r="DX79" s="177"/>
      <c r="DY79" s="177"/>
    </row>
    <row r="80" spans="1:129" ht="19.5" customHeight="1">
      <c r="A80" s="545"/>
      <c r="B80" s="84"/>
      <c r="C80" s="2019" t="s">
        <v>1970</v>
      </c>
      <c r="D80" s="1914"/>
      <c r="E80" s="1914"/>
      <c r="F80" s="1914"/>
      <c r="G80" s="1914"/>
      <c r="H80" s="1914"/>
      <c r="I80" s="1914"/>
      <c r="J80" s="1914"/>
      <c r="K80" s="1914"/>
      <c r="L80" s="1914"/>
      <c r="M80" s="1914"/>
      <c r="N80" s="1915"/>
      <c r="O80" s="2020" t="s">
        <v>1432</v>
      </c>
      <c r="P80" s="2021"/>
      <c r="Q80" s="907" t="s">
        <v>1977</v>
      </c>
      <c r="R80" s="908"/>
      <c r="S80" s="908"/>
      <c r="T80" s="908"/>
      <c r="U80" s="908"/>
      <c r="V80" s="908"/>
      <c r="W80" s="908"/>
      <c r="X80" s="908"/>
      <c r="Y80" s="908"/>
      <c r="Z80" s="908"/>
      <c r="AA80" s="908"/>
      <c r="AB80" s="908"/>
      <c r="AC80" s="908"/>
      <c r="AD80" s="908"/>
      <c r="AE80" s="908"/>
      <c r="AF80" s="908"/>
      <c r="AG80" s="908"/>
      <c r="AH80" s="908"/>
      <c r="AI80" s="908"/>
      <c r="AJ80" s="908"/>
      <c r="AK80" s="908"/>
      <c r="AL80" s="908"/>
      <c r="AM80" s="908"/>
      <c r="AN80" s="908"/>
      <c r="AO80" s="908"/>
      <c r="AP80" s="908"/>
      <c r="AQ80" s="908"/>
      <c r="AR80" s="908"/>
      <c r="AS80" s="908"/>
      <c r="AT80" s="909"/>
      <c r="AU80" s="72"/>
      <c r="AW80" s="568"/>
      <c r="AX80" s="265"/>
      <c r="AY80" s="265"/>
      <c r="AZ80" s="266"/>
      <c r="BA80" s="267"/>
      <c r="BB80" s="268"/>
      <c r="BC80" s="268"/>
      <c r="BD80" s="269"/>
      <c r="BE80" s="269"/>
      <c r="BF80" s="270"/>
      <c r="BG80" s="563"/>
      <c r="BH80" s="564"/>
      <c r="BI80" s="565"/>
      <c r="BJ80" s="563"/>
      <c r="BK80" s="269"/>
      <c r="BL80" s="272"/>
      <c r="BM80" s="272"/>
      <c r="BN80" s="273"/>
      <c r="BO80" s="273"/>
      <c r="BP80" s="274"/>
      <c r="BR80" s="269"/>
      <c r="BZ80" s="519" t="s">
        <v>1280</v>
      </c>
      <c r="CA80" s="517" t="str">
        <f t="shared" si="9"/>
        <v>1621422</v>
      </c>
      <c r="CB80" s="518" t="s">
        <v>1312</v>
      </c>
      <c r="CC80" s="295"/>
      <c r="CD80" s="179"/>
      <c r="CE80" s="179"/>
      <c r="CF80" s="179"/>
      <c r="CG80" s="295"/>
      <c r="CH80" s="186" t="s">
        <v>134</v>
      </c>
      <c r="CI80" s="186" t="s">
        <v>61</v>
      </c>
      <c r="CJ80" s="186">
        <v>1</v>
      </c>
      <c r="CK80" s="186" t="s">
        <v>87</v>
      </c>
      <c r="CL80" s="186" t="s">
        <v>87</v>
      </c>
      <c r="CM80" s="186" t="s">
        <v>429</v>
      </c>
      <c r="CN80" s="186"/>
      <c r="CO80" s="187" t="s">
        <v>133</v>
      </c>
      <c r="CP80" s="245">
        <f>記入シート1!AV103</f>
        <v>0</v>
      </c>
      <c r="CQ80" s="167"/>
      <c r="CR80" s="173"/>
      <c r="CS80" s="173"/>
      <c r="CT80" s="173"/>
      <c r="CU80" s="173"/>
      <c r="CV80" s="169"/>
      <c r="CW80" s="275"/>
      <c r="CX80" s="275"/>
      <c r="CY80" s="315"/>
      <c r="CZ80" s="316"/>
      <c r="DA80" s="315"/>
      <c r="DC80" s="167"/>
      <c r="DD80" s="167"/>
      <c r="DE80" s="293"/>
      <c r="DF80" s="173"/>
      <c r="DG80" s="173"/>
      <c r="DO80" s="284"/>
      <c r="DP80" s="284"/>
      <c r="DQ80" s="538"/>
      <c r="DR80" s="538"/>
      <c r="DS80" s="538"/>
      <c r="DT80" s="538"/>
      <c r="DU80" s="538"/>
      <c r="DV80" s="295"/>
      <c r="DX80" s="177"/>
      <c r="DY80" s="177"/>
    </row>
    <row r="81" spans="1:129" ht="19.5" customHeight="1">
      <c r="A81" s="545"/>
      <c r="B81" s="84"/>
      <c r="C81" s="2022" t="s">
        <v>1971</v>
      </c>
      <c r="D81" s="2023"/>
      <c r="E81" s="2023"/>
      <c r="F81" s="2023"/>
      <c r="G81" s="2023"/>
      <c r="H81" s="2023"/>
      <c r="I81" s="2023"/>
      <c r="J81" s="2023"/>
      <c r="K81" s="2023"/>
      <c r="L81" s="2023"/>
      <c r="M81" s="2023"/>
      <c r="N81" s="2024"/>
      <c r="O81" s="849"/>
      <c r="P81" s="1004"/>
      <c r="Q81" s="814" t="s">
        <v>1974</v>
      </c>
      <c r="R81" s="814"/>
      <c r="S81" s="814"/>
      <c r="T81" s="814"/>
      <c r="U81" s="814"/>
      <c r="V81" s="814"/>
      <c r="W81" s="814"/>
      <c r="X81" s="814"/>
      <c r="Y81" s="814"/>
      <c r="Z81" s="814"/>
      <c r="AA81" s="852"/>
      <c r="AB81" s="852"/>
      <c r="AC81" s="852"/>
      <c r="AD81" s="852"/>
      <c r="AE81" s="852"/>
      <c r="AF81" s="852"/>
      <c r="AG81" s="913"/>
      <c r="AH81" s="913"/>
      <c r="AI81" s="913"/>
      <c r="AJ81" s="913"/>
      <c r="AK81" s="913"/>
      <c r="AL81" s="913"/>
      <c r="AM81" s="913"/>
      <c r="AN81" s="913"/>
      <c r="AO81" s="913"/>
      <c r="AP81" s="913"/>
      <c r="AQ81" s="913"/>
      <c r="AR81" s="913"/>
      <c r="AS81" s="913"/>
      <c r="AT81" s="914"/>
      <c r="AU81" s="72"/>
      <c r="AV81" s="160" t="b">
        <v>0</v>
      </c>
      <c r="AW81" s="568"/>
      <c r="AX81" s="265"/>
      <c r="AY81" s="265"/>
      <c r="AZ81" s="266"/>
      <c r="BA81" s="267"/>
      <c r="BB81" s="268"/>
      <c r="BC81" s="268"/>
      <c r="BD81" s="269"/>
      <c r="BE81" s="269"/>
      <c r="BF81" s="270"/>
      <c r="BG81" s="563"/>
      <c r="BH81" s="564"/>
      <c r="BI81" s="565"/>
      <c r="BJ81" s="563"/>
      <c r="BK81" s="269"/>
      <c r="BL81" s="272"/>
      <c r="BM81" s="272"/>
      <c r="BN81" s="273"/>
      <c r="BO81" s="273"/>
      <c r="BP81" s="274"/>
      <c r="BR81" s="269"/>
      <c r="BZ81" s="519" t="s">
        <v>1281</v>
      </c>
      <c r="CA81" s="517" t="str">
        <f t="shared" si="9"/>
        <v>1621424</v>
      </c>
      <c r="CB81" s="518" t="s">
        <v>1313</v>
      </c>
      <c r="CC81" s="295"/>
      <c r="CD81" s="179"/>
      <c r="CE81" s="179"/>
      <c r="CF81" s="179"/>
      <c r="CG81" s="295"/>
      <c r="CH81" s="186" t="s">
        <v>132</v>
      </c>
      <c r="CI81" s="186" t="s">
        <v>61</v>
      </c>
      <c r="CJ81" s="186">
        <v>7</v>
      </c>
      <c r="CK81" s="186" t="s">
        <v>430</v>
      </c>
      <c r="CL81" s="186" t="s">
        <v>430</v>
      </c>
      <c r="CM81" s="186"/>
      <c r="CN81" s="186"/>
      <c r="CO81" s="187" t="s">
        <v>131</v>
      </c>
      <c r="CP81" s="245" t="str">
        <f>IF(OR(記入シート1!V103="",記入シート1!X103="",記入シート1!Z103="",記入シート1!AB103="",記入シート1!AD103="",記入シート1!AF103="",記入シート1!AH103=""),"",RIGHT("0" &amp; 記入シート1!V103&amp;記入シート1!X103&amp;記入シート1!Z103&amp;記入シート1!AB103&amp;記入シート1!AD103&amp;記入シート1!AF103&amp;記入シート1!AH103,7))</f>
        <v/>
      </c>
      <c r="CQ81" s="167"/>
      <c r="CR81" s="173"/>
      <c r="CS81" s="173"/>
      <c r="CT81" s="173"/>
      <c r="CU81" s="173"/>
      <c r="CV81" s="169"/>
      <c r="CW81" s="275"/>
      <c r="CX81" s="275"/>
      <c r="CY81" s="315"/>
      <c r="CZ81" s="316"/>
      <c r="DA81" s="315"/>
      <c r="DC81" s="167"/>
      <c r="DD81" s="167"/>
      <c r="DE81" s="293"/>
      <c r="DF81" s="173"/>
      <c r="DG81" s="173"/>
      <c r="DO81" s="284"/>
      <c r="DP81" s="284"/>
      <c r="DQ81" s="538"/>
      <c r="DR81" s="538"/>
      <c r="DS81" s="538"/>
      <c r="DT81" s="538"/>
      <c r="DU81" s="538"/>
      <c r="DV81" s="295"/>
      <c r="DX81" s="177"/>
      <c r="DY81" s="177"/>
    </row>
    <row r="82" spans="1:129" ht="19.5" customHeight="1">
      <c r="A82" s="545"/>
      <c r="B82" s="84"/>
      <c r="C82" s="2025" t="s">
        <v>1972</v>
      </c>
      <c r="D82" s="2026"/>
      <c r="E82" s="2026"/>
      <c r="F82" s="2026"/>
      <c r="G82" s="2026"/>
      <c r="H82" s="2026"/>
      <c r="I82" s="2026"/>
      <c r="J82" s="2026"/>
      <c r="K82" s="2026"/>
      <c r="L82" s="2026"/>
      <c r="M82" s="2026"/>
      <c r="N82" s="2027"/>
      <c r="O82" s="1003"/>
      <c r="P82" s="1004"/>
      <c r="Q82" s="915" t="s">
        <v>1975</v>
      </c>
      <c r="R82" s="888"/>
      <c r="S82" s="888"/>
      <c r="T82" s="888"/>
      <c r="U82" s="888"/>
      <c r="V82" s="888"/>
      <c r="W82" s="888"/>
      <c r="X82" s="888"/>
      <c r="Y82" s="888"/>
      <c r="Z82" s="888"/>
      <c r="AA82" s="881"/>
      <c r="AB82" s="881"/>
      <c r="AC82" s="916"/>
      <c r="AD82" s="916"/>
      <c r="AE82" s="916"/>
      <c r="AF82" s="916"/>
      <c r="AG82" s="917"/>
      <c r="AH82" s="917"/>
      <c r="AI82" s="917"/>
      <c r="AJ82" s="917"/>
      <c r="AK82" s="917"/>
      <c r="AL82" s="917"/>
      <c r="AM82" s="917"/>
      <c r="AN82" s="917"/>
      <c r="AO82" s="917"/>
      <c r="AP82" s="917"/>
      <c r="AQ82" s="917"/>
      <c r="AR82" s="917"/>
      <c r="AS82" s="917"/>
      <c r="AT82" s="918"/>
      <c r="AU82" s="72"/>
      <c r="AV82" s="160" t="b">
        <v>0</v>
      </c>
      <c r="AW82" s="280"/>
      <c r="AX82" s="280"/>
      <c r="AY82" s="280"/>
      <c r="AZ82" s="280"/>
      <c r="BA82" s="269"/>
      <c r="BB82" s="268"/>
      <c r="BC82" s="268"/>
      <c r="BD82" s="269"/>
      <c r="BE82" s="269"/>
      <c r="BF82" s="270"/>
      <c r="BG82" s="563"/>
      <c r="BH82" s="564"/>
      <c r="BI82" s="565"/>
      <c r="BJ82" s="563"/>
      <c r="BK82" s="269"/>
      <c r="BL82" s="272"/>
      <c r="BM82" s="272"/>
      <c r="BN82" s="273"/>
      <c r="BO82" s="273"/>
      <c r="BP82" s="274"/>
      <c r="BR82" s="269"/>
      <c r="BZ82" s="519" t="s">
        <v>1282</v>
      </c>
      <c r="CA82" s="517" t="str">
        <f t="shared" si="9"/>
        <v>1621423</v>
      </c>
      <c r="CB82" s="518" t="s">
        <v>1314</v>
      </c>
      <c r="CC82" s="295"/>
      <c r="CD82" s="179"/>
      <c r="CE82" s="179"/>
      <c r="CF82" s="179"/>
      <c r="CG82" s="295"/>
      <c r="CH82" s="676" t="s">
        <v>1704</v>
      </c>
      <c r="CI82" s="676" t="s">
        <v>130</v>
      </c>
      <c r="CJ82" s="676">
        <v>100</v>
      </c>
      <c r="CK82" s="676" t="s">
        <v>1695</v>
      </c>
      <c r="CL82" s="676" t="s">
        <v>1695</v>
      </c>
      <c r="CM82" s="676"/>
      <c r="CN82" s="676"/>
      <c r="CO82" s="677" t="s">
        <v>129</v>
      </c>
      <c r="CP82" s="678" t="str">
        <f>DBCS(記入シート1!I107)</f>
        <v/>
      </c>
      <c r="CQ82" s="167"/>
      <c r="CR82" s="173"/>
      <c r="CS82" s="173"/>
      <c r="CT82" s="173"/>
      <c r="CU82" s="173"/>
      <c r="CV82" s="169"/>
      <c r="CW82" s="275"/>
      <c r="CX82" s="275"/>
      <c r="CY82" s="315"/>
      <c r="CZ82" s="316"/>
      <c r="DA82" s="315"/>
      <c r="DC82" s="167"/>
      <c r="DD82" s="167"/>
      <c r="DE82" s="293"/>
      <c r="DF82" s="173"/>
      <c r="DG82" s="173"/>
      <c r="DO82" s="284"/>
      <c r="DP82" s="284"/>
      <c r="DQ82" s="538"/>
      <c r="DR82" s="538"/>
      <c r="DS82" s="538"/>
      <c r="DT82" s="538"/>
      <c r="DU82" s="538"/>
      <c r="DV82" s="295"/>
      <c r="DX82" s="177"/>
      <c r="DY82" s="177"/>
    </row>
    <row r="83" spans="1:129" ht="19.5" customHeight="1" thickBot="1">
      <c r="A83" s="545"/>
      <c r="B83" s="84"/>
      <c r="C83" s="2025" t="s">
        <v>1973</v>
      </c>
      <c r="D83" s="2026"/>
      <c r="E83" s="2026"/>
      <c r="F83" s="2026"/>
      <c r="G83" s="2026"/>
      <c r="H83" s="2026"/>
      <c r="I83" s="2026"/>
      <c r="J83" s="2026"/>
      <c r="K83" s="2026"/>
      <c r="L83" s="2026"/>
      <c r="M83" s="2026"/>
      <c r="N83" s="2027"/>
      <c r="O83" s="1003"/>
      <c r="P83" s="1004"/>
      <c r="Q83" s="915" t="s">
        <v>1976</v>
      </c>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919"/>
      <c r="AU83" s="72"/>
      <c r="AV83" s="160" t="b">
        <v>0</v>
      </c>
      <c r="AW83" s="280"/>
      <c r="AX83" s="280"/>
      <c r="AY83" s="280"/>
      <c r="AZ83" s="280"/>
      <c r="BA83" s="269"/>
      <c r="BB83" s="268"/>
      <c r="BC83" s="268"/>
      <c r="BD83" s="269"/>
      <c r="BE83" s="269"/>
      <c r="BF83" s="270"/>
      <c r="BG83" s="563"/>
      <c r="BH83" s="564"/>
      <c r="BI83" s="565"/>
      <c r="BJ83" s="563"/>
      <c r="BK83" s="269"/>
      <c r="BL83" s="272"/>
      <c r="BM83" s="272"/>
      <c r="BN83" s="273"/>
      <c r="BO83" s="273"/>
      <c r="BP83" s="274"/>
      <c r="BR83" s="269"/>
      <c r="BZ83" s="519" t="s">
        <v>1283</v>
      </c>
      <c r="CA83" s="517" t="str">
        <f t="shared" si="9"/>
        <v>0107746</v>
      </c>
      <c r="CB83" s="518" t="s">
        <v>1315</v>
      </c>
      <c r="CC83" s="295"/>
      <c r="CD83" s="179"/>
      <c r="CE83" s="179"/>
      <c r="CF83" s="179"/>
      <c r="CG83" s="295"/>
      <c r="CH83" s="676" t="s">
        <v>1710</v>
      </c>
      <c r="CI83" s="676" t="s">
        <v>21</v>
      </c>
      <c r="CJ83" s="676">
        <v>100</v>
      </c>
      <c r="CK83" s="676" t="s">
        <v>1695</v>
      </c>
      <c r="CL83" s="676" t="s">
        <v>1695</v>
      </c>
      <c r="CM83" s="676"/>
      <c r="CN83" s="676"/>
      <c r="CO83" s="677" t="s">
        <v>128</v>
      </c>
      <c r="CP83" s="678" t="str">
        <f>ASC(LEFT(IF(LEFT(T(記入シート1!I105),8)="カブシキガイシャ",SUBSTITUTE(T(記入シート1!I105),"カブシキガイシャ","カ)"),IF(RIGHT(T(記入シート1!I105),8)="カブシキガイシャ",SUBSTITUTE(T(記入シート1!I105),"カブシキガイシャ","(カ"),IF(LEFT(T(記入シート1!I105),8)="ユウゲンガイシャ",SUBSTITUTE(T(記入シート1!I105),"ユウゲンガイシャ","ユ)"),IF(RIGHT(T(記入シート1!I105),8)="ユウゲンガイシャ",SUBSTITUTE(T(記入シート1!I105),"ユウゲンガイシャ","(ユ"),T(SUBSTITUTE(SUBSTITUTE(記入シート1!I105,"ヴ","ウﾞ"),"・",".")))))),35))</f>
        <v/>
      </c>
      <c r="CQ83" s="167"/>
      <c r="CR83" s="173"/>
      <c r="CS83" s="173"/>
      <c r="CT83" s="173"/>
      <c r="CU83" s="173"/>
      <c r="CV83" s="169"/>
      <c r="CW83" s="275"/>
      <c r="CX83" s="275"/>
      <c r="CY83" s="315"/>
      <c r="CZ83" s="316"/>
      <c r="DA83" s="315"/>
      <c r="DC83" s="167"/>
      <c r="DD83" s="167"/>
      <c r="DE83" s="293"/>
      <c r="DF83" s="173"/>
      <c r="DG83" s="173"/>
      <c r="DO83" s="284"/>
      <c r="DP83" s="233"/>
      <c r="DQ83" s="539"/>
      <c r="DR83" s="539"/>
      <c r="DS83" s="539"/>
      <c r="DT83" s="539"/>
      <c r="DU83" s="539"/>
      <c r="DV83" s="295"/>
      <c r="DX83" s="177"/>
      <c r="DY83" s="177"/>
    </row>
    <row r="84" spans="1:129" ht="19.5" hidden="1" customHeight="1">
      <c r="A84" s="545" t="s">
        <v>1210</v>
      </c>
      <c r="B84" s="84"/>
      <c r="C84" s="2028"/>
      <c r="D84" s="2029"/>
      <c r="E84" s="2029"/>
      <c r="F84" s="2029"/>
      <c r="G84" s="2029"/>
      <c r="H84" s="2029"/>
      <c r="I84" s="2029"/>
      <c r="J84" s="2029"/>
      <c r="K84" s="2029"/>
      <c r="L84" s="2029"/>
      <c r="M84" s="2029"/>
      <c r="N84" s="2030"/>
      <c r="O84" s="1003"/>
      <c r="P84" s="1004"/>
      <c r="Q84" s="920"/>
      <c r="R84" s="921"/>
      <c r="S84" s="921"/>
      <c r="T84" s="921"/>
      <c r="U84" s="921"/>
      <c r="V84" s="921"/>
      <c r="W84" s="921"/>
      <c r="X84" s="921"/>
      <c r="Y84" s="921"/>
      <c r="Z84" s="921"/>
      <c r="AA84" s="922"/>
      <c r="AB84" s="922"/>
      <c r="AC84" s="922"/>
      <c r="AD84" s="922"/>
      <c r="AE84" s="922"/>
      <c r="AF84" s="922"/>
      <c r="AG84" s="923"/>
      <c r="AH84" s="923"/>
      <c r="AI84" s="924"/>
      <c r="AJ84" s="924"/>
      <c r="AK84" s="924"/>
      <c r="AL84" s="924"/>
      <c r="AM84" s="924"/>
      <c r="AN84" s="924"/>
      <c r="AO84" s="924"/>
      <c r="AP84" s="924"/>
      <c r="AQ84" s="924"/>
      <c r="AR84" s="924"/>
      <c r="AS84" s="924"/>
      <c r="AT84" s="925"/>
      <c r="AU84" s="72"/>
      <c r="AW84" s="280"/>
      <c r="AX84" s="280"/>
      <c r="AY84" s="280"/>
      <c r="AZ84" s="280"/>
      <c r="BA84" s="269"/>
      <c r="BB84" s="268"/>
      <c r="BC84" s="268"/>
      <c r="BD84" s="269"/>
      <c r="BE84" s="269"/>
      <c r="BF84" s="270"/>
      <c r="BG84" s="563"/>
      <c r="BH84" s="564"/>
      <c r="BI84" s="565"/>
      <c r="BJ84" s="563"/>
      <c r="BK84" s="269"/>
      <c r="BL84" s="272"/>
      <c r="BM84" s="272"/>
      <c r="BN84" s="273"/>
      <c r="BO84" s="273"/>
      <c r="BP84" s="274"/>
      <c r="BR84" s="269"/>
      <c r="BZ84" s="519" t="s">
        <v>1985</v>
      </c>
      <c r="CA84" s="517" t="str">
        <f t="shared" si="9"/>
        <v>9999995</v>
      </c>
      <c r="CB84" s="518" t="s">
        <v>1986</v>
      </c>
      <c r="CC84" s="295"/>
      <c r="CD84" s="179"/>
      <c r="CE84" s="179"/>
      <c r="CF84" s="179"/>
      <c r="CG84" s="295"/>
      <c r="CH84" s="180" t="s">
        <v>277</v>
      </c>
      <c r="CI84" s="181" t="s">
        <v>532</v>
      </c>
      <c r="CJ84" s="181" t="s">
        <v>275</v>
      </c>
      <c r="CK84" s="180" t="s">
        <v>274</v>
      </c>
      <c r="CL84" s="180" t="s">
        <v>533</v>
      </c>
      <c r="CM84" s="180" t="s">
        <v>280</v>
      </c>
      <c r="CN84" s="180" t="s">
        <v>281</v>
      </c>
      <c r="CO84" s="180" t="s">
        <v>327</v>
      </c>
      <c r="CP84" s="180" t="s">
        <v>328</v>
      </c>
      <c r="CQ84" s="167"/>
      <c r="CR84" s="173"/>
      <c r="CS84" s="173"/>
      <c r="CT84" s="173"/>
      <c r="CU84" s="173"/>
      <c r="CV84" s="169"/>
      <c r="CW84" s="275"/>
      <c r="CX84" s="275"/>
      <c r="CY84" s="315"/>
      <c r="CZ84" s="316"/>
      <c r="DA84" s="315"/>
      <c r="DC84" s="167"/>
      <c r="DD84" s="167"/>
      <c r="DE84" s="293"/>
      <c r="DF84" s="173"/>
      <c r="DG84" s="173"/>
      <c r="DO84" s="284"/>
      <c r="DP84" s="233"/>
      <c r="DQ84" s="539"/>
      <c r="DR84" s="539"/>
      <c r="DS84" s="539"/>
      <c r="DT84" s="539"/>
      <c r="DU84" s="539"/>
      <c r="DV84" s="295"/>
      <c r="DX84" s="177"/>
      <c r="DY84" s="177"/>
    </row>
    <row r="85" spans="1:129" ht="19.5" hidden="1" customHeight="1" thickBot="1">
      <c r="A85" s="545" t="s">
        <v>1210</v>
      </c>
      <c r="B85" s="84"/>
      <c r="C85" s="1983"/>
      <c r="D85" s="1984"/>
      <c r="E85" s="1984"/>
      <c r="F85" s="1984"/>
      <c r="G85" s="1984"/>
      <c r="H85" s="1984"/>
      <c r="I85" s="1984"/>
      <c r="J85" s="1984"/>
      <c r="K85" s="1984"/>
      <c r="L85" s="1984"/>
      <c r="M85" s="1984"/>
      <c r="N85" s="1985"/>
      <c r="O85" s="1006"/>
      <c r="P85" s="1007"/>
      <c r="Q85" s="926"/>
      <c r="R85" s="927"/>
      <c r="S85" s="927"/>
      <c r="T85" s="927"/>
      <c r="U85" s="927"/>
      <c r="V85" s="927"/>
      <c r="W85" s="927"/>
      <c r="X85" s="927"/>
      <c r="Y85" s="927"/>
      <c r="Z85" s="927"/>
      <c r="AA85" s="818"/>
      <c r="AB85" s="818"/>
      <c r="AC85" s="818"/>
      <c r="AD85" s="818"/>
      <c r="AE85" s="818"/>
      <c r="AF85" s="818"/>
      <c r="AG85" s="819"/>
      <c r="AH85" s="819"/>
      <c r="AI85" s="820"/>
      <c r="AJ85" s="820"/>
      <c r="AK85" s="820"/>
      <c r="AL85" s="820"/>
      <c r="AM85" s="820"/>
      <c r="AN85" s="820"/>
      <c r="AO85" s="820"/>
      <c r="AP85" s="820"/>
      <c r="AQ85" s="820"/>
      <c r="AR85" s="820"/>
      <c r="AS85" s="820"/>
      <c r="AT85" s="912"/>
      <c r="AU85" s="72"/>
      <c r="AW85" s="280"/>
      <c r="AX85" s="280"/>
      <c r="AY85" s="280"/>
      <c r="AZ85" s="280"/>
      <c r="BA85" s="269"/>
      <c r="BB85" s="268"/>
      <c r="BC85" s="268"/>
      <c r="BD85" s="269"/>
      <c r="BE85" s="269"/>
      <c r="BF85" s="270"/>
      <c r="BG85" s="563"/>
      <c r="BH85" s="564"/>
      <c r="BI85" s="565"/>
      <c r="BJ85" s="563"/>
      <c r="BK85" s="269"/>
      <c r="BL85" s="272"/>
      <c r="BM85" s="272"/>
      <c r="BN85" s="273"/>
      <c r="BO85" s="273"/>
      <c r="BP85" s="274"/>
      <c r="BR85" s="269"/>
      <c r="BZ85" s="517">
        <v>1626031</v>
      </c>
      <c r="CA85" s="517" t="str">
        <f t="shared" si="9"/>
        <v>1626031</v>
      </c>
      <c r="CB85" s="518" t="s">
        <v>2072</v>
      </c>
      <c r="CC85" s="295"/>
      <c r="CD85" s="179"/>
      <c r="CE85" s="179"/>
      <c r="CF85" s="179"/>
      <c r="CG85" s="295"/>
      <c r="CH85" s="186" t="s">
        <v>117</v>
      </c>
      <c r="CI85" s="186" t="s">
        <v>21</v>
      </c>
      <c r="CJ85" s="186">
        <v>40</v>
      </c>
      <c r="CK85" s="186" t="s">
        <v>170</v>
      </c>
      <c r="CL85" s="186" t="s">
        <v>402</v>
      </c>
      <c r="CM85" s="186"/>
      <c r="CN85" s="186"/>
      <c r="CO85" s="187" t="s">
        <v>116</v>
      </c>
      <c r="CP85" s="245" t="str">
        <f>ASC(SUBSTITUTE(SUBSTITUTE(SUBSTITUTE(SUBSTITUTE(記入シート1!I112,"　","")," ",""),"ヴ","ウﾞ"),"・",""))&amp;" "&amp;ASC(SUBSTITUTE(SUBSTITUTE(SUBSTITUTE(SUBSTITUTE(記入シート1!Q112,"　","")," ",""),"ヴ","ウﾞ"),"・",""))</f>
        <v xml:space="preserve"> </v>
      </c>
      <c r="CQ85" s="167"/>
      <c r="CR85" s="173"/>
      <c r="CS85" s="173"/>
      <c r="CT85" s="173"/>
      <c r="CU85" s="173"/>
      <c r="CV85" s="169"/>
      <c r="CW85" s="275"/>
      <c r="CX85" s="275"/>
      <c r="CY85" s="315"/>
      <c r="CZ85" s="316"/>
      <c r="DA85" s="315"/>
      <c r="DC85" s="167"/>
      <c r="DD85" s="167"/>
      <c r="DE85" s="293"/>
      <c r="DF85" s="173"/>
      <c r="DG85" s="173"/>
      <c r="DO85" s="284"/>
      <c r="DP85" s="233"/>
      <c r="DQ85" s="539"/>
      <c r="DR85" s="539"/>
      <c r="DS85" s="539"/>
      <c r="DT85" s="539"/>
      <c r="DU85" s="539"/>
      <c r="DV85" s="295"/>
      <c r="DX85" s="177"/>
      <c r="DY85" s="177"/>
    </row>
    <row r="86" spans="1:129" s="7" customFormat="1" ht="19.5" customHeight="1">
      <c r="A86" s="51"/>
      <c r="B86" s="84"/>
      <c r="C86" s="666"/>
      <c r="D86" s="666"/>
      <c r="E86" s="666"/>
      <c r="F86" s="666"/>
      <c r="G86" s="666"/>
      <c r="H86" s="666"/>
      <c r="I86" s="666"/>
      <c r="J86" s="666"/>
      <c r="K86" s="666"/>
      <c r="L86" s="668"/>
      <c r="M86" s="669"/>
      <c r="N86" s="670"/>
      <c r="O86" s="670"/>
      <c r="P86" s="670"/>
      <c r="Q86" s="670"/>
      <c r="R86" s="670"/>
      <c r="S86" s="670"/>
      <c r="T86" s="670"/>
      <c r="U86" s="670"/>
      <c r="V86" s="821"/>
      <c r="W86" s="821"/>
      <c r="X86" s="821"/>
      <c r="Y86" s="821"/>
      <c r="Z86" s="821"/>
      <c r="AA86" s="821"/>
      <c r="AB86" s="821"/>
      <c r="AC86" s="821"/>
      <c r="AD86" s="821"/>
      <c r="AE86" s="821"/>
      <c r="AF86" s="821"/>
      <c r="AG86" s="821"/>
      <c r="AH86" s="821"/>
      <c r="AI86" s="821"/>
      <c r="AJ86" s="821"/>
      <c r="AK86" s="821"/>
      <c r="AL86" s="821"/>
      <c r="AM86" s="821"/>
      <c r="AN86" s="821"/>
      <c r="AO86" s="821"/>
      <c r="AP86" s="821"/>
      <c r="AQ86" s="821"/>
      <c r="AR86" s="821"/>
      <c r="AS86" s="821"/>
      <c r="AT86" s="821"/>
      <c r="AU86" s="72"/>
      <c r="AV86" s="160"/>
      <c r="AW86" s="280"/>
      <c r="AX86" s="280"/>
      <c r="AY86" s="18"/>
      <c r="AZ86" s="18"/>
      <c r="BA86" s="11"/>
      <c r="BB86" s="11"/>
      <c r="BC86" s="11"/>
      <c r="BD86" s="11"/>
      <c r="BE86" s="280"/>
      <c r="BF86" s="269"/>
      <c r="BG86" s="268"/>
      <c r="BH86" s="268"/>
      <c r="BI86" s="269"/>
      <c r="BJ86" s="271"/>
      <c r="BK86" s="269"/>
      <c r="BL86" s="272"/>
      <c r="BM86" s="272"/>
      <c r="BN86" s="273"/>
      <c r="BO86" s="273"/>
      <c r="BP86" s="274"/>
      <c r="BQ86" s="11"/>
      <c r="BR86" s="269"/>
      <c r="BS86" s="11"/>
      <c r="BT86" s="11"/>
      <c r="BU86" s="11"/>
      <c r="BV86" s="11"/>
      <c r="BW86" s="11"/>
      <c r="BX86" s="11"/>
      <c r="BY86" s="11"/>
      <c r="BZ86" s="517">
        <v>1626033</v>
      </c>
      <c r="CA86" s="517" t="str">
        <f t="shared" si="9"/>
        <v>1626033</v>
      </c>
      <c r="CB86" s="518" t="s">
        <v>2073</v>
      </c>
      <c r="CC86" s="295"/>
      <c r="CD86" s="179"/>
      <c r="CE86" s="179"/>
      <c r="CF86" s="179"/>
      <c r="CG86" s="295"/>
      <c r="CH86" s="186" t="s">
        <v>403</v>
      </c>
      <c r="CI86" s="186" t="s">
        <v>20</v>
      </c>
      <c r="CJ86" s="186">
        <v>40</v>
      </c>
      <c r="CK86" s="186" t="s">
        <v>170</v>
      </c>
      <c r="CL86" s="186" t="s">
        <v>402</v>
      </c>
      <c r="CM86" s="186"/>
      <c r="CN86" s="186"/>
      <c r="CO86" s="187" t="s">
        <v>118</v>
      </c>
      <c r="CP86" s="245" t="str">
        <f>T(SUBSTITUTE(SUBSTITUTE(記入シート1!I113,"　","")," ",""))&amp;"　"&amp;T(SUBSTITUTE(SUBSTITUTE(記入シート1!Q113,"　","")," ",""))</f>
        <v>　</v>
      </c>
      <c r="CQ86" s="167"/>
      <c r="CR86" s="173"/>
      <c r="CS86" s="173"/>
      <c r="CT86" s="173"/>
      <c r="CU86" s="173"/>
      <c r="CV86" s="169"/>
      <c r="CW86" s="275"/>
      <c r="CX86" s="275"/>
      <c r="CY86" s="315"/>
      <c r="CZ86" s="316"/>
      <c r="DA86" s="315"/>
      <c r="DB86" s="167"/>
      <c r="DC86" s="167"/>
      <c r="DD86" s="167"/>
      <c r="DE86" s="293"/>
      <c r="DF86" s="173"/>
      <c r="DG86" s="173"/>
      <c r="DH86" s="167"/>
      <c r="DI86" s="167"/>
      <c r="DJ86" s="275"/>
      <c r="DK86" s="167"/>
      <c r="DL86" s="276"/>
      <c r="DM86" s="276"/>
      <c r="DN86" s="277"/>
      <c r="DO86" s="233"/>
      <c r="DP86" s="233"/>
      <c r="DQ86" s="539"/>
      <c r="DR86" s="539"/>
      <c r="DS86" s="539"/>
      <c r="DT86" s="539"/>
      <c r="DU86" s="539"/>
      <c r="DV86" s="295"/>
      <c r="DX86" s="177"/>
      <c r="DY86" s="177"/>
    </row>
    <row r="87" spans="1:129" ht="19.5" customHeight="1">
      <c r="A87" s="51"/>
      <c r="B87" s="84"/>
      <c r="C87" s="850"/>
      <c r="D87" s="850"/>
      <c r="E87" s="850"/>
      <c r="F87" s="850"/>
      <c r="G87" s="850"/>
      <c r="H87" s="850"/>
      <c r="I87" s="850"/>
      <c r="J87" s="850"/>
      <c r="K87" s="850"/>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72"/>
      <c r="BE87" s="18"/>
      <c r="BY87" s="253"/>
      <c r="BZ87" s="517">
        <v>1626035</v>
      </c>
      <c r="CA87" s="517" t="str">
        <f t="shared" si="9"/>
        <v>1626035</v>
      </c>
      <c r="CB87" s="518" t="s">
        <v>2074</v>
      </c>
      <c r="CC87" s="295"/>
      <c r="CD87" s="179"/>
      <c r="CE87" s="179"/>
      <c r="CF87" s="179"/>
      <c r="CG87" s="295"/>
      <c r="CH87" s="186" t="s">
        <v>412</v>
      </c>
      <c r="CI87" s="186" t="s">
        <v>20</v>
      </c>
      <c r="CJ87" s="186">
        <v>40</v>
      </c>
      <c r="CK87" s="186" t="s">
        <v>383</v>
      </c>
      <c r="CL87" s="186" t="s">
        <v>383</v>
      </c>
      <c r="CM87" s="186"/>
      <c r="CN87" s="186"/>
      <c r="CO87" s="187" t="s">
        <v>113</v>
      </c>
      <c r="CP87" s="245" t="str">
        <f>T(記入シート1!AE112)</f>
        <v/>
      </c>
      <c r="CQ87" s="167"/>
      <c r="CR87" s="173"/>
      <c r="CS87" s="173"/>
      <c r="CT87" s="173"/>
      <c r="CU87" s="173"/>
      <c r="CV87" s="169"/>
      <c r="CW87" s="275"/>
      <c r="CX87" s="275"/>
      <c r="CY87" s="315"/>
      <c r="CZ87" s="316"/>
      <c r="DA87" s="315"/>
      <c r="DC87" s="167"/>
      <c r="DD87" s="167"/>
      <c r="DE87" s="300"/>
      <c r="DF87" s="173"/>
      <c r="DG87" s="173"/>
      <c r="DO87" s="233"/>
      <c r="DV87" s="295"/>
      <c r="DX87" s="177"/>
      <c r="DY87" s="177"/>
    </row>
    <row r="88" spans="1:129" ht="19.5" customHeight="1" thickBot="1">
      <c r="A88" s="51"/>
      <c r="B88" s="84"/>
      <c r="C88" s="850"/>
      <c r="D88" s="850"/>
      <c r="E88" s="850"/>
      <c r="F88" s="850"/>
      <c r="G88" s="850"/>
      <c r="H88" s="850"/>
      <c r="I88" s="850"/>
      <c r="J88" s="850"/>
      <c r="K88" s="850"/>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72"/>
      <c r="BE88" s="18"/>
      <c r="BY88" s="253"/>
      <c r="BZ88" s="517">
        <v>1300134</v>
      </c>
      <c r="CA88" s="517" t="str">
        <f t="shared" si="9"/>
        <v>1300134</v>
      </c>
      <c r="CB88" s="518" t="s">
        <v>2075</v>
      </c>
      <c r="CC88" s="295"/>
      <c r="CD88" s="179"/>
      <c r="CE88" s="179"/>
      <c r="CF88" s="179"/>
      <c r="CG88" s="295"/>
      <c r="CH88" s="186" t="s">
        <v>112</v>
      </c>
      <c r="CI88" s="186" t="s">
        <v>21</v>
      </c>
      <c r="CJ88" s="186">
        <v>15</v>
      </c>
      <c r="CK88" s="186" t="s">
        <v>170</v>
      </c>
      <c r="CL88" s="186" t="s">
        <v>87</v>
      </c>
      <c r="CM88" s="299"/>
      <c r="CN88" s="299"/>
      <c r="CO88" s="187" t="s">
        <v>111</v>
      </c>
      <c r="CP88" s="245" t="str">
        <f>ASC(記入シート1!AE113)</f>
        <v/>
      </c>
      <c r="CQ88" s="167"/>
      <c r="CR88" s="173"/>
      <c r="CS88" s="173"/>
      <c r="CT88" s="173"/>
      <c r="CU88" s="173"/>
      <c r="CV88" s="169"/>
      <c r="CW88" s="275"/>
      <c r="CX88" s="275"/>
      <c r="CY88" s="315"/>
      <c r="CZ88" s="316"/>
      <c r="DA88" s="315"/>
      <c r="DC88" s="167"/>
      <c r="DD88" s="167"/>
      <c r="DE88" s="300"/>
      <c r="DF88" s="173"/>
      <c r="DG88" s="173"/>
      <c r="DO88" s="233"/>
      <c r="DV88" s="295"/>
      <c r="DX88" s="177"/>
      <c r="DY88" s="177"/>
    </row>
    <row r="89" spans="1:129" ht="19.5" customHeight="1">
      <c r="A89" s="51"/>
      <c r="B89" s="84">
        <f>IF(OR(AV89="NG",AV100="NG",AV119="NG"),1,0)</f>
        <v>0</v>
      </c>
      <c r="C89" s="1986" t="s">
        <v>1198</v>
      </c>
      <c r="D89" s="1987"/>
      <c r="E89" s="1987"/>
      <c r="F89" s="1987"/>
      <c r="G89" s="1987"/>
      <c r="H89" s="1987"/>
      <c r="I89" s="1988"/>
      <c r="J89" s="1919" t="s">
        <v>924</v>
      </c>
      <c r="K89" s="1919"/>
      <c r="L89" s="1919"/>
      <c r="M89" s="1919"/>
      <c r="N89" s="1919"/>
      <c r="O89" s="1919"/>
      <c r="P89" s="1919"/>
      <c r="Q89" s="1995" t="s">
        <v>1999</v>
      </c>
      <c r="R89" s="1996"/>
      <c r="S89" s="1996"/>
      <c r="T89" s="1996"/>
      <c r="U89" s="1996"/>
      <c r="V89" s="1996"/>
      <c r="W89" s="1996"/>
      <c r="X89" s="1996"/>
      <c r="Y89" s="1996"/>
      <c r="Z89" s="1996"/>
      <c r="AA89" s="1996"/>
      <c r="AB89" s="1996"/>
      <c r="AC89" s="1996"/>
      <c r="AD89" s="1996"/>
      <c r="AE89" s="1996"/>
      <c r="AF89" s="1996"/>
      <c r="AG89" s="1996"/>
      <c r="AH89" s="1996"/>
      <c r="AI89" s="1996"/>
      <c r="AJ89" s="1996"/>
      <c r="AK89" s="1997"/>
      <c r="AL89" s="1998" t="s">
        <v>1473</v>
      </c>
      <c r="AM89" s="1999"/>
      <c r="AN89" s="1999"/>
      <c r="AO89" s="1999"/>
      <c r="AP89" s="1999"/>
      <c r="AQ89" s="1999"/>
      <c r="AR89" s="1999"/>
      <c r="AS89" s="1999"/>
      <c r="AT89" s="2000"/>
      <c r="AU89" s="72"/>
      <c r="AV89" s="671" t="str">
        <f>IF(AV77=TRUE,IF(AND(Q89&lt;&gt;"",Q91&lt;&gt;"",Q92&lt;&gt;"",Q93&lt;&gt;"",Q94&lt;&gt;"",Q95&lt;&gt;"",AE95&lt;&gt;"",Q96&lt;&gt;"",Q97&lt;&gt;""),"OK","NG"),"OK")</f>
        <v>OK</v>
      </c>
      <c r="AW89" s="672" t="s">
        <v>1544</v>
      </c>
      <c r="AY89" s="7"/>
      <c r="AZ89" s="7"/>
      <c r="BA89" s="7"/>
      <c r="BB89" s="7"/>
      <c r="BC89" s="7"/>
      <c r="BD89" s="7"/>
      <c r="BE89" s="18"/>
      <c r="BY89" s="253"/>
      <c r="BZ89" s="517">
        <v>1301064</v>
      </c>
      <c r="CA89" s="517" t="str">
        <f t="shared" si="9"/>
        <v>1301064</v>
      </c>
      <c r="CB89" s="518" t="s">
        <v>2076</v>
      </c>
      <c r="CC89" s="295"/>
      <c r="CD89" s="179"/>
      <c r="CE89" s="179"/>
      <c r="CF89" s="179"/>
      <c r="CG89" s="295"/>
      <c r="CH89" s="186" t="s">
        <v>413</v>
      </c>
      <c r="CI89" s="186" t="s">
        <v>21</v>
      </c>
      <c r="CJ89" s="186">
        <v>128</v>
      </c>
      <c r="CK89" s="186" t="s">
        <v>170</v>
      </c>
      <c r="CL89" s="186" t="s">
        <v>87</v>
      </c>
      <c r="CM89" s="186"/>
      <c r="CN89" s="186"/>
      <c r="CO89" s="187" t="s">
        <v>109</v>
      </c>
      <c r="CP89" s="245" t="str">
        <f>ASC(記入シート1!AE115)</f>
        <v/>
      </c>
      <c r="CQ89" s="167"/>
      <c r="CR89" s="173"/>
      <c r="CS89" s="173"/>
      <c r="CT89" s="173"/>
      <c r="CU89" s="173"/>
      <c r="CV89" s="169"/>
      <c r="CW89" s="275"/>
      <c r="CX89" s="275"/>
      <c r="CY89" s="315"/>
      <c r="CZ89" s="316"/>
      <c r="DA89" s="315"/>
      <c r="DC89" s="167"/>
      <c r="DD89" s="167"/>
      <c r="DE89" s="300"/>
      <c r="DF89" s="173"/>
      <c r="DG89" s="173"/>
      <c r="DO89" s="233"/>
      <c r="DV89" s="295"/>
      <c r="DX89" s="177"/>
      <c r="DY89" s="177"/>
    </row>
    <row r="90" spans="1:129" ht="19.5" customHeight="1">
      <c r="A90" s="51"/>
      <c r="B90" s="84"/>
      <c r="C90" s="1989"/>
      <c r="D90" s="1990"/>
      <c r="E90" s="1990"/>
      <c r="F90" s="1990"/>
      <c r="G90" s="1990"/>
      <c r="H90" s="1990"/>
      <c r="I90" s="1991"/>
      <c r="J90" s="2001" t="s">
        <v>1475</v>
      </c>
      <c r="K90" s="1907"/>
      <c r="L90" s="1907"/>
      <c r="M90" s="1907"/>
      <c r="N90" s="1907"/>
      <c r="O90" s="1907"/>
      <c r="P90" s="1907"/>
      <c r="Q90" s="2002" t="s">
        <v>920</v>
      </c>
      <c r="R90" s="2002"/>
      <c r="S90" s="2002"/>
      <c r="T90" s="2002"/>
      <c r="U90" s="2002"/>
      <c r="V90" s="2002"/>
      <c r="W90" s="2002"/>
      <c r="X90" s="2002" t="s">
        <v>921</v>
      </c>
      <c r="Y90" s="2002"/>
      <c r="Z90" s="2002"/>
      <c r="AA90" s="2002"/>
      <c r="AB90" s="2002"/>
      <c r="AC90" s="2002"/>
      <c r="AD90" s="2002"/>
      <c r="AE90" s="2002" t="s">
        <v>922</v>
      </c>
      <c r="AF90" s="2002"/>
      <c r="AG90" s="2002"/>
      <c r="AH90" s="2002"/>
      <c r="AI90" s="2002"/>
      <c r="AJ90" s="2002"/>
      <c r="AK90" s="2002"/>
      <c r="AL90" s="2003" t="s">
        <v>1474</v>
      </c>
      <c r="AM90" s="2004"/>
      <c r="AN90" s="2004"/>
      <c r="AO90" s="2004"/>
      <c r="AP90" s="2004"/>
      <c r="AQ90" s="2004"/>
      <c r="AR90" s="2004"/>
      <c r="AS90" s="2004"/>
      <c r="AT90" s="2005"/>
      <c r="AU90" s="72"/>
      <c r="BE90" s="18"/>
      <c r="BZ90" s="517">
        <v>1602184</v>
      </c>
      <c r="CA90" s="517" t="str">
        <f t="shared" si="9"/>
        <v>1602184</v>
      </c>
      <c r="CB90" s="518" t="s">
        <v>2077</v>
      </c>
      <c r="CC90" s="295"/>
      <c r="CD90" s="179"/>
      <c r="CE90" s="179"/>
      <c r="CF90" s="179"/>
      <c r="CG90" s="295"/>
      <c r="CH90" s="186" t="s">
        <v>110</v>
      </c>
      <c r="CI90" s="186" t="s">
        <v>21</v>
      </c>
      <c r="CJ90" s="186">
        <v>15</v>
      </c>
      <c r="CK90" s="186" t="s">
        <v>1451</v>
      </c>
      <c r="CL90" s="186" t="s">
        <v>1452</v>
      </c>
      <c r="CM90" s="186"/>
      <c r="CN90" s="186"/>
      <c r="CO90" s="187" t="s">
        <v>492</v>
      </c>
      <c r="CP90" s="529" t="str">
        <f>ASC(記入シート1!AE114)</f>
        <v/>
      </c>
      <c r="CQ90" s="167"/>
      <c r="CR90" s="173"/>
      <c r="CS90" s="173"/>
      <c r="CT90" s="173"/>
      <c r="CU90" s="173"/>
      <c r="CV90" s="169"/>
      <c r="CW90" s="275"/>
      <c r="CX90" s="275"/>
      <c r="CY90" s="315"/>
      <c r="CZ90" s="316"/>
      <c r="DA90" s="315"/>
      <c r="DC90" s="167"/>
      <c r="DD90" s="167"/>
      <c r="DE90" s="300"/>
      <c r="DF90" s="173"/>
      <c r="DG90" s="173"/>
      <c r="DV90" s="295"/>
      <c r="DX90" s="177"/>
      <c r="DY90" s="177"/>
    </row>
    <row r="91" spans="1:129" ht="19.5" customHeight="1">
      <c r="A91" s="51"/>
      <c r="B91" s="84"/>
      <c r="C91" s="1989"/>
      <c r="D91" s="1990"/>
      <c r="E91" s="1990"/>
      <c r="F91" s="1990"/>
      <c r="G91" s="1990"/>
      <c r="H91" s="1990"/>
      <c r="I91" s="1991"/>
      <c r="J91" s="1907"/>
      <c r="K91" s="1907"/>
      <c r="L91" s="1907"/>
      <c r="M91" s="1907"/>
      <c r="N91" s="1907"/>
      <c r="O91" s="1907"/>
      <c r="P91" s="1907"/>
      <c r="Q91" s="2009" t="s">
        <v>2001</v>
      </c>
      <c r="R91" s="2010"/>
      <c r="S91" s="2010"/>
      <c r="T91" s="2010"/>
      <c r="U91" s="2010"/>
      <c r="V91" s="2010"/>
      <c r="W91" s="2011"/>
      <c r="X91" s="2009" t="s">
        <v>2000</v>
      </c>
      <c r="Y91" s="2010"/>
      <c r="Z91" s="2010"/>
      <c r="AA91" s="2010"/>
      <c r="AB91" s="2010"/>
      <c r="AC91" s="2010"/>
      <c r="AD91" s="2011"/>
      <c r="AE91" s="2012" t="s">
        <v>2002</v>
      </c>
      <c r="AF91" s="2013"/>
      <c r="AG91" s="2013"/>
      <c r="AH91" s="2013"/>
      <c r="AI91" s="2013"/>
      <c r="AJ91" s="2013"/>
      <c r="AK91" s="2014"/>
      <c r="AL91" s="1966"/>
      <c r="AM91" s="1967"/>
      <c r="AN91" s="1967"/>
      <c r="AO91" s="1967"/>
      <c r="AP91" s="1967"/>
      <c r="AQ91" s="1967"/>
      <c r="AR91" s="1967"/>
      <c r="AS91" s="1967"/>
      <c r="AT91" s="1968"/>
      <c r="AU91" s="72"/>
      <c r="BE91" s="18"/>
      <c r="BT91" s="5"/>
      <c r="BU91" s="5"/>
      <c r="BV91" s="5"/>
      <c r="BZ91" s="517">
        <v>1202896</v>
      </c>
      <c r="CA91" s="517" t="str">
        <f t="shared" si="9"/>
        <v>1202896</v>
      </c>
      <c r="CB91" s="518" t="s">
        <v>2078</v>
      </c>
      <c r="CC91" s="295"/>
      <c r="CD91" s="179"/>
      <c r="CE91" s="179"/>
      <c r="CF91" s="179"/>
      <c r="CG91" s="295"/>
      <c r="CH91" s="285" t="s">
        <v>107</v>
      </c>
      <c r="CI91" s="285" t="s">
        <v>21</v>
      </c>
      <c r="CJ91" s="285">
        <v>40</v>
      </c>
      <c r="CK91" s="285" t="s">
        <v>170</v>
      </c>
      <c r="CL91" s="285" t="s">
        <v>87</v>
      </c>
      <c r="CM91" s="285"/>
      <c r="CN91" s="285"/>
      <c r="CO91" s="286" t="s">
        <v>106</v>
      </c>
      <c r="CP91" s="287"/>
      <c r="CQ91" s="167"/>
      <c r="CR91" s="173"/>
      <c r="CS91" s="173"/>
      <c r="CT91" s="173"/>
      <c r="CU91" s="173"/>
      <c r="CV91" s="169"/>
      <c r="CW91" s="275"/>
      <c r="CX91" s="275"/>
      <c r="CY91" s="315"/>
      <c r="CZ91" s="316"/>
      <c r="DA91" s="315"/>
      <c r="DC91" s="167"/>
      <c r="DD91" s="167"/>
      <c r="DE91" s="300"/>
      <c r="DF91" s="173"/>
      <c r="DG91" s="173"/>
      <c r="DV91" s="295"/>
      <c r="DX91" s="177"/>
      <c r="DY91" s="177"/>
    </row>
    <row r="92" spans="1:129" ht="19.5" customHeight="1">
      <c r="A92" s="51"/>
      <c r="B92" s="84"/>
      <c r="C92" s="1989"/>
      <c r="D92" s="1990"/>
      <c r="E92" s="1990"/>
      <c r="F92" s="1990"/>
      <c r="G92" s="1990"/>
      <c r="H92" s="1990"/>
      <c r="I92" s="1991"/>
      <c r="J92" s="1847" t="s">
        <v>1670</v>
      </c>
      <c r="K92" s="1972"/>
      <c r="L92" s="1973"/>
      <c r="M92" s="1980" t="s">
        <v>1663</v>
      </c>
      <c r="N92" s="1981"/>
      <c r="O92" s="1981"/>
      <c r="P92" s="1982"/>
      <c r="Q92" s="1957" t="s">
        <v>2003</v>
      </c>
      <c r="R92" s="1958"/>
      <c r="S92" s="1958"/>
      <c r="T92" s="1958"/>
      <c r="U92" s="1958"/>
      <c r="V92" s="1958"/>
      <c r="W92" s="1958"/>
      <c r="X92" s="1958"/>
      <c r="Y92" s="1958"/>
      <c r="Z92" s="1958"/>
      <c r="AA92" s="1958"/>
      <c r="AB92" s="1958"/>
      <c r="AC92" s="1958"/>
      <c r="AD92" s="1958"/>
      <c r="AE92" s="1958"/>
      <c r="AF92" s="1958"/>
      <c r="AG92" s="1958"/>
      <c r="AH92" s="1958"/>
      <c r="AI92" s="1958"/>
      <c r="AJ92" s="1958"/>
      <c r="AK92" s="1959"/>
      <c r="AL92" s="2006" t="s">
        <v>1669</v>
      </c>
      <c r="AM92" s="2007"/>
      <c r="AN92" s="2007"/>
      <c r="AO92" s="2007"/>
      <c r="AP92" s="2007"/>
      <c r="AQ92" s="2007"/>
      <c r="AR92" s="2007"/>
      <c r="AS92" s="2007"/>
      <c r="AT92" s="2008"/>
      <c r="AU92" s="72"/>
      <c r="BE92" s="18"/>
      <c r="BT92" s="5"/>
      <c r="BU92" s="5"/>
      <c r="BV92" s="5"/>
      <c r="BZ92" s="517"/>
      <c r="CC92" s="295"/>
      <c r="CD92" s="179"/>
      <c r="CE92" s="179"/>
      <c r="CF92" s="179"/>
      <c r="CG92" s="295"/>
      <c r="CH92" s="285" t="s">
        <v>414</v>
      </c>
      <c r="CI92" s="285" t="s">
        <v>20</v>
      </c>
      <c r="CJ92" s="285">
        <v>40</v>
      </c>
      <c r="CK92" s="285" t="s">
        <v>170</v>
      </c>
      <c r="CL92" s="285" t="s">
        <v>402</v>
      </c>
      <c r="CM92" s="285"/>
      <c r="CN92" s="285"/>
      <c r="CO92" s="286" t="s">
        <v>108</v>
      </c>
      <c r="CP92" s="287"/>
      <c r="CQ92" s="167"/>
      <c r="CR92" s="173"/>
      <c r="CS92" s="173"/>
      <c r="CT92" s="173"/>
      <c r="CU92" s="173"/>
      <c r="CV92" s="169"/>
      <c r="CW92" s="275"/>
      <c r="CX92" s="275"/>
      <c r="CY92" s="315"/>
      <c r="CZ92" s="316"/>
      <c r="DA92" s="315"/>
      <c r="DC92" s="167"/>
      <c r="DD92" s="167"/>
      <c r="DE92" s="300"/>
      <c r="DF92" s="173"/>
      <c r="DG92" s="173"/>
      <c r="DV92" s="295"/>
      <c r="DX92" s="177"/>
      <c r="DY92" s="177"/>
    </row>
    <row r="93" spans="1:129" ht="19.5" customHeight="1">
      <c r="A93" s="51"/>
      <c r="B93" s="84"/>
      <c r="C93" s="1989"/>
      <c r="D93" s="1990"/>
      <c r="E93" s="1990"/>
      <c r="F93" s="1990"/>
      <c r="G93" s="1990"/>
      <c r="H93" s="1990"/>
      <c r="I93" s="1991"/>
      <c r="J93" s="1974"/>
      <c r="K93" s="1975"/>
      <c r="L93" s="1976"/>
      <c r="M93" s="1980" t="s">
        <v>1664</v>
      </c>
      <c r="N93" s="1981"/>
      <c r="O93" s="1981"/>
      <c r="P93" s="1982"/>
      <c r="Q93" s="1957" t="s">
        <v>2004</v>
      </c>
      <c r="R93" s="1958"/>
      <c r="S93" s="1958"/>
      <c r="T93" s="1958"/>
      <c r="U93" s="1958"/>
      <c r="V93" s="1958"/>
      <c r="W93" s="1958"/>
      <c r="X93" s="1958"/>
      <c r="Y93" s="1958"/>
      <c r="Z93" s="1958"/>
      <c r="AA93" s="1958"/>
      <c r="AB93" s="1958"/>
      <c r="AC93" s="1958"/>
      <c r="AD93" s="1958"/>
      <c r="AE93" s="1958"/>
      <c r="AF93" s="1958"/>
      <c r="AG93" s="1958"/>
      <c r="AH93" s="1958"/>
      <c r="AI93" s="1958"/>
      <c r="AJ93" s="1958"/>
      <c r="AK93" s="1959"/>
      <c r="AL93" s="2006"/>
      <c r="AM93" s="2007"/>
      <c r="AN93" s="2007"/>
      <c r="AO93" s="2007"/>
      <c r="AP93" s="2007"/>
      <c r="AQ93" s="2007"/>
      <c r="AR93" s="2007"/>
      <c r="AS93" s="2007"/>
      <c r="AT93" s="2008"/>
      <c r="AU93" s="72"/>
      <c r="BE93" s="18"/>
      <c r="BT93" s="5"/>
      <c r="BU93" s="5"/>
      <c r="BV93" s="5"/>
      <c r="BZ93" s="517"/>
      <c r="CC93" s="295"/>
      <c r="CD93" s="179"/>
      <c r="CE93" s="179"/>
      <c r="CF93" s="179"/>
      <c r="CG93" s="295"/>
      <c r="CH93" s="285" t="s">
        <v>103</v>
      </c>
      <c r="CI93" s="285" t="s">
        <v>20</v>
      </c>
      <c r="CJ93" s="285">
        <v>40</v>
      </c>
      <c r="CK93" s="285" t="s">
        <v>81</v>
      </c>
      <c r="CL93" s="285" t="s">
        <v>81</v>
      </c>
      <c r="CM93" s="285"/>
      <c r="CN93" s="285"/>
      <c r="CO93" s="286" t="s">
        <v>102</v>
      </c>
      <c r="CP93" s="287"/>
      <c r="CQ93" s="167"/>
      <c r="CR93" s="173"/>
      <c r="CS93" s="173"/>
      <c r="CT93" s="173"/>
      <c r="CU93" s="173"/>
      <c r="CV93" s="169"/>
      <c r="CW93" s="275"/>
      <c r="CX93" s="275"/>
      <c r="CY93" s="315"/>
      <c r="CZ93" s="316"/>
      <c r="DA93" s="315"/>
      <c r="DC93" s="167"/>
      <c r="DD93" s="167"/>
      <c r="DE93" s="300"/>
      <c r="DF93" s="173"/>
      <c r="DG93" s="173"/>
      <c r="DV93" s="295"/>
      <c r="DX93" s="177"/>
      <c r="DY93" s="177"/>
    </row>
    <row r="94" spans="1:129" ht="19.5" customHeight="1">
      <c r="A94" s="51"/>
      <c r="B94" s="84"/>
      <c r="C94" s="1989"/>
      <c r="D94" s="1990"/>
      <c r="E94" s="1990"/>
      <c r="F94" s="1990"/>
      <c r="G94" s="1990"/>
      <c r="H94" s="1990"/>
      <c r="I94" s="1991"/>
      <c r="J94" s="1977"/>
      <c r="K94" s="1978"/>
      <c r="L94" s="1979"/>
      <c r="M94" s="1980" t="s">
        <v>1665</v>
      </c>
      <c r="N94" s="1981"/>
      <c r="O94" s="1981"/>
      <c r="P94" s="1982"/>
      <c r="Q94" s="1957" t="s">
        <v>2005</v>
      </c>
      <c r="R94" s="1958"/>
      <c r="S94" s="1958"/>
      <c r="T94" s="1958"/>
      <c r="U94" s="1958"/>
      <c r="V94" s="1958"/>
      <c r="W94" s="1958"/>
      <c r="X94" s="1958"/>
      <c r="Y94" s="1958"/>
      <c r="Z94" s="1958"/>
      <c r="AA94" s="1958"/>
      <c r="AB94" s="1958"/>
      <c r="AC94" s="1958"/>
      <c r="AD94" s="1958"/>
      <c r="AE94" s="1958"/>
      <c r="AF94" s="1958"/>
      <c r="AG94" s="1958"/>
      <c r="AH94" s="1958"/>
      <c r="AI94" s="1958"/>
      <c r="AJ94" s="1958"/>
      <c r="AK94" s="1959"/>
      <c r="AL94" s="2006"/>
      <c r="AM94" s="2007"/>
      <c r="AN94" s="2007"/>
      <c r="AO94" s="2007"/>
      <c r="AP94" s="2007"/>
      <c r="AQ94" s="2007"/>
      <c r="AR94" s="2007"/>
      <c r="AS94" s="2007"/>
      <c r="AT94" s="2008"/>
      <c r="AU94" s="72"/>
      <c r="BE94" s="18"/>
      <c r="BT94" s="5"/>
      <c r="BU94" s="5"/>
      <c r="BV94" s="5"/>
      <c r="BZ94" s="517"/>
      <c r="CC94" s="295"/>
      <c r="CD94" s="179"/>
      <c r="CE94" s="179"/>
      <c r="CF94" s="179"/>
      <c r="CG94" s="295"/>
      <c r="CH94" s="285" t="s">
        <v>415</v>
      </c>
      <c r="CI94" s="285" t="s">
        <v>21</v>
      </c>
      <c r="CJ94" s="285">
        <v>15</v>
      </c>
      <c r="CK94" s="285" t="s">
        <v>170</v>
      </c>
      <c r="CL94" s="285" t="s">
        <v>338</v>
      </c>
      <c r="CM94" s="285"/>
      <c r="CN94" s="285"/>
      <c r="CO94" s="286" t="s">
        <v>101</v>
      </c>
      <c r="CP94" s="287"/>
      <c r="CQ94" s="167"/>
      <c r="CR94" s="173"/>
      <c r="CS94" s="173"/>
      <c r="CT94" s="173"/>
      <c r="CU94" s="173"/>
      <c r="CV94" s="169"/>
      <c r="CW94" s="275"/>
      <c r="CX94" s="275"/>
      <c r="CY94" s="315"/>
      <c r="CZ94" s="316"/>
      <c r="DA94" s="315"/>
      <c r="DC94" s="167"/>
      <c r="DD94" s="167"/>
      <c r="DE94" s="300"/>
      <c r="DF94" s="173"/>
      <c r="DG94" s="173"/>
      <c r="DV94" s="295"/>
      <c r="DX94" s="177"/>
      <c r="DY94" s="177"/>
    </row>
    <row r="95" spans="1:129" ht="19.5" customHeight="1">
      <c r="A95" s="51"/>
      <c r="B95" s="84"/>
      <c r="C95" s="1989"/>
      <c r="D95" s="1990"/>
      <c r="E95" s="1990"/>
      <c r="F95" s="1990"/>
      <c r="G95" s="1990"/>
      <c r="H95" s="1990"/>
      <c r="I95" s="1991"/>
      <c r="J95" s="1847" t="s">
        <v>1668</v>
      </c>
      <c r="K95" s="1849"/>
      <c r="L95" s="1895" t="s">
        <v>1666</v>
      </c>
      <c r="M95" s="1895"/>
      <c r="N95" s="1895"/>
      <c r="O95" s="1895"/>
      <c r="P95" s="1896"/>
      <c r="Q95" s="1957" t="s">
        <v>2006</v>
      </c>
      <c r="R95" s="1958"/>
      <c r="S95" s="1958"/>
      <c r="T95" s="1958"/>
      <c r="U95" s="1958"/>
      <c r="V95" s="1958"/>
      <c r="W95" s="1958"/>
      <c r="X95" s="1958"/>
      <c r="Y95" s="1958"/>
      <c r="Z95" s="1959"/>
      <c r="AA95" s="1907" t="s">
        <v>898</v>
      </c>
      <c r="AB95" s="1907"/>
      <c r="AC95" s="1907"/>
      <c r="AD95" s="1907"/>
      <c r="AE95" s="1960" t="s">
        <v>2007</v>
      </c>
      <c r="AF95" s="1961"/>
      <c r="AG95" s="1961"/>
      <c r="AH95" s="1961"/>
      <c r="AI95" s="1961"/>
      <c r="AJ95" s="1961"/>
      <c r="AK95" s="1962"/>
      <c r="AL95" s="1963" t="s">
        <v>1647</v>
      </c>
      <c r="AM95" s="1964"/>
      <c r="AN95" s="1964"/>
      <c r="AO95" s="1964"/>
      <c r="AP95" s="1964"/>
      <c r="AQ95" s="1964"/>
      <c r="AR95" s="1964"/>
      <c r="AS95" s="1964"/>
      <c r="AT95" s="1965"/>
      <c r="AU95" s="72"/>
      <c r="BE95" s="18"/>
      <c r="BT95" s="5"/>
      <c r="BU95" s="5"/>
      <c r="BV95" s="5"/>
      <c r="BZ95" s="517"/>
      <c r="CC95" s="295"/>
      <c r="CD95" s="179"/>
      <c r="CE95" s="179"/>
      <c r="CF95" s="179"/>
      <c r="CG95" s="295"/>
      <c r="CH95" s="285" t="s">
        <v>416</v>
      </c>
      <c r="CI95" s="285" t="s">
        <v>21</v>
      </c>
      <c r="CJ95" s="285">
        <v>128</v>
      </c>
      <c r="CK95" s="285" t="s">
        <v>170</v>
      </c>
      <c r="CL95" s="285" t="s">
        <v>338</v>
      </c>
      <c r="CM95" s="285"/>
      <c r="CN95" s="285"/>
      <c r="CO95" s="286" t="s">
        <v>98</v>
      </c>
      <c r="CP95" s="287"/>
      <c r="CQ95" s="167"/>
      <c r="CR95" s="173"/>
      <c r="CS95" s="173"/>
      <c r="CT95" s="173"/>
      <c r="CU95" s="173"/>
      <c r="CV95" s="169"/>
      <c r="CW95" s="275"/>
      <c r="CX95" s="275"/>
      <c r="CY95" s="315"/>
      <c r="CZ95" s="316"/>
      <c r="DA95" s="315"/>
      <c r="DC95" s="167"/>
      <c r="DD95" s="167"/>
      <c r="DE95" s="300"/>
      <c r="DF95" s="173"/>
      <c r="DG95" s="173"/>
      <c r="DV95" s="295"/>
      <c r="DX95" s="177"/>
      <c r="DY95" s="177"/>
    </row>
    <row r="96" spans="1:129" ht="19.5" customHeight="1">
      <c r="A96" s="51"/>
      <c r="B96" s="84"/>
      <c r="C96" s="1989"/>
      <c r="D96" s="1990"/>
      <c r="E96" s="1990"/>
      <c r="F96" s="1990"/>
      <c r="G96" s="1990"/>
      <c r="H96" s="1990"/>
      <c r="I96" s="1991"/>
      <c r="J96" s="1955"/>
      <c r="K96" s="1956"/>
      <c r="L96" s="1895" t="s">
        <v>1667</v>
      </c>
      <c r="M96" s="1895"/>
      <c r="N96" s="1895"/>
      <c r="O96" s="1895"/>
      <c r="P96" s="1896"/>
      <c r="Q96" s="1969" t="s">
        <v>2008</v>
      </c>
      <c r="R96" s="1970"/>
      <c r="S96" s="1970"/>
      <c r="T96" s="1970"/>
      <c r="U96" s="1970"/>
      <c r="V96" s="1970"/>
      <c r="W96" s="1970"/>
      <c r="X96" s="1970"/>
      <c r="Y96" s="1970"/>
      <c r="Z96" s="1970"/>
      <c r="AA96" s="1970"/>
      <c r="AB96" s="1970"/>
      <c r="AC96" s="1970"/>
      <c r="AD96" s="1970"/>
      <c r="AE96" s="1970"/>
      <c r="AF96" s="1970"/>
      <c r="AG96" s="1970"/>
      <c r="AH96" s="1970"/>
      <c r="AI96" s="1970"/>
      <c r="AJ96" s="1970"/>
      <c r="AK96" s="1971"/>
      <c r="AL96" s="1966"/>
      <c r="AM96" s="1967"/>
      <c r="AN96" s="1967"/>
      <c r="AO96" s="1967"/>
      <c r="AP96" s="1967"/>
      <c r="AQ96" s="1967"/>
      <c r="AR96" s="1967"/>
      <c r="AS96" s="1967"/>
      <c r="AT96" s="1968"/>
      <c r="AU96" s="72"/>
      <c r="BE96" s="18"/>
      <c r="BT96" s="5"/>
      <c r="BU96" s="5"/>
      <c r="BV96" s="5"/>
      <c r="BW96" s="5"/>
      <c r="BZ96" s="517"/>
      <c r="CC96" s="295"/>
      <c r="CD96" s="179"/>
      <c r="CE96" s="179"/>
      <c r="CF96" s="179"/>
      <c r="CG96" s="295"/>
      <c r="CH96" s="186" t="s">
        <v>417</v>
      </c>
      <c r="CI96" s="186" t="s">
        <v>21</v>
      </c>
      <c r="CJ96" s="186">
        <v>40</v>
      </c>
      <c r="CK96" s="186" t="s">
        <v>170</v>
      </c>
      <c r="CL96" s="186" t="s">
        <v>338</v>
      </c>
      <c r="CM96" s="186"/>
      <c r="CN96" s="186"/>
      <c r="CO96" s="187" t="s">
        <v>95</v>
      </c>
      <c r="CP96" s="245" t="str">
        <f>ASC(SUBSTITUTE(SUBSTITUTE(SUBSTITUTE(SUBSTITUTE(記入シート1!I119,"　","")," ",""),"ヴ","ウﾞ"),"・",""))&amp;" "&amp;ASC(SUBSTITUTE(SUBSTITUTE(SUBSTITUTE(SUBSTITUTE(記入シート1!Q119,"　","")," ",""),"ヴ","ウﾞ"),"・",""))</f>
        <v xml:space="preserve"> </v>
      </c>
      <c r="CQ96" s="167"/>
      <c r="CR96" s="173"/>
      <c r="CS96" s="173"/>
      <c r="CT96" s="173"/>
      <c r="CU96" s="173"/>
      <c r="CV96" s="169"/>
      <c r="CW96" s="275"/>
      <c r="CX96" s="275"/>
      <c r="CY96" s="315"/>
      <c r="CZ96" s="316"/>
      <c r="DA96" s="315"/>
      <c r="DC96" s="167"/>
      <c r="DD96" s="167"/>
      <c r="DE96" s="300"/>
      <c r="DF96" s="173"/>
      <c r="DG96" s="173"/>
      <c r="DV96" s="295"/>
      <c r="DX96" s="177"/>
      <c r="DY96" s="177"/>
    </row>
    <row r="97" spans="1:129" ht="19.5" customHeight="1">
      <c r="A97" s="51"/>
      <c r="B97" s="84"/>
      <c r="C97" s="1989"/>
      <c r="D97" s="1990"/>
      <c r="E97" s="1990"/>
      <c r="F97" s="1990"/>
      <c r="G97" s="1990"/>
      <c r="H97" s="1990"/>
      <c r="I97" s="1991"/>
      <c r="J97" s="1828" t="s">
        <v>923</v>
      </c>
      <c r="K97" s="2015"/>
      <c r="L97" s="2015"/>
      <c r="M97" s="2015"/>
      <c r="N97" s="2015"/>
      <c r="O97" s="2015"/>
      <c r="P97" s="2016"/>
      <c r="Q97" s="1949" t="s">
        <v>2009</v>
      </c>
      <c r="R97" s="1949"/>
      <c r="S97" s="1949"/>
      <c r="T97" s="1949"/>
      <c r="U97" s="1949"/>
      <c r="V97" s="1949"/>
      <c r="W97" s="1949"/>
      <c r="X97" s="1949"/>
      <c r="Y97" s="1949"/>
      <c r="Z97" s="1949"/>
      <c r="AA97" s="1949"/>
      <c r="AB97" s="1949"/>
      <c r="AC97" s="1949"/>
      <c r="AD97" s="1949"/>
      <c r="AE97" s="1949"/>
      <c r="AF97" s="1949"/>
      <c r="AG97" s="1949"/>
      <c r="AH97" s="1949"/>
      <c r="AI97" s="1949"/>
      <c r="AJ97" s="1949"/>
      <c r="AK97" s="1949"/>
      <c r="AL97" s="1950" t="s">
        <v>1476</v>
      </c>
      <c r="AM97" s="1951"/>
      <c r="AN97" s="1951"/>
      <c r="AO97" s="1951"/>
      <c r="AP97" s="1951"/>
      <c r="AQ97" s="1951"/>
      <c r="AR97" s="1951"/>
      <c r="AS97" s="1951"/>
      <c r="AT97" s="1952"/>
      <c r="AU97" s="72"/>
      <c r="BE97" s="18"/>
      <c r="BT97" s="5"/>
      <c r="BU97" s="5"/>
      <c r="BV97" s="5"/>
      <c r="BW97" s="5"/>
      <c r="BZ97" s="517"/>
      <c r="CC97" s="295"/>
      <c r="CD97" s="179"/>
      <c r="CE97" s="179"/>
      <c r="CF97" s="179"/>
      <c r="CG97" s="295"/>
      <c r="CH97" s="186" t="s">
        <v>97</v>
      </c>
      <c r="CI97" s="186" t="s">
        <v>20</v>
      </c>
      <c r="CJ97" s="186">
        <v>40</v>
      </c>
      <c r="CK97" s="186" t="s">
        <v>170</v>
      </c>
      <c r="CL97" s="186" t="s">
        <v>87</v>
      </c>
      <c r="CM97" s="186"/>
      <c r="CN97" s="186"/>
      <c r="CO97" s="187" t="s">
        <v>96</v>
      </c>
      <c r="CP97" s="245" t="str">
        <f>T(SUBSTITUTE(SUBSTITUTE(記入シート1!I120,"　","")," ",""))&amp;"　"&amp;T(SUBSTITUTE(SUBSTITUTE(記入シート1!Q120,"　","")," ",""))</f>
        <v>　</v>
      </c>
      <c r="CQ97" s="167"/>
      <c r="CR97" s="173"/>
      <c r="CS97" s="173"/>
      <c r="CT97" s="173"/>
      <c r="CU97" s="173"/>
      <c r="CV97" s="169"/>
      <c r="CW97" s="275"/>
      <c r="CX97" s="275"/>
      <c r="CY97" s="315"/>
      <c r="CZ97" s="316"/>
      <c r="DA97" s="315"/>
      <c r="DC97" s="167"/>
      <c r="DD97" s="167"/>
      <c r="DE97" s="300"/>
      <c r="DF97" s="173"/>
      <c r="DG97" s="173"/>
      <c r="DV97" s="295"/>
      <c r="DX97" s="177"/>
      <c r="DY97" s="177"/>
    </row>
    <row r="98" spans="1:129" ht="19.5" customHeight="1">
      <c r="A98" s="51"/>
      <c r="B98" s="84"/>
      <c r="C98" s="1989"/>
      <c r="D98" s="1990"/>
      <c r="E98" s="1990"/>
      <c r="F98" s="1990"/>
      <c r="G98" s="1990"/>
      <c r="H98" s="1990"/>
      <c r="I98" s="1991"/>
      <c r="J98" s="2017"/>
      <c r="K98" s="1990"/>
      <c r="L98" s="1990"/>
      <c r="M98" s="1990"/>
      <c r="N98" s="1990"/>
      <c r="O98" s="1990"/>
      <c r="P98" s="1991"/>
      <c r="Q98" s="1953" t="s">
        <v>2010</v>
      </c>
      <c r="R98" s="1953"/>
      <c r="S98" s="1953"/>
      <c r="T98" s="1953"/>
      <c r="U98" s="1953"/>
      <c r="V98" s="1953"/>
      <c r="W98" s="1953"/>
      <c r="X98" s="1953"/>
      <c r="Y98" s="1953"/>
      <c r="Z98" s="1953"/>
      <c r="AA98" s="1953"/>
      <c r="AB98" s="1953"/>
      <c r="AC98" s="1953"/>
      <c r="AD98" s="1953"/>
      <c r="AE98" s="1953"/>
      <c r="AF98" s="1953"/>
      <c r="AG98" s="1953"/>
      <c r="AH98" s="1953"/>
      <c r="AI98" s="1953"/>
      <c r="AJ98" s="1953"/>
      <c r="AK98" s="1953"/>
      <c r="AL98" s="1950" t="s">
        <v>1477</v>
      </c>
      <c r="AM98" s="1951"/>
      <c r="AN98" s="1951"/>
      <c r="AO98" s="1951"/>
      <c r="AP98" s="1951"/>
      <c r="AQ98" s="1951"/>
      <c r="AR98" s="1951"/>
      <c r="AS98" s="1951"/>
      <c r="AT98" s="1952"/>
      <c r="AU98" s="72"/>
      <c r="BE98" s="18"/>
      <c r="BW98" s="5"/>
      <c r="BZ98" s="517"/>
      <c r="CA98" s="236"/>
      <c r="CC98" s="295"/>
      <c r="CD98" s="179"/>
      <c r="CE98" s="179"/>
      <c r="CF98" s="179"/>
      <c r="CG98" s="295"/>
      <c r="CH98" s="186" t="s">
        <v>418</v>
      </c>
      <c r="CI98" s="186" t="s">
        <v>20</v>
      </c>
      <c r="CJ98" s="186">
        <v>40</v>
      </c>
      <c r="CK98" s="186" t="s">
        <v>81</v>
      </c>
      <c r="CL98" s="186" t="s">
        <v>81</v>
      </c>
      <c r="CM98" s="186"/>
      <c r="CN98" s="186"/>
      <c r="CO98" s="187" t="s">
        <v>92</v>
      </c>
      <c r="CP98" s="245" t="str">
        <f>T(記入シート1!AE119)</f>
        <v/>
      </c>
      <c r="CQ98" s="167"/>
      <c r="CR98" s="173"/>
      <c r="CS98" s="173"/>
      <c r="CT98" s="173"/>
      <c r="CU98" s="173"/>
      <c r="CV98" s="169"/>
      <c r="CW98" s="275"/>
      <c r="CX98" s="275"/>
      <c r="CY98" s="315"/>
      <c r="CZ98" s="316"/>
      <c r="DA98" s="315"/>
      <c r="DC98" s="167"/>
      <c r="DD98" s="167"/>
      <c r="DE98" s="300"/>
      <c r="DF98" s="173"/>
      <c r="DG98" s="173"/>
      <c r="DV98" s="295"/>
      <c r="DX98" s="177"/>
      <c r="DY98" s="177"/>
    </row>
    <row r="99" spans="1:129" ht="19.5" customHeight="1" thickBot="1">
      <c r="A99" s="51"/>
      <c r="B99" s="84"/>
      <c r="C99" s="1992"/>
      <c r="D99" s="1993"/>
      <c r="E99" s="1993"/>
      <c r="F99" s="1993"/>
      <c r="G99" s="1993"/>
      <c r="H99" s="1993"/>
      <c r="I99" s="1994"/>
      <c r="J99" s="2018"/>
      <c r="K99" s="1993"/>
      <c r="L99" s="1993"/>
      <c r="M99" s="1993"/>
      <c r="N99" s="1993"/>
      <c r="O99" s="1993"/>
      <c r="P99" s="1994"/>
      <c r="Q99" s="1954" t="s">
        <v>2011</v>
      </c>
      <c r="R99" s="1954"/>
      <c r="S99" s="1954"/>
      <c r="T99" s="1954"/>
      <c r="U99" s="1954"/>
      <c r="V99" s="1954"/>
      <c r="W99" s="1954"/>
      <c r="X99" s="1954"/>
      <c r="Y99" s="1954"/>
      <c r="Z99" s="1954"/>
      <c r="AA99" s="1954"/>
      <c r="AB99" s="1954"/>
      <c r="AC99" s="1954"/>
      <c r="AD99" s="1954"/>
      <c r="AE99" s="1954"/>
      <c r="AF99" s="1954"/>
      <c r="AG99" s="1954"/>
      <c r="AH99" s="1954"/>
      <c r="AI99" s="1954"/>
      <c r="AJ99" s="1954"/>
      <c r="AK99" s="1954"/>
      <c r="AL99" s="1950" t="s">
        <v>1478</v>
      </c>
      <c r="AM99" s="1951"/>
      <c r="AN99" s="1951"/>
      <c r="AO99" s="1951"/>
      <c r="AP99" s="1951"/>
      <c r="AQ99" s="1951"/>
      <c r="AR99" s="1951"/>
      <c r="AS99" s="1951"/>
      <c r="AT99" s="1952"/>
      <c r="AU99" s="72"/>
      <c r="BE99" s="18"/>
      <c r="BT99" s="5"/>
      <c r="BU99" s="5"/>
      <c r="BV99" s="5"/>
      <c r="BW99" s="5"/>
      <c r="BZ99" s="517"/>
      <c r="CA99" s="236"/>
      <c r="CC99" s="295"/>
      <c r="CD99" s="179"/>
      <c r="CE99" s="179"/>
      <c r="CF99" s="179"/>
      <c r="CG99" s="295"/>
      <c r="CH99" s="186" t="s">
        <v>419</v>
      </c>
      <c r="CI99" s="186" t="s">
        <v>21</v>
      </c>
      <c r="CJ99" s="186">
        <v>15</v>
      </c>
      <c r="CK99" s="186" t="s">
        <v>170</v>
      </c>
      <c r="CL99" s="186" t="s">
        <v>343</v>
      </c>
      <c r="CM99" s="186"/>
      <c r="CN99" s="186"/>
      <c r="CO99" s="187" t="s">
        <v>91</v>
      </c>
      <c r="CP99" s="245" t="str">
        <f>ASC(記入シート1!AE120)</f>
        <v/>
      </c>
      <c r="CQ99" s="167"/>
      <c r="CR99" s="173"/>
      <c r="CS99" s="173"/>
      <c r="CT99" s="173"/>
      <c r="CU99" s="173"/>
      <c r="CV99" s="169"/>
      <c r="CW99" s="275"/>
      <c r="CX99" s="275"/>
      <c r="CY99" s="315"/>
      <c r="CZ99" s="316"/>
      <c r="DA99" s="315"/>
      <c r="DC99" s="167"/>
      <c r="DD99" s="167"/>
      <c r="DE99" s="300"/>
      <c r="DF99" s="173"/>
      <c r="DG99" s="173"/>
      <c r="DV99" s="295"/>
      <c r="DX99" s="177"/>
      <c r="DY99" s="177"/>
    </row>
    <row r="100" spans="1:129" ht="19.5" hidden="1" customHeight="1">
      <c r="A100" s="545" t="s">
        <v>1210</v>
      </c>
      <c r="B100" s="84"/>
      <c r="C100" s="1908" t="s">
        <v>927</v>
      </c>
      <c r="D100" s="1909"/>
      <c r="E100" s="1909"/>
      <c r="F100" s="1909"/>
      <c r="G100" s="1909"/>
      <c r="H100" s="1909"/>
      <c r="I100" s="1910"/>
      <c r="J100" s="1913" t="s">
        <v>1140</v>
      </c>
      <c r="K100" s="1914"/>
      <c r="L100" s="1914"/>
      <c r="M100" s="1914"/>
      <c r="N100" s="1914"/>
      <c r="O100" s="1914"/>
      <c r="P100" s="1915"/>
      <c r="Q100" s="1945"/>
      <c r="R100" s="1946"/>
      <c r="S100" s="1946"/>
      <c r="T100" s="1946"/>
      <c r="U100" s="1946"/>
      <c r="V100" s="1946"/>
      <c r="W100" s="1946"/>
      <c r="X100" s="1946"/>
      <c r="Y100" s="1946"/>
      <c r="Z100" s="1946"/>
      <c r="AA100" s="1946"/>
      <c r="AB100" s="1946"/>
      <c r="AC100" s="1946"/>
      <c r="AD100" s="1946"/>
      <c r="AE100" s="1946"/>
      <c r="AF100" s="1946"/>
      <c r="AG100" s="1946"/>
      <c r="AH100" s="1946"/>
      <c r="AI100" s="1946"/>
      <c r="AJ100" s="1946"/>
      <c r="AK100" s="1947"/>
      <c r="AL100" s="1923"/>
      <c r="AM100" s="1924"/>
      <c r="AN100" s="1924"/>
      <c r="AO100" s="1924"/>
      <c r="AP100" s="1924"/>
      <c r="AQ100" s="1924"/>
      <c r="AR100" s="1924"/>
      <c r="AS100" s="1924"/>
      <c r="AT100" s="1925"/>
      <c r="AU100" s="72"/>
      <c r="AV100" s="671" t="str">
        <f>IF(AV64=TRUE,IF(AND(Q100&lt;&gt;"",Q103&lt;&gt;"",Q107&lt;&gt;"",Q109&lt;&gt;"",Q110&lt;&gt;"",AE110&lt;&gt;"",Q112&lt;&gt;"",AV101&lt;&gt;"NG",AW101&lt;&gt;"NG",AV104&lt;&gt;"NG",AW104&lt;&gt;"NG",AV105&lt;&gt;"NG",AW105&lt;&gt;"NG",AV106&lt;&gt;"NG",AW106&lt;&gt;"NG",AV108&lt;&gt;"NG",AW108&lt;&gt;"NG",AW109&lt;&gt;"NG",AV111&lt;&gt;"NG",AW111&lt;&gt;"NG"),"OK","NG"),"OK")</f>
        <v>OK</v>
      </c>
      <c r="AW100" s="672" t="s">
        <v>1544</v>
      </c>
      <c r="AX100" s="584" t="s">
        <v>1143</v>
      </c>
      <c r="AY100" s="584" t="s">
        <v>1144</v>
      </c>
      <c r="AZ100" s="584" t="s">
        <v>1506</v>
      </c>
      <c r="BA100" s="585" t="s">
        <v>1510</v>
      </c>
      <c r="BB100" s="584" t="s">
        <v>1175</v>
      </c>
      <c r="BC100" s="585" t="s">
        <v>1514</v>
      </c>
      <c r="BD100" s="585" t="s">
        <v>1523</v>
      </c>
      <c r="BE100" s="584" t="s">
        <v>1177</v>
      </c>
      <c r="BF100" s="584" t="s">
        <v>1187</v>
      </c>
      <c r="BG100" s="584" t="s">
        <v>1188</v>
      </c>
      <c r="BH100" s="584" t="s">
        <v>1194</v>
      </c>
      <c r="BI100" s="584" t="s">
        <v>1195</v>
      </c>
      <c r="BZ100" s="517"/>
      <c r="CA100" s="236"/>
      <c r="CC100" s="295"/>
      <c r="CD100" s="179"/>
      <c r="CE100" s="179"/>
      <c r="CF100" s="179"/>
      <c r="CG100" s="295"/>
      <c r="CH100" s="186" t="s">
        <v>420</v>
      </c>
      <c r="CI100" s="186" t="s">
        <v>21</v>
      </c>
      <c r="CJ100" s="186">
        <v>128</v>
      </c>
      <c r="CK100" s="186" t="s">
        <v>170</v>
      </c>
      <c r="CL100" s="186" t="s">
        <v>87</v>
      </c>
      <c r="CM100" s="186"/>
      <c r="CN100" s="186"/>
      <c r="CO100" s="187" t="s">
        <v>90</v>
      </c>
      <c r="CP100" s="245" t="str">
        <f>ASC(記入シート1!AE122)</f>
        <v/>
      </c>
      <c r="CQ100" s="167"/>
      <c r="CR100" s="173"/>
      <c r="CS100" s="173"/>
      <c r="CT100" s="173"/>
      <c r="CU100" s="173"/>
      <c r="CV100" s="169"/>
      <c r="CW100" s="275"/>
      <c r="CX100" s="275"/>
      <c r="CY100" s="315"/>
      <c r="CZ100" s="316"/>
      <c r="DA100" s="315"/>
      <c r="DC100" s="167"/>
      <c r="DD100" s="167"/>
      <c r="DE100" s="300"/>
      <c r="DF100" s="173"/>
      <c r="DG100" s="173"/>
      <c r="DV100" s="254"/>
      <c r="DX100" s="177"/>
      <c r="DY100" s="177"/>
    </row>
    <row r="101" spans="1:129" ht="19.5" hidden="1" customHeight="1">
      <c r="A101" s="545" t="s">
        <v>1210</v>
      </c>
      <c r="B101" s="84"/>
      <c r="C101" s="1911"/>
      <c r="D101" s="1851"/>
      <c r="E101" s="1851"/>
      <c r="F101" s="1851"/>
      <c r="G101" s="1851"/>
      <c r="H101" s="1851"/>
      <c r="I101" s="1852"/>
      <c r="J101" s="1894" t="s">
        <v>1142</v>
      </c>
      <c r="K101" s="1895"/>
      <c r="L101" s="1895"/>
      <c r="M101" s="1895"/>
      <c r="N101" s="1895"/>
      <c r="O101" s="1895"/>
      <c r="P101" s="1896"/>
      <c r="Q101" s="1877" t="s">
        <v>1480</v>
      </c>
      <c r="R101" s="1878"/>
      <c r="S101" s="1878"/>
      <c r="T101" s="1878"/>
      <c r="U101" s="1878"/>
      <c r="V101" s="1878"/>
      <c r="W101" s="1879"/>
      <c r="X101" s="1894" t="s">
        <v>1486</v>
      </c>
      <c r="Y101" s="1895"/>
      <c r="Z101" s="1895"/>
      <c r="AA101" s="1895"/>
      <c r="AB101" s="1895"/>
      <c r="AC101" s="1895"/>
      <c r="AD101" s="1896"/>
      <c r="AE101" s="1877" t="s">
        <v>1480</v>
      </c>
      <c r="AF101" s="1878"/>
      <c r="AG101" s="1878"/>
      <c r="AH101" s="1878"/>
      <c r="AI101" s="1878"/>
      <c r="AJ101" s="1878"/>
      <c r="AK101" s="1879"/>
      <c r="AL101" s="1880"/>
      <c r="AM101" s="1881"/>
      <c r="AN101" s="1881"/>
      <c r="AO101" s="1881"/>
      <c r="AP101" s="1881"/>
      <c r="AQ101" s="1881"/>
      <c r="AR101" s="1881"/>
      <c r="AS101" s="1881"/>
      <c r="AT101" s="1882"/>
      <c r="AU101" s="72"/>
      <c r="AV101" s="160" t="str">
        <f>IF(Q101="選択してください","NG",MID(Q101,FIND("：",Q101)+1,LEN(Q101)-FIND("：",Q101)))</f>
        <v>NG</v>
      </c>
      <c r="AW101" s="160" t="str">
        <f>IF(AE101="選択してください","NG",MID(AE101,FIND("：",AE101)+1,LEN(AE101)-FIND("：",AE101)))</f>
        <v>NG</v>
      </c>
      <c r="AX101" s="581" t="s">
        <v>1480</v>
      </c>
      <c r="AY101" s="333" t="s">
        <v>1480</v>
      </c>
      <c r="AZ101" s="630" t="s">
        <v>1480</v>
      </c>
      <c r="BA101" s="581" t="s">
        <v>1480</v>
      </c>
      <c r="BB101" s="333" t="s">
        <v>1480</v>
      </c>
      <c r="BC101" s="333" t="s">
        <v>1480</v>
      </c>
      <c r="BD101" s="333" t="s">
        <v>1480</v>
      </c>
      <c r="BE101" s="333" t="s">
        <v>1480</v>
      </c>
      <c r="BF101" s="333" t="s">
        <v>1480</v>
      </c>
      <c r="BG101" s="333" t="s">
        <v>1480</v>
      </c>
      <c r="BH101" s="333" t="s">
        <v>1480</v>
      </c>
      <c r="BI101" s="333" t="s">
        <v>1480</v>
      </c>
      <c r="BW101" s="5"/>
      <c r="BZ101" s="517"/>
      <c r="CA101" s="236"/>
      <c r="CC101" s="254"/>
      <c r="CD101" s="179"/>
      <c r="CE101" s="179"/>
      <c r="CF101" s="179"/>
      <c r="CG101" s="254"/>
      <c r="CH101" s="186" t="s">
        <v>421</v>
      </c>
      <c r="CI101" s="186" t="s">
        <v>21</v>
      </c>
      <c r="CJ101" s="186">
        <v>15</v>
      </c>
      <c r="CK101" s="186" t="s">
        <v>170</v>
      </c>
      <c r="CL101" s="186" t="s">
        <v>81</v>
      </c>
      <c r="CM101" s="186"/>
      <c r="CN101" s="186"/>
      <c r="CO101" s="187" t="s">
        <v>84</v>
      </c>
      <c r="CP101" s="245" t="str">
        <f>ASC(記入シート1!AE121)</f>
        <v/>
      </c>
      <c r="CQ101" s="167"/>
      <c r="CR101" s="173"/>
      <c r="CS101" s="173"/>
      <c r="CT101" s="173"/>
      <c r="CU101" s="173"/>
      <c r="CV101" s="169"/>
      <c r="CW101" s="275"/>
      <c r="CX101" s="275"/>
      <c r="CY101" s="315"/>
      <c r="CZ101" s="316"/>
      <c r="DA101" s="315"/>
      <c r="DC101" s="167"/>
      <c r="DD101" s="167"/>
      <c r="DE101" s="300"/>
      <c r="DF101" s="173"/>
      <c r="DG101" s="173"/>
      <c r="DP101" s="304"/>
      <c r="DV101" s="254"/>
      <c r="DX101" s="177"/>
      <c r="DY101" s="177"/>
    </row>
    <row r="102" spans="1:129" ht="19.5" hidden="1" customHeight="1">
      <c r="A102" s="545" t="s">
        <v>1210</v>
      </c>
      <c r="B102" s="84"/>
      <c r="C102" s="1911"/>
      <c r="D102" s="1851"/>
      <c r="E102" s="1851"/>
      <c r="F102" s="1851"/>
      <c r="G102" s="1851"/>
      <c r="H102" s="1851"/>
      <c r="I102" s="1852"/>
      <c r="J102" s="1894" t="s">
        <v>1554</v>
      </c>
      <c r="K102" s="1895"/>
      <c r="L102" s="1895"/>
      <c r="M102" s="1895"/>
      <c r="N102" s="1895"/>
      <c r="O102" s="1895"/>
      <c r="P102" s="1896"/>
      <c r="Q102" s="1877" t="s">
        <v>1480</v>
      </c>
      <c r="R102" s="1878"/>
      <c r="S102" s="1878"/>
      <c r="T102" s="1878"/>
      <c r="U102" s="1878"/>
      <c r="V102" s="1878"/>
      <c r="W102" s="1878"/>
      <c r="X102" s="1894" t="s">
        <v>1509</v>
      </c>
      <c r="Y102" s="1895"/>
      <c r="Z102" s="1895"/>
      <c r="AA102" s="1895"/>
      <c r="AB102" s="1895"/>
      <c r="AC102" s="1895"/>
      <c r="AD102" s="1896"/>
      <c r="AE102" s="1871" t="s">
        <v>1480</v>
      </c>
      <c r="AF102" s="1872"/>
      <c r="AG102" s="1872"/>
      <c r="AH102" s="1872"/>
      <c r="AI102" s="1872"/>
      <c r="AJ102" s="1872"/>
      <c r="AK102" s="1873"/>
      <c r="AL102" s="1880" t="s">
        <v>1549</v>
      </c>
      <c r="AM102" s="1881"/>
      <c r="AN102" s="1881"/>
      <c r="AO102" s="1881"/>
      <c r="AP102" s="1881"/>
      <c r="AQ102" s="1881"/>
      <c r="AR102" s="1881"/>
      <c r="AS102" s="1881"/>
      <c r="AT102" s="1882"/>
      <c r="AU102" s="72"/>
      <c r="AV102" s="160" t="str">
        <f>IF(Q102="選択してください","",MID(Q102,FIND("：",Q102)+1,LEN(Q102)-FIND("：",Q102)))</f>
        <v/>
      </c>
      <c r="AW102" s="160" t="str">
        <f>IF(AE102="選択してください","",MID(AE102,FIND("：",AE102)+1,LEN(AE102)-FIND("：",AE102)))</f>
        <v/>
      </c>
      <c r="AX102" s="582" t="s">
        <v>1484</v>
      </c>
      <c r="AY102" s="586" t="s">
        <v>1487</v>
      </c>
      <c r="AZ102" s="546" t="s">
        <v>1507</v>
      </c>
      <c r="BA102" s="588" t="s">
        <v>1511</v>
      </c>
      <c r="BB102" s="586" t="s">
        <v>1519</v>
      </c>
      <c r="BC102" s="588" t="s">
        <v>1517</v>
      </c>
      <c r="BD102" s="586" t="s">
        <v>1525</v>
      </c>
      <c r="BE102" s="586" t="s">
        <v>1528</v>
      </c>
      <c r="BF102" s="591" t="s">
        <v>1531</v>
      </c>
      <c r="BG102" s="591" t="s">
        <v>1533</v>
      </c>
      <c r="BH102" s="591" t="s">
        <v>1539</v>
      </c>
      <c r="BI102" s="591" t="s">
        <v>1543</v>
      </c>
      <c r="BZ102" s="517"/>
      <c r="CA102" s="236"/>
      <c r="CC102" s="254"/>
      <c r="CD102" s="179"/>
      <c r="CE102" s="179"/>
      <c r="CF102" s="179"/>
      <c r="CG102" s="254"/>
      <c r="CH102" s="186" t="s">
        <v>89</v>
      </c>
      <c r="CI102" s="186" t="s">
        <v>21</v>
      </c>
      <c r="CJ102" s="186">
        <v>8</v>
      </c>
      <c r="CK102" s="186" t="s">
        <v>170</v>
      </c>
      <c r="CL102" s="186" t="s">
        <v>87</v>
      </c>
      <c r="CM102" s="186"/>
      <c r="CN102" s="186"/>
      <c r="CO102" s="187" t="s">
        <v>88</v>
      </c>
      <c r="CP102" s="245" t="str">
        <f>IF(記入シート1!AV123=1,【見本】記入シート2!CP20,IF(記入シート1!AV123=2,【見本】記入シート2!CP49,""))</f>
        <v/>
      </c>
      <c r="CQ102" s="167"/>
      <c r="CR102" s="173"/>
      <c r="CS102" s="173"/>
      <c r="CT102" s="173"/>
      <c r="CU102" s="173"/>
      <c r="CV102" s="169"/>
      <c r="CW102" s="275"/>
      <c r="CX102" s="275"/>
      <c r="CY102" s="315"/>
      <c r="CZ102" s="316"/>
      <c r="DA102" s="315"/>
      <c r="DC102" s="167"/>
      <c r="DD102" s="167"/>
      <c r="DE102" s="300"/>
      <c r="DF102" s="173"/>
      <c r="DG102" s="173"/>
      <c r="DP102" s="304"/>
      <c r="DV102" s="254"/>
      <c r="DX102" s="177"/>
      <c r="DY102" s="177"/>
    </row>
    <row r="103" spans="1:129" ht="19.5" hidden="1" customHeight="1">
      <c r="A103" s="545" t="s">
        <v>1210</v>
      </c>
      <c r="B103" s="84"/>
      <c r="C103" s="1911"/>
      <c r="D103" s="1851"/>
      <c r="E103" s="1851"/>
      <c r="F103" s="1851"/>
      <c r="G103" s="1851"/>
      <c r="H103" s="1851"/>
      <c r="I103" s="1852"/>
      <c r="J103" s="1805" t="s">
        <v>1505</v>
      </c>
      <c r="K103" s="1806"/>
      <c r="L103" s="1806"/>
      <c r="M103" s="1806"/>
      <c r="N103" s="1806"/>
      <c r="O103" s="1806"/>
      <c r="P103" s="1807"/>
      <c r="Q103" s="1942"/>
      <c r="R103" s="1943"/>
      <c r="S103" s="1943"/>
      <c r="T103" s="1943"/>
      <c r="U103" s="1943"/>
      <c r="V103" s="1943"/>
      <c r="W103" s="1943"/>
      <c r="X103" s="1943"/>
      <c r="Y103" s="1943"/>
      <c r="Z103" s="1943"/>
      <c r="AA103" s="1943"/>
      <c r="AB103" s="1943"/>
      <c r="AC103" s="1943"/>
      <c r="AD103" s="1943"/>
      <c r="AE103" s="1943"/>
      <c r="AF103" s="1943"/>
      <c r="AG103" s="1943"/>
      <c r="AH103" s="1943"/>
      <c r="AI103" s="1943"/>
      <c r="AJ103" s="1943"/>
      <c r="AK103" s="1944"/>
      <c r="AL103" s="1880"/>
      <c r="AM103" s="1881"/>
      <c r="AN103" s="1881"/>
      <c r="AO103" s="1881"/>
      <c r="AP103" s="1881"/>
      <c r="AQ103" s="1881"/>
      <c r="AR103" s="1881"/>
      <c r="AS103" s="1881"/>
      <c r="AT103" s="1882"/>
      <c r="AU103" s="72"/>
      <c r="AX103" s="582" t="s">
        <v>1481</v>
      </c>
      <c r="AY103" s="586" t="s">
        <v>1488</v>
      </c>
      <c r="AZ103" s="617" t="s">
        <v>1508</v>
      </c>
      <c r="BA103" s="588" t="s">
        <v>1513</v>
      </c>
      <c r="BB103" s="586" t="s">
        <v>1520</v>
      </c>
      <c r="BC103" s="588" t="s">
        <v>1518</v>
      </c>
      <c r="BD103" s="587" t="s">
        <v>1524</v>
      </c>
      <c r="BE103" s="587" t="s">
        <v>1527</v>
      </c>
      <c r="BF103" s="587" t="s">
        <v>1532</v>
      </c>
      <c r="BG103" s="592" t="s">
        <v>1534</v>
      </c>
      <c r="BH103" s="592" t="s">
        <v>1540</v>
      </c>
      <c r="BI103" s="592" t="s">
        <v>1542</v>
      </c>
      <c r="BZ103" s="517"/>
      <c r="CB103" s="306"/>
      <c r="CC103" s="254"/>
      <c r="CD103" s="179"/>
      <c r="CE103" s="179"/>
      <c r="CF103" s="179"/>
      <c r="CG103" s="254"/>
      <c r="CH103" s="186" t="s">
        <v>422</v>
      </c>
      <c r="CI103" s="186" t="s">
        <v>20</v>
      </c>
      <c r="CJ103" s="186">
        <v>255</v>
      </c>
      <c r="CK103" s="186" t="s">
        <v>170</v>
      </c>
      <c r="CL103" s="186" t="s">
        <v>402</v>
      </c>
      <c r="CM103" s="186"/>
      <c r="CN103" s="186"/>
      <c r="CO103" s="187" t="s">
        <v>86</v>
      </c>
      <c r="CP103" s="245" t="str">
        <f>IF(記入シート1!AV123=1,CP21,IF(記入シート1!AV123=2,CP50,""))</f>
        <v/>
      </c>
      <c r="CQ103" s="167"/>
      <c r="CR103" s="173"/>
      <c r="CS103" s="173"/>
      <c r="CT103" s="173"/>
      <c r="CU103" s="173"/>
      <c r="CV103" s="169"/>
      <c r="CW103" s="275"/>
      <c r="CX103" s="275"/>
      <c r="CY103" s="315"/>
      <c r="CZ103" s="316"/>
      <c r="DA103" s="315"/>
      <c r="DC103" s="167"/>
      <c r="DD103" s="167"/>
      <c r="DE103" s="300"/>
      <c r="DF103" s="173"/>
      <c r="DG103" s="173"/>
      <c r="DP103" s="304"/>
      <c r="DV103" s="254"/>
      <c r="DX103" s="177"/>
      <c r="DY103" s="177"/>
    </row>
    <row r="104" spans="1:129" ht="19.5" hidden="1" customHeight="1">
      <c r="A104" s="545" t="s">
        <v>1210</v>
      </c>
      <c r="B104" s="84"/>
      <c r="C104" s="1911"/>
      <c r="D104" s="1851"/>
      <c r="E104" s="1851"/>
      <c r="F104" s="1851"/>
      <c r="G104" s="1851"/>
      <c r="H104" s="1851"/>
      <c r="I104" s="1852"/>
      <c r="J104" s="1894" t="s">
        <v>1139</v>
      </c>
      <c r="K104" s="1895"/>
      <c r="L104" s="1895"/>
      <c r="M104" s="1895"/>
      <c r="N104" s="1895"/>
      <c r="O104" s="1895"/>
      <c r="P104" s="1896"/>
      <c r="Q104" s="1877" t="s">
        <v>1480</v>
      </c>
      <c r="R104" s="1878"/>
      <c r="S104" s="1878"/>
      <c r="T104" s="1878"/>
      <c r="U104" s="1878"/>
      <c r="V104" s="1878"/>
      <c r="W104" s="1879"/>
      <c r="X104" s="1907" t="s">
        <v>1514</v>
      </c>
      <c r="Y104" s="1907"/>
      <c r="Z104" s="1907"/>
      <c r="AA104" s="1907"/>
      <c r="AB104" s="1907"/>
      <c r="AC104" s="1907"/>
      <c r="AD104" s="1907"/>
      <c r="AE104" s="1871" t="s">
        <v>1480</v>
      </c>
      <c r="AF104" s="1872"/>
      <c r="AG104" s="1872"/>
      <c r="AH104" s="1872"/>
      <c r="AI104" s="1872"/>
      <c r="AJ104" s="1872"/>
      <c r="AK104" s="1873"/>
      <c r="AL104" s="1880"/>
      <c r="AM104" s="1881"/>
      <c r="AN104" s="1881"/>
      <c r="AO104" s="1881"/>
      <c r="AP104" s="1881"/>
      <c r="AQ104" s="1881"/>
      <c r="AR104" s="1881"/>
      <c r="AS104" s="1881"/>
      <c r="AT104" s="1882"/>
      <c r="AU104" s="72"/>
      <c r="AV104" s="160" t="str">
        <f>IF(Q104="選択してください","NG",MID(Q104,FIND("：",Q104)+1,LEN(Q104)-FIND("：",Q104)))</f>
        <v>NG</v>
      </c>
      <c r="AW104" s="160" t="str">
        <f>IF(AE104="選択してください","NG",MID(AE104,FIND("：",AE104)+1,LEN(AE104)-FIND("：",AE104)))</f>
        <v>NG</v>
      </c>
      <c r="AX104" s="582" t="s">
        <v>1482</v>
      </c>
      <c r="AY104" s="586" t="s">
        <v>1489</v>
      </c>
      <c r="BA104" s="589" t="s">
        <v>1512</v>
      </c>
      <c r="BB104" s="587" t="s">
        <v>1521</v>
      </c>
      <c r="BC104" s="589" t="s">
        <v>1577</v>
      </c>
      <c r="BE104" s="18"/>
      <c r="BZ104" s="517"/>
      <c r="CB104" s="306"/>
      <c r="CC104" s="254"/>
      <c r="CD104" s="179"/>
      <c r="CE104" s="179"/>
      <c r="CF104" s="179"/>
      <c r="CG104" s="254"/>
      <c r="CH104" s="164" t="s">
        <v>579</v>
      </c>
      <c r="CI104" s="164"/>
      <c r="CJ104" s="164"/>
      <c r="CK104" s="164"/>
      <c r="CL104" s="164"/>
      <c r="CM104" s="164"/>
      <c r="CN104" s="164"/>
      <c r="CO104" s="165"/>
      <c r="CP104" s="281"/>
      <c r="CQ104" s="167"/>
      <c r="CR104" s="173"/>
      <c r="CS104" s="173"/>
      <c r="CT104" s="173"/>
      <c r="CU104" s="173"/>
      <c r="CV104" s="169"/>
      <c r="CW104" s="275"/>
      <c r="CX104" s="275"/>
      <c r="CY104" s="315"/>
      <c r="CZ104" s="316"/>
      <c r="DA104" s="315"/>
      <c r="DC104" s="167"/>
      <c r="DD104" s="167"/>
      <c r="DE104" s="300"/>
      <c r="DF104" s="173"/>
      <c r="DG104" s="173"/>
      <c r="DO104" s="304"/>
      <c r="DP104" s="304"/>
      <c r="DX104" s="177"/>
      <c r="DY104" s="177"/>
    </row>
    <row r="105" spans="1:129" ht="19.5" hidden="1" customHeight="1">
      <c r="A105" s="545" t="s">
        <v>1210</v>
      </c>
      <c r="B105" s="84"/>
      <c r="C105" s="1911"/>
      <c r="D105" s="1851"/>
      <c r="E105" s="1851"/>
      <c r="F105" s="1851"/>
      <c r="G105" s="1851"/>
      <c r="H105" s="1851"/>
      <c r="I105" s="1852"/>
      <c r="J105" s="1894" t="s">
        <v>1176</v>
      </c>
      <c r="K105" s="1895"/>
      <c r="L105" s="1895"/>
      <c r="M105" s="1895"/>
      <c r="N105" s="1895"/>
      <c r="O105" s="1895"/>
      <c r="P105" s="1896"/>
      <c r="Q105" s="1877" t="s">
        <v>1479</v>
      </c>
      <c r="R105" s="1878"/>
      <c r="S105" s="1878"/>
      <c r="T105" s="1878"/>
      <c r="U105" s="1878"/>
      <c r="V105" s="1878"/>
      <c r="W105" s="1879"/>
      <c r="X105" s="1907" t="s">
        <v>1199</v>
      </c>
      <c r="Y105" s="1907"/>
      <c r="Z105" s="1907"/>
      <c r="AA105" s="1907"/>
      <c r="AB105" s="1907"/>
      <c r="AC105" s="1907"/>
      <c r="AD105" s="1907"/>
      <c r="AE105" s="1877" t="s">
        <v>1479</v>
      </c>
      <c r="AF105" s="1878"/>
      <c r="AG105" s="1878"/>
      <c r="AH105" s="1878"/>
      <c r="AI105" s="1878"/>
      <c r="AJ105" s="1878"/>
      <c r="AK105" s="1879"/>
      <c r="AL105" s="1880"/>
      <c r="AM105" s="1881"/>
      <c r="AN105" s="1881"/>
      <c r="AO105" s="1881"/>
      <c r="AP105" s="1881"/>
      <c r="AQ105" s="1881"/>
      <c r="AR105" s="1881"/>
      <c r="AS105" s="1881"/>
      <c r="AT105" s="1882"/>
      <c r="AU105" s="72"/>
      <c r="AV105" s="160" t="str">
        <f>IF(Q105="あり","是",IF(Q105="なし","否","NG"))</f>
        <v>NG</v>
      </c>
      <c r="AW105" s="160" t="str">
        <f>IF(AE105="対応","退税",IF(AE105="非対応","非免","NG"))</f>
        <v>NG</v>
      </c>
      <c r="AX105" s="583" t="s">
        <v>1483</v>
      </c>
      <c r="AY105" s="586" t="s">
        <v>1490</v>
      </c>
      <c r="BT105" s="5"/>
      <c r="BU105" s="5"/>
      <c r="BV105" s="5"/>
      <c r="BZ105" s="517"/>
      <c r="CB105" s="306"/>
      <c r="CD105" s="179"/>
      <c r="CE105" s="179"/>
      <c r="CF105" s="179"/>
      <c r="CH105" s="180" t="s">
        <v>277</v>
      </c>
      <c r="CI105" s="181" t="s">
        <v>532</v>
      </c>
      <c r="CJ105" s="181" t="s">
        <v>275</v>
      </c>
      <c r="CK105" s="180" t="s">
        <v>274</v>
      </c>
      <c r="CL105" s="180" t="s">
        <v>533</v>
      </c>
      <c r="CM105" s="180" t="s">
        <v>280</v>
      </c>
      <c r="CN105" s="180" t="s">
        <v>281</v>
      </c>
      <c r="CO105" s="180" t="s">
        <v>327</v>
      </c>
      <c r="CP105" s="180" t="s">
        <v>328</v>
      </c>
      <c r="CQ105" s="167"/>
      <c r="CR105" s="173"/>
      <c r="CS105" s="173"/>
      <c r="CT105" s="173"/>
      <c r="CU105" s="173"/>
      <c r="CV105" s="169"/>
      <c r="CW105" s="275"/>
      <c r="CX105" s="275"/>
      <c r="CY105" s="315"/>
      <c r="CZ105" s="316"/>
      <c r="DA105" s="315"/>
      <c r="DC105" s="167"/>
      <c r="DD105" s="167"/>
      <c r="DE105" s="300"/>
      <c r="DF105" s="173"/>
      <c r="DG105" s="173"/>
      <c r="DO105" s="304"/>
      <c r="DP105" s="304"/>
      <c r="DX105" s="177"/>
      <c r="DY105" s="177"/>
    </row>
    <row r="106" spans="1:129" ht="19.5" hidden="1" customHeight="1">
      <c r="A106" s="545" t="s">
        <v>1210</v>
      </c>
      <c r="B106" s="84"/>
      <c r="C106" s="1911"/>
      <c r="D106" s="1851"/>
      <c r="E106" s="1851"/>
      <c r="F106" s="1851"/>
      <c r="G106" s="1851"/>
      <c r="H106" s="1851"/>
      <c r="I106" s="1852"/>
      <c r="J106" s="1907" t="s">
        <v>1522</v>
      </c>
      <c r="K106" s="1907"/>
      <c r="L106" s="1907"/>
      <c r="M106" s="1907"/>
      <c r="N106" s="1907"/>
      <c r="O106" s="1907"/>
      <c r="P106" s="1907"/>
      <c r="Q106" s="1871" t="s">
        <v>1480</v>
      </c>
      <c r="R106" s="1872"/>
      <c r="S106" s="1872"/>
      <c r="T106" s="1872"/>
      <c r="U106" s="1872"/>
      <c r="V106" s="1872"/>
      <c r="W106" s="1873"/>
      <c r="X106" s="1907" t="s">
        <v>1526</v>
      </c>
      <c r="Y106" s="1907"/>
      <c r="Z106" s="1907"/>
      <c r="AA106" s="1907"/>
      <c r="AB106" s="1907"/>
      <c r="AC106" s="1907"/>
      <c r="AD106" s="1907"/>
      <c r="AE106" s="1871" t="s">
        <v>1480</v>
      </c>
      <c r="AF106" s="1872"/>
      <c r="AG106" s="1872"/>
      <c r="AH106" s="1872"/>
      <c r="AI106" s="1872"/>
      <c r="AJ106" s="1872"/>
      <c r="AK106" s="1873"/>
      <c r="AL106" s="1880"/>
      <c r="AM106" s="1881"/>
      <c r="AN106" s="1881"/>
      <c r="AO106" s="1881"/>
      <c r="AP106" s="1881"/>
      <c r="AQ106" s="1881"/>
      <c r="AR106" s="1881"/>
      <c r="AS106" s="1881"/>
      <c r="AT106" s="1882"/>
      <c r="AU106" s="72"/>
      <c r="AV106" s="160" t="str">
        <f>IF(Q106="選択してください","NG",MID(Q106,FIND("：",Q106)+1,LEN(Q106)-FIND("：",Q106)))</f>
        <v>NG</v>
      </c>
      <c r="AW106" s="160" t="str">
        <f>IF(AE106="選択してください","NG",MID(AE106,FIND("：",AE106)+1,LEN(AE106)-FIND("：",AE106)))</f>
        <v>NG</v>
      </c>
      <c r="AY106" s="586" t="s">
        <v>1491</v>
      </c>
      <c r="BT106" s="5"/>
      <c r="BU106" s="5"/>
      <c r="BV106" s="5"/>
      <c r="BZ106" s="517"/>
      <c r="CB106" s="306"/>
      <c r="CD106" s="179"/>
      <c r="CE106" s="179"/>
      <c r="CF106" s="179"/>
      <c r="CH106" s="285" t="s">
        <v>432</v>
      </c>
      <c r="CI106" s="285" t="s">
        <v>21</v>
      </c>
      <c r="CJ106" s="285">
        <v>128</v>
      </c>
      <c r="CK106" s="285" t="s">
        <v>549</v>
      </c>
      <c r="CL106" s="285" t="s">
        <v>313</v>
      </c>
      <c r="CM106" s="285"/>
      <c r="CN106" s="285"/>
      <c r="CO106" s="286" t="s">
        <v>83</v>
      </c>
      <c r="CP106" s="287"/>
      <c r="CQ106" s="167"/>
      <c r="CR106" s="173"/>
      <c r="CS106" s="173"/>
      <c r="CT106" s="173"/>
      <c r="CU106" s="173"/>
      <c r="CV106" s="169"/>
      <c r="CW106" s="275"/>
      <c r="CX106" s="275"/>
      <c r="CY106" s="315"/>
      <c r="CZ106" s="316"/>
      <c r="DA106" s="315"/>
      <c r="DC106" s="167"/>
      <c r="DD106" s="167"/>
      <c r="DE106" s="300"/>
      <c r="DF106" s="173"/>
      <c r="DG106" s="173"/>
      <c r="DO106" s="304"/>
      <c r="DP106" s="304"/>
      <c r="DX106" s="177"/>
      <c r="DY106" s="177"/>
    </row>
    <row r="107" spans="1:129" ht="19.5" hidden="1" customHeight="1">
      <c r="A107" s="545" t="s">
        <v>1210</v>
      </c>
      <c r="B107" s="84"/>
      <c r="C107" s="1911"/>
      <c r="D107" s="1851"/>
      <c r="E107" s="1851"/>
      <c r="F107" s="1851"/>
      <c r="G107" s="1851"/>
      <c r="H107" s="1851"/>
      <c r="I107" s="1852"/>
      <c r="J107" s="1894" t="s">
        <v>1650</v>
      </c>
      <c r="K107" s="1895"/>
      <c r="L107" s="1895"/>
      <c r="M107" s="1895"/>
      <c r="N107" s="1895"/>
      <c r="O107" s="1895"/>
      <c r="P107" s="1896"/>
      <c r="Q107" s="1948"/>
      <c r="R107" s="1892"/>
      <c r="S107" s="1892"/>
      <c r="T107" s="1892"/>
      <c r="U107" s="1892"/>
      <c r="V107" s="1892"/>
      <c r="W107" s="1892"/>
      <c r="X107" s="1892"/>
      <c r="Y107" s="1892"/>
      <c r="Z107" s="1892"/>
      <c r="AA107" s="1892"/>
      <c r="AB107" s="1892"/>
      <c r="AC107" s="1892"/>
      <c r="AD107" s="1892"/>
      <c r="AE107" s="1892"/>
      <c r="AF107" s="1892"/>
      <c r="AG107" s="1892"/>
      <c r="AH107" s="1892"/>
      <c r="AI107" s="1892"/>
      <c r="AJ107" s="1892"/>
      <c r="AK107" s="1893"/>
      <c r="AL107" s="1880" t="s">
        <v>1529</v>
      </c>
      <c r="AM107" s="1881"/>
      <c r="AN107" s="1881"/>
      <c r="AO107" s="1881"/>
      <c r="AP107" s="1881"/>
      <c r="AQ107" s="1881"/>
      <c r="AR107" s="1881"/>
      <c r="AS107" s="1881"/>
      <c r="AT107" s="1882"/>
      <c r="AU107" s="72"/>
      <c r="AY107" s="586" t="s">
        <v>1492</v>
      </c>
      <c r="BT107" s="5"/>
      <c r="BU107" s="5"/>
      <c r="BV107" s="5"/>
      <c r="BZ107" s="517"/>
      <c r="CD107" s="179"/>
      <c r="CE107" s="179"/>
      <c r="CF107" s="179"/>
      <c r="CH107" s="285" t="s">
        <v>433</v>
      </c>
      <c r="CI107" s="285" t="s">
        <v>61</v>
      </c>
      <c r="CJ107" s="285">
        <v>1</v>
      </c>
      <c r="CK107" s="285" t="s">
        <v>170</v>
      </c>
      <c r="CL107" s="285" t="s">
        <v>313</v>
      </c>
      <c r="CM107" s="285" t="s">
        <v>540</v>
      </c>
      <c r="CN107" s="285"/>
      <c r="CO107" s="286" t="s">
        <v>82</v>
      </c>
      <c r="CP107" s="287"/>
      <c r="CQ107" s="167"/>
      <c r="CR107" s="173"/>
      <c r="CS107" s="173"/>
      <c r="CT107" s="173"/>
      <c r="CU107" s="173"/>
      <c r="CV107" s="169"/>
      <c r="CW107" s="275"/>
      <c r="CX107" s="275"/>
      <c r="CY107" s="315"/>
      <c r="CZ107" s="316"/>
      <c r="DA107" s="315"/>
      <c r="DC107" s="167"/>
      <c r="DD107" s="167"/>
      <c r="DE107" s="300"/>
      <c r="DF107" s="173"/>
      <c r="DG107" s="173"/>
      <c r="DO107" s="304"/>
      <c r="DP107" s="304"/>
      <c r="DX107" s="177"/>
      <c r="DY107" s="177"/>
    </row>
    <row r="108" spans="1:129" ht="19.5" hidden="1" customHeight="1">
      <c r="A108" s="545" t="s">
        <v>1210</v>
      </c>
      <c r="B108" s="84"/>
      <c r="C108" s="1911"/>
      <c r="D108" s="1851"/>
      <c r="E108" s="1851"/>
      <c r="F108" s="1851"/>
      <c r="G108" s="1851"/>
      <c r="H108" s="1851"/>
      <c r="I108" s="1852"/>
      <c r="J108" s="1894" t="s">
        <v>1576</v>
      </c>
      <c r="K108" s="1895"/>
      <c r="L108" s="1895"/>
      <c r="M108" s="1895"/>
      <c r="N108" s="1895"/>
      <c r="O108" s="1895"/>
      <c r="P108" s="1896"/>
      <c r="Q108" s="1936"/>
      <c r="R108" s="1937"/>
      <c r="S108" s="1937"/>
      <c r="T108" s="1937"/>
      <c r="U108" s="1937"/>
      <c r="V108" s="1937"/>
      <c r="W108" s="1938"/>
      <c r="X108" s="1907" t="s">
        <v>1530</v>
      </c>
      <c r="Y108" s="1907"/>
      <c r="Z108" s="1907"/>
      <c r="AA108" s="1907"/>
      <c r="AB108" s="1907"/>
      <c r="AC108" s="1907"/>
      <c r="AD108" s="1907"/>
      <c r="AE108" s="1871" t="s">
        <v>1480</v>
      </c>
      <c r="AF108" s="1872"/>
      <c r="AG108" s="1872"/>
      <c r="AH108" s="1872"/>
      <c r="AI108" s="1872"/>
      <c r="AJ108" s="1872"/>
      <c r="AK108" s="1873"/>
      <c r="AL108" s="1880"/>
      <c r="AM108" s="1881"/>
      <c r="AN108" s="1881"/>
      <c r="AO108" s="1881"/>
      <c r="AP108" s="1881"/>
      <c r="AQ108" s="1881"/>
      <c r="AR108" s="1881"/>
      <c r="AS108" s="1881"/>
      <c r="AT108" s="1882"/>
      <c r="AU108" s="72"/>
      <c r="AV108" s="160" t="str">
        <f>IF(AND(AW104="代金券",Q108=""),"NG","OK")</f>
        <v>OK</v>
      </c>
      <c r="AW108" s="160" t="str">
        <f>IF(AE108="選択してください","NG",MID(AE108,FIND("：",AE108)+1,LEN(AE108)-FIND("：",AE108)))</f>
        <v>NG</v>
      </c>
      <c r="AY108" s="586" t="s">
        <v>1493</v>
      </c>
      <c r="BT108" s="5"/>
      <c r="BU108" s="5"/>
      <c r="BV108" s="5"/>
      <c r="BZ108" s="517"/>
      <c r="CD108" s="179"/>
      <c r="CE108" s="179"/>
      <c r="CF108" s="179"/>
      <c r="CH108" s="285" t="s">
        <v>434</v>
      </c>
      <c r="CI108" s="285" t="s">
        <v>21</v>
      </c>
      <c r="CJ108" s="285">
        <v>15</v>
      </c>
      <c r="CK108" s="285" t="s">
        <v>313</v>
      </c>
      <c r="CL108" s="285" t="s">
        <v>313</v>
      </c>
      <c r="CM108" s="285"/>
      <c r="CN108" s="301" t="s">
        <v>636</v>
      </c>
      <c r="CO108" s="286" t="s">
        <v>80</v>
      </c>
      <c r="CP108" s="302"/>
      <c r="CQ108" s="167"/>
      <c r="CR108" s="173"/>
      <c r="CS108" s="173"/>
      <c r="CT108" s="173"/>
      <c r="CU108" s="173"/>
      <c r="CV108" s="169"/>
      <c r="CW108" s="275"/>
      <c r="CX108" s="275"/>
      <c r="CY108" s="315"/>
      <c r="CZ108" s="316"/>
      <c r="DA108" s="315"/>
      <c r="DC108" s="167"/>
      <c r="DD108" s="167"/>
      <c r="DE108" s="300"/>
      <c r="DF108" s="173"/>
      <c r="DG108" s="173"/>
      <c r="DO108" s="304"/>
      <c r="DP108" s="304"/>
      <c r="DX108" s="177"/>
      <c r="DY108" s="177"/>
    </row>
    <row r="109" spans="1:129" ht="19.5" hidden="1" customHeight="1">
      <c r="A109" s="545" t="s">
        <v>1210</v>
      </c>
      <c r="B109" s="84"/>
      <c r="C109" s="1911"/>
      <c r="D109" s="1851"/>
      <c r="E109" s="1851"/>
      <c r="F109" s="1851"/>
      <c r="G109" s="1851"/>
      <c r="H109" s="1851"/>
      <c r="I109" s="1852"/>
      <c r="J109" s="1894" t="s">
        <v>1546</v>
      </c>
      <c r="K109" s="1895"/>
      <c r="L109" s="1895"/>
      <c r="M109" s="1895"/>
      <c r="N109" s="1895"/>
      <c r="O109" s="1895"/>
      <c r="P109" s="1896"/>
      <c r="Q109" s="1939"/>
      <c r="R109" s="1940"/>
      <c r="S109" s="1940"/>
      <c r="T109" s="1940"/>
      <c r="U109" s="1940"/>
      <c r="V109" s="1940"/>
      <c r="W109" s="1941"/>
      <c r="X109" s="1894" t="s">
        <v>1535</v>
      </c>
      <c r="Y109" s="1895"/>
      <c r="Z109" s="1895"/>
      <c r="AA109" s="1895"/>
      <c r="AB109" s="1895"/>
      <c r="AC109" s="1895"/>
      <c r="AD109" s="1896"/>
      <c r="AE109" s="1877" t="s">
        <v>1480</v>
      </c>
      <c r="AF109" s="1878"/>
      <c r="AG109" s="1878"/>
      <c r="AH109" s="1878"/>
      <c r="AI109" s="1878"/>
      <c r="AJ109" s="1878"/>
      <c r="AK109" s="1878"/>
      <c r="AL109" s="1880"/>
      <c r="AM109" s="1881"/>
      <c r="AN109" s="1881"/>
      <c r="AO109" s="1881"/>
      <c r="AP109" s="1881"/>
      <c r="AQ109" s="1881"/>
      <c r="AR109" s="1881"/>
      <c r="AS109" s="1881"/>
      <c r="AT109" s="1882"/>
      <c r="AU109" s="72"/>
      <c r="AW109" s="160" t="str">
        <f>IF(AE109="選択してください","NG",MID(AE109,FIND("：",AE109)+1,LEN(AE109)-FIND("：",AE109)))</f>
        <v>NG</v>
      </c>
      <c r="AY109" s="586" t="s">
        <v>1494</v>
      </c>
      <c r="BT109" s="5"/>
      <c r="BU109" s="5"/>
      <c r="BV109" s="5"/>
      <c r="BZ109" s="517"/>
      <c r="CD109" s="179"/>
      <c r="CE109" s="179"/>
      <c r="CF109" s="179"/>
      <c r="CH109" s="285" t="s">
        <v>435</v>
      </c>
      <c r="CI109" s="285" t="s">
        <v>21</v>
      </c>
      <c r="CJ109" s="285">
        <v>128</v>
      </c>
      <c r="CK109" s="285" t="s">
        <v>313</v>
      </c>
      <c r="CL109" s="285" t="s">
        <v>313</v>
      </c>
      <c r="CM109" s="285"/>
      <c r="CN109" s="301" t="s">
        <v>637</v>
      </c>
      <c r="CO109" s="303" t="s">
        <v>79</v>
      </c>
      <c r="CP109" s="302"/>
      <c r="CQ109" s="167"/>
      <c r="CR109" s="173"/>
      <c r="CS109" s="173"/>
      <c r="CT109" s="173"/>
      <c r="CU109" s="173"/>
      <c r="CV109" s="169"/>
      <c r="CW109" s="275"/>
      <c r="CX109" s="275"/>
      <c r="CY109" s="315"/>
      <c r="CZ109" s="316"/>
      <c r="DA109" s="315"/>
      <c r="DC109" s="167"/>
      <c r="DD109" s="167"/>
      <c r="DE109" s="300"/>
      <c r="DF109" s="173"/>
      <c r="DG109" s="173"/>
      <c r="DO109" s="304"/>
      <c r="DP109" s="304"/>
      <c r="DX109" s="177"/>
      <c r="DY109" s="177"/>
    </row>
    <row r="110" spans="1:129" ht="19.5" hidden="1" customHeight="1">
      <c r="A110" s="545" t="s">
        <v>1210</v>
      </c>
      <c r="B110" s="84"/>
      <c r="C110" s="1911"/>
      <c r="D110" s="1851"/>
      <c r="E110" s="1851"/>
      <c r="F110" s="1851"/>
      <c r="G110" s="1851"/>
      <c r="H110" s="1851"/>
      <c r="I110" s="1852"/>
      <c r="J110" s="1894" t="s">
        <v>1537</v>
      </c>
      <c r="K110" s="1895"/>
      <c r="L110" s="1895"/>
      <c r="M110" s="1895"/>
      <c r="N110" s="1895"/>
      <c r="O110" s="1895"/>
      <c r="P110" s="1896"/>
      <c r="Q110" s="1934"/>
      <c r="R110" s="1934"/>
      <c r="S110" s="1934"/>
      <c r="T110" s="1934"/>
      <c r="U110" s="1934"/>
      <c r="V110" s="1934"/>
      <c r="W110" s="1934"/>
      <c r="X110" s="1831" t="s">
        <v>1536</v>
      </c>
      <c r="Y110" s="1832"/>
      <c r="Z110" s="1832"/>
      <c r="AA110" s="1832"/>
      <c r="AB110" s="1832"/>
      <c r="AC110" s="1832"/>
      <c r="AD110" s="1833"/>
      <c r="AE110" s="1887"/>
      <c r="AF110" s="1888"/>
      <c r="AG110" s="1888"/>
      <c r="AH110" s="1888"/>
      <c r="AI110" s="1888"/>
      <c r="AJ110" s="1888"/>
      <c r="AK110" s="1889"/>
      <c r="AL110" s="1880" t="s">
        <v>1550</v>
      </c>
      <c r="AM110" s="1881"/>
      <c r="AN110" s="1881"/>
      <c r="AO110" s="1881"/>
      <c r="AP110" s="1881"/>
      <c r="AQ110" s="1881"/>
      <c r="AR110" s="1881"/>
      <c r="AS110" s="1881"/>
      <c r="AT110" s="1882"/>
      <c r="AU110" s="72"/>
      <c r="AY110" s="586" t="s">
        <v>1495</v>
      </c>
      <c r="BE110" s="18"/>
      <c r="BT110" s="5"/>
      <c r="BU110" s="5"/>
      <c r="BV110" s="5"/>
      <c r="BZ110" s="517"/>
      <c r="CD110" s="179"/>
      <c r="CE110" s="179"/>
      <c r="CF110" s="179"/>
      <c r="CH110" s="285" t="s">
        <v>436</v>
      </c>
      <c r="CI110" s="285" t="s">
        <v>61</v>
      </c>
      <c r="CJ110" s="285">
        <v>1</v>
      </c>
      <c r="CK110" s="285" t="s">
        <v>81</v>
      </c>
      <c r="CL110" s="285" t="s">
        <v>313</v>
      </c>
      <c r="CM110" s="285" t="s">
        <v>437</v>
      </c>
      <c r="CN110" s="285" t="s">
        <v>554</v>
      </c>
      <c r="CO110" s="286" t="s">
        <v>78</v>
      </c>
      <c r="CP110" s="287"/>
      <c r="CQ110" s="167"/>
      <c r="CR110" s="173"/>
      <c r="CS110" s="173"/>
      <c r="CT110" s="173"/>
      <c r="CU110" s="173"/>
      <c r="CV110" s="169"/>
      <c r="CW110" s="275"/>
      <c r="CX110" s="275"/>
      <c r="CY110" s="315"/>
      <c r="CZ110" s="316"/>
      <c r="DA110" s="315"/>
      <c r="DC110" s="167"/>
      <c r="DD110" s="167"/>
      <c r="DE110" s="293"/>
      <c r="DF110" s="173"/>
      <c r="DG110" s="173"/>
      <c r="DO110" s="304"/>
      <c r="DP110" s="304"/>
      <c r="DX110" s="177"/>
      <c r="DY110" s="177"/>
    </row>
    <row r="111" spans="1:129" ht="19.5" hidden="1" customHeight="1">
      <c r="A111" s="545" t="s">
        <v>1210</v>
      </c>
      <c r="B111" s="84"/>
      <c r="C111" s="1911"/>
      <c r="D111" s="1851"/>
      <c r="E111" s="1851"/>
      <c r="F111" s="1851"/>
      <c r="G111" s="1851"/>
      <c r="H111" s="1851"/>
      <c r="I111" s="1852"/>
      <c r="J111" s="1894" t="s">
        <v>1538</v>
      </c>
      <c r="K111" s="1895"/>
      <c r="L111" s="1895"/>
      <c r="M111" s="1895"/>
      <c r="N111" s="1895"/>
      <c r="O111" s="1895"/>
      <c r="P111" s="1896"/>
      <c r="Q111" s="1935" t="s">
        <v>1480</v>
      </c>
      <c r="R111" s="1935"/>
      <c r="S111" s="1935"/>
      <c r="T111" s="1935"/>
      <c r="U111" s="1935"/>
      <c r="V111" s="1935"/>
      <c r="W111" s="1935"/>
      <c r="X111" s="1907" t="s">
        <v>1541</v>
      </c>
      <c r="Y111" s="1907"/>
      <c r="Z111" s="1907"/>
      <c r="AA111" s="1907"/>
      <c r="AB111" s="1907"/>
      <c r="AC111" s="1907"/>
      <c r="AD111" s="1907"/>
      <c r="AE111" s="1871" t="s">
        <v>1480</v>
      </c>
      <c r="AF111" s="1872"/>
      <c r="AG111" s="1872"/>
      <c r="AH111" s="1872"/>
      <c r="AI111" s="1872"/>
      <c r="AJ111" s="1872"/>
      <c r="AK111" s="1873"/>
      <c r="AL111" s="1880"/>
      <c r="AM111" s="1881"/>
      <c r="AN111" s="1881"/>
      <c r="AO111" s="1881"/>
      <c r="AP111" s="1881"/>
      <c r="AQ111" s="1881"/>
      <c r="AR111" s="1881"/>
      <c r="AS111" s="1881"/>
      <c r="AT111" s="1882"/>
      <c r="AU111" s="72"/>
      <c r="AV111" s="160" t="str">
        <f>IF(Q111="選択してください","NG",MID(Q111,FIND("：",Q111)+1,LEN(Q111)-FIND("：",Q111)))</f>
        <v>NG</v>
      </c>
      <c r="AW111" s="160" t="str">
        <f>IF(AE111="選択してください","NG",MID(AE111,FIND("：",AE111)+1,LEN(AE111)-FIND("：",AE111)))</f>
        <v>NG</v>
      </c>
      <c r="AY111" s="586" t="s">
        <v>1497</v>
      </c>
      <c r="BE111" s="18"/>
      <c r="BG111" s="18"/>
      <c r="BT111" s="5"/>
      <c r="BU111" s="5"/>
      <c r="BV111" s="5"/>
      <c r="BZ111" s="517"/>
      <c r="CD111" s="179"/>
      <c r="CE111" s="179"/>
      <c r="CF111" s="179"/>
      <c r="CH111" s="285" t="s">
        <v>438</v>
      </c>
      <c r="CI111" s="285" t="s">
        <v>20</v>
      </c>
      <c r="CJ111" s="285">
        <v>60</v>
      </c>
      <c r="CK111" s="285" t="s">
        <v>81</v>
      </c>
      <c r="CL111" s="285" t="s">
        <v>81</v>
      </c>
      <c r="CM111" s="285"/>
      <c r="CN111" s="285" t="s">
        <v>555</v>
      </c>
      <c r="CO111" s="286" t="s">
        <v>77</v>
      </c>
      <c r="CP111" s="287"/>
      <c r="CQ111" s="167"/>
      <c r="CR111" s="173"/>
      <c r="CS111" s="173"/>
      <c r="CT111" s="173"/>
      <c r="CU111" s="173"/>
      <c r="CV111" s="169"/>
      <c r="CW111" s="275"/>
      <c r="CX111" s="275"/>
      <c r="CY111" s="315"/>
      <c r="CZ111" s="316"/>
      <c r="DA111" s="315"/>
      <c r="DC111" s="167"/>
      <c r="DD111" s="167"/>
      <c r="DE111" s="293"/>
      <c r="DF111" s="173"/>
      <c r="DG111" s="173"/>
      <c r="DO111" s="304"/>
      <c r="DP111" s="304"/>
      <c r="DX111" s="177"/>
      <c r="DY111" s="177"/>
    </row>
    <row r="112" spans="1:129" ht="19.5" hidden="1" customHeight="1">
      <c r="A112" s="545" t="s">
        <v>1210</v>
      </c>
      <c r="B112" s="84"/>
      <c r="C112" s="1911"/>
      <c r="D112" s="1851"/>
      <c r="E112" s="1851"/>
      <c r="F112" s="1851"/>
      <c r="G112" s="1851"/>
      <c r="H112" s="1851"/>
      <c r="I112" s="1852"/>
      <c r="J112" s="1894" t="s">
        <v>1545</v>
      </c>
      <c r="K112" s="1895"/>
      <c r="L112" s="1895"/>
      <c r="M112" s="1895"/>
      <c r="N112" s="1895"/>
      <c r="O112" s="1895"/>
      <c r="P112" s="1896"/>
      <c r="Q112" s="1897"/>
      <c r="R112" s="1897"/>
      <c r="S112" s="1897"/>
      <c r="T112" s="1897"/>
      <c r="U112" s="1897"/>
      <c r="V112" s="1897"/>
      <c r="W112" s="1897"/>
      <c r="X112" s="1897"/>
      <c r="Y112" s="1897"/>
      <c r="Z112" s="1897"/>
      <c r="AA112" s="1897"/>
      <c r="AB112" s="1897"/>
      <c r="AC112" s="1897"/>
      <c r="AD112" s="1897"/>
      <c r="AE112" s="1897"/>
      <c r="AF112" s="1897"/>
      <c r="AG112" s="1897"/>
      <c r="AH112" s="1897"/>
      <c r="AI112" s="1897"/>
      <c r="AJ112" s="1897"/>
      <c r="AK112" s="1897"/>
      <c r="AL112" s="1880"/>
      <c r="AM112" s="1881"/>
      <c r="AN112" s="1881"/>
      <c r="AO112" s="1881"/>
      <c r="AP112" s="1881"/>
      <c r="AQ112" s="1881"/>
      <c r="AR112" s="1881"/>
      <c r="AS112" s="1881"/>
      <c r="AT112" s="1882"/>
      <c r="AU112" s="72"/>
      <c r="AY112" s="586" t="s">
        <v>1633</v>
      </c>
      <c r="BE112" s="597"/>
      <c r="BG112" s="160"/>
      <c r="BT112" s="5"/>
      <c r="BU112" s="5"/>
      <c r="BV112" s="5"/>
      <c r="BZ112" s="517"/>
      <c r="CD112" s="179"/>
      <c r="CE112" s="179"/>
      <c r="CF112" s="179"/>
      <c r="CH112" s="285" t="s">
        <v>439</v>
      </c>
      <c r="CI112" s="285" t="s">
        <v>20</v>
      </c>
      <c r="CJ112" s="285">
        <v>255</v>
      </c>
      <c r="CK112" s="285" t="s">
        <v>383</v>
      </c>
      <c r="CL112" s="285" t="s">
        <v>383</v>
      </c>
      <c r="CM112" s="285"/>
      <c r="CN112" s="285" t="s">
        <v>555</v>
      </c>
      <c r="CO112" s="286" t="s">
        <v>76</v>
      </c>
      <c r="CP112" s="287"/>
      <c r="CQ112" s="167"/>
      <c r="CR112" s="173"/>
      <c r="CS112" s="173"/>
      <c r="CT112" s="173"/>
      <c r="CU112" s="173"/>
      <c r="CV112" s="169"/>
      <c r="CW112" s="275"/>
      <c r="CX112" s="275"/>
      <c r="CY112" s="315"/>
      <c r="CZ112" s="316"/>
      <c r="DA112" s="315"/>
      <c r="DC112" s="167"/>
      <c r="DD112" s="167"/>
      <c r="DE112" s="293"/>
      <c r="DF112" s="173"/>
      <c r="DG112" s="173"/>
      <c r="DO112" s="304"/>
      <c r="DP112" s="304"/>
      <c r="DX112" s="177"/>
      <c r="DY112" s="177"/>
    </row>
    <row r="113" spans="1:129" ht="19.5" hidden="1" customHeight="1">
      <c r="A113" s="545" t="s">
        <v>1210</v>
      </c>
      <c r="B113" s="84"/>
      <c r="C113" s="1911"/>
      <c r="D113" s="1851"/>
      <c r="E113" s="1851"/>
      <c r="F113" s="1851"/>
      <c r="G113" s="1851"/>
      <c r="H113" s="1851"/>
      <c r="I113" s="1852"/>
      <c r="J113" s="1847" t="s">
        <v>1652</v>
      </c>
      <c r="K113" s="1848"/>
      <c r="L113" s="1848"/>
      <c r="M113" s="1848"/>
      <c r="N113" s="1848"/>
      <c r="O113" s="1848"/>
      <c r="P113" s="1849"/>
      <c r="Q113" s="1898" t="s">
        <v>1651</v>
      </c>
      <c r="R113" s="1899"/>
      <c r="S113" s="1899"/>
      <c r="T113" s="1899"/>
      <c r="U113" s="1899"/>
      <c r="V113" s="1899"/>
      <c r="W113" s="1899"/>
      <c r="X113" s="1899"/>
      <c r="Y113" s="1899"/>
      <c r="Z113" s="1899"/>
      <c r="AA113" s="1899"/>
      <c r="AB113" s="1899"/>
      <c r="AC113" s="1899"/>
      <c r="AD113" s="1899"/>
      <c r="AE113" s="1899"/>
      <c r="AF113" s="1899"/>
      <c r="AG113" s="1899"/>
      <c r="AH113" s="1899"/>
      <c r="AI113" s="1899"/>
      <c r="AJ113" s="1899"/>
      <c r="AK113" s="1899"/>
      <c r="AL113" s="1899"/>
      <c r="AM113" s="1899"/>
      <c r="AN113" s="1899"/>
      <c r="AO113" s="1899"/>
      <c r="AP113" s="1899"/>
      <c r="AQ113" s="1899"/>
      <c r="AR113" s="1899"/>
      <c r="AS113" s="1899"/>
      <c r="AT113" s="1900"/>
      <c r="AU113" s="72"/>
      <c r="AY113" s="586" t="s">
        <v>1601</v>
      </c>
      <c r="BE113" s="512"/>
      <c r="BG113" s="18"/>
      <c r="BT113" s="5"/>
      <c r="BU113" s="5"/>
      <c r="BV113" s="5"/>
      <c r="BZ113" s="517"/>
      <c r="CD113" s="179"/>
      <c r="CE113" s="179"/>
      <c r="CF113" s="179"/>
      <c r="CH113" s="285" t="s">
        <v>440</v>
      </c>
      <c r="CI113" s="285" t="s">
        <v>20</v>
      </c>
      <c r="CJ113" s="285">
        <v>255</v>
      </c>
      <c r="CK113" s="285" t="s">
        <v>313</v>
      </c>
      <c r="CL113" s="285" t="s">
        <v>313</v>
      </c>
      <c r="CM113" s="285"/>
      <c r="CN113" s="285" t="s">
        <v>554</v>
      </c>
      <c r="CO113" s="286" t="s">
        <v>75</v>
      </c>
      <c r="CP113" s="287"/>
      <c r="CQ113" s="167"/>
      <c r="CR113" s="173"/>
      <c r="CS113" s="173"/>
      <c r="CT113" s="173"/>
      <c r="CU113" s="173"/>
      <c r="CV113" s="169"/>
      <c r="CW113" s="275"/>
      <c r="CX113" s="275"/>
      <c r="CY113" s="315"/>
      <c r="CZ113" s="316"/>
      <c r="DA113" s="315"/>
      <c r="DC113" s="167"/>
      <c r="DD113" s="167"/>
      <c r="DE113" s="293"/>
      <c r="DF113" s="173"/>
      <c r="DG113" s="173"/>
      <c r="DO113" s="304"/>
      <c r="DP113" s="304"/>
      <c r="DX113" s="177"/>
      <c r="DY113" s="177"/>
    </row>
    <row r="114" spans="1:129" ht="19.5" hidden="1" customHeight="1">
      <c r="A114" s="545" t="s">
        <v>1210</v>
      </c>
      <c r="B114" s="84"/>
      <c r="C114" s="1911"/>
      <c r="D114" s="1851"/>
      <c r="E114" s="1851"/>
      <c r="F114" s="1851"/>
      <c r="G114" s="1851"/>
      <c r="H114" s="1851"/>
      <c r="I114" s="1852"/>
      <c r="J114" s="1850"/>
      <c r="K114" s="1851"/>
      <c r="L114" s="1851"/>
      <c r="M114" s="1851"/>
      <c r="N114" s="1851"/>
      <c r="O114" s="1851"/>
      <c r="P114" s="1852"/>
      <c r="Q114" s="1901"/>
      <c r="R114" s="1902"/>
      <c r="S114" s="1902"/>
      <c r="T114" s="1902"/>
      <c r="U114" s="1902"/>
      <c r="V114" s="1902"/>
      <c r="W114" s="1902"/>
      <c r="X114" s="1902"/>
      <c r="Y114" s="1902"/>
      <c r="Z114" s="1902"/>
      <c r="AA114" s="1902"/>
      <c r="AB114" s="1902"/>
      <c r="AC114" s="1902"/>
      <c r="AD114" s="1902"/>
      <c r="AE114" s="1902"/>
      <c r="AF114" s="1902"/>
      <c r="AG114" s="1902"/>
      <c r="AH114" s="1902"/>
      <c r="AI114" s="1902"/>
      <c r="AJ114" s="1902"/>
      <c r="AK114" s="1902"/>
      <c r="AL114" s="1902"/>
      <c r="AM114" s="1902"/>
      <c r="AN114" s="1902"/>
      <c r="AO114" s="1902"/>
      <c r="AP114" s="1902"/>
      <c r="AQ114" s="1902"/>
      <c r="AR114" s="1902"/>
      <c r="AS114" s="1902"/>
      <c r="AT114" s="1903"/>
      <c r="AU114" s="72"/>
      <c r="AY114" s="586" t="s">
        <v>1498</v>
      </c>
      <c r="BE114" s="512"/>
      <c r="BT114" s="5"/>
      <c r="BU114" s="5"/>
      <c r="BV114" s="5"/>
      <c r="BZ114" s="517"/>
      <c r="CD114" s="179"/>
      <c r="CE114" s="179"/>
      <c r="CF114" s="179"/>
      <c r="CH114" s="285" t="s">
        <v>441</v>
      </c>
      <c r="CI114" s="285" t="s">
        <v>20</v>
      </c>
      <c r="CJ114" s="285">
        <v>40</v>
      </c>
      <c r="CK114" s="285" t="s">
        <v>442</v>
      </c>
      <c r="CL114" s="285" t="s">
        <v>442</v>
      </c>
      <c r="CM114" s="285"/>
      <c r="CN114" s="285" t="s">
        <v>556</v>
      </c>
      <c r="CO114" s="286" t="s">
        <v>443</v>
      </c>
      <c r="CP114" s="287"/>
      <c r="CQ114" s="167"/>
      <c r="CR114" s="173"/>
      <c r="CS114" s="173"/>
      <c r="CT114" s="173"/>
      <c r="CU114" s="173"/>
      <c r="CV114" s="169"/>
      <c r="CX114" s="275"/>
      <c r="CY114" s="315"/>
      <c r="CZ114" s="316"/>
      <c r="DA114" s="315"/>
      <c r="DC114" s="167"/>
      <c r="DD114" s="167"/>
      <c r="DE114" s="293"/>
      <c r="DF114" s="173"/>
      <c r="DG114" s="173"/>
      <c r="DO114" s="304"/>
      <c r="DP114" s="304"/>
      <c r="DX114" s="177"/>
      <c r="DY114" s="177"/>
    </row>
    <row r="115" spans="1:129" ht="19.5" hidden="1" customHeight="1">
      <c r="A115" s="545" t="s">
        <v>1210</v>
      </c>
      <c r="B115" s="84"/>
      <c r="C115" s="1911"/>
      <c r="D115" s="1851"/>
      <c r="E115" s="1851"/>
      <c r="F115" s="1851"/>
      <c r="G115" s="1851"/>
      <c r="H115" s="1851"/>
      <c r="I115" s="1852"/>
      <c r="J115" s="1850"/>
      <c r="K115" s="1851"/>
      <c r="L115" s="1851"/>
      <c r="M115" s="1851"/>
      <c r="N115" s="1851"/>
      <c r="O115" s="1851"/>
      <c r="P115" s="1852"/>
      <c r="Q115" s="1901"/>
      <c r="R115" s="1902"/>
      <c r="S115" s="1902"/>
      <c r="T115" s="1902"/>
      <c r="U115" s="1902"/>
      <c r="V115" s="1902"/>
      <c r="W115" s="1902"/>
      <c r="X115" s="1902"/>
      <c r="Y115" s="1902"/>
      <c r="Z115" s="1902"/>
      <c r="AA115" s="1902"/>
      <c r="AB115" s="1902"/>
      <c r="AC115" s="1902"/>
      <c r="AD115" s="1902"/>
      <c r="AE115" s="1902"/>
      <c r="AF115" s="1902"/>
      <c r="AG115" s="1902"/>
      <c r="AH115" s="1902"/>
      <c r="AI115" s="1902"/>
      <c r="AJ115" s="1902"/>
      <c r="AK115" s="1902"/>
      <c r="AL115" s="1902"/>
      <c r="AM115" s="1902"/>
      <c r="AN115" s="1902"/>
      <c r="AO115" s="1902"/>
      <c r="AP115" s="1902"/>
      <c r="AQ115" s="1902"/>
      <c r="AR115" s="1902"/>
      <c r="AS115" s="1902"/>
      <c r="AT115" s="1903"/>
      <c r="AU115" s="72"/>
      <c r="AY115" s="586" t="s">
        <v>1499</v>
      </c>
      <c r="BE115" s="512"/>
      <c r="BT115" s="5"/>
      <c r="BU115" s="5"/>
      <c r="BV115" s="5"/>
      <c r="BZ115" s="517"/>
      <c r="CA115" s="236"/>
      <c r="CD115" s="179"/>
      <c r="CE115" s="179"/>
      <c r="CF115" s="179"/>
      <c r="CH115" s="285" t="s">
        <v>444</v>
      </c>
      <c r="CI115" s="285" t="s">
        <v>61</v>
      </c>
      <c r="CJ115" s="285">
        <v>1</v>
      </c>
      <c r="CK115" s="285" t="s">
        <v>313</v>
      </c>
      <c r="CL115" s="285" t="s">
        <v>313</v>
      </c>
      <c r="CM115" s="285" t="s">
        <v>445</v>
      </c>
      <c r="CN115" s="285" t="s">
        <v>554</v>
      </c>
      <c r="CO115" s="286" t="s">
        <v>74</v>
      </c>
      <c r="CP115" s="287"/>
      <c r="CQ115" s="167"/>
      <c r="CR115" s="173"/>
      <c r="CS115" s="173"/>
      <c r="CT115" s="173"/>
      <c r="CU115" s="173"/>
      <c r="CV115" s="169"/>
      <c r="CX115" s="275"/>
      <c r="CY115" s="315"/>
      <c r="CZ115" s="316"/>
      <c r="DA115" s="315"/>
      <c r="DC115" s="167"/>
      <c r="DD115" s="167"/>
      <c r="DE115" s="293"/>
      <c r="DF115" s="173"/>
      <c r="DG115" s="173"/>
      <c r="DO115" s="304"/>
      <c r="DP115" s="304"/>
      <c r="DX115" s="177"/>
      <c r="DY115" s="177"/>
    </row>
    <row r="116" spans="1:129" ht="19.5" hidden="1" customHeight="1">
      <c r="A116" s="545" t="s">
        <v>1210</v>
      </c>
      <c r="B116" s="84"/>
      <c r="C116" s="1911"/>
      <c r="D116" s="1851"/>
      <c r="E116" s="1851"/>
      <c r="F116" s="1851"/>
      <c r="G116" s="1851"/>
      <c r="H116" s="1851"/>
      <c r="I116" s="1852"/>
      <c r="J116" s="1850"/>
      <c r="K116" s="1851"/>
      <c r="L116" s="1851"/>
      <c r="M116" s="1851"/>
      <c r="N116" s="1851"/>
      <c r="O116" s="1851"/>
      <c r="P116" s="1852"/>
      <c r="Q116" s="1901"/>
      <c r="R116" s="1902"/>
      <c r="S116" s="1902"/>
      <c r="T116" s="1902"/>
      <c r="U116" s="1902"/>
      <c r="V116" s="1902"/>
      <c r="W116" s="1902"/>
      <c r="X116" s="1902"/>
      <c r="Y116" s="1902"/>
      <c r="Z116" s="1902"/>
      <c r="AA116" s="1902"/>
      <c r="AB116" s="1902"/>
      <c r="AC116" s="1902"/>
      <c r="AD116" s="1902"/>
      <c r="AE116" s="1902"/>
      <c r="AF116" s="1902"/>
      <c r="AG116" s="1902"/>
      <c r="AH116" s="1902"/>
      <c r="AI116" s="1902"/>
      <c r="AJ116" s="1902"/>
      <c r="AK116" s="1902"/>
      <c r="AL116" s="1902"/>
      <c r="AM116" s="1902"/>
      <c r="AN116" s="1902"/>
      <c r="AO116" s="1902"/>
      <c r="AP116" s="1902"/>
      <c r="AQ116" s="1902"/>
      <c r="AR116" s="1902"/>
      <c r="AS116" s="1902"/>
      <c r="AT116" s="1903"/>
      <c r="AU116" s="72"/>
      <c r="AY116" s="586" t="s">
        <v>1500</v>
      </c>
      <c r="BE116" s="512"/>
      <c r="BT116" s="5"/>
      <c r="BU116" s="5"/>
      <c r="BV116" s="5"/>
      <c r="BZ116" s="517"/>
      <c r="CA116" s="236"/>
      <c r="CD116" s="179"/>
      <c r="CE116" s="179"/>
      <c r="CF116" s="179"/>
      <c r="CH116" s="285" t="s">
        <v>446</v>
      </c>
      <c r="CI116" s="285" t="s">
        <v>20</v>
      </c>
      <c r="CJ116" s="285">
        <v>255</v>
      </c>
      <c r="CK116" s="285" t="s">
        <v>313</v>
      </c>
      <c r="CL116" s="285" t="s">
        <v>313</v>
      </c>
      <c r="CM116" s="285"/>
      <c r="CN116" s="285" t="s">
        <v>557</v>
      </c>
      <c r="CO116" s="286" t="s">
        <v>73</v>
      </c>
      <c r="CP116" s="287"/>
      <c r="CQ116" s="167"/>
      <c r="CR116" s="173"/>
      <c r="CS116" s="173"/>
      <c r="CT116" s="173"/>
      <c r="CU116" s="173"/>
      <c r="CV116" s="169"/>
      <c r="CY116" s="315"/>
      <c r="DC116" s="167"/>
      <c r="DD116" s="172"/>
      <c r="DE116" s="293"/>
      <c r="DF116" s="173"/>
      <c r="DG116" s="173"/>
      <c r="DO116" s="304"/>
      <c r="DP116" s="304"/>
      <c r="DX116" s="177"/>
      <c r="DY116" s="177"/>
    </row>
    <row r="117" spans="1:129" ht="19.5" hidden="1" customHeight="1">
      <c r="A117" s="545" t="s">
        <v>1210</v>
      </c>
      <c r="B117" s="84"/>
      <c r="C117" s="1911"/>
      <c r="D117" s="1851"/>
      <c r="E117" s="1851"/>
      <c r="F117" s="1851"/>
      <c r="G117" s="1851"/>
      <c r="H117" s="1851"/>
      <c r="I117" s="1852"/>
      <c r="J117" s="1850"/>
      <c r="K117" s="1851"/>
      <c r="L117" s="1851"/>
      <c r="M117" s="1851"/>
      <c r="N117" s="1851"/>
      <c r="O117" s="1851"/>
      <c r="P117" s="1852"/>
      <c r="Q117" s="1901"/>
      <c r="R117" s="1902"/>
      <c r="S117" s="1902"/>
      <c r="T117" s="1902"/>
      <c r="U117" s="1902"/>
      <c r="V117" s="1902"/>
      <c r="W117" s="1902"/>
      <c r="X117" s="1902"/>
      <c r="Y117" s="1902"/>
      <c r="Z117" s="1902"/>
      <c r="AA117" s="1902"/>
      <c r="AB117" s="1902"/>
      <c r="AC117" s="1902"/>
      <c r="AD117" s="1902"/>
      <c r="AE117" s="1902"/>
      <c r="AF117" s="1902"/>
      <c r="AG117" s="1902"/>
      <c r="AH117" s="1902"/>
      <c r="AI117" s="1902"/>
      <c r="AJ117" s="1902"/>
      <c r="AK117" s="1902"/>
      <c r="AL117" s="1902"/>
      <c r="AM117" s="1902"/>
      <c r="AN117" s="1902"/>
      <c r="AO117" s="1902"/>
      <c r="AP117" s="1902"/>
      <c r="AQ117" s="1902"/>
      <c r="AR117" s="1902"/>
      <c r="AS117" s="1902"/>
      <c r="AT117" s="1903"/>
      <c r="AU117" s="72"/>
      <c r="AY117" s="586" t="s">
        <v>1501</v>
      </c>
      <c r="BE117" s="512"/>
      <c r="BT117" s="5"/>
      <c r="BU117" s="5"/>
      <c r="BV117" s="5"/>
      <c r="BZ117" s="517"/>
      <c r="CA117" s="236"/>
      <c r="CB117" s="306"/>
      <c r="CD117" s="179"/>
      <c r="CE117" s="179"/>
      <c r="CF117" s="179"/>
      <c r="CH117" s="285" t="s">
        <v>447</v>
      </c>
      <c r="CI117" s="285" t="s">
        <v>61</v>
      </c>
      <c r="CJ117" s="285">
        <v>1</v>
      </c>
      <c r="CK117" s="285" t="s">
        <v>442</v>
      </c>
      <c r="CL117" s="285" t="s">
        <v>442</v>
      </c>
      <c r="CM117" s="285" t="s">
        <v>449</v>
      </c>
      <c r="CN117" s="285" t="s">
        <v>554</v>
      </c>
      <c r="CO117" s="286" t="s">
        <v>72</v>
      </c>
      <c r="CP117" s="287"/>
      <c r="CQ117" s="167"/>
      <c r="CR117" s="173"/>
      <c r="CS117" s="173"/>
      <c r="CT117" s="173"/>
      <c r="CU117" s="173"/>
      <c r="CV117" s="169"/>
      <c r="CW117" s="275"/>
      <c r="CY117" s="315"/>
      <c r="DC117" s="167"/>
      <c r="DD117" s="172"/>
      <c r="DE117" s="293"/>
      <c r="DF117" s="173"/>
      <c r="DG117" s="173"/>
      <c r="DO117" s="304"/>
      <c r="DP117" s="304"/>
      <c r="DX117" s="177"/>
      <c r="DY117" s="177"/>
    </row>
    <row r="118" spans="1:129" ht="19.5" hidden="1" customHeight="1" thickBot="1">
      <c r="A118" s="545" t="s">
        <v>1210</v>
      </c>
      <c r="B118" s="84"/>
      <c r="C118" s="1912"/>
      <c r="D118" s="1854"/>
      <c r="E118" s="1854"/>
      <c r="F118" s="1854"/>
      <c r="G118" s="1854"/>
      <c r="H118" s="1854"/>
      <c r="I118" s="1855"/>
      <c r="J118" s="1853"/>
      <c r="K118" s="1854"/>
      <c r="L118" s="1854"/>
      <c r="M118" s="1854"/>
      <c r="N118" s="1854"/>
      <c r="O118" s="1854"/>
      <c r="P118" s="1855"/>
      <c r="Q118" s="1904"/>
      <c r="R118" s="1905"/>
      <c r="S118" s="1905"/>
      <c r="T118" s="1905"/>
      <c r="U118" s="1905"/>
      <c r="V118" s="1905"/>
      <c r="W118" s="1905"/>
      <c r="X118" s="1905"/>
      <c r="Y118" s="1905"/>
      <c r="Z118" s="1905"/>
      <c r="AA118" s="1905"/>
      <c r="AB118" s="1905"/>
      <c r="AC118" s="1905"/>
      <c r="AD118" s="1905"/>
      <c r="AE118" s="1905"/>
      <c r="AF118" s="1905"/>
      <c r="AG118" s="1905"/>
      <c r="AH118" s="1905"/>
      <c r="AI118" s="1905"/>
      <c r="AJ118" s="1905"/>
      <c r="AK118" s="1905"/>
      <c r="AL118" s="1905"/>
      <c r="AM118" s="1905"/>
      <c r="AN118" s="1905"/>
      <c r="AO118" s="1905"/>
      <c r="AP118" s="1905"/>
      <c r="AQ118" s="1905"/>
      <c r="AR118" s="1905"/>
      <c r="AS118" s="1905"/>
      <c r="AT118" s="1906"/>
      <c r="AU118" s="72"/>
      <c r="AY118" s="586" t="s">
        <v>1502</v>
      </c>
      <c r="BT118" s="5"/>
      <c r="BU118" s="5"/>
      <c r="BV118" s="5"/>
      <c r="BZ118" s="517"/>
      <c r="CB118" s="306"/>
      <c r="CD118" s="179"/>
      <c r="CE118" s="179"/>
      <c r="CF118" s="179"/>
      <c r="CH118" s="285" t="s">
        <v>450</v>
      </c>
      <c r="CI118" s="285" t="s">
        <v>20</v>
      </c>
      <c r="CJ118" s="285">
        <v>255</v>
      </c>
      <c r="CK118" s="285" t="s">
        <v>81</v>
      </c>
      <c r="CL118" s="285" t="s">
        <v>81</v>
      </c>
      <c r="CM118" s="285"/>
      <c r="CN118" s="285" t="s">
        <v>557</v>
      </c>
      <c r="CO118" s="286" t="s">
        <v>71</v>
      </c>
      <c r="CP118" s="287"/>
      <c r="CQ118" s="167"/>
      <c r="CR118" s="173"/>
      <c r="CS118" s="173"/>
      <c r="CT118" s="173"/>
      <c r="CU118" s="173"/>
      <c r="CV118" s="169"/>
      <c r="CW118" s="275"/>
      <c r="CY118" s="275"/>
      <c r="DB118" s="172"/>
      <c r="DC118" s="316"/>
      <c r="DD118" s="172"/>
      <c r="DE118" s="293"/>
      <c r="DF118" s="173"/>
      <c r="DG118" s="173"/>
      <c r="DO118" s="304"/>
      <c r="DP118" s="304"/>
      <c r="DV118" s="305"/>
      <c r="DX118" s="177"/>
      <c r="DY118" s="177"/>
    </row>
    <row r="119" spans="1:129" ht="19.5" hidden="1" customHeight="1">
      <c r="A119" s="545" t="s">
        <v>1210</v>
      </c>
      <c r="B119" s="84"/>
      <c r="C119" s="1908" t="s">
        <v>1197</v>
      </c>
      <c r="D119" s="1909"/>
      <c r="E119" s="1909"/>
      <c r="F119" s="1909"/>
      <c r="G119" s="1909"/>
      <c r="H119" s="1909"/>
      <c r="I119" s="1910"/>
      <c r="J119" s="1913" t="s">
        <v>1547</v>
      </c>
      <c r="K119" s="1914"/>
      <c r="L119" s="1914"/>
      <c r="M119" s="1914"/>
      <c r="N119" s="1914"/>
      <c r="O119" s="1914"/>
      <c r="P119" s="1915"/>
      <c r="Q119" s="1916"/>
      <c r="R119" s="1917"/>
      <c r="S119" s="1917"/>
      <c r="T119" s="1917"/>
      <c r="U119" s="1917"/>
      <c r="V119" s="1917"/>
      <c r="W119" s="1918"/>
      <c r="X119" s="1919" t="s">
        <v>1551</v>
      </c>
      <c r="Y119" s="1919"/>
      <c r="Z119" s="1919"/>
      <c r="AA119" s="1919"/>
      <c r="AB119" s="1919"/>
      <c r="AC119" s="1919"/>
      <c r="AD119" s="1919"/>
      <c r="AE119" s="1920" t="s">
        <v>1480</v>
      </c>
      <c r="AF119" s="1921"/>
      <c r="AG119" s="1921"/>
      <c r="AH119" s="1921"/>
      <c r="AI119" s="1921"/>
      <c r="AJ119" s="1921"/>
      <c r="AK119" s="1922"/>
      <c r="AL119" s="1923"/>
      <c r="AM119" s="1924"/>
      <c r="AN119" s="1924"/>
      <c r="AO119" s="1924"/>
      <c r="AP119" s="1924"/>
      <c r="AQ119" s="1924"/>
      <c r="AR119" s="1924"/>
      <c r="AS119" s="1924"/>
      <c r="AT119" s="1925"/>
      <c r="AU119" s="72"/>
      <c r="AV119" s="671" t="str">
        <f>IF(AV65=TRUE,IF(AND(Q119&lt;&gt;"",Q120&lt;&gt;"",T121&lt;&gt;"",AD121&lt;&gt;"",Q123&lt;&gt;"",Q124&lt;&gt;"",Q125&lt;&gt;"",T128&lt;&gt;"",AD128&lt;&gt;"",Q131&lt;&gt;"",Q133&lt;&gt;"",AV120&lt;&gt;"NG",AV122&lt;&gt;"NG",AW122&lt;&gt;"NG",AV126&lt;&gt;"NG",AW126&lt;&gt;"NG",AV127&lt;&gt;"NG",AV129&lt;&gt;"NG",AV130&lt;&gt;"NG"),"OK","NG"),"OK")</f>
        <v>OK</v>
      </c>
      <c r="AW119" s="672" t="s">
        <v>1544</v>
      </c>
      <c r="AX119" s="629" t="s">
        <v>1600</v>
      </c>
      <c r="AY119" s="586" t="s">
        <v>1503</v>
      </c>
      <c r="AZ119" s="631" t="s">
        <v>1553</v>
      </c>
      <c r="BA119" s="585" t="s">
        <v>1566</v>
      </c>
      <c r="BB119" s="584" t="s">
        <v>1579</v>
      </c>
      <c r="BC119" s="584" t="s">
        <v>1201</v>
      </c>
      <c r="BD119" s="585" t="s">
        <v>1591</v>
      </c>
      <c r="BE119" s="18"/>
      <c r="BT119" s="5"/>
      <c r="BU119" s="5"/>
      <c r="BV119" s="5"/>
      <c r="BZ119" s="517"/>
      <c r="CA119" s="236"/>
      <c r="CB119" s="306"/>
      <c r="CC119" s="305"/>
      <c r="CD119" s="179"/>
      <c r="CE119" s="179"/>
      <c r="CF119" s="179"/>
      <c r="CG119" s="305"/>
      <c r="CH119" s="285" t="s">
        <v>451</v>
      </c>
      <c r="CI119" s="285" t="s">
        <v>61</v>
      </c>
      <c r="CJ119" s="285">
        <v>1</v>
      </c>
      <c r="CK119" s="285" t="s">
        <v>81</v>
      </c>
      <c r="CL119" s="285" t="s">
        <v>81</v>
      </c>
      <c r="CM119" s="285" t="s">
        <v>452</v>
      </c>
      <c r="CN119" s="285" t="s">
        <v>554</v>
      </c>
      <c r="CO119" s="303" t="s">
        <v>70</v>
      </c>
      <c r="CP119" s="287"/>
      <c r="CQ119" s="167"/>
      <c r="CR119" s="173"/>
      <c r="CS119" s="173"/>
      <c r="CT119" s="173"/>
      <c r="CU119" s="173"/>
      <c r="CV119" s="169"/>
      <c r="CW119" s="275"/>
      <c r="CX119" s="275"/>
      <c r="CY119" s="275"/>
      <c r="CZ119" s="316"/>
      <c r="DA119" s="315"/>
      <c r="DB119" s="172"/>
      <c r="DC119" s="316"/>
      <c r="DD119" s="167"/>
      <c r="DE119" s="293"/>
      <c r="DF119" s="173"/>
      <c r="DG119" s="173"/>
      <c r="DO119" s="304"/>
      <c r="DP119" s="304"/>
      <c r="DV119" s="305"/>
      <c r="DX119" s="177"/>
      <c r="DY119" s="177"/>
    </row>
    <row r="120" spans="1:129" ht="19.5" hidden="1" customHeight="1">
      <c r="A120" s="545" t="s">
        <v>1210</v>
      </c>
      <c r="B120" s="84"/>
      <c r="C120" s="1911"/>
      <c r="D120" s="1851"/>
      <c r="E120" s="1851"/>
      <c r="F120" s="1851"/>
      <c r="G120" s="1851"/>
      <c r="H120" s="1851"/>
      <c r="I120" s="1852"/>
      <c r="J120" s="1831" t="s">
        <v>1552</v>
      </c>
      <c r="K120" s="1832"/>
      <c r="L120" s="1832"/>
      <c r="M120" s="1832"/>
      <c r="N120" s="1832"/>
      <c r="O120" s="1832"/>
      <c r="P120" s="1833"/>
      <c r="Q120" s="1891"/>
      <c r="R120" s="1892"/>
      <c r="S120" s="1892"/>
      <c r="T120" s="1892"/>
      <c r="U120" s="1892"/>
      <c r="V120" s="1892"/>
      <c r="W120" s="1892"/>
      <c r="X120" s="1892"/>
      <c r="Y120" s="1892"/>
      <c r="Z120" s="1892"/>
      <c r="AA120" s="1892"/>
      <c r="AB120" s="1892"/>
      <c r="AC120" s="1892"/>
      <c r="AD120" s="1892"/>
      <c r="AE120" s="1892"/>
      <c r="AF120" s="1892"/>
      <c r="AG120" s="1892"/>
      <c r="AH120" s="1892"/>
      <c r="AI120" s="1892"/>
      <c r="AJ120" s="1892"/>
      <c r="AK120" s="1893"/>
      <c r="AL120" s="1880"/>
      <c r="AM120" s="1881"/>
      <c r="AN120" s="1881"/>
      <c r="AO120" s="1881"/>
      <c r="AP120" s="1881"/>
      <c r="AQ120" s="1881"/>
      <c r="AR120" s="1881"/>
      <c r="AS120" s="1881"/>
      <c r="AT120" s="1882"/>
      <c r="AU120" s="72"/>
      <c r="AV120" s="160" t="str">
        <f>IF(AE119="選択してください","NG",MID(AE119,FIND("：",AE119)+1,LEN(AE119)-FIND("：",AE119)))</f>
        <v>NG</v>
      </c>
      <c r="AX120" s="581" t="s">
        <v>1480</v>
      </c>
      <c r="AY120" s="586" t="s">
        <v>1504</v>
      </c>
      <c r="AZ120" s="632" t="s">
        <v>1480</v>
      </c>
      <c r="BA120" s="581" t="s">
        <v>1480</v>
      </c>
      <c r="BB120" s="333" t="s">
        <v>1480</v>
      </c>
      <c r="BC120" s="333" t="s">
        <v>1480</v>
      </c>
      <c r="BD120" s="333" t="s">
        <v>1480</v>
      </c>
      <c r="BE120" s="18"/>
      <c r="BT120" s="5"/>
      <c r="BU120" s="5"/>
      <c r="BV120" s="5"/>
      <c r="BZ120" s="517"/>
      <c r="CC120" s="305"/>
      <c r="CD120" s="179"/>
      <c r="CE120" s="179"/>
      <c r="CF120" s="179"/>
      <c r="CG120" s="305"/>
      <c r="CH120" s="285" t="s">
        <v>453</v>
      </c>
      <c r="CI120" s="285" t="s">
        <v>61</v>
      </c>
      <c r="CJ120" s="285">
        <v>1</v>
      </c>
      <c r="CK120" s="285" t="s">
        <v>81</v>
      </c>
      <c r="CL120" s="285" t="s">
        <v>81</v>
      </c>
      <c r="CM120" s="285" t="s">
        <v>452</v>
      </c>
      <c r="CN120" s="285" t="s">
        <v>554</v>
      </c>
      <c r="CO120" s="303" t="s">
        <v>69</v>
      </c>
      <c r="CP120" s="287"/>
      <c r="CQ120" s="167"/>
      <c r="CR120" s="173"/>
      <c r="CS120" s="173"/>
      <c r="CT120" s="173"/>
      <c r="CU120" s="173"/>
      <c r="CV120" s="169"/>
      <c r="CW120" s="275"/>
      <c r="CX120" s="275"/>
      <c r="CY120" s="275"/>
      <c r="CZ120" s="316"/>
      <c r="DA120" s="315"/>
      <c r="DB120" s="172"/>
      <c r="DC120" s="316"/>
      <c r="DD120" s="167"/>
      <c r="DE120" s="293"/>
      <c r="DF120" s="173"/>
      <c r="DO120" s="304"/>
      <c r="DP120" s="304"/>
      <c r="DV120" s="305"/>
      <c r="DX120" s="177"/>
      <c r="DY120" s="177"/>
    </row>
    <row r="121" spans="1:129" ht="19.5" hidden="1" customHeight="1">
      <c r="A121" s="545" t="s">
        <v>1210</v>
      </c>
      <c r="B121" s="84"/>
      <c r="C121" s="1911"/>
      <c r="D121" s="1851"/>
      <c r="E121" s="1851"/>
      <c r="F121" s="1851"/>
      <c r="G121" s="1851"/>
      <c r="H121" s="1851"/>
      <c r="I121" s="1852"/>
      <c r="J121" s="1894" t="s">
        <v>1598</v>
      </c>
      <c r="K121" s="1895"/>
      <c r="L121" s="1895"/>
      <c r="M121" s="1895"/>
      <c r="N121" s="1895"/>
      <c r="O121" s="1895"/>
      <c r="P121" s="1896"/>
      <c r="Q121" s="1886" t="s">
        <v>925</v>
      </c>
      <c r="R121" s="1886"/>
      <c r="S121" s="1886"/>
      <c r="T121" s="1926"/>
      <c r="U121" s="1926"/>
      <c r="V121" s="1926"/>
      <c r="W121" s="1926"/>
      <c r="X121" s="1926"/>
      <c r="Y121" s="1926"/>
      <c r="Z121" s="1926"/>
      <c r="AA121" s="1886" t="s">
        <v>926</v>
      </c>
      <c r="AB121" s="1886"/>
      <c r="AC121" s="1886"/>
      <c r="AD121" s="1926"/>
      <c r="AE121" s="1926"/>
      <c r="AF121" s="1926"/>
      <c r="AG121" s="1926"/>
      <c r="AH121" s="1926"/>
      <c r="AI121" s="1926"/>
      <c r="AJ121" s="1926"/>
      <c r="AK121" s="1926"/>
      <c r="AL121" s="1880"/>
      <c r="AM121" s="1881"/>
      <c r="AN121" s="1881"/>
      <c r="AO121" s="1881"/>
      <c r="AP121" s="1881"/>
      <c r="AQ121" s="1881"/>
      <c r="AR121" s="1881"/>
      <c r="AS121" s="1881"/>
      <c r="AT121" s="1882"/>
      <c r="AU121" s="72"/>
      <c r="AX121" s="582" t="s">
        <v>1610</v>
      </c>
      <c r="AY121" s="587" t="s">
        <v>1496</v>
      </c>
      <c r="AZ121" s="633" t="s">
        <v>1555</v>
      </c>
      <c r="BA121" s="595" t="str">
        <f>"8%"</f>
        <v>8%</v>
      </c>
      <c r="BB121" s="586" t="s">
        <v>1580</v>
      </c>
      <c r="BC121" s="586" t="s">
        <v>1202</v>
      </c>
      <c r="BD121" s="588" t="s">
        <v>1592</v>
      </c>
      <c r="BE121" s="598"/>
      <c r="BT121" s="5"/>
      <c r="BU121" s="5"/>
      <c r="BV121" s="5"/>
      <c r="BZ121" s="517"/>
      <c r="CA121" s="236"/>
      <c r="CB121" s="306"/>
      <c r="CC121" s="305"/>
      <c r="CD121" s="179"/>
      <c r="CE121" s="179"/>
      <c r="CF121" s="179"/>
      <c r="CG121" s="305"/>
      <c r="CH121" s="285" t="s">
        <v>454</v>
      </c>
      <c r="CI121" s="285" t="s">
        <v>61</v>
      </c>
      <c r="CJ121" s="285">
        <v>1</v>
      </c>
      <c r="CK121" s="285" t="s">
        <v>455</v>
      </c>
      <c r="CL121" s="285" t="s">
        <v>455</v>
      </c>
      <c r="CM121" s="285" t="s">
        <v>452</v>
      </c>
      <c r="CN121" s="285" t="s">
        <v>554</v>
      </c>
      <c r="CO121" s="303" t="s">
        <v>68</v>
      </c>
      <c r="CP121" s="287"/>
      <c r="CQ121" s="167"/>
      <c r="CR121" s="173"/>
      <c r="CS121" s="173"/>
      <c r="CT121" s="173"/>
      <c r="CU121" s="173"/>
      <c r="CV121" s="169"/>
      <c r="CW121" s="275"/>
      <c r="CX121" s="275"/>
      <c r="CY121" s="315"/>
      <c r="CZ121" s="316"/>
      <c r="DA121" s="315"/>
      <c r="DC121" s="167"/>
      <c r="DD121" s="167"/>
      <c r="DE121" s="293"/>
      <c r="DF121" s="173"/>
      <c r="DO121" s="304"/>
      <c r="DP121" s="304"/>
      <c r="DV121" s="305"/>
      <c r="DX121" s="177"/>
      <c r="DY121" s="177"/>
    </row>
    <row r="122" spans="1:129" ht="19.5" hidden="1" customHeight="1">
      <c r="A122" s="545" t="s">
        <v>1210</v>
      </c>
      <c r="B122" s="84"/>
      <c r="C122" s="1911"/>
      <c r="D122" s="1851"/>
      <c r="E122" s="1851"/>
      <c r="F122" s="1851"/>
      <c r="G122" s="1851"/>
      <c r="H122" s="1851"/>
      <c r="I122" s="1852"/>
      <c r="J122" s="1831" t="s">
        <v>1554</v>
      </c>
      <c r="K122" s="1832"/>
      <c r="L122" s="1832"/>
      <c r="M122" s="1832"/>
      <c r="N122" s="1832"/>
      <c r="O122" s="1832"/>
      <c r="P122" s="1833"/>
      <c r="Q122" s="1871" t="s">
        <v>1480</v>
      </c>
      <c r="R122" s="1872"/>
      <c r="S122" s="1872"/>
      <c r="T122" s="1872"/>
      <c r="U122" s="1872"/>
      <c r="V122" s="1872"/>
      <c r="W122" s="1873"/>
      <c r="X122" s="1927" t="s">
        <v>1566</v>
      </c>
      <c r="Y122" s="1927"/>
      <c r="Z122" s="1927"/>
      <c r="AA122" s="1927"/>
      <c r="AB122" s="1927"/>
      <c r="AC122" s="1927"/>
      <c r="AD122" s="1927"/>
      <c r="AE122" s="1928" t="s">
        <v>1480</v>
      </c>
      <c r="AF122" s="1929"/>
      <c r="AG122" s="1929"/>
      <c r="AH122" s="1929"/>
      <c r="AI122" s="1929"/>
      <c r="AJ122" s="1929"/>
      <c r="AK122" s="1930"/>
      <c r="AL122" s="1931"/>
      <c r="AM122" s="1932"/>
      <c r="AN122" s="1932"/>
      <c r="AO122" s="1932"/>
      <c r="AP122" s="1932"/>
      <c r="AQ122" s="1932"/>
      <c r="AR122" s="1932"/>
      <c r="AS122" s="1932"/>
      <c r="AT122" s="1933"/>
      <c r="AU122" s="72"/>
      <c r="AV122" s="160" t="str">
        <f>IF(Q122="選択してください","NG",MID(Q122,FIND("：",Q122)+1,LEN(Q122)-FIND("：",Q122)))</f>
        <v>NG</v>
      </c>
      <c r="AW122" s="160" t="str">
        <f>IF(AE122="選択してください","NG",AE122)</f>
        <v>NG</v>
      </c>
      <c r="AX122" s="582" t="s">
        <v>1611</v>
      </c>
      <c r="AZ122" s="633" t="s">
        <v>1556</v>
      </c>
      <c r="BA122" s="596" t="s">
        <v>1568</v>
      </c>
      <c r="BB122" s="586" t="s">
        <v>1581</v>
      </c>
      <c r="BC122" s="587" t="s">
        <v>1203</v>
      </c>
      <c r="BD122" s="589" t="s">
        <v>1594</v>
      </c>
      <c r="BE122" s="18"/>
      <c r="BT122" s="7"/>
      <c r="BU122" s="7"/>
      <c r="BV122" s="7"/>
      <c r="BW122" s="5"/>
      <c r="BZ122" s="517"/>
      <c r="CA122" s="236"/>
      <c r="CC122" s="305"/>
      <c r="CD122" s="179"/>
      <c r="CE122" s="179"/>
      <c r="CF122" s="179"/>
      <c r="CG122" s="305"/>
      <c r="CH122" s="285" t="s">
        <v>457</v>
      </c>
      <c r="CI122" s="285" t="s">
        <v>20</v>
      </c>
      <c r="CJ122" s="285">
        <v>255</v>
      </c>
      <c r="CK122" s="285" t="s">
        <v>458</v>
      </c>
      <c r="CL122" s="285" t="s">
        <v>458</v>
      </c>
      <c r="CM122" s="285"/>
      <c r="CN122" s="285" t="s">
        <v>557</v>
      </c>
      <c r="CO122" s="303" t="s">
        <v>67</v>
      </c>
      <c r="CP122" s="287"/>
      <c r="CQ122" s="167"/>
      <c r="CR122" s="173"/>
      <c r="CS122" s="173"/>
      <c r="CT122" s="173"/>
      <c r="CU122" s="173"/>
      <c r="CV122" s="169"/>
      <c r="CW122" s="275"/>
      <c r="CX122" s="275"/>
      <c r="CY122" s="315"/>
      <c r="CZ122" s="316"/>
      <c r="DA122" s="315"/>
      <c r="DC122" s="167"/>
      <c r="DD122" s="167"/>
      <c r="DE122" s="293"/>
      <c r="DF122" s="173"/>
      <c r="DO122" s="304"/>
      <c r="DP122" s="304"/>
      <c r="DV122" s="305"/>
      <c r="DX122" s="177"/>
      <c r="DY122" s="177"/>
    </row>
    <row r="123" spans="1:129" ht="19.5" hidden="1" customHeight="1">
      <c r="A123" s="545" t="s">
        <v>1210</v>
      </c>
      <c r="B123" s="84"/>
      <c r="C123" s="1911"/>
      <c r="D123" s="1851"/>
      <c r="E123" s="1851"/>
      <c r="F123" s="1851"/>
      <c r="G123" s="1851"/>
      <c r="H123" s="1851"/>
      <c r="I123" s="1852"/>
      <c r="J123" s="1805" t="s">
        <v>1569</v>
      </c>
      <c r="K123" s="1806"/>
      <c r="L123" s="1806"/>
      <c r="M123" s="1806"/>
      <c r="N123" s="1806"/>
      <c r="O123" s="1806"/>
      <c r="P123" s="1807"/>
      <c r="Q123" s="1891"/>
      <c r="R123" s="1892"/>
      <c r="S123" s="1892"/>
      <c r="T123" s="1892"/>
      <c r="U123" s="1892"/>
      <c r="V123" s="1892"/>
      <c r="W123" s="1892"/>
      <c r="X123" s="1892"/>
      <c r="Y123" s="1892"/>
      <c r="Z123" s="1892"/>
      <c r="AA123" s="1892"/>
      <c r="AB123" s="1892"/>
      <c r="AC123" s="1892"/>
      <c r="AD123" s="1892"/>
      <c r="AE123" s="1892"/>
      <c r="AF123" s="1892"/>
      <c r="AG123" s="1892"/>
      <c r="AH123" s="1892"/>
      <c r="AI123" s="1892"/>
      <c r="AJ123" s="1892"/>
      <c r="AK123" s="1893"/>
      <c r="AL123" s="1880" t="s">
        <v>1529</v>
      </c>
      <c r="AM123" s="1881"/>
      <c r="AN123" s="1881"/>
      <c r="AO123" s="1881"/>
      <c r="AP123" s="1881"/>
      <c r="AQ123" s="1881"/>
      <c r="AR123" s="1881"/>
      <c r="AS123" s="1881"/>
      <c r="AT123" s="1882"/>
      <c r="AU123" s="72"/>
      <c r="AX123" s="586" t="s">
        <v>1612</v>
      </c>
      <c r="AZ123" s="586" t="s">
        <v>1557</v>
      </c>
      <c r="BB123" s="588" t="s">
        <v>1582</v>
      </c>
      <c r="BE123" s="18"/>
      <c r="BT123" s="7"/>
      <c r="BU123" s="7"/>
      <c r="BV123" s="7"/>
      <c r="BW123" s="7"/>
      <c r="BZ123" s="517"/>
      <c r="CA123" s="517"/>
      <c r="CB123" s="306"/>
      <c r="CC123" s="305"/>
      <c r="CD123" s="179"/>
      <c r="CE123" s="179"/>
      <c r="CF123" s="179"/>
      <c r="CG123" s="305"/>
      <c r="CH123" s="285" t="s">
        <v>459</v>
      </c>
      <c r="CI123" s="285" t="s">
        <v>20</v>
      </c>
      <c r="CJ123" s="285">
        <v>255</v>
      </c>
      <c r="CK123" s="285" t="s">
        <v>383</v>
      </c>
      <c r="CL123" s="285" t="s">
        <v>383</v>
      </c>
      <c r="CM123" s="285"/>
      <c r="CN123" s="285"/>
      <c r="CO123" s="286" t="s">
        <v>66</v>
      </c>
      <c r="CP123" s="287"/>
      <c r="CQ123" s="167"/>
      <c r="CR123" s="173"/>
      <c r="CS123" s="173"/>
      <c r="CT123" s="173"/>
      <c r="CU123" s="173"/>
      <c r="CV123" s="169"/>
      <c r="CW123" s="275"/>
      <c r="CX123" s="275"/>
      <c r="CY123" s="315"/>
      <c r="CZ123" s="316"/>
      <c r="DA123" s="315"/>
      <c r="DC123" s="167"/>
      <c r="DD123" s="167"/>
      <c r="DE123" s="293"/>
      <c r="DF123" s="173"/>
      <c r="DO123" s="304"/>
      <c r="DP123" s="304"/>
      <c r="DV123" s="305"/>
      <c r="DX123" s="177"/>
      <c r="DY123" s="177"/>
    </row>
    <row r="124" spans="1:129" ht="19.5" hidden="1" customHeight="1">
      <c r="A124" s="545" t="s">
        <v>1210</v>
      </c>
      <c r="B124" s="84"/>
      <c r="C124" s="1911"/>
      <c r="D124" s="1851"/>
      <c r="E124" s="1851"/>
      <c r="F124" s="1851"/>
      <c r="G124" s="1851"/>
      <c r="H124" s="1851"/>
      <c r="I124" s="1852"/>
      <c r="J124" s="1805" t="s">
        <v>1571</v>
      </c>
      <c r="K124" s="1806"/>
      <c r="L124" s="1806"/>
      <c r="M124" s="1806"/>
      <c r="N124" s="1806"/>
      <c r="O124" s="1806"/>
      <c r="P124" s="1807"/>
      <c r="Q124" s="1883"/>
      <c r="R124" s="1884"/>
      <c r="S124" s="1884"/>
      <c r="T124" s="1884"/>
      <c r="U124" s="1884"/>
      <c r="V124" s="1884"/>
      <c r="W124" s="1884"/>
      <c r="X124" s="1884"/>
      <c r="Y124" s="1884"/>
      <c r="Z124" s="1884"/>
      <c r="AA124" s="1884"/>
      <c r="AB124" s="1884"/>
      <c r="AC124" s="1884"/>
      <c r="AD124" s="1884"/>
      <c r="AE124" s="1884"/>
      <c r="AF124" s="1884"/>
      <c r="AG124" s="1884"/>
      <c r="AH124" s="1884"/>
      <c r="AI124" s="1884"/>
      <c r="AJ124" s="1884"/>
      <c r="AK124" s="1885"/>
      <c r="AL124" s="1880" t="s">
        <v>1572</v>
      </c>
      <c r="AM124" s="1881"/>
      <c r="AN124" s="1881"/>
      <c r="AO124" s="1881"/>
      <c r="AP124" s="1881"/>
      <c r="AQ124" s="1881"/>
      <c r="AR124" s="1881"/>
      <c r="AS124" s="1881"/>
      <c r="AT124" s="1882"/>
      <c r="AU124" s="72"/>
      <c r="AX124" s="586" t="s">
        <v>1613</v>
      </c>
      <c r="AZ124" s="586" t="s">
        <v>1558</v>
      </c>
      <c r="BB124" s="589" t="s">
        <v>1583</v>
      </c>
      <c r="BE124" s="18"/>
      <c r="BT124" s="7"/>
      <c r="BU124" s="7"/>
      <c r="BV124" s="7"/>
      <c r="BW124" s="7"/>
      <c r="BZ124" s="304"/>
      <c r="CA124" s="517"/>
      <c r="CB124" s="518"/>
      <c r="CC124" s="305"/>
      <c r="CD124" s="179"/>
      <c r="CE124" s="179"/>
      <c r="CF124" s="179"/>
      <c r="CG124" s="305"/>
      <c r="CH124" s="285" t="s">
        <v>460</v>
      </c>
      <c r="CI124" s="285" t="s">
        <v>61</v>
      </c>
      <c r="CJ124" s="285">
        <v>1</v>
      </c>
      <c r="CK124" s="285" t="s">
        <v>81</v>
      </c>
      <c r="CL124" s="285" t="s">
        <v>81</v>
      </c>
      <c r="CM124" s="285" t="s">
        <v>461</v>
      </c>
      <c r="CN124" s="285" t="s">
        <v>554</v>
      </c>
      <c r="CO124" s="286" t="s">
        <v>65</v>
      </c>
      <c r="CP124" s="287"/>
      <c r="CQ124" s="167"/>
      <c r="CR124" s="173"/>
      <c r="CS124" s="173"/>
      <c r="CT124" s="173"/>
      <c r="CU124" s="173"/>
      <c r="CV124" s="169"/>
      <c r="CW124" s="275"/>
      <c r="CX124" s="275"/>
      <c r="CY124" s="315"/>
      <c r="CZ124" s="316"/>
      <c r="DA124" s="315"/>
      <c r="DC124" s="167"/>
      <c r="DD124" s="167"/>
      <c r="DE124" s="293"/>
      <c r="DF124" s="173"/>
      <c r="DO124" s="304"/>
      <c r="DP124" s="304"/>
      <c r="DV124" s="305"/>
      <c r="DX124" s="177"/>
      <c r="DY124" s="177"/>
    </row>
    <row r="125" spans="1:129" ht="19.5" hidden="1" customHeight="1">
      <c r="A125" s="545" t="s">
        <v>1210</v>
      </c>
      <c r="B125" s="84"/>
      <c r="C125" s="1911"/>
      <c r="D125" s="1851"/>
      <c r="E125" s="1851"/>
      <c r="F125" s="1851"/>
      <c r="G125" s="1851"/>
      <c r="H125" s="1851"/>
      <c r="I125" s="1852"/>
      <c r="J125" s="1894" t="s">
        <v>1574</v>
      </c>
      <c r="K125" s="1895"/>
      <c r="L125" s="1895"/>
      <c r="M125" s="1895"/>
      <c r="N125" s="1895"/>
      <c r="O125" s="1895"/>
      <c r="P125" s="1896"/>
      <c r="Q125" s="1883"/>
      <c r="R125" s="1884"/>
      <c r="S125" s="1884"/>
      <c r="T125" s="1884"/>
      <c r="U125" s="1884"/>
      <c r="V125" s="1884"/>
      <c r="W125" s="1884"/>
      <c r="X125" s="1884"/>
      <c r="Y125" s="1884"/>
      <c r="Z125" s="1884"/>
      <c r="AA125" s="1884"/>
      <c r="AB125" s="1884"/>
      <c r="AC125" s="1884"/>
      <c r="AD125" s="1884"/>
      <c r="AE125" s="1884"/>
      <c r="AF125" s="1884"/>
      <c r="AG125" s="1884"/>
      <c r="AH125" s="1884"/>
      <c r="AI125" s="1884"/>
      <c r="AJ125" s="1884"/>
      <c r="AK125" s="1885"/>
      <c r="AL125" s="1880"/>
      <c r="AM125" s="1881"/>
      <c r="AN125" s="1881"/>
      <c r="AO125" s="1881"/>
      <c r="AP125" s="1881"/>
      <c r="AQ125" s="1881"/>
      <c r="AR125" s="1881"/>
      <c r="AS125" s="1881"/>
      <c r="AT125" s="1882"/>
      <c r="AU125" s="72"/>
      <c r="AX125" s="586" t="s">
        <v>1614</v>
      </c>
      <c r="AY125" s="483"/>
      <c r="AZ125" s="586" t="s">
        <v>1562</v>
      </c>
      <c r="BE125" s="18"/>
      <c r="BT125" s="7"/>
      <c r="BU125" s="7"/>
      <c r="BV125" s="7"/>
      <c r="BW125" s="7"/>
      <c r="BZ125" s="304"/>
      <c r="CA125" s="517"/>
      <c r="CB125" s="518"/>
      <c r="CC125" s="305">
        <v>5077</v>
      </c>
      <c r="CD125" s="179"/>
      <c r="CE125" s="179"/>
      <c r="CF125" s="179"/>
      <c r="CG125" s="305">
        <v>5077</v>
      </c>
      <c r="CH125" s="285" t="s">
        <v>462</v>
      </c>
      <c r="CI125" s="285" t="s">
        <v>20</v>
      </c>
      <c r="CJ125" s="285">
        <v>255</v>
      </c>
      <c r="CK125" s="285" t="s">
        <v>455</v>
      </c>
      <c r="CL125" s="285" t="s">
        <v>455</v>
      </c>
      <c r="CM125" s="285"/>
      <c r="CN125" s="285" t="s">
        <v>557</v>
      </c>
      <c r="CO125" s="286" t="s">
        <v>64</v>
      </c>
      <c r="CP125" s="287"/>
      <c r="CQ125" s="167"/>
      <c r="CR125" s="173"/>
      <c r="CS125" s="173"/>
      <c r="CT125" s="173"/>
      <c r="CU125" s="173"/>
      <c r="CV125" s="169"/>
      <c r="CX125" s="275"/>
      <c r="CY125" s="315"/>
      <c r="CZ125" s="316"/>
      <c r="DA125" s="315"/>
      <c r="DC125" s="167"/>
      <c r="DD125" s="167"/>
      <c r="DE125" s="293"/>
      <c r="DF125" s="173"/>
      <c r="DO125" s="304"/>
      <c r="DP125" s="304"/>
      <c r="DV125" s="305"/>
      <c r="DX125" s="177"/>
      <c r="DY125" s="177"/>
    </row>
    <row r="126" spans="1:129" ht="19.5" hidden="1" customHeight="1">
      <c r="A126" s="545" t="s">
        <v>1210</v>
      </c>
      <c r="B126" s="84"/>
      <c r="C126" s="1911"/>
      <c r="D126" s="1851"/>
      <c r="E126" s="1851"/>
      <c r="F126" s="1851"/>
      <c r="G126" s="1851"/>
      <c r="H126" s="1851"/>
      <c r="I126" s="1852"/>
      <c r="J126" s="1907" t="s">
        <v>1584</v>
      </c>
      <c r="K126" s="1907"/>
      <c r="L126" s="1907"/>
      <c r="M126" s="1907"/>
      <c r="N126" s="1907"/>
      <c r="O126" s="1907"/>
      <c r="P126" s="1907"/>
      <c r="Q126" s="1871" t="s">
        <v>1480</v>
      </c>
      <c r="R126" s="1872"/>
      <c r="S126" s="1872"/>
      <c r="T126" s="1872"/>
      <c r="U126" s="1872"/>
      <c r="V126" s="1872"/>
      <c r="W126" s="1872"/>
      <c r="X126" s="1872"/>
      <c r="Y126" s="1873"/>
      <c r="Z126" s="1883"/>
      <c r="AA126" s="1884"/>
      <c r="AB126" s="1884"/>
      <c r="AC126" s="1884"/>
      <c r="AD126" s="1884"/>
      <c r="AE126" s="1884"/>
      <c r="AF126" s="1884"/>
      <c r="AG126" s="1884"/>
      <c r="AH126" s="1884"/>
      <c r="AI126" s="1884"/>
      <c r="AJ126" s="1884"/>
      <c r="AK126" s="1885"/>
      <c r="AL126" s="1880"/>
      <c r="AM126" s="1881"/>
      <c r="AN126" s="1881"/>
      <c r="AO126" s="1881"/>
      <c r="AP126" s="1881"/>
      <c r="AQ126" s="1881"/>
      <c r="AR126" s="1881"/>
      <c r="AS126" s="1881"/>
      <c r="AT126" s="1882"/>
      <c r="AU126" s="72"/>
      <c r="AV126" s="160" t="str">
        <f>IF(Q126="選択してください","NG",MID(Q126,FIND("：",Q126)+1,LEN(Q126)-FIND("：",Q126)))</f>
        <v>NG</v>
      </c>
      <c r="AW126" s="18" t="str">
        <f>IF(AND(LEFT(Q126,2)="一部",Z126=""),"NG","OK")</f>
        <v>OK</v>
      </c>
      <c r="AX126" s="586" t="s">
        <v>1615</v>
      </c>
      <c r="AY126" s="483"/>
      <c r="AZ126" s="586" t="s">
        <v>1563</v>
      </c>
      <c r="BE126" s="18"/>
      <c r="BT126" s="7"/>
      <c r="BU126" s="7"/>
      <c r="BV126" s="7"/>
      <c r="BW126" s="7"/>
      <c r="BZ126" s="304"/>
      <c r="CA126" s="517"/>
      <c r="CB126" s="518"/>
      <c r="CC126" s="305"/>
      <c r="CD126" s="179"/>
      <c r="CE126" s="179"/>
      <c r="CF126" s="179"/>
      <c r="CG126" s="305"/>
      <c r="CH126" s="285" t="s">
        <v>463</v>
      </c>
      <c r="CI126" s="285" t="s">
        <v>20</v>
      </c>
      <c r="CJ126" s="285">
        <v>120</v>
      </c>
      <c r="CK126" s="285" t="s">
        <v>383</v>
      </c>
      <c r="CL126" s="285" t="s">
        <v>383</v>
      </c>
      <c r="CM126" s="285"/>
      <c r="CN126" s="285" t="s">
        <v>554</v>
      </c>
      <c r="CO126" s="303" t="s">
        <v>63</v>
      </c>
      <c r="CP126" s="287"/>
      <c r="CQ126" s="167"/>
      <c r="CR126" s="173"/>
      <c r="CS126" s="173"/>
      <c r="CT126" s="173"/>
      <c r="CU126" s="173"/>
      <c r="CV126" s="169"/>
      <c r="CX126" s="275"/>
      <c r="CY126" s="315"/>
      <c r="CZ126" s="316"/>
      <c r="DA126" s="315"/>
      <c r="DC126" s="167"/>
      <c r="DD126" s="167"/>
      <c r="DE126" s="293"/>
      <c r="DF126" s="173"/>
      <c r="DO126" s="304"/>
      <c r="DP126" s="304"/>
      <c r="DV126" s="305"/>
      <c r="DX126" s="177"/>
      <c r="DY126" s="177"/>
    </row>
    <row r="127" spans="1:129" ht="19.5" hidden="1" customHeight="1">
      <c r="A127" s="545" t="s">
        <v>1210</v>
      </c>
      <c r="B127" s="84"/>
      <c r="C127" s="1911"/>
      <c r="D127" s="1851"/>
      <c r="E127" s="1851"/>
      <c r="F127" s="1851"/>
      <c r="G127" s="1851"/>
      <c r="H127" s="1851"/>
      <c r="I127" s="1852"/>
      <c r="J127" s="1831" t="s">
        <v>1587</v>
      </c>
      <c r="K127" s="1832"/>
      <c r="L127" s="1832"/>
      <c r="M127" s="1832"/>
      <c r="N127" s="1832"/>
      <c r="O127" s="1832"/>
      <c r="P127" s="1833"/>
      <c r="Q127" s="1877" t="s">
        <v>1480</v>
      </c>
      <c r="R127" s="1878"/>
      <c r="S127" s="1878"/>
      <c r="T127" s="1878"/>
      <c r="U127" s="1878"/>
      <c r="V127" s="1878"/>
      <c r="W127" s="1879"/>
      <c r="X127" s="599"/>
      <c r="Y127" s="599"/>
      <c r="Z127" s="599"/>
      <c r="AA127" s="599"/>
      <c r="AB127" s="599"/>
      <c r="AC127" s="599"/>
      <c r="AD127" s="599"/>
      <c r="AE127" s="599"/>
      <c r="AF127" s="599"/>
      <c r="AG127" s="599"/>
      <c r="AH127" s="599"/>
      <c r="AI127" s="599"/>
      <c r="AJ127" s="599"/>
      <c r="AK127" s="600"/>
      <c r="AL127" s="1880"/>
      <c r="AM127" s="1881"/>
      <c r="AN127" s="1881"/>
      <c r="AO127" s="1881"/>
      <c r="AP127" s="1881"/>
      <c r="AQ127" s="1881"/>
      <c r="AR127" s="1881"/>
      <c r="AS127" s="1881"/>
      <c r="AT127" s="1882"/>
      <c r="AU127" s="72"/>
      <c r="AV127" s="160" t="str">
        <f>IF(Q127="選択してください","NG",Q127)</f>
        <v>NG</v>
      </c>
      <c r="AX127" s="586" t="s">
        <v>1616</v>
      </c>
      <c r="AZ127" s="586" t="s">
        <v>1559</v>
      </c>
      <c r="BE127" s="18"/>
      <c r="BT127" s="7"/>
      <c r="BU127" s="7"/>
      <c r="BV127" s="7"/>
      <c r="BW127" s="7"/>
      <c r="BZ127" s="304"/>
      <c r="CA127" s="517"/>
      <c r="CB127" s="518"/>
      <c r="CC127" s="305">
        <v>3108</v>
      </c>
      <c r="CD127" s="179"/>
      <c r="CE127" s="179"/>
      <c r="CF127" s="179"/>
      <c r="CG127" s="305">
        <v>3108</v>
      </c>
      <c r="CH127" s="285" t="s">
        <v>464</v>
      </c>
      <c r="CI127" s="285" t="s">
        <v>20</v>
      </c>
      <c r="CJ127" s="285">
        <v>120</v>
      </c>
      <c r="CK127" s="285" t="s">
        <v>313</v>
      </c>
      <c r="CL127" s="285" t="s">
        <v>313</v>
      </c>
      <c r="CM127" s="285"/>
      <c r="CN127" s="285" t="s">
        <v>554</v>
      </c>
      <c r="CO127" s="303" t="s">
        <v>62</v>
      </c>
      <c r="CP127" s="287"/>
      <c r="CQ127" s="167"/>
      <c r="CR127" s="173"/>
      <c r="CS127" s="173"/>
      <c r="CT127" s="173"/>
      <c r="CU127" s="173"/>
      <c r="CV127" s="169"/>
      <c r="CY127" s="315"/>
      <c r="DC127" s="167"/>
      <c r="DE127" s="293"/>
      <c r="DF127" s="173"/>
      <c r="DO127" s="304"/>
      <c r="DP127" s="304"/>
      <c r="DV127" s="305"/>
      <c r="DX127" s="177"/>
      <c r="DY127" s="177"/>
    </row>
    <row r="128" spans="1:129" ht="19.5" hidden="1" customHeight="1">
      <c r="A128" s="545" t="s">
        <v>1210</v>
      </c>
      <c r="B128" s="84"/>
      <c r="C128" s="1911"/>
      <c r="D128" s="1851"/>
      <c r="E128" s="1851"/>
      <c r="F128" s="1851"/>
      <c r="G128" s="1851"/>
      <c r="H128" s="1851"/>
      <c r="I128" s="1852"/>
      <c r="J128" s="1890" t="s">
        <v>1092</v>
      </c>
      <c r="K128" s="1829"/>
      <c r="L128" s="1829"/>
      <c r="M128" s="1829"/>
      <c r="N128" s="1829"/>
      <c r="O128" s="1829"/>
      <c r="P128" s="1830"/>
      <c r="Q128" s="1886" t="s">
        <v>1588</v>
      </c>
      <c r="R128" s="1886"/>
      <c r="S128" s="1886"/>
      <c r="T128" s="1887"/>
      <c r="U128" s="1888"/>
      <c r="V128" s="1888"/>
      <c r="W128" s="1888"/>
      <c r="X128" s="1888"/>
      <c r="Y128" s="1888"/>
      <c r="Z128" s="1889"/>
      <c r="AA128" s="1886" t="s">
        <v>1589</v>
      </c>
      <c r="AB128" s="1886"/>
      <c r="AC128" s="1886"/>
      <c r="AD128" s="1887"/>
      <c r="AE128" s="1888"/>
      <c r="AF128" s="1888"/>
      <c r="AG128" s="1888"/>
      <c r="AH128" s="1888"/>
      <c r="AI128" s="1888"/>
      <c r="AJ128" s="1888"/>
      <c r="AK128" s="1889"/>
      <c r="AL128" s="1880" t="s">
        <v>1590</v>
      </c>
      <c r="AM128" s="1881"/>
      <c r="AN128" s="1881"/>
      <c r="AO128" s="1881"/>
      <c r="AP128" s="1881"/>
      <c r="AQ128" s="1881"/>
      <c r="AR128" s="1881"/>
      <c r="AS128" s="1881"/>
      <c r="AT128" s="1882"/>
      <c r="AU128" s="72"/>
      <c r="AX128" s="586" t="s">
        <v>1617</v>
      </c>
      <c r="AZ128" s="586" t="s">
        <v>1622</v>
      </c>
      <c r="BE128" s="18"/>
      <c r="BT128" s="7"/>
      <c r="BU128" s="7"/>
      <c r="BV128" s="7"/>
      <c r="BW128" s="7"/>
      <c r="BZ128" s="304"/>
      <c r="CA128" s="517"/>
      <c r="CB128" s="518"/>
      <c r="CC128" s="305"/>
      <c r="CD128" s="179"/>
      <c r="CE128" s="179"/>
      <c r="CF128" s="179"/>
      <c r="CG128" s="305"/>
      <c r="CH128" s="285" t="s">
        <v>465</v>
      </c>
      <c r="CI128" s="285" t="s">
        <v>61</v>
      </c>
      <c r="CJ128" s="285">
        <v>1</v>
      </c>
      <c r="CK128" s="285" t="s">
        <v>81</v>
      </c>
      <c r="CL128" s="285" t="s">
        <v>81</v>
      </c>
      <c r="CM128" s="285" t="s">
        <v>466</v>
      </c>
      <c r="CN128" s="285" t="s">
        <v>554</v>
      </c>
      <c r="CO128" s="286" t="s">
        <v>60</v>
      </c>
      <c r="CP128" s="287"/>
      <c r="CQ128" s="167"/>
      <c r="CR128" s="173"/>
      <c r="CS128" s="173"/>
      <c r="CT128" s="173"/>
      <c r="CU128" s="173"/>
      <c r="CV128" s="169"/>
      <c r="CY128" s="315"/>
      <c r="DC128" s="167"/>
      <c r="DE128" s="293"/>
      <c r="DF128" s="173"/>
      <c r="DO128" s="304"/>
      <c r="DP128" s="304"/>
      <c r="DV128" s="305"/>
      <c r="DX128" s="177"/>
      <c r="DY128" s="177"/>
    </row>
    <row r="129" spans="1:129" ht="19.5" hidden="1" customHeight="1">
      <c r="A129" s="545" t="s">
        <v>1210</v>
      </c>
      <c r="B129" s="84"/>
      <c r="C129" s="1911"/>
      <c r="D129" s="1851"/>
      <c r="E129" s="1851"/>
      <c r="F129" s="1851"/>
      <c r="G129" s="1851"/>
      <c r="H129" s="1851"/>
      <c r="I129" s="1852"/>
      <c r="J129" s="1865" t="s">
        <v>1091</v>
      </c>
      <c r="K129" s="1866"/>
      <c r="L129" s="1866"/>
      <c r="M129" s="1866"/>
      <c r="N129" s="1866"/>
      <c r="O129" s="1866"/>
      <c r="P129" s="1867"/>
      <c r="Q129" s="1871" t="s">
        <v>1480</v>
      </c>
      <c r="R129" s="1872"/>
      <c r="S129" s="1872"/>
      <c r="T129" s="1872"/>
      <c r="U129" s="1872"/>
      <c r="V129" s="1872"/>
      <c r="W129" s="1872"/>
      <c r="X129" s="1872"/>
      <c r="Y129" s="1873"/>
      <c r="Z129" s="1874" t="s">
        <v>1593</v>
      </c>
      <c r="AA129" s="1875"/>
      <c r="AB129" s="1875"/>
      <c r="AC129" s="1875"/>
      <c r="AD129" s="1875"/>
      <c r="AE129" s="1875"/>
      <c r="AF129" s="1875"/>
      <c r="AG129" s="1875"/>
      <c r="AH129" s="1875"/>
      <c r="AI129" s="1875"/>
      <c r="AJ129" s="1875"/>
      <c r="AK129" s="1876"/>
      <c r="AL129" s="1880"/>
      <c r="AM129" s="1881"/>
      <c r="AN129" s="1881"/>
      <c r="AO129" s="1881"/>
      <c r="AP129" s="1881"/>
      <c r="AQ129" s="1881"/>
      <c r="AR129" s="1881"/>
      <c r="AS129" s="1881"/>
      <c r="AT129" s="1882"/>
      <c r="AU129" s="72"/>
      <c r="AV129" s="160" t="str">
        <f>IF(Q129="選択してください","NG",MID(Q129,FIND("：",Q129)+1,LEN(Q129)-FIND("：",Q129)))</f>
        <v>NG</v>
      </c>
      <c r="AW129" s="512">
        <f>IF(RIGHT(AV129,2)="不同",1,0)</f>
        <v>0</v>
      </c>
      <c r="AX129" s="586" t="s">
        <v>1618</v>
      </c>
      <c r="AZ129" s="586" t="s">
        <v>1602</v>
      </c>
      <c r="BD129" s="18"/>
      <c r="BT129" s="7"/>
      <c r="BU129" s="7"/>
      <c r="BV129" s="7"/>
      <c r="BW129" s="7"/>
      <c r="BZ129" s="304"/>
      <c r="CA129" s="517"/>
      <c r="CB129" s="518"/>
      <c r="CC129" s="305"/>
      <c r="CD129" s="179"/>
      <c r="CE129" s="179"/>
      <c r="CF129" s="179"/>
      <c r="CG129" s="305"/>
      <c r="CH129" s="285" t="s">
        <v>467</v>
      </c>
      <c r="CI129" s="285" t="s">
        <v>20</v>
      </c>
      <c r="CJ129" s="285">
        <v>255</v>
      </c>
      <c r="CK129" s="285" t="s">
        <v>81</v>
      </c>
      <c r="CL129" s="285" t="s">
        <v>81</v>
      </c>
      <c r="CM129" s="285"/>
      <c r="CN129" s="285" t="s">
        <v>557</v>
      </c>
      <c r="CO129" s="286" t="s">
        <v>59</v>
      </c>
      <c r="CP129" s="287"/>
      <c r="CQ129" s="167"/>
      <c r="CR129" s="173"/>
      <c r="CS129" s="173"/>
      <c r="CT129" s="173"/>
      <c r="CU129" s="173"/>
      <c r="CV129" s="169"/>
      <c r="DE129" s="293"/>
      <c r="DF129" s="173"/>
      <c r="DO129" s="304"/>
      <c r="DP129" s="304"/>
      <c r="DV129" s="305"/>
      <c r="DX129" s="177"/>
      <c r="DY129" s="177"/>
    </row>
    <row r="130" spans="1:129" ht="19.5" hidden="1" customHeight="1">
      <c r="A130" s="545" t="s">
        <v>1210</v>
      </c>
      <c r="B130" s="84"/>
      <c r="C130" s="1911"/>
      <c r="D130" s="1851"/>
      <c r="E130" s="1851"/>
      <c r="F130" s="1851"/>
      <c r="G130" s="1851"/>
      <c r="H130" s="1851"/>
      <c r="I130" s="1852"/>
      <c r="J130" s="1868"/>
      <c r="K130" s="1869"/>
      <c r="L130" s="1869"/>
      <c r="M130" s="1869"/>
      <c r="N130" s="1869"/>
      <c r="O130" s="1869"/>
      <c r="P130" s="1870"/>
      <c r="Q130" s="1886" t="s">
        <v>1588</v>
      </c>
      <c r="R130" s="1886"/>
      <c r="S130" s="1886"/>
      <c r="T130" s="1887"/>
      <c r="U130" s="1888"/>
      <c r="V130" s="1888"/>
      <c r="W130" s="1888"/>
      <c r="X130" s="1888"/>
      <c r="Y130" s="1888"/>
      <c r="Z130" s="1889"/>
      <c r="AA130" s="1886" t="s">
        <v>1589</v>
      </c>
      <c r="AB130" s="1886"/>
      <c r="AC130" s="1886"/>
      <c r="AD130" s="1887"/>
      <c r="AE130" s="1888"/>
      <c r="AF130" s="1888"/>
      <c r="AG130" s="1888"/>
      <c r="AH130" s="1888"/>
      <c r="AI130" s="1888"/>
      <c r="AJ130" s="1888"/>
      <c r="AK130" s="1889"/>
      <c r="AL130" s="1880" t="s">
        <v>1590</v>
      </c>
      <c r="AM130" s="1881"/>
      <c r="AN130" s="1881"/>
      <c r="AO130" s="1881"/>
      <c r="AP130" s="1881"/>
      <c r="AQ130" s="1881"/>
      <c r="AR130" s="1881"/>
      <c r="AS130" s="1881"/>
      <c r="AT130" s="1882"/>
      <c r="AU130" s="72"/>
      <c r="AV130" s="18" t="str">
        <f>IF(AND(AW129=1,OR(T130="",AD130="")),"NG","OK")</f>
        <v>OK</v>
      </c>
      <c r="AX130" s="586" t="s">
        <v>1619</v>
      </c>
      <c r="AZ130" s="586" t="s">
        <v>1560</v>
      </c>
      <c r="BT130" s="7"/>
      <c r="BU130" s="7"/>
      <c r="BV130" s="7"/>
      <c r="BW130" s="7"/>
      <c r="BZ130" s="304"/>
      <c r="CA130" s="517"/>
      <c r="CB130" s="518"/>
      <c r="CC130" s="305"/>
      <c r="CD130" s="179"/>
      <c r="CE130" s="179"/>
      <c r="CF130" s="179"/>
      <c r="CG130" s="305"/>
      <c r="CH130" s="285" t="s">
        <v>468</v>
      </c>
      <c r="CI130" s="285" t="s">
        <v>20</v>
      </c>
      <c r="CJ130" s="285">
        <v>120</v>
      </c>
      <c r="CK130" s="285" t="s">
        <v>383</v>
      </c>
      <c r="CL130" s="285" t="s">
        <v>383</v>
      </c>
      <c r="CM130" s="285"/>
      <c r="CN130" s="285" t="s">
        <v>554</v>
      </c>
      <c r="CO130" s="303" t="s">
        <v>58</v>
      </c>
      <c r="CP130" s="287"/>
      <c r="CQ130" s="167"/>
      <c r="CR130" s="173"/>
      <c r="CS130" s="173"/>
      <c r="CT130" s="173"/>
      <c r="CU130" s="173"/>
      <c r="CV130" s="169"/>
      <c r="DE130" s="293"/>
      <c r="DF130" s="173"/>
      <c r="DO130" s="304"/>
      <c r="DP130" s="304"/>
      <c r="DV130" s="305"/>
      <c r="DX130" s="177"/>
      <c r="DY130" s="177"/>
    </row>
    <row r="131" spans="1:129" ht="19.5" hidden="1" customHeight="1">
      <c r="A131" s="545" t="s">
        <v>1210</v>
      </c>
      <c r="B131" s="84"/>
      <c r="C131" s="1911"/>
      <c r="D131" s="1851"/>
      <c r="E131" s="1851"/>
      <c r="F131" s="1851"/>
      <c r="G131" s="1851"/>
      <c r="H131" s="1851"/>
      <c r="I131" s="1852"/>
      <c r="J131" s="1828" t="s">
        <v>1596</v>
      </c>
      <c r="K131" s="1829"/>
      <c r="L131" s="1829"/>
      <c r="M131" s="1829"/>
      <c r="N131" s="1829"/>
      <c r="O131" s="1829"/>
      <c r="P131" s="1830"/>
      <c r="Q131" s="1834"/>
      <c r="R131" s="1835"/>
      <c r="S131" s="1835"/>
      <c r="T131" s="1835"/>
      <c r="U131" s="1835"/>
      <c r="V131" s="1835"/>
      <c r="W131" s="1835"/>
      <c r="X131" s="1835"/>
      <c r="Y131" s="1835"/>
      <c r="Z131" s="1835"/>
      <c r="AA131" s="1835"/>
      <c r="AB131" s="1835"/>
      <c r="AC131" s="1835"/>
      <c r="AD131" s="1835"/>
      <c r="AE131" s="1835"/>
      <c r="AF131" s="1835"/>
      <c r="AG131" s="1835"/>
      <c r="AH131" s="1835"/>
      <c r="AI131" s="1835"/>
      <c r="AJ131" s="1835"/>
      <c r="AK131" s="1835"/>
      <c r="AL131" s="1835"/>
      <c r="AM131" s="1835"/>
      <c r="AN131" s="1835"/>
      <c r="AO131" s="1835"/>
      <c r="AP131" s="1835"/>
      <c r="AQ131" s="1835"/>
      <c r="AR131" s="1835"/>
      <c r="AS131" s="1835"/>
      <c r="AT131" s="1836"/>
      <c r="AU131" s="72"/>
      <c r="AX131" s="586" t="s">
        <v>1620</v>
      </c>
      <c r="AZ131" s="587" t="s">
        <v>1561</v>
      </c>
      <c r="BT131" s="7"/>
      <c r="BU131" s="7"/>
      <c r="BV131" s="7"/>
      <c r="BW131" s="7"/>
      <c r="BZ131" s="304"/>
      <c r="CA131" s="517"/>
      <c r="CB131" s="518"/>
      <c r="CC131" s="305"/>
      <c r="CD131" s="179"/>
      <c r="CE131" s="179"/>
      <c r="CF131" s="179"/>
      <c r="CG131" s="305"/>
      <c r="CH131" s="285" t="s">
        <v>469</v>
      </c>
      <c r="CI131" s="285" t="s">
        <v>20</v>
      </c>
      <c r="CJ131" s="285">
        <v>120</v>
      </c>
      <c r="CK131" s="285" t="s">
        <v>81</v>
      </c>
      <c r="CL131" s="285" t="s">
        <v>81</v>
      </c>
      <c r="CM131" s="285"/>
      <c r="CN131" s="285" t="s">
        <v>554</v>
      </c>
      <c r="CO131" s="303" t="s">
        <v>57</v>
      </c>
      <c r="CP131" s="287"/>
      <c r="CQ131" s="167"/>
      <c r="CR131" s="173"/>
      <c r="CS131" s="173"/>
      <c r="CT131" s="173"/>
      <c r="CU131" s="173"/>
      <c r="CV131" s="169"/>
      <c r="DE131" s="293"/>
      <c r="DF131" s="173"/>
      <c r="DO131" s="304"/>
      <c r="DP131" s="304"/>
      <c r="DV131" s="305"/>
      <c r="DX131" s="177"/>
      <c r="DY131" s="177"/>
    </row>
    <row r="132" spans="1:129" ht="19.5" hidden="1" customHeight="1">
      <c r="A132" s="545" t="s">
        <v>1210</v>
      </c>
      <c r="B132" s="84"/>
      <c r="C132" s="1911"/>
      <c r="D132" s="1851"/>
      <c r="E132" s="1851"/>
      <c r="F132" s="1851"/>
      <c r="G132" s="1851"/>
      <c r="H132" s="1851"/>
      <c r="I132" s="1852"/>
      <c r="J132" s="1831"/>
      <c r="K132" s="1832"/>
      <c r="L132" s="1832"/>
      <c r="M132" s="1832"/>
      <c r="N132" s="1832"/>
      <c r="O132" s="1832"/>
      <c r="P132" s="1833"/>
      <c r="Q132" s="1837"/>
      <c r="R132" s="1838"/>
      <c r="S132" s="1838"/>
      <c r="T132" s="1838"/>
      <c r="U132" s="1838"/>
      <c r="V132" s="1838"/>
      <c r="W132" s="1838"/>
      <c r="X132" s="1838"/>
      <c r="Y132" s="1838"/>
      <c r="Z132" s="1838"/>
      <c r="AA132" s="1838"/>
      <c r="AB132" s="1838"/>
      <c r="AC132" s="1838"/>
      <c r="AD132" s="1838"/>
      <c r="AE132" s="1838"/>
      <c r="AF132" s="1838"/>
      <c r="AG132" s="1838"/>
      <c r="AH132" s="1838"/>
      <c r="AI132" s="1838"/>
      <c r="AJ132" s="1838"/>
      <c r="AK132" s="1838"/>
      <c r="AL132" s="1838"/>
      <c r="AM132" s="1838"/>
      <c r="AN132" s="1838"/>
      <c r="AO132" s="1838"/>
      <c r="AP132" s="1838"/>
      <c r="AQ132" s="1838"/>
      <c r="AR132" s="1838"/>
      <c r="AS132" s="1838"/>
      <c r="AT132" s="1839"/>
      <c r="AU132" s="72"/>
      <c r="AW132" s="594"/>
      <c r="AX132" s="586" t="s">
        <v>1621</v>
      </c>
      <c r="BT132" s="7"/>
      <c r="BU132" s="7"/>
      <c r="BV132" s="7"/>
      <c r="BW132" s="7"/>
      <c r="BX132" s="5"/>
      <c r="BZ132" s="16"/>
      <c r="CA132" s="517"/>
      <c r="CB132" s="518"/>
      <c r="CC132" s="305"/>
      <c r="CD132" s="179"/>
      <c r="CE132" s="179"/>
      <c r="CF132" s="179"/>
      <c r="CG132" s="305"/>
      <c r="CH132" s="285" t="s">
        <v>470</v>
      </c>
      <c r="CI132" s="285" t="s">
        <v>20</v>
      </c>
      <c r="CJ132" s="285">
        <v>120</v>
      </c>
      <c r="CK132" s="285" t="s">
        <v>471</v>
      </c>
      <c r="CL132" s="285" t="s">
        <v>471</v>
      </c>
      <c r="CM132" s="285"/>
      <c r="CN132" s="285" t="s">
        <v>554</v>
      </c>
      <c r="CO132" s="286" t="s">
        <v>56</v>
      </c>
      <c r="CP132" s="287"/>
      <c r="CQ132" s="167"/>
      <c r="CR132" s="173"/>
      <c r="CS132" s="173"/>
      <c r="CT132" s="173"/>
      <c r="CU132" s="173"/>
      <c r="CV132" s="169"/>
      <c r="DE132" s="293"/>
      <c r="DF132" s="173"/>
      <c r="DO132" s="304"/>
      <c r="DP132" s="304"/>
      <c r="DV132" s="305"/>
      <c r="DX132" s="177"/>
      <c r="DY132" s="177"/>
    </row>
    <row r="133" spans="1:129" ht="19.5" hidden="1" customHeight="1">
      <c r="A133" s="545" t="s">
        <v>1210</v>
      </c>
      <c r="B133" s="84"/>
      <c r="C133" s="1911"/>
      <c r="D133" s="1851"/>
      <c r="E133" s="1851"/>
      <c r="F133" s="1851"/>
      <c r="G133" s="1851"/>
      <c r="H133" s="1851"/>
      <c r="I133" s="1852"/>
      <c r="J133" s="1828" t="s">
        <v>1597</v>
      </c>
      <c r="K133" s="1829"/>
      <c r="L133" s="1829"/>
      <c r="M133" s="1829"/>
      <c r="N133" s="1829"/>
      <c r="O133" s="1829"/>
      <c r="P133" s="1830"/>
      <c r="Q133" s="1835"/>
      <c r="R133" s="1835"/>
      <c r="S133" s="1835"/>
      <c r="T133" s="1835"/>
      <c r="U133" s="1835"/>
      <c r="V133" s="1835"/>
      <c r="W133" s="1835"/>
      <c r="X133" s="1835"/>
      <c r="Y133" s="1835"/>
      <c r="Z133" s="1835"/>
      <c r="AA133" s="1835"/>
      <c r="AB133" s="1835"/>
      <c r="AC133" s="1835"/>
      <c r="AD133" s="1835"/>
      <c r="AE133" s="1835"/>
      <c r="AF133" s="1835"/>
      <c r="AG133" s="1835"/>
      <c r="AH133" s="1835"/>
      <c r="AI133" s="1835"/>
      <c r="AJ133" s="1835"/>
      <c r="AK133" s="1835"/>
      <c r="AL133" s="1835"/>
      <c r="AM133" s="1835"/>
      <c r="AN133" s="1835"/>
      <c r="AO133" s="1835"/>
      <c r="AP133" s="1835"/>
      <c r="AQ133" s="1835"/>
      <c r="AR133" s="1835"/>
      <c r="AS133" s="1835"/>
      <c r="AT133" s="1843"/>
      <c r="AU133" s="72"/>
      <c r="AW133" s="594"/>
      <c r="AX133" s="586" t="s">
        <v>1622</v>
      </c>
      <c r="BT133" s="7"/>
      <c r="BU133" s="7"/>
      <c r="BV133" s="7"/>
      <c r="BW133" s="7"/>
      <c r="BX133" s="5"/>
      <c r="BZ133" s="16"/>
      <c r="CA133" s="517"/>
      <c r="CB133" s="518"/>
      <c r="CC133" s="305"/>
      <c r="CD133" s="179"/>
      <c r="CE133" s="179"/>
      <c r="CF133" s="179"/>
      <c r="CG133" s="305"/>
      <c r="CH133" s="285" t="s">
        <v>55</v>
      </c>
      <c r="CI133" s="285" t="s">
        <v>20</v>
      </c>
      <c r="CJ133" s="285">
        <v>120</v>
      </c>
      <c r="CK133" s="285" t="s">
        <v>81</v>
      </c>
      <c r="CL133" s="285" t="s">
        <v>81</v>
      </c>
      <c r="CM133" s="285"/>
      <c r="CN133" s="285" t="s">
        <v>554</v>
      </c>
      <c r="CO133" s="286" t="s">
        <v>54</v>
      </c>
      <c r="CP133" s="287"/>
      <c r="CQ133" s="167"/>
      <c r="CR133" s="173"/>
      <c r="CS133" s="173"/>
      <c r="CT133" s="173"/>
      <c r="CU133" s="173"/>
      <c r="CV133" s="169"/>
      <c r="DE133" s="293"/>
      <c r="DF133" s="173"/>
      <c r="DO133" s="304"/>
      <c r="DP133" s="304"/>
      <c r="DV133" s="305"/>
      <c r="DX133" s="177"/>
      <c r="DY133" s="177"/>
    </row>
    <row r="134" spans="1:129" ht="19.5" hidden="1" customHeight="1">
      <c r="A134" s="545" t="s">
        <v>1210</v>
      </c>
      <c r="B134" s="84"/>
      <c r="C134" s="1911"/>
      <c r="D134" s="1851"/>
      <c r="E134" s="1851"/>
      <c r="F134" s="1851"/>
      <c r="G134" s="1851"/>
      <c r="H134" s="1851"/>
      <c r="I134" s="1852"/>
      <c r="J134" s="1840"/>
      <c r="K134" s="1841"/>
      <c r="L134" s="1841"/>
      <c r="M134" s="1841"/>
      <c r="N134" s="1841"/>
      <c r="O134" s="1841"/>
      <c r="P134" s="1842"/>
      <c r="Q134" s="1844"/>
      <c r="R134" s="1844"/>
      <c r="S134" s="1844"/>
      <c r="T134" s="1844"/>
      <c r="U134" s="1844"/>
      <c r="V134" s="1844"/>
      <c r="W134" s="1844"/>
      <c r="X134" s="1844"/>
      <c r="Y134" s="1844"/>
      <c r="Z134" s="1844"/>
      <c r="AA134" s="1844"/>
      <c r="AB134" s="1844"/>
      <c r="AC134" s="1844"/>
      <c r="AD134" s="1844"/>
      <c r="AE134" s="1844"/>
      <c r="AF134" s="1844"/>
      <c r="AG134" s="1844"/>
      <c r="AH134" s="1844"/>
      <c r="AI134" s="1844"/>
      <c r="AJ134" s="1844"/>
      <c r="AK134" s="1844"/>
      <c r="AL134" s="1844"/>
      <c r="AM134" s="1844"/>
      <c r="AN134" s="1844"/>
      <c r="AO134" s="1844"/>
      <c r="AP134" s="1844"/>
      <c r="AQ134" s="1844"/>
      <c r="AR134" s="1844"/>
      <c r="AS134" s="1844"/>
      <c r="AT134" s="1845"/>
      <c r="AU134" s="72"/>
      <c r="AX134" s="586" t="s">
        <v>1623</v>
      </c>
      <c r="BT134" s="7"/>
      <c r="BU134" s="7"/>
      <c r="BV134" s="7"/>
      <c r="BW134" s="7"/>
      <c r="BX134" s="5"/>
      <c r="BZ134" s="16"/>
      <c r="CA134" s="517"/>
      <c r="CB134" s="518"/>
      <c r="CC134" s="305"/>
      <c r="CD134" s="179"/>
      <c r="CE134" s="179"/>
      <c r="CF134" s="179"/>
      <c r="CG134" s="305"/>
      <c r="CH134" s="285" t="s">
        <v>472</v>
      </c>
      <c r="CI134" s="285" t="s">
        <v>18</v>
      </c>
      <c r="CJ134" s="285">
        <v>1</v>
      </c>
      <c r="CK134" s="285" t="s">
        <v>19</v>
      </c>
      <c r="CL134" s="285" t="s">
        <v>19</v>
      </c>
      <c r="CM134" s="285" t="s">
        <v>452</v>
      </c>
      <c r="CN134" s="301" t="s">
        <v>558</v>
      </c>
      <c r="CO134" s="286" t="s">
        <v>53</v>
      </c>
      <c r="CP134" s="302"/>
      <c r="CQ134" s="167"/>
      <c r="CR134" s="173"/>
      <c r="CS134" s="173"/>
      <c r="CT134" s="173"/>
      <c r="CU134" s="173"/>
      <c r="CV134" s="169"/>
      <c r="DE134" s="293"/>
      <c r="DF134" s="173"/>
      <c r="DO134" s="304"/>
      <c r="DP134" s="304"/>
      <c r="DV134" s="305"/>
      <c r="DX134" s="177"/>
      <c r="DY134" s="177"/>
    </row>
    <row r="135" spans="1:129" ht="19.5" hidden="1" customHeight="1">
      <c r="A135" s="545" t="s">
        <v>1210</v>
      </c>
      <c r="B135" s="84"/>
      <c r="C135" s="1911"/>
      <c r="D135" s="1851"/>
      <c r="E135" s="1851"/>
      <c r="F135" s="1851"/>
      <c r="G135" s="1851"/>
      <c r="H135" s="1851"/>
      <c r="I135" s="1852"/>
      <c r="J135" s="1831"/>
      <c r="K135" s="1832"/>
      <c r="L135" s="1832"/>
      <c r="M135" s="1832"/>
      <c r="N135" s="1832"/>
      <c r="O135" s="1832"/>
      <c r="P135" s="1833"/>
      <c r="Q135" s="1838"/>
      <c r="R135" s="1838"/>
      <c r="S135" s="1838"/>
      <c r="T135" s="1838"/>
      <c r="U135" s="1838"/>
      <c r="V135" s="1838"/>
      <c r="W135" s="1838"/>
      <c r="X135" s="1838"/>
      <c r="Y135" s="1838"/>
      <c r="Z135" s="1838"/>
      <c r="AA135" s="1838"/>
      <c r="AB135" s="1838"/>
      <c r="AC135" s="1838"/>
      <c r="AD135" s="1838"/>
      <c r="AE135" s="1838"/>
      <c r="AF135" s="1838"/>
      <c r="AG135" s="1838"/>
      <c r="AH135" s="1838"/>
      <c r="AI135" s="1838"/>
      <c r="AJ135" s="1838"/>
      <c r="AK135" s="1838"/>
      <c r="AL135" s="1838"/>
      <c r="AM135" s="1838"/>
      <c r="AN135" s="1838"/>
      <c r="AO135" s="1838"/>
      <c r="AP135" s="1838"/>
      <c r="AQ135" s="1838"/>
      <c r="AR135" s="1838"/>
      <c r="AS135" s="1838"/>
      <c r="AT135" s="1846"/>
      <c r="AU135" s="72"/>
      <c r="AX135" s="586" t="s">
        <v>1624</v>
      </c>
      <c r="BT135" s="7"/>
      <c r="BU135" s="7"/>
      <c r="BV135" s="7"/>
      <c r="BW135" s="7"/>
      <c r="BX135" s="5"/>
      <c r="BZ135" s="16"/>
      <c r="CA135" s="517"/>
      <c r="CB135" s="518"/>
      <c r="CC135" s="305"/>
      <c r="CD135" s="179"/>
      <c r="CE135" s="179"/>
      <c r="CF135" s="179"/>
      <c r="CG135" s="305"/>
      <c r="CH135" s="285" t="s">
        <v>473</v>
      </c>
      <c r="CI135" s="285" t="s">
        <v>20</v>
      </c>
      <c r="CJ135" s="285">
        <v>255</v>
      </c>
      <c r="CK135" s="285" t="s">
        <v>19</v>
      </c>
      <c r="CL135" s="285" t="s">
        <v>19</v>
      </c>
      <c r="CM135" s="307"/>
      <c r="CN135" s="301" t="s">
        <v>559</v>
      </c>
      <c r="CO135" s="286" t="s">
        <v>52</v>
      </c>
      <c r="CP135" s="302"/>
      <c r="CQ135" s="167"/>
      <c r="CR135" s="173"/>
      <c r="CS135" s="173"/>
      <c r="CT135" s="173"/>
      <c r="CU135" s="173"/>
      <c r="CV135" s="169"/>
      <c r="DE135" s="293"/>
      <c r="DF135" s="173"/>
      <c r="DO135" s="304"/>
      <c r="DP135" s="304"/>
      <c r="DV135" s="305"/>
      <c r="DX135" s="177"/>
      <c r="DY135" s="177"/>
    </row>
    <row r="136" spans="1:129" ht="19.5" hidden="1" customHeight="1">
      <c r="A136" s="545" t="s">
        <v>1210</v>
      </c>
      <c r="B136" s="84"/>
      <c r="C136" s="1911"/>
      <c r="D136" s="1851"/>
      <c r="E136" s="1851"/>
      <c r="F136" s="1851"/>
      <c r="G136" s="1851"/>
      <c r="H136" s="1851"/>
      <c r="I136" s="1852"/>
      <c r="J136" s="1847" t="s">
        <v>1652</v>
      </c>
      <c r="K136" s="1848"/>
      <c r="L136" s="1848"/>
      <c r="M136" s="1848"/>
      <c r="N136" s="1848"/>
      <c r="O136" s="1848"/>
      <c r="P136" s="1849"/>
      <c r="Q136" s="1856" t="s">
        <v>1660</v>
      </c>
      <c r="R136" s="1857"/>
      <c r="S136" s="1857"/>
      <c r="T136" s="1857"/>
      <c r="U136" s="1857"/>
      <c r="V136" s="1857"/>
      <c r="W136" s="1857"/>
      <c r="X136" s="1857"/>
      <c r="Y136" s="1857"/>
      <c r="Z136" s="1857"/>
      <c r="AA136" s="1857"/>
      <c r="AB136" s="1857"/>
      <c r="AC136" s="1857"/>
      <c r="AD136" s="1857"/>
      <c r="AE136" s="1857"/>
      <c r="AF136" s="1857"/>
      <c r="AG136" s="1857"/>
      <c r="AH136" s="1857"/>
      <c r="AI136" s="1857"/>
      <c r="AJ136" s="1857"/>
      <c r="AK136" s="1857"/>
      <c r="AL136" s="1857"/>
      <c r="AM136" s="1857"/>
      <c r="AN136" s="1857"/>
      <c r="AO136" s="1857"/>
      <c r="AP136" s="1857"/>
      <c r="AQ136" s="1857"/>
      <c r="AR136" s="1857"/>
      <c r="AS136" s="1857"/>
      <c r="AT136" s="1858"/>
      <c r="AU136" s="72"/>
      <c r="AX136" s="586" t="s">
        <v>1625</v>
      </c>
      <c r="BT136" s="7"/>
      <c r="BU136" s="7"/>
      <c r="BV136" s="7"/>
      <c r="BW136" s="7"/>
      <c r="BZ136" s="5"/>
      <c r="CA136" s="517"/>
      <c r="CB136" s="518"/>
      <c r="CC136" s="305"/>
      <c r="CD136" s="179"/>
      <c r="CE136" s="179"/>
      <c r="CF136" s="179"/>
      <c r="CG136" s="305"/>
      <c r="CH136" s="285" t="s">
        <v>474</v>
      </c>
      <c r="CI136" s="285" t="s">
        <v>20</v>
      </c>
      <c r="CJ136" s="285">
        <v>255</v>
      </c>
      <c r="CK136" s="285" t="s">
        <v>19</v>
      </c>
      <c r="CL136" s="285" t="s">
        <v>19</v>
      </c>
      <c r="CM136" s="307"/>
      <c r="CN136" s="301" t="s">
        <v>559</v>
      </c>
      <c r="CO136" s="286" t="s">
        <v>51</v>
      </c>
      <c r="CP136" s="302"/>
      <c r="CQ136" s="167"/>
      <c r="CR136" s="173"/>
      <c r="CS136" s="173"/>
      <c r="CT136" s="173"/>
      <c r="CU136" s="173"/>
      <c r="CV136" s="169"/>
      <c r="DE136" s="293"/>
      <c r="DF136" s="173"/>
      <c r="DO136" s="304"/>
      <c r="DP136" s="314"/>
      <c r="DQ136" s="540"/>
      <c r="DR136" s="540"/>
      <c r="DS136" s="540"/>
      <c r="DT136" s="540"/>
      <c r="DU136" s="540"/>
      <c r="DV136" s="305"/>
      <c r="DX136" s="177"/>
      <c r="DY136" s="177"/>
    </row>
    <row r="137" spans="1:129" ht="19.5" hidden="1" customHeight="1">
      <c r="A137" s="545" t="s">
        <v>1210</v>
      </c>
      <c r="B137" s="84"/>
      <c r="C137" s="1911"/>
      <c r="D137" s="1851"/>
      <c r="E137" s="1851"/>
      <c r="F137" s="1851"/>
      <c r="G137" s="1851"/>
      <c r="H137" s="1851"/>
      <c r="I137" s="1852"/>
      <c r="J137" s="1850"/>
      <c r="K137" s="1851"/>
      <c r="L137" s="1851"/>
      <c r="M137" s="1851"/>
      <c r="N137" s="1851"/>
      <c r="O137" s="1851"/>
      <c r="P137" s="1852"/>
      <c r="Q137" s="1859"/>
      <c r="R137" s="1860"/>
      <c r="S137" s="1860"/>
      <c r="T137" s="1860"/>
      <c r="U137" s="1860"/>
      <c r="V137" s="1860"/>
      <c r="W137" s="1860"/>
      <c r="X137" s="1860"/>
      <c r="Y137" s="1860"/>
      <c r="Z137" s="1860"/>
      <c r="AA137" s="1860"/>
      <c r="AB137" s="1860"/>
      <c r="AC137" s="1860"/>
      <c r="AD137" s="1860"/>
      <c r="AE137" s="1860"/>
      <c r="AF137" s="1860"/>
      <c r="AG137" s="1860"/>
      <c r="AH137" s="1860"/>
      <c r="AI137" s="1860"/>
      <c r="AJ137" s="1860"/>
      <c r="AK137" s="1860"/>
      <c r="AL137" s="1860"/>
      <c r="AM137" s="1860"/>
      <c r="AN137" s="1860"/>
      <c r="AO137" s="1860"/>
      <c r="AP137" s="1860"/>
      <c r="AQ137" s="1860"/>
      <c r="AR137" s="1860"/>
      <c r="AS137" s="1860"/>
      <c r="AT137" s="1861"/>
      <c r="AU137" s="72"/>
      <c r="AX137" s="586" t="s">
        <v>1601</v>
      </c>
      <c r="BT137" s="7"/>
      <c r="BU137" s="7"/>
      <c r="BV137" s="7"/>
      <c r="BW137" s="7"/>
      <c r="BX137" s="5"/>
      <c r="BZ137" s="16"/>
      <c r="CA137" s="517"/>
      <c r="CB137" s="518"/>
      <c r="CC137" s="305"/>
      <c r="CD137" s="179"/>
      <c r="CE137" s="179"/>
      <c r="CF137" s="179"/>
      <c r="CG137" s="305"/>
      <c r="CH137" s="285" t="s">
        <v>475</v>
      </c>
      <c r="CI137" s="285" t="s">
        <v>18</v>
      </c>
      <c r="CJ137" s="285">
        <v>1</v>
      </c>
      <c r="CK137" s="285" t="s">
        <v>19</v>
      </c>
      <c r="CL137" s="285" t="s">
        <v>19</v>
      </c>
      <c r="CM137" s="285" t="s">
        <v>452</v>
      </c>
      <c r="CN137" s="301" t="s">
        <v>560</v>
      </c>
      <c r="CO137" s="286" t="s">
        <v>50</v>
      </c>
      <c r="CP137" s="302"/>
      <c r="CQ137" s="167"/>
      <c r="CR137" s="173"/>
      <c r="CS137" s="173"/>
      <c r="CT137" s="173"/>
      <c r="CU137" s="173"/>
      <c r="CV137" s="169"/>
      <c r="CW137" s="275"/>
      <c r="DE137" s="293"/>
      <c r="DF137" s="173"/>
      <c r="DO137" s="304"/>
      <c r="DP137" s="314"/>
      <c r="DQ137" s="540"/>
      <c r="DR137" s="540"/>
      <c r="DS137" s="540"/>
      <c r="DT137" s="540"/>
      <c r="DU137" s="540"/>
      <c r="DV137" s="305"/>
      <c r="DX137" s="177"/>
      <c r="DY137" s="177"/>
    </row>
    <row r="138" spans="1:129" ht="19.5" hidden="1" customHeight="1">
      <c r="A138" s="545" t="s">
        <v>1210</v>
      </c>
      <c r="B138" s="84"/>
      <c r="C138" s="1911"/>
      <c r="D138" s="1851"/>
      <c r="E138" s="1851"/>
      <c r="F138" s="1851"/>
      <c r="G138" s="1851"/>
      <c r="H138" s="1851"/>
      <c r="I138" s="1852"/>
      <c r="J138" s="1850"/>
      <c r="K138" s="1851"/>
      <c r="L138" s="1851"/>
      <c r="M138" s="1851"/>
      <c r="N138" s="1851"/>
      <c r="O138" s="1851"/>
      <c r="P138" s="1852"/>
      <c r="Q138" s="1859"/>
      <c r="R138" s="1860"/>
      <c r="S138" s="1860"/>
      <c r="T138" s="1860"/>
      <c r="U138" s="1860"/>
      <c r="V138" s="1860"/>
      <c r="W138" s="1860"/>
      <c r="X138" s="1860"/>
      <c r="Y138" s="1860"/>
      <c r="Z138" s="1860"/>
      <c r="AA138" s="1860"/>
      <c r="AB138" s="1860"/>
      <c r="AC138" s="1860"/>
      <c r="AD138" s="1860"/>
      <c r="AE138" s="1860"/>
      <c r="AF138" s="1860"/>
      <c r="AG138" s="1860"/>
      <c r="AH138" s="1860"/>
      <c r="AI138" s="1860"/>
      <c r="AJ138" s="1860"/>
      <c r="AK138" s="1860"/>
      <c r="AL138" s="1860"/>
      <c r="AM138" s="1860"/>
      <c r="AN138" s="1860"/>
      <c r="AO138" s="1860"/>
      <c r="AP138" s="1860"/>
      <c r="AQ138" s="1860"/>
      <c r="AR138" s="1860"/>
      <c r="AS138" s="1860"/>
      <c r="AT138" s="1861"/>
      <c r="AU138" s="72"/>
      <c r="AX138" s="586" t="s">
        <v>1626</v>
      </c>
      <c r="BT138" s="7"/>
      <c r="BU138" s="7"/>
      <c r="BV138" s="7"/>
      <c r="BW138" s="7"/>
      <c r="BZ138" s="5"/>
      <c r="CA138" s="517"/>
      <c r="CB138" s="518"/>
      <c r="CC138" s="305"/>
      <c r="CD138" s="179"/>
      <c r="CE138" s="179"/>
      <c r="CF138" s="179"/>
      <c r="CG138" s="305"/>
      <c r="CH138" s="285" t="s">
        <v>476</v>
      </c>
      <c r="CI138" s="285" t="s">
        <v>20</v>
      </c>
      <c r="CJ138" s="285">
        <v>255</v>
      </c>
      <c r="CK138" s="285" t="s">
        <v>19</v>
      </c>
      <c r="CL138" s="285" t="s">
        <v>19</v>
      </c>
      <c r="CM138" s="307"/>
      <c r="CN138" s="301" t="s">
        <v>561</v>
      </c>
      <c r="CO138" s="286" t="s">
        <v>49</v>
      </c>
      <c r="CP138" s="302"/>
      <c r="CQ138" s="167"/>
      <c r="CR138" s="173"/>
      <c r="CS138" s="173"/>
      <c r="CT138" s="173"/>
      <c r="CU138" s="173"/>
      <c r="CV138" s="169"/>
      <c r="CW138" s="275"/>
      <c r="DE138" s="293"/>
      <c r="DF138" s="173"/>
      <c r="DO138" s="304"/>
      <c r="DP138" s="314"/>
      <c r="DQ138" s="540"/>
      <c r="DR138" s="540"/>
      <c r="DS138" s="540"/>
      <c r="DT138" s="540"/>
      <c r="DU138" s="540"/>
      <c r="DV138" s="305"/>
      <c r="DX138" s="177"/>
      <c r="DY138" s="177"/>
    </row>
    <row r="139" spans="1:129" ht="19.5" hidden="1" customHeight="1">
      <c r="A139" s="545" t="s">
        <v>1210</v>
      </c>
      <c r="B139" s="84"/>
      <c r="C139" s="1911"/>
      <c r="D139" s="1851"/>
      <c r="E139" s="1851"/>
      <c r="F139" s="1851"/>
      <c r="G139" s="1851"/>
      <c r="H139" s="1851"/>
      <c r="I139" s="1852"/>
      <c r="J139" s="1850"/>
      <c r="K139" s="1851"/>
      <c r="L139" s="1851"/>
      <c r="M139" s="1851"/>
      <c r="N139" s="1851"/>
      <c r="O139" s="1851"/>
      <c r="P139" s="1852"/>
      <c r="Q139" s="1859"/>
      <c r="R139" s="1860"/>
      <c r="S139" s="1860"/>
      <c r="T139" s="1860"/>
      <c r="U139" s="1860"/>
      <c r="V139" s="1860"/>
      <c r="W139" s="1860"/>
      <c r="X139" s="1860"/>
      <c r="Y139" s="1860"/>
      <c r="Z139" s="1860"/>
      <c r="AA139" s="1860"/>
      <c r="AB139" s="1860"/>
      <c r="AC139" s="1860"/>
      <c r="AD139" s="1860"/>
      <c r="AE139" s="1860"/>
      <c r="AF139" s="1860"/>
      <c r="AG139" s="1860"/>
      <c r="AH139" s="1860"/>
      <c r="AI139" s="1860"/>
      <c r="AJ139" s="1860"/>
      <c r="AK139" s="1860"/>
      <c r="AL139" s="1860"/>
      <c r="AM139" s="1860"/>
      <c r="AN139" s="1860"/>
      <c r="AO139" s="1860"/>
      <c r="AP139" s="1860"/>
      <c r="AQ139" s="1860"/>
      <c r="AR139" s="1860"/>
      <c r="AS139" s="1860"/>
      <c r="AT139" s="1861"/>
      <c r="AU139" s="72"/>
      <c r="AX139" s="586" t="s">
        <v>1627</v>
      </c>
      <c r="BT139" s="7"/>
      <c r="BU139" s="7"/>
      <c r="BV139" s="7"/>
      <c r="BW139" s="7"/>
      <c r="BZ139" s="5"/>
      <c r="CA139" s="517"/>
      <c r="CB139" s="518"/>
      <c r="CC139" s="305"/>
      <c r="CD139" s="179"/>
      <c r="CE139" s="179"/>
      <c r="CF139" s="179"/>
      <c r="CG139" s="305"/>
      <c r="CH139" s="285" t="s">
        <v>477</v>
      </c>
      <c r="CI139" s="285" t="s">
        <v>20</v>
      </c>
      <c r="CJ139" s="285">
        <v>255</v>
      </c>
      <c r="CK139" s="285" t="s">
        <v>19</v>
      </c>
      <c r="CL139" s="285" t="s">
        <v>19</v>
      </c>
      <c r="CM139" s="307"/>
      <c r="CN139" s="301" t="s">
        <v>561</v>
      </c>
      <c r="CO139" s="286" t="s">
        <v>48</v>
      </c>
      <c r="CP139" s="302"/>
      <c r="CQ139" s="167"/>
      <c r="CR139" s="173"/>
      <c r="CS139" s="173"/>
      <c r="CT139" s="173"/>
      <c r="CU139" s="173"/>
      <c r="CV139" s="169"/>
      <c r="CW139" s="275"/>
      <c r="CX139" s="275"/>
      <c r="CZ139" s="173"/>
      <c r="DE139" s="293"/>
      <c r="DF139" s="173"/>
      <c r="DO139" s="314"/>
      <c r="DP139" s="5"/>
      <c r="DQ139" s="541"/>
      <c r="DR139" s="541"/>
      <c r="DS139" s="541"/>
      <c r="DT139" s="541"/>
      <c r="DU139" s="541"/>
      <c r="DV139" s="305"/>
      <c r="DX139" s="177"/>
      <c r="DY139" s="177"/>
    </row>
    <row r="140" spans="1:129" ht="19.5" hidden="1" customHeight="1">
      <c r="A140" s="545" t="s">
        <v>1210</v>
      </c>
      <c r="B140" s="84"/>
      <c r="C140" s="1911"/>
      <c r="D140" s="1851"/>
      <c r="E140" s="1851"/>
      <c r="F140" s="1851"/>
      <c r="G140" s="1851"/>
      <c r="H140" s="1851"/>
      <c r="I140" s="1852"/>
      <c r="J140" s="1850"/>
      <c r="K140" s="1851"/>
      <c r="L140" s="1851"/>
      <c r="M140" s="1851"/>
      <c r="N140" s="1851"/>
      <c r="O140" s="1851"/>
      <c r="P140" s="1852"/>
      <c r="Q140" s="1859"/>
      <c r="R140" s="1860"/>
      <c r="S140" s="1860"/>
      <c r="T140" s="1860"/>
      <c r="U140" s="1860"/>
      <c r="V140" s="1860"/>
      <c r="W140" s="1860"/>
      <c r="X140" s="1860"/>
      <c r="Y140" s="1860"/>
      <c r="Z140" s="1860"/>
      <c r="AA140" s="1860"/>
      <c r="AB140" s="1860"/>
      <c r="AC140" s="1860"/>
      <c r="AD140" s="1860"/>
      <c r="AE140" s="1860"/>
      <c r="AF140" s="1860"/>
      <c r="AG140" s="1860"/>
      <c r="AH140" s="1860"/>
      <c r="AI140" s="1860"/>
      <c r="AJ140" s="1860"/>
      <c r="AK140" s="1860"/>
      <c r="AL140" s="1860"/>
      <c r="AM140" s="1860"/>
      <c r="AN140" s="1860"/>
      <c r="AO140" s="1860"/>
      <c r="AP140" s="1860"/>
      <c r="AQ140" s="1860"/>
      <c r="AR140" s="1860"/>
      <c r="AS140" s="1860"/>
      <c r="AT140" s="1861"/>
      <c r="AU140" s="72"/>
      <c r="AX140" s="586" t="s">
        <v>1628</v>
      </c>
      <c r="BU140" s="7"/>
      <c r="BV140" s="7"/>
      <c r="BW140" s="7"/>
      <c r="BZ140" s="5"/>
      <c r="CA140" s="517"/>
      <c r="CB140" s="518"/>
      <c r="CC140" s="305"/>
      <c r="CD140" s="179"/>
      <c r="CE140" s="179"/>
      <c r="CF140" s="179"/>
      <c r="CG140" s="305"/>
      <c r="CH140" s="285" t="s">
        <v>478</v>
      </c>
      <c r="CI140" s="285" t="s">
        <v>20</v>
      </c>
      <c r="CJ140" s="285">
        <v>100</v>
      </c>
      <c r="CK140" s="285" t="s">
        <v>19</v>
      </c>
      <c r="CL140" s="285" t="s">
        <v>19</v>
      </c>
      <c r="CM140" s="307"/>
      <c r="CN140" s="301" t="s">
        <v>561</v>
      </c>
      <c r="CO140" s="286" t="s">
        <v>47</v>
      </c>
      <c r="CP140" s="302"/>
      <c r="CQ140" s="167"/>
      <c r="CR140" s="173"/>
      <c r="CS140" s="173"/>
      <c r="CT140" s="173"/>
      <c r="CU140" s="173"/>
      <c r="CV140" s="169"/>
      <c r="CX140" s="275"/>
      <c r="CZ140" s="173"/>
      <c r="DE140" s="293"/>
      <c r="DF140" s="173"/>
      <c r="DO140" s="314"/>
      <c r="DP140" s="5"/>
      <c r="DQ140" s="541"/>
      <c r="DR140" s="541"/>
      <c r="DS140" s="541"/>
      <c r="DT140" s="541"/>
      <c r="DU140" s="541"/>
      <c r="DV140" s="305"/>
      <c r="DX140" s="177"/>
      <c r="DY140" s="177"/>
    </row>
    <row r="141" spans="1:129" ht="19.5" hidden="1" customHeight="1" thickBot="1">
      <c r="A141" s="545" t="s">
        <v>1210</v>
      </c>
      <c r="B141" s="84"/>
      <c r="C141" s="1912"/>
      <c r="D141" s="1854"/>
      <c r="E141" s="1854"/>
      <c r="F141" s="1854"/>
      <c r="G141" s="1854"/>
      <c r="H141" s="1854"/>
      <c r="I141" s="1855"/>
      <c r="J141" s="1853"/>
      <c r="K141" s="1854"/>
      <c r="L141" s="1854"/>
      <c r="M141" s="1854"/>
      <c r="N141" s="1854"/>
      <c r="O141" s="1854"/>
      <c r="P141" s="1855"/>
      <c r="Q141" s="1862"/>
      <c r="R141" s="1863"/>
      <c r="S141" s="1863"/>
      <c r="T141" s="1863"/>
      <c r="U141" s="1863"/>
      <c r="V141" s="1863"/>
      <c r="W141" s="1863"/>
      <c r="X141" s="1863"/>
      <c r="Y141" s="1863"/>
      <c r="Z141" s="1863"/>
      <c r="AA141" s="1863"/>
      <c r="AB141" s="1863"/>
      <c r="AC141" s="1863"/>
      <c r="AD141" s="1863"/>
      <c r="AE141" s="1863"/>
      <c r="AF141" s="1863"/>
      <c r="AG141" s="1863"/>
      <c r="AH141" s="1863"/>
      <c r="AI141" s="1863"/>
      <c r="AJ141" s="1863"/>
      <c r="AK141" s="1863"/>
      <c r="AL141" s="1863"/>
      <c r="AM141" s="1863"/>
      <c r="AN141" s="1863"/>
      <c r="AO141" s="1863"/>
      <c r="AP141" s="1863"/>
      <c r="AQ141" s="1863"/>
      <c r="AR141" s="1863"/>
      <c r="AS141" s="1863"/>
      <c r="AT141" s="1864"/>
      <c r="AU141" s="72"/>
      <c r="AX141" s="586" t="s">
        <v>1629</v>
      </c>
      <c r="BU141" s="7"/>
      <c r="BV141" s="7"/>
      <c r="BW141" s="7"/>
      <c r="BX141" s="5"/>
      <c r="BZ141" s="5"/>
      <c r="CA141" s="517"/>
      <c r="CB141" s="518"/>
      <c r="CC141" s="305"/>
      <c r="CD141" s="179"/>
      <c r="CE141" s="179"/>
      <c r="CF141" s="179"/>
      <c r="CG141" s="305"/>
      <c r="CH141" s="308" t="s">
        <v>580</v>
      </c>
      <c r="CI141" s="309"/>
      <c r="CJ141" s="309"/>
      <c r="CK141" s="309"/>
      <c r="CL141" s="309"/>
      <c r="CM141" s="309"/>
      <c r="CN141" s="309"/>
      <c r="CO141" s="169"/>
      <c r="CP141" s="310"/>
      <c r="CQ141" s="167"/>
      <c r="CR141" s="173"/>
      <c r="CS141" s="173"/>
      <c r="CT141" s="173"/>
      <c r="CU141" s="173"/>
      <c r="CV141" s="169"/>
      <c r="CX141" s="275"/>
      <c r="CZ141" s="173"/>
      <c r="DE141" s="293"/>
      <c r="DF141" s="173"/>
      <c r="DO141" s="314"/>
      <c r="DP141" s="5"/>
      <c r="DQ141" s="541"/>
      <c r="DR141" s="541"/>
      <c r="DS141" s="541"/>
      <c r="DT141" s="541"/>
      <c r="DU141" s="541"/>
      <c r="DV141" s="305"/>
      <c r="DX141" s="177"/>
      <c r="DY141" s="177"/>
    </row>
    <row r="142" spans="1:129" ht="19.5" customHeight="1">
      <c r="A142" s="51"/>
      <c r="B142" s="84"/>
      <c r="C142" s="666"/>
      <c r="D142" s="666"/>
      <c r="E142" s="666"/>
      <c r="F142" s="666"/>
      <c r="G142" s="666"/>
      <c r="H142" s="666"/>
      <c r="I142" s="666"/>
      <c r="J142" s="683"/>
      <c r="K142" s="666"/>
      <c r="L142" s="684"/>
      <c r="M142" s="684"/>
      <c r="N142" s="684"/>
      <c r="O142" s="685"/>
      <c r="P142" s="685"/>
      <c r="Q142" s="686"/>
      <c r="R142" s="686"/>
      <c r="S142" s="686"/>
      <c r="T142" s="686"/>
      <c r="U142" s="686"/>
      <c r="V142" s="686"/>
      <c r="W142" s="686"/>
      <c r="X142" s="686"/>
      <c r="Y142" s="687"/>
      <c r="Z142" s="687"/>
      <c r="AA142" s="687"/>
      <c r="AB142" s="687"/>
      <c r="AC142" s="687"/>
      <c r="AD142" s="687"/>
      <c r="AE142" s="687"/>
      <c r="AF142" s="687"/>
      <c r="AG142" s="686"/>
      <c r="AH142" s="686"/>
      <c r="AI142" s="686"/>
      <c r="AJ142" s="686"/>
      <c r="AK142" s="688"/>
      <c r="AL142" s="688"/>
      <c r="AM142" s="689"/>
      <c r="AN142" s="689"/>
      <c r="AO142" s="688"/>
      <c r="AP142" s="688"/>
      <c r="AQ142" s="688"/>
      <c r="AR142" s="688"/>
      <c r="AS142" s="688"/>
      <c r="AT142" s="688"/>
      <c r="AU142" s="72"/>
      <c r="AX142" s="586" t="s">
        <v>1483</v>
      </c>
      <c r="BV142" s="7"/>
      <c r="BW142" s="7"/>
      <c r="BX142" s="7"/>
      <c r="BZ142" s="11"/>
      <c r="CA142" s="517"/>
      <c r="CB142" s="518"/>
      <c r="CC142" s="305"/>
      <c r="CD142" s="179"/>
      <c r="CE142" s="179"/>
      <c r="CF142" s="179"/>
      <c r="CG142" s="305"/>
      <c r="CH142" s="180" t="s">
        <v>277</v>
      </c>
      <c r="CI142" s="181" t="s">
        <v>532</v>
      </c>
      <c r="CJ142" s="181" t="s">
        <v>275</v>
      </c>
      <c r="CK142" s="180" t="s">
        <v>274</v>
      </c>
      <c r="CL142" s="180" t="s">
        <v>533</v>
      </c>
      <c r="CM142" s="180" t="s">
        <v>280</v>
      </c>
      <c r="CN142" s="180" t="s">
        <v>281</v>
      </c>
      <c r="CO142" s="180" t="s">
        <v>327</v>
      </c>
      <c r="CP142" s="180" t="s">
        <v>282</v>
      </c>
      <c r="CQ142" s="167"/>
      <c r="CR142" s="173"/>
      <c r="CS142" s="173"/>
      <c r="CT142" s="173"/>
      <c r="CU142" s="173"/>
      <c r="CV142" s="169"/>
      <c r="DE142" s="293"/>
      <c r="DF142" s="173"/>
      <c r="DO142" s="5"/>
      <c r="DP142" s="5"/>
      <c r="DQ142" s="541"/>
      <c r="DR142" s="541"/>
      <c r="DS142" s="541"/>
      <c r="DT142" s="541"/>
      <c r="DU142" s="541"/>
      <c r="DV142" s="305"/>
      <c r="DX142" s="177"/>
      <c r="DY142" s="177"/>
    </row>
    <row r="143" spans="1:129" ht="19.5" customHeight="1">
      <c r="A143" s="51"/>
      <c r="B143" s="84"/>
      <c r="C143" s="1005"/>
      <c r="D143" s="1005"/>
      <c r="E143" s="1005"/>
      <c r="F143" s="1005"/>
      <c r="G143" s="1005"/>
      <c r="H143" s="1005"/>
      <c r="I143" s="1005"/>
      <c r="J143" s="1005"/>
      <c r="K143" s="1005"/>
      <c r="L143" s="53"/>
      <c r="M143" s="53"/>
      <c r="N143" s="53"/>
      <c r="O143" s="89"/>
      <c r="P143" s="89"/>
      <c r="Q143" s="54"/>
      <c r="R143" s="54"/>
      <c r="S143" s="54"/>
      <c r="T143" s="54"/>
      <c r="U143" s="54"/>
      <c r="V143" s="54"/>
      <c r="W143" s="54"/>
      <c r="X143" s="54"/>
      <c r="Y143" s="55"/>
      <c r="Z143" s="55"/>
      <c r="AA143" s="55"/>
      <c r="AB143" s="55"/>
      <c r="AC143" s="55"/>
      <c r="AD143" s="55"/>
      <c r="AE143" s="55"/>
      <c r="AF143" s="55"/>
      <c r="AG143" s="54"/>
      <c r="AH143" s="54"/>
      <c r="AI143" s="54"/>
      <c r="AJ143" s="54"/>
      <c r="AK143" s="88"/>
      <c r="AL143" s="88"/>
      <c r="AM143" s="56"/>
      <c r="AN143" s="56"/>
      <c r="AO143" s="88"/>
      <c r="AP143" s="88"/>
      <c r="AQ143" s="88"/>
      <c r="AR143" s="88"/>
      <c r="AS143" s="88"/>
      <c r="AT143" s="88"/>
      <c r="AU143" s="72"/>
      <c r="AX143" s="586" t="s">
        <v>1630</v>
      </c>
      <c r="BV143" s="7"/>
      <c r="BW143" s="7"/>
      <c r="BX143" s="7"/>
      <c r="BZ143" s="11"/>
      <c r="CA143" s="517"/>
      <c r="CB143" s="518"/>
      <c r="CC143" s="305"/>
      <c r="CD143" s="179"/>
      <c r="CE143" s="179"/>
      <c r="CF143" s="179"/>
      <c r="CG143" s="305"/>
      <c r="CH143" s="186" t="s">
        <v>267</v>
      </c>
      <c r="CI143" s="311"/>
      <c r="CJ143" s="311"/>
      <c r="CK143" s="311"/>
      <c r="CL143" s="311"/>
      <c r="CM143" s="311"/>
      <c r="CN143" s="311"/>
      <c r="CO143" s="312" t="s">
        <v>479</v>
      </c>
      <c r="CP143" s="313"/>
      <c r="CQ143" s="167"/>
      <c r="CR143" s="173"/>
      <c r="CS143" s="173"/>
      <c r="CT143" s="173"/>
      <c r="CU143" s="173"/>
      <c r="CV143" s="169"/>
      <c r="DE143" s="173"/>
      <c r="DF143" s="173"/>
      <c r="DO143" s="5"/>
      <c r="DP143" s="5"/>
      <c r="DQ143" s="541"/>
      <c r="DR143" s="541"/>
      <c r="DS143" s="541"/>
      <c r="DT143" s="541"/>
      <c r="DU143" s="541"/>
      <c r="DV143" s="305"/>
      <c r="DX143" s="177"/>
      <c r="DY143" s="177"/>
    </row>
    <row r="144" spans="1:129" ht="19.5" customHeight="1">
      <c r="A144" s="51"/>
      <c r="B144" s="84"/>
      <c r="C144" s="57" t="s">
        <v>750</v>
      </c>
      <c r="D144" s="58"/>
      <c r="E144" s="58"/>
      <c r="F144" s="58"/>
      <c r="G144" s="58"/>
      <c r="H144" s="58"/>
      <c r="I144" s="58"/>
      <c r="J144" s="58"/>
      <c r="K144" s="58"/>
      <c r="L144" s="58"/>
      <c r="M144" s="58"/>
      <c r="N144" s="59"/>
      <c r="O144" s="59"/>
      <c r="P144" s="59"/>
      <c r="Q144" s="59"/>
      <c r="R144" s="59"/>
      <c r="S144" s="59"/>
      <c r="T144" s="59"/>
      <c r="U144" s="59"/>
      <c r="V144" s="59"/>
      <c r="W144" s="59"/>
      <c r="X144" s="59"/>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72"/>
      <c r="AX144" s="586" t="s">
        <v>1631</v>
      </c>
      <c r="BV144" s="7"/>
      <c r="BW144" s="7"/>
      <c r="BX144" s="7"/>
      <c r="BZ144" s="11"/>
      <c r="CA144" s="517"/>
      <c r="CB144" s="518"/>
      <c r="CC144" s="305"/>
      <c r="CD144" s="179"/>
      <c r="CE144" s="179"/>
      <c r="CF144" s="179"/>
      <c r="CG144" s="305"/>
      <c r="CH144" s="186" t="s">
        <v>250</v>
      </c>
      <c r="CI144" s="311"/>
      <c r="CJ144" s="311"/>
      <c r="CK144" s="311"/>
      <c r="CL144" s="311"/>
      <c r="CM144" s="311"/>
      <c r="CN144" s="311"/>
      <c r="CO144" s="312" t="s">
        <v>480</v>
      </c>
      <c r="CP144" s="313"/>
      <c r="CQ144" s="167"/>
      <c r="CR144" s="173"/>
      <c r="CS144" s="173"/>
      <c r="CT144" s="173"/>
      <c r="CU144" s="173"/>
      <c r="CV144" s="169"/>
      <c r="DE144" s="173"/>
      <c r="DF144" s="173"/>
      <c r="DO144" s="5"/>
      <c r="DP144" s="5"/>
      <c r="DQ144" s="541"/>
      <c r="DR144" s="541"/>
      <c r="DS144" s="541"/>
      <c r="DT144" s="541"/>
      <c r="DU144" s="541"/>
      <c r="DV144" s="305"/>
      <c r="DX144" s="177"/>
      <c r="DY144" s="177"/>
    </row>
    <row r="145" spans="1:129" ht="19.5" customHeight="1">
      <c r="A145" s="51"/>
      <c r="B145" s="84"/>
      <c r="C145" s="1802" t="s">
        <v>779</v>
      </c>
      <c r="D145" s="1803"/>
      <c r="E145" s="1803"/>
      <c r="F145" s="1803"/>
      <c r="G145" s="1803"/>
      <c r="H145" s="1803"/>
      <c r="I145" s="1803"/>
      <c r="J145" s="1803"/>
      <c r="K145" s="1803"/>
      <c r="L145" s="1803"/>
      <c r="M145" s="1804"/>
      <c r="N145" s="1805" t="s">
        <v>778</v>
      </c>
      <c r="O145" s="1806"/>
      <c r="P145" s="1806"/>
      <c r="Q145" s="1806"/>
      <c r="R145" s="1806"/>
      <c r="S145" s="1806"/>
      <c r="T145" s="1806"/>
      <c r="U145" s="1806"/>
      <c r="V145" s="1806"/>
      <c r="W145" s="1806"/>
      <c r="X145" s="1806"/>
      <c r="Y145" s="1806"/>
      <c r="Z145" s="1806"/>
      <c r="AA145" s="1806"/>
      <c r="AB145" s="1806"/>
      <c r="AC145" s="1806"/>
      <c r="AD145" s="1806"/>
      <c r="AE145" s="1806"/>
      <c r="AF145" s="1806"/>
      <c r="AG145" s="1806"/>
      <c r="AH145" s="1806"/>
      <c r="AI145" s="1806"/>
      <c r="AJ145" s="1806"/>
      <c r="AK145" s="1806"/>
      <c r="AL145" s="1806"/>
      <c r="AM145" s="1806"/>
      <c r="AN145" s="1806"/>
      <c r="AO145" s="1806"/>
      <c r="AP145" s="1806"/>
      <c r="AQ145" s="1806"/>
      <c r="AR145" s="1806"/>
      <c r="AS145" s="1806"/>
      <c r="AT145" s="1807"/>
      <c r="AU145" s="72"/>
      <c r="AX145" s="587" t="s">
        <v>1632</v>
      </c>
      <c r="BV145" s="7"/>
      <c r="BW145" s="7"/>
      <c r="BX145" s="7"/>
      <c r="BZ145" s="11"/>
      <c r="CA145" s="517"/>
      <c r="CB145" s="518"/>
      <c r="CC145" s="305"/>
      <c r="CD145" s="179"/>
      <c r="CE145" s="179"/>
      <c r="CF145" s="179"/>
      <c r="CG145" s="305"/>
      <c r="CH145" s="186" t="s">
        <v>127</v>
      </c>
      <c r="CI145" s="311"/>
      <c r="CJ145" s="311"/>
      <c r="CK145" s="311"/>
      <c r="CL145" s="311"/>
      <c r="CM145" s="311"/>
      <c r="CN145" s="311"/>
      <c r="CO145" s="312" t="s">
        <v>481</v>
      </c>
      <c r="CP145" s="313"/>
      <c r="CQ145" s="167"/>
      <c r="CR145" s="173"/>
      <c r="CS145" s="173"/>
      <c r="CT145" s="173"/>
      <c r="CU145" s="173"/>
      <c r="CV145" s="169"/>
      <c r="DE145" s="173"/>
      <c r="DF145" s="173"/>
      <c r="DO145" s="5"/>
      <c r="DP145" s="5"/>
      <c r="DQ145" s="541"/>
      <c r="DR145" s="541"/>
      <c r="DS145" s="541"/>
      <c r="DT145" s="541"/>
      <c r="DU145" s="541"/>
      <c r="DV145" s="305"/>
      <c r="DX145" s="177"/>
      <c r="DY145" s="177"/>
    </row>
    <row r="146" spans="1:129" ht="19.5" customHeight="1">
      <c r="A146" s="51"/>
      <c r="B146" s="84"/>
      <c r="C146" s="1808" t="s">
        <v>1643</v>
      </c>
      <c r="D146" s="1809"/>
      <c r="E146" s="1809"/>
      <c r="F146" s="1809"/>
      <c r="G146" s="1809"/>
      <c r="H146" s="1809"/>
      <c r="I146" s="1809"/>
      <c r="J146" s="1809"/>
      <c r="K146" s="1809"/>
      <c r="L146" s="1809"/>
      <c r="M146" s="1810"/>
      <c r="N146" s="1814" t="s">
        <v>781</v>
      </c>
      <c r="O146" s="1815"/>
      <c r="P146" s="1815"/>
      <c r="Q146" s="1815"/>
      <c r="R146" s="1815"/>
      <c r="S146" s="1815"/>
      <c r="T146" s="1815"/>
      <c r="U146" s="1815"/>
      <c r="V146" s="1815"/>
      <c r="W146" s="1815"/>
      <c r="X146" s="1815"/>
      <c r="Y146" s="1815"/>
      <c r="Z146" s="1815"/>
      <c r="AA146" s="1815"/>
      <c r="AB146" s="1815"/>
      <c r="AC146" s="1815"/>
      <c r="AD146" s="1815"/>
      <c r="AE146" s="1815"/>
      <c r="AF146" s="1815"/>
      <c r="AG146" s="1815"/>
      <c r="AH146" s="1815"/>
      <c r="AI146" s="1815"/>
      <c r="AJ146" s="1815"/>
      <c r="AK146" s="1815"/>
      <c r="AL146" s="1815"/>
      <c r="AM146" s="1815"/>
      <c r="AN146" s="1815"/>
      <c r="AO146" s="1815"/>
      <c r="AP146" s="1815"/>
      <c r="AQ146" s="1815"/>
      <c r="AR146" s="1815"/>
      <c r="AS146" s="1815"/>
      <c r="AT146" s="1816"/>
      <c r="AU146" s="72"/>
      <c r="BV146" s="7"/>
      <c r="BW146" s="7"/>
      <c r="BX146" s="7"/>
      <c r="BZ146" s="11"/>
      <c r="CA146" s="517"/>
      <c r="CB146" s="518"/>
      <c r="CC146" s="305"/>
      <c r="CD146" s="179"/>
      <c r="CE146" s="179"/>
      <c r="CF146" s="179"/>
      <c r="CG146" s="305"/>
      <c r="CH146" s="186" t="s">
        <v>126</v>
      </c>
      <c r="CI146" s="311"/>
      <c r="CJ146" s="311"/>
      <c r="CK146" s="311"/>
      <c r="CL146" s="311"/>
      <c r="CM146" s="311"/>
      <c r="CN146" s="311"/>
      <c r="CO146" s="312" t="s">
        <v>482</v>
      </c>
      <c r="CP146" s="313"/>
      <c r="CQ146" s="167"/>
      <c r="CR146" s="173"/>
      <c r="CS146" s="173"/>
      <c r="CT146" s="173"/>
      <c r="CU146" s="173"/>
      <c r="CV146" s="169"/>
      <c r="DE146" s="173"/>
      <c r="DF146" s="173"/>
      <c r="DO146" s="5"/>
      <c r="DP146" s="5"/>
      <c r="DQ146" s="541"/>
      <c r="DR146" s="541"/>
      <c r="DS146" s="541"/>
      <c r="DT146" s="541"/>
      <c r="DU146" s="541"/>
      <c r="DV146" s="305"/>
      <c r="DX146" s="177"/>
      <c r="DY146" s="177"/>
    </row>
    <row r="147" spans="1:129" ht="19.5" customHeight="1">
      <c r="A147" s="51"/>
      <c r="B147" s="84"/>
      <c r="C147" s="1811"/>
      <c r="D147" s="1812"/>
      <c r="E147" s="1812"/>
      <c r="F147" s="1812"/>
      <c r="G147" s="1812"/>
      <c r="H147" s="1812"/>
      <c r="I147" s="1812"/>
      <c r="J147" s="1812"/>
      <c r="K147" s="1812"/>
      <c r="L147" s="1812"/>
      <c r="M147" s="1813"/>
      <c r="N147" s="1817"/>
      <c r="O147" s="1818"/>
      <c r="P147" s="1818"/>
      <c r="Q147" s="1818"/>
      <c r="R147" s="1818"/>
      <c r="S147" s="1818"/>
      <c r="T147" s="1818"/>
      <c r="U147" s="1818"/>
      <c r="V147" s="1818"/>
      <c r="W147" s="1818"/>
      <c r="X147" s="1818"/>
      <c r="Y147" s="1818"/>
      <c r="Z147" s="1818"/>
      <c r="AA147" s="1818"/>
      <c r="AB147" s="1818"/>
      <c r="AC147" s="1818"/>
      <c r="AD147" s="1818"/>
      <c r="AE147" s="1818"/>
      <c r="AF147" s="1818"/>
      <c r="AG147" s="1818"/>
      <c r="AH147" s="1818"/>
      <c r="AI147" s="1818"/>
      <c r="AJ147" s="1818"/>
      <c r="AK147" s="1818"/>
      <c r="AL147" s="1818"/>
      <c r="AM147" s="1818"/>
      <c r="AN147" s="1818"/>
      <c r="AO147" s="1818"/>
      <c r="AP147" s="1818"/>
      <c r="AQ147" s="1818"/>
      <c r="AR147" s="1818"/>
      <c r="AS147" s="1818"/>
      <c r="AT147" s="1819"/>
      <c r="AU147" s="72"/>
      <c r="BV147" s="7"/>
      <c r="BW147" s="7"/>
      <c r="BX147" s="7"/>
      <c r="BZ147" s="11"/>
      <c r="CA147" s="517"/>
      <c r="CB147" s="518"/>
      <c r="CC147" s="305"/>
      <c r="CD147" s="179"/>
      <c r="CE147" s="179"/>
      <c r="CF147" s="179"/>
      <c r="CG147" s="305"/>
      <c r="CH147" s="186" t="s">
        <v>125</v>
      </c>
      <c r="CI147" s="311"/>
      <c r="CJ147" s="311"/>
      <c r="CK147" s="311"/>
      <c r="CL147" s="311"/>
      <c r="CM147" s="311"/>
      <c r="CN147" s="311"/>
      <c r="CO147" s="312" t="s">
        <v>483</v>
      </c>
      <c r="CP147" s="313"/>
      <c r="CQ147" s="167"/>
      <c r="CR147" s="173"/>
      <c r="CS147" s="173"/>
      <c r="CT147" s="173"/>
      <c r="CU147" s="173"/>
      <c r="CV147" s="169"/>
      <c r="DE147" s="173"/>
      <c r="DF147" s="173"/>
      <c r="DO147" s="5"/>
      <c r="DP147" s="5"/>
      <c r="DQ147" s="541"/>
      <c r="DR147" s="541"/>
      <c r="DS147" s="541"/>
      <c r="DT147" s="541"/>
      <c r="DU147" s="541"/>
      <c r="DV147" s="305"/>
      <c r="DX147" s="177"/>
      <c r="DY147" s="177"/>
    </row>
    <row r="148" spans="1:129" ht="19.5" customHeight="1">
      <c r="A148" s="51"/>
      <c r="B148" s="84"/>
      <c r="C148" s="1820" t="s">
        <v>780</v>
      </c>
      <c r="D148" s="1821"/>
      <c r="E148" s="1821"/>
      <c r="F148" s="1821"/>
      <c r="G148" s="1821"/>
      <c r="H148" s="1821"/>
      <c r="I148" s="1821"/>
      <c r="J148" s="1821"/>
      <c r="K148" s="1821"/>
      <c r="L148" s="1821"/>
      <c r="M148" s="1821"/>
      <c r="N148" s="1822" t="s">
        <v>1649</v>
      </c>
      <c r="O148" s="1823"/>
      <c r="P148" s="1823"/>
      <c r="Q148" s="1823"/>
      <c r="R148" s="1823"/>
      <c r="S148" s="1823"/>
      <c r="T148" s="1823"/>
      <c r="U148" s="1823"/>
      <c r="V148" s="1823"/>
      <c r="W148" s="1823"/>
      <c r="X148" s="1823"/>
      <c r="Y148" s="1823"/>
      <c r="Z148" s="1823"/>
      <c r="AA148" s="1823"/>
      <c r="AB148" s="1823"/>
      <c r="AC148" s="1823"/>
      <c r="AD148" s="1823"/>
      <c r="AE148" s="1823"/>
      <c r="AF148" s="1823"/>
      <c r="AG148" s="1823"/>
      <c r="AH148" s="1823"/>
      <c r="AI148" s="1823"/>
      <c r="AJ148" s="1823"/>
      <c r="AK148" s="1823"/>
      <c r="AL148" s="1823"/>
      <c r="AM148" s="1823"/>
      <c r="AN148" s="1823"/>
      <c r="AO148" s="1823"/>
      <c r="AP148" s="1823"/>
      <c r="AQ148" s="1823"/>
      <c r="AR148" s="1823"/>
      <c r="AS148" s="1823"/>
      <c r="AT148" s="1824"/>
      <c r="AU148" s="72"/>
      <c r="BV148" s="7"/>
      <c r="BW148" s="7"/>
      <c r="BX148" s="7"/>
      <c r="BY148" s="5"/>
      <c r="BZ148" s="11"/>
      <c r="CA148" s="517"/>
      <c r="CB148" s="518"/>
      <c r="CC148" s="305"/>
      <c r="CD148" s="179"/>
      <c r="CE148" s="179"/>
      <c r="CF148" s="179"/>
      <c r="CG148" s="305"/>
      <c r="CH148" s="186" t="s">
        <v>124</v>
      </c>
      <c r="CI148" s="311"/>
      <c r="CJ148" s="311"/>
      <c r="CK148" s="311"/>
      <c r="CL148" s="311"/>
      <c r="CM148" s="311"/>
      <c r="CN148" s="311"/>
      <c r="CO148" s="312" t="s">
        <v>484</v>
      </c>
      <c r="CP148" s="313"/>
      <c r="CQ148" s="167"/>
      <c r="CR148" s="173"/>
      <c r="CS148" s="173"/>
      <c r="CT148" s="173"/>
      <c r="CU148" s="173"/>
      <c r="CV148" s="169"/>
      <c r="DE148" s="173"/>
      <c r="DF148" s="173"/>
      <c r="DO148" s="5"/>
      <c r="DP148" s="11"/>
      <c r="DQ148" s="243"/>
      <c r="DR148" s="243"/>
      <c r="DS148" s="243"/>
      <c r="DT148" s="243"/>
      <c r="DU148" s="243"/>
      <c r="DV148" s="305"/>
      <c r="DW148" s="11"/>
      <c r="DX148" s="177"/>
      <c r="DY148" s="177"/>
    </row>
    <row r="149" spans="1:129" ht="19.5" customHeight="1">
      <c r="A149" s="51"/>
      <c r="B149" s="84"/>
      <c r="C149" s="1821"/>
      <c r="D149" s="1821"/>
      <c r="E149" s="1821"/>
      <c r="F149" s="1821"/>
      <c r="G149" s="1821"/>
      <c r="H149" s="1821"/>
      <c r="I149" s="1821"/>
      <c r="J149" s="1821"/>
      <c r="K149" s="1821"/>
      <c r="L149" s="1821"/>
      <c r="M149" s="1821"/>
      <c r="N149" s="1825"/>
      <c r="O149" s="1826"/>
      <c r="P149" s="1826"/>
      <c r="Q149" s="1826"/>
      <c r="R149" s="1826"/>
      <c r="S149" s="1826"/>
      <c r="T149" s="1826"/>
      <c r="U149" s="1826"/>
      <c r="V149" s="1826"/>
      <c r="W149" s="1826"/>
      <c r="X149" s="1826"/>
      <c r="Y149" s="1826"/>
      <c r="Z149" s="1826"/>
      <c r="AA149" s="1826"/>
      <c r="AB149" s="1826"/>
      <c r="AC149" s="1826"/>
      <c r="AD149" s="1826"/>
      <c r="AE149" s="1826"/>
      <c r="AF149" s="1826"/>
      <c r="AG149" s="1826"/>
      <c r="AH149" s="1826"/>
      <c r="AI149" s="1826"/>
      <c r="AJ149" s="1826"/>
      <c r="AK149" s="1826"/>
      <c r="AL149" s="1826"/>
      <c r="AM149" s="1826"/>
      <c r="AN149" s="1826"/>
      <c r="AO149" s="1826"/>
      <c r="AP149" s="1826"/>
      <c r="AQ149" s="1826"/>
      <c r="AR149" s="1826"/>
      <c r="AS149" s="1826"/>
      <c r="AT149" s="1827"/>
      <c r="AU149" s="72"/>
      <c r="AX149" s="18" t="s">
        <v>1867</v>
      </c>
      <c r="AY149" s="18" t="s">
        <v>2181</v>
      </c>
      <c r="AZ149" s="18" t="s">
        <v>1868</v>
      </c>
      <c r="BA149" s="11" t="s">
        <v>1869</v>
      </c>
      <c r="BB149" s="11" t="s">
        <v>1870</v>
      </c>
      <c r="BC149" s="11" t="s">
        <v>1871</v>
      </c>
      <c r="BD149" s="11" t="s">
        <v>1872</v>
      </c>
      <c r="BE149" s="11" t="s">
        <v>1873</v>
      </c>
      <c r="BF149" s="11" t="s">
        <v>1874</v>
      </c>
      <c r="BG149" s="11" t="s">
        <v>1875</v>
      </c>
      <c r="BV149" s="7"/>
      <c r="BW149" s="7"/>
      <c r="BX149" s="7"/>
      <c r="BZ149" s="5"/>
      <c r="CA149" s="304"/>
      <c r="CB149" s="518"/>
      <c r="CC149" s="305"/>
      <c r="CD149" s="179"/>
      <c r="CE149" s="179"/>
      <c r="CF149" s="179"/>
      <c r="CG149" s="305"/>
      <c r="CH149" s="186" t="s">
        <v>123</v>
      </c>
      <c r="CI149" s="311"/>
      <c r="CJ149" s="311"/>
      <c r="CK149" s="311"/>
      <c r="CL149" s="311"/>
      <c r="CM149" s="311"/>
      <c r="CN149" s="311"/>
      <c r="CO149" s="312" t="s">
        <v>485</v>
      </c>
      <c r="CP149" s="313"/>
      <c r="CQ149" s="167"/>
      <c r="CR149" s="173"/>
      <c r="CS149" s="173"/>
      <c r="CT149" s="173"/>
      <c r="CU149" s="173"/>
      <c r="CV149" s="169"/>
      <c r="DE149" s="173"/>
      <c r="DF149" s="173"/>
      <c r="DO149" s="5"/>
      <c r="DP149" s="11"/>
      <c r="DQ149" s="243"/>
      <c r="DR149" s="243"/>
      <c r="DS149" s="243"/>
      <c r="DT149" s="243"/>
      <c r="DU149" s="243"/>
      <c r="DV149" s="305"/>
      <c r="DW149" s="11"/>
      <c r="DX149" s="177"/>
      <c r="DY149" s="177"/>
    </row>
    <row r="150" spans="1:129" ht="19.5" customHeight="1">
      <c r="A150" s="51"/>
      <c r="B150" s="84"/>
      <c r="C150" s="61" t="s">
        <v>788</v>
      </c>
      <c r="D150" s="61"/>
      <c r="E150" s="61"/>
      <c r="F150" s="61"/>
      <c r="G150" s="61"/>
      <c r="H150" s="61"/>
      <c r="I150" s="61"/>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72"/>
      <c r="AX150" s="788" t="s">
        <v>1865</v>
      </c>
      <c r="AY150" s="983" t="s">
        <v>2179</v>
      </c>
      <c r="AZ150" s="983" t="s">
        <v>1875</v>
      </c>
      <c r="BA150" s="985" t="s">
        <v>2244</v>
      </c>
      <c r="BB150" s="985" t="s">
        <v>2180</v>
      </c>
      <c r="BC150" s="983" t="s">
        <v>2253</v>
      </c>
      <c r="BD150" s="985" t="s">
        <v>1868</v>
      </c>
      <c r="BE150" s="789" t="s">
        <v>1873</v>
      </c>
      <c r="BF150" s="985" t="s">
        <v>2297</v>
      </c>
      <c r="BG150" s="983" t="s">
        <v>2302</v>
      </c>
      <c r="BH150" s="790" t="s">
        <v>2311</v>
      </c>
      <c r="BI150" s="790" t="s">
        <v>1877</v>
      </c>
      <c r="BV150" s="7"/>
      <c r="BW150" s="7"/>
      <c r="BX150" s="7"/>
      <c r="BZ150" s="236"/>
      <c r="CA150" s="304"/>
      <c r="CB150" s="518"/>
      <c r="CC150" s="305"/>
      <c r="CD150" s="179"/>
      <c r="CE150" s="179"/>
      <c r="CF150" s="179"/>
      <c r="CG150" s="305"/>
      <c r="CH150" s="186" t="s">
        <v>581</v>
      </c>
      <c r="CI150" s="311"/>
      <c r="CJ150" s="311"/>
      <c r="CK150" s="311"/>
      <c r="CL150" s="311"/>
      <c r="CM150" s="311"/>
      <c r="CN150" s="311"/>
      <c r="CO150" s="312" t="s">
        <v>486</v>
      </c>
      <c r="CP150" s="313"/>
      <c r="CQ150" s="167"/>
      <c r="CR150" s="173"/>
      <c r="CS150" s="173"/>
      <c r="CT150" s="173"/>
      <c r="CU150" s="173"/>
      <c r="CV150" s="169"/>
      <c r="DE150" s="173"/>
      <c r="DF150" s="173"/>
      <c r="DO150" s="11"/>
      <c r="DP150" s="11"/>
      <c r="DQ150" s="243"/>
      <c r="DR150" s="243"/>
      <c r="DS150" s="243"/>
      <c r="DT150" s="243"/>
      <c r="DU150" s="243"/>
      <c r="DV150" s="305"/>
      <c r="DW150" s="11"/>
      <c r="DX150" s="177"/>
      <c r="DY150" s="177"/>
    </row>
    <row r="151" spans="1:129" ht="19.5" customHeight="1">
      <c r="A151" s="51"/>
      <c r="B151" s="84"/>
      <c r="C151" s="61" t="s">
        <v>782</v>
      </c>
      <c r="D151" s="61"/>
      <c r="E151" s="61"/>
      <c r="F151" s="61"/>
      <c r="G151" s="61"/>
      <c r="H151" s="61"/>
      <c r="I151" s="61"/>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72"/>
      <c r="AX151" s="980" t="s">
        <v>1876</v>
      </c>
      <c r="AY151" s="980" t="s">
        <v>1876</v>
      </c>
      <c r="AZ151" s="980" t="s">
        <v>1876</v>
      </c>
      <c r="BA151" s="980" t="s">
        <v>1876</v>
      </c>
      <c r="BB151" s="980" t="s">
        <v>1876</v>
      </c>
      <c r="BC151" s="980" t="s">
        <v>1876</v>
      </c>
      <c r="BD151" s="780" t="s">
        <v>1876</v>
      </c>
      <c r="BE151" s="4" t="s">
        <v>1876</v>
      </c>
      <c r="BF151" s="980" t="s">
        <v>1876</v>
      </c>
      <c r="BG151" s="980" t="s">
        <v>1876</v>
      </c>
      <c r="BH151" s="780" t="s">
        <v>1876</v>
      </c>
      <c r="BI151" s="979" t="s">
        <v>1876</v>
      </c>
      <c r="BV151" s="7"/>
      <c r="BW151" s="7"/>
      <c r="BX151" s="7"/>
      <c r="BZ151" s="236"/>
      <c r="CA151" s="304"/>
      <c r="CB151" s="518"/>
      <c r="CC151" s="305"/>
      <c r="CD151" s="179"/>
      <c r="CE151" s="179"/>
      <c r="CF151" s="179"/>
      <c r="CG151" s="305"/>
      <c r="CH151" s="186" t="s">
        <v>122</v>
      </c>
      <c r="CI151" s="311"/>
      <c r="CJ151" s="311"/>
      <c r="CK151" s="311"/>
      <c r="CL151" s="311"/>
      <c r="CM151" s="311"/>
      <c r="CN151" s="311"/>
      <c r="CO151" s="312" t="s">
        <v>577</v>
      </c>
      <c r="CP151" s="313"/>
      <c r="CQ151" s="167"/>
      <c r="CR151" s="173"/>
      <c r="CS151" s="173"/>
      <c r="CT151" s="173"/>
      <c r="CU151" s="173"/>
      <c r="CV151" s="169"/>
      <c r="DE151" s="173"/>
      <c r="DF151" s="173"/>
      <c r="DP151" s="5"/>
      <c r="DQ151" s="541"/>
      <c r="DR151" s="541"/>
      <c r="DS151" s="541"/>
      <c r="DT151" s="541"/>
      <c r="DU151" s="541"/>
      <c r="DV151" s="317"/>
      <c r="DX151" s="177"/>
      <c r="DY151" s="177"/>
    </row>
    <row r="152" spans="1:129" ht="19.5" customHeight="1">
      <c r="A152" s="38"/>
      <c r="B152" s="84"/>
      <c r="C152" s="61"/>
      <c r="D152" s="51"/>
      <c r="E152" s="51"/>
      <c r="F152" s="51"/>
      <c r="G152" s="51"/>
      <c r="H152" s="51"/>
      <c r="I152" s="51"/>
      <c r="J152" s="51"/>
      <c r="K152" s="51"/>
      <c r="L152" s="51"/>
      <c r="M152" s="51"/>
      <c r="N152" s="51"/>
      <c r="O152" s="51"/>
      <c r="P152" s="51"/>
      <c r="Q152" s="51"/>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35"/>
      <c r="AX152" s="785" t="s">
        <v>2169</v>
      </c>
      <c r="AY152" s="785" t="s">
        <v>2182</v>
      </c>
      <c r="AZ152" s="785" t="s">
        <v>2231</v>
      </c>
      <c r="BA152" s="786" t="s">
        <v>2234</v>
      </c>
      <c r="BB152" s="786" t="s">
        <v>2245</v>
      </c>
      <c r="BC152" s="786" t="s">
        <v>2248</v>
      </c>
      <c r="BD152" s="783" t="s">
        <v>2254</v>
      </c>
      <c r="BE152" s="5" t="s">
        <v>2285</v>
      </c>
      <c r="BF152" s="786" t="s">
        <v>2288</v>
      </c>
      <c r="BG152" s="786" t="s">
        <v>2298</v>
      </c>
      <c r="BH152" s="783" t="s">
        <v>2303</v>
      </c>
      <c r="BW152" s="7"/>
      <c r="BX152" s="7"/>
      <c r="CA152" s="304"/>
      <c r="CB152" s="518"/>
      <c r="CC152" s="305"/>
      <c r="CD152" s="179"/>
      <c r="CE152" s="179"/>
      <c r="CF152" s="179"/>
      <c r="CG152" s="305"/>
      <c r="CH152" s="186" t="s">
        <v>121</v>
      </c>
      <c r="CI152" s="311"/>
      <c r="CJ152" s="311"/>
      <c r="CK152" s="311"/>
      <c r="CL152" s="311"/>
      <c r="CM152" s="311"/>
      <c r="CN152" s="311"/>
      <c r="CO152" s="312" t="s">
        <v>487</v>
      </c>
      <c r="CP152" s="313"/>
      <c r="CQ152" s="167"/>
      <c r="CR152" s="173"/>
      <c r="CS152" s="173"/>
      <c r="CT152" s="173"/>
      <c r="CU152" s="173"/>
      <c r="CV152" s="169"/>
      <c r="DE152" s="173"/>
      <c r="DF152" s="173"/>
      <c r="DP152" s="5"/>
      <c r="DQ152" s="541"/>
      <c r="DR152" s="541"/>
      <c r="DS152" s="541"/>
      <c r="DT152" s="541"/>
      <c r="DU152" s="541"/>
      <c r="DV152" s="317"/>
      <c r="DX152" s="177"/>
      <c r="DY152" s="177"/>
    </row>
    <row r="153" spans="1:129" ht="19.5" customHeight="1">
      <c r="A153" s="38"/>
      <c r="B153" s="84"/>
      <c r="C153" s="1801" t="str">
        <f>"ご記入ありがとうございました　SBPSにて本書を受け取り次第、お手続きを進めさせていただきます。"</f>
        <v>ご記入ありがとうございました　SBPSにて本書を受け取り次第、お手続きを進めさせていただきます。</v>
      </c>
      <c r="D153" s="1801"/>
      <c r="E153" s="1801"/>
      <c r="F153" s="1801"/>
      <c r="G153" s="1801"/>
      <c r="H153" s="1801"/>
      <c r="I153" s="1801"/>
      <c r="J153" s="1801"/>
      <c r="K153" s="1801"/>
      <c r="L153" s="1801"/>
      <c r="M153" s="1801"/>
      <c r="N153" s="1801"/>
      <c r="O153" s="1801"/>
      <c r="P153" s="1801"/>
      <c r="Q153" s="1801"/>
      <c r="R153" s="1801"/>
      <c r="S153" s="1801"/>
      <c r="T153" s="1801"/>
      <c r="U153" s="1801"/>
      <c r="V153" s="1801"/>
      <c r="W153" s="1801"/>
      <c r="X153" s="1801"/>
      <c r="Y153" s="1801"/>
      <c r="Z153" s="1801"/>
      <c r="AA153" s="1801"/>
      <c r="AB153" s="1801"/>
      <c r="AC153" s="1801"/>
      <c r="AD153" s="1801"/>
      <c r="AE153" s="1801"/>
      <c r="AF153" s="1801"/>
      <c r="AG153" s="1801"/>
      <c r="AH153" s="1801"/>
      <c r="AI153" s="1801"/>
      <c r="AJ153" s="1801"/>
      <c r="AK153" s="1801"/>
      <c r="AL153" s="1801"/>
      <c r="AM153" s="1801"/>
      <c r="AN153" s="1801"/>
      <c r="AO153" s="1801"/>
      <c r="AP153" s="1801"/>
      <c r="AQ153" s="1801"/>
      <c r="AR153" s="1801"/>
      <c r="AS153" s="1801"/>
      <c r="AT153" s="1801"/>
      <c r="AU153" s="35"/>
      <c r="AX153" s="785" t="s">
        <v>2170</v>
      </c>
      <c r="AY153" s="785" t="s">
        <v>2183</v>
      </c>
      <c r="AZ153" s="785" t="s">
        <v>2232</v>
      </c>
      <c r="BA153" s="786" t="s">
        <v>2235</v>
      </c>
      <c r="BB153" s="786" t="s">
        <v>2246</v>
      </c>
      <c r="BC153" s="786" t="s">
        <v>2249</v>
      </c>
      <c r="BD153" s="783" t="s">
        <v>2255</v>
      </c>
      <c r="BE153" s="5" t="s">
        <v>2286</v>
      </c>
      <c r="BF153" s="786" t="s">
        <v>2289</v>
      </c>
      <c r="BG153" s="786" t="s">
        <v>2299</v>
      </c>
      <c r="BH153" s="783" t="s">
        <v>2304</v>
      </c>
      <c r="BW153" s="7"/>
      <c r="BX153" s="7"/>
      <c r="CA153" s="304"/>
      <c r="CB153" s="518"/>
      <c r="CC153" s="305"/>
      <c r="CD153" s="179"/>
      <c r="CE153" s="179"/>
      <c r="CF153" s="179"/>
      <c r="CG153" s="305"/>
      <c r="CH153" s="186" t="s">
        <v>120</v>
      </c>
      <c r="CI153" s="311"/>
      <c r="CJ153" s="311"/>
      <c r="CK153" s="311"/>
      <c r="CL153" s="311"/>
      <c r="CM153" s="311"/>
      <c r="CN153" s="311"/>
      <c r="CO153" s="312" t="s">
        <v>488</v>
      </c>
      <c r="CP153" s="313"/>
      <c r="CQ153" s="167"/>
      <c r="CR153" s="173"/>
      <c r="CS153" s="173"/>
      <c r="CT153" s="173"/>
      <c r="CU153" s="173"/>
      <c r="CV153" s="169"/>
      <c r="DE153" s="173"/>
      <c r="DF153" s="173"/>
      <c r="DO153" s="11"/>
      <c r="DP153" s="5"/>
      <c r="DQ153" s="541"/>
      <c r="DR153" s="541"/>
      <c r="DS153" s="541"/>
      <c r="DT153" s="541"/>
      <c r="DU153" s="541"/>
      <c r="DV153" s="317"/>
      <c r="DX153" s="177"/>
      <c r="DY153" s="177"/>
    </row>
    <row r="154" spans="1:129" ht="19.5" customHeight="1">
      <c r="A154" s="38"/>
      <c r="B154" s="84"/>
      <c r="C154" s="1801"/>
      <c r="D154" s="1801"/>
      <c r="E154" s="1801"/>
      <c r="F154" s="1801"/>
      <c r="G154" s="1801"/>
      <c r="H154" s="1801"/>
      <c r="I154" s="1801"/>
      <c r="J154" s="1801"/>
      <c r="K154" s="1801"/>
      <c r="L154" s="1801"/>
      <c r="M154" s="1801"/>
      <c r="N154" s="1801"/>
      <c r="O154" s="1801"/>
      <c r="P154" s="1801"/>
      <c r="Q154" s="1801"/>
      <c r="R154" s="1801"/>
      <c r="S154" s="1801"/>
      <c r="T154" s="1801"/>
      <c r="U154" s="1801"/>
      <c r="V154" s="1801"/>
      <c r="W154" s="1801"/>
      <c r="X154" s="1801"/>
      <c r="Y154" s="1801"/>
      <c r="Z154" s="1801"/>
      <c r="AA154" s="1801"/>
      <c r="AB154" s="1801"/>
      <c r="AC154" s="1801"/>
      <c r="AD154" s="1801"/>
      <c r="AE154" s="1801"/>
      <c r="AF154" s="1801"/>
      <c r="AG154" s="1801"/>
      <c r="AH154" s="1801"/>
      <c r="AI154" s="1801"/>
      <c r="AJ154" s="1801"/>
      <c r="AK154" s="1801"/>
      <c r="AL154" s="1801"/>
      <c r="AM154" s="1801"/>
      <c r="AN154" s="1801"/>
      <c r="AO154" s="1801"/>
      <c r="AP154" s="1801"/>
      <c r="AQ154" s="1801"/>
      <c r="AR154" s="1801"/>
      <c r="AS154" s="1801"/>
      <c r="AT154" s="1801"/>
      <c r="AU154" s="35"/>
      <c r="AX154" s="785" t="s">
        <v>2171</v>
      </c>
      <c r="AY154" s="785" t="s">
        <v>2184</v>
      </c>
      <c r="AZ154" s="981" t="s">
        <v>2233</v>
      </c>
      <c r="BA154" s="786" t="s">
        <v>2236</v>
      </c>
      <c r="BB154" s="787" t="s">
        <v>2247</v>
      </c>
      <c r="BC154" s="786" t="s">
        <v>2250</v>
      </c>
      <c r="BD154" s="783" t="s">
        <v>2256</v>
      </c>
      <c r="BE154" s="984" t="s">
        <v>2287</v>
      </c>
      <c r="BF154" s="786" t="s">
        <v>2290</v>
      </c>
      <c r="BG154" s="786" t="s">
        <v>2300</v>
      </c>
      <c r="BH154" s="783" t="s">
        <v>2305</v>
      </c>
      <c r="BX154" s="7"/>
      <c r="CA154" s="304"/>
      <c r="CB154" s="518"/>
      <c r="CC154" s="305"/>
      <c r="CD154" s="179"/>
      <c r="CE154" s="179"/>
      <c r="CF154" s="179"/>
      <c r="CG154" s="305"/>
      <c r="CH154" s="676" t="s">
        <v>119</v>
      </c>
      <c r="CI154" s="680"/>
      <c r="CJ154" s="680"/>
      <c r="CK154" s="680"/>
      <c r="CL154" s="680"/>
      <c r="CM154" s="680"/>
      <c r="CN154" s="680"/>
      <c r="CO154" s="681" t="s">
        <v>489</v>
      </c>
      <c r="CP154" s="682"/>
      <c r="CQ154" s="167"/>
      <c r="CR154" s="173"/>
      <c r="CS154" s="173"/>
      <c r="CT154" s="173"/>
      <c r="CU154" s="173"/>
      <c r="CV154" s="169"/>
      <c r="DE154" s="173"/>
      <c r="DF154" s="173"/>
      <c r="DO154" s="5"/>
      <c r="DP154" s="5"/>
      <c r="DQ154" s="541"/>
      <c r="DR154" s="541"/>
      <c r="DS154" s="541"/>
      <c r="DT154" s="541"/>
      <c r="DU154" s="541"/>
      <c r="DV154" s="163"/>
      <c r="DX154" s="177"/>
      <c r="DY154" s="177"/>
    </row>
    <row r="155" spans="1:129" ht="30" customHeight="1">
      <c r="A155" s="38"/>
      <c r="B155" s="84"/>
      <c r="C155" s="51"/>
      <c r="D155" s="51"/>
      <c r="E155" s="51"/>
      <c r="F155" s="51"/>
      <c r="G155" s="51"/>
      <c r="H155" s="51"/>
      <c r="I155" s="51"/>
      <c r="J155" s="51"/>
      <c r="K155" s="51"/>
      <c r="L155" s="51"/>
      <c r="M155" s="51"/>
      <c r="N155" s="51"/>
      <c r="O155" s="51"/>
      <c r="P155" s="51"/>
      <c r="Q155" s="51"/>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35"/>
      <c r="AX155" s="785" t="s">
        <v>2172</v>
      </c>
      <c r="AY155" s="785" t="s">
        <v>2185</v>
      </c>
      <c r="AZ155" s="4"/>
      <c r="BA155" s="786" t="s">
        <v>2237</v>
      </c>
      <c r="BB155" s="5"/>
      <c r="BC155" s="786" t="s">
        <v>2251</v>
      </c>
      <c r="BD155" s="783" t="s">
        <v>2257</v>
      </c>
      <c r="BF155" s="786" t="s">
        <v>2291</v>
      </c>
      <c r="BG155" s="787" t="s">
        <v>2301</v>
      </c>
      <c r="BH155" s="783" t="s">
        <v>2306</v>
      </c>
      <c r="BX155" s="7"/>
      <c r="CA155" s="16"/>
      <c r="CB155" s="518"/>
      <c r="CC155" s="317"/>
      <c r="CD155" s="179"/>
      <c r="CE155" s="179"/>
      <c r="CF155" s="179"/>
      <c r="CG155" s="317"/>
      <c r="CH155" s="676" t="s">
        <v>115</v>
      </c>
      <c r="CI155" s="680"/>
      <c r="CJ155" s="680"/>
      <c r="CK155" s="680"/>
      <c r="CL155" s="680"/>
      <c r="CM155" s="680"/>
      <c r="CN155" s="680"/>
      <c r="CO155" s="681" t="s">
        <v>490</v>
      </c>
      <c r="CP155" s="682"/>
      <c r="CQ155" s="167"/>
      <c r="CR155" s="173"/>
      <c r="CS155" s="173"/>
      <c r="CT155" s="173"/>
      <c r="CU155" s="173"/>
      <c r="CV155" s="169"/>
      <c r="DE155" s="173"/>
      <c r="DF155" s="173"/>
      <c r="DO155" s="5"/>
      <c r="DP155" s="5"/>
      <c r="DQ155" s="541"/>
      <c r="DR155" s="541"/>
      <c r="DS155" s="541"/>
      <c r="DT155" s="541"/>
      <c r="DU155" s="541"/>
      <c r="DV155" s="163"/>
      <c r="DX155" s="177"/>
      <c r="DY155" s="177"/>
    </row>
    <row r="156" spans="1:129" ht="30" customHeight="1">
      <c r="A156" s="38"/>
      <c r="B156" s="84"/>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68"/>
      <c r="AX156" s="785" t="s">
        <v>2173</v>
      </c>
      <c r="AY156" s="785" t="s">
        <v>2186</v>
      </c>
      <c r="AZ156" s="4"/>
      <c r="BA156" s="786" t="s">
        <v>2238</v>
      </c>
      <c r="BB156" s="5"/>
      <c r="BC156" s="787" t="s">
        <v>2252</v>
      </c>
      <c r="BD156" s="783" t="s">
        <v>2258</v>
      </c>
      <c r="BF156" s="783" t="s">
        <v>2292</v>
      </c>
      <c r="BH156" s="783" t="s">
        <v>2307</v>
      </c>
      <c r="BX156" s="7"/>
      <c r="CA156" s="16"/>
      <c r="CB156" s="518"/>
      <c r="CC156" s="317"/>
      <c r="CD156" s="179"/>
      <c r="CE156" s="179"/>
      <c r="CF156" s="179"/>
      <c r="CG156" s="317"/>
      <c r="CH156" s="186" t="s">
        <v>114</v>
      </c>
      <c r="CI156" s="311"/>
      <c r="CJ156" s="311"/>
      <c r="CK156" s="311"/>
      <c r="CL156" s="311"/>
      <c r="CM156" s="311"/>
      <c r="CN156" s="311"/>
      <c r="CO156" s="312" t="s">
        <v>491</v>
      </c>
      <c r="CP156" s="313"/>
      <c r="CQ156" s="167"/>
      <c r="CR156" s="173"/>
      <c r="CS156" s="173"/>
      <c r="CT156" s="173"/>
      <c r="CU156" s="173"/>
      <c r="CV156" s="169"/>
      <c r="DE156" s="173"/>
      <c r="DF156" s="173"/>
      <c r="DO156" s="5"/>
      <c r="DP156" s="5"/>
      <c r="DQ156" s="541"/>
      <c r="DR156" s="541"/>
      <c r="DS156" s="541"/>
      <c r="DT156" s="541"/>
      <c r="DU156" s="541"/>
      <c r="DV156" s="163"/>
      <c r="DX156" s="177"/>
      <c r="DY156" s="177"/>
    </row>
    <row r="157" spans="1:129" ht="19.5" customHeight="1" thickBot="1">
      <c r="A157" s="38"/>
      <c r="B157" s="85"/>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5"/>
      <c r="AX157" s="785" t="s">
        <v>2174</v>
      </c>
      <c r="AY157" s="785" t="s">
        <v>2187</v>
      </c>
      <c r="AZ157" s="4"/>
      <c r="BA157" s="786" t="s">
        <v>2239</v>
      </c>
      <c r="BB157" s="5"/>
      <c r="BC157" s="5"/>
      <c r="BD157" s="783" t="s">
        <v>2259</v>
      </c>
      <c r="BF157" s="783" t="s">
        <v>2293</v>
      </c>
      <c r="BH157" s="783" t="s">
        <v>2308</v>
      </c>
      <c r="BX157" s="7"/>
      <c r="CA157" s="16"/>
      <c r="CB157" s="318"/>
      <c r="CC157" s="317"/>
      <c r="CD157" s="179"/>
      <c r="CE157" s="179"/>
      <c r="CF157" s="179"/>
      <c r="CG157" s="317"/>
      <c r="CH157" s="186" t="s">
        <v>105</v>
      </c>
      <c r="CI157" s="311"/>
      <c r="CJ157" s="311"/>
      <c r="CK157" s="311"/>
      <c r="CL157" s="311"/>
      <c r="CM157" s="311"/>
      <c r="CN157" s="311"/>
      <c r="CO157" s="312" t="s">
        <v>493</v>
      </c>
      <c r="CP157" s="313"/>
      <c r="CQ157" s="167"/>
      <c r="CR157" s="173"/>
      <c r="CS157" s="173"/>
      <c r="CT157" s="173"/>
      <c r="CU157" s="173"/>
      <c r="CV157" s="169"/>
      <c r="DE157" s="173"/>
      <c r="DF157" s="173"/>
      <c r="DO157" s="5"/>
      <c r="DP157" s="5"/>
      <c r="DQ157" s="541"/>
      <c r="DR157" s="541"/>
      <c r="DS157" s="541"/>
      <c r="DT157" s="541"/>
      <c r="DU157" s="541"/>
      <c r="DV157" s="163"/>
      <c r="DX157" s="177"/>
      <c r="DY157" s="177"/>
    </row>
    <row r="158" spans="1:129" ht="19.5" customHeight="1" thickTop="1">
      <c r="A158" s="38"/>
      <c r="B158" s="86"/>
      <c r="C158" s="76"/>
      <c r="AC158" s="76"/>
      <c r="AD158" s="76"/>
      <c r="AE158" s="76"/>
      <c r="AF158" s="76"/>
      <c r="AG158" s="76"/>
      <c r="AH158" s="76"/>
      <c r="AI158" s="76"/>
      <c r="AJ158" s="76"/>
      <c r="AK158" s="76"/>
      <c r="AT158" s="77"/>
      <c r="AU158" s="78"/>
      <c r="AW158" s="4"/>
      <c r="AX158" s="785" t="s">
        <v>2175</v>
      </c>
      <c r="AY158" s="785" t="s">
        <v>2188</v>
      </c>
      <c r="AZ158" s="4"/>
      <c r="BA158" s="786" t="s">
        <v>2240</v>
      </c>
      <c r="BB158" s="5"/>
      <c r="BC158" s="5"/>
      <c r="BD158" s="783" t="s">
        <v>2260</v>
      </c>
      <c r="BF158" s="783" t="s">
        <v>2294</v>
      </c>
      <c r="BH158" s="783" t="s">
        <v>2309</v>
      </c>
      <c r="BX158" s="7"/>
      <c r="CA158" s="16"/>
      <c r="CB158" s="318"/>
      <c r="CC158" s="163"/>
      <c r="CD158" s="179"/>
      <c r="CE158" s="179"/>
      <c r="CF158" s="179"/>
      <c r="CG158" s="163"/>
      <c r="CH158" s="186" t="s">
        <v>104</v>
      </c>
      <c r="CI158" s="311"/>
      <c r="CJ158" s="311"/>
      <c r="CK158" s="311"/>
      <c r="CL158" s="311"/>
      <c r="CM158" s="311"/>
      <c r="CN158" s="311"/>
      <c r="CO158" s="312" t="s">
        <v>494</v>
      </c>
      <c r="CP158" s="313"/>
      <c r="CQ158" s="167"/>
      <c r="CR158" s="173"/>
      <c r="CS158" s="173"/>
      <c r="CT158" s="173"/>
      <c r="CU158" s="173"/>
      <c r="CV158" s="169"/>
      <c r="DE158" s="173"/>
      <c r="DO158" s="5"/>
      <c r="DP158" s="5"/>
      <c r="DQ158" s="541"/>
      <c r="DR158" s="541"/>
      <c r="DS158" s="541"/>
      <c r="DT158" s="541"/>
      <c r="DU158" s="541"/>
      <c r="DV158" s="163"/>
      <c r="DX158" s="177"/>
      <c r="DY158" s="177"/>
    </row>
    <row r="159" spans="1:129" ht="19.5" customHeight="1">
      <c r="A159" s="38"/>
      <c r="B159" s="86"/>
      <c r="C159" s="76"/>
      <c r="AC159" s="76"/>
      <c r="AD159" s="76"/>
      <c r="AE159" s="76"/>
      <c r="AF159" s="76"/>
      <c r="AG159" s="76"/>
      <c r="AH159" s="76"/>
      <c r="AI159" s="76"/>
      <c r="AJ159" s="76"/>
      <c r="AK159" s="76"/>
      <c r="AT159" s="77"/>
      <c r="AU159" s="78"/>
      <c r="AX159" s="785" t="s">
        <v>2176</v>
      </c>
      <c r="AY159" s="785" t="s">
        <v>2189</v>
      </c>
      <c r="AZ159" s="4"/>
      <c r="BA159" s="786" t="s">
        <v>2241</v>
      </c>
      <c r="BB159" s="5"/>
      <c r="BC159" s="5"/>
      <c r="BD159" s="783" t="s">
        <v>2261</v>
      </c>
      <c r="BF159" s="783" t="s">
        <v>2295</v>
      </c>
      <c r="BH159" s="784" t="s">
        <v>2310</v>
      </c>
      <c r="BX159" s="7"/>
      <c r="CA159" s="5"/>
      <c r="CB159" s="318"/>
      <c r="CC159" s="163"/>
      <c r="CD159" s="179"/>
      <c r="CE159" s="179"/>
      <c r="CF159" s="179"/>
      <c r="CG159" s="163"/>
      <c r="CH159" s="186" t="s">
        <v>100</v>
      </c>
      <c r="CI159" s="311"/>
      <c r="CJ159" s="311"/>
      <c r="CK159" s="311"/>
      <c r="CL159" s="311"/>
      <c r="CM159" s="311"/>
      <c r="CN159" s="311"/>
      <c r="CO159" s="312" t="s">
        <v>99</v>
      </c>
      <c r="CP159" s="313"/>
      <c r="CQ159" s="167"/>
      <c r="CR159" s="173"/>
      <c r="CS159" s="173"/>
      <c r="CT159" s="173"/>
      <c r="CU159" s="173"/>
      <c r="CV159" s="169"/>
      <c r="DE159" s="173"/>
      <c r="DO159" s="5"/>
      <c r="DP159" s="5"/>
      <c r="DQ159" s="541"/>
      <c r="DR159" s="541"/>
      <c r="DS159" s="541"/>
      <c r="DT159" s="541"/>
      <c r="DU159" s="541"/>
      <c r="DV159" s="163"/>
      <c r="DX159" s="177"/>
      <c r="DY159" s="177"/>
    </row>
    <row r="160" spans="1:129" ht="19.5" customHeight="1">
      <c r="A160" s="38"/>
      <c r="B160" s="86"/>
      <c r="C160" s="76"/>
      <c r="AC160" s="76"/>
      <c r="AD160" s="76"/>
      <c r="AE160" s="76"/>
      <c r="AF160" s="76"/>
      <c r="AG160" s="76"/>
      <c r="AH160" s="76"/>
      <c r="AI160" s="76"/>
      <c r="AJ160" s="76"/>
      <c r="AK160" s="76"/>
      <c r="AT160" s="77"/>
      <c r="AU160" s="78"/>
      <c r="AX160" s="785" t="s">
        <v>2177</v>
      </c>
      <c r="AY160" s="785" t="s">
        <v>2190</v>
      </c>
      <c r="AZ160" s="4"/>
      <c r="BA160" s="783" t="s">
        <v>2242</v>
      </c>
      <c r="BC160" s="5"/>
      <c r="BD160" s="783" t="s">
        <v>2262</v>
      </c>
      <c r="BF160" s="784" t="s">
        <v>2296</v>
      </c>
      <c r="BX160" s="7"/>
      <c r="CA160" s="16"/>
      <c r="CB160" s="318"/>
      <c r="CC160" s="163"/>
      <c r="CD160" s="179"/>
      <c r="CE160" s="179"/>
      <c r="CF160" s="179"/>
      <c r="CG160" s="163"/>
      <c r="CH160" s="186" t="s">
        <v>94</v>
      </c>
      <c r="CI160" s="311"/>
      <c r="CJ160" s="311"/>
      <c r="CK160" s="311"/>
      <c r="CL160" s="311"/>
      <c r="CM160" s="311"/>
      <c r="CN160" s="311"/>
      <c r="CO160" s="312" t="s">
        <v>495</v>
      </c>
      <c r="CP160" s="313"/>
      <c r="CQ160" s="167"/>
      <c r="CR160" s="173"/>
      <c r="CS160" s="173"/>
      <c r="CT160" s="173"/>
      <c r="CU160" s="173"/>
      <c r="CV160" s="169"/>
      <c r="DE160" s="173"/>
      <c r="DO160" s="5"/>
      <c r="DP160" s="5"/>
      <c r="DQ160" s="541"/>
      <c r="DR160" s="541"/>
      <c r="DS160" s="541"/>
      <c r="DT160" s="541"/>
      <c r="DU160" s="541"/>
      <c r="DV160" s="163"/>
      <c r="DX160" s="177"/>
      <c r="DY160" s="177"/>
    </row>
    <row r="161" spans="1:129" ht="19.5" customHeight="1">
      <c r="A161" s="38"/>
      <c r="B161" s="86"/>
      <c r="C161" s="76"/>
      <c r="AC161" s="76"/>
      <c r="AD161" s="76"/>
      <c r="AE161" s="76"/>
      <c r="AF161" s="76"/>
      <c r="AG161" s="76"/>
      <c r="AH161" s="76"/>
      <c r="AI161" s="76"/>
      <c r="AJ161" s="76"/>
      <c r="AK161" s="76"/>
      <c r="AT161" s="77"/>
      <c r="AU161" s="78"/>
      <c r="AX161" s="981" t="s">
        <v>2178</v>
      </c>
      <c r="AY161" s="785" t="s">
        <v>2191</v>
      </c>
      <c r="AZ161" s="4"/>
      <c r="BA161" s="784" t="s">
        <v>2243</v>
      </c>
      <c r="BC161" s="5"/>
      <c r="BD161" s="783" t="s">
        <v>2263</v>
      </c>
      <c r="BX161" s="7"/>
      <c r="CA161" s="5"/>
      <c r="CB161" s="318"/>
      <c r="CC161" s="163"/>
      <c r="CD161" s="179"/>
      <c r="CE161" s="179"/>
      <c r="CF161" s="179"/>
      <c r="CG161" s="163"/>
      <c r="CH161" s="186" t="s">
        <v>93</v>
      </c>
      <c r="CI161" s="311"/>
      <c r="CJ161" s="311"/>
      <c r="CK161" s="311"/>
      <c r="CL161" s="311"/>
      <c r="CM161" s="311"/>
      <c r="CN161" s="311"/>
      <c r="CO161" s="312" t="s">
        <v>496</v>
      </c>
      <c r="CP161" s="313"/>
      <c r="CQ161" s="167"/>
      <c r="CR161" s="173"/>
      <c r="CS161" s="173"/>
      <c r="CT161" s="173"/>
      <c r="CU161" s="173"/>
      <c r="CV161" s="169"/>
      <c r="DE161" s="173"/>
      <c r="DO161" s="5"/>
      <c r="DP161" s="5"/>
      <c r="DQ161" s="541"/>
      <c r="DR161" s="541"/>
      <c r="DS161" s="541"/>
      <c r="DT161" s="541"/>
      <c r="DU161" s="541"/>
      <c r="DV161" s="163"/>
      <c r="DX161" s="177"/>
      <c r="DY161" s="177"/>
    </row>
    <row r="162" spans="1:129" ht="19.5" customHeight="1">
      <c r="A162" s="38"/>
      <c r="B162" s="86"/>
      <c r="C162" s="76"/>
      <c r="AC162" s="76"/>
      <c r="AD162" s="76"/>
      <c r="AE162" s="76"/>
      <c r="AF162" s="76"/>
      <c r="AG162" s="76"/>
      <c r="AH162" s="76"/>
      <c r="AI162" s="76"/>
      <c r="AJ162" s="76"/>
      <c r="AK162" s="76"/>
      <c r="AU162" s="78"/>
      <c r="AY162" s="785" t="s">
        <v>2192</v>
      </c>
      <c r="AZ162" s="4"/>
      <c r="BC162" s="5"/>
      <c r="BD162" s="783" t="s">
        <v>2264</v>
      </c>
      <c r="BX162" s="7"/>
      <c r="CA162" s="5"/>
      <c r="CB162" s="306"/>
      <c r="CC162" s="163"/>
      <c r="CD162" s="179"/>
      <c r="CE162" s="179"/>
      <c r="CF162" s="179"/>
      <c r="CG162" s="163"/>
      <c r="CH162" s="186" t="s">
        <v>85</v>
      </c>
      <c r="CI162" s="311"/>
      <c r="CJ162" s="311"/>
      <c r="CK162" s="311"/>
      <c r="CL162" s="311"/>
      <c r="CM162" s="311"/>
      <c r="CN162" s="311"/>
      <c r="CO162" s="312" t="s">
        <v>497</v>
      </c>
      <c r="CP162" s="313"/>
      <c r="CQ162" s="167"/>
      <c r="CR162" s="173"/>
      <c r="CS162" s="173"/>
      <c r="CT162" s="173"/>
      <c r="CU162" s="173"/>
      <c r="CV162" s="169"/>
      <c r="DE162" s="173"/>
      <c r="DO162" s="5"/>
      <c r="DP162" s="5"/>
      <c r="DQ162" s="541"/>
      <c r="DR162" s="541"/>
      <c r="DS162" s="541"/>
      <c r="DT162" s="541"/>
      <c r="DU162" s="541"/>
      <c r="DV162" s="163"/>
      <c r="DX162" s="177"/>
      <c r="DY162" s="177"/>
    </row>
    <row r="163" spans="1:129" ht="19.5" customHeight="1">
      <c r="A163" s="38"/>
      <c r="B163" s="86"/>
      <c r="C163" s="76"/>
      <c r="AC163" s="76"/>
      <c r="AD163" s="76"/>
      <c r="AE163" s="76"/>
      <c r="AF163" s="76"/>
      <c r="AG163" s="76"/>
      <c r="AH163" s="76"/>
      <c r="AI163" s="76"/>
      <c r="AJ163" s="76"/>
      <c r="AK163" s="76"/>
      <c r="AU163" s="78"/>
      <c r="AY163" s="785" t="s">
        <v>2193</v>
      </c>
      <c r="AZ163" s="4"/>
      <c r="BC163" s="5"/>
      <c r="BD163" s="783" t="s">
        <v>2265</v>
      </c>
      <c r="BX163" s="7"/>
      <c r="CA163" s="5"/>
      <c r="CB163" s="318"/>
      <c r="CC163" s="163"/>
      <c r="CD163" s="179"/>
      <c r="CE163" s="179"/>
      <c r="CF163" s="179"/>
      <c r="CG163" s="163"/>
      <c r="CH163" s="186" t="s">
        <v>44</v>
      </c>
      <c r="CI163" s="311"/>
      <c r="CJ163" s="311"/>
      <c r="CK163" s="311"/>
      <c r="CL163" s="311"/>
      <c r="CM163" s="311"/>
      <c r="CN163" s="311"/>
      <c r="CO163" s="312" t="s">
        <v>43</v>
      </c>
      <c r="CP163" s="313"/>
      <c r="CQ163" s="167"/>
      <c r="CR163" s="173"/>
      <c r="CS163" s="173"/>
      <c r="CT163" s="173"/>
      <c r="CU163" s="173"/>
      <c r="CV163" s="169"/>
      <c r="DE163" s="173"/>
      <c r="DO163" s="5"/>
      <c r="DP163" s="5"/>
      <c r="DQ163" s="541"/>
      <c r="DR163" s="541"/>
      <c r="DS163" s="541"/>
      <c r="DT163" s="541"/>
      <c r="DU163" s="541"/>
      <c r="DV163" s="213"/>
      <c r="DX163" s="177"/>
      <c r="DY163" s="177"/>
    </row>
    <row r="164" spans="1:129" ht="19.5" customHeight="1">
      <c r="A164" s="38"/>
      <c r="B164" s="86"/>
      <c r="C164" s="76"/>
      <c r="AC164" s="76"/>
      <c r="AD164" s="76"/>
      <c r="AE164" s="76"/>
      <c r="AF164" s="76"/>
      <c r="AG164" s="76"/>
      <c r="AH164" s="76"/>
      <c r="AI164" s="76"/>
      <c r="AJ164" s="76"/>
      <c r="AK164" s="76"/>
      <c r="AU164" s="78"/>
      <c r="AY164" s="785" t="s">
        <v>2194</v>
      </c>
      <c r="AZ164" s="4"/>
      <c r="BC164" s="5"/>
      <c r="BD164" s="783" t="s">
        <v>2266</v>
      </c>
      <c r="BX164" s="7"/>
      <c r="CA164" s="5"/>
      <c r="CB164" s="306"/>
      <c r="CC164" s="163"/>
      <c r="CD164" s="179"/>
      <c r="CE164" s="179"/>
      <c r="CF164" s="179"/>
      <c r="CG164" s="163"/>
      <c r="CH164" s="186" t="s">
        <v>42</v>
      </c>
      <c r="CI164" s="311"/>
      <c r="CJ164" s="311"/>
      <c r="CK164" s="311"/>
      <c r="CL164" s="311"/>
      <c r="CM164" s="311"/>
      <c r="CN164" s="311"/>
      <c r="CO164" s="312" t="s">
        <v>41</v>
      </c>
      <c r="CP164" s="313"/>
      <c r="CQ164" s="167"/>
      <c r="CR164" s="173"/>
      <c r="CS164" s="173"/>
      <c r="CT164" s="173"/>
      <c r="CU164" s="173"/>
      <c r="CV164" s="169"/>
      <c r="DE164" s="167"/>
      <c r="DO164" s="5"/>
      <c r="DP164" s="5"/>
      <c r="DQ164" s="541"/>
      <c r="DR164" s="541"/>
      <c r="DS164" s="541"/>
      <c r="DT164" s="541"/>
      <c r="DU164" s="541"/>
      <c r="DV164" s="213"/>
      <c r="DX164" s="177"/>
      <c r="DY164" s="177"/>
    </row>
    <row r="165" spans="1:129" ht="19.5" customHeight="1">
      <c r="A165" s="38"/>
      <c r="B165" s="86"/>
      <c r="C165" s="76"/>
      <c r="AC165" s="76"/>
      <c r="AD165" s="76"/>
      <c r="AE165" s="76"/>
      <c r="AF165" s="76"/>
      <c r="AG165" s="76"/>
      <c r="AH165" s="76"/>
      <c r="AI165" s="76"/>
      <c r="AJ165" s="76"/>
      <c r="AK165" s="76"/>
      <c r="AU165" s="78"/>
      <c r="AY165" s="785" t="s">
        <v>2195</v>
      </c>
      <c r="AZ165" s="4"/>
      <c r="BC165" s="5"/>
      <c r="BD165" s="783" t="s">
        <v>2267</v>
      </c>
      <c r="BX165" s="7"/>
      <c r="BY165" s="7"/>
      <c r="CA165" s="11"/>
      <c r="CB165" s="306"/>
      <c r="CC165" s="163"/>
      <c r="CD165" s="179"/>
      <c r="CE165" s="179"/>
      <c r="CF165" s="179"/>
      <c r="CG165" s="163"/>
      <c r="CH165" s="186" t="s">
        <v>40</v>
      </c>
      <c r="CI165" s="311"/>
      <c r="CJ165" s="311"/>
      <c r="CK165" s="311"/>
      <c r="CL165" s="311"/>
      <c r="CM165" s="311"/>
      <c r="CN165" s="311"/>
      <c r="CO165" s="312" t="s">
        <v>39</v>
      </c>
      <c r="CP165" s="313"/>
      <c r="CQ165" s="167"/>
      <c r="CR165" s="173"/>
      <c r="CS165" s="173"/>
      <c r="CT165" s="173"/>
      <c r="CU165" s="173"/>
      <c r="CV165" s="169"/>
      <c r="DE165" s="167"/>
      <c r="DO165" s="5"/>
      <c r="DP165" s="5"/>
      <c r="DQ165" s="541"/>
      <c r="DR165" s="541"/>
      <c r="DS165" s="541"/>
      <c r="DT165" s="541"/>
      <c r="DU165" s="541"/>
      <c r="DX165" s="177"/>
      <c r="DY165" s="177"/>
    </row>
    <row r="166" spans="1:129" ht="19.5" customHeight="1">
      <c r="A166" s="38"/>
      <c r="B166" s="86"/>
      <c r="C166" s="76"/>
      <c r="AC166" s="76"/>
      <c r="AD166" s="76"/>
      <c r="AE166" s="76"/>
      <c r="AF166" s="76"/>
      <c r="AG166" s="76"/>
      <c r="AH166" s="76"/>
      <c r="AI166" s="76"/>
      <c r="AJ166" s="76"/>
      <c r="AK166" s="76"/>
      <c r="AU166" s="78"/>
      <c r="AY166" s="785" t="s">
        <v>2196</v>
      </c>
      <c r="AZ166" s="4"/>
      <c r="BD166" s="783" t="s">
        <v>2268</v>
      </c>
      <c r="BX166" s="7"/>
      <c r="BY166" s="7"/>
      <c r="CA166" s="11"/>
      <c r="CB166" s="306"/>
      <c r="CC166" s="163"/>
      <c r="CD166" s="179"/>
      <c r="CE166" s="179"/>
      <c r="CF166" s="179"/>
      <c r="CG166" s="163"/>
      <c r="CH166" s="186" t="s">
        <v>38</v>
      </c>
      <c r="CI166" s="311"/>
      <c r="CJ166" s="311"/>
      <c r="CK166" s="311"/>
      <c r="CL166" s="311"/>
      <c r="CM166" s="311"/>
      <c r="CN166" s="311"/>
      <c r="CO166" s="312" t="s">
        <v>37</v>
      </c>
      <c r="CP166" s="313"/>
      <c r="CQ166" s="167"/>
      <c r="CR166" s="173"/>
      <c r="CS166" s="173"/>
      <c r="CT166" s="173"/>
      <c r="CU166" s="173"/>
      <c r="CV166" s="169"/>
      <c r="DE166" s="167"/>
      <c r="DO166" s="5"/>
      <c r="DP166" s="5"/>
      <c r="DQ166" s="541"/>
      <c r="DR166" s="541"/>
      <c r="DS166" s="541"/>
      <c r="DT166" s="541"/>
      <c r="DU166" s="541"/>
      <c r="DX166" s="177"/>
      <c r="DY166" s="177"/>
    </row>
    <row r="167" spans="1:129" ht="19.5" customHeight="1">
      <c r="A167" s="38"/>
      <c r="B167" s="86"/>
      <c r="C167" s="76"/>
      <c r="AC167" s="76"/>
      <c r="AD167" s="76"/>
      <c r="AE167" s="76"/>
      <c r="AF167" s="76"/>
      <c r="AG167" s="76"/>
      <c r="AH167" s="76"/>
      <c r="AI167" s="76"/>
      <c r="AJ167" s="76"/>
      <c r="AK167" s="76"/>
      <c r="AT167" s="77"/>
      <c r="AU167" s="78"/>
      <c r="AY167" s="785" t="s">
        <v>2197</v>
      </c>
      <c r="AZ167" s="4"/>
      <c r="BD167" s="783" t="s">
        <v>2269</v>
      </c>
      <c r="BX167" s="7"/>
      <c r="BY167" s="7"/>
      <c r="CA167" s="11"/>
      <c r="CB167" s="306"/>
      <c r="CC167" s="213"/>
      <c r="CD167" s="179"/>
      <c r="CE167" s="179"/>
      <c r="CF167" s="179"/>
      <c r="CG167" s="213"/>
      <c r="CH167" s="186" t="s">
        <v>36</v>
      </c>
      <c r="CI167" s="311"/>
      <c r="CJ167" s="311"/>
      <c r="CK167" s="311"/>
      <c r="CL167" s="311"/>
      <c r="CM167" s="311"/>
      <c r="CN167" s="311"/>
      <c r="CO167" s="312" t="s">
        <v>35</v>
      </c>
      <c r="CP167" s="313"/>
      <c r="CQ167" s="167"/>
      <c r="CR167" s="173"/>
      <c r="CS167" s="173"/>
      <c r="CT167" s="173"/>
      <c r="CU167" s="173"/>
      <c r="CV167" s="169"/>
      <c r="DE167" s="167"/>
      <c r="DO167" s="5"/>
      <c r="DP167" s="5"/>
      <c r="DQ167" s="541"/>
      <c r="DR167" s="541"/>
      <c r="DS167" s="541"/>
      <c r="DT167" s="541"/>
      <c r="DU167" s="541"/>
      <c r="DV167" s="213"/>
      <c r="DX167" s="177"/>
      <c r="DY167" s="177"/>
    </row>
    <row r="168" spans="1:129" ht="19.5" customHeight="1">
      <c r="A168" s="38"/>
      <c r="B168" s="86"/>
      <c r="C168" s="76"/>
      <c r="AC168" s="76"/>
      <c r="AD168" s="76"/>
      <c r="AE168" s="76"/>
      <c r="AF168" s="76"/>
      <c r="AG168" s="76"/>
      <c r="AH168" s="76"/>
      <c r="AI168" s="76"/>
      <c r="AJ168" s="76"/>
      <c r="AK168" s="76"/>
      <c r="AT168" s="77"/>
      <c r="AU168" s="78"/>
      <c r="AY168" s="785" t="s">
        <v>2198</v>
      </c>
      <c r="AZ168" s="4"/>
      <c r="BD168" s="783" t="s">
        <v>2270</v>
      </c>
      <c r="BX168" s="7"/>
      <c r="BY168" s="7"/>
      <c r="CA168" s="11"/>
      <c r="CC168" s="213"/>
      <c r="CD168" s="179"/>
      <c r="CE168" s="179"/>
      <c r="CF168" s="179"/>
      <c r="CG168" s="213"/>
      <c r="CH168" s="186" t="s">
        <v>34</v>
      </c>
      <c r="CI168" s="311"/>
      <c r="CJ168" s="311"/>
      <c r="CK168" s="311"/>
      <c r="CL168" s="311"/>
      <c r="CM168" s="311"/>
      <c r="CN168" s="311"/>
      <c r="CO168" s="312" t="s">
        <v>33</v>
      </c>
      <c r="CP168" s="313"/>
      <c r="CQ168" s="167"/>
      <c r="CR168" s="173"/>
      <c r="CS168" s="173"/>
      <c r="CT168" s="173"/>
      <c r="CU168" s="173"/>
      <c r="CV168" s="169"/>
      <c r="DE168" s="167"/>
      <c r="DO168" s="5"/>
      <c r="DP168" s="5"/>
      <c r="DQ168" s="541"/>
      <c r="DR168" s="541"/>
      <c r="DS168" s="541"/>
      <c r="DT168" s="541"/>
      <c r="DU168" s="541"/>
      <c r="DV168" s="163"/>
      <c r="DX168" s="177"/>
      <c r="DY168" s="177"/>
    </row>
    <row r="169" spans="1:129" ht="19.5" customHeight="1">
      <c r="A169" s="38"/>
      <c r="B169" s="86"/>
      <c r="C169" s="76"/>
      <c r="AC169" s="76"/>
      <c r="AD169" s="76"/>
      <c r="AE169" s="76"/>
      <c r="AF169" s="76"/>
      <c r="AG169" s="76"/>
      <c r="AH169" s="76"/>
      <c r="AI169" s="76"/>
      <c r="AJ169" s="76"/>
      <c r="AK169" s="76"/>
      <c r="AT169" s="77"/>
      <c r="AU169" s="78"/>
      <c r="AY169" s="785" t="s">
        <v>2199</v>
      </c>
      <c r="AZ169" s="4"/>
      <c r="BD169" s="783" t="s">
        <v>2271</v>
      </c>
      <c r="BX169" s="7"/>
      <c r="BY169" s="7"/>
      <c r="CA169" s="11"/>
      <c r="CD169" s="179"/>
      <c r="CE169" s="179"/>
      <c r="CF169" s="179"/>
      <c r="CH169" s="186" t="s">
        <v>582</v>
      </c>
      <c r="CI169" s="311"/>
      <c r="CJ169" s="311"/>
      <c r="CK169" s="311"/>
      <c r="CL169" s="311"/>
      <c r="CM169" s="311"/>
      <c r="CN169" s="311"/>
      <c r="CO169" s="312" t="s">
        <v>32</v>
      </c>
      <c r="CP169" s="313"/>
      <c r="CQ169" s="167"/>
      <c r="CR169" s="173"/>
      <c r="CS169" s="173"/>
      <c r="CT169" s="173"/>
      <c r="CU169" s="173"/>
      <c r="CV169" s="169"/>
      <c r="DE169" s="167"/>
      <c r="DO169" s="5"/>
      <c r="DP169" s="5"/>
      <c r="DQ169" s="541"/>
      <c r="DR169" s="541"/>
      <c r="DS169" s="541"/>
      <c r="DT169" s="541"/>
      <c r="DU169" s="541"/>
      <c r="DV169" s="163"/>
      <c r="DX169" s="177"/>
      <c r="DY169" s="177"/>
    </row>
    <row r="170" spans="1:129" ht="19.5" customHeight="1">
      <c r="A170" s="38"/>
      <c r="B170" s="86"/>
      <c r="C170" s="76"/>
      <c r="AC170" s="76"/>
      <c r="AD170" s="76"/>
      <c r="AE170" s="76"/>
      <c r="AF170" s="76"/>
      <c r="AG170" s="76"/>
      <c r="AH170" s="76"/>
      <c r="AI170" s="76"/>
      <c r="AJ170" s="76"/>
      <c r="AK170" s="76"/>
      <c r="AT170" s="77"/>
      <c r="AU170" s="78"/>
      <c r="AY170" s="785" t="s">
        <v>2200</v>
      </c>
      <c r="AZ170" s="4"/>
      <c r="BD170" s="783" t="s">
        <v>2272</v>
      </c>
      <c r="BX170" s="7"/>
      <c r="BY170" s="7"/>
      <c r="CA170" s="11"/>
      <c r="CD170" s="179"/>
      <c r="CE170" s="179"/>
      <c r="CF170" s="179"/>
      <c r="CH170" s="186" t="s">
        <v>31</v>
      </c>
      <c r="CI170" s="311"/>
      <c r="CJ170" s="311"/>
      <c r="CK170" s="311"/>
      <c r="CL170" s="311"/>
      <c r="CM170" s="311"/>
      <c r="CN170" s="311"/>
      <c r="CO170" s="312" t="s">
        <v>30</v>
      </c>
      <c r="CP170" s="313"/>
      <c r="CQ170" s="167"/>
      <c r="CR170" s="173"/>
      <c r="CS170" s="173"/>
      <c r="CT170" s="173"/>
      <c r="CU170" s="173"/>
      <c r="CV170" s="169"/>
      <c r="DE170" s="167"/>
      <c r="DO170" s="5"/>
      <c r="DP170" s="5"/>
      <c r="DQ170" s="541"/>
      <c r="DR170" s="541"/>
      <c r="DS170" s="541"/>
      <c r="DT170" s="541"/>
      <c r="DU170" s="541"/>
      <c r="DV170" s="163"/>
      <c r="DX170" s="177"/>
      <c r="DY170" s="177"/>
    </row>
    <row r="171" spans="1:129" ht="19.5" customHeight="1">
      <c r="A171" s="38"/>
      <c r="B171" s="86"/>
      <c r="C171" s="76"/>
      <c r="AC171" s="76"/>
      <c r="AD171" s="76"/>
      <c r="AE171" s="76"/>
      <c r="AF171" s="76"/>
      <c r="AG171" s="76"/>
      <c r="AH171" s="76"/>
      <c r="AI171" s="76"/>
      <c r="AJ171" s="76"/>
      <c r="AK171" s="76"/>
      <c r="AT171" s="77"/>
      <c r="AU171" s="78"/>
      <c r="AY171" s="785" t="s">
        <v>2201</v>
      </c>
      <c r="AZ171" s="4"/>
      <c r="BD171" s="783" t="s">
        <v>2273</v>
      </c>
      <c r="BY171" s="7"/>
      <c r="CA171" s="11"/>
      <c r="CC171" s="213"/>
      <c r="CD171" s="179"/>
      <c r="CE171" s="179"/>
      <c r="CF171" s="179"/>
      <c r="CG171" s="213"/>
      <c r="CH171" s="186" t="s">
        <v>29</v>
      </c>
      <c r="CI171" s="311"/>
      <c r="CJ171" s="311"/>
      <c r="CK171" s="311"/>
      <c r="CL171" s="311"/>
      <c r="CM171" s="311"/>
      <c r="CN171" s="311"/>
      <c r="CO171" s="312" t="s">
        <v>28</v>
      </c>
      <c r="CP171" s="313"/>
      <c r="CQ171" s="167"/>
      <c r="CR171" s="173"/>
      <c r="CS171" s="173"/>
      <c r="CT171" s="173"/>
      <c r="CU171" s="173"/>
      <c r="CV171" s="169"/>
      <c r="DE171" s="167"/>
      <c r="DO171" s="5"/>
      <c r="DP171" s="5"/>
      <c r="DQ171" s="541"/>
      <c r="DR171" s="541"/>
      <c r="DS171" s="541"/>
      <c r="DT171" s="541"/>
      <c r="DU171" s="541"/>
      <c r="DV171" s="163"/>
      <c r="DX171" s="177"/>
      <c r="DY171" s="177"/>
    </row>
    <row r="172" spans="1:129" ht="19.5" customHeight="1">
      <c r="A172" s="38"/>
      <c r="B172" s="86"/>
      <c r="C172" s="76"/>
      <c r="AC172" s="76"/>
      <c r="AD172" s="76"/>
      <c r="AE172" s="76"/>
      <c r="AF172" s="76"/>
      <c r="AG172" s="76"/>
      <c r="AH172" s="76"/>
      <c r="AI172" s="76"/>
      <c r="AJ172" s="76"/>
      <c r="AK172" s="76"/>
      <c r="AT172" s="77"/>
      <c r="AU172" s="78"/>
      <c r="AY172" s="785" t="s">
        <v>2202</v>
      </c>
      <c r="AZ172" s="4"/>
      <c r="BD172" s="783" t="s">
        <v>2274</v>
      </c>
      <c r="BY172" s="7"/>
      <c r="CA172" s="5"/>
      <c r="CC172" s="163"/>
      <c r="CD172" s="179"/>
      <c r="CE172" s="179"/>
      <c r="CF172" s="179"/>
      <c r="CG172" s="163"/>
      <c r="CH172" s="186" t="s">
        <v>27</v>
      </c>
      <c r="CI172" s="311"/>
      <c r="CJ172" s="311"/>
      <c r="CK172" s="311"/>
      <c r="CL172" s="311"/>
      <c r="CM172" s="311"/>
      <c r="CN172" s="311"/>
      <c r="CO172" s="312" t="s">
        <v>498</v>
      </c>
      <c r="CP172" s="313"/>
      <c r="CQ172" s="167"/>
      <c r="CR172" s="173"/>
      <c r="CS172" s="173"/>
      <c r="CT172" s="173"/>
      <c r="CU172" s="173"/>
      <c r="CV172" s="169"/>
      <c r="DE172" s="167"/>
      <c r="DO172" s="5"/>
      <c r="DP172" s="5"/>
      <c r="DQ172" s="541"/>
      <c r="DR172" s="541"/>
      <c r="DS172" s="541"/>
      <c r="DT172" s="541"/>
      <c r="DU172" s="541"/>
      <c r="DV172" s="163"/>
      <c r="DX172" s="177"/>
      <c r="DY172" s="177"/>
    </row>
    <row r="173" spans="1:129" ht="19.5" customHeight="1">
      <c r="B173" s="86"/>
      <c r="C173" s="76"/>
      <c r="AC173" s="76"/>
      <c r="AD173" s="76"/>
      <c r="AE173" s="76"/>
      <c r="AF173" s="76"/>
      <c r="AG173" s="76"/>
      <c r="AH173" s="76"/>
      <c r="AI173" s="76"/>
      <c r="AJ173" s="76"/>
      <c r="AK173" s="76"/>
      <c r="AT173" s="77"/>
      <c r="AU173" s="78"/>
      <c r="AY173" s="785" t="s">
        <v>2203</v>
      </c>
      <c r="AZ173" s="4"/>
      <c r="BD173" s="783" t="s">
        <v>2275</v>
      </c>
      <c r="BY173" s="7"/>
      <c r="CA173" s="236"/>
      <c r="CB173" s="306"/>
      <c r="CC173" s="163"/>
      <c r="CD173" s="179"/>
      <c r="CE173" s="179"/>
      <c r="CF173" s="179"/>
      <c r="CG173" s="163"/>
      <c r="CH173" s="186" t="s">
        <v>26</v>
      </c>
      <c r="CI173" s="311"/>
      <c r="CJ173" s="311"/>
      <c r="CK173" s="311"/>
      <c r="CL173" s="311"/>
      <c r="CM173" s="311"/>
      <c r="CN173" s="311"/>
      <c r="CO173" s="312" t="s">
        <v>499</v>
      </c>
      <c r="CP173" s="313"/>
      <c r="CQ173" s="167"/>
      <c r="CR173" s="173"/>
      <c r="CS173" s="173"/>
      <c r="CT173" s="173"/>
      <c r="CU173" s="173"/>
      <c r="CV173" s="169"/>
      <c r="DE173" s="167"/>
      <c r="DO173" s="5"/>
      <c r="DP173" s="5"/>
      <c r="DQ173" s="541"/>
      <c r="DR173" s="541"/>
      <c r="DS173" s="541"/>
      <c r="DT173" s="541"/>
      <c r="DU173" s="541"/>
      <c r="DV173" s="163"/>
      <c r="DX173" s="177"/>
      <c r="DY173" s="177"/>
    </row>
    <row r="174" spans="1:129" ht="19.5" customHeight="1">
      <c r="B174" s="86"/>
      <c r="C174" s="76"/>
      <c r="AC174" s="76"/>
      <c r="AD174" s="76"/>
      <c r="AE174" s="76"/>
      <c r="AF174" s="76"/>
      <c r="AG174" s="76"/>
      <c r="AH174" s="76"/>
      <c r="AI174" s="76"/>
      <c r="AJ174" s="76"/>
      <c r="AK174" s="76"/>
      <c r="AT174" s="77"/>
      <c r="AU174" s="78"/>
      <c r="AY174" s="785" t="s">
        <v>2204</v>
      </c>
      <c r="AZ174" s="4"/>
      <c r="BD174" s="783" t="s">
        <v>2276</v>
      </c>
      <c r="BY174" s="7"/>
      <c r="CA174" s="236"/>
      <c r="CB174" s="306"/>
      <c r="CC174" s="163"/>
      <c r="CD174" s="179"/>
      <c r="CE174" s="179"/>
      <c r="CF174" s="179"/>
      <c r="CG174" s="163"/>
      <c r="CH174" s="186" t="s">
        <v>25</v>
      </c>
      <c r="CI174" s="311"/>
      <c r="CJ174" s="311"/>
      <c r="CK174" s="311"/>
      <c r="CL174" s="311"/>
      <c r="CM174" s="311"/>
      <c r="CN174" s="311"/>
      <c r="CO174" s="312" t="s">
        <v>500</v>
      </c>
      <c r="CP174" s="313"/>
      <c r="CQ174" s="167"/>
      <c r="CR174" s="173"/>
      <c r="CS174" s="173"/>
      <c r="CT174" s="173"/>
      <c r="CU174" s="173"/>
      <c r="CV174" s="169"/>
      <c r="DE174" s="167"/>
      <c r="DO174" s="5"/>
      <c r="DP174" s="5"/>
      <c r="DQ174" s="541"/>
      <c r="DR174" s="541"/>
      <c r="DS174" s="541"/>
      <c r="DT174" s="541"/>
      <c r="DU174" s="541"/>
      <c r="DV174" s="163"/>
      <c r="DX174" s="177"/>
      <c r="DY174" s="177"/>
    </row>
    <row r="175" spans="1:129" ht="19.5" customHeight="1">
      <c r="B175" s="86"/>
      <c r="C175" s="76"/>
      <c r="AC175" s="76"/>
      <c r="AD175" s="76"/>
      <c r="AE175" s="76"/>
      <c r="AF175" s="76"/>
      <c r="AG175" s="76"/>
      <c r="AH175" s="76"/>
      <c r="AI175" s="76"/>
      <c r="AJ175" s="76"/>
      <c r="AK175" s="76"/>
      <c r="AT175" s="77"/>
      <c r="AU175" s="78"/>
      <c r="AY175" s="781" t="s">
        <v>2205</v>
      </c>
      <c r="BD175" s="783" t="s">
        <v>2277</v>
      </c>
      <c r="BY175" s="7"/>
      <c r="CC175" s="163"/>
      <c r="CD175" s="179"/>
      <c r="CE175" s="179"/>
      <c r="CF175" s="179"/>
      <c r="CG175" s="163"/>
      <c r="CH175" s="186" t="s">
        <v>24</v>
      </c>
      <c r="CI175" s="311"/>
      <c r="CJ175" s="311"/>
      <c r="CK175" s="311"/>
      <c r="CL175" s="311"/>
      <c r="CM175" s="311"/>
      <c r="CN175" s="311"/>
      <c r="CO175" s="312" t="s">
        <v>501</v>
      </c>
      <c r="CP175" s="313"/>
      <c r="CQ175" s="167"/>
      <c r="CR175" s="173"/>
      <c r="CS175" s="173"/>
      <c r="CT175" s="173"/>
      <c r="CU175" s="173"/>
      <c r="CV175" s="169"/>
      <c r="DE175" s="167"/>
      <c r="DO175" s="5"/>
      <c r="DP175" s="5"/>
      <c r="DQ175" s="541"/>
      <c r="DR175" s="541"/>
      <c r="DS175" s="541"/>
      <c r="DT175" s="541"/>
      <c r="DU175" s="541"/>
      <c r="DV175" s="163"/>
      <c r="DX175" s="177"/>
      <c r="DY175" s="177"/>
    </row>
    <row r="176" spans="1:129" ht="19.5" customHeight="1">
      <c r="B176" s="86"/>
      <c r="C176" s="76"/>
      <c r="AC176" s="76"/>
      <c r="AD176" s="76"/>
      <c r="AE176" s="76"/>
      <c r="AF176" s="76"/>
      <c r="AG176" s="76"/>
      <c r="AH176" s="76"/>
      <c r="AI176" s="76"/>
      <c r="AJ176" s="76"/>
      <c r="AK176" s="76"/>
      <c r="AT176" s="77"/>
      <c r="AU176" s="78"/>
      <c r="AX176" s="18" t="s">
        <v>1925</v>
      </c>
      <c r="AY176" s="781" t="s">
        <v>2206</v>
      </c>
      <c r="AZ176" s="18" t="s">
        <v>2148</v>
      </c>
      <c r="BD176" s="783" t="s">
        <v>2278</v>
      </c>
      <c r="BY176" s="7"/>
      <c r="CC176" s="163"/>
      <c r="CD176" s="179"/>
      <c r="CE176" s="179"/>
      <c r="CF176" s="179"/>
      <c r="CG176" s="163"/>
      <c r="CH176" s="186" t="s">
        <v>583</v>
      </c>
      <c r="CI176" s="311"/>
      <c r="CJ176" s="311"/>
      <c r="CK176" s="311"/>
      <c r="CL176" s="311"/>
      <c r="CM176" s="311"/>
      <c r="CN176" s="311"/>
      <c r="CO176" s="312" t="s">
        <v>507</v>
      </c>
      <c r="CP176" s="313"/>
      <c r="CQ176" s="167"/>
      <c r="CR176" s="173"/>
      <c r="CS176" s="173"/>
      <c r="CT176" s="173"/>
      <c r="CU176" s="173"/>
      <c r="CV176" s="169"/>
      <c r="DE176" s="167"/>
      <c r="DO176" s="5"/>
      <c r="DP176" s="5"/>
      <c r="DQ176" s="541"/>
      <c r="DR176" s="541"/>
      <c r="DS176" s="541"/>
      <c r="DT176" s="541"/>
      <c r="DU176" s="541"/>
      <c r="DV176" s="163"/>
      <c r="DX176" s="177"/>
      <c r="DY176" s="177"/>
    </row>
    <row r="177" spans="2:129" ht="19.5" customHeight="1">
      <c r="B177" s="86"/>
      <c r="C177" s="76"/>
      <c r="AC177" s="76"/>
      <c r="AD177" s="76"/>
      <c r="AE177" s="76"/>
      <c r="AF177" s="76"/>
      <c r="AG177" s="76"/>
      <c r="AH177" s="76"/>
      <c r="AI177" s="76"/>
      <c r="AJ177" s="76"/>
      <c r="AK177" s="76"/>
      <c r="AT177" s="77"/>
      <c r="AU177" s="78"/>
      <c r="AX177" s="980" t="s">
        <v>1956</v>
      </c>
      <c r="AY177" s="781" t="s">
        <v>2207</v>
      </c>
      <c r="AZ177" s="982" t="s">
        <v>2149</v>
      </c>
      <c r="BD177" s="783" t="s">
        <v>2279</v>
      </c>
      <c r="BY177" s="7"/>
      <c r="CC177" s="163"/>
      <c r="CD177" s="179"/>
      <c r="CE177" s="179"/>
      <c r="CF177" s="179"/>
      <c r="CG177" s="163"/>
      <c r="CH177" s="186" t="s">
        <v>526</v>
      </c>
      <c r="CI177" s="311"/>
      <c r="CJ177" s="311"/>
      <c r="CK177" s="311"/>
      <c r="CL177" s="311"/>
      <c r="CM177" s="311"/>
      <c r="CN177" s="311"/>
      <c r="CO177" s="312" t="s">
        <v>578</v>
      </c>
      <c r="CP177" s="313"/>
      <c r="CQ177" s="167"/>
      <c r="CR177" s="173"/>
      <c r="CS177" s="173"/>
      <c r="CT177" s="173"/>
      <c r="CU177" s="173"/>
      <c r="CV177" s="169"/>
      <c r="DE177" s="167"/>
      <c r="DO177" s="5"/>
      <c r="DP177" s="5"/>
      <c r="DQ177" s="541"/>
      <c r="DR177" s="541"/>
      <c r="DS177" s="541"/>
      <c r="DT177" s="541"/>
      <c r="DU177" s="541"/>
      <c r="DV177" s="163"/>
      <c r="DX177" s="177"/>
      <c r="DY177" s="177"/>
    </row>
    <row r="178" spans="2:129" ht="19.5" customHeight="1">
      <c r="B178" s="86"/>
      <c r="C178" s="76"/>
      <c r="AC178" s="76"/>
      <c r="AD178" s="76"/>
      <c r="AE178" s="76"/>
      <c r="AF178" s="76"/>
      <c r="AG178" s="76"/>
      <c r="AH178" s="76"/>
      <c r="AI178" s="76"/>
      <c r="AJ178" s="76"/>
      <c r="AK178" s="76"/>
      <c r="AU178" s="78"/>
      <c r="AX178" s="785" t="s">
        <v>1926</v>
      </c>
      <c r="AY178" s="781" t="s">
        <v>2208</v>
      </c>
      <c r="AZ178" s="982" t="s">
        <v>2150</v>
      </c>
      <c r="BD178" s="783" t="s">
        <v>2280</v>
      </c>
      <c r="BY178" s="7"/>
      <c r="CC178" s="163"/>
      <c r="CD178" s="179"/>
      <c r="CE178" s="179"/>
      <c r="CF178" s="179"/>
      <c r="CG178" s="163"/>
      <c r="CH178" s="319"/>
      <c r="CI178" s="174"/>
      <c r="CJ178" s="174"/>
      <c r="CK178" s="174"/>
      <c r="CL178" s="174"/>
      <c r="CO178" s="167"/>
      <c r="CP178" s="166"/>
      <c r="CQ178" s="167"/>
      <c r="CR178" s="173"/>
      <c r="CS178" s="173"/>
      <c r="CT178" s="173"/>
      <c r="CU178" s="173"/>
      <c r="CV178" s="169"/>
      <c r="DE178" s="167"/>
      <c r="DO178" s="5"/>
      <c r="DP178" s="5"/>
      <c r="DQ178" s="541"/>
      <c r="DR178" s="541"/>
      <c r="DS178" s="541"/>
      <c r="DT178" s="541"/>
      <c r="DU178" s="541"/>
      <c r="DV178" s="163"/>
      <c r="DX178" s="177"/>
      <c r="DY178" s="177"/>
    </row>
    <row r="179" spans="2:129" ht="19.5" customHeight="1">
      <c r="B179" s="86"/>
      <c r="C179" s="76"/>
      <c r="AC179" s="76"/>
      <c r="AD179" s="76"/>
      <c r="AE179" s="76"/>
      <c r="AF179" s="76"/>
      <c r="AG179" s="76"/>
      <c r="AH179" s="76"/>
      <c r="AI179" s="76"/>
      <c r="AJ179" s="76"/>
      <c r="AK179" s="76"/>
      <c r="AU179" s="78"/>
      <c r="AX179" s="785" t="s">
        <v>1927</v>
      </c>
      <c r="AY179" s="781" t="s">
        <v>2209</v>
      </c>
      <c r="AZ179" s="982" t="s">
        <v>2151</v>
      </c>
      <c r="BD179" s="783" t="s">
        <v>2281</v>
      </c>
      <c r="BY179" s="16"/>
      <c r="CC179" s="163"/>
      <c r="CD179" s="179"/>
      <c r="CE179" s="179"/>
      <c r="CF179" s="179"/>
      <c r="CG179" s="163"/>
      <c r="CH179" s="319"/>
      <c r="CI179" s="174"/>
      <c r="CJ179" s="174"/>
      <c r="CK179" s="174"/>
      <c r="CL179" s="174"/>
      <c r="CO179" s="167"/>
      <c r="CP179" s="166"/>
      <c r="CQ179" s="167"/>
      <c r="CR179" s="173"/>
      <c r="CS179" s="173"/>
      <c r="CT179" s="173"/>
      <c r="CU179" s="173"/>
      <c r="CV179" s="169"/>
      <c r="DE179" s="167"/>
      <c r="DO179" s="5"/>
      <c r="DP179" s="5"/>
      <c r="DQ179" s="541"/>
      <c r="DR179" s="541"/>
      <c r="DS179" s="541"/>
      <c r="DT179" s="541"/>
      <c r="DU179" s="541"/>
      <c r="DV179" s="163"/>
      <c r="DX179" s="177"/>
      <c r="DY179" s="177"/>
    </row>
    <row r="180" spans="2:129" ht="19.5" customHeight="1">
      <c r="B180" s="86"/>
      <c r="C180" s="76"/>
      <c r="AC180" s="76"/>
      <c r="AD180" s="76"/>
      <c r="AE180" s="76"/>
      <c r="AF180" s="76"/>
      <c r="AG180" s="76"/>
      <c r="AH180" s="76"/>
      <c r="AI180" s="76"/>
      <c r="AJ180" s="76"/>
      <c r="AK180" s="76"/>
      <c r="AU180" s="78"/>
      <c r="AX180" s="785" t="s">
        <v>1928</v>
      </c>
      <c r="AY180" s="781" t="s">
        <v>2210</v>
      </c>
      <c r="AZ180" s="982" t="s">
        <v>2152</v>
      </c>
      <c r="BD180" s="783" t="s">
        <v>2282</v>
      </c>
      <c r="BY180" s="16"/>
      <c r="CC180" s="163"/>
      <c r="CD180" s="179"/>
      <c r="CE180" s="179"/>
      <c r="CF180" s="179"/>
      <c r="CG180" s="163"/>
      <c r="CH180" s="319"/>
      <c r="CI180" s="174"/>
      <c r="CJ180" s="174"/>
      <c r="CK180" s="174"/>
      <c r="CL180" s="174"/>
      <c r="CO180" s="167"/>
      <c r="CP180" s="166"/>
      <c r="CQ180" s="29"/>
      <c r="CR180" s="173"/>
      <c r="CS180" s="173"/>
      <c r="CT180" s="173"/>
      <c r="CU180" s="173"/>
      <c r="CV180" s="169"/>
      <c r="DE180" s="167"/>
      <c r="DO180" s="5"/>
      <c r="DP180" s="5"/>
      <c r="DQ180" s="541"/>
      <c r="DR180" s="541"/>
      <c r="DS180" s="541"/>
      <c r="DT180" s="541"/>
      <c r="DU180" s="541"/>
      <c r="DV180" s="163"/>
      <c r="DX180" s="177"/>
      <c r="DY180" s="177"/>
    </row>
    <row r="181" spans="2:129" ht="19.5" customHeight="1">
      <c r="B181" s="86"/>
      <c r="C181" s="76"/>
      <c r="AC181" s="76"/>
      <c r="AD181" s="76"/>
      <c r="AE181" s="76"/>
      <c r="AF181" s="76"/>
      <c r="AG181" s="76"/>
      <c r="AH181" s="76"/>
      <c r="AI181" s="76"/>
      <c r="AJ181" s="76"/>
      <c r="AK181" s="76"/>
      <c r="AU181" s="78"/>
      <c r="AX181" s="785" t="s">
        <v>1929</v>
      </c>
      <c r="AY181" s="781" t="s">
        <v>2211</v>
      </c>
      <c r="AZ181" s="982" t="s">
        <v>2153</v>
      </c>
      <c r="BD181" s="783" t="s">
        <v>2283</v>
      </c>
      <c r="BY181" s="16"/>
      <c r="CC181" s="163"/>
      <c r="CD181" s="179"/>
      <c r="CE181" s="179"/>
      <c r="CF181" s="179"/>
      <c r="CG181" s="163"/>
      <c r="CH181" s="319"/>
      <c r="CI181" s="174"/>
      <c r="CJ181" s="174"/>
      <c r="CK181" s="174"/>
      <c r="CL181" s="174"/>
      <c r="CO181" s="167"/>
      <c r="CP181" s="166"/>
      <c r="CQ181" s="29"/>
      <c r="CR181" s="173"/>
      <c r="CS181" s="173"/>
      <c r="CT181" s="173"/>
      <c r="CU181" s="173"/>
      <c r="CV181" s="169"/>
      <c r="DE181" s="167"/>
      <c r="DO181" s="5"/>
      <c r="DP181" s="5"/>
      <c r="DQ181" s="541"/>
      <c r="DR181" s="541"/>
      <c r="DS181" s="541"/>
      <c r="DT181" s="541"/>
      <c r="DU181" s="541"/>
      <c r="DV181" s="163"/>
      <c r="DX181" s="177"/>
      <c r="DY181" s="177"/>
    </row>
    <row r="182" spans="2:129" ht="19.5" customHeight="1">
      <c r="B182" s="86"/>
      <c r="C182" s="76"/>
      <c r="AC182" s="76"/>
      <c r="AD182" s="76"/>
      <c r="AE182" s="76"/>
      <c r="AF182" s="76"/>
      <c r="AG182" s="76"/>
      <c r="AH182" s="76"/>
      <c r="AI182" s="76"/>
      <c r="AJ182" s="76"/>
      <c r="AK182" s="76"/>
      <c r="AU182" s="78"/>
      <c r="AX182" s="785" t="s">
        <v>1930</v>
      </c>
      <c r="AY182" s="781" t="s">
        <v>2212</v>
      </c>
      <c r="AZ182" s="982" t="s">
        <v>2154</v>
      </c>
      <c r="BD182" s="784" t="s">
        <v>2284</v>
      </c>
      <c r="BY182" s="16"/>
      <c r="CC182" s="163"/>
      <c r="CD182" s="179"/>
      <c r="CE182" s="179"/>
      <c r="CF182" s="179"/>
      <c r="CG182" s="163"/>
      <c r="CH182" s="319"/>
      <c r="CI182" s="174"/>
      <c r="CJ182" s="174"/>
      <c r="CK182" s="174"/>
      <c r="CL182" s="174"/>
      <c r="CO182" s="167"/>
      <c r="CP182" s="166"/>
      <c r="CQ182" s="29"/>
      <c r="CR182" s="173"/>
      <c r="CS182" s="173"/>
      <c r="CT182" s="173"/>
      <c r="CU182" s="173"/>
      <c r="CV182" s="169"/>
      <c r="DE182" s="167"/>
      <c r="DO182" s="5"/>
      <c r="DP182" s="5"/>
      <c r="DQ182" s="541"/>
      <c r="DR182" s="541"/>
      <c r="DS182" s="541"/>
      <c r="DT182" s="541"/>
      <c r="DU182" s="541"/>
      <c r="DV182" s="163"/>
      <c r="DX182" s="177"/>
      <c r="DY182" s="177"/>
    </row>
    <row r="183" spans="2:129" ht="19.5" customHeight="1">
      <c r="B183" s="86"/>
      <c r="C183" s="76"/>
      <c r="AC183" s="76"/>
      <c r="AD183" s="76"/>
      <c r="AE183" s="76"/>
      <c r="AF183" s="76"/>
      <c r="AG183" s="76"/>
      <c r="AH183" s="76"/>
      <c r="AI183" s="76"/>
      <c r="AJ183" s="76"/>
      <c r="AK183" s="76"/>
      <c r="AU183" s="78"/>
      <c r="AX183" s="785" t="s">
        <v>1931</v>
      </c>
      <c r="AY183" s="781" t="s">
        <v>2213</v>
      </c>
      <c r="AZ183" s="982" t="s">
        <v>2155</v>
      </c>
      <c r="BY183" s="5"/>
      <c r="CC183" s="163"/>
      <c r="CD183" s="179"/>
      <c r="CE183" s="179"/>
      <c r="CF183" s="179"/>
      <c r="CG183" s="163"/>
      <c r="CH183" s="319"/>
      <c r="CI183" s="174"/>
      <c r="CJ183" s="174"/>
      <c r="CK183" s="174"/>
      <c r="CL183" s="174"/>
      <c r="CO183" s="167"/>
      <c r="CP183" s="166"/>
      <c r="CQ183" s="29"/>
      <c r="CR183" s="173"/>
      <c r="CS183" s="173"/>
      <c r="CT183" s="173"/>
      <c r="CU183" s="173"/>
      <c r="CV183" s="169"/>
      <c r="DE183" s="167"/>
      <c r="DO183" s="5"/>
      <c r="DV183" s="163"/>
      <c r="DX183" s="177"/>
      <c r="DY183" s="177"/>
    </row>
    <row r="184" spans="2:129" ht="19.5" customHeight="1">
      <c r="B184" s="86"/>
      <c r="C184" s="76"/>
      <c r="AC184" s="76"/>
      <c r="AD184" s="76"/>
      <c r="AE184" s="76"/>
      <c r="AF184" s="76"/>
      <c r="AG184" s="76"/>
      <c r="AH184" s="76"/>
      <c r="AI184" s="76"/>
      <c r="AJ184" s="76"/>
      <c r="AK184" s="76"/>
      <c r="AU184" s="78"/>
      <c r="AX184" s="785" t="s">
        <v>1932</v>
      </c>
      <c r="AY184" s="781" t="s">
        <v>2214</v>
      </c>
      <c r="AZ184" s="982" t="s">
        <v>2156</v>
      </c>
      <c r="BY184" s="16"/>
      <c r="CC184" s="163"/>
      <c r="CD184" s="179"/>
      <c r="CE184" s="179"/>
      <c r="CF184" s="179"/>
      <c r="CG184" s="163"/>
      <c r="CH184" s="319"/>
      <c r="CI184" s="174"/>
      <c r="CJ184" s="174"/>
      <c r="CK184" s="174"/>
      <c r="CL184" s="174"/>
      <c r="CO184" s="167"/>
      <c r="CP184" s="166"/>
      <c r="CQ184" s="29"/>
      <c r="CR184" s="173"/>
      <c r="CS184" s="173"/>
      <c r="CT184" s="173"/>
      <c r="CU184" s="173"/>
      <c r="CV184" s="169"/>
      <c r="DE184" s="167"/>
      <c r="DO184" s="5"/>
      <c r="DV184" s="163"/>
      <c r="DX184" s="177"/>
      <c r="DY184" s="177"/>
    </row>
    <row r="185" spans="2:129" ht="19.5" customHeight="1">
      <c r="B185" s="86"/>
      <c r="C185" s="76"/>
      <c r="AC185" s="76"/>
      <c r="AD185" s="76"/>
      <c r="AE185" s="76"/>
      <c r="AF185" s="76"/>
      <c r="AG185" s="76"/>
      <c r="AH185" s="76"/>
      <c r="AI185" s="76"/>
      <c r="AJ185" s="76"/>
      <c r="AK185" s="76"/>
      <c r="AU185" s="78"/>
      <c r="AX185" s="785" t="s">
        <v>1933</v>
      </c>
      <c r="AY185" s="781" t="s">
        <v>2215</v>
      </c>
      <c r="AZ185" s="982" t="s">
        <v>2157</v>
      </c>
      <c r="BY185" s="5"/>
      <c r="CC185" s="163"/>
      <c r="CD185" s="179"/>
      <c r="CE185" s="179"/>
      <c r="CF185" s="179"/>
      <c r="CG185" s="163"/>
      <c r="CH185" s="319"/>
      <c r="CI185" s="174"/>
      <c r="CJ185" s="174"/>
      <c r="CK185" s="174"/>
      <c r="CL185" s="174"/>
      <c r="CO185" s="167"/>
      <c r="CP185" s="166"/>
      <c r="CQ185" s="29"/>
      <c r="CR185" s="173"/>
      <c r="CS185" s="173"/>
      <c r="CT185" s="173"/>
      <c r="CU185" s="173"/>
      <c r="CV185" s="169"/>
      <c r="DE185" s="167"/>
      <c r="DO185" s="5"/>
      <c r="DV185" s="163"/>
      <c r="DX185" s="177"/>
      <c r="DY185" s="177"/>
    </row>
    <row r="186" spans="2:129" ht="19.5" customHeight="1">
      <c r="B186" s="86"/>
      <c r="C186" s="76"/>
      <c r="AC186" s="76"/>
      <c r="AD186" s="76"/>
      <c r="AE186" s="76"/>
      <c r="AF186" s="76"/>
      <c r="AG186" s="76"/>
      <c r="AH186" s="76"/>
      <c r="AI186" s="76"/>
      <c r="AJ186" s="76"/>
      <c r="AK186" s="76"/>
      <c r="AU186" s="78"/>
      <c r="AX186" s="785" t="s">
        <v>1934</v>
      </c>
      <c r="AY186" s="781" t="s">
        <v>2216</v>
      </c>
      <c r="AZ186" s="982" t="s">
        <v>2158</v>
      </c>
      <c r="BY186" s="5"/>
      <c r="CC186" s="163"/>
      <c r="CD186" s="179"/>
      <c r="CE186" s="179"/>
      <c r="CF186" s="179"/>
      <c r="CG186" s="163"/>
      <c r="CH186" s="319"/>
      <c r="CI186" s="174"/>
      <c r="CJ186" s="174"/>
      <c r="CK186" s="174"/>
      <c r="CL186" s="174"/>
      <c r="CO186" s="167"/>
      <c r="CP186" s="166"/>
      <c r="CQ186" s="29"/>
      <c r="CR186" s="173"/>
      <c r="CS186" s="173"/>
      <c r="CT186" s="173"/>
      <c r="CU186" s="173"/>
      <c r="CV186" s="169"/>
      <c r="DE186" s="167"/>
      <c r="DV186" s="163"/>
      <c r="DX186" s="177"/>
      <c r="DY186" s="177"/>
    </row>
    <row r="187" spans="2:129" ht="19.5" customHeight="1">
      <c r="B187" s="86"/>
      <c r="C187" s="76"/>
      <c r="AC187" s="76"/>
      <c r="AD187" s="76"/>
      <c r="AE187" s="76"/>
      <c r="AF187" s="76"/>
      <c r="AG187" s="76"/>
      <c r="AH187" s="76"/>
      <c r="AI187" s="76"/>
      <c r="AJ187" s="76"/>
      <c r="AK187" s="76"/>
      <c r="AU187" s="78"/>
      <c r="AX187" s="785" t="s">
        <v>1935</v>
      </c>
      <c r="AY187" s="781" t="s">
        <v>2217</v>
      </c>
      <c r="AZ187" s="982" t="s">
        <v>2159</v>
      </c>
      <c r="BY187" s="5"/>
      <c r="CC187" s="163"/>
      <c r="CD187" s="179"/>
      <c r="CE187" s="179"/>
      <c r="CF187" s="179"/>
      <c r="CG187" s="163"/>
      <c r="CH187" s="319"/>
      <c r="CI187" s="174"/>
      <c r="CJ187" s="174"/>
      <c r="CK187" s="174"/>
      <c r="CL187" s="174"/>
      <c r="CO187" s="167"/>
      <c r="CP187" s="166"/>
      <c r="CQ187" s="167"/>
      <c r="CR187" s="173"/>
      <c r="CS187" s="173"/>
      <c r="CT187" s="173"/>
      <c r="CU187" s="173"/>
      <c r="CV187" s="169"/>
      <c r="DE187" s="167"/>
      <c r="DV187" s="163"/>
      <c r="DX187" s="177"/>
      <c r="DY187" s="177"/>
    </row>
    <row r="188" spans="2:129" ht="19.5" customHeight="1">
      <c r="B188" s="86"/>
      <c r="C188" s="76"/>
      <c r="AC188" s="76"/>
      <c r="AD188" s="76"/>
      <c r="AE188" s="76"/>
      <c r="AF188" s="76"/>
      <c r="AG188" s="76"/>
      <c r="AH188" s="76"/>
      <c r="AI188" s="76"/>
      <c r="AJ188" s="76"/>
      <c r="AK188" s="76"/>
      <c r="AU188" s="78"/>
      <c r="AX188" s="785" t="s">
        <v>1936</v>
      </c>
      <c r="AY188" s="781" t="s">
        <v>2218</v>
      </c>
      <c r="AZ188" s="982" t="s">
        <v>2160</v>
      </c>
      <c r="BY188" s="5"/>
      <c r="CC188" s="163"/>
      <c r="CD188" s="179"/>
      <c r="CE188" s="179"/>
      <c r="CF188" s="179"/>
      <c r="CG188" s="163"/>
      <c r="CH188" s="319"/>
      <c r="CI188" s="174"/>
      <c r="CJ188" s="174"/>
      <c r="CK188" s="174"/>
      <c r="CL188" s="174"/>
      <c r="CO188" s="167"/>
      <c r="CP188" s="166"/>
      <c r="CQ188" s="29"/>
      <c r="CR188" s="173"/>
      <c r="CS188" s="173"/>
      <c r="CT188" s="173"/>
      <c r="CU188" s="173"/>
      <c r="CV188" s="169"/>
      <c r="DE188" s="167"/>
      <c r="DV188" s="163"/>
      <c r="DX188" s="177"/>
      <c r="DY188" s="177"/>
    </row>
    <row r="189" spans="2:129" ht="19.5" customHeight="1">
      <c r="B189" s="86"/>
      <c r="C189" s="76"/>
      <c r="AC189" s="76"/>
      <c r="AD189" s="76"/>
      <c r="AE189" s="76"/>
      <c r="AF189" s="76"/>
      <c r="AG189" s="76"/>
      <c r="AH189" s="76"/>
      <c r="AI189" s="76"/>
      <c r="AJ189" s="76"/>
      <c r="AK189" s="76"/>
      <c r="AU189" s="78"/>
      <c r="AX189" s="785" t="s">
        <v>1937</v>
      </c>
      <c r="AY189" s="781" t="s">
        <v>2219</v>
      </c>
      <c r="AZ189" s="982" t="s">
        <v>2161</v>
      </c>
      <c r="CC189" s="163"/>
      <c r="CD189" s="179"/>
      <c r="CE189" s="179"/>
      <c r="CF189" s="179"/>
      <c r="CG189" s="163"/>
      <c r="CH189" s="319"/>
      <c r="CI189" s="174"/>
      <c r="CJ189" s="174"/>
      <c r="CK189" s="174"/>
      <c r="CL189" s="174"/>
      <c r="CO189" s="167"/>
      <c r="CP189" s="166"/>
      <c r="CQ189" s="29"/>
      <c r="CR189" s="173"/>
      <c r="CS189" s="173"/>
      <c r="CT189" s="173"/>
      <c r="CU189" s="173"/>
      <c r="CV189" s="169"/>
      <c r="DE189" s="167"/>
      <c r="DV189" s="163"/>
      <c r="DX189" s="177"/>
      <c r="DY189" s="177"/>
    </row>
    <row r="190" spans="2:129" ht="19.5" customHeight="1">
      <c r="B190" s="86"/>
      <c r="C190" s="76"/>
      <c r="AC190" s="76"/>
      <c r="AD190" s="76"/>
      <c r="AE190" s="76"/>
      <c r="AF190" s="76"/>
      <c r="AG190" s="76"/>
      <c r="AH190" s="76"/>
      <c r="AI190" s="76"/>
      <c r="AJ190" s="76"/>
      <c r="AK190" s="76"/>
      <c r="AU190" s="78"/>
      <c r="AX190" s="785" t="s">
        <v>1938</v>
      </c>
      <c r="AY190" s="781" t="s">
        <v>2220</v>
      </c>
      <c r="AZ190" s="982" t="s">
        <v>2162</v>
      </c>
      <c r="CC190" s="163"/>
      <c r="CD190" s="179"/>
      <c r="CE190" s="179"/>
      <c r="CF190" s="179"/>
      <c r="CG190" s="163"/>
      <c r="CH190" s="319"/>
      <c r="CI190" s="174"/>
      <c r="CJ190" s="174"/>
      <c r="CK190" s="174"/>
      <c r="CL190" s="174"/>
      <c r="CO190" s="167"/>
      <c r="CP190" s="166"/>
      <c r="CQ190" s="29"/>
      <c r="CR190" s="173"/>
      <c r="CS190" s="173"/>
      <c r="CT190" s="173"/>
      <c r="CU190" s="173"/>
      <c r="CV190" s="169"/>
      <c r="DE190" s="167"/>
      <c r="DV190" s="163"/>
      <c r="DX190" s="177"/>
      <c r="DY190" s="177"/>
    </row>
    <row r="191" spans="2:129" ht="19.5" customHeight="1">
      <c r="B191" s="86"/>
      <c r="C191" s="76"/>
      <c r="AC191" s="76"/>
      <c r="AD191" s="76"/>
      <c r="AE191" s="76"/>
      <c r="AF191" s="76"/>
      <c r="AG191" s="76"/>
      <c r="AH191" s="76"/>
      <c r="AI191" s="76"/>
      <c r="AJ191" s="76"/>
      <c r="AK191" s="76"/>
      <c r="AU191" s="78"/>
      <c r="AX191" s="785" t="s">
        <v>1939</v>
      </c>
      <c r="AY191" s="781" t="s">
        <v>2221</v>
      </c>
      <c r="AZ191" s="982" t="s">
        <v>2163</v>
      </c>
      <c r="CC191" s="163"/>
      <c r="CD191" s="179"/>
      <c r="CE191" s="179"/>
      <c r="CF191" s="179"/>
      <c r="CG191" s="163"/>
      <c r="CH191" s="319"/>
      <c r="CI191" s="174"/>
      <c r="CJ191" s="174"/>
      <c r="CK191" s="174"/>
      <c r="CL191" s="174"/>
      <c r="CO191" s="167"/>
      <c r="CP191" s="166"/>
      <c r="CQ191" s="29"/>
      <c r="CR191" s="173"/>
      <c r="CS191" s="173"/>
      <c r="CT191" s="173"/>
      <c r="CU191" s="173"/>
      <c r="CV191" s="169"/>
      <c r="DE191" s="167"/>
      <c r="DV191" s="163"/>
      <c r="DX191" s="177"/>
      <c r="DY191" s="177"/>
    </row>
    <row r="192" spans="2:129" ht="19.5" customHeight="1">
      <c r="B192" s="86"/>
      <c r="C192" s="76"/>
      <c r="AC192" s="76"/>
      <c r="AD192" s="76"/>
      <c r="AE192" s="76"/>
      <c r="AF192" s="76"/>
      <c r="AG192" s="76"/>
      <c r="AH192" s="76"/>
      <c r="AI192" s="76"/>
      <c r="AJ192" s="76"/>
      <c r="AK192" s="76"/>
      <c r="AU192" s="78"/>
      <c r="AX192" s="785" t="s">
        <v>1940</v>
      </c>
      <c r="AY192" s="781" t="s">
        <v>2222</v>
      </c>
      <c r="AZ192" s="982" t="s">
        <v>2164</v>
      </c>
      <c r="CC192" s="163"/>
      <c r="CD192" s="179"/>
      <c r="CE192" s="179"/>
      <c r="CF192" s="179"/>
      <c r="CG192" s="163"/>
      <c r="CH192" s="319"/>
      <c r="CI192" s="174"/>
      <c r="CJ192" s="174"/>
      <c r="CK192" s="174"/>
      <c r="CL192" s="174"/>
      <c r="CO192" s="167"/>
      <c r="CP192" s="166"/>
      <c r="CQ192" s="29"/>
      <c r="CR192" s="173"/>
      <c r="CS192" s="173"/>
      <c r="CT192" s="173"/>
      <c r="CU192" s="173"/>
      <c r="CV192" s="169"/>
      <c r="DE192" s="167"/>
      <c r="DV192" s="163"/>
      <c r="DX192" s="177"/>
      <c r="DY192" s="177"/>
    </row>
    <row r="193" spans="2:129" ht="19.5" customHeight="1">
      <c r="B193" s="86"/>
      <c r="C193" s="76"/>
      <c r="AC193" s="76"/>
      <c r="AD193" s="76"/>
      <c r="AE193" s="76"/>
      <c r="AF193" s="76"/>
      <c r="AG193" s="76"/>
      <c r="AH193" s="76"/>
      <c r="AI193" s="76"/>
      <c r="AJ193" s="76"/>
      <c r="AK193" s="76"/>
      <c r="AU193" s="78"/>
      <c r="AX193" s="785" t="s">
        <v>1941</v>
      </c>
      <c r="AY193" s="781" t="s">
        <v>2223</v>
      </c>
      <c r="AZ193" s="982" t="s">
        <v>2165</v>
      </c>
      <c r="CC193" s="163"/>
      <c r="CD193" s="179"/>
      <c r="CE193" s="179"/>
      <c r="CF193" s="179"/>
      <c r="CG193" s="163"/>
      <c r="CH193" s="319"/>
      <c r="CI193" s="174"/>
      <c r="CJ193" s="174"/>
      <c r="CK193" s="174"/>
      <c r="CL193" s="174"/>
      <c r="CO193" s="167"/>
      <c r="CP193" s="166"/>
      <c r="CQ193" s="29"/>
      <c r="CR193" s="173"/>
      <c r="CS193" s="173"/>
      <c r="CT193" s="173"/>
      <c r="CU193" s="173"/>
      <c r="CV193" s="169"/>
      <c r="DE193" s="167"/>
      <c r="DV193" s="163"/>
      <c r="DX193" s="177"/>
      <c r="DY193" s="177"/>
    </row>
    <row r="194" spans="2:129" ht="19.5" customHeight="1">
      <c r="AL194" s="81"/>
      <c r="AX194" s="785" t="s">
        <v>1942</v>
      </c>
      <c r="AY194" s="781" t="s">
        <v>2224</v>
      </c>
      <c r="AZ194" s="982" t="s">
        <v>2166</v>
      </c>
      <c r="CC194" s="163"/>
      <c r="CD194" s="179"/>
      <c r="CE194" s="179"/>
      <c r="CF194" s="179"/>
      <c r="CG194" s="163"/>
      <c r="CH194" s="319"/>
      <c r="CI194" s="174"/>
      <c r="CJ194" s="174"/>
      <c r="CK194" s="174"/>
      <c r="CL194" s="174"/>
      <c r="CO194" s="29"/>
      <c r="CP194" s="320"/>
      <c r="CQ194" s="29"/>
      <c r="CR194" s="173"/>
      <c r="CS194" s="173"/>
      <c r="CT194" s="173"/>
      <c r="CU194" s="173"/>
      <c r="CV194" s="169"/>
      <c r="DE194" s="167"/>
      <c r="DV194" s="163"/>
      <c r="DX194" s="177"/>
      <c r="DY194" s="177"/>
    </row>
    <row r="195" spans="2:129" ht="19.5" customHeight="1">
      <c r="AL195" s="81"/>
      <c r="AX195" s="785" t="s">
        <v>1943</v>
      </c>
      <c r="AY195" s="781" t="s">
        <v>2225</v>
      </c>
      <c r="AZ195" s="979" t="s">
        <v>2167</v>
      </c>
      <c r="CC195" s="163"/>
      <c r="CD195" s="179"/>
      <c r="CE195" s="179"/>
      <c r="CF195" s="179"/>
      <c r="CG195" s="163"/>
      <c r="CH195" s="319"/>
      <c r="CI195" s="174"/>
      <c r="CJ195" s="174"/>
      <c r="CK195" s="174"/>
      <c r="CL195" s="174"/>
      <c r="CO195" s="29"/>
      <c r="CP195" s="320"/>
      <c r="CQ195" s="167"/>
      <c r="CR195" s="173"/>
      <c r="CS195" s="173"/>
      <c r="CT195" s="173"/>
      <c r="CU195" s="173"/>
      <c r="CV195" s="169"/>
      <c r="DE195" s="167"/>
      <c r="DV195" s="163"/>
      <c r="DX195" s="177"/>
      <c r="DY195" s="177"/>
    </row>
    <row r="196" spans="2:129" ht="19.5" customHeight="1">
      <c r="AL196" s="81"/>
      <c r="AX196" s="785" t="s">
        <v>1944</v>
      </c>
      <c r="AY196" s="781" t="s">
        <v>2226</v>
      </c>
      <c r="BY196" s="5"/>
      <c r="CC196" s="163"/>
      <c r="CD196" s="179"/>
      <c r="CE196" s="179"/>
      <c r="CF196" s="179"/>
      <c r="CG196" s="163"/>
      <c r="CH196" s="319"/>
      <c r="CI196" s="174"/>
      <c r="CJ196" s="174"/>
      <c r="CK196" s="174"/>
      <c r="CL196" s="174"/>
      <c r="CO196" s="29"/>
      <c r="CP196" s="320"/>
      <c r="CQ196" s="167"/>
      <c r="CR196" s="173"/>
      <c r="CS196" s="173"/>
      <c r="CT196" s="173"/>
      <c r="CU196" s="173"/>
      <c r="CV196" s="169"/>
      <c r="DE196" s="167"/>
      <c r="DV196" s="163"/>
      <c r="DX196" s="177"/>
      <c r="DY196" s="177"/>
    </row>
    <row r="197" spans="2:129" ht="19.5" customHeight="1">
      <c r="AL197" s="81"/>
      <c r="AX197" s="785" t="s">
        <v>1945</v>
      </c>
      <c r="AY197" s="781" t="s">
        <v>2227</v>
      </c>
      <c r="BY197" s="5"/>
      <c r="CC197" s="163"/>
      <c r="CD197" s="179"/>
      <c r="CE197" s="179"/>
      <c r="CF197" s="179"/>
      <c r="CG197" s="163"/>
      <c r="CH197" s="319"/>
      <c r="CI197" s="174"/>
      <c r="CJ197" s="174"/>
      <c r="CK197" s="174"/>
      <c r="CL197" s="174"/>
      <c r="CO197" s="29"/>
      <c r="CP197" s="320"/>
      <c r="CQ197" s="167"/>
      <c r="CR197" s="173"/>
      <c r="CS197" s="173"/>
      <c r="CT197" s="173"/>
      <c r="CU197" s="173"/>
      <c r="CV197" s="169"/>
      <c r="DE197" s="167"/>
      <c r="DV197" s="163"/>
      <c r="DX197" s="177"/>
      <c r="DY197" s="177"/>
    </row>
    <row r="198" spans="2:129" ht="19.5" customHeight="1">
      <c r="AL198" s="81"/>
      <c r="AX198" s="785" t="s">
        <v>1946</v>
      </c>
      <c r="AY198" s="781" t="s">
        <v>2228</v>
      </c>
      <c r="CC198" s="163"/>
      <c r="CD198" s="179"/>
      <c r="CE198" s="179"/>
      <c r="CF198" s="179"/>
      <c r="CG198" s="163"/>
      <c r="CH198" s="319"/>
      <c r="CI198" s="174"/>
      <c r="CJ198" s="174"/>
      <c r="CK198" s="174"/>
      <c r="CL198" s="174"/>
      <c r="CO198" s="29"/>
      <c r="CP198" s="320"/>
      <c r="CQ198" s="167"/>
      <c r="CR198" s="173"/>
      <c r="CS198" s="173"/>
      <c r="CT198" s="173"/>
      <c r="CU198" s="173"/>
      <c r="CV198" s="169"/>
      <c r="DE198" s="167"/>
      <c r="DV198" s="163"/>
      <c r="DX198" s="177"/>
      <c r="DY198" s="177"/>
    </row>
    <row r="199" spans="2:129" ht="19.5" customHeight="1">
      <c r="AL199" s="81"/>
      <c r="AX199" s="785" t="s">
        <v>1947</v>
      </c>
      <c r="AY199" s="781" t="s">
        <v>2229</v>
      </c>
      <c r="CC199" s="163"/>
      <c r="CD199" s="179"/>
      <c r="CE199" s="179"/>
      <c r="CF199" s="179"/>
      <c r="CG199" s="163"/>
      <c r="CH199" s="319"/>
      <c r="CI199" s="174"/>
      <c r="CJ199" s="174"/>
      <c r="CK199" s="174"/>
      <c r="CL199" s="174"/>
      <c r="CO199" s="29"/>
      <c r="CP199" s="320"/>
      <c r="CR199" s="173"/>
      <c r="CS199" s="173"/>
      <c r="CT199" s="173"/>
      <c r="CU199" s="173"/>
      <c r="CV199" s="169"/>
      <c r="DE199" s="167"/>
      <c r="DV199" s="163"/>
      <c r="DX199" s="177"/>
      <c r="DY199" s="177"/>
    </row>
    <row r="200" spans="2:129" ht="19.5" customHeight="1">
      <c r="AL200" s="81"/>
      <c r="AX200" s="785" t="s">
        <v>1948</v>
      </c>
      <c r="AY200" s="782" t="s">
        <v>2230</v>
      </c>
      <c r="CC200" s="163"/>
      <c r="CD200" s="179"/>
      <c r="CE200" s="179"/>
      <c r="CF200" s="179"/>
      <c r="CG200" s="163"/>
      <c r="CH200" s="319"/>
      <c r="CI200" s="174"/>
      <c r="CJ200" s="174"/>
      <c r="CK200" s="174"/>
      <c r="CL200" s="174"/>
      <c r="CO200" s="29"/>
      <c r="CP200" s="320"/>
      <c r="CS200" s="322"/>
      <c r="CT200" s="322"/>
      <c r="DE200" s="167"/>
      <c r="DX200" s="177"/>
      <c r="DY200" s="177"/>
    </row>
    <row r="201" spans="2:129" ht="19.5" customHeight="1">
      <c r="AL201" s="81"/>
      <c r="AX201" s="781" t="s">
        <v>1949</v>
      </c>
      <c r="CC201" s="163"/>
      <c r="CD201" s="179"/>
      <c r="CE201" s="179"/>
      <c r="CF201" s="179"/>
      <c r="CG201" s="163"/>
      <c r="CH201" s="319"/>
      <c r="CI201" s="174"/>
      <c r="CJ201" s="174"/>
      <c r="CK201" s="174"/>
      <c r="CL201" s="174"/>
      <c r="CO201" s="167"/>
      <c r="CP201" s="166"/>
      <c r="DE201" s="167"/>
      <c r="DX201" s="177"/>
      <c r="DY201" s="177"/>
    </row>
    <row r="202" spans="2:129" ht="19.5" customHeight="1">
      <c r="AL202" s="81"/>
      <c r="AX202" s="781" t="s">
        <v>1950</v>
      </c>
      <c r="CC202" s="163"/>
      <c r="CD202" s="179"/>
      <c r="CE202" s="179"/>
      <c r="CF202" s="179"/>
      <c r="CG202" s="163"/>
      <c r="CH202" s="319"/>
      <c r="CI202" s="174"/>
      <c r="CJ202" s="174"/>
      <c r="CK202" s="174"/>
      <c r="CL202" s="174"/>
      <c r="CO202" s="29"/>
      <c r="CP202" s="320"/>
      <c r="DE202" s="167"/>
      <c r="DX202" s="323"/>
    </row>
    <row r="203" spans="2:129" ht="19.5" customHeight="1">
      <c r="AL203" s="81"/>
      <c r="AX203" s="781" t="s">
        <v>1951</v>
      </c>
      <c r="CC203" s="163"/>
      <c r="CD203" s="179"/>
      <c r="CE203" s="179"/>
      <c r="CF203" s="179"/>
      <c r="CG203" s="163"/>
      <c r="CH203" s="319"/>
      <c r="CI203" s="174"/>
      <c r="CJ203" s="174"/>
      <c r="CK203" s="174"/>
      <c r="CL203" s="174"/>
      <c r="CO203" s="29"/>
      <c r="CP203" s="320"/>
      <c r="DE203" s="167"/>
      <c r="DX203" s="323"/>
    </row>
    <row r="204" spans="2:129" ht="19.5" customHeight="1">
      <c r="AL204" s="81"/>
      <c r="AX204" s="781" t="s">
        <v>1952</v>
      </c>
      <c r="CD204" s="179"/>
      <c r="CE204" s="179"/>
      <c r="CF204" s="179"/>
      <c r="CH204" s="319"/>
      <c r="CI204" s="174"/>
      <c r="CJ204" s="174"/>
      <c r="CK204" s="174"/>
      <c r="CL204" s="174"/>
      <c r="CO204" s="29"/>
      <c r="CP204" s="320"/>
      <c r="DE204" s="167"/>
      <c r="DX204" s="323"/>
    </row>
    <row r="205" spans="2:129" ht="19.5" customHeight="1">
      <c r="AL205" s="81"/>
      <c r="AX205" s="781" t="s">
        <v>1953</v>
      </c>
      <c r="CD205" s="179"/>
      <c r="CE205" s="179"/>
      <c r="CF205" s="179"/>
      <c r="CH205" s="319"/>
      <c r="CI205" s="174"/>
      <c r="CJ205" s="174"/>
      <c r="CK205" s="174"/>
      <c r="CL205" s="174"/>
      <c r="CO205" s="29"/>
      <c r="CP205" s="320"/>
      <c r="DE205" s="167"/>
      <c r="DX205" s="323"/>
    </row>
    <row r="206" spans="2:129" ht="19.5" customHeight="1">
      <c r="AL206" s="81"/>
      <c r="AX206" s="781" t="s">
        <v>1954</v>
      </c>
      <c r="CD206" s="324"/>
      <c r="CE206" s="325"/>
      <c r="CF206" s="326"/>
      <c r="CH206" s="319"/>
      <c r="CI206" s="174"/>
      <c r="CJ206" s="174"/>
      <c r="CK206" s="174"/>
      <c r="CL206" s="174"/>
      <c r="CO206" s="29"/>
      <c r="CP206" s="320"/>
      <c r="DE206" s="167"/>
      <c r="DX206" s="323"/>
    </row>
    <row r="207" spans="2:129" ht="19.5" customHeight="1">
      <c r="AL207" s="81"/>
      <c r="AX207" s="782" t="s">
        <v>1955</v>
      </c>
      <c r="CD207" s="324"/>
      <c r="CE207" s="325"/>
      <c r="CF207" s="326"/>
      <c r="CH207" s="319"/>
      <c r="CI207" s="174"/>
      <c r="CJ207" s="174"/>
      <c r="CK207" s="174"/>
      <c r="CL207" s="174"/>
      <c r="CO207" s="29"/>
      <c r="CP207" s="320"/>
      <c r="DE207" s="167"/>
      <c r="DX207" s="323"/>
    </row>
    <row r="208" spans="2:129" ht="19.5" customHeight="1">
      <c r="AL208" s="81"/>
      <c r="CD208" s="324"/>
      <c r="CE208" s="325"/>
      <c r="CF208" s="326"/>
      <c r="DE208" s="167"/>
      <c r="DX208" s="323"/>
    </row>
    <row r="209" spans="38:128" ht="19.5" customHeight="1">
      <c r="AL209" s="81"/>
      <c r="AX209" s="18" t="s">
        <v>2320</v>
      </c>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326"/>
      <c r="CH209" s="322"/>
      <c r="CI209" s="322"/>
      <c r="CJ209" s="322"/>
      <c r="CK209" s="322"/>
      <c r="DE209" s="167"/>
      <c r="DX209" s="323"/>
    </row>
    <row r="210" spans="38:128" ht="19.5" customHeight="1">
      <c r="AL210" s="81"/>
      <c r="AX210" s="1010" t="s">
        <v>829</v>
      </c>
      <c r="AY210" s="1010" t="s">
        <v>2355</v>
      </c>
      <c r="AZ210" s="1010" t="s">
        <v>2356</v>
      </c>
      <c r="BA210" s="1011" t="s">
        <v>2357</v>
      </c>
      <c r="BB210" s="1011" t="s">
        <v>2358</v>
      </c>
      <c r="BC210" s="1011" t="s">
        <v>2359</v>
      </c>
      <c r="BD210" s="1011" t="s">
        <v>2360</v>
      </c>
      <c r="BE210" s="1011" t="s">
        <v>2361</v>
      </c>
      <c r="BF210" s="1011" t="s">
        <v>2362</v>
      </c>
      <c r="BG210" s="1011" t="s">
        <v>2363</v>
      </c>
      <c r="BH210" s="1011" t="s">
        <v>2364</v>
      </c>
      <c r="BI210" s="1011" t="s">
        <v>2365</v>
      </c>
      <c r="BJ210" s="1011" t="s">
        <v>2366</v>
      </c>
      <c r="BK210" s="1011" t="s">
        <v>2367</v>
      </c>
      <c r="BL210" s="1011" t="s">
        <v>2368</v>
      </c>
      <c r="BM210" s="1011" t="s">
        <v>2369</v>
      </c>
      <c r="BN210" s="1011" t="s">
        <v>2370</v>
      </c>
      <c r="BO210" s="1011" t="s">
        <v>2371</v>
      </c>
      <c r="BP210" s="1011" t="s">
        <v>2372</v>
      </c>
      <c r="BQ210" s="1011" t="s">
        <v>2373</v>
      </c>
      <c r="BR210" s="1011" t="s">
        <v>2374</v>
      </c>
      <c r="BS210" s="1011" t="s">
        <v>2375</v>
      </c>
      <c r="BT210" s="1011" t="s">
        <v>2376</v>
      </c>
      <c r="BU210" s="1011" t="s">
        <v>2377</v>
      </c>
      <c r="BV210" s="1011" t="s">
        <v>2378</v>
      </c>
      <c r="BW210" s="1011" t="s">
        <v>2379</v>
      </c>
      <c r="BX210" s="1011" t="s">
        <v>2380</v>
      </c>
      <c r="BY210" s="1011" t="s">
        <v>2381</v>
      </c>
      <c r="BZ210" s="1012" t="s">
        <v>2382</v>
      </c>
      <c r="CA210" s="1012" t="s">
        <v>2383</v>
      </c>
      <c r="CB210" s="1013" t="s">
        <v>2384</v>
      </c>
      <c r="CC210" s="1025" t="s">
        <v>2385</v>
      </c>
      <c r="CD210" s="1014" t="s">
        <v>2386</v>
      </c>
      <c r="CE210" s="1015" t="s">
        <v>2387</v>
      </c>
      <c r="CF210" s="790" t="s">
        <v>1877</v>
      </c>
      <c r="DX210" s="323"/>
    </row>
    <row r="211" spans="38:128" ht="19.5" customHeight="1">
      <c r="AL211" s="81"/>
      <c r="AX211" s="780" t="s">
        <v>1876</v>
      </c>
      <c r="AY211" s="780" t="s">
        <v>1876</v>
      </c>
      <c r="AZ211" s="980" t="s">
        <v>1876</v>
      </c>
      <c r="BA211" s="1016" t="s">
        <v>1876</v>
      </c>
      <c r="BB211" s="1017" t="s">
        <v>1876</v>
      </c>
      <c r="BC211" s="1017" t="s">
        <v>1876</v>
      </c>
      <c r="BD211" s="1017" t="s">
        <v>1876</v>
      </c>
      <c r="BE211" s="1016" t="s">
        <v>1876</v>
      </c>
      <c r="BF211" s="1016" t="s">
        <v>1876</v>
      </c>
      <c r="BG211" s="1017" t="s">
        <v>1876</v>
      </c>
      <c r="BH211" s="1016" t="s">
        <v>1876</v>
      </c>
      <c r="BI211" s="1017" t="s">
        <v>1876</v>
      </c>
      <c r="BJ211" s="1016" t="s">
        <v>1876</v>
      </c>
      <c r="BK211" s="1016" t="s">
        <v>1876</v>
      </c>
      <c r="BL211" s="1017" t="s">
        <v>1876</v>
      </c>
      <c r="BM211" s="1017" t="s">
        <v>1876</v>
      </c>
      <c r="BN211" s="1016" t="s">
        <v>1876</v>
      </c>
      <c r="BO211" s="1016" t="s">
        <v>1876</v>
      </c>
      <c r="BP211" s="1016" t="s">
        <v>1876</v>
      </c>
      <c r="BQ211" s="1016" t="s">
        <v>1876</v>
      </c>
      <c r="BR211" s="1017" t="s">
        <v>1876</v>
      </c>
      <c r="BS211" s="1017" t="s">
        <v>1876</v>
      </c>
      <c r="BT211" s="1016" t="s">
        <v>1876</v>
      </c>
      <c r="BU211" s="1016" t="s">
        <v>1876</v>
      </c>
      <c r="BV211" s="1017" t="s">
        <v>1876</v>
      </c>
      <c r="BW211" s="1017" t="s">
        <v>1876</v>
      </c>
      <c r="BX211" s="1017" t="s">
        <v>1876</v>
      </c>
      <c r="BY211" s="1016" t="s">
        <v>1876</v>
      </c>
      <c r="BZ211" s="983" t="s">
        <v>1876</v>
      </c>
      <c r="CA211" s="983" t="s">
        <v>1876</v>
      </c>
      <c r="CB211" s="1020" t="s">
        <v>1876</v>
      </c>
      <c r="CC211" s="1026" t="s">
        <v>1876</v>
      </c>
      <c r="CD211" s="1022" t="s">
        <v>1876</v>
      </c>
      <c r="CE211" s="1029" t="s">
        <v>1876</v>
      </c>
      <c r="CF211" s="979" t="s">
        <v>1876</v>
      </c>
      <c r="CH211" s="322"/>
      <c r="CI211" s="322"/>
      <c r="CJ211" s="322"/>
      <c r="CK211" s="322"/>
      <c r="CS211" s="174"/>
      <c r="CT211" s="174"/>
      <c r="CU211" s="174"/>
      <c r="DX211" s="323"/>
    </row>
    <row r="212" spans="38:128" ht="19.5" customHeight="1">
      <c r="AL212" s="81"/>
      <c r="AX212" s="781" t="s">
        <v>2322</v>
      </c>
      <c r="AY212" s="781" t="s">
        <v>2388</v>
      </c>
      <c r="AZ212" s="785" t="s">
        <v>2392</v>
      </c>
      <c r="BA212" s="783" t="s">
        <v>2394</v>
      </c>
      <c r="BB212" s="786" t="s">
        <v>2429</v>
      </c>
      <c r="BC212" s="786" t="s">
        <v>2437</v>
      </c>
      <c r="BD212" s="786" t="s">
        <v>2447</v>
      </c>
      <c r="BE212" s="783" t="s">
        <v>2478</v>
      </c>
      <c r="BF212" s="783" t="s">
        <v>2510</v>
      </c>
      <c r="BG212" s="786" t="s">
        <v>2536</v>
      </c>
      <c r="BH212" s="783" t="s">
        <v>2548</v>
      </c>
      <c r="BI212" s="786" t="s">
        <v>2587</v>
      </c>
      <c r="BJ212" s="783" t="s">
        <v>2607</v>
      </c>
      <c r="BK212" s="783" t="s">
        <v>2639</v>
      </c>
      <c r="BL212" s="786" t="s">
        <v>2648</v>
      </c>
      <c r="BM212" s="786" t="s">
        <v>2656</v>
      </c>
      <c r="BN212" s="783" t="s">
        <v>2665</v>
      </c>
      <c r="BO212" s="783" t="s">
        <v>2698</v>
      </c>
      <c r="BP212" s="783" t="s">
        <v>2715</v>
      </c>
      <c r="BQ212" s="783" t="s">
        <v>2726</v>
      </c>
      <c r="BR212" s="786" t="s">
        <v>2736</v>
      </c>
      <c r="BS212" s="786" t="s">
        <v>2742</v>
      </c>
      <c r="BT212" s="783" t="s">
        <v>2751</v>
      </c>
      <c r="BU212" s="783" t="s">
        <v>2778</v>
      </c>
      <c r="BV212" s="786" t="s">
        <v>2796</v>
      </c>
      <c r="BW212" s="786" t="s">
        <v>2799</v>
      </c>
      <c r="BX212" s="786" t="s">
        <v>2803</v>
      </c>
      <c r="BY212" s="783" t="s">
        <v>2817</v>
      </c>
      <c r="BZ212" s="1018" t="s">
        <v>2853</v>
      </c>
      <c r="CA212" s="1018" t="s">
        <v>2867</v>
      </c>
      <c r="CB212" s="1021" t="s">
        <v>2871</v>
      </c>
      <c r="CC212" s="1027" t="s">
        <v>2872</v>
      </c>
      <c r="CD212" s="1023" t="s">
        <v>2874</v>
      </c>
      <c r="CE212" s="1030" t="s">
        <v>2878</v>
      </c>
      <c r="CF212" s="326"/>
      <c r="CH212" s="322"/>
      <c r="CI212" s="322"/>
      <c r="CJ212" s="322"/>
      <c r="CK212" s="322"/>
      <c r="CS212" s="174"/>
      <c r="CT212" s="174"/>
      <c r="CU212" s="174"/>
      <c r="CV212" s="169"/>
      <c r="DX212" s="323"/>
    </row>
    <row r="213" spans="38:128" ht="19.5" customHeight="1">
      <c r="AL213" s="81"/>
      <c r="AX213" s="781" t="s">
        <v>2323</v>
      </c>
      <c r="AY213" s="781" t="s">
        <v>2389</v>
      </c>
      <c r="AZ213" s="981" t="s">
        <v>2393</v>
      </c>
      <c r="BA213" s="783" t="s">
        <v>2395</v>
      </c>
      <c r="BB213" s="786" t="s">
        <v>2430</v>
      </c>
      <c r="BC213" s="786" t="s">
        <v>2438</v>
      </c>
      <c r="BD213" s="786" t="s">
        <v>2448</v>
      </c>
      <c r="BE213" s="783" t="s">
        <v>2479</v>
      </c>
      <c r="BF213" s="783" t="s">
        <v>2511</v>
      </c>
      <c r="BG213" s="786" t="s">
        <v>2537</v>
      </c>
      <c r="BH213" s="783" t="s">
        <v>2549</v>
      </c>
      <c r="BI213" s="786" t="s">
        <v>2588</v>
      </c>
      <c r="BJ213" s="783" t="s">
        <v>2608</v>
      </c>
      <c r="BK213" s="783" t="s">
        <v>2640</v>
      </c>
      <c r="BL213" s="786" t="s">
        <v>2649</v>
      </c>
      <c r="BM213" s="786" t="s">
        <v>2657</v>
      </c>
      <c r="BN213" s="783" t="s">
        <v>2666</v>
      </c>
      <c r="BO213" s="783" t="s">
        <v>2699</v>
      </c>
      <c r="BP213" s="783" t="s">
        <v>2716</v>
      </c>
      <c r="BQ213" s="783" t="s">
        <v>2727</v>
      </c>
      <c r="BR213" s="786" t="s">
        <v>2737</v>
      </c>
      <c r="BS213" s="786" t="s">
        <v>2743</v>
      </c>
      <c r="BT213" s="783" t="s">
        <v>2752</v>
      </c>
      <c r="BU213" s="783" t="s">
        <v>2779</v>
      </c>
      <c r="BV213" s="786" t="s">
        <v>2797</v>
      </c>
      <c r="BW213" s="786" t="s">
        <v>2800</v>
      </c>
      <c r="BX213" s="786" t="s">
        <v>2804</v>
      </c>
      <c r="BY213" s="783" t="s">
        <v>2818</v>
      </c>
      <c r="BZ213" s="1018" t="s">
        <v>2854</v>
      </c>
      <c r="CA213" s="1018" t="s">
        <v>2868</v>
      </c>
      <c r="CC213" s="1028" t="s">
        <v>2873</v>
      </c>
      <c r="CD213" s="1023" t="s">
        <v>2875</v>
      </c>
      <c r="CE213" s="1030" t="s">
        <v>2879</v>
      </c>
      <c r="CF213" s="326"/>
      <c r="CH213" s="322"/>
      <c r="CI213" s="322"/>
      <c r="CJ213" s="322"/>
      <c r="CK213" s="322"/>
      <c r="CS213" s="174"/>
      <c r="CT213" s="174"/>
      <c r="CU213" s="174"/>
      <c r="CV213" s="169"/>
      <c r="DX213" s="323"/>
    </row>
    <row r="214" spans="38:128" ht="19.5" customHeight="1">
      <c r="AL214" s="81"/>
      <c r="AX214" s="781" t="s">
        <v>2324</v>
      </c>
      <c r="AY214" s="781" t="s">
        <v>2390</v>
      </c>
      <c r="BA214" s="783" t="s">
        <v>2396</v>
      </c>
      <c r="BB214" s="786" t="s">
        <v>2431</v>
      </c>
      <c r="BC214" s="786" t="s">
        <v>2439</v>
      </c>
      <c r="BD214" s="786" t="s">
        <v>2449</v>
      </c>
      <c r="BE214" s="783" t="s">
        <v>2480</v>
      </c>
      <c r="BF214" s="783" t="s">
        <v>2512</v>
      </c>
      <c r="BG214" s="786" t="s">
        <v>2538</v>
      </c>
      <c r="BH214" s="783" t="s">
        <v>2550</v>
      </c>
      <c r="BI214" s="786" t="s">
        <v>2589</v>
      </c>
      <c r="BJ214" s="783" t="s">
        <v>2609</v>
      </c>
      <c r="BK214" s="783" t="s">
        <v>2641</v>
      </c>
      <c r="BL214" s="786" t="s">
        <v>2650</v>
      </c>
      <c r="BM214" s="786" t="s">
        <v>2658</v>
      </c>
      <c r="BN214" s="783" t="s">
        <v>2667</v>
      </c>
      <c r="BO214" s="783" t="s">
        <v>2700</v>
      </c>
      <c r="BP214" s="783" t="s">
        <v>2717</v>
      </c>
      <c r="BQ214" s="783" t="s">
        <v>2728</v>
      </c>
      <c r="BR214" s="786" t="s">
        <v>2738</v>
      </c>
      <c r="BS214" s="786" t="s">
        <v>2744</v>
      </c>
      <c r="BT214" s="783" t="s">
        <v>2753</v>
      </c>
      <c r="BU214" s="783" t="s">
        <v>2780</v>
      </c>
      <c r="BV214" s="787" t="s">
        <v>2798</v>
      </c>
      <c r="BW214" s="786" t="s">
        <v>2801</v>
      </c>
      <c r="BX214" s="786" t="s">
        <v>2805</v>
      </c>
      <c r="BY214" s="783" t="s">
        <v>2819</v>
      </c>
      <c r="BZ214" s="1018" t="s">
        <v>2855</v>
      </c>
      <c r="CA214" s="1018" t="s">
        <v>2869</v>
      </c>
      <c r="CC214" s="29"/>
      <c r="CD214" s="1023" t="s">
        <v>2876</v>
      </c>
      <c r="CE214" s="1030" t="s">
        <v>2880</v>
      </c>
      <c r="CF214" s="326"/>
      <c r="CH214" s="322"/>
      <c r="CI214" s="322"/>
      <c r="CJ214" s="322"/>
      <c r="CK214" s="322"/>
      <c r="CV214" s="169"/>
    </row>
    <row r="215" spans="38:128" ht="19.5" customHeight="1">
      <c r="AL215" s="81"/>
      <c r="AX215" s="781" t="s">
        <v>2325</v>
      </c>
      <c r="AY215" s="782" t="s">
        <v>2391</v>
      </c>
      <c r="BA215" s="783" t="s">
        <v>2397</v>
      </c>
      <c r="BB215" s="786" t="s">
        <v>2432</v>
      </c>
      <c r="BC215" s="786" t="s">
        <v>2440</v>
      </c>
      <c r="BD215" s="786" t="s">
        <v>2450</v>
      </c>
      <c r="BE215" s="783" t="s">
        <v>2481</v>
      </c>
      <c r="BF215" s="783" t="s">
        <v>2513</v>
      </c>
      <c r="BG215" s="786" t="s">
        <v>2539</v>
      </c>
      <c r="BH215" s="783" t="s">
        <v>2551</v>
      </c>
      <c r="BI215" s="786" t="s">
        <v>2590</v>
      </c>
      <c r="BJ215" s="783" t="s">
        <v>2610</v>
      </c>
      <c r="BK215" s="783" t="s">
        <v>2642</v>
      </c>
      <c r="BL215" s="786" t="s">
        <v>2651</v>
      </c>
      <c r="BM215" s="786" t="s">
        <v>2659</v>
      </c>
      <c r="BN215" s="783" t="s">
        <v>2668</v>
      </c>
      <c r="BO215" s="783" t="s">
        <v>2701</v>
      </c>
      <c r="BP215" s="783" t="s">
        <v>2718</v>
      </c>
      <c r="BQ215" s="783" t="s">
        <v>2729</v>
      </c>
      <c r="BR215" s="786" t="s">
        <v>2739</v>
      </c>
      <c r="BS215" s="786" t="s">
        <v>2745</v>
      </c>
      <c r="BT215" s="783" t="s">
        <v>2754</v>
      </c>
      <c r="BU215" s="783" t="s">
        <v>2781</v>
      </c>
      <c r="BW215" s="787" t="s">
        <v>2802</v>
      </c>
      <c r="BX215" s="786" t="s">
        <v>2806</v>
      </c>
      <c r="BY215" s="783" t="s">
        <v>2820</v>
      </c>
      <c r="BZ215" s="1018" t="s">
        <v>2856</v>
      </c>
      <c r="CA215" s="1019" t="s">
        <v>2870</v>
      </c>
      <c r="CC215" s="29"/>
      <c r="CD215" s="1024" t="s">
        <v>2877</v>
      </c>
      <c r="CE215" s="1031" t="s">
        <v>2881</v>
      </c>
      <c r="CF215" s="326"/>
      <c r="CH215" s="322"/>
      <c r="CI215" s="322"/>
      <c r="CJ215" s="322"/>
      <c r="CK215" s="322"/>
    </row>
    <row r="216" spans="38:128" ht="19.5" customHeight="1">
      <c r="AL216" s="81"/>
      <c r="AX216" s="781" t="s">
        <v>2326</v>
      </c>
      <c r="BA216" s="783" t="s">
        <v>2398</v>
      </c>
      <c r="BB216" s="786" t="s">
        <v>2433</v>
      </c>
      <c r="BC216" s="786" t="s">
        <v>2441</v>
      </c>
      <c r="BD216" s="786" t="s">
        <v>2451</v>
      </c>
      <c r="BE216" s="783" t="s">
        <v>2482</v>
      </c>
      <c r="BF216" s="783" t="s">
        <v>2514</v>
      </c>
      <c r="BG216" s="786" t="s">
        <v>2540</v>
      </c>
      <c r="BH216" s="783" t="s">
        <v>2552</v>
      </c>
      <c r="BI216" s="786" t="s">
        <v>2591</v>
      </c>
      <c r="BJ216" s="783" t="s">
        <v>2611</v>
      </c>
      <c r="BK216" s="783" t="s">
        <v>2643</v>
      </c>
      <c r="BL216" s="786" t="s">
        <v>2652</v>
      </c>
      <c r="BM216" s="786" t="s">
        <v>2660</v>
      </c>
      <c r="BN216" s="783" t="s">
        <v>2669</v>
      </c>
      <c r="BO216" s="783" t="s">
        <v>2702</v>
      </c>
      <c r="BP216" s="783" t="s">
        <v>2719</v>
      </c>
      <c r="BQ216" s="783" t="s">
        <v>2730</v>
      </c>
      <c r="BR216" s="786" t="s">
        <v>2740</v>
      </c>
      <c r="BS216" s="786" t="s">
        <v>2746</v>
      </c>
      <c r="BT216" s="783" t="s">
        <v>2755</v>
      </c>
      <c r="BU216" s="783" t="s">
        <v>2782</v>
      </c>
      <c r="BX216" s="786" t="s">
        <v>2807</v>
      </c>
      <c r="BY216" s="783" t="s">
        <v>2821</v>
      </c>
      <c r="BZ216" s="1018" t="s">
        <v>2857</v>
      </c>
      <c r="CC216" s="29"/>
      <c r="CD216" s="326"/>
      <c r="CE216" s="326"/>
      <c r="CF216" s="326"/>
      <c r="CH216" s="322"/>
      <c r="CI216" s="322"/>
      <c r="CJ216" s="322"/>
      <c r="CK216" s="322"/>
    </row>
    <row r="217" spans="38:128" ht="19.5" customHeight="1">
      <c r="AL217" s="81"/>
      <c r="AX217" s="781" t="s">
        <v>2327</v>
      </c>
      <c r="BA217" s="783" t="s">
        <v>2399</v>
      </c>
      <c r="BB217" s="786" t="s">
        <v>2434</v>
      </c>
      <c r="BC217" s="786" t="s">
        <v>2442</v>
      </c>
      <c r="BD217" s="786" t="s">
        <v>2452</v>
      </c>
      <c r="BE217" s="783" t="s">
        <v>2483</v>
      </c>
      <c r="BF217" s="783" t="s">
        <v>2515</v>
      </c>
      <c r="BG217" s="786" t="s">
        <v>2541</v>
      </c>
      <c r="BH217" s="783" t="s">
        <v>2553</v>
      </c>
      <c r="BI217" s="786" t="s">
        <v>2592</v>
      </c>
      <c r="BJ217" s="783" t="s">
        <v>2612</v>
      </c>
      <c r="BK217" s="783" t="s">
        <v>2644</v>
      </c>
      <c r="BL217" s="786" t="s">
        <v>2653</v>
      </c>
      <c r="BM217" s="786" t="s">
        <v>2661</v>
      </c>
      <c r="BN217" s="783" t="s">
        <v>2670</v>
      </c>
      <c r="BO217" s="783" t="s">
        <v>2703</v>
      </c>
      <c r="BP217" s="783" t="s">
        <v>2720</v>
      </c>
      <c r="BQ217" s="783" t="s">
        <v>2731</v>
      </c>
      <c r="BR217" s="787" t="s">
        <v>2741</v>
      </c>
      <c r="BS217" s="786" t="s">
        <v>2747</v>
      </c>
      <c r="BT217" s="783" t="s">
        <v>2756</v>
      </c>
      <c r="BU217" s="783" t="s">
        <v>2783</v>
      </c>
      <c r="BX217" s="786" t="s">
        <v>2808</v>
      </c>
      <c r="BY217" s="783" t="s">
        <v>2822</v>
      </c>
      <c r="BZ217" s="1018" t="s">
        <v>2858</v>
      </c>
      <c r="CC217" s="29"/>
      <c r="CD217" s="326"/>
      <c r="CE217" s="326"/>
      <c r="CF217" s="326"/>
      <c r="DX217" s="323"/>
    </row>
    <row r="218" spans="38:128" ht="19.5" customHeight="1">
      <c r="AL218" s="81"/>
      <c r="AX218" s="781" t="s">
        <v>2328</v>
      </c>
      <c r="BA218" s="783" t="s">
        <v>2400</v>
      </c>
      <c r="BB218" s="786" t="s">
        <v>2435</v>
      </c>
      <c r="BC218" s="786" t="s">
        <v>2443</v>
      </c>
      <c r="BD218" s="786" t="s">
        <v>2453</v>
      </c>
      <c r="BE218" s="783" t="s">
        <v>2484</v>
      </c>
      <c r="BF218" s="783" t="s">
        <v>2516</v>
      </c>
      <c r="BG218" s="786" t="s">
        <v>2542</v>
      </c>
      <c r="BH218" s="783" t="s">
        <v>2554</v>
      </c>
      <c r="BI218" s="786" t="s">
        <v>2593</v>
      </c>
      <c r="BJ218" s="783" t="s">
        <v>2613</v>
      </c>
      <c r="BK218" s="783" t="s">
        <v>2645</v>
      </c>
      <c r="BL218" s="786" t="s">
        <v>2654</v>
      </c>
      <c r="BM218" s="786" t="s">
        <v>2662</v>
      </c>
      <c r="BN218" s="783" t="s">
        <v>2671</v>
      </c>
      <c r="BO218" s="783" t="s">
        <v>2704</v>
      </c>
      <c r="BP218" s="783" t="s">
        <v>2721</v>
      </c>
      <c r="BQ218" s="783" t="s">
        <v>2732</v>
      </c>
      <c r="BS218" s="786" t="s">
        <v>2748</v>
      </c>
      <c r="BT218" s="783" t="s">
        <v>2757</v>
      </c>
      <c r="BU218" s="783" t="s">
        <v>2784</v>
      </c>
      <c r="BX218" s="786" t="s">
        <v>2809</v>
      </c>
      <c r="BY218" s="783" t="s">
        <v>2823</v>
      </c>
      <c r="BZ218" s="1018" t="s">
        <v>2859</v>
      </c>
      <c r="CC218" s="29"/>
      <c r="CD218" s="326"/>
      <c r="CE218" s="325"/>
      <c r="CF218" s="326"/>
      <c r="CH218" s="322"/>
      <c r="CI218" s="322"/>
      <c r="CJ218" s="322"/>
      <c r="CK218" s="322"/>
      <c r="DX218" s="323"/>
    </row>
    <row r="219" spans="38:128" ht="19.5" customHeight="1">
      <c r="AL219" s="81"/>
      <c r="AX219" s="781" t="s">
        <v>2329</v>
      </c>
      <c r="BA219" s="783" t="s">
        <v>2401</v>
      </c>
      <c r="BB219" s="787" t="s">
        <v>2436</v>
      </c>
      <c r="BC219" s="786" t="s">
        <v>2444</v>
      </c>
      <c r="BD219" s="786" t="s">
        <v>2454</v>
      </c>
      <c r="BE219" s="783" t="s">
        <v>2485</v>
      </c>
      <c r="BF219" s="783" t="s">
        <v>2517</v>
      </c>
      <c r="BG219" s="786" t="s">
        <v>2543</v>
      </c>
      <c r="BH219" s="783" t="s">
        <v>2555</v>
      </c>
      <c r="BI219" s="786" t="s">
        <v>2594</v>
      </c>
      <c r="BJ219" s="783" t="s">
        <v>2614</v>
      </c>
      <c r="BK219" s="783" t="s">
        <v>2646</v>
      </c>
      <c r="BL219" s="787" t="s">
        <v>2655</v>
      </c>
      <c r="BM219" s="786" t="s">
        <v>2663</v>
      </c>
      <c r="BN219" s="783" t="s">
        <v>2672</v>
      </c>
      <c r="BO219" s="783" t="s">
        <v>2705</v>
      </c>
      <c r="BP219" s="783" t="s">
        <v>2722</v>
      </c>
      <c r="BQ219" s="783" t="s">
        <v>2733</v>
      </c>
      <c r="BS219" s="786" t="s">
        <v>2749</v>
      </c>
      <c r="BT219" s="783" t="s">
        <v>2758</v>
      </c>
      <c r="BU219" s="783" t="s">
        <v>2785</v>
      </c>
      <c r="BX219" s="786" t="s">
        <v>2810</v>
      </c>
      <c r="BY219" s="783" t="s">
        <v>2824</v>
      </c>
      <c r="BZ219" s="1018" t="s">
        <v>2860</v>
      </c>
      <c r="CC219" s="29"/>
      <c r="CD219" s="179"/>
      <c r="CE219" s="179"/>
      <c r="CF219" s="328"/>
      <c r="CH219" s="322"/>
      <c r="CI219" s="322"/>
      <c r="CJ219" s="322"/>
      <c r="CK219" s="322"/>
      <c r="CL219" s="322"/>
      <c r="CM219" s="322"/>
      <c r="CN219" s="322"/>
      <c r="CO219" s="319"/>
      <c r="DX219" s="323"/>
    </row>
    <row r="220" spans="38:128" ht="19.5" customHeight="1">
      <c r="AL220" s="81"/>
      <c r="AX220" s="781" t="s">
        <v>2330</v>
      </c>
      <c r="BA220" s="783" t="s">
        <v>2402</v>
      </c>
      <c r="BC220" s="786" t="s">
        <v>2445</v>
      </c>
      <c r="BD220" s="786" t="s">
        <v>2455</v>
      </c>
      <c r="BE220" s="783" t="s">
        <v>2486</v>
      </c>
      <c r="BF220" s="783" t="s">
        <v>2518</v>
      </c>
      <c r="BG220" s="786" t="s">
        <v>2544</v>
      </c>
      <c r="BH220" s="783" t="s">
        <v>2556</v>
      </c>
      <c r="BI220" s="786" t="s">
        <v>2595</v>
      </c>
      <c r="BJ220" s="783" t="s">
        <v>2615</v>
      </c>
      <c r="BK220" s="784" t="s">
        <v>2647</v>
      </c>
      <c r="BM220" s="787" t="s">
        <v>2664</v>
      </c>
      <c r="BN220" s="783" t="s">
        <v>2673</v>
      </c>
      <c r="BO220" s="783" t="s">
        <v>2706</v>
      </c>
      <c r="BP220" s="783" t="s">
        <v>2723</v>
      </c>
      <c r="BQ220" s="783" t="s">
        <v>2734</v>
      </c>
      <c r="BS220" s="787" t="s">
        <v>2750</v>
      </c>
      <c r="BT220" s="783" t="s">
        <v>2759</v>
      </c>
      <c r="BU220" s="783" t="s">
        <v>2786</v>
      </c>
      <c r="BX220" s="786" t="s">
        <v>2811</v>
      </c>
      <c r="BY220" s="783" t="s">
        <v>2825</v>
      </c>
      <c r="BZ220" s="1018" t="s">
        <v>2861</v>
      </c>
      <c r="CC220" s="29"/>
      <c r="CD220" s="179"/>
      <c r="CE220" s="179"/>
      <c r="CF220" s="328"/>
      <c r="CH220" s="327"/>
      <c r="CI220" s="327"/>
      <c r="CJ220" s="19"/>
      <c r="CK220" s="322"/>
      <c r="CL220" s="322"/>
      <c r="CM220" s="322"/>
      <c r="CN220" s="322"/>
      <c r="CO220" s="319"/>
      <c r="DX220" s="323"/>
    </row>
    <row r="221" spans="38:128" ht="19.5" customHeight="1">
      <c r="AL221" s="81"/>
      <c r="AX221" s="781" t="s">
        <v>2331</v>
      </c>
      <c r="BA221" s="783" t="s">
        <v>2403</v>
      </c>
      <c r="BC221" s="787" t="s">
        <v>2446</v>
      </c>
      <c r="BD221" s="786" t="s">
        <v>2456</v>
      </c>
      <c r="BE221" s="783" t="s">
        <v>2487</v>
      </c>
      <c r="BF221" s="783" t="s">
        <v>2519</v>
      </c>
      <c r="BG221" s="786" t="s">
        <v>2545</v>
      </c>
      <c r="BH221" s="783" t="s">
        <v>2557</v>
      </c>
      <c r="BI221" s="786" t="s">
        <v>2596</v>
      </c>
      <c r="BJ221" s="783" t="s">
        <v>2616</v>
      </c>
      <c r="BN221" s="783" t="s">
        <v>2674</v>
      </c>
      <c r="BO221" s="783" t="s">
        <v>2707</v>
      </c>
      <c r="BP221" s="783" t="s">
        <v>2724</v>
      </c>
      <c r="BQ221" s="784" t="s">
        <v>2735</v>
      </c>
      <c r="BT221" s="783" t="s">
        <v>2760</v>
      </c>
      <c r="BU221" s="783" t="s">
        <v>2787</v>
      </c>
      <c r="BX221" s="786" t="s">
        <v>2812</v>
      </c>
      <c r="BY221" s="783" t="s">
        <v>2826</v>
      </c>
      <c r="BZ221" s="1018" t="s">
        <v>2862</v>
      </c>
      <c r="CC221" s="29"/>
      <c r="CD221" s="179"/>
      <c r="CE221" s="179"/>
      <c r="CF221" s="328"/>
      <c r="CH221" s="327"/>
      <c r="CI221" s="327"/>
      <c r="CJ221" s="19"/>
      <c r="CK221" s="322"/>
      <c r="CL221" s="322"/>
      <c r="CM221" s="322"/>
      <c r="CN221" s="322"/>
      <c r="CO221" s="319"/>
      <c r="DX221" s="323"/>
    </row>
    <row r="222" spans="38:128" ht="19.5" customHeight="1">
      <c r="AL222" s="81"/>
      <c r="AX222" s="781" t="s">
        <v>2332</v>
      </c>
      <c r="BA222" s="783" t="s">
        <v>2404</v>
      </c>
      <c r="BD222" s="786" t="s">
        <v>2457</v>
      </c>
      <c r="BE222" s="783" t="s">
        <v>2488</v>
      </c>
      <c r="BF222" s="783" t="s">
        <v>2520</v>
      </c>
      <c r="BG222" s="786" t="s">
        <v>2546</v>
      </c>
      <c r="BH222" s="783" t="s">
        <v>2558</v>
      </c>
      <c r="BI222" s="786" t="s">
        <v>2597</v>
      </c>
      <c r="BJ222" s="783" t="s">
        <v>2617</v>
      </c>
      <c r="BN222" s="783" t="s">
        <v>2675</v>
      </c>
      <c r="BO222" s="783" t="s">
        <v>2708</v>
      </c>
      <c r="BP222" s="784" t="s">
        <v>2725</v>
      </c>
      <c r="BT222" s="783" t="s">
        <v>2761</v>
      </c>
      <c r="BU222" s="783" t="s">
        <v>2788</v>
      </c>
      <c r="BX222" s="786" t="s">
        <v>2813</v>
      </c>
      <c r="BY222" s="783" t="s">
        <v>2827</v>
      </c>
      <c r="BZ222" s="1018" t="s">
        <v>2863</v>
      </c>
      <c r="CC222" s="29"/>
      <c r="CD222" s="179"/>
      <c r="CE222" s="179"/>
      <c r="CF222" s="328"/>
      <c r="CH222" s="327"/>
      <c r="CI222" s="327"/>
      <c r="CJ222" s="19"/>
      <c r="CK222" s="322"/>
      <c r="DX222" s="323"/>
    </row>
    <row r="223" spans="38:128" ht="19.5" customHeight="1">
      <c r="AL223" s="81"/>
      <c r="AX223" s="781" t="s">
        <v>2333</v>
      </c>
      <c r="BA223" s="783" t="s">
        <v>2405</v>
      </c>
      <c r="BD223" s="786" t="s">
        <v>2458</v>
      </c>
      <c r="BE223" s="783" t="s">
        <v>2489</v>
      </c>
      <c r="BF223" s="783" t="s">
        <v>2521</v>
      </c>
      <c r="BG223" s="787" t="s">
        <v>2547</v>
      </c>
      <c r="BH223" s="783" t="s">
        <v>2559</v>
      </c>
      <c r="BI223" s="786" t="s">
        <v>2598</v>
      </c>
      <c r="BJ223" s="783" t="s">
        <v>2618</v>
      </c>
      <c r="BN223" s="783" t="s">
        <v>2676</v>
      </c>
      <c r="BO223" s="783" t="s">
        <v>2709</v>
      </c>
      <c r="BT223" s="783" t="s">
        <v>2762</v>
      </c>
      <c r="BU223" s="783" t="s">
        <v>2789</v>
      </c>
      <c r="BX223" s="786" t="s">
        <v>2814</v>
      </c>
      <c r="BY223" s="783" t="s">
        <v>2828</v>
      </c>
      <c r="BZ223" s="1018" t="s">
        <v>2864</v>
      </c>
      <c r="CC223" s="29"/>
      <c r="CD223" s="179"/>
      <c r="CE223" s="179"/>
      <c r="CF223" s="328"/>
      <c r="CH223" s="322"/>
      <c r="CI223" s="322"/>
      <c r="CJ223" s="322"/>
      <c r="CK223" s="322"/>
      <c r="DX223" s="323"/>
    </row>
    <row r="224" spans="38:128" ht="19.5" customHeight="1">
      <c r="AL224" s="81"/>
      <c r="AX224" s="781" t="s">
        <v>2334</v>
      </c>
      <c r="BA224" s="783" t="s">
        <v>2406</v>
      </c>
      <c r="BD224" s="786" t="s">
        <v>2459</v>
      </c>
      <c r="BE224" s="783" t="s">
        <v>2490</v>
      </c>
      <c r="BF224" s="783" t="s">
        <v>2522</v>
      </c>
      <c r="BH224" s="783" t="s">
        <v>2560</v>
      </c>
      <c r="BI224" s="786" t="s">
        <v>2599</v>
      </c>
      <c r="BJ224" s="783" t="s">
        <v>2619</v>
      </c>
      <c r="BN224" s="783" t="s">
        <v>2677</v>
      </c>
      <c r="BO224" s="783" t="s">
        <v>2710</v>
      </c>
      <c r="BT224" s="783" t="s">
        <v>2763</v>
      </c>
      <c r="BU224" s="783" t="s">
        <v>2790</v>
      </c>
      <c r="BX224" s="786" t="s">
        <v>2815</v>
      </c>
      <c r="BY224" s="783" t="s">
        <v>2829</v>
      </c>
      <c r="BZ224" s="1018" t="s">
        <v>2865</v>
      </c>
      <c r="CC224" s="29"/>
      <c r="CD224" s="179"/>
      <c r="CE224" s="179"/>
      <c r="CF224" s="328"/>
      <c r="CH224" s="322"/>
      <c r="CI224" s="322"/>
      <c r="CJ224" s="322"/>
      <c r="CK224" s="322"/>
      <c r="DX224" s="323"/>
    </row>
    <row r="225" spans="38:128" ht="19.5" customHeight="1">
      <c r="AL225" s="81"/>
      <c r="AX225" s="781" t="s">
        <v>2335</v>
      </c>
      <c r="BA225" s="783" t="s">
        <v>2407</v>
      </c>
      <c r="BD225" s="786" t="s">
        <v>2460</v>
      </c>
      <c r="BE225" s="783" t="s">
        <v>2491</v>
      </c>
      <c r="BF225" s="783" t="s">
        <v>2523</v>
      </c>
      <c r="BH225" s="783" t="s">
        <v>2561</v>
      </c>
      <c r="BI225" s="786" t="s">
        <v>2600</v>
      </c>
      <c r="BJ225" s="783" t="s">
        <v>2620</v>
      </c>
      <c r="BN225" s="783" t="s">
        <v>2678</v>
      </c>
      <c r="BO225" s="783" t="s">
        <v>2711</v>
      </c>
      <c r="BT225" s="783" t="s">
        <v>2764</v>
      </c>
      <c r="BU225" s="783" t="s">
        <v>2791</v>
      </c>
      <c r="BX225" s="787" t="s">
        <v>2816</v>
      </c>
      <c r="BY225" s="783" t="s">
        <v>2830</v>
      </c>
      <c r="BZ225" s="1019" t="s">
        <v>2866</v>
      </c>
      <c r="CC225" s="29"/>
      <c r="CD225" s="326"/>
      <c r="CE225" s="325"/>
      <c r="CF225" s="326"/>
      <c r="DX225" s="323"/>
    </row>
    <row r="226" spans="38:128" ht="19.5" customHeight="1">
      <c r="AL226" s="81"/>
      <c r="AX226" s="781" t="s">
        <v>2336</v>
      </c>
      <c r="BA226" s="783" t="s">
        <v>2408</v>
      </c>
      <c r="BD226" s="786" t="s">
        <v>2461</v>
      </c>
      <c r="BE226" s="783" t="s">
        <v>2492</v>
      </c>
      <c r="BF226" s="783" t="s">
        <v>2524</v>
      </c>
      <c r="BH226" s="783" t="s">
        <v>2562</v>
      </c>
      <c r="BI226" s="786" t="s">
        <v>2601</v>
      </c>
      <c r="BJ226" s="783" t="s">
        <v>2621</v>
      </c>
      <c r="BN226" s="783" t="s">
        <v>2679</v>
      </c>
      <c r="BO226" s="783" t="s">
        <v>2712</v>
      </c>
      <c r="BT226" s="783" t="s">
        <v>2765</v>
      </c>
      <c r="BU226" s="783" t="s">
        <v>2792</v>
      </c>
      <c r="BY226" s="783" t="s">
        <v>2831</v>
      </c>
      <c r="CC226" s="29"/>
      <c r="CD226" s="326"/>
      <c r="CE226" s="325"/>
      <c r="CF226" s="326"/>
      <c r="DX226" s="323"/>
    </row>
    <row r="227" spans="38:128" ht="19.5" customHeight="1">
      <c r="AL227" s="81"/>
      <c r="AX227" s="781" t="s">
        <v>2337</v>
      </c>
      <c r="BA227" s="783" t="s">
        <v>2409</v>
      </c>
      <c r="BD227" s="786" t="s">
        <v>2462</v>
      </c>
      <c r="BE227" s="783" t="s">
        <v>2493</v>
      </c>
      <c r="BF227" s="783" t="s">
        <v>2525</v>
      </c>
      <c r="BH227" s="783" t="s">
        <v>2563</v>
      </c>
      <c r="BI227" s="786" t="s">
        <v>2602</v>
      </c>
      <c r="BJ227" s="783" t="s">
        <v>2622</v>
      </c>
      <c r="BN227" s="783" t="s">
        <v>2680</v>
      </c>
      <c r="BO227" s="783" t="s">
        <v>2713</v>
      </c>
      <c r="BT227" s="783" t="s">
        <v>2766</v>
      </c>
      <c r="BU227" s="783" t="s">
        <v>2793</v>
      </c>
      <c r="BY227" s="783" t="s">
        <v>2832</v>
      </c>
      <c r="CC227" s="29"/>
      <c r="CD227" s="326"/>
      <c r="CE227" s="325"/>
      <c r="CF227" s="326"/>
      <c r="DX227" s="323"/>
    </row>
    <row r="228" spans="38:128" ht="19.5" customHeight="1">
      <c r="AL228" s="81"/>
      <c r="AX228" s="781" t="s">
        <v>2338</v>
      </c>
      <c r="BA228" s="783" t="s">
        <v>2410</v>
      </c>
      <c r="BD228" s="786" t="s">
        <v>2463</v>
      </c>
      <c r="BE228" s="783" t="s">
        <v>2494</v>
      </c>
      <c r="BF228" s="783" t="s">
        <v>2526</v>
      </c>
      <c r="BH228" s="783" t="s">
        <v>2564</v>
      </c>
      <c r="BI228" s="786" t="s">
        <v>2603</v>
      </c>
      <c r="BJ228" s="783" t="s">
        <v>2623</v>
      </c>
      <c r="BN228" s="783" t="s">
        <v>2681</v>
      </c>
      <c r="BO228" s="784" t="s">
        <v>2714</v>
      </c>
      <c r="BT228" s="783" t="s">
        <v>2767</v>
      </c>
      <c r="BU228" s="783" t="s">
        <v>2794</v>
      </c>
      <c r="BY228" s="783" t="s">
        <v>2833</v>
      </c>
      <c r="CC228" s="29"/>
      <c r="CE228" s="325"/>
      <c r="DX228" s="323"/>
    </row>
    <row r="229" spans="38:128" ht="19.5" customHeight="1">
      <c r="AL229" s="81"/>
      <c r="AX229" s="781" t="s">
        <v>2339</v>
      </c>
      <c r="BA229" s="783" t="s">
        <v>2411</v>
      </c>
      <c r="BD229" s="786" t="s">
        <v>2464</v>
      </c>
      <c r="BE229" s="783" t="s">
        <v>2495</v>
      </c>
      <c r="BF229" s="783" t="s">
        <v>2527</v>
      </c>
      <c r="BH229" s="783" t="s">
        <v>2565</v>
      </c>
      <c r="BI229" s="786" t="s">
        <v>2604</v>
      </c>
      <c r="BJ229" s="783" t="s">
        <v>2624</v>
      </c>
      <c r="BN229" s="783" t="s">
        <v>2682</v>
      </c>
      <c r="BT229" s="783" t="s">
        <v>2768</v>
      </c>
      <c r="BU229" s="784" t="s">
        <v>2795</v>
      </c>
      <c r="BY229" s="783" t="s">
        <v>2834</v>
      </c>
      <c r="CC229" s="29"/>
      <c r="CD229" s="326"/>
      <c r="CE229" s="325"/>
      <c r="CF229" s="326"/>
      <c r="DX229" s="323"/>
    </row>
    <row r="230" spans="38:128" ht="19.5" customHeight="1">
      <c r="AL230" s="81"/>
      <c r="AX230" s="781" t="s">
        <v>2340</v>
      </c>
      <c r="BA230" s="783" t="s">
        <v>2412</v>
      </c>
      <c r="BD230" s="786" t="s">
        <v>2465</v>
      </c>
      <c r="BE230" s="783" t="s">
        <v>2496</v>
      </c>
      <c r="BF230" s="783" t="s">
        <v>2528</v>
      </c>
      <c r="BH230" s="783" t="s">
        <v>2566</v>
      </c>
      <c r="BI230" s="786" t="s">
        <v>2605</v>
      </c>
      <c r="BJ230" s="783" t="s">
        <v>2625</v>
      </c>
      <c r="BN230" s="783" t="s">
        <v>2683</v>
      </c>
      <c r="BT230" s="783" t="s">
        <v>2769</v>
      </c>
      <c r="BY230" s="783" t="s">
        <v>2835</v>
      </c>
      <c r="CC230" s="29"/>
      <c r="CD230" s="326"/>
      <c r="CE230" s="325"/>
      <c r="CF230" s="326"/>
      <c r="DX230" s="323"/>
    </row>
    <row r="231" spans="38:128" ht="19.5" customHeight="1">
      <c r="AL231" s="81"/>
      <c r="AX231" s="781" t="s">
        <v>2341</v>
      </c>
      <c r="BA231" s="783" t="s">
        <v>2413</v>
      </c>
      <c r="BD231" s="786" t="s">
        <v>2466</v>
      </c>
      <c r="BE231" s="783" t="s">
        <v>2497</v>
      </c>
      <c r="BF231" s="783" t="s">
        <v>2529</v>
      </c>
      <c r="BH231" s="783" t="s">
        <v>2567</v>
      </c>
      <c r="BI231" s="787" t="s">
        <v>2606</v>
      </c>
      <c r="BJ231" s="783" t="s">
        <v>2626</v>
      </c>
      <c r="BN231" s="783" t="s">
        <v>2684</v>
      </c>
      <c r="BT231" s="783" t="s">
        <v>2770</v>
      </c>
      <c r="BY231" s="783" t="s">
        <v>2836</v>
      </c>
      <c r="CC231" s="29"/>
      <c r="CD231" s="326"/>
      <c r="CE231" s="325"/>
      <c r="CF231" s="326"/>
      <c r="DX231" s="323"/>
    </row>
    <row r="232" spans="38:128" ht="19.5" customHeight="1">
      <c r="AL232" s="81"/>
      <c r="AX232" s="781" t="s">
        <v>2342</v>
      </c>
      <c r="BA232" s="783" t="s">
        <v>2414</v>
      </c>
      <c r="BD232" s="786" t="s">
        <v>2467</v>
      </c>
      <c r="BE232" s="783" t="s">
        <v>2498</v>
      </c>
      <c r="BF232" s="783" t="s">
        <v>2530</v>
      </c>
      <c r="BH232" s="783" t="s">
        <v>2568</v>
      </c>
      <c r="BJ232" s="783" t="s">
        <v>2627</v>
      </c>
      <c r="BN232" s="783" t="s">
        <v>2685</v>
      </c>
      <c r="BT232" s="783" t="s">
        <v>2771</v>
      </c>
      <c r="BY232" s="783" t="s">
        <v>2837</v>
      </c>
      <c r="CC232" s="29"/>
      <c r="CE232" s="329"/>
      <c r="DX232" s="323"/>
    </row>
    <row r="233" spans="38:128" ht="19.5" customHeight="1">
      <c r="AL233" s="81"/>
      <c r="AX233" s="781" t="s">
        <v>2343</v>
      </c>
      <c r="BA233" s="783" t="s">
        <v>2415</v>
      </c>
      <c r="BD233" s="786" t="s">
        <v>2468</v>
      </c>
      <c r="BE233" s="783" t="s">
        <v>2499</v>
      </c>
      <c r="BF233" s="783" t="s">
        <v>2531</v>
      </c>
      <c r="BH233" s="783" t="s">
        <v>2569</v>
      </c>
      <c r="BJ233" s="783" t="s">
        <v>2628</v>
      </c>
      <c r="BN233" s="783" t="s">
        <v>2686</v>
      </c>
      <c r="BT233" s="783" t="s">
        <v>2772</v>
      </c>
      <c r="BY233" s="783" t="s">
        <v>2838</v>
      </c>
      <c r="CC233" s="29"/>
      <c r="CE233" s="329"/>
      <c r="DX233" s="323"/>
    </row>
    <row r="234" spans="38:128" ht="19.5" customHeight="1">
      <c r="AL234" s="81"/>
      <c r="AX234" s="781" t="s">
        <v>2344</v>
      </c>
      <c r="BA234" s="783" t="s">
        <v>2416</v>
      </c>
      <c r="BD234" s="786" t="s">
        <v>2469</v>
      </c>
      <c r="BE234" s="783" t="s">
        <v>2500</v>
      </c>
      <c r="BF234" s="783" t="s">
        <v>2532</v>
      </c>
      <c r="BH234" s="783" t="s">
        <v>2570</v>
      </c>
      <c r="BJ234" s="783" t="s">
        <v>2629</v>
      </c>
      <c r="BN234" s="783" t="s">
        <v>2687</v>
      </c>
      <c r="BT234" s="783" t="s">
        <v>2773</v>
      </c>
      <c r="BY234" s="783" t="s">
        <v>2839</v>
      </c>
      <c r="CC234" s="29"/>
      <c r="CE234" s="329"/>
      <c r="DX234" s="323"/>
    </row>
    <row r="235" spans="38:128" ht="19.5" customHeight="1">
      <c r="AL235" s="81"/>
      <c r="AX235" s="781" t="s">
        <v>2345</v>
      </c>
      <c r="BA235" s="783" t="s">
        <v>2417</v>
      </c>
      <c r="BD235" s="786" t="s">
        <v>2470</v>
      </c>
      <c r="BE235" s="783" t="s">
        <v>2501</v>
      </c>
      <c r="BF235" s="783" t="s">
        <v>2533</v>
      </c>
      <c r="BH235" s="783" t="s">
        <v>2571</v>
      </c>
      <c r="BJ235" s="783" t="s">
        <v>2630</v>
      </c>
      <c r="BN235" s="783" t="s">
        <v>2688</v>
      </c>
      <c r="BT235" s="783" t="s">
        <v>2774</v>
      </c>
      <c r="BY235" s="783" t="s">
        <v>2840</v>
      </c>
      <c r="CC235" s="29"/>
      <c r="CE235" s="329"/>
      <c r="DX235" s="323"/>
    </row>
    <row r="236" spans="38:128" ht="19.5" customHeight="1">
      <c r="AL236" s="81"/>
      <c r="AX236" s="781" t="s">
        <v>2346</v>
      </c>
      <c r="BA236" s="783" t="s">
        <v>2418</v>
      </c>
      <c r="BD236" s="786" t="s">
        <v>2471</v>
      </c>
      <c r="BE236" s="783" t="s">
        <v>2502</v>
      </c>
      <c r="BF236" s="783" t="s">
        <v>2534</v>
      </c>
      <c r="BH236" s="783" t="s">
        <v>2572</v>
      </c>
      <c r="BJ236" s="783" t="s">
        <v>2631</v>
      </c>
      <c r="BN236" s="783" t="s">
        <v>2689</v>
      </c>
      <c r="BT236" s="783" t="s">
        <v>2775</v>
      </c>
      <c r="BY236" s="783" t="s">
        <v>2841</v>
      </c>
      <c r="CC236" s="29"/>
      <c r="CE236" s="329"/>
      <c r="DX236" s="323"/>
    </row>
    <row r="237" spans="38:128" ht="19.5" customHeight="1">
      <c r="AL237" s="81"/>
      <c r="AX237" s="781" t="s">
        <v>2347</v>
      </c>
      <c r="BA237" s="783" t="s">
        <v>2419</v>
      </c>
      <c r="BD237" s="786" t="s">
        <v>2472</v>
      </c>
      <c r="BE237" s="783" t="s">
        <v>2503</v>
      </c>
      <c r="BF237" s="784" t="s">
        <v>2535</v>
      </c>
      <c r="BH237" s="783" t="s">
        <v>2573</v>
      </c>
      <c r="BJ237" s="783" t="s">
        <v>2632</v>
      </c>
      <c r="BN237" s="783" t="s">
        <v>2690</v>
      </c>
      <c r="BT237" s="783" t="s">
        <v>2776</v>
      </c>
      <c r="BY237" s="783" t="s">
        <v>2842</v>
      </c>
      <c r="CC237" s="29"/>
      <c r="CE237" s="329"/>
      <c r="DX237" s="323"/>
    </row>
    <row r="238" spans="38:128" ht="19.5" customHeight="1">
      <c r="AL238" s="81"/>
      <c r="AX238" s="781" t="s">
        <v>2348</v>
      </c>
      <c r="BA238" s="783" t="s">
        <v>2420</v>
      </c>
      <c r="BD238" s="786" t="s">
        <v>2473</v>
      </c>
      <c r="BE238" s="783" t="s">
        <v>2504</v>
      </c>
      <c r="BH238" s="783" t="s">
        <v>2574</v>
      </c>
      <c r="BJ238" s="783" t="s">
        <v>2633</v>
      </c>
      <c r="BN238" s="783" t="s">
        <v>2691</v>
      </c>
      <c r="BT238" s="784" t="s">
        <v>2777</v>
      </c>
      <c r="BY238" s="783" t="s">
        <v>2843</v>
      </c>
      <c r="CC238" s="29"/>
      <c r="CE238" s="329"/>
      <c r="DX238" s="323"/>
    </row>
    <row r="239" spans="38:128" ht="19.5" customHeight="1">
      <c r="AL239" s="81"/>
      <c r="AX239" s="781" t="s">
        <v>2349</v>
      </c>
      <c r="BA239" s="783" t="s">
        <v>2421</v>
      </c>
      <c r="BD239" s="786" t="s">
        <v>2474</v>
      </c>
      <c r="BE239" s="783" t="s">
        <v>2505</v>
      </c>
      <c r="BH239" s="783" t="s">
        <v>2575</v>
      </c>
      <c r="BJ239" s="783" t="s">
        <v>2634</v>
      </c>
      <c r="BN239" s="783" t="s">
        <v>2692</v>
      </c>
      <c r="BY239" s="783" t="s">
        <v>2844</v>
      </c>
      <c r="CC239" s="29"/>
      <c r="CE239" s="329"/>
      <c r="DX239" s="323"/>
    </row>
    <row r="240" spans="38:128" ht="19.5" customHeight="1">
      <c r="AL240" s="81"/>
      <c r="AX240" s="781" t="s">
        <v>2350</v>
      </c>
      <c r="BA240" s="783" t="s">
        <v>2422</v>
      </c>
      <c r="BD240" s="786" t="s">
        <v>2475</v>
      </c>
      <c r="BE240" s="783" t="s">
        <v>2506</v>
      </c>
      <c r="BH240" s="783" t="s">
        <v>2576</v>
      </c>
      <c r="BJ240" s="783" t="s">
        <v>2635</v>
      </c>
      <c r="BN240" s="783" t="s">
        <v>2693</v>
      </c>
      <c r="BY240" s="783" t="s">
        <v>2845</v>
      </c>
      <c r="CC240" s="29"/>
      <c r="CE240" s="329"/>
      <c r="DX240" s="323"/>
    </row>
    <row r="241" spans="38:128" ht="19.5" customHeight="1">
      <c r="AL241" s="81"/>
      <c r="AX241" s="781" t="s">
        <v>2351</v>
      </c>
      <c r="BA241" s="783" t="s">
        <v>2423</v>
      </c>
      <c r="BD241" s="786" t="s">
        <v>2476</v>
      </c>
      <c r="BE241" s="783" t="s">
        <v>2507</v>
      </c>
      <c r="BH241" s="783" t="s">
        <v>2577</v>
      </c>
      <c r="BJ241" s="783" t="s">
        <v>2636</v>
      </c>
      <c r="BN241" s="783" t="s">
        <v>2694</v>
      </c>
      <c r="BY241" s="783" t="s">
        <v>2846</v>
      </c>
      <c r="CC241" s="29"/>
      <c r="CE241" s="329"/>
      <c r="DX241" s="323"/>
    </row>
    <row r="242" spans="38:128" ht="19.5" customHeight="1">
      <c r="AL242" s="81"/>
      <c r="AX242" s="781" t="s">
        <v>2352</v>
      </c>
      <c r="BA242" s="783" t="s">
        <v>2424</v>
      </c>
      <c r="BD242" s="787" t="s">
        <v>2477</v>
      </c>
      <c r="BE242" s="783" t="s">
        <v>2508</v>
      </c>
      <c r="BH242" s="783" t="s">
        <v>2578</v>
      </c>
      <c r="BJ242" s="783" t="s">
        <v>2637</v>
      </c>
      <c r="BN242" s="783" t="s">
        <v>2695</v>
      </c>
      <c r="BY242" s="783" t="s">
        <v>2847</v>
      </c>
      <c r="CC242" s="29"/>
      <c r="CE242" s="329"/>
      <c r="DX242" s="323"/>
    </row>
    <row r="243" spans="38:128" ht="19.5" customHeight="1">
      <c r="AL243" s="81"/>
      <c r="AX243" s="781" t="s">
        <v>2353</v>
      </c>
      <c r="BA243" s="783" t="s">
        <v>2425</v>
      </c>
      <c r="BE243" s="784" t="s">
        <v>2509</v>
      </c>
      <c r="BH243" s="783" t="s">
        <v>2579</v>
      </c>
      <c r="BJ243" s="784" t="s">
        <v>2638</v>
      </c>
      <c r="BN243" s="783" t="s">
        <v>2696</v>
      </c>
      <c r="BY243" s="783" t="s">
        <v>2848</v>
      </c>
      <c r="CC243" s="29"/>
      <c r="CE243" s="329"/>
      <c r="DX243" s="323"/>
    </row>
    <row r="244" spans="38:128" ht="19.5" customHeight="1">
      <c r="AL244" s="81"/>
      <c r="AX244" s="782" t="s">
        <v>2354</v>
      </c>
      <c r="BA244" s="783" t="s">
        <v>2426</v>
      </c>
      <c r="BH244" s="783" t="s">
        <v>2580</v>
      </c>
      <c r="BN244" s="784" t="s">
        <v>2697</v>
      </c>
      <c r="BY244" s="783" t="s">
        <v>2849</v>
      </c>
      <c r="CC244" s="29"/>
      <c r="CE244" s="329"/>
      <c r="DX244" s="323"/>
    </row>
    <row r="245" spans="38:128" ht="19.5" customHeight="1">
      <c r="AL245" s="81"/>
      <c r="BA245" s="783" t="s">
        <v>2427</v>
      </c>
      <c r="BH245" s="783" t="s">
        <v>2581</v>
      </c>
      <c r="BY245" s="783" t="s">
        <v>2850</v>
      </c>
      <c r="CC245" s="29"/>
      <c r="CE245" s="329"/>
      <c r="DX245" s="323"/>
    </row>
    <row r="246" spans="38:128" ht="19.5" customHeight="1">
      <c r="AL246" s="81"/>
      <c r="BA246" s="784" t="s">
        <v>2428</v>
      </c>
      <c r="BH246" s="783" t="s">
        <v>2582</v>
      </c>
      <c r="BY246" s="783" t="s">
        <v>2851</v>
      </c>
      <c r="CC246" s="29"/>
      <c r="CE246" s="329"/>
      <c r="DX246" s="323"/>
    </row>
    <row r="247" spans="38:128" ht="19.5" customHeight="1">
      <c r="AL247" s="81"/>
      <c r="BH247" s="783" t="s">
        <v>2583</v>
      </c>
      <c r="BY247" s="784" t="s">
        <v>2852</v>
      </c>
      <c r="CC247" s="29"/>
      <c r="CE247" s="329"/>
      <c r="DX247" s="323"/>
    </row>
    <row r="248" spans="38:128" ht="19.5" customHeight="1">
      <c r="AL248" s="81"/>
      <c r="BH248" s="783" t="s">
        <v>2584</v>
      </c>
      <c r="CC248" s="29"/>
      <c r="CE248" s="329"/>
      <c r="DX248" s="323"/>
    </row>
    <row r="249" spans="38:128" ht="19.5" customHeight="1">
      <c r="AL249" s="81"/>
      <c r="BH249" s="783" t="s">
        <v>2585</v>
      </c>
      <c r="CC249" s="29"/>
      <c r="CE249" s="329"/>
      <c r="DX249" s="323"/>
    </row>
    <row r="250" spans="38:128" ht="19.5" customHeight="1">
      <c r="AL250" s="81"/>
      <c r="BH250" s="784" t="s">
        <v>2586</v>
      </c>
      <c r="CC250" s="29"/>
      <c r="CE250" s="329"/>
      <c r="DX250" s="323"/>
    </row>
    <row r="251" spans="38:128" ht="19.5" customHeight="1">
      <c r="AL251" s="81"/>
      <c r="CC251" s="29"/>
      <c r="CE251" s="329"/>
      <c r="DX251" s="323"/>
    </row>
    <row r="252" spans="38:128" ht="19.5" customHeight="1">
      <c r="AL252" s="81"/>
      <c r="AX252" s="18" t="s">
        <v>2882</v>
      </c>
      <c r="CC252" s="29"/>
      <c r="CE252" s="329"/>
      <c r="DX252" s="323"/>
    </row>
    <row r="253" spans="38:128" ht="19.5" customHeight="1">
      <c r="AL253" s="81"/>
      <c r="AX253" s="1010" t="s">
        <v>2883</v>
      </c>
      <c r="AY253" s="1010" t="s">
        <v>2358</v>
      </c>
      <c r="AZ253" s="1010" t="s">
        <v>1875</v>
      </c>
      <c r="BA253" s="1011" t="s">
        <v>2890</v>
      </c>
      <c r="BB253" s="1011" t="s">
        <v>3093</v>
      </c>
      <c r="BC253" s="1011" t="s">
        <v>3095</v>
      </c>
      <c r="BD253" s="1011" t="s">
        <v>3097</v>
      </c>
      <c r="BE253" s="1011" t="s">
        <v>3099</v>
      </c>
      <c r="BF253" s="1011" t="s">
        <v>3101</v>
      </c>
      <c r="BG253" s="1011" t="s">
        <v>2179</v>
      </c>
      <c r="BH253" s="1011" t="s">
        <v>2365</v>
      </c>
      <c r="BI253" s="1011" t="s">
        <v>2891</v>
      </c>
      <c r="BJ253" s="1011" t="s">
        <v>3103</v>
      </c>
      <c r="BK253" s="1011" t="s">
        <v>3105</v>
      </c>
      <c r="BL253" s="790" t="s">
        <v>1877</v>
      </c>
      <c r="CC253" s="29"/>
      <c r="CE253" s="329"/>
      <c r="DX253" s="323"/>
    </row>
    <row r="254" spans="38:128" ht="19.5" customHeight="1">
      <c r="AL254" s="81"/>
      <c r="AX254" s="781" t="s">
        <v>3181</v>
      </c>
      <c r="AY254" s="980" t="s">
        <v>3181</v>
      </c>
      <c r="AZ254" s="780" t="s">
        <v>3181</v>
      </c>
      <c r="BA254" s="1016" t="s">
        <v>3181</v>
      </c>
      <c r="BB254" s="1017" t="s">
        <v>3181</v>
      </c>
      <c r="BC254" s="1017" t="s">
        <v>3181</v>
      </c>
      <c r="BD254" s="1017" t="s">
        <v>3181</v>
      </c>
      <c r="BE254" s="1016" t="s">
        <v>3181</v>
      </c>
      <c r="BF254" s="1017" t="s">
        <v>3181</v>
      </c>
      <c r="BG254" s="1017" t="s">
        <v>3181</v>
      </c>
      <c r="BH254" s="1016" t="s">
        <v>3181</v>
      </c>
      <c r="BI254" s="1017" t="s">
        <v>3181</v>
      </c>
      <c r="BJ254" s="1016" t="s">
        <v>3181</v>
      </c>
      <c r="BK254" s="11" t="s">
        <v>3181</v>
      </c>
      <c r="BL254" s="979" t="s">
        <v>3181</v>
      </c>
      <c r="CC254" s="29"/>
      <c r="CE254" s="329"/>
      <c r="DX254" s="323"/>
    </row>
    <row r="255" spans="38:128" ht="19.5" customHeight="1">
      <c r="AL255" s="81"/>
      <c r="AX255" s="781" t="s">
        <v>2884</v>
      </c>
      <c r="AY255" s="785" t="s">
        <v>3106</v>
      </c>
      <c r="AZ255" s="781" t="s">
        <v>3107</v>
      </c>
      <c r="BA255" s="783" t="s">
        <v>2908</v>
      </c>
      <c r="BB255" s="786" t="s">
        <v>2916</v>
      </c>
      <c r="BC255" s="786" t="s">
        <v>3108</v>
      </c>
      <c r="BD255" s="786" t="s">
        <v>3109</v>
      </c>
      <c r="BE255" s="783" t="s">
        <v>3110</v>
      </c>
      <c r="BF255" s="786" t="s">
        <v>2934</v>
      </c>
      <c r="BG255" s="786" t="s">
        <v>3111</v>
      </c>
      <c r="BH255" s="783" t="s">
        <v>2951</v>
      </c>
      <c r="BI255" s="786" t="s">
        <v>3112</v>
      </c>
      <c r="BJ255" s="783" t="s">
        <v>3113</v>
      </c>
      <c r="BK255" s="11" t="s">
        <v>2981</v>
      </c>
      <c r="CC255" s="29"/>
      <c r="CE255" s="329"/>
      <c r="DX255" s="323"/>
    </row>
    <row r="256" spans="38:128" ht="19.5" customHeight="1">
      <c r="AL256" s="81"/>
      <c r="AX256" s="781" t="s">
        <v>2885</v>
      </c>
      <c r="AY256" s="785" t="s">
        <v>2892</v>
      </c>
      <c r="AZ256" s="781" t="s">
        <v>2896</v>
      </c>
      <c r="BA256" s="783" t="s">
        <v>2909</v>
      </c>
      <c r="BB256" s="786" t="s">
        <v>2917</v>
      </c>
      <c r="BC256" s="786" t="s">
        <v>3114</v>
      </c>
      <c r="BD256" s="786" t="s">
        <v>3115</v>
      </c>
      <c r="BE256" s="783" t="s">
        <v>3116</v>
      </c>
      <c r="BF256" s="786" t="s">
        <v>3117</v>
      </c>
      <c r="BG256" s="786" t="s">
        <v>3118</v>
      </c>
      <c r="BH256" s="783" t="s">
        <v>3119</v>
      </c>
      <c r="BI256" s="786" t="s">
        <v>2966</v>
      </c>
      <c r="BJ256" s="783" t="s">
        <v>2973</v>
      </c>
      <c r="BK256" s="11" t="s">
        <v>2982</v>
      </c>
      <c r="CC256" s="29"/>
      <c r="CE256" s="329"/>
      <c r="DX256" s="323"/>
    </row>
    <row r="257" spans="38:83" ht="19.5" customHeight="1">
      <c r="AL257" s="81"/>
      <c r="AX257" s="781" t="s">
        <v>2886</v>
      </c>
      <c r="AY257" s="785" t="s">
        <v>3120</v>
      </c>
      <c r="AZ257" s="781" t="s">
        <v>2897</v>
      </c>
      <c r="BA257" s="783" t="s">
        <v>2910</v>
      </c>
      <c r="BB257" s="786" t="s">
        <v>3121</v>
      </c>
      <c r="BC257" s="786" t="s">
        <v>2919</v>
      </c>
      <c r="BD257" s="786" t="s">
        <v>2923</v>
      </c>
      <c r="BE257" s="783" t="s">
        <v>2928</v>
      </c>
      <c r="BF257" s="786" t="s">
        <v>3122</v>
      </c>
      <c r="BG257" s="786" t="s">
        <v>3123</v>
      </c>
      <c r="BH257" s="783" t="s">
        <v>2952</v>
      </c>
      <c r="BI257" s="786" t="s">
        <v>2967</v>
      </c>
      <c r="BJ257" s="783" t="s">
        <v>3124</v>
      </c>
      <c r="BK257" s="11" t="s">
        <v>2983</v>
      </c>
      <c r="CC257" s="29"/>
      <c r="CE257" s="329"/>
    </row>
    <row r="258" spans="38:83" ht="19.5" customHeight="1">
      <c r="AL258" s="81"/>
      <c r="AX258" s="781" t="s">
        <v>3092</v>
      </c>
      <c r="AY258" s="785" t="s">
        <v>2893</v>
      </c>
      <c r="AZ258" s="781" t="s">
        <v>3125</v>
      </c>
      <c r="BA258" s="783" t="s">
        <v>2911</v>
      </c>
      <c r="BB258" s="786" t="s">
        <v>2918</v>
      </c>
      <c r="BC258" s="786" t="s">
        <v>3126</v>
      </c>
      <c r="BD258" s="786" t="s">
        <v>2924</v>
      </c>
      <c r="BE258" s="783" t="s">
        <v>2929</v>
      </c>
      <c r="BF258" s="786" t="s">
        <v>2935</v>
      </c>
      <c r="BG258" s="786" t="s">
        <v>3127</v>
      </c>
      <c r="BH258" s="783" t="s">
        <v>3128</v>
      </c>
      <c r="BI258" s="786" t="s">
        <v>3129</v>
      </c>
      <c r="BJ258" s="783" t="s">
        <v>2974</v>
      </c>
      <c r="BK258" s="11" t="s">
        <v>2984</v>
      </c>
      <c r="CC258" s="29"/>
    </row>
    <row r="259" spans="38:83" ht="19.5" customHeight="1">
      <c r="AL259" s="81"/>
      <c r="AX259" s="781" t="s">
        <v>3094</v>
      </c>
      <c r="AY259" s="785" t="s">
        <v>3130</v>
      </c>
      <c r="AZ259" s="781" t="s">
        <v>2898</v>
      </c>
      <c r="BA259" s="783" t="s">
        <v>3131</v>
      </c>
      <c r="BB259" s="787" t="s">
        <v>3132</v>
      </c>
      <c r="BC259" s="786" t="s">
        <v>2920</v>
      </c>
      <c r="BD259" s="786" t="s">
        <v>2925</v>
      </c>
      <c r="BE259" s="783" t="s">
        <v>2930</v>
      </c>
      <c r="BF259" s="786" t="s">
        <v>2936</v>
      </c>
      <c r="BG259" s="786" t="s">
        <v>3133</v>
      </c>
      <c r="BH259" s="783" t="s">
        <v>3134</v>
      </c>
      <c r="BI259" s="786" t="s">
        <v>2968</v>
      </c>
      <c r="BJ259" s="783" t="s">
        <v>2975</v>
      </c>
      <c r="BK259" s="11" t="s">
        <v>3135</v>
      </c>
      <c r="CC259" s="29"/>
    </row>
    <row r="260" spans="38:83" ht="19.5" customHeight="1">
      <c r="AL260" s="81"/>
      <c r="AX260" s="781" t="s">
        <v>3096</v>
      </c>
      <c r="AY260" s="785" t="s">
        <v>2894</v>
      </c>
      <c r="AZ260" s="781" t="s">
        <v>2899</v>
      </c>
      <c r="BA260" s="783" t="s">
        <v>2912</v>
      </c>
      <c r="BC260" s="786" t="s">
        <v>3136</v>
      </c>
      <c r="BD260" s="786" t="s">
        <v>3137</v>
      </c>
      <c r="BE260" s="783" t="s">
        <v>3138</v>
      </c>
      <c r="BF260" s="786" t="s">
        <v>2937</v>
      </c>
      <c r="BG260" s="786" t="s">
        <v>3139</v>
      </c>
      <c r="BH260" s="783" t="s">
        <v>3140</v>
      </c>
      <c r="BI260" s="786" t="s">
        <v>2969</v>
      </c>
      <c r="BJ260" s="783" t="s">
        <v>2976</v>
      </c>
      <c r="CC260" s="29"/>
    </row>
    <row r="261" spans="38:83" ht="19.5" customHeight="1">
      <c r="AL261" s="81"/>
      <c r="AX261" s="781" t="s">
        <v>3098</v>
      </c>
      <c r="AY261" s="785" t="s">
        <v>3141</v>
      </c>
      <c r="AZ261" s="781" t="s">
        <v>2900</v>
      </c>
      <c r="BA261" s="783" t="s">
        <v>2913</v>
      </c>
      <c r="BC261" s="786" t="s">
        <v>2921</v>
      </c>
      <c r="BD261" s="786" t="s">
        <v>2926</v>
      </c>
      <c r="BE261" s="783" t="s">
        <v>3142</v>
      </c>
      <c r="BF261" s="786" t="s">
        <v>2938</v>
      </c>
      <c r="BG261" s="786" t="s">
        <v>2939</v>
      </c>
      <c r="BH261" s="783" t="s">
        <v>3143</v>
      </c>
      <c r="BI261" s="786" t="s">
        <v>2970</v>
      </c>
      <c r="BJ261" s="783" t="s">
        <v>2977</v>
      </c>
      <c r="CC261" s="29"/>
    </row>
    <row r="262" spans="38:83" ht="19.5" customHeight="1">
      <c r="AL262" s="81"/>
      <c r="AX262" s="781" t="s">
        <v>3100</v>
      </c>
      <c r="AY262" s="785" t="s">
        <v>3144</v>
      </c>
      <c r="AZ262" s="781" t="s">
        <v>2901</v>
      </c>
      <c r="BA262" s="783" t="s">
        <v>2914</v>
      </c>
      <c r="BC262" s="786" t="s">
        <v>2922</v>
      </c>
      <c r="BD262" s="786" t="s">
        <v>3145</v>
      </c>
      <c r="BE262" s="783" t="s">
        <v>2931</v>
      </c>
      <c r="BF262" s="787" t="s">
        <v>3146</v>
      </c>
      <c r="BG262" s="786" t="s">
        <v>2940</v>
      </c>
      <c r="BH262" s="783" t="s">
        <v>2953</v>
      </c>
      <c r="BI262" s="786" t="s">
        <v>3147</v>
      </c>
      <c r="BJ262" s="783" t="s">
        <v>3148</v>
      </c>
      <c r="CC262" s="29"/>
    </row>
    <row r="263" spans="38:83" ht="19.5" customHeight="1">
      <c r="AL263" s="81"/>
      <c r="AX263" s="781" t="s">
        <v>2887</v>
      </c>
      <c r="AY263" s="981" t="s">
        <v>2895</v>
      </c>
      <c r="AZ263" s="781" t="s">
        <v>2902</v>
      </c>
      <c r="BA263" s="783" t="s">
        <v>3149</v>
      </c>
      <c r="BC263" s="787" t="s">
        <v>3150</v>
      </c>
      <c r="BD263" s="786" t="s">
        <v>2927</v>
      </c>
      <c r="BE263" s="783" t="s">
        <v>2932</v>
      </c>
      <c r="BG263" s="786" t="s">
        <v>2941</v>
      </c>
      <c r="BH263" s="783" t="s">
        <v>2954</v>
      </c>
      <c r="BI263" s="786" t="s">
        <v>2971</v>
      </c>
      <c r="BJ263" s="783" t="s">
        <v>2978</v>
      </c>
      <c r="CC263" s="29"/>
    </row>
    <row r="264" spans="38:83" ht="19.5" customHeight="1">
      <c r="AL264" s="81"/>
      <c r="AX264" s="781" t="s">
        <v>2888</v>
      </c>
      <c r="AZ264" s="781" t="s">
        <v>2903</v>
      </c>
      <c r="BA264" s="784" t="s">
        <v>2915</v>
      </c>
      <c r="BD264" s="786" t="s">
        <v>3151</v>
      </c>
      <c r="BE264" s="783" t="s">
        <v>3152</v>
      </c>
      <c r="BG264" s="786" t="s">
        <v>2942</v>
      </c>
      <c r="BH264" s="783" t="s">
        <v>3153</v>
      </c>
      <c r="BI264" s="787" t="s">
        <v>2972</v>
      </c>
      <c r="BJ264" s="783" t="s">
        <v>3154</v>
      </c>
      <c r="CC264" s="29"/>
    </row>
    <row r="265" spans="38:83" ht="19.5" customHeight="1">
      <c r="AL265" s="81"/>
      <c r="AX265" s="781" t="s">
        <v>2889</v>
      </c>
      <c r="AZ265" s="781" t="s">
        <v>2904</v>
      </c>
      <c r="BD265" s="787" t="s">
        <v>3155</v>
      </c>
      <c r="BE265" s="783" t="s">
        <v>3156</v>
      </c>
      <c r="BG265" s="786" t="s">
        <v>2943</v>
      </c>
      <c r="BH265" s="783" t="s">
        <v>2955</v>
      </c>
      <c r="BJ265" s="783" t="s">
        <v>2979</v>
      </c>
      <c r="CC265" s="29"/>
    </row>
    <row r="266" spans="38:83" ht="19.5" customHeight="1">
      <c r="AL266" s="81"/>
      <c r="AX266" s="781" t="s">
        <v>3102</v>
      </c>
      <c r="AZ266" s="781" t="s">
        <v>2905</v>
      </c>
      <c r="BE266" s="783" t="s">
        <v>2933</v>
      </c>
      <c r="BG266" s="786" t="s">
        <v>2944</v>
      </c>
      <c r="BH266" s="783" t="s">
        <v>2956</v>
      </c>
      <c r="BJ266" s="783" t="s">
        <v>2980</v>
      </c>
      <c r="CC266" s="29"/>
    </row>
    <row r="267" spans="38:83" ht="19.5" customHeight="1">
      <c r="AL267" s="81"/>
      <c r="AX267" s="782" t="s">
        <v>3104</v>
      </c>
      <c r="AZ267" s="781" t="s">
        <v>2906</v>
      </c>
      <c r="BE267" s="783" t="s">
        <v>3157</v>
      </c>
      <c r="BG267" s="786" t="s">
        <v>2945</v>
      </c>
      <c r="BH267" s="783" t="s">
        <v>3158</v>
      </c>
      <c r="BJ267" s="784" t="s">
        <v>3159</v>
      </c>
      <c r="CC267" s="29"/>
    </row>
    <row r="268" spans="38:83" ht="19.5" customHeight="1">
      <c r="AL268" s="81"/>
      <c r="AZ268" s="781" t="s">
        <v>3160</v>
      </c>
      <c r="BE268" s="784" t="s">
        <v>3161</v>
      </c>
      <c r="BG268" s="786" t="s">
        <v>2946</v>
      </c>
      <c r="BH268" s="783" t="s">
        <v>3162</v>
      </c>
      <c r="CC268" s="29"/>
    </row>
    <row r="269" spans="38:83" ht="19.5" customHeight="1">
      <c r="AL269" s="81"/>
      <c r="AZ269" s="781" t="s">
        <v>3163</v>
      </c>
      <c r="BG269" s="786" t="s">
        <v>3164</v>
      </c>
      <c r="BH269" s="783" t="s">
        <v>3165</v>
      </c>
      <c r="CC269" s="29"/>
    </row>
    <row r="270" spans="38:83" ht="19.5" customHeight="1">
      <c r="AL270" s="81"/>
      <c r="AZ270" s="781" t="s">
        <v>3166</v>
      </c>
      <c r="BG270" s="786" t="s">
        <v>3167</v>
      </c>
      <c r="BH270" s="783" t="s">
        <v>3168</v>
      </c>
      <c r="CC270" s="29"/>
    </row>
    <row r="271" spans="38:83" ht="19.5" customHeight="1">
      <c r="AL271" s="81"/>
      <c r="AZ271" s="782" t="s">
        <v>2907</v>
      </c>
      <c r="BG271" s="786" t="s">
        <v>3169</v>
      </c>
      <c r="BH271" s="783" t="s">
        <v>3170</v>
      </c>
    </row>
    <row r="272" spans="38:83" ht="19.5" customHeight="1">
      <c r="AL272" s="81"/>
      <c r="BG272" s="786" t="s">
        <v>2947</v>
      </c>
      <c r="BH272" s="783" t="s">
        <v>3171</v>
      </c>
    </row>
    <row r="273" spans="38:60" ht="19.5" customHeight="1">
      <c r="AL273" s="81"/>
      <c r="BG273" s="786" t="s">
        <v>3172</v>
      </c>
      <c r="BH273" s="783" t="s">
        <v>3173</v>
      </c>
    </row>
    <row r="274" spans="38:60" ht="19.5" customHeight="1">
      <c r="AL274" s="81"/>
      <c r="BG274" s="786" t="s">
        <v>3174</v>
      </c>
      <c r="BH274" s="783" t="s">
        <v>3175</v>
      </c>
    </row>
    <row r="275" spans="38:60" ht="19.5" customHeight="1">
      <c r="AL275" s="81"/>
      <c r="BG275" s="786" t="s">
        <v>3176</v>
      </c>
      <c r="BH275" s="783" t="s">
        <v>3177</v>
      </c>
    </row>
    <row r="276" spans="38:60" ht="19.5" customHeight="1">
      <c r="BG276" s="786" t="s">
        <v>3178</v>
      </c>
      <c r="BH276" s="783" t="s">
        <v>2957</v>
      </c>
    </row>
    <row r="277" spans="38:60" ht="19.5" customHeight="1">
      <c r="BG277" s="786" t="s">
        <v>2948</v>
      </c>
      <c r="BH277" s="783" t="s">
        <v>2958</v>
      </c>
    </row>
    <row r="278" spans="38:60" ht="19.5" customHeight="1">
      <c r="BG278" s="786" t="s">
        <v>2949</v>
      </c>
      <c r="BH278" s="783" t="s">
        <v>2959</v>
      </c>
    </row>
    <row r="279" spans="38:60" ht="19.5" customHeight="1">
      <c r="BG279" s="787" t="s">
        <v>2950</v>
      </c>
      <c r="BH279" s="783" t="s">
        <v>2960</v>
      </c>
    </row>
    <row r="280" spans="38:60" ht="19.5" customHeight="1">
      <c r="BH280" s="783" t="s">
        <v>3179</v>
      </c>
    </row>
    <row r="281" spans="38:60" ht="19.5" customHeight="1">
      <c r="BH281" s="783" t="s">
        <v>2961</v>
      </c>
    </row>
    <row r="282" spans="38:60" ht="19.5" customHeight="1">
      <c r="BH282" s="783" t="s">
        <v>2962</v>
      </c>
    </row>
    <row r="283" spans="38:60" ht="19.5" customHeight="1">
      <c r="BH283" s="783" t="s">
        <v>2963</v>
      </c>
    </row>
    <row r="284" spans="38:60" ht="19.5" customHeight="1">
      <c r="BH284" s="783" t="s">
        <v>3180</v>
      </c>
    </row>
    <row r="285" spans="38:60" ht="19.5" customHeight="1">
      <c r="BH285" s="783" t="s">
        <v>2964</v>
      </c>
    </row>
    <row r="286" spans="38:60" ht="19.5" customHeight="1">
      <c r="BH286" s="784" t="s">
        <v>2965</v>
      </c>
    </row>
  </sheetData>
  <sheetProtection password="842B" sheet="1" objects="1" scenarios="1" selectLockedCells="1" selectUnlockedCells="1"/>
  <protectedRanges>
    <protectedRange sqref="BG30:BK39 BJ69:BJ86 BG46:BJ46 BI69:BI85 BG69:BH69 BG73:BH85 BG18:BJ29 BG64:BJ68 BG48:BJ48 BG55:BK55 BG50:BJ54 BG40:BJ44 BG57:BK63 BG56:BJ56" name="範囲1_4"/>
    <protectedRange sqref="C11:N13 Q69:Z69 AF11:AJ13 AB69:AD69 Q11:Z13 AB11:AD13 C69:N69 AF69:AJ69 AB142:AD143 AF126:AJ127 Q142:Z143 X109:AB109 Q110:AB111 AE129:AK129 Q129:AB129 AE119:AK120 Q119:AB120 Q126:AD127 Q128:AK128 AE131:AK134 Q131:AB134 Q130:AK130 AE122:AK125 Q122:AB125 AF121:AJ121 Q121:AD121 AE100:AK111 Q100:AB108 Q112:Z118 AB112:AD118 AF112:AJ118 Q135:AD141 AF135:AJ143 C90:N143" name="範囲1"/>
    <protectedRange sqref="D14:I15 K14:P15" name="範囲1_8_1"/>
    <protectedRange sqref="C17:I17 C62 D63:I63 C36 D38:I38 C39:I39" name="範囲1_1_2_1"/>
    <protectedRange sqref="C64:I64 C18:I23 C46:I48 C40:I43 C50:I51 C26:I35" name="範囲1_2_2_1"/>
    <protectedRange sqref="L63:O63 AE71 AB71:AC71 AF72:AF75 AM83 AQ83:AS83 AA71:AA75 AG71:AI75 AB72:AD75 L89:O89 AQ70:AS71 AF85:AI85 AH83:AI83 AF84:AJ84 AM70:AM71 L86:O86 V73:Y73 Q72:T73 AB83:AD85 AP64:AS64 V64:Y64 Q63:T64 AJ64:AN64 AA64:AH64 V41 Q41 S41:T41 V42:W43 X41:Y43 AB41:AH43 AA42:AA43 AJ41:AN43 Q18:Y19 AB18:AE19 AK20 Q20:T23 U21 AA20:AF20 Q40:Y40 AB40:AE40 AG40:AH40 AJ40 V20 V22:V23 W20:Y23 AB21:AE23 AG18:AH23 AP18:AS23 AJ18:AJ23 L72:O72 V70:Z72 V75 AF76:AI82 AA76:AD82 V76:Y85 Q75:T86 AP50:AS52 Q50:Y52 AB50:AE52 AG50:AH52 AJ50:AJ52 AL50:AN52 AL46:AN48 AJ46:AJ48 AG46:AH48 AB46:AE48 Q46:Y48 AP46:AS48 AP42:AS43 AL18:AL23 AN18:AN23 AM18 AM20:AM23 P42 Q42:T43 AL40:AQ40 AS40 Q26:T35 V26:Y35 AA26:AH35 AP26:AS35 AJ26:AN35" name="範囲1_8_2"/>
    <protectedRange sqref="O64 L64 J41:J42 O18:O23 L18:L23 L50:L52 O50:O52 O46:O48 L46:L48 L40:L43 O40:O43 O26:O35 L26:L35" name="範囲14_1"/>
    <protectedRange sqref="C70 C61 C80:I89 D36:I37 C72:C75 D70:I79 C77 C79 D61:I62" name="範囲1_6_1"/>
    <protectedRange sqref="Q87:Z88 J87:N88 AK83:AL83 AK84:AO85 AQ84:AS85 AF86:AJ88 AB86:AD88 J63:K63 AK71:AL71 AA70:AC70 V86:Z86 J89:K89 L73:P74 J70:K75 Q74 M75:P75 Y75 V74 W75 J86:K86 J20:K23 J36 L36 J40:K40 K41:K42 K36:K38 M36:N38 L38 O71 L70 L71:M71 T71 Q70 Q71:R71 AQ72:AS82 AK72:AO82 J76:P85 J50:K52 J46:K48 J43:K43 V61:Z63 Q61:S62 AB61:AD63 J61:N62 AG61:AJ62 AF61:AF63 J26:K35" name="範囲1_9"/>
    <protectedRange sqref="J64:K64" name="範囲1_8_3"/>
    <protectedRange sqref="J18:K19 L63:U63 AM70:AM71 AQ70:AT71 AE71 AB71:AC71 AB72:AF75 AM83 AQ83:AT83 AG71:AJ75 AA71:AA75 AB83:AE83 AA70:AB70 AH83:AJ83 AB84:AJ85 L86:U86 L89:P89 Q73:Z73 Q83:Z85 L36 Q64:AT64 Q41 S41:V41 X41:X43 Y42:AA43 Y41:Z41 M36:M38 L38 Q18:Z19 AB18:AE19 U21 AG18:AJ19 Q40:Z40 AB40:AE40 AG40:AJ40 Q20:T23 U20:AK20 U22:V23 W21:Z23 AB21:AE23 AL18:AT18 AG21:AJ23 V70:Z71 L72:Z72 Q75:V75 Q76:AJ82 AS40:AT40 AL40:AQ40 Q50:Z52 AB50:AE52 AG50:AJ52 AL50:AT52 AL46:AT48 AG46:AJ48 AB46:AE48 Q46:Z48 AL20:AT23 AP19:AT19 AL19 AN19 P42 Q42:W43 AB41:AO43 AP42:AT43 Q61:R62 L61:M62 Q26:AT35" name="範囲26"/>
    <protectedRange sqref="Q97:Z99 AB97:AD99 AF97:AJ99 Q96:AK96 AE95:AK95 Q95:AB95 Q90:AK94" name="範囲1_1"/>
    <protectedRange sqref="Q89:T89" name="範囲1_8_2_1"/>
    <protectedRange sqref="AF89:AJ89 AB89:AD89 V89:Z89" name="範囲1_9_1"/>
    <protectedRange sqref="Q89:U89" name="範囲26_1"/>
    <protectedRange sqref="AJ56 AG56:AH56 AB56:AE56 Q56:Y56" name="範囲1_8_2_2"/>
    <protectedRange sqref="L56 O56" name="範囲14_1_1"/>
    <protectedRange sqref="J57:N57 J56:K56 V57:Z57 Q57:S57" name="範囲1_9_2"/>
    <protectedRange sqref="L57:M57 Q57:R57 AG56:AJ56 AB56:AE56 Q56:Z56" name="範囲26_2"/>
    <protectedRange sqref="AB57:AD57 AF57:AJ57" name="範囲1_9_3"/>
    <protectedRange sqref="C52:I55" name="範囲1_2_2_1_1"/>
    <protectedRange sqref="V53:Z55 Q53:S55 AB53:AD55 J53:N55 AF53:AJ55" name="範囲1_9_4"/>
    <protectedRange sqref="Q53:R55 L53:M55" name="範囲26_3"/>
    <protectedRange sqref="AP25:AS25 AK25:AN25" name="範囲1_8_2_3"/>
    <protectedRange sqref="AK25:AT25" name="範囲26_4"/>
    <protectedRange sqref="C24:I25" name="範囲1_2_2_1_1_1"/>
    <protectedRange sqref="AL24:AN24 Q24:Y24 AB24:AE24 AG24:AH24 AP24:AS24 AJ24" name="範囲1_8_2_1_1"/>
    <protectedRange sqref="O24 L24" name="範囲14_1_1_1"/>
    <protectedRange sqref="J24:K24 Q24:Z24 AB24:AE24 AG24:AJ24 AL24:AT24" name="範囲26_1_1"/>
    <protectedRange sqref="L25" name="範囲14_1_2"/>
    <protectedRange sqref="J25:K25" name="範囲1_9_1_1"/>
    <protectedRange sqref="Q25:T25 AA25:AH25 AJ25 V25:X25" name="範囲1_8_2_4"/>
    <protectedRange sqref="Q25:X25 AA25:AJ25" name="範囲26_5"/>
    <protectedRange sqref="O25 Y25" name="範囲14_1_2_1"/>
    <protectedRange sqref="C56:I58" name="範囲1_6_1_2"/>
    <protectedRange sqref="J58:N58 V58:Z58 Q58:S58 AB58:AD58 AF58:AJ58" name="範囲1_9_5"/>
    <protectedRange sqref="L58:M58 Q58:R58" name="範囲26_6"/>
    <protectedRange sqref="Q67:T68 V67:X68" name="範囲1_8_2_6"/>
    <protectedRange sqref="O67:O68" name="範囲14_1_4"/>
    <protectedRange sqref="Q67:X68" name="範囲26_8"/>
    <protectedRange sqref="AB67:AD68 AF67:AJ68 Y67:Z68" name="範囲1_9_3_1"/>
    <protectedRange sqref="C44:I44" name="範囲1_2_2_1_2"/>
    <protectedRange sqref="Q44:Y44 AB44:AE44 AG44:AH44 AJ44 AL44:AN44 AP44:AS44" name="範囲1_8_2_7"/>
    <protectedRange sqref="L44 O44" name="範囲14_1_5"/>
    <protectedRange sqref="J44:K44" name="範囲1_9_7"/>
    <protectedRange sqref="Q44:Z44 AB44:AE44 AG44:AJ44 AL44:AT44" name="範囲26_9"/>
    <protectedRange sqref="AL59:AN59 AP59:AS59 AJ59 AG59:AH59 AB59:AE59 Q59:Y59" name="範囲1_8_2_8"/>
    <protectedRange sqref="L59 O59" name="範囲14_1_6"/>
    <protectedRange sqref="C59:I60" name="範囲1_6_1_3"/>
    <protectedRange sqref="J59:K59 AI60:AJ60" name="範囲1_9_8"/>
    <protectedRange sqref="AL59:AT59 AG59:AJ59 AB59:AE59 Q59:Z59" name="範囲26_10"/>
    <protectedRange sqref="V60:Z60 Q60:S60 AB60:AD60 AF60:AH60 J60:N60" name="範囲1_9_9"/>
    <protectedRange sqref="Q60:R60 L60:M60" name="範囲26_11"/>
    <protectedRange sqref="AP65:AS65 V65:Y65 Q65:T65 AJ65:AN65 AA65:AH65" name="範囲1_8_2_5"/>
    <protectedRange sqref="O65" name="範囲14_1_3"/>
    <protectedRange sqref="Q65:AT65" name="範囲26_7"/>
    <protectedRange sqref="C65:I65" name="範囲1_6_1_1"/>
    <protectedRange sqref="J65:N65" name="範囲1_9_2_2"/>
    <protectedRange sqref="L65:M65" name="範囲26_2_2"/>
    <protectedRange sqref="C68:I68 D66:I66" name="範囲1_6_1_1_2"/>
    <protectedRange sqref="J67:N68" name="範囲1_9_2_3"/>
    <protectedRange sqref="L67:M68" name="範囲26_2_3"/>
    <protectedRange sqref="J66:N66" name="範囲1_9_4_1"/>
    <protectedRange sqref="L66:M66" name="範囲26_3_1"/>
    <protectedRange sqref="Q66:T66 V66:X66" name="範囲1_8_2_9"/>
    <protectedRange sqref="O66" name="範囲14_1_7"/>
    <protectedRange sqref="Q66:X66" name="範囲26_12"/>
    <protectedRange sqref="AB66:AD66 AF66:AJ66 Y66:Z66" name="範囲1_9_5_1"/>
  </protectedRanges>
  <mergeCells count="452">
    <mergeCell ref="Y52:AB52"/>
    <mergeCell ref="Y53:AB53"/>
    <mergeCell ref="AD53:AF53"/>
    <mergeCell ref="C66:I68"/>
    <mergeCell ref="J66:N66"/>
    <mergeCell ref="Q66:S66"/>
    <mergeCell ref="V66:X66"/>
    <mergeCell ref="Y66:AT66"/>
    <mergeCell ref="Q68:S68"/>
    <mergeCell ref="V68:X68"/>
    <mergeCell ref="Y68:AT68"/>
    <mergeCell ref="L56:N56"/>
    <mergeCell ref="O56:P56"/>
    <mergeCell ref="Q56:T56"/>
    <mergeCell ref="U56:X56"/>
    <mergeCell ref="Y56:AB56"/>
    <mergeCell ref="AC56:AF56"/>
    <mergeCell ref="AG56:AJ56"/>
    <mergeCell ref="AS56:AT56"/>
    <mergeCell ref="J57:N57"/>
    <mergeCell ref="O57:X57"/>
    <mergeCell ref="Y57:Z57"/>
    <mergeCell ref="AA57:AL57"/>
    <mergeCell ref="AI53:AM53"/>
    <mergeCell ref="AG4:AK4"/>
    <mergeCell ref="AL4:AO4"/>
    <mergeCell ref="AL5:AO5"/>
    <mergeCell ref="AD47:AF47"/>
    <mergeCell ref="AH47:AJ47"/>
    <mergeCell ref="AC48:AF48"/>
    <mergeCell ref="AG48:AJ48"/>
    <mergeCell ref="AK48:AT48"/>
    <mergeCell ref="C56:I58"/>
    <mergeCell ref="J58:N58"/>
    <mergeCell ref="P58:S58"/>
    <mergeCell ref="U58:X58"/>
    <mergeCell ref="AO49:AQ49"/>
    <mergeCell ref="AR49:AT49"/>
    <mergeCell ref="AC52:AF52"/>
    <mergeCell ref="AG52:AJ52"/>
    <mergeCell ref="AK52:AT52"/>
    <mergeCell ref="J53:N53"/>
    <mergeCell ref="O53:X53"/>
    <mergeCell ref="C52:I55"/>
    <mergeCell ref="L52:N52"/>
    <mergeCell ref="O52:P52"/>
    <mergeCell ref="Q52:T52"/>
    <mergeCell ref="U52:X52"/>
    <mergeCell ref="C17:I17"/>
    <mergeCell ref="C18:I18"/>
    <mergeCell ref="J18:K18"/>
    <mergeCell ref="L18:N18"/>
    <mergeCell ref="O18:P18"/>
    <mergeCell ref="Q18:T18"/>
    <mergeCell ref="U18:X18"/>
    <mergeCell ref="AE5:AF5"/>
    <mergeCell ref="C4:H4"/>
    <mergeCell ref="I4:K4"/>
    <mergeCell ref="L4:AB4"/>
    <mergeCell ref="AC4:AF4"/>
    <mergeCell ref="C20:I20"/>
    <mergeCell ref="L20:N20"/>
    <mergeCell ref="O20:P20"/>
    <mergeCell ref="AP3:AT3"/>
    <mergeCell ref="C3:H3"/>
    <mergeCell ref="I3:K3"/>
    <mergeCell ref="L3:Q3"/>
    <mergeCell ref="R3:S3"/>
    <mergeCell ref="T3:V3"/>
    <mergeCell ref="W3:Y3"/>
    <mergeCell ref="AP4:AT4"/>
    <mergeCell ref="C5:H5"/>
    <mergeCell ref="J5:K5"/>
    <mergeCell ref="M5:N5"/>
    <mergeCell ref="P5:Q5"/>
    <mergeCell ref="S5:T5"/>
    <mergeCell ref="V5:W5"/>
    <mergeCell ref="Y5:Z5"/>
    <mergeCell ref="AB5:AC5"/>
    <mergeCell ref="Z3:AB3"/>
    <mergeCell ref="AC3:AE3"/>
    <mergeCell ref="AF3:AH3"/>
    <mergeCell ref="AI3:AK3"/>
    <mergeCell ref="AL3:AO3"/>
    <mergeCell ref="AP5:AT5"/>
    <mergeCell ref="AP8:AR8"/>
    <mergeCell ref="M12:AT13"/>
    <mergeCell ref="C14:I16"/>
    <mergeCell ref="J14:K16"/>
    <mergeCell ref="L14:N16"/>
    <mergeCell ref="O14:P16"/>
    <mergeCell ref="Q14:T16"/>
    <mergeCell ref="U14:X16"/>
    <mergeCell ref="Y14:AB16"/>
    <mergeCell ref="AC14:AF16"/>
    <mergeCell ref="AG14:AJ16"/>
    <mergeCell ref="AK14:AT16"/>
    <mergeCell ref="C8:I8"/>
    <mergeCell ref="J8:K8"/>
    <mergeCell ref="L8:N8"/>
    <mergeCell ref="P8:R8"/>
    <mergeCell ref="T8:V8"/>
    <mergeCell ref="Y8:AE8"/>
    <mergeCell ref="AF8:AG8"/>
    <mergeCell ref="AH8:AJ8"/>
    <mergeCell ref="AL8:AN8"/>
    <mergeCell ref="AP19:AT19"/>
    <mergeCell ref="Y18:AB18"/>
    <mergeCell ref="AC18:AF18"/>
    <mergeCell ref="AG18:AJ18"/>
    <mergeCell ref="AK18:AT18"/>
    <mergeCell ref="C19:I19"/>
    <mergeCell ref="J19:K19"/>
    <mergeCell ref="L19:N19"/>
    <mergeCell ref="O19:P19"/>
    <mergeCell ref="Q19:T19"/>
    <mergeCell ref="U19:X19"/>
    <mergeCell ref="Y19:AB19"/>
    <mergeCell ref="AC19:AF19"/>
    <mergeCell ref="AG19:AJ19"/>
    <mergeCell ref="AM19:AO19"/>
    <mergeCell ref="Q20:U20"/>
    <mergeCell ref="V20:Z20"/>
    <mergeCell ref="AK21:AT21"/>
    <mergeCell ref="BL21:BL23"/>
    <mergeCell ref="BM21:BM23"/>
    <mergeCell ref="AA20:AE20"/>
    <mergeCell ref="AF20:AJ20"/>
    <mergeCell ref="AK20:AO20"/>
    <mergeCell ref="AP20:AT20"/>
    <mergeCell ref="U21:X23"/>
    <mergeCell ref="Y21:AB21"/>
    <mergeCell ref="AC21:AF21"/>
    <mergeCell ref="AG21:AJ21"/>
    <mergeCell ref="C23:E23"/>
    <mergeCell ref="G23:I23"/>
    <mergeCell ref="Y23:AB23"/>
    <mergeCell ref="AC23:AF23"/>
    <mergeCell ref="AG23:AJ23"/>
    <mergeCell ref="AK23:AT23"/>
    <mergeCell ref="C22:E22"/>
    <mergeCell ref="G22:I22"/>
    <mergeCell ref="Y22:AB22"/>
    <mergeCell ref="AC22:AF22"/>
    <mergeCell ref="AG22:AJ22"/>
    <mergeCell ref="AK22:AT22"/>
    <mergeCell ref="C21:E21"/>
    <mergeCell ref="G21:I21"/>
    <mergeCell ref="L21:N23"/>
    <mergeCell ref="O21:P23"/>
    <mergeCell ref="Q21:T23"/>
    <mergeCell ref="Y36:AB38"/>
    <mergeCell ref="AC36:AF38"/>
    <mergeCell ref="AG36:AJ38"/>
    <mergeCell ref="AK36:AT38"/>
    <mergeCell ref="AK24:AT24"/>
    <mergeCell ref="J25:N25"/>
    <mergeCell ref="O25:P25"/>
    <mergeCell ref="Q25:X25"/>
    <mergeCell ref="Y25:Z25"/>
    <mergeCell ref="AA25:AJ25"/>
    <mergeCell ref="C24:I25"/>
    <mergeCell ref="J24:K24"/>
    <mergeCell ref="L24:N24"/>
    <mergeCell ref="O24:P24"/>
    <mergeCell ref="Q24:T24"/>
    <mergeCell ref="U24:X24"/>
    <mergeCell ref="Y24:AB24"/>
    <mergeCell ref="AC24:AF24"/>
    <mergeCell ref="AG24:AJ24"/>
    <mergeCell ref="C39:I39"/>
    <mergeCell ref="C40:I43"/>
    <mergeCell ref="L40:N40"/>
    <mergeCell ref="O40:P40"/>
    <mergeCell ref="Q40:T40"/>
    <mergeCell ref="U40:X40"/>
    <mergeCell ref="C36:I38"/>
    <mergeCell ref="J36:K38"/>
    <mergeCell ref="L36:N38"/>
    <mergeCell ref="O36:P38"/>
    <mergeCell ref="Q36:T38"/>
    <mergeCell ref="U36:X38"/>
    <mergeCell ref="J42:N43"/>
    <mergeCell ref="P42:R43"/>
    <mergeCell ref="T42:V43"/>
    <mergeCell ref="W42:AO43"/>
    <mergeCell ref="Y40:AB40"/>
    <mergeCell ref="AC40:AF40"/>
    <mergeCell ref="AG40:AJ40"/>
    <mergeCell ref="AS40:AT40"/>
    <mergeCell ref="J41:N41"/>
    <mergeCell ref="O41:P41"/>
    <mergeCell ref="Q41:X41"/>
    <mergeCell ref="Y41:Z41"/>
    <mergeCell ref="AA41:AS41"/>
    <mergeCell ref="O46:P46"/>
    <mergeCell ref="Q46:T46"/>
    <mergeCell ref="U46:X46"/>
    <mergeCell ref="Y46:AB46"/>
    <mergeCell ref="AC46:AF46"/>
    <mergeCell ref="AG46:AJ46"/>
    <mergeCell ref="AK46:AM46"/>
    <mergeCell ref="AN46:AT46"/>
    <mergeCell ref="AP42:AR42"/>
    <mergeCell ref="AS42:AT42"/>
    <mergeCell ref="J45:N45"/>
    <mergeCell ref="O45:X45"/>
    <mergeCell ref="Y45:Z45"/>
    <mergeCell ref="AA45:AL45"/>
    <mergeCell ref="C44:I45"/>
    <mergeCell ref="L44:N44"/>
    <mergeCell ref="O44:P44"/>
    <mergeCell ref="Q44:T44"/>
    <mergeCell ref="U44:X44"/>
    <mergeCell ref="Y44:AB44"/>
    <mergeCell ref="C48:I51"/>
    <mergeCell ref="L48:N48"/>
    <mergeCell ref="O48:P48"/>
    <mergeCell ref="Q48:T48"/>
    <mergeCell ref="U48:X48"/>
    <mergeCell ref="Y48:AB48"/>
    <mergeCell ref="J47:N47"/>
    <mergeCell ref="O47:X47"/>
    <mergeCell ref="Y47:AB47"/>
    <mergeCell ref="C46:I47"/>
    <mergeCell ref="J49:N49"/>
    <mergeCell ref="O49:X49"/>
    <mergeCell ref="Y49:Z49"/>
    <mergeCell ref="AA49:AL49"/>
    <mergeCell ref="AC44:AF44"/>
    <mergeCell ref="AG44:AJ44"/>
    <mergeCell ref="AK44:AT44"/>
    <mergeCell ref="L46:N46"/>
    <mergeCell ref="AP53:AQ53"/>
    <mergeCell ref="AA62:AE63"/>
    <mergeCell ref="C64:I64"/>
    <mergeCell ref="L64:N64"/>
    <mergeCell ref="O64:P64"/>
    <mergeCell ref="Q64:U64"/>
    <mergeCell ref="V64:Z64"/>
    <mergeCell ref="AA64:AE64"/>
    <mergeCell ref="C62:I63"/>
    <mergeCell ref="J62:K63"/>
    <mergeCell ref="L62:N63"/>
    <mergeCell ref="O62:P63"/>
    <mergeCell ref="Q62:U63"/>
    <mergeCell ref="V62:Z63"/>
    <mergeCell ref="L59:N59"/>
    <mergeCell ref="O59:P59"/>
    <mergeCell ref="Q59:T59"/>
    <mergeCell ref="U59:X59"/>
    <mergeCell ref="Y59:AB59"/>
    <mergeCell ref="AC59:AF59"/>
    <mergeCell ref="AG59:AJ59"/>
    <mergeCell ref="C59:I60"/>
    <mergeCell ref="AP59:AR59"/>
    <mergeCell ref="C70:K71"/>
    <mergeCell ref="L70:P71"/>
    <mergeCell ref="Q70:U71"/>
    <mergeCell ref="C72:K72"/>
    <mergeCell ref="L72:P72"/>
    <mergeCell ref="Q72:U72"/>
    <mergeCell ref="AF64:AJ64"/>
    <mergeCell ref="AK64:AO64"/>
    <mergeCell ref="AP64:AT64"/>
    <mergeCell ref="J67:N67"/>
    <mergeCell ref="Q67:S67"/>
    <mergeCell ref="V67:X67"/>
    <mergeCell ref="Y67:AT67"/>
    <mergeCell ref="J68:N68"/>
    <mergeCell ref="C80:N80"/>
    <mergeCell ref="O80:P80"/>
    <mergeCell ref="C81:N81"/>
    <mergeCell ref="C82:N82"/>
    <mergeCell ref="C83:N83"/>
    <mergeCell ref="C84:N84"/>
    <mergeCell ref="C74:N74"/>
    <mergeCell ref="O74:P74"/>
    <mergeCell ref="Q74:U74"/>
    <mergeCell ref="C75:N76"/>
    <mergeCell ref="Q75:U75"/>
    <mergeCell ref="C77:N78"/>
    <mergeCell ref="J92:L94"/>
    <mergeCell ref="M92:P92"/>
    <mergeCell ref="Q92:AK92"/>
    <mergeCell ref="C85:N85"/>
    <mergeCell ref="C89:I99"/>
    <mergeCell ref="J89:P89"/>
    <mergeCell ref="Q89:AK89"/>
    <mergeCell ref="AL89:AT89"/>
    <mergeCell ref="J90:P91"/>
    <mergeCell ref="Q90:W90"/>
    <mergeCell ref="X90:AD90"/>
    <mergeCell ref="AE90:AK90"/>
    <mergeCell ref="AL90:AT91"/>
    <mergeCell ref="AL92:AT92"/>
    <mergeCell ref="M93:P93"/>
    <mergeCell ref="Q93:AK93"/>
    <mergeCell ref="AL93:AT93"/>
    <mergeCell ref="M94:P94"/>
    <mergeCell ref="Q94:AK94"/>
    <mergeCell ref="AL94:AT94"/>
    <mergeCell ref="Q91:W91"/>
    <mergeCell ref="X91:AD91"/>
    <mergeCell ref="AE91:AK91"/>
    <mergeCell ref="J97:P99"/>
    <mergeCell ref="Q97:AK97"/>
    <mergeCell ref="AL97:AT97"/>
    <mergeCell ref="Q98:AK98"/>
    <mergeCell ref="AL98:AT98"/>
    <mergeCell ref="Q99:AK99"/>
    <mergeCell ref="AL99:AT99"/>
    <mergeCell ref="J95:K96"/>
    <mergeCell ref="L95:P95"/>
    <mergeCell ref="Q95:Z95"/>
    <mergeCell ref="AA95:AD95"/>
    <mergeCell ref="AE95:AK95"/>
    <mergeCell ref="AL95:AT96"/>
    <mergeCell ref="L96:P96"/>
    <mergeCell ref="Q96:AK96"/>
    <mergeCell ref="Q102:W102"/>
    <mergeCell ref="X102:AD102"/>
    <mergeCell ref="AE102:AK102"/>
    <mergeCell ref="AL102:AT102"/>
    <mergeCell ref="J103:P103"/>
    <mergeCell ref="Q103:AK103"/>
    <mergeCell ref="AL103:AT103"/>
    <mergeCell ref="C100:I118"/>
    <mergeCell ref="J100:P100"/>
    <mergeCell ref="Q100:AK100"/>
    <mergeCell ref="AL100:AT100"/>
    <mergeCell ref="J101:P101"/>
    <mergeCell ref="Q101:W101"/>
    <mergeCell ref="X101:AD101"/>
    <mergeCell ref="AE101:AK101"/>
    <mergeCell ref="AL101:AT101"/>
    <mergeCell ref="J102:P102"/>
    <mergeCell ref="J106:P106"/>
    <mergeCell ref="Q106:W106"/>
    <mergeCell ref="X106:AD106"/>
    <mergeCell ref="AE106:AK106"/>
    <mergeCell ref="AL106:AT106"/>
    <mergeCell ref="J107:P107"/>
    <mergeCell ref="Q107:AK107"/>
    <mergeCell ref="AL107:AT107"/>
    <mergeCell ref="J104:P104"/>
    <mergeCell ref="Q104:W104"/>
    <mergeCell ref="X104:AD104"/>
    <mergeCell ref="AE104:AK104"/>
    <mergeCell ref="AL104:AT104"/>
    <mergeCell ref="J105:P105"/>
    <mergeCell ref="Q105:W105"/>
    <mergeCell ref="X105:AD105"/>
    <mergeCell ref="AE105:AK105"/>
    <mergeCell ref="AL105:AT105"/>
    <mergeCell ref="J108:P108"/>
    <mergeCell ref="Q108:W108"/>
    <mergeCell ref="X108:AD108"/>
    <mergeCell ref="AE108:AK108"/>
    <mergeCell ref="AL108:AT108"/>
    <mergeCell ref="J109:P109"/>
    <mergeCell ref="Q109:W109"/>
    <mergeCell ref="X109:AD109"/>
    <mergeCell ref="AE109:AK109"/>
    <mergeCell ref="AL109:AT109"/>
    <mergeCell ref="J110:P110"/>
    <mergeCell ref="Q110:W110"/>
    <mergeCell ref="X110:AD110"/>
    <mergeCell ref="AE110:AK110"/>
    <mergeCell ref="AL110:AT110"/>
    <mergeCell ref="J111:P111"/>
    <mergeCell ref="Q111:W111"/>
    <mergeCell ref="X111:AD111"/>
    <mergeCell ref="AE111:AK111"/>
    <mergeCell ref="AL111:AT111"/>
    <mergeCell ref="C119:I141"/>
    <mergeCell ref="J119:P119"/>
    <mergeCell ref="Q119:W119"/>
    <mergeCell ref="X119:AD119"/>
    <mergeCell ref="AE119:AK119"/>
    <mergeCell ref="AL119:AT119"/>
    <mergeCell ref="J120:P120"/>
    <mergeCell ref="Q120:AK120"/>
    <mergeCell ref="AL120:AT120"/>
    <mergeCell ref="J121:P121"/>
    <mergeCell ref="Q121:S121"/>
    <mergeCell ref="T121:Z121"/>
    <mergeCell ref="AA121:AC121"/>
    <mergeCell ref="AD121:AK121"/>
    <mergeCell ref="AL121:AT121"/>
    <mergeCell ref="J124:P124"/>
    <mergeCell ref="Q124:AK124"/>
    <mergeCell ref="AL124:AT124"/>
    <mergeCell ref="J125:P125"/>
    <mergeCell ref="J122:P122"/>
    <mergeCell ref="Q122:W122"/>
    <mergeCell ref="X122:AD122"/>
    <mergeCell ref="AE122:AK122"/>
    <mergeCell ref="AL122:AT122"/>
    <mergeCell ref="J123:P123"/>
    <mergeCell ref="Q123:AK123"/>
    <mergeCell ref="AL123:AT123"/>
    <mergeCell ref="J112:P112"/>
    <mergeCell ref="Q112:AK112"/>
    <mergeCell ref="AL112:AT112"/>
    <mergeCell ref="J113:P118"/>
    <mergeCell ref="Q113:AT118"/>
    <mergeCell ref="J126:P126"/>
    <mergeCell ref="Q126:Y126"/>
    <mergeCell ref="Z126:AK126"/>
    <mergeCell ref="AL126:AT126"/>
    <mergeCell ref="J127:P127"/>
    <mergeCell ref="Q127:W127"/>
    <mergeCell ref="AL127:AT127"/>
    <mergeCell ref="Q125:AK125"/>
    <mergeCell ref="AL125:AT125"/>
    <mergeCell ref="AL129:AT129"/>
    <mergeCell ref="Q130:S130"/>
    <mergeCell ref="T130:Z130"/>
    <mergeCell ref="AA130:AC130"/>
    <mergeCell ref="AD130:AK130"/>
    <mergeCell ref="AL130:AT130"/>
    <mergeCell ref="J128:P128"/>
    <mergeCell ref="Q128:S128"/>
    <mergeCell ref="T128:Z128"/>
    <mergeCell ref="AA128:AC128"/>
    <mergeCell ref="AD128:AK128"/>
    <mergeCell ref="AL128:AT128"/>
    <mergeCell ref="AS59:AT59"/>
    <mergeCell ref="J60:N60"/>
    <mergeCell ref="O60:V60"/>
    <mergeCell ref="W60:Z60"/>
    <mergeCell ref="AA60:AH60"/>
    <mergeCell ref="AI60:AL60"/>
    <mergeCell ref="AN60:AP60"/>
    <mergeCell ref="AR60:AT60"/>
    <mergeCell ref="C153:AT154"/>
    <mergeCell ref="C145:M145"/>
    <mergeCell ref="N145:AT145"/>
    <mergeCell ref="C146:M147"/>
    <mergeCell ref="N146:AT147"/>
    <mergeCell ref="C148:M149"/>
    <mergeCell ref="N148:AT149"/>
    <mergeCell ref="J131:P132"/>
    <mergeCell ref="Q131:AT132"/>
    <mergeCell ref="J133:P135"/>
    <mergeCell ref="Q133:AT135"/>
    <mergeCell ref="J136:P141"/>
    <mergeCell ref="Q136:AT141"/>
    <mergeCell ref="J129:P130"/>
    <mergeCell ref="Q129:Y129"/>
    <mergeCell ref="Z129:AK129"/>
  </mergeCells>
  <phoneticPr fontId="3"/>
  <conditionalFormatting sqref="R155:AT155 R152:AT152">
    <cfRule type="expression" dxfId="326" priority="133" stopIfTrue="1">
      <formula>#REF!&lt;&gt;""</formula>
    </cfRule>
  </conditionalFormatting>
  <conditionalFormatting sqref="L4:AB4">
    <cfRule type="expression" dxfId="325" priority="132">
      <formula>$L$4="未登録"</formula>
    </cfRule>
  </conditionalFormatting>
  <conditionalFormatting sqref="J5">
    <cfRule type="expression" dxfId="324" priority="130">
      <formula>$J$5="※"</formula>
    </cfRule>
  </conditionalFormatting>
  <conditionalFormatting sqref="M5">
    <cfRule type="expression" dxfId="323" priority="129">
      <formula>$M$5="※"</formula>
    </cfRule>
  </conditionalFormatting>
  <conditionalFormatting sqref="P5">
    <cfRule type="expression" dxfId="322" priority="128">
      <formula>$P$5="※"</formula>
    </cfRule>
  </conditionalFormatting>
  <conditionalFormatting sqref="S5">
    <cfRule type="expression" dxfId="321" priority="127">
      <formula>$S$5="※"</formula>
    </cfRule>
  </conditionalFormatting>
  <conditionalFormatting sqref="V5">
    <cfRule type="expression" dxfId="320" priority="126">
      <formula>$V$5="※"</formula>
    </cfRule>
  </conditionalFormatting>
  <conditionalFormatting sqref="AB5">
    <cfRule type="expression" dxfId="319" priority="125">
      <formula>$AB$5&lt;&gt;"-"</formula>
    </cfRule>
  </conditionalFormatting>
  <conditionalFormatting sqref="AE5">
    <cfRule type="expression" dxfId="318" priority="124">
      <formula>$AE$5&lt;&gt;"-"</formula>
    </cfRule>
  </conditionalFormatting>
  <conditionalFormatting sqref="AP3:AT3">
    <cfRule type="expression" dxfId="317" priority="123">
      <formula>$AP$3=""</formula>
    </cfRule>
  </conditionalFormatting>
  <conditionalFormatting sqref="I4:K4">
    <cfRule type="expression" dxfId="316" priority="122">
      <formula>$I$4=""</formula>
    </cfRule>
  </conditionalFormatting>
  <conditionalFormatting sqref="I3:K3">
    <cfRule type="expression" dxfId="315" priority="121">
      <formula>$I$2&lt;&gt;""</formula>
    </cfRule>
  </conditionalFormatting>
  <conditionalFormatting sqref="L8 P8 T8 AH8 AL8 AP8">
    <cfRule type="expression" dxfId="314" priority="120">
      <formula>L8=""</formula>
    </cfRule>
  </conditionalFormatting>
  <conditionalFormatting sqref="Y5">
    <cfRule type="expression" dxfId="313" priority="119">
      <formula>$Y$5&lt;&gt;"-"</formula>
    </cfRule>
  </conditionalFormatting>
  <conditionalFormatting sqref="W3">
    <cfRule type="expression" dxfId="312" priority="134">
      <formula>$W$3=""</formula>
    </cfRule>
  </conditionalFormatting>
  <conditionalFormatting sqref="C144:AT144 N145 J150:AT151 C146">
    <cfRule type="expression" dxfId="311" priority="135">
      <formula>#REF!="ご記入ありがとうございました　本エントリーシートをご提出いただき次第お手続きを進めさせていただきます"</formula>
    </cfRule>
  </conditionalFormatting>
  <conditionalFormatting sqref="C148">
    <cfRule type="expression" dxfId="310" priority="118">
      <formula>#REF!="ご記入ありがとうございました　本エントリーシートをご提出いただき次第お手続きを進めさせていただきます"</formula>
    </cfRule>
  </conditionalFormatting>
  <conditionalFormatting sqref="N148">
    <cfRule type="expression" dxfId="309" priority="116">
      <formula>#REF!="ご記入ありがとうございました　本エントリーシートをご提出いただき次第お手続きを進めさせていただきます"</formula>
    </cfRule>
  </conditionalFormatting>
  <conditionalFormatting sqref="N146">
    <cfRule type="expression" dxfId="308" priority="117">
      <formula>#REF!="ご記入ありがとうございました　本エントリーシートをご提出いただき次第お手続きを進めさせていただきます"</formula>
    </cfRule>
  </conditionalFormatting>
  <conditionalFormatting sqref="AI3">
    <cfRule type="expression" dxfId="307" priority="115">
      <formula>$AI$3=""</formula>
    </cfRule>
  </conditionalFormatting>
  <conditionalFormatting sqref="C89:P99 AL89:AT99">
    <cfRule type="expression" dxfId="306" priority="65">
      <formula>$AV$76&lt;&gt;TRUE</formula>
    </cfRule>
  </conditionalFormatting>
  <conditionalFormatting sqref="C100:AT118">
    <cfRule type="expression" dxfId="305" priority="93">
      <formula>$AV$64&lt;&gt;TRUE</formula>
    </cfRule>
  </conditionalFormatting>
  <conditionalFormatting sqref="Q100:AK100">
    <cfRule type="expression" dxfId="304" priority="110">
      <formula>$Q$100=""</formula>
    </cfRule>
  </conditionalFormatting>
  <conditionalFormatting sqref="Q101:W101">
    <cfRule type="expression" dxfId="303" priority="109">
      <formula>OR($Q$101="選択してください",$Q$101="")</formula>
    </cfRule>
  </conditionalFormatting>
  <conditionalFormatting sqref="AE101:AK101">
    <cfRule type="expression" dxfId="302" priority="108">
      <formula>OR($AE$101="選択してください",$AE$101="")</formula>
    </cfRule>
  </conditionalFormatting>
  <conditionalFormatting sqref="Q103:AK103">
    <cfRule type="expression" dxfId="301" priority="107">
      <formula>$Q$103=""</formula>
    </cfRule>
  </conditionalFormatting>
  <conditionalFormatting sqref="Q104:W106">
    <cfRule type="expression" dxfId="300" priority="106">
      <formula>OR(Q104="選択してください",Q104="")</formula>
    </cfRule>
  </conditionalFormatting>
  <conditionalFormatting sqref="AE104:AK106">
    <cfRule type="expression" dxfId="299" priority="105">
      <formula>OR(AE104="選択してください",AE104="")</formula>
    </cfRule>
  </conditionalFormatting>
  <conditionalFormatting sqref="Q107:AK107">
    <cfRule type="expression" dxfId="298" priority="104">
      <formula>$Q$107=""</formula>
    </cfRule>
  </conditionalFormatting>
  <conditionalFormatting sqref="Q108">
    <cfRule type="expression" dxfId="297" priority="103">
      <formula>AND(AW104="代金券",Q108="")</formula>
    </cfRule>
  </conditionalFormatting>
  <conditionalFormatting sqref="AE108:AK108">
    <cfRule type="expression" dxfId="296" priority="102">
      <formula>OR($AE$108="選択してください",$AE$108="")</formula>
    </cfRule>
  </conditionalFormatting>
  <conditionalFormatting sqref="AE109:AK109">
    <cfRule type="expression" dxfId="295" priority="101">
      <formula>OR($AE$109="選択してください",$AE$109="")</formula>
    </cfRule>
  </conditionalFormatting>
  <conditionalFormatting sqref="AE110:AK110">
    <cfRule type="expression" dxfId="294" priority="100">
      <formula>$AE$110=""</formula>
    </cfRule>
  </conditionalFormatting>
  <conditionalFormatting sqref="Q111:W111">
    <cfRule type="expression" dxfId="293" priority="99">
      <formula>OR($Q$111="選択してください",$Q$111="")</formula>
    </cfRule>
  </conditionalFormatting>
  <conditionalFormatting sqref="AE111:AK111">
    <cfRule type="expression" dxfId="292" priority="98">
      <formula>OR($AE$111="選択してください",$AE$111="")</formula>
    </cfRule>
  </conditionalFormatting>
  <conditionalFormatting sqref="Q112">
    <cfRule type="expression" dxfId="291" priority="97">
      <formula>$Q$112=""</formula>
    </cfRule>
  </conditionalFormatting>
  <conditionalFormatting sqref="Q109:W110">
    <cfRule type="expression" dxfId="290" priority="96">
      <formula>Q109=""</formula>
    </cfRule>
  </conditionalFormatting>
  <conditionalFormatting sqref="Q108">
    <cfRule type="expression" dxfId="289" priority="95">
      <formula>AND(AW104&lt;&gt;"代金券")</formula>
    </cfRule>
  </conditionalFormatting>
  <conditionalFormatting sqref="AE102:AK102">
    <cfRule type="expression" dxfId="288" priority="94">
      <formula>OR($Q$102="",$Q$102&lt;&gt;"選択してください")</formula>
    </cfRule>
  </conditionalFormatting>
  <conditionalFormatting sqref="C119:AT141">
    <cfRule type="expression" dxfId="287" priority="69">
      <formula>$AV$65&lt;&gt;TRUE</formula>
    </cfRule>
  </conditionalFormatting>
  <conditionalFormatting sqref="Q119:W119">
    <cfRule type="expression" dxfId="286" priority="92">
      <formula>$Q$119=""</formula>
    </cfRule>
  </conditionalFormatting>
  <conditionalFormatting sqref="Q120:AK120">
    <cfRule type="expression" dxfId="285" priority="91">
      <formula>$Q$120=""</formula>
    </cfRule>
  </conditionalFormatting>
  <conditionalFormatting sqref="T121:Z121">
    <cfRule type="expression" dxfId="284" priority="90">
      <formula>$T$121=""</formula>
    </cfRule>
  </conditionalFormatting>
  <conditionalFormatting sqref="AD121:AK121">
    <cfRule type="expression" dxfId="283" priority="89">
      <formula>$AD$121=""</formula>
    </cfRule>
  </conditionalFormatting>
  <conditionalFormatting sqref="Q123">
    <cfRule type="expression" dxfId="282" priority="88">
      <formula>Q123=""</formula>
    </cfRule>
  </conditionalFormatting>
  <conditionalFormatting sqref="Q124:AK124">
    <cfRule type="expression" dxfId="281" priority="87">
      <formula>$Q$124=""</formula>
    </cfRule>
  </conditionalFormatting>
  <conditionalFormatting sqref="Q125:AK125">
    <cfRule type="expression" dxfId="280" priority="86">
      <formula>$Q$125=""</formula>
    </cfRule>
  </conditionalFormatting>
  <conditionalFormatting sqref="Q131:AT132">
    <cfRule type="expression" dxfId="279" priority="85">
      <formula>$Q$131=""</formula>
    </cfRule>
  </conditionalFormatting>
  <conditionalFormatting sqref="Q133">
    <cfRule type="expression" dxfId="278" priority="84">
      <formula>$Q$133=""</formula>
    </cfRule>
  </conditionalFormatting>
  <conditionalFormatting sqref="Z126:AK126">
    <cfRule type="expression" dxfId="277" priority="71">
      <formula>LEFT(Q126,2)&lt;&gt;"一部"</formula>
    </cfRule>
    <cfRule type="expression" dxfId="276" priority="83">
      <formula>AND($AW$126="NG",$Z$126="")</formula>
    </cfRule>
  </conditionalFormatting>
  <conditionalFormatting sqref="Q122:W122">
    <cfRule type="expression" dxfId="275" priority="82">
      <formula>OR($Q$122="選択してください",$Q$122="")</formula>
    </cfRule>
  </conditionalFormatting>
  <conditionalFormatting sqref="AE122:AK122">
    <cfRule type="expression" dxfId="274" priority="81">
      <formula>OR($AE$122="選択してください",$AE$122="")</formula>
    </cfRule>
  </conditionalFormatting>
  <conditionalFormatting sqref="Q126:Y126">
    <cfRule type="expression" dxfId="273" priority="80">
      <formula>OR($Q$126="選択してください",$Q$126="")</formula>
    </cfRule>
  </conditionalFormatting>
  <conditionalFormatting sqref="Q127:W127">
    <cfRule type="expression" dxfId="272" priority="79">
      <formula>OR($Q$127="選択してください",$Q$127="")</formula>
    </cfRule>
  </conditionalFormatting>
  <conditionalFormatting sqref="T128:Z128">
    <cfRule type="expression" dxfId="271" priority="78">
      <formula>$T$128=""</formula>
    </cfRule>
  </conditionalFormatting>
  <conditionalFormatting sqref="AD128:AK128">
    <cfRule type="expression" dxfId="270" priority="77">
      <formula>$AD$128=""</formula>
    </cfRule>
  </conditionalFormatting>
  <conditionalFormatting sqref="Q129:Y129">
    <cfRule type="expression" dxfId="269" priority="76">
      <formula>OR($Q$129="選択してください",$Q$129="")</formula>
    </cfRule>
  </conditionalFormatting>
  <conditionalFormatting sqref="Z129:AK129">
    <cfRule type="expression" dxfId="268" priority="75">
      <formula>$AV$130="NG"</formula>
    </cfRule>
  </conditionalFormatting>
  <conditionalFormatting sqref="Z129 Q130:AK130">
    <cfRule type="expression" dxfId="267" priority="72">
      <formula>$AW$129=0</formula>
    </cfRule>
  </conditionalFormatting>
  <conditionalFormatting sqref="T130:Z130">
    <cfRule type="expression" dxfId="266" priority="74">
      <formula>$T$130=""</formula>
    </cfRule>
  </conditionalFormatting>
  <conditionalFormatting sqref="AD130:AK130">
    <cfRule type="expression" dxfId="265" priority="73">
      <formula>$AD$130=""</formula>
    </cfRule>
  </conditionalFormatting>
  <conditionalFormatting sqref="AE119:AK119">
    <cfRule type="expression" dxfId="264" priority="70">
      <formula>OR($AE$119="選択してください",$AE$119="")</formula>
    </cfRule>
  </conditionalFormatting>
  <conditionalFormatting sqref="R108:W108">
    <cfRule type="expression" dxfId="263" priority="136">
      <formula>AND(AX105&lt;&gt;"代金券")</formula>
    </cfRule>
  </conditionalFormatting>
  <conditionalFormatting sqref="O42:V43">
    <cfRule type="expression" dxfId="262" priority="64">
      <formula>AND($AV$40=TRUE,$AV$43=0)</formula>
    </cfRule>
  </conditionalFormatting>
  <conditionalFormatting sqref="O41:X41">
    <cfRule type="expression" dxfId="261" priority="63">
      <formula>AND($AV$40=TRUE,OR($AV$41="",$AV$41="0000"))</formula>
    </cfRule>
  </conditionalFormatting>
  <conditionalFormatting sqref="Y41:AA41">
    <cfRule type="expression" dxfId="260" priority="62">
      <formula>AND($AV$40=TRUE,OR($AV$42="",$AV$42="0000",LEFT($AV$41,2)&lt;&gt;LEFT($AV$42,2)))</formula>
    </cfRule>
  </conditionalFormatting>
  <conditionalFormatting sqref="O76:AT79">
    <cfRule type="expression" dxfId="259" priority="61">
      <formula>AND($AV$76=TRUE,$AV$77=FALSE)</formula>
    </cfRule>
  </conditionalFormatting>
  <conditionalFormatting sqref="Y18:AJ18">
    <cfRule type="expression" dxfId="258" priority="137">
      <formula>AND($AV$18=TRUE,SUM($Q$18:$AJ$18)=0)</formula>
    </cfRule>
  </conditionalFormatting>
  <conditionalFormatting sqref="Y19:AJ19">
    <cfRule type="expression" dxfId="257" priority="60">
      <formula>AND($AV$19=TRUE,SUM($Q$19:$AJ$19)=0)</formula>
    </cfRule>
  </conditionalFormatting>
  <conditionalFormatting sqref="Y40:AJ40">
    <cfRule type="expression" dxfId="256" priority="59">
      <formula>AND($AV$40=TRUE,SUM($Q$40:$AJ$40)=0)</formula>
    </cfRule>
  </conditionalFormatting>
  <conditionalFormatting sqref="Y46:AJ46">
    <cfRule type="expression" dxfId="255" priority="58">
      <formula>AND($AV46=TRUE,SUM($Q46:$AJ46)=0)</formula>
    </cfRule>
  </conditionalFormatting>
  <conditionalFormatting sqref="Y21:AJ23">
    <cfRule type="expression" dxfId="254" priority="57">
      <formula>AND($AV$21=TRUE,SUM($Q$21:$AJ$23)=0)</formula>
    </cfRule>
  </conditionalFormatting>
  <conditionalFormatting sqref="V75:AG75">
    <cfRule type="expression" dxfId="253" priority="56">
      <formula>AND($AV$76=TRUE,$AV$19=FALSE)</formula>
    </cfRule>
  </conditionalFormatting>
  <conditionalFormatting sqref="L72:U72">
    <cfRule type="expression" dxfId="252" priority="55">
      <formula>L72=""</formula>
    </cfRule>
  </conditionalFormatting>
  <conditionalFormatting sqref="O47:X47">
    <cfRule type="expression" dxfId="251" priority="139">
      <formula>AND($AV$46=TRUE,OR($AV$47="00",$AV$47=""))</formula>
    </cfRule>
  </conditionalFormatting>
  <conditionalFormatting sqref="AC47:AJ47">
    <cfRule type="expression" dxfId="250" priority="140">
      <formula>AND($AV$46=TRUE,$AW$47=0)</formula>
    </cfRule>
  </conditionalFormatting>
  <conditionalFormatting sqref="AR49:AT49">
    <cfRule type="expression" dxfId="249" priority="54">
      <formula>$AR$49=""</formula>
    </cfRule>
  </conditionalFormatting>
  <conditionalFormatting sqref="AS40:AT40">
    <cfRule type="expression" dxfId="248" priority="53">
      <formula>$AS$40=""</formula>
    </cfRule>
  </conditionalFormatting>
  <conditionalFormatting sqref="AS42:AT42">
    <cfRule type="expression" dxfId="247" priority="52">
      <formula>$AS$42=""</formula>
    </cfRule>
  </conditionalFormatting>
  <conditionalFormatting sqref="Y48:AJ48">
    <cfRule type="expression" dxfId="246" priority="51">
      <formula>AND($AV48=TRUE,SUM($Q48:$AJ48)=0)</formula>
    </cfRule>
  </conditionalFormatting>
  <conditionalFormatting sqref="Y52:AJ52">
    <cfRule type="expression" dxfId="245" priority="47">
      <formula>AND($AV52=TRUE,SUM($Q52:$AJ52)=0)</formula>
    </cfRule>
  </conditionalFormatting>
  <conditionalFormatting sqref="C153:AT154">
    <cfRule type="expression" dxfId="244" priority="45">
      <formula>$C$153="ご記入ありがとうございました　SBPSにて本書を受け取り次第、お手続きを進めさせていただきます。"</formula>
    </cfRule>
  </conditionalFormatting>
  <conditionalFormatting sqref="Q89:AK99">
    <cfRule type="expression" dxfId="243" priority="37">
      <formula>$AV$76&lt;&gt;TRUE</formula>
    </cfRule>
  </conditionalFormatting>
  <conditionalFormatting sqref="Q89:AK89">
    <cfRule type="expression" dxfId="242" priority="44">
      <formula>$Q$89=""</formula>
    </cfRule>
  </conditionalFormatting>
  <conditionalFormatting sqref="Q91:AK91">
    <cfRule type="expression" dxfId="241" priority="43">
      <formula>$Q$91=""</formula>
    </cfRule>
  </conditionalFormatting>
  <conditionalFormatting sqref="Q97:AK99">
    <cfRule type="expression" dxfId="240" priority="42">
      <formula>$Q$97=""</formula>
    </cfRule>
  </conditionalFormatting>
  <conditionalFormatting sqref="Q95">
    <cfRule type="expression" dxfId="239" priority="41">
      <formula>$Q$95=""</formula>
    </cfRule>
  </conditionalFormatting>
  <conditionalFormatting sqref="AE95:AK95">
    <cfRule type="expression" dxfId="238" priority="40">
      <formula>$AE$95=""</formula>
    </cfRule>
  </conditionalFormatting>
  <conditionalFormatting sqref="Q96:AK96">
    <cfRule type="expression" dxfId="237" priority="39">
      <formula>$Q$96=""</formula>
    </cfRule>
  </conditionalFormatting>
  <conditionalFormatting sqref="Q92:AK94">
    <cfRule type="expression" dxfId="236" priority="38">
      <formula>Q92=""</formula>
    </cfRule>
  </conditionalFormatting>
  <conditionalFormatting sqref="Y56:AJ56">
    <cfRule type="expression" dxfId="235" priority="36">
      <formula>AND($AV56=TRUE,SUM($Q56:$AJ56)=0)</formula>
    </cfRule>
  </conditionalFormatting>
  <conditionalFormatting sqref="O53:X53">
    <cfRule type="expression" dxfId="234" priority="32">
      <formula>AND($AV$52=TRUE,OR($AV$53="",$AV$53="00"))</formula>
    </cfRule>
  </conditionalFormatting>
  <conditionalFormatting sqref="AC53:AT53">
    <cfRule type="expression" dxfId="233" priority="31">
      <formula>AND($AV$52=TRUE,$AW$53=0)</formula>
    </cfRule>
  </conditionalFormatting>
  <conditionalFormatting sqref="Y24:AJ24">
    <cfRule type="expression" dxfId="232" priority="30">
      <formula>AND($AV$24=TRUE,SUM($Q$24:$AJ$24)=0)</formula>
    </cfRule>
  </conditionalFormatting>
  <conditionalFormatting sqref="O49:X49">
    <cfRule type="expression" dxfId="231" priority="24">
      <formula>AND($AV$48=TRUE,OR($AV$49="",$AV$49="0000"))</formula>
    </cfRule>
  </conditionalFormatting>
  <conditionalFormatting sqref="Y49:AL49">
    <cfRule type="expression" dxfId="230" priority="23">
      <formula>AND($AV$48=TRUE,OR($AV$50="",$AV$50="0000",LEFT($AV$49,2)&lt;&gt;LEFT($AV$50,2)))</formula>
    </cfRule>
  </conditionalFormatting>
  <conditionalFormatting sqref="Y67:AT68">
    <cfRule type="expression" dxfId="229" priority="18">
      <formula>VLOOKUP($AV$2,INDIRECT($AV$4),55,FALSE)=0</formula>
    </cfRule>
    <cfRule type="expression" dxfId="228" priority="19">
      <formula>$AV$42=FALSE</formula>
    </cfRule>
  </conditionalFormatting>
  <conditionalFormatting sqref="Y67:AT67">
    <cfRule type="expression" dxfId="227" priority="17">
      <formula>VLOOKUP($AV$2,INDIRECT($AV$4),63,FALSE)=0</formula>
    </cfRule>
  </conditionalFormatting>
  <conditionalFormatting sqref="O68:X68">
    <cfRule type="expression" dxfId="226" priority="15">
      <formula>$AV$68=0</formula>
    </cfRule>
  </conditionalFormatting>
  <conditionalFormatting sqref="Y44:AJ44">
    <cfRule type="expression" dxfId="225" priority="12">
      <formula>AND($AV$44=TRUE,SUM($Q$44:$AJ$44)=0)</formula>
    </cfRule>
  </conditionalFormatting>
  <conditionalFormatting sqref="Y59:AJ59">
    <cfRule type="expression" dxfId="224" priority="6">
      <formula>AND($AV$59=TRUE,SUM($Q$59:$AJ$59)=0,$AS$59="包括")</formula>
    </cfRule>
  </conditionalFormatting>
  <conditionalFormatting sqref="C66">
    <cfRule type="expression" dxfId="223" priority="2">
      <formula>VLOOKUP($AV$2,INDIRECT($AV$4),55,FALSE)=0</formula>
    </cfRule>
    <cfRule type="expression" dxfId="222" priority="3">
      <formula>$AV$42=FALSE</formula>
    </cfRule>
  </conditionalFormatting>
  <conditionalFormatting sqref="O66:X66">
    <cfRule type="expression" dxfId="221" priority="1">
      <formula>$AV$66=0</formula>
    </cfRule>
  </conditionalFormatting>
  <dataValidations count="108">
    <dataValidation type="custom" imeMode="halfAlpha" allowBlank="1" showInputMessage="1" showErrorMessage="1" error="半角英数字で入力してください。" promptTitle="パートナーコード" prompt="パートナー案件で無い場合は『-』と記入して下さい" sqref="I4:K4">
      <formula1>AND(COUNT(INDEX(FIND(MID(UPPER(I4)&amp;REPT("*",25),ROW($1:$25),1),"ABCDEFGHIJKLMNOPQRSTUVWXYZ1234567890-,  "),))=LEN(I4),LEN(I4)&lt;26)</formula1>
    </dataValidation>
    <dataValidation type="list" allowBlank="1" showInputMessage="1" showErrorMessage="1" sqref="AP19:AT19">
      <formula1>WeChatPayビジネスカテゴリ</formula1>
    </dataValidation>
    <dataValidation type="list" allowBlank="1" showInputMessage="1" showErrorMessage="1" sqref="AR49:AT49">
      <formula1>"1:担当営業,2:専用URL"</formula1>
    </dataValidation>
    <dataValidation type="list" allowBlank="1" showInputMessage="1" showErrorMessage="1" sqref="AS42:AT42">
      <formula1>"0:未選択,1:大手,2:個店"</formula1>
    </dataValidation>
    <dataValidation type="list" showInputMessage="1" showErrorMessage="1" sqref="AS40:AT40">
      <formula1>"0:無,1:有"</formula1>
    </dataValidation>
    <dataValidation allowBlank="1" showInputMessage="1" showErrorMessage="1" error="小数第二位までとなります。" sqref="Y47:AB47"/>
    <dataValidation type="whole" imeMode="disabled" operator="greaterThanOrEqual" allowBlank="1" showInputMessage="1" showErrorMessage="1" sqref="L72:U72">
      <formula1>0</formula1>
    </dataValidation>
    <dataValidation type="list" allowBlank="1" showInputMessage="1" showErrorMessage="1" sqref="O47:X47">
      <formula1>d払い業態</formula1>
    </dataValidation>
    <dataValidation type="list" allowBlank="1" showInputMessage="1" showErrorMessage="1" sqref="AA41:AS41">
      <formula1>INDIRECT($AW$41)</formula1>
    </dataValidation>
    <dataValidation type="list" allowBlank="1" showInputMessage="1" showErrorMessage="1" sqref="Q41:X41">
      <formula1>商品1</formula1>
    </dataValidation>
    <dataValidation type="list" allowBlank="1" showInputMessage="1" showErrorMessage="1" sqref="P18:P20 O18:O21 O40:P40 O48:P48 O43:O44 O46:P46 P44 O52:P52 O56:P56 O24:P24 O59:P59">
      <formula1>$BE$71:$BE$72</formula1>
    </dataValidation>
    <dataValidation type="list" allowBlank="1" showInputMessage="1" showErrorMessage="1" sqref="L40:N40 L18:N19 L21:N24 L48:N48 L44:N44 L46:N46 L52:N52 L56:N56 L59:N59">
      <formula1>$BC$2:$BC$3</formula1>
    </dataValidation>
    <dataValidation type="textLength" imeMode="disabled" operator="equal" allowBlank="1" showInputMessage="1" showErrorMessage="1" error="7桁で入力ください。_x000a_（7桁未満の場合は先頭に０をご入力ください。）" sqref="AE95:AK95">
      <formula1>7</formula1>
    </dataValidation>
    <dataValidation type="list" allowBlank="1" showInputMessage="1" showErrorMessage="1" sqref="AE119:AK119">
      <formula1>$AX$120:$AX$145</formula1>
    </dataValidation>
    <dataValidation type="textLength" operator="lessThanOrEqual" allowBlank="1" showInputMessage="1" showErrorMessage="1" error="2000文字以内で入力ください。" sqref="R133:AT135 Q133:Q136">
      <formula1>2000</formula1>
    </dataValidation>
    <dataValidation type="list" allowBlank="1" showInputMessage="1" showErrorMessage="1" sqref="Q129:Y129">
      <formula1>$BD$120:$BD$122</formula1>
    </dataValidation>
    <dataValidation imeMode="disabled" operator="greaterThan" allowBlank="1" showInputMessage="1" showErrorMessage="1" sqref="T128:Z128 T130:Z130"/>
    <dataValidation type="list" allowBlank="1" showInputMessage="1" showErrorMessage="1" sqref="Q127:W127">
      <formula1>$BC$120:$BC$122</formula1>
    </dataValidation>
    <dataValidation type="list" allowBlank="1" showInputMessage="1" showErrorMessage="1" sqref="Q126">
      <formula1>$BB$120:$BB$124</formula1>
    </dataValidation>
    <dataValidation type="textLength" operator="lessThanOrEqual" allowBlank="1" showInputMessage="1" showErrorMessage="1" error="40文字以内で入力ください。" sqref="Q124:AK124">
      <formula1>40</formula1>
    </dataValidation>
    <dataValidation type="list" allowBlank="1" showInputMessage="1" showErrorMessage="1" sqref="AE122:AK122">
      <formula1>$BA$120:$BA$122</formula1>
    </dataValidation>
    <dataValidation type="list" allowBlank="1" showInputMessage="1" showErrorMessage="1" sqref="Q122:W122">
      <formula1>$AZ$120:$AZ$131</formula1>
    </dataValidation>
    <dataValidation type="list" allowBlank="1" showInputMessage="1" showErrorMessage="1" sqref="AE111:AK111">
      <formula1>$BI$101:$BI$103</formula1>
    </dataValidation>
    <dataValidation type="list" allowBlank="1" showInputMessage="1" showErrorMessage="1" sqref="Q111:W111">
      <formula1>$BH$101:$BH$103</formula1>
    </dataValidation>
    <dataValidation type="list" allowBlank="1" showInputMessage="1" showErrorMessage="1" sqref="AE109:AK109">
      <formula1>$BG$101:$BG$103</formula1>
    </dataValidation>
    <dataValidation type="list" allowBlank="1" showInputMessage="1" showErrorMessage="1" sqref="AE108:AK108">
      <formula1>$BF$101:$BF$103</formula1>
    </dataValidation>
    <dataValidation type="whole" imeMode="disabled" allowBlank="1" showInputMessage="1" showErrorMessage="1" sqref="Q108:W108">
      <formula1>1</formula1>
      <formula2>999999999</formula2>
    </dataValidation>
    <dataValidation type="textLength" operator="lessThanOrEqual" allowBlank="1" showInputMessage="1" showErrorMessage="1" error="12文字以内で入力ください。" sqref="Q107:AK107 Q123:AK123">
      <formula1>12</formula1>
    </dataValidation>
    <dataValidation type="list" allowBlank="1" showInputMessage="1" showErrorMessage="1" sqref="AE106:AK106">
      <formula1>$BE$101:$BE$103</formula1>
    </dataValidation>
    <dataValidation type="list" allowBlank="1" showInputMessage="1" showErrorMessage="1" sqref="Q105:W105">
      <formula1>"選択してください,あり,なし"</formula1>
    </dataValidation>
    <dataValidation type="list" allowBlank="1" showInputMessage="1" showErrorMessage="1" sqref="AE104:AK104">
      <formula1>$BC$101:$BC$104</formula1>
    </dataValidation>
    <dataValidation type="list" allowBlank="1" showInputMessage="1" showErrorMessage="1" sqref="Q104:W104">
      <formula1>$BB$101:$BB$104</formula1>
    </dataValidation>
    <dataValidation type="list" allowBlank="1" showInputMessage="1" showErrorMessage="1" sqref="AE102:AK102">
      <formula1>$BA$101:$BA$104</formula1>
    </dataValidation>
    <dataValidation type="list" allowBlank="1" showInputMessage="1" showErrorMessage="1" sqref="Q102:W102">
      <formula1>$AZ$101:$AZ$103</formula1>
    </dataValidation>
    <dataValidation type="list" allowBlank="1" showInputMessage="1" showErrorMessage="1" sqref="AE101:AK101">
      <formula1>$AY$101:$AY$121</formula1>
    </dataValidation>
    <dataValidation type="list" allowBlank="1" showInputMessage="1" showErrorMessage="1" sqref="Q101:W101">
      <formula1>$AX$101:$AX$105</formula1>
    </dataValidation>
    <dataValidation type="list" allowBlank="1" showInputMessage="1" showErrorMessage="1" sqref="AE105:AK105">
      <formula1>"選択してください,対応,非対応"</formula1>
    </dataValidation>
    <dataValidation type="list" allowBlank="1" showInputMessage="1" showErrorMessage="1" sqref="Q106:W106">
      <formula1>$BD$101:$BD$103</formula1>
    </dataValidation>
    <dataValidation type="textLength" operator="lessThan" allowBlank="1" showInputMessage="1" showErrorMessage="1" error="19文字以内で入力ください。" sqref="Q97:AK99">
      <formula1>20</formula1>
    </dataValidation>
    <dataValidation imeMode="disabled" allowBlank="1" showInputMessage="1" showErrorMessage="1" sqref="R75:V75 U40 U44 Q40 Q100:AK100 AD128:AK128 AE110:AK110 Q110:W110 AD130:AK130 T121:Z121 AD121:AK121 Q46 AG44 Q52 Q75:Q76 R20:T20 Q18:Q21 Q44 AG40 V20:Z20 AG18:AG19 AG21:AG24 AN46:AT46 U18:U21 AK20:AO20 AG48 Q48 U48 U52 AG52 U46 AG46 Q95 Q89:AK89 Q96:AK96 Q92:AK94 AG56 Q56 U56 Q24 U24 AG59 Q59 U59"/>
    <dataValidation type="custom" imeMode="disabled" allowBlank="1" showInputMessage="1" showErrorMessage="1" error="小数第二位までとなります。" sqref="Y44 AC40 Y18:Y19 AC18:AC19 Y40 AC21:AC24 AA20:AJ20 Y21:Y24 AC48 Y48 AC52 AC44 AC46 AC59 Y46 Y52 AC56 Y56 Y59 AA64:AE65">
      <formula1>ROUND(Y18,4)=Y18</formula1>
    </dataValidation>
    <dataValidation type="custom" imeMode="disabled" allowBlank="1" showInputMessage="1" showErrorMessage="1" errorTitle="サービス開始希望日" error="サービス開始希望日は申込年月日より未来の日付をご入力ください。" sqref="T8:V8">
      <formula1>AND(T8&lt;&gt;0,T8&lt;32,ISERROR(FIND("NG",AZ8)))</formula1>
    </dataValidation>
    <dataValidation type="custom" imeMode="disabled" allowBlank="1" showInputMessage="1" showErrorMessage="1" errorTitle="サービス開始希望日" error="サービス開始希望日は申込年月日より未来の日付をご入力ください。" sqref="P8:R8">
      <formula1>AND(P8&lt;&gt;0,P8&lt;13,ISERROR(FIND("NG",AZ8)))</formula1>
    </dataValidation>
    <dataValidation type="custom" imeMode="disabled" allowBlank="1" showInputMessage="1" showErrorMessage="1" sqref="AP5:AT5">
      <formula1>AND(LENB(AP5)=LEN(AP5),LEN(AP5)=4)</formula1>
    </dataValidation>
    <dataValidation type="list" allowBlank="1" showInputMessage="1" showErrorMessage="1" sqref="AI3:AK3">
      <formula1>"吉村 礼子,二河 めぐみ,吉澤 眞季,田仲 由佳,我妻 奈緒美,鈴木 琳花,浜口 真歩"</formula1>
    </dataValidation>
    <dataValidation type="custom" imeMode="disabled" operator="equal" allowBlank="1" showInputMessage="1" showErrorMessage="1" sqref="W3:Y3">
      <formula1>AND(LENB(W3)=LEN(W3),LEN(W3)=7)</formula1>
    </dataValidation>
    <dataValidation type="custom" imeMode="disabled" allowBlank="1" showInputMessage="1" showErrorMessage="1" sqref="R3:S3">
      <formula1>AND(LENB(R3)=LEN(R3),LEN(R3)=3)</formula1>
    </dataValidation>
    <dataValidation type="custom" imeMode="disabled" allowBlank="1" showInputMessage="1" showErrorMessage="1" sqref="I3:K3">
      <formula1>AND(LENB(I3)=LEN(I3),LEN(I3)=5)</formula1>
    </dataValidation>
    <dataValidation type="list" allowBlank="1" showInputMessage="1" showErrorMessage="1" sqref="C983036:I983036 C917500:I917500 C851964:I851964 C786428:I786428 C720892:I720892 C655356:I655356 C589820:I589820 C524284:I524284 C458748:I458748 C393212:I393212 C327676:I327676 C262140:I262140 C196604:I196604 C131068:I131068 C65532:I65532">
      <formula1>$CF$5:$CF$6</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P8:AR8">
      <formula1>AND(AP8&lt;&gt;0,AP8&lt;32,ISERROR(FIND("NG",AZ8)))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L8:AN8">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以降を目安にご記入下さい。_x000a_【ご注意下さい】_x000a_審査状況等により、ご希望に添えない場合もございますので予めご了承下さい。" sqref="AH8:AJ8">
      <formula1>AND(LEN(AH8)=4,AH8&gt;=2018,ISERROR(FIND("NG",AZ8)))</formula1>
    </dataValidation>
    <dataValidation type="list" allowBlank="1" showInputMessage="1" showErrorMessage="1" sqref="AL65519:AT65519 AL983023:AT983023 AL917487:AT917487 AL851951:AT851951 AL786415:AT786415 AL720879:AT720879 AL655343:AT655343 AL589807:AT589807 AL524271:AT524271 AL458735:AT458735 AL393199:AT393199 AL327663:AT327663 AL262127:AT262127 AL196591:AT196591 AL131055:AT131055">
      <formula1>$AZ$2:$AZ$10</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formula1>AND(LEN(L8)=4,L8&gt;=2018,ISERROR(FIND("NG",AZ8)))</formula1>
    </dataValidation>
    <dataValidation type="custom" allowBlank="1" showInputMessage="1" showErrorMessage="1" error="小数第二位までとなります。" sqref="AF26:AF35 AA26:AA35 AF64:AF65">
      <formula1>ROUND(AA26,4)=AA26</formula1>
    </dataValidation>
    <dataValidation imeMode="halfAlpha" allowBlank="1" showInputMessage="1" showErrorMessage="1" sqref="AF65665:AT65665 AF131201:AT131201 AF196737:AT196737 AF262273:AT262273 AF327809:AT327809 AF393345:AT393345 AF458881:AT458881 AF524417:AT524417 AF589953:AT589953 AF655489:AT655489 AF721025:AT721025 AF786561:AT786561 AF852097:AT852097 AF917633:AT917633 AF983169:AT983169 I65500:X65500 I131036:X131036 I196572:X196572 I262108:X262108 I327644:X327644 I393180:X393180 I458716:X458716 I524252:X524252 I589788:X589788 I655324:X655324 I720860:X720860 I786396:X786396 I851932:X851932 I917468:X917468 I983004:X983004 AQ65505:AR65506 AQ131041:AR131042 AQ196577:AR196578 AQ262113:AR262114 AQ327649:AR327650 AQ393185:AR393186 AQ458721:AR458722 AQ524257:AR524258 AQ589793:AR589794 AQ655329:AR655330 AQ720865:AR720866 AQ786401:AR786402 AQ851937:AR851938 AQ917473:AR917474 AQ983009:AR983010 I65503:AT65503 I131039:AT131039 I196575:AT196575 I262111:AT262111 I327647:AT327647 I393183:AT393183 I458719:AT458719 I524255:AT524255 I589791:AT589791 I655327:AT655327 I720863:AT720863 I786399:AT786399 I851935:AT851935 I917471:AT917471 I983007:AT983007 AC65520:AE65520 AC131056:AE131056 AC196592:AE196592 AC262128:AE262128 AC327664:AE327664 AC393200:AE393200 AC458736:AE458736 AC524272:AE524272 AC589808:AE589808 AC655344:AE655344 AC720880:AE720880 AC786416:AE786416 AC851952:AE851952 AC917488:AE917488 AC983024:AE983024 AH65520:AJ65520 AH131056:AJ131056 AH196592:AJ196592 AH262128:AJ262128 AH327664:AJ327664 AH393200:AJ393200 AH458736:AJ458736 AH524272:AJ524272 AH589808:AJ589808 AH655344:AJ655344 AH720880:AJ720880 AH786416:AJ786416 AH851952:AJ851952 AH917488:AJ917488 AH983024:AJ983024 AQ65520:AS65520 AQ131056:AS131056 AQ196592:AS196592 AQ262128:AS262128 AQ327664:AS327664 AQ393200:AS393200 AQ458736:AS458736 AQ524272:AS524272 AQ589808:AS589808 AQ655344:AS655344 AQ720880:AS720880 AQ786416:AS786416 AQ851952:AS851952 AQ917488:AS917488 AQ983024:AS983024 AE65637:AT65637 AE131173:AT131173 AE196709:AT196709 AE262245:AT262245 AE327781:AT327781 AE393317:AT393317 AE458853:AT458853 AE524389:AT524389 AE589925:AT589925 AE655461:AT655461 AE720997:AT720997 AE786533:AT786533 AE852069:AT852069 AE917605:AT917605 AE983141:AT983141 AE65640:AT65641 AE131176:AT131177 AE196712:AT196713 AE262248:AT262249 AE327784:AT327785 AE393320:AT393321 AE458856:AT458857 AE524392:AT524393 AE589928:AT589929 AE655464:AT655465 AE721000:AT721001 AE786536:AT786537 AE852072:AT852073 AE917608:AT917609 AE983144:AT983145 AE65643:AT65644 AE131179:AT131180 AE196715:AT196716 AE262251:AT262252 AE327787:AT327788 AE393323:AT393324 AE458859:AT458860 AE524395:AT524396 AE589931:AT589932 AE655467:AT655468 AE721003:AT721004 AE786539:AT786540 AE852075:AT852076 AE917611:AT917612 AE983147:AT983148 I65653:P65654 I131189:P131190 I196725:P196726 I262261:P262262 I327797:P327798 I393333:P393334 I458869:P458870 I524405:P524406 I589941:P589942 I655477:P655478 I721013:P721014 I786549:P786550 I852085:P852086 I917621:P917622 I983157:P983158 V65653:AA65654 V131189:AA131190 V196725:AA196726 V262261:AA262262 V327797:AA327798 V393333:AA393334 V458869:AA458870 V524405:AA524406 V589941:AA589942 V655477:AA655478 V721013:AA721014 V786549:AA786550 V852085:AA852086 V917621:AA917622 V983157:AA983158 V65655:AI65656 V131191:AI131192 V196727:AI196728 V262263:AI262264 V327799:AI327800 V393335:AI393336 V458871:AI458872 V524407:AI524408 V589943:AI589944 V655479:AI655480 V721015:AI721016 V786551:AI786552 V852087:AI852088 V917623:AI917624 V983159:AI983160 AQ7:AT7 AP3:AT4 AP6:AP7"/>
    <dataValidation imeMode="hiragana" allowBlank="1" showInputMessage="1" showErrorMessage="1" sqref="I65502:AT65502 I131038:AT131038 I196574:AT196574 I262110:AT262110 I327646:AT327646 I393182:AT393182 I458718:AT458718 I524254:AT524254 I589790:AT589790 I655326:AT655326 I720862:AT720862 I786398:AT786398 I851934:AT851934 I917470:AT917470 I983006:AT983006 I65494:AT65495 I131030:AT131031 I196566:AT196567 I262102:AT262103 I327638:AT327639 I393174:AT393175 I458710:AT458711 I524246:AT524247 I589782:AT589783 I655318:AT655319 I720854:AT720855 I786390:AT786391 I851926:AT851927 I917462:AT917463 I982998:AT982999 W65504:AA65506 W131040:AA131042 W196576:AA196578 W262112:AA262114 W327648:AA327650 W393184:AA393186 W458720:AA458722 W524256:AA524258 W589792:AA589794 W655328:AA655330 W720864:AA720866 W786400:AA786402 W851936:AA851938 W917472:AA917474 W983008:AA983010 I65505:Q65506 I131041:Q131042 I196577:Q196578 I262113:Q262114 I327649:Q327650 I393185:Q393186 I458721:Q458722 I524257:Q524258 I589793:Q589794 I655329:Q655330 I720865:Q720866 I786401:Q786402 I851937:Q851938 I917473:Q917474 I983009:Q983010 I65646:AT65647 I131182:AT131183 I196718:AT196719 I262254:AT262255 I327790:AT327791 I393326:AT393327 I458862:AT458863 I524398:AT524399 I589934:AT589935 I655470:AT655471 I721006:AT721007 I786542:AT786543 I852078:AT852079 I917614:AT917615 I983150:AT983151 AE65636:AT65636 AE131172:AT131172 AE196708:AT196708 AE262244:AT262244 AE327780:AT327780 AE393316:AT393316 AE458852:AT458852 AE524388:AT524388 AE589924:AT589924 AE655460:AT655460 AE720996:AT720996 AE786532:AT786532 AE852068:AT852068 AE917604:AT917604 AE983140:AT983140 AE65639:AT65639 AE131175:AT131175 AE196711:AT196711 AE262247:AT262247 AE327783:AT327783 AE393319:AT393319 AE458855:AT458855 AE524391:AT524391 AE589927:AT589927 AE655463:AT655463 AE720999:AT720999 AE786535:AT786535 AE852071:AT852071 AE917607:AT917607 AE983143:AT983143 AE65642:AT65642 AE131178:AT131178 AE196714:AT196714 AE262250:AT262250 AE327786:AT327786 AE393322:AT393322 AE458858:AT458858 AE524394:AT524394 AE589930:AT589930 AE655466:AT655466 AE721002:AT721002 AE786538:AT786538 AE852074:AT852074 AE917610:AT917610 AE983146:AT983146 I65651:R65652 I131187:R131188 I196723:R196724 I262259:R262260 I327795:R327796 I393331:R393332 I458867:R458868 I524403:R524404 I589939:R589940 I655475:R655476 I721011:R721012 I786547:R786548 I852083:R852084 I917619:R917620 I983155:R983156 AG65651:AN65652 AG131187:AN131188 AG196723:AN196724 AG262259:AN262260 AG327795:AN327796 AG393331:AN393332 AG458867:AN458868 AG524403:AN524404 AG589939:AN589940 AG655475:AN655476 AG721011:AN721012 AG786547:AN786548 AG852083:AN852084 AG917619:AN917620 AG983155:AN983156 I65657:AT65658 I131193:AT131194 I196729:AT196730 I262265:AT262266 I327801:AT327802 I393337:AT393338 I458873:AT458874 I524409:AT524410 I589945:AT589946 I655481:AT655482 I721017:AT721018 I786553:AT786554 I852089:AT852090 I917625:AT917626 I983161:AT983162 AB131218 S65672:AT65672 S131208:AT131208 S196744:AT196744 S262280:AT262280 S327816:AT327816 S393352:AT393352 S458888:AT458888 S524424:AT524424 S589960:AT589960 S655496:AT655496 S721032:AT721032 S786568:AT786568 S852104:AT852104 S917640:AT917640 S983176:AT983176 AB196754 U65673:AS65673 U131209:AS131209 U196745:AS196745 U262281:AS262281 U327817:AS327817 U393353:AS393353 U458889:AS458889 U524425:AS524425 U589961:AS589961 U655497:AS655497 U721033:AS721033 U786569:AS786569 U852105:AS852105 U917641:AS917641 U983177:AS983177 AB262290 N65674:AA65674 N131210:AA131210 N196746:AA196746 N262282:AA262282 N327818:AA327818 N393354:AA393354 N458890:AA458890 N524426:AA524426 N589962:AA589962 N655498:AA655498 N721034:AA721034 N786570:AA786570 N852106:AA852106 N917642:AA917642 N983178:AA983178 AB327826 AG65674:AT65674 AG131210:AT131210 AG196746:AT196746 AG262282:AT262282 AG327818:AT327818 AG393354:AT393354 AG458890:AT458890 AG524426:AT524426 AG589962:AT589962 AG655498:AT655498 AG721034:AT721034 AG786570:AT786570 AG852106:AT852106 AG917642:AT917642 AG983178:AT983178 X65675:AS65675 X131211:AS131211 X196747:AS196747 X262283:AS262283 X327819:AS327819 X393355:AS393355 X458891:AS458891 X524427:AS524427 X589963:AS589963 X655499:AS655499 X721035:AS721035 X786571:AS786571 X852107:AS852107 X917643:AS917643 X983179:AS983179 AB393362 N65676:AA65677 N131212:AA131213 N196748:AA196749 N262284:AA262285 N327820:AA327821 N393356:AA393357 N458892:AA458893 N524428:AA524429 N589964:AA589965 N655500:AA655501 N721036:AA721037 N786572:AA786573 N852108:AA852109 N917644:AA917645 N983180:AA983181 AB458898 AG65676:AT65677 AG131212:AT131213 AG196748:AT196749 AG262284:AT262285 AG327820:AT327821 AG393356:AT393357 AG458892:AT458893 AG524428:AT524429 AG589964:AT589965 AG655500:AT655501 AG721036:AT721037 AG786572:AT786573 AG852108:AT852109 AG917644:AT917645 AG983180:AT983181 AB524434 U65669:AS65670 U131205:AS131206 U196741:AS196742 U262277:AS262278 U327813:AS327814 U393349:AS393350 U458885:AS458886 U524421:AS524422 U589957:AS589958 U655493:AS655494 U721029:AS721030 U786565:AS786566 U852101:AS852102 U917637:AS917638 U983173:AS983174 AB589970 I65668:Y65668 I131204:Y131204 I196740:Y196740 I262276:Y262276 I327812:Y327812 I393348:Y393348 I458884:Y458884 I524420:Y524420 I589956:Y589956 I655492:Y655492 I721028:Y721028 I786564:Y786564 I852100:Y852100 I917636:Y917636 I983172:Y983172 AB655506 AE65668:AT65668 AE131204:AT131204 AE196740:AT196740 AE262276:AT262276 AE327812:AT327812 AE393348:AT393348 AE458884:AT458884 AE524420:AT524420 AE589956:AT589956 AE655492:AT655492 AE721028:AT721028 AE786564:AT786564 AE852100:AT852100 AE917636:AT917636 AE983172:AT983172 AB721042 X65667:AT65667 X131203:AT131203 X196739:AT196739 X262275:AT262275 X327811:AT327811 X393347:AT393347 X458883:AT458883 X524419:AT524419 X589955:AT589955 X655491:AT655491 X721027:AT721027 X786563:AT786563 X852099:AT852099 X917635:AT917635 X983171:AT983171 AB786578 Z65666:AT65666 Z131202:AT131202 Z196738:AT196738 Z262274:AT262274 Z327810:AT327810 Z393346:AT393346 Z458882:AT458882 Z524418:AT524418 Z589954:AT589954 Z655490:AT655490 Z721026:AT721026 Z786562:AT786562 Z852098:AT852098 Z917634:AT917634 Z983170:AT983170 AB852114 W65671 W131207 W196743 W262279 W327815 W393351 W458887 W524423 W589959 W655495 W721031 W786567 W852103 W917639 W983175 AB917650 W65678:W65681 W131214:W131217 W196750:W196753 W262286:W262289 W327822:W327825 W393358:W393361 W458894:W458897 W524430:W524433 W589966:W589969 W655502:W655505 W721038:W721041 W786574:W786577 W852110:W852113 W917646:W917649 W983182:W983185 AB983186 AB65682"/>
    <dataValidation type="list" allowBlank="1" showInputMessage="1" showErrorMessage="1" sqref="L983120:N983128 L852048:N852056 L786512:N786520 L720976:N720984 L655440:N655448 L589904:N589912 L524368:N524376 L458832:N458840 L393296:N393304 L327760:N327768 L262224:N262232 L196688:N196696 L131152:N131160 L65616:N65624 L983094:N983117 L917558:N917581 L852022:N852045 L786486:N786509 L720950:N720973 L655414:N655437 L589878:N589901 L524342:N524365 L458806:N458829 L393270:N393293 L327734:N327757 L262198:N262221 L196662:N196685 L131126:N131149 L65590:N65613 L917584:N917592 L983089:N983091 L917553:N917555 L852017:N852019 L786481:N786483 L720945:N720947 L655409:N655411 L589873:N589875 L524337:N524339 L458801:N458803 L393265:N393267 L327729:N327731 L262193:N262195 L196657:N196659 L131121:N131123 L65585:N65587 L983084:N983086 L917548:N917550 L852012:N852014 L786476:N786478 L720940:N720942 L655404:N655406 L589868:N589870 L524332:N524334 L458796:N458798 L393260:N393262 L327724:N327726 L262188:N262190 L196652:N196654 L131116:N131118 L65580:N65582 L983077:N983081 L917541:N917545 L852005:N852009 L786469:N786473 L720933:N720937 L655397:N655401 L589861:N589865 L524325:N524329 L458789:N458793 L393253:N393257 L327717:N327721 L262181:N262185 L196645:N196649 L131109:N131113 L65573:N65577 L983071:N983074 L917535:N917538 L851999:N852002 L786463:N786466 L720927:N720930 L655391:N655394 L589855:N589858 L524319:N524322 L458783:N458786 L393247:N393250 L327711:N327714 L262175:N262178 L196639:N196642 L131103:N131106 L65567:N65570 L983062:N983068 L917526:N917532 L851990:N851996 L786454:N786460 L720918:N720924 L655382:N655388 L589846:N589852 L524310:N524316 L458774:N458780 L393238:N393244 L327702:N327708 L262166:N262172 L196630:N196636 L131094:N131100 L65558:N65564 L983053:N983059 L917517:N917523 L851981:N851987 L786445:N786451 L720909:N720915 L655373:N655379 L589837:N589843 L524301:N524307 L458765:N458771 L393229:N393235 L327693:N327699 L262157:N262163 L196621:N196627 L131085:N131091 L65549:N65555 L983048:N983050 L917512:N917514 L851976:N851978 L786440:N786442 L720904:N720906 L655368:N655370 L589832:N589834 L524296:N524298 L458760:N458762 L393224:N393226 L327688:N327690 L262152:N262154 L196616:N196618 L131080:N131082 L65544:N65546 L983045:N983046 L917509:N917510 L851973:N851974 L786437:N786438 L720901:N720902 L655365:N655366 L589829:N589830 L524293:N524294 L458757:N458758 L393221:N393222 L327685:N327686 L262149:N262150 L196613:N196614 L131077:N131078 L65541:N65542 L983036:N983039 L917500:N917503 L851964:N851967 L786428:N786431 L720892:N720895 L655356:N655359 L589820:N589823 L524284:N524287 L458748:N458751 L393212:N393215 L327676:N327679 L262140:N262143 L196604:N196607 L131068:N131071 L65532:N65535">
      <formula1>$CF$23:$CF$24</formula1>
    </dataValidation>
    <dataValidation allowBlank="1" showInputMessage="1" showErrorMessage="1" promptTitle="E-mailアドレス" prompt="設定できるE-mailアドレスは1つです。_x000a_メーリングリストのご指定を推奨しております。" sqref="Z65638:AD65638 Z131174:AD131174 Z196710:AD196710 Z262246:AD262246 Z327782:AD327782 Z393318:AD393318 Z458854:AD458854 Z524390:AD524390 Z589926:AD589926 Z655462:AD655462 Z720998:AD720998 Z786534:AD786534 Z852070:AD852070 Z917606:AD917606 Z983142:AD983142"/>
    <dataValidation imeMode="halfAlpha" allowBlank="1" showInputMessage="1" showErrorMessage="1" promptTitle="メールアドレス" prompt="グループアドレスのご指定を推奨しております。" sqref="AE65638:AT65638 AE131174:AT131174 AE196710:AT196710 AE262246:AT262246 AE327782:AT327782 AE393318:AT393318 AE458854:AT458854 AE524390:AT524390 AE589926:AT589926 AE655462:AT655462 AE720998:AT720998 AE786534:AT786534 AE852070:AT852070 AE917606:AT917606 AE983142:AT983142"/>
    <dataValidation imeMode="halfAlpha" allowBlank="1" showInputMessage="1" showErrorMessage="1" promptTitle="FAX番号" prompt="FAXが無い場合は『00-0000-0000』とご入力下さい。" sqref="AE65500:AT65500 AE131036:AT131036 AE196572:AT196572 AE262108:AT262108 AE327644:AT327644 AE393180:AT393180 AE458716:AT458716 AE524252:AT524252 AE589788:AT589788 AE655324:AT655324 AE720860:AT720860 AE786396:AT786396 AE851932:AT851932 AE917468:AT917468 AE983004:AT983004 AE65645:AT65645 AE131181:AT131181 AE196717:AT196717 AE262253:AT262253 AE327789:AT327789 AE393325:AT393325 AE458861:AT458861 AE524397:AT524397 AE589933:AT589933 AE655469:AT655469 AE721005:AT721005 AE786541:AT786541 AE852077:AT852077 AE917613:AT917613 AE983149:AT983149"/>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88:AR65489 AQ131024:AR131025 AQ196560:AR196561 AQ262096:AR262097 AQ327632:AR327633 AQ393168:AR393169 AQ458704:AR458705 AQ524240:AR524241 AQ589776:AR589777 AQ655312:AR655313 AQ720848:AR720849 AQ786384:AR786385 AQ851920:AR851921 AQ917456:AR917457 AQ982992:AR982993">
      <formula1>1</formula1>
      <formula2>31</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88:AN65489 AM131024:AN131025 AM196560:AN196561 AM262096:AN262097 AM327632:AN327633 AM393168:AN393169 AM458704:AN458705 AM524240:AN524241 AM589776:AN589777 AM655312:AN655313 AM720848:AN720849 AM786384:AN786385 AM851920:AN851921 AM917456:AN917457 AM982992:AN982993">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88:AJ65489 AH131024:AJ131025 AH196560:AJ196561 AH262096:AJ262097 AH327632:AJ327633 AH393168:AJ393169 AH458704:AJ458705 AH524240:AJ524241 AH589776:AJ589777 AH655312:AJ655313 AH720848:AJ720849 AH786384:AJ786385 AH851920:AJ851921 AH917456:AJ917457 AH982992:AJ982993">
      <formula1>2012</formula1>
      <formula2>2020</formula2>
    </dataValidation>
    <dataValidation type="whole" imeMode="halfAlpha" allowBlank="1" showInputMessage="1" showErrorMessage="1" promptTitle="年商" prompt="設立初年度などは『0』とご入力下さい。" sqref="AN65501:AR65501 AN131037:AR131037 AN196573:AR196573 AN262109:AR262109 AN327645:AR327645 AN393181:AR393181 AN458717:AR458717 AN524253:AR524253 AN589789:AR589789 AN655325:AR655325 AN720861:AR720861 AN786397:AR786397 AN851933:AR851933 AN917469:AR917469 AN983005:AR983005">
      <formula1>0</formula1>
      <formula2>9999999999999</formula2>
    </dataValidation>
    <dataValidation type="whole" imeMode="halfAlpha" allowBlank="1" showInputMessage="1" showErrorMessage="1" sqref="AA65501:AE65501 AA131037:AE131037 AA196573:AE196573 AA262109:AE262109 AA327645:AE327645 AA393181:AE393181 AA458717:AE458717 AA524253:AE524253 AA589789:AE589789 AA655325:AE655325 AA720861:AE720861 AA786397:AE786397 AA851933:AE851933 AA917469:AE917469 AA983005:AE983005">
      <formula1>0</formula1>
      <formula2>99999999999</formula2>
    </dataValidation>
    <dataValidation type="textLength" imeMode="halfAlpha" allowBlank="1" showInputMessage="1" showErrorMessage="1" sqref="R982974 R65470 R131006 R196542 R262078 R327614 R393150 R458686 R524222 R589758 R655294 R720830 R786366 R851902 R917438">
      <formula1>3</formula1>
      <formula2>3</formula2>
    </dataValidation>
    <dataValidation type="textLength" imeMode="halfAlpha" allowBlank="1" showInputMessage="1" showErrorMessage="1" sqref="I982974 I65470 I131006 I196542 I262078 I327614 I393150 I458686 I524222 I589758 I655294 I720830 I786366 I851902 I917438">
      <formula1>5</formula1>
      <formula2>5</formula2>
    </dataValidation>
    <dataValidation type="whole" imeMode="halfAlpha" allowBlank="1" showInputMessage="1" showErrorMessage="1" sqref="AI65505:AJ65506 AI131041:AJ131042 AI196577:AJ196578 AI262113:AJ262114 AI327649:AJ327650 AI393185:AJ393186 AI458721:AJ458722 AI524257:AJ524258 AI589793:AJ589794 AI655329:AJ655330 AI720865:AJ720866 AI786401:AJ786402 AI851937:AJ851938 AI917473:AJ917474 AI983009:AJ983010">
      <formula1>1900</formula1>
      <formula2>2020</formula2>
    </dataValidation>
    <dataValidation type="textLength" imeMode="halfAlpha" operator="lessThanOrEqual" allowBlank="1" showInputMessage="1" showErrorMessage="1" errorTitle="文字数制限がございます" error="25文字を超える設定は出来ません。" sqref="AB65513:AT65514 AB131049:AT131050 AB196585:AT196586 AB262121:AT262122 AB327657:AT327658 AB393193:AT393194 AB458729:AT458730 AB524265:AT524266 AB589801:AT589802 AB655337:AT655338 AB720873:AT720874 AB786409:AT786410 AB851945:AT851946 AB917481:AT917482 AB983017:AT983018">
      <formula1>25</formula1>
    </dataValidation>
    <dataValidation type="whole" imeMode="halfAlpha" allowBlank="1" showInputMessage="1" showErrorMessage="1" sqref="K65501:L65501 K131037:L131037 K196573:L196573 K262109:L262109 K327645:L327645 K393181:L393181 K458717:L458717 K524253:L524253 K589789:L589789 K655325:L655325 K720861:L720861 K786397:L786397 K851933:L851933 K917469:L917469 K983005:L983005">
      <formula1>1000</formula1>
      <formula2>2020</formula2>
    </dataValidation>
    <dataValidation type="textLength" imeMode="halfAlpha" operator="equal" allowBlank="1" showInputMessage="1" showErrorMessage="1" sqref="J65497:K65497 J131033:K131033 J196569:K196569 J262105:K262105 J327641:K327641 J393177:K393177 J458713:K458713 J524249:K524249 J589785:K589785 J655321:K655321 J720857:K720857 J786393:K786393 J851929:K851929 J917465:K917465 J983001:K983001 J65645:K65645 J131181:K131181 J196717:K196717 J262253:K262253 J327789:K327789 J393325:K393325 J458861:K458861 J524397:K524397 J589933:K589933 J655469:K655469 J721005:K721005 J786541:K786541 J852077:K852077 J917613:K917613 J983149:K983149">
      <formula1>3</formula1>
    </dataValidation>
    <dataValidation type="textLength" imeMode="halfAlpha" operator="equal" allowBlank="1" showInputMessage="1" showErrorMessage="1" sqref="M65497:P65497 M131033:P131033 M196569:P196569 M262105:P262105 M327641:P327641 M393177:P393177 M458713:P458713 M524249:P524249 M589785:P589785 M655321:P655321 M720857:P720857 M786393:P786393 M851929:P851929 M917465:P917465 M983001:P983001 M65645:N65645 M131181:N131181 M196717:N196717 M262253:N262253 M327789:N327789 M393325:N393325 M458861:N458861 M524397:N524397 M589933:N589933 M655469:N655469 M721005:N721005 M786541:N786541 M852077:N852077 M917613:N917613 M983149:N983149">
      <formula1>4</formula1>
    </dataValidation>
    <dataValidation type="whole" imeMode="halfAlpha" allowBlank="1" showInputMessage="1" showErrorMessage="1" sqref="K982992:M982993 K65488:M65489 K131024:M131025 K196560:M196561 K262096:M262097 K327632:M327633 K393168:M393169 K458704:M458705 K524240:M524241 K589776:M589777 K655312:M655313 K720848:M720849 K786384:M786385 K851920:M851921 K917456:M917457">
      <formula1>2014</formula1>
      <formula2>2020</formula2>
    </dataValidation>
    <dataValidation type="whole" imeMode="halfAlpha" allowBlank="1" showInputMessage="1" showErrorMessage="1" sqref="AM65505:AN65506 AM131041:AN131042 AM196577:AN196578 AM262113:AN262114 AM327649:AN327650 AM393185:AN393186 AM458721:AN458722 AM524257:AN524258 AM589793:AN589794 AM655329:AN655330 AM720865:AN720866 AM786401:AN786402 AM851937:AN851938 AM917473:AN917474 AM983009:AN983010 N65501:O65501 N131037:O131037 N196573:O196573 N262109:O262109 N327645:O327645 N393181:O393181 N458717:O458717 N524253:O524253 N589789:O589789 N655325:O655325 N720861:O720861 N786397:O786397 N851933:O851933 N917469:O917469 N983005:O983005 Z65517 Z131053 Z196589 Z262125 Z327661 Z393197 Z458733 Z524269 Z589805 Z655341 Z720877 Z786413 Z851949 Z917485 Z983021 AQ65522 AQ131058 AQ196594 AQ262130 AQ327666 AQ393202 AQ458738 AQ524274 AQ589810 AQ655346 AQ720882 AQ786418 AQ851954 AQ917490 AQ983026 P65488:R65489 P131024:R131025 P196560:R196561 P262096:R262097 P327632:R327633 P393168:R393169 P458704:R458705 P524240:R524241 P589776:R589777 P655312:R655313 P720848:R720849 P786384:R786385 P851920:R851921 P917456:R917457 P982992:R982993">
      <formula1>1</formula1>
      <formula2>12</formula2>
    </dataValidation>
    <dataValidation imeMode="hiragana" allowBlank="1" showInputMessage="1" showErrorMessage="1" promptTitle="ご確認下さい！" prompt="該当サイトが公開前の場合、必ず別途サービス概要資料や商材価格表をご提出下さい。" sqref="I65518:AK65519 I131054:AK131055 I196590:AK196591 I262126:AK262127 I327662:AK327663 I393198:AK393199 I458734:AK458735 I524270:AK524271 I589806:AK589807 I655342:AK655343 I720878:AK720879 I786414:AK786415 I851950:AK851951 I917486:AK917487 I983022:AK983023"/>
    <dataValidation imeMode="fullKatakana" allowBlank="1" showInputMessage="1" showErrorMessage="1" sqref="I65493:AT65493 I131029:AT131029 I196565:AT196565 I262101:AT262101 I327637:AT327637 I393173:AT393173 I458709:AT458709 I524245:AT524245 I589781:AT589781 I655317:AT655317 I720853:AT720853 I786389:AT786389 I851925:AT851925 I917461:AT917461 I982997:AT982997 I65496:AT65496 I131032:AT131032 I196568:AT196568 I262104:AT262104 I327640:AT327640 I393176:AT393176 I458712:AT458712 I524248:AT524248 I589784:AT589784 I655320:AT655320 I720856:AT720856 I786392:AT786392 I851928:AT851928 I917464:AT917464 I983000:AT983000 I65504:Q65504 I131040:Q131040 I196576:Q196576 I262112:Q262112 I327648:Q327648 I393184:Q393184 I458720:Q458720 I524256:Q524256 I589792:Q589792 I655328:Q655328 I720864:Q720864 I786400:Q786400 I851936:Q851936 I917472:Q917472 I983008:Q983008 I65512:AA65512 I131048:AA131048 I196584:AA196584 I262120:AA262120 I327656:AA327656 I393192:AA393192 I458728:AA458728 I524264:AA524264 I589800:AA589800 I655336:AA655336 I720872:AA720872 I786408:AA786408 I851944:AA851944 I917480:AA917480 I983016:AA983016 I65636:Y65636 I131172:Y131172 I196708:Y196708 I262244:Y262244 I327780:Y327780 I393316:Y393316 I458852:Y458852 I524388:Y524388 I589924:Y589924 I655460:Y655460 I720996:Y720996 I786532:Y786532 I852068:Y852068 I917604:Y917604 I983140:Y983140 I65639:Y65639 I131175:Y131175 I196711:Y196711 I262247:Y262247 I327783:Y327783 I393319:Y393319 I458855:Y458855 I524391:Y524391 I589927:Y589927 I655463:Y655463 I720999:Y720999 I786535:Y786535 I852071:Y852071 I917607:Y917607 I983143:Y983143 I65642:Y65642 I131178:Y131178 I196714:Y196714 I262250:Y262250 I327786:Y327786 I393322:Y393322 I458858:Y458858 I524394:Y524394 I589930:Y589930 I655466:Y655466 I721002:Y721002 I786538:Y786538 I852074:Y852074 I917610:Y917610 I983146:Y983146"/>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15:AH65516 I131051:AH131052 I196587:AH196588 I262123:AH262124 I327659:AH327660 I393195:AH393196 I458731:AH458732 I524267:AH524268 I589803:AH589804 I655339:AH655340 I720875:AH720876 I786411:AH786412 I851947:AH851948 I917483:AH917484 I983019:AH983020"/>
    <dataValidation type="list" allowBlank="1" showInputMessage="1" showErrorMessage="1" sqref="C983045:I983045 C917509:I917509 C851973:I851973 C786437:I786437 C720901:I720901 C655365:I655365 C589829:I589829 C524293:I524293 C458757:I458757 C393221:I393221 C327685:I327685 C262149:I262149 C196613:I196613 C131077:I131077 C65541:I65541">
      <formula1>$CF$9:$CF$10</formula1>
    </dataValidation>
    <dataValidation type="textLength" imeMode="halfAlpha" operator="greaterThanOrEqual" allowBlank="1" showInputMessage="1" showErrorMessage="1" sqref="AB65522:AH65522 AB131058:AH131058 AB196594:AH196594 AB262130:AH262130 AB327666:AH327666 AB393202:AH393202 AB458738:AH458738 AB524274:AH524274 AB589810:AH589810 AB655346:AH655346 AB720882:AH720882 AB786418:AH786418 AB851954:AH851954 AB917490:AH917490 AB983026:AH983026">
      <formula1>1</formula1>
    </dataValidation>
    <dataValidation type="list" allowBlank="1" showInputMessage="1" showErrorMessage="1" sqref="C983046:I983046 C917510:I917510 C851974:I851974 C786438:I786438 C720902:I720902 C655366:I655366 C589830:I589830 C524294:I524294 C458758:I458758 C393222:I393222 C327686:I327686 C262150:I262150 C196614:I196614 C131078:I131078 C65542:I65542">
      <formula1>$CF$12:$CF$16</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68:AJ983068 AG65564:AJ65564 AG131100:AJ131100 AG196636:AJ196636 AG262172:AJ262172 AG327708:AJ327708 AG393244:AJ393244 AG458780:AJ458780 AG524316:AJ524316 AG589852:AJ589852 AG655388:AJ655388 AG720924:AJ720924 AG786460:AJ786460 AG851996:AJ851996 AG917532:AJ917532">
      <formula1>#REF!</formula1>
    </dataValidation>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68:AF983068 AC65564:AF65564 AC131100:AF131100 AC196636:AF196636 AC262172:AF262172 AC327708:AF327708 AC393244:AF393244 AC458780:AF458780 AC524316:AF524316 AC589852:AF589852 AC655388:AF655388 AC720924:AF720924 AC786460:AF786460 AC851996:AF851996 AC917532:AF917532">
      <formula1>#REF!</formula1>
    </dataValidation>
    <dataValidation imeMode="hiragana" allowBlank="1" showInputMessage="1" showErrorMessage="1" promptTitle="会社所在地" prompt="都道府県名からご記入下さい" sqref="I65498:AT65499 I131034:AT131035 I196570:AT196571 I262106:AT262107 I327642:AT327643 I393178:AT393179 I458714:AT458715 I524250:AT524251 I589786:AT589787 I655322:AT655323 I720858:AT720859 I786394:AT786395 I851930:AT851931 I917466:AT917467 I983002:AT983003"/>
    <dataValidation type="whole" imeMode="halfAlpha" allowBlank="1" showInputMessage="1" showErrorMessage="1" sqref="Q65501:R65501 Q131037:R131037 Q196573:R196573 Q262109:R262109 Q327645:R327645 Q393181:R393181 Q458717:R458717 Q524253:R524253 Q589789:R589789 Q655325:R655325 Q720861:R720861 Q786397:R786397 Q851933:R851933 Q917469:R917469 Q983005:R983005 AB65517 AB131053 AB196589 AB262125 AB327661 AB393197 AB458733 AB524269 AB589805 AB655341 AB720877 AB786413 AB851949 AB917485 AB983021 AS65522 AS131058 AS196594 AS262130 AS327666 AS393202 AS458738 AS524274 AS589810 AS655346 AS720882 AS786418 AS851954 AS917490 AS983026 U65488:W65489 U131024:W131025 U196560:W196561 U262096:W262097 U327632:W327633 U393168:W393169 U458704:W458705 U524240:W524241 U589776:W589777 U655312:W655313 U720848:W720849 U786384:W786385 U851920:W851921 U917456:W917457 U982992:W982993">
      <formula1>1</formula1>
      <formula2>31</formula2>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13:AA65514 I131049:AA131050 I196585:AA196586 I262121:AA262122 I327657:AA327658 I393193:AA393194 I458729:AA458730 I524265:AA524266 I589801:AA589802 I655337:AA655338 I720873:AA720874 I786409:AA786410 I851945:AA851946 I917481:AA917482 I983017:AA983018">
      <formula1>12</formula1>
    </dataValidation>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10:AT65511 I131046:AT131047 I196582:AT196583 I262118:AT262119 I327654:AT327655 I393190:AT393191 I458726:AT458727 I524262:AT524263 I589798:AT589799 I655334:AT655335 I720870:AT720871 I786406:AT786407 I851942:AT851943 I917478:AT917479 I983014:AT983015">
      <formula1>30</formula1>
    </dataValidation>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659:AT65660 I131195:AT131196 I196731:AT196732 I262267:AT262268 I327803:AT327804 I393339:AT393340 I458875:AT458876 I524411:AT524412 I589947:AT589948 I655483:AT655484 I721019:AT721020 I786555:AT786556 I852091:AT852092 I917627:AT917628 I983163:AT983164"/>
    <dataValidation imeMode="hiragana" allowBlank="1" showInputMessage="1" showErrorMessage="1" promptTitle="売上報告担当" prompt="収納レポートやご請求書の送付先となります。" sqref="I65643:Y65644 I131179:Y131180 I196715:Y196716 I262251:Y262252 I327787:Y327788 I393323:Y393324 I458859:Y458860 I524395:Y524396 I589931:Y589932 I655467:Y655468 I721003:Y721004 I786539:Y786540 I852075:Y852076 I917611:Y917612 I983147:Y983148"/>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640:Y65641 I131176:Y131177 I196712:Y196713 I262248:Y262249 I327784:Y327785 I393320:Y393321 I458856:Y458857 I524392:Y524393 I589928:Y589929 I655464:Y655465 I721000:Y721001 I786536:Y786537 I852072:Y852073 I917608:Y917609 I983144:Y983145"/>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37:Y65638 I131173:Y131174 I196709:Y196710 I262245:Y262246 I327781:Y327782 I393317:Y393318 I458853:Y458854 I524389:Y524390 I589925:Y589926 I655461:Y655462 I720997:Y720998 I786533:Y786534 I852069:Y852070 I917605:Y917606 I983141:Y983142"/>
    <dataValidation imeMode="halfAlpha" allowBlank="1" showInputMessage="1" showErrorMessage="1" prompt="特商法ページのURLを記載して下さい。_x000a_その際、http://やhttps://を省略しないようお願いいたします。" sqref="I983168:AI983168 I65664:AI65664 I131200:AI131200 I196736:AI196736 I262272:AI262272 I327808:AI327808 I393344:AI393344 I458880:AI458880 I524416:AI524416 I589952:AI589952 I655488:AI655488 I721024:AI721024 I786560:AI786560 I852096:AI852096 I917632:AI917632"/>
    <dataValidation type="list" allowBlank="1" showInputMessage="1" showErrorMessage="1" sqref="O983036:P983039 O917500:P917503 O851964:P851967 O786428:P786431 O720892:P720895 O655356:P655359 O589820:P589823 O524284:P524287 O458748:P458751 O393212:P393215 O327676:P327679 O262140:P262143 O196604:P196607 O131068:P131071 O65532:P65535">
      <formula1>$CF$26:$CF$27</formula1>
    </dataValidation>
    <dataValidation type="list" allowBlank="1" showInputMessage="1" showErrorMessage="1" sqref="C65545:I65545 C131081:I131081 C196617:I196617 C262153:I262153 C327689:I327689 C393225:I393225 C458761:I458761 C524297:I524297 C589833:I589833 C655369:I655369 C720905:I720905 C786441:I786441 C851977:I851977 C917513:I917513 C983049:I983049 I65471 I131007 I262079 I196543 I982975 I917439 I851903 I786367 I720831 I655295 I589759 I524223 I458687 I393151 I327615">
      <formula1>#REF!</formula1>
    </dataValidation>
    <dataValidation type="whole" imeMode="halfAlpha" allowBlank="1" showInputMessage="1" showErrorMessage="1" sqref="W65517:X65517 W131053:X131053 W196589:X196589 W262125:X262125 W327661:X327661 W393197:X393197 W458733:X458733 W524269:X524269 W589805:X589805 W655341:X655341 W720877:X720877 W786413:X786413 W851949:X851949 W917485:X917485 W983021:X983021">
      <formula1>2014</formula1>
      <formula2>2099</formula2>
    </dataValidation>
    <dataValidation type="whole" imeMode="halfAlpha" allowBlank="1" showInputMessage="1" showErrorMessage="1" sqref="AN65522:AO65522 AN131058:AO131058 AN196594:AO196594 AN262130:AO262130 AN327666:AO327666 AN393202:AO393202 AN458738:AO458738 AN524274:AO524274 AN589810:AO589810 AN655346:AO655346 AN720882:AO720882 AN786418:AO786418 AN851954:AO851954 AN917490:AO917490 AN983026:AO983026">
      <formula1>1000</formula1>
      <formula2>2099</formula2>
    </dataValidation>
    <dataValidation type="textLength" imeMode="halfAlpha" operator="equal" allowBlank="1" showInputMessage="1" showErrorMessage="1" sqref="AG65470:AK65470 AG131006:AK131006 AG196542:AK196542 AG262078:AK262078 AG327614:AK327614 AG393150:AK393150 AG458686:AK458686 AG524222:AK524222 AG589758:AK589758 AG655294:AK655294 AG720830:AK720830 AG786366:AK786366 AG851902:AK851902 AG917438:AK917438 AG982974:AK982974">
      <formula1>7</formula1>
    </dataValidation>
    <dataValidation type="list" allowBlank="1" showInputMessage="1" showErrorMessage="1" sqref="AA57:AL57">
      <formula1>INDIRECT("メルペイ"&amp;$AW$57)</formula1>
    </dataValidation>
    <dataValidation type="list" allowBlank="1" showInputMessage="1" showErrorMessage="1" sqref="O57:X57">
      <formula1>メルペイ業種</formula1>
    </dataValidation>
    <dataValidation type="list" allowBlank="1" showInputMessage="1" showErrorMessage="1" sqref="AS56:AT56">
      <formula1>"0:無,1:有"</formula1>
    </dataValidation>
    <dataValidation type="list" allowBlank="1" showInputMessage="1" showErrorMessage="1" sqref="O53:X53">
      <formula1>auPAY業種</formula1>
    </dataValidation>
    <dataValidation type="list" allowBlank="1" showInputMessage="1" showErrorMessage="1" error="小数第二位までとなります。" sqref="AA25:AJ25">
      <formula1>INDIRECT("JKOPAY"&amp;$AV$25)</formula1>
    </dataValidation>
    <dataValidation type="list" allowBlank="1" showInputMessage="1" showErrorMessage="1" sqref="Q25:X25">
      <formula1>JKOPAY商品1</formula1>
    </dataValidation>
    <dataValidation type="list" allowBlank="1" showInputMessage="1" showErrorMessage="1" sqref="O45:X45">
      <formula1>楽天ペイ大項目</formula1>
    </dataValidation>
    <dataValidation type="list" allowBlank="1" showInputMessage="1" showErrorMessage="1" sqref="AA45:AL45">
      <formula1>INDIRECT("楽天ペイ"&amp;$AV$45)</formula1>
    </dataValidation>
    <dataValidation type="list" allowBlank="1" showInputMessage="1" showErrorMessage="1" sqref="AA60:AH60">
      <formula1>INDIRECT("JCoin"&amp;$AV$60)</formula1>
    </dataValidation>
    <dataValidation type="list" allowBlank="1" showInputMessage="1" showErrorMessage="1" sqref="O60:V60">
      <formula1>JCoin業種</formula1>
    </dataValidation>
    <dataValidation type="list" allowBlank="1" showInputMessage="1" showErrorMessage="1" sqref="AS59:AT59">
      <formula1>"包括,直接"</formula1>
    </dataValidation>
  </dataValidations>
  <printOptions horizontalCentered="1" verticalCentered="1"/>
  <pageMargins left="0" right="0" top="0" bottom="0" header="0" footer="0"/>
  <pageSetup paperSize="9" scale="3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6193" r:id="rId4" name="Check Box 1">
              <controlPr defaultSize="0" autoFill="0" autoLine="0" autoPict="0">
                <anchor moveWithCells="1">
                  <from>
                    <xdr:col>9</xdr:col>
                    <xdr:colOff>152400</xdr:colOff>
                    <xdr:row>17</xdr:row>
                    <xdr:rowOff>19050</xdr:rowOff>
                  </from>
                  <to>
                    <xdr:col>10</xdr:col>
                    <xdr:colOff>247650</xdr:colOff>
                    <xdr:row>17</xdr:row>
                    <xdr:rowOff>222250</xdr:rowOff>
                  </to>
                </anchor>
              </controlPr>
            </control>
          </mc:Choice>
        </mc:AlternateContent>
        <mc:AlternateContent xmlns:mc="http://schemas.openxmlformats.org/markup-compatibility/2006">
          <mc:Choice Requires="x14">
            <control shapeId="136194" r:id="rId5" name="Check Box 2">
              <controlPr defaultSize="0" autoFill="0" autoLine="0" autoPict="0">
                <anchor moveWithCells="1">
                  <from>
                    <xdr:col>9</xdr:col>
                    <xdr:colOff>152400</xdr:colOff>
                    <xdr:row>18</xdr:row>
                    <xdr:rowOff>19050</xdr:rowOff>
                  </from>
                  <to>
                    <xdr:col>10</xdr:col>
                    <xdr:colOff>247650</xdr:colOff>
                    <xdr:row>18</xdr:row>
                    <xdr:rowOff>209550</xdr:rowOff>
                  </to>
                </anchor>
              </controlPr>
            </control>
          </mc:Choice>
        </mc:AlternateContent>
        <mc:AlternateContent xmlns:mc="http://schemas.openxmlformats.org/markup-compatibility/2006">
          <mc:Choice Requires="x14">
            <control shapeId="136195" r:id="rId6" name="Check Box 3">
              <controlPr defaultSize="0" autoFill="0" autoLine="0" autoPict="0">
                <anchor moveWithCells="1">
                  <from>
                    <xdr:col>9</xdr:col>
                    <xdr:colOff>146050</xdr:colOff>
                    <xdr:row>20</xdr:row>
                    <xdr:rowOff>133350</xdr:rowOff>
                  </from>
                  <to>
                    <xdr:col>10</xdr:col>
                    <xdr:colOff>241300</xdr:colOff>
                    <xdr:row>21</xdr:row>
                    <xdr:rowOff>76200</xdr:rowOff>
                  </to>
                </anchor>
              </controlPr>
            </control>
          </mc:Choice>
        </mc:AlternateContent>
        <mc:AlternateContent xmlns:mc="http://schemas.openxmlformats.org/markup-compatibility/2006">
          <mc:Choice Requires="x14">
            <control shapeId="136196" r:id="rId7" name="Check Box 4">
              <controlPr defaultSize="0" autoFill="0" autoLine="0" autoPict="0">
                <anchor moveWithCells="1">
                  <from>
                    <xdr:col>9</xdr:col>
                    <xdr:colOff>146050</xdr:colOff>
                    <xdr:row>39</xdr:row>
                    <xdr:rowOff>19050</xdr:rowOff>
                  </from>
                  <to>
                    <xdr:col>10</xdr:col>
                    <xdr:colOff>241300</xdr:colOff>
                    <xdr:row>39</xdr:row>
                    <xdr:rowOff>209550</xdr:rowOff>
                  </to>
                </anchor>
              </controlPr>
            </control>
          </mc:Choice>
        </mc:AlternateContent>
        <mc:AlternateContent xmlns:mc="http://schemas.openxmlformats.org/markup-compatibility/2006">
          <mc:Choice Requires="x14">
            <control shapeId="136199" r:id="rId8" name="Group Box 7">
              <controlPr defaultSize="0" autoFill="0" autoPict="0">
                <anchor moveWithCells="1">
                  <from>
                    <xdr:col>14</xdr:col>
                    <xdr:colOff>0</xdr:colOff>
                    <xdr:row>40</xdr:row>
                    <xdr:rowOff>0</xdr:rowOff>
                  </from>
                  <to>
                    <xdr:col>25</xdr:col>
                    <xdr:colOff>247650</xdr:colOff>
                    <xdr:row>40</xdr:row>
                    <xdr:rowOff>241300</xdr:rowOff>
                  </to>
                </anchor>
              </controlPr>
            </control>
          </mc:Choice>
        </mc:AlternateContent>
        <mc:AlternateContent xmlns:mc="http://schemas.openxmlformats.org/markup-compatibility/2006">
          <mc:Choice Requires="x14">
            <control shapeId="136200" r:id="rId9" name="Check Box 8">
              <controlPr defaultSize="0" autoFill="0" autoLine="0" autoPict="0">
                <anchor moveWithCells="1">
                  <from>
                    <xdr:col>14</xdr:col>
                    <xdr:colOff>146050</xdr:colOff>
                    <xdr:row>74</xdr:row>
                    <xdr:rowOff>19050</xdr:rowOff>
                  </from>
                  <to>
                    <xdr:col>15</xdr:col>
                    <xdr:colOff>241300</xdr:colOff>
                    <xdr:row>74</xdr:row>
                    <xdr:rowOff>209550</xdr:rowOff>
                  </to>
                </anchor>
              </controlPr>
            </control>
          </mc:Choice>
        </mc:AlternateContent>
        <mc:AlternateContent xmlns:mc="http://schemas.openxmlformats.org/markup-compatibility/2006">
          <mc:Choice Requires="x14">
            <control shapeId="136201" r:id="rId10" name="Check Box 9">
              <controlPr defaultSize="0" autoFill="0" autoLine="0" autoPict="0">
                <anchor moveWithCells="1">
                  <from>
                    <xdr:col>14</xdr:col>
                    <xdr:colOff>146050</xdr:colOff>
                    <xdr:row>76</xdr:row>
                    <xdr:rowOff>88900</xdr:rowOff>
                  </from>
                  <to>
                    <xdr:col>15</xdr:col>
                    <xdr:colOff>241300</xdr:colOff>
                    <xdr:row>77</xdr:row>
                    <xdr:rowOff>38100</xdr:rowOff>
                  </to>
                </anchor>
              </controlPr>
            </control>
          </mc:Choice>
        </mc:AlternateContent>
        <mc:AlternateContent xmlns:mc="http://schemas.openxmlformats.org/markup-compatibility/2006">
          <mc:Choice Requires="x14">
            <control shapeId="136202" r:id="rId11" name="Check Box 10">
              <controlPr defaultSize="0" autoFill="0" autoLine="0" autoPict="0">
                <anchor moveWithCells="1">
                  <from>
                    <xdr:col>9</xdr:col>
                    <xdr:colOff>146050</xdr:colOff>
                    <xdr:row>45</xdr:row>
                    <xdr:rowOff>19050</xdr:rowOff>
                  </from>
                  <to>
                    <xdr:col>10</xdr:col>
                    <xdr:colOff>241300</xdr:colOff>
                    <xdr:row>45</xdr:row>
                    <xdr:rowOff>228600</xdr:rowOff>
                  </to>
                </anchor>
              </controlPr>
            </control>
          </mc:Choice>
        </mc:AlternateContent>
        <mc:AlternateContent xmlns:mc="http://schemas.openxmlformats.org/markup-compatibility/2006">
          <mc:Choice Requires="x14">
            <control shapeId="136204" r:id="rId12" name="Check Box 12">
              <controlPr defaultSize="0" autoFill="0" autoLine="0" autoPict="0">
                <anchor moveWithCells="1">
                  <from>
                    <xdr:col>14</xdr:col>
                    <xdr:colOff>146050</xdr:colOff>
                    <xdr:row>80</xdr:row>
                    <xdr:rowOff>31750</xdr:rowOff>
                  </from>
                  <to>
                    <xdr:col>15</xdr:col>
                    <xdr:colOff>241300</xdr:colOff>
                    <xdr:row>80</xdr:row>
                    <xdr:rowOff>228600</xdr:rowOff>
                  </to>
                </anchor>
              </controlPr>
            </control>
          </mc:Choice>
        </mc:AlternateContent>
        <mc:AlternateContent xmlns:mc="http://schemas.openxmlformats.org/markup-compatibility/2006">
          <mc:Choice Requires="x14">
            <control shapeId="136205" r:id="rId13" name="Check Box 13">
              <controlPr defaultSize="0" autoFill="0" autoLine="0" autoPict="0">
                <anchor moveWithCells="1">
                  <from>
                    <xdr:col>14</xdr:col>
                    <xdr:colOff>146050</xdr:colOff>
                    <xdr:row>81</xdr:row>
                    <xdr:rowOff>31750</xdr:rowOff>
                  </from>
                  <to>
                    <xdr:col>15</xdr:col>
                    <xdr:colOff>241300</xdr:colOff>
                    <xdr:row>81</xdr:row>
                    <xdr:rowOff>228600</xdr:rowOff>
                  </to>
                </anchor>
              </controlPr>
            </control>
          </mc:Choice>
        </mc:AlternateContent>
        <mc:AlternateContent xmlns:mc="http://schemas.openxmlformats.org/markup-compatibility/2006">
          <mc:Choice Requires="x14">
            <control shapeId="136206" r:id="rId14" name="Check Box 14">
              <controlPr defaultSize="0" autoFill="0" autoLine="0" autoPict="0">
                <anchor moveWithCells="1">
                  <from>
                    <xdr:col>14</xdr:col>
                    <xdr:colOff>146050</xdr:colOff>
                    <xdr:row>82</xdr:row>
                    <xdr:rowOff>31750</xdr:rowOff>
                  </from>
                  <to>
                    <xdr:col>15</xdr:col>
                    <xdr:colOff>241300</xdr:colOff>
                    <xdr:row>82</xdr:row>
                    <xdr:rowOff>228600</xdr:rowOff>
                  </to>
                </anchor>
              </controlPr>
            </control>
          </mc:Choice>
        </mc:AlternateContent>
        <mc:AlternateContent xmlns:mc="http://schemas.openxmlformats.org/markup-compatibility/2006">
          <mc:Choice Requires="x14">
            <control shapeId="136207" r:id="rId15" name="Check Box 15">
              <controlPr defaultSize="0" autoFill="0" autoLine="0" autoPict="0">
                <anchor moveWithCells="1">
                  <from>
                    <xdr:col>9</xdr:col>
                    <xdr:colOff>146050</xdr:colOff>
                    <xdr:row>43</xdr:row>
                    <xdr:rowOff>19050</xdr:rowOff>
                  </from>
                  <to>
                    <xdr:col>10</xdr:col>
                    <xdr:colOff>241300</xdr:colOff>
                    <xdr:row>43</xdr:row>
                    <xdr:rowOff>228600</xdr:rowOff>
                  </to>
                </anchor>
              </controlPr>
            </control>
          </mc:Choice>
        </mc:AlternateContent>
        <mc:AlternateContent xmlns:mc="http://schemas.openxmlformats.org/markup-compatibility/2006">
          <mc:Choice Requires="x14">
            <control shapeId="136208" r:id="rId16" name="Option Button 16">
              <controlPr defaultSize="0" autoFill="0" autoLine="0" autoPict="0">
                <anchor moveWithCells="1">
                  <from>
                    <xdr:col>28</xdr:col>
                    <xdr:colOff>127000</xdr:colOff>
                    <xdr:row>46</xdr:row>
                    <xdr:rowOff>19050</xdr:rowOff>
                  </from>
                  <to>
                    <xdr:col>31</xdr:col>
                    <xdr:colOff>184150</xdr:colOff>
                    <xdr:row>46</xdr:row>
                    <xdr:rowOff>228600</xdr:rowOff>
                  </to>
                </anchor>
              </controlPr>
            </control>
          </mc:Choice>
        </mc:AlternateContent>
        <mc:AlternateContent xmlns:mc="http://schemas.openxmlformats.org/markup-compatibility/2006">
          <mc:Choice Requires="x14">
            <control shapeId="136209" r:id="rId17" name="Option Button 17">
              <controlPr defaultSize="0" autoFill="0" autoLine="0" autoPict="0">
                <anchor moveWithCells="1">
                  <from>
                    <xdr:col>32</xdr:col>
                    <xdr:colOff>88900</xdr:colOff>
                    <xdr:row>46</xdr:row>
                    <xdr:rowOff>19050</xdr:rowOff>
                  </from>
                  <to>
                    <xdr:col>35</xdr:col>
                    <xdr:colOff>146050</xdr:colOff>
                    <xdr:row>46</xdr:row>
                    <xdr:rowOff>222250</xdr:rowOff>
                  </to>
                </anchor>
              </controlPr>
            </control>
          </mc:Choice>
        </mc:AlternateContent>
        <mc:AlternateContent xmlns:mc="http://schemas.openxmlformats.org/markup-compatibility/2006">
          <mc:Choice Requires="x14">
            <control shapeId="136210" r:id="rId18" name="Group Box 18">
              <controlPr defaultSize="0" autoFill="0" autoPict="0">
                <anchor moveWithCells="1">
                  <from>
                    <xdr:col>28</xdr:col>
                    <xdr:colOff>12700</xdr:colOff>
                    <xdr:row>45</xdr:row>
                    <xdr:rowOff>228600</xdr:rowOff>
                  </from>
                  <to>
                    <xdr:col>36</xdr:col>
                    <xdr:colOff>127000</xdr:colOff>
                    <xdr:row>51</xdr:row>
                    <xdr:rowOff>12700</xdr:rowOff>
                  </to>
                </anchor>
              </controlPr>
            </control>
          </mc:Choice>
        </mc:AlternateContent>
        <mc:AlternateContent xmlns:mc="http://schemas.openxmlformats.org/markup-compatibility/2006">
          <mc:Choice Requires="x14">
            <control shapeId="136211" r:id="rId19" name="Check Box 19">
              <controlPr defaultSize="0" autoFill="0" autoLine="0" autoPict="0">
                <anchor moveWithCells="1">
                  <from>
                    <xdr:col>9</xdr:col>
                    <xdr:colOff>146050</xdr:colOff>
                    <xdr:row>51</xdr:row>
                    <xdr:rowOff>31750</xdr:rowOff>
                  </from>
                  <to>
                    <xdr:col>10</xdr:col>
                    <xdr:colOff>241300</xdr:colOff>
                    <xdr:row>51</xdr:row>
                    <xdr:rowOff>228600</xdr:rowOff>
                  </to>
                </anchor>
              </controlPr>
            </control>
          </mc:Choice>
        </mc:AlternateContent>
        <mc:AlternateContent xmlns:mc="http://schemas.openxmlformats.org/markup-compatibility/2006">
          <mc:Choice Requires="x14">
            <control shapeId="136212" r:id="rId20" name="Group Box 20">
              <controlPr defaultSize="0" autoFill="0" autoPict="0">
                <anchor moveWithCells="1">
                  <from>
                    <xdr:col>14</xdr:col>
                    <xdr:colOff>76200</xdr:colOff>
                    <xdr:row>52</xdr:row>
                    <xdr:rowOff>241300</xdr:rowOff>
                  </from>
                  <to>
                    <xdr:col>21</xdr:col>
                    <xdr:colOff>222250</xdr:colOff>
                    <xdr:row>56</xdr:row>
                    <xdr:rowOff>0</xdr:rowOff>
                  </to>
                </anchor>
              </controlPr>
            </control>
          </mc:Choice>
        </mc:AlternateContent>
        <mc:AlternateContent xmlns:mc="http://schemas.openxmlformats.org/markup-compatibility/2006">
          <mc:Choice Requires="x14">
            <control shapeId="136249" r:id="rId21" name="Group Box 57">
              <controlPr defaultSize="0" autoFill="0" autoPict="0">
                <anchor moveWithCells="1">
                  <from>
                    <xdr:col>14</xdr:col>
                    <xdr:colOff>146050</xdr:colOff>
                    <xdr:row>53</xdr:row>
                    <xdr:rowOff>0</xdr:rowOff>
                  </from>
                  <to>
                    <xdr:col>18</xdr:col>
                    <xdr:colOff>107950</xdr:colOff>
                    <xdr:row>56</xdr:row>
                    <xdr:rowOff>127000</xdr:rowOff>
                  </to>
                </anchor>
              </controlPr>
            </control>
          </mc:Choice>
        </mc:AlternateContent>
        <mc:AlternateContent xmlns:mc="http://schemas.openxmlformats.org/markup-compatibility/2006">
          <mc:Choice Requires="x14">
            <control shapeId="136251" r:id="rId22" name="Check Box 59">
              <controlPr defaultSize="0" autoFill="0" autoLine="0" autoPict="0">
                <anchor moveWithCells="1">
                  <from>
                    <xdr:col>9</xdr:col>
                    <xdr:colOff>146050</xdr:colOff>
                    <xdr:row>55</xdr:row>
                    <xdr:rowOff>31750</xdr:rowOff>
                  </from>
                  <to>
                    <xdr:col>10</xdr:col>
                    <xdr:colOff>241300</xdr:colOff>
                    <xdr:row>55</xdr:row>
                    <xdr:rowOff>228600</xdr:rowOff>
                  </to>
                </anchor>
              </controlPr>
            </control>
          </mc:Choice>
        </mc:AlternateContent>
        <mc:AlternateContent xmlns:mc="http://schemas.openxmlformats.org/markup-compatibility/2006">
          <mc:Choice Requires="x14">
            <control shapeId="136252" r:id="rId23" name="Group Box 60">
              <controlPr defaultSize="0" autoFill="0" autoPict="0">
                <anchor moveWithCells="1">
                  <from>
                    <xdr:col>27</xdr:col>
                    <xdr:colOff>184150</xdr:colOff>
                    <xdr:row>51</xdr:row>
                    <xdr:rowOff>171450</xdr:rowOff>
                  </from>
                  <to>
                    <xdr:col>43</xdr:col>
                    <xdr:colOff>247650</xdr:colOff>
                    <xdr:row>55</xdr:row>
                    <xdr:rowOff>76200</xdr:rowOff>
                  </to>
                </anchor>
              </controlPr>
            </control>
          </mc:Choice>
        </mc:AlternateContent>
        <mc:AlternateContent xmlns:mc="http://schemas.openxmlformats.org/markup-compatibility/2006">
          <mc:Choice Requires="x14">
            <control shapeId="136253" r:id="rId24" name="Option Button 61">
              <controlPr defaultSize="0" autoFill="0" autoLine="0" autoPict="0">
                <anchor moveWithCells="1">
                  <from>
                    <xdr:col>28</xdr:col>
                    <xdr:colOff>133350</xdr:colOff>
                    <xdr:row>52</xdr:row>
                    <xdr:rowOff>19050</xdr:rowOff>
                  </from>
                  <to>
                    <xdr:col>31</xdr:col>
                    <xdr:colOff>190500</xdr:colOff>
                    <xdr:row>52</xdr:row>
                    <xdr:rowOff>228600</xdr:rowOff>
                  </to>
                </anchor>
              </controlPr>
            </control>
          </mc:Choice>
        </mc:AlternateContent>
        <mc:AlternateContent xmlns:mc="http://schemas.openxmlformats.org/markup-compatibility/2006">
          <mc:Choice Requires="x14">
            <control shapeId="136254" r:id="rId25" name="Option Button 62">
              <controlPr defaultSize="0" autoFill="0" autoLine="0" autoPict="0">
                <anchor moveWithCells="1">
                  <from>
                    <xdr:col>33</xdr:col>
                    <xdr:colOff>38100</xdr:colOff>
                    <xdr:row>52</xdr:row>
                    <xdr:rowOff>31750</xdr:rowOff>
                  </from>
                  <to>
                    <xdr:col>36</xdr:col>
                    <xdr:colOff>95250</xdr:colOff>
                    <xdr:row>52</xdr:row>
                    <xdr:rowOff>228600</xdr:rowOff>
                  </to>
                </anchor>
              </controlPr>
            </control>
          </mc:Choice>
        </mc:AlternateContent>
        <mc:AlternateContent xmlns:mc="http://schemas.openxmlformats.org/markup-compatibility/2006">
          <mc:Choice Requires="x14">
            <control shapeId="136255" r:id="rId26" name="Option Button 63">
              <controlPr defaultSize="0" autoFill="0" autoLine="0" autoPict="0">
                <anchor moveWithCells="1">
                  <from>
                    <xdr:col>39</xdr:col>
                    <xdr:colOff>247650</xdr:colOff>
                    <xdr:row>52</xdr:row>
                    <xdr:rowOff>31750</xdr:rowOff>
                  </from>
                  <to>
                    <xdr:col>43</xdr:col>
                    <xdr:colOff>50800</xdr:colOff>
                    <xdr:row>52</xdr:row>
                    <xdr:rowOff>228600</xdr:rowOff>
                  </to>
                </anchor>
              </controlPr>
            </control>
          </mc:Choice>
        </mc:AlternateContent>
        <mc:AlternateContent xmlns:mc="http://schemas.openxmlformats.org/markup-compatibility/2006">
          <mc:Choice Requires="x14">
            <control shapeId="136256" r:id="rId27" name="Check Box 64">
              <controlPr defaultSize="0" autoFill="0" autoLine="0" autoPict="0">
                <anchor moveWithCells="1">
                  <from>
                    <xdr:col>9</xdr:col>
                    <xdr:colOff>152400</xdr:colOff>
                    <xdr:row>23</xdr:row>
                    <xdr:rowOff>19050</xdr:rowOff>
                  </from>
                  <to>
                    <xdr:col>10</xdr:col>
                    <xdr:colOff>247650</xdr:colOff>
                    <xdr:row>23</xdr:row>
                    <xdr:rowOff>222250</xdr:rowOff>
                  </to>
                </anchor>
              </controlPr>
            </control>
          </mc:Choice>
        </mc:AlternateContent>
        <mc:AlternateContent xmlns:mc="http://schemas.openxmlformats.org/markup-compatibility/2006">
          <mc:Choice Requires="x14">
            <control shapeId="136257" r:id="rId28" name="Group Box 65">
              <controlPr defaultSize="0" autoFill="0" autoPict="0">
                <anchor moveWithCells="1">
                  <from>
                    <xdr:col>14</xdr:col>
                    <xdr:colOff>38100</xdr:colOff>
                    <xdr:row>57</xdr:row>
                    <xdr:rowOff>0</xdr:rowOff>
                  </from>
                  <to>
                    <xdr:col>23</xdr:col>
                    <xdr:colOff>241300</xdr:colOff>
                    <xdr:row>58</xdr:row>
                    <xdr:rowOff>19050</xdr:rowOff>
                  </to>
                </anchor>
              </controlPr>
            </control>
          </mc:Choice>
        </mc:AlternateContent>
        <mc:AlternateContent xmlns:mc="http://schemas.openxmlformats.org/markup-compatibility/2006">
          <mc:Choice Requires="x14">
            <control shapeId="136258" r:id="rId29" name="Option Button 66">
              <controlPr defaultSize="0" autoFill="0" autoLine="0" autoPict="0">
                <anchor moveWithCells="1">
                  <from>
                    <xdr:col>14</xdr:col>
                    <xdr:colOff>114300</xdr:colOff>
                    <xdr:row>57</xdr:row>
                    <xdr:rowOff>31750</xdr:rowOff>
                  </from>
                  <to>
                    <xdr:col>17</xdr:col>
                    <xdr:colOff>171450</xdr:colOff>
                    <xdr:row>57</xdr:row>
                    <xdr:rowOff>228600</xdr:rowOff>
                  </to>
                </anchor>
              </controlPr>
            </control>
          </mc:Choice>
        </mc:AlternateContent>
        <mc:AlternateContent xmlns:mc="http://schemas.openxmlformats.org/markup-compatibility/2006">
          <mc:Choice Requires="x14">
            <control shapeId="136259" r:id="rId30" name="Option Button 67">
              <controlPr defaultSize="0" autoFill="0" autoLine="0" autoPict="0">
                <anchor moveWithCells="1">
                  <from>
                    <xdr:col>18</xdr:col>
                    <xdr:colOff>260350</xdr:colOff>
                    <xdr:row>57</xdr:row>
                    <xdr:rowOff>31750</xdr:rowOff>
                  </from>
                  <to>
                    <xdr:col>22</xdr:col>
                    <xdr:colOff>57150</xdr:colOff>
                    <xdr:row>57</xdr:row>
                    <xdr:rowOff>228600</xdr:rowOff>
                  </to>
                </anchor>
              </controlPr>
            </control>
          </mc:Choice>
        </mc:AlternateContent>
        <mc:AlternateContent xmlns:mc="http://schemas.openxmlformats.org/markup-compatibility/2006">
          <mc:Choice Requires="x14">
            <control shapeId="136260" r:id="rId31" name="Group Box 68">
              <controlPr defaultSize="0" autoFill="0" autoPict="0">
                <anchor moveWithCells="1">
                  <from>
                    <xdr:col>14</xdr:col>
                    <xdr:colOff>38100</xdr:colOff>
                    <xdr:row>57</xdr:row>
                    <xdr:rowOff>0</xdr:rowOff>
                  </from>
                  <to>
                    <xdr:col>23</xdr:col>
                    <xdr:colOff>241300</xdr:colOff>
                    <xdr:row>58</xdr:row>
                    <xdr:rowOff>19050</xdr:rowOff>
                  </to>
                </anchor>
              </controlPr>
            </control>
          </mc:Choice>
        </mc:AlternateContent>
        <mc:AlternateContent xmlns:mc="http://schemas.openxmlformats.org/markup-compatibility/2006">
          <mc:Choice Requires="x14">
            <control shapeId="136261" r:id="rId32" name="Check Box 69">
              <controlPr defaultSize="0" autoFill="0" autoLine="0" autoPict="0">
                <anchor moveWithCells="1">
                  <from>
                    <xdr:col>9</xdr:col>
                    <xdr:colOff>146050</xdr:colOff>
                    <xdr:row>58</xdr:row>
                    <xdr:rowOff>31750</xdr:rowOff>
                  </from>
                  <to>
                    <xdr:col>10</xdr:col>
                    <xdr:colOff>241300</xdr:colOff>
                    <xdr:row>58</xdr:row>
                    <xdr:rowOff>228600</xdr:rowOff>
                  </to>
                </anchor>
              </controlPr>
            </control>
          </mc:Choice>
        </mc:AlternateContent>
        <mc:AlternateContent xmlns:mc="http://schemas.openxmlformats.org/markup-compatibility/2006">
          <mc:Choice Requires="x14">
            <control shapeId="136262" r:id="rId33" name="Group Box 70">
              <controlPr defaultSize="0" autoFill="0" autoPict="0">
                <anchor moveWithCells="1">
                  <from>
                    <xdr:col>14</xdr:col>
                    <xdr:colOff>19050</xdr:colOff>
                    <xdr:row>65</xdr:row>
                    <xdr:rowOff>241300</xdr:rowOff>
                  </from>
                  <to>
                    <xdr:col>23</xdr:col>
                    <xdr:colOff>247650</xdr:colOff>
                    <xdr:row>66</xdr:row>
                    <xdr:rowOff>241300</xdr:rowOff>
                  </to>
                </anchor>
              </controlPr>
            </control>
          </mc:Choice>
        </mc:AlternateContent>
        <mc:AlternateContent xmlns:mc="http://schemas.openxmlformats.org/markup-compatibility/2006">
          <mc:Choice Requires="x14">
            <control shapeId="136265" r:id="rId34" name="Group Box 73">
              <controlPr defaultSize="0" autoFill="0" autoPict="0">
                <anchor moveWithCells="1">
                  <from>
                    <xdr:col>14</xdr:col>
                    <xdr:colOff>19050</xdr:colOff>
                    <xdr:row>66</xdr:row>
                    <xdr:rowOff>247650</xdr:rowOff>
                  </from>
                  <to>
                    <xdr:col>23</xdr:col>
                    <xdr:colOff>228600</xdr:colOff>
                    <xdr:row>68</xdr:row>
                    <xdr:rowOff>31750</xdr:rowOff>
                  </to>
                </anchor>
              </controlPr>
            </control>
          </mc:Choice>
        </mc:AlternateContent>
        <mc:AlternateContent xmlns:mc="http://schemas.openxmlformats.org/markup-compatibility/2006">
          <mc:Choice Requires="x14">
            <control shapeId="136266" r:id="rId35" name="Option Button 74">
              <controlPr defaultSize="0" autoFill="0" autoLine="0" autoPict="0">
                <anchor moveWithCells="1">
                  <from>
                    <xdr:col>14</xdr:col>
                    <xdr:colOff>222250</xdr:colOff>
                    <xdr:row>67</xdr:row>
                    <xdr:rowOff>12700</xdr:rowOff>
                  </from>
                  <to>
                    <xdr:col>18</xdr:col>
                    <xdr:colOff>88900</xdr:colOff>
                    <xdr:row>68</xdr:row>
                    <xdr:rowOff>0</xdr:rowOff>
                  </to>
                </anchor>
              </controlPr>
            </control>
          </mc:Choice>
        </mc:AlternateContent>
        <mc:AlternateContent xmlns:mc="http://schemas.openxmlformats.org/markup-compatibility/2006">
          <mc:Choice Requires="x14">
            <control shapeId="136267" r:id="rId36" name="Option Button 75">
              <controlPr defaultSize="0" autoFill="0" autoLine="0" autoPict="0">
                <anchor moveWithCells="1">
                  <from>
                    <xdr:col>19</xdr:col>
                    <xdr:colOff>228600</xdr:colOff>
                    <xdr:row>67</xdr:row>
                    <xdr:rowOff>12700</xdr:rowOff>
                  </from>
                  <to>
                    <xdr:col>23</xdr:col>
                    <xdr:colOff>95250</xdr:colOff>
                    <xdr:row>68</xdr:row>
                    <xdr:rowOff>0</xdr:rowOff>
                  </to>
                </anchor>
              </controlPr>
            </control>
          </mc:Choice>
        </mc:AlternateContent>
        <mc:AlternateContent xmlns:mc="http://schemas.openxmlformats.org/markup-compatibility/2006">
          <mc:Choice Requires="x14">
            <control shapeId="136275" r:id="rId37" name="Option Button 83">
              <controlPr defaultSize="0" autoFill="0" autoLine="0" autoPict="0">
                <anchor moveWithCells="1">
                  <from>
                    <xdr:col>14</xdr:col>
                    <xdr:colOff>222250</xdr:colOff>
                    <xdr:row>66</xdr:row>
                    <xdr:rowOff>19050</xdr:rowOff>
                  </from>
                  <to>
                    <xdr:col>18</xdr:col>
                    <xdr:colOff>88900</xdr:colOff>
                    <xdr:row>67</xdr:row>
                    <xdr:rowOff>12700</xdr:rowOff>
                  </to>
                </anchor>
              </controlPr>
            </control>
          </mc:Choice>
        </mc:AlternateContent>
        <mc:AlternateContent xmlns:mc="http://schemas.openxmlformats.org/markup-compatibility/2006">
          <mc:Choice Requires="x14">
            <control shapeId="136276" r:id="rId38" name="Option Button 84">
              <controlPr defaultSize="0" autoFill="0" autoLine="0" autoPict="0">
                <anchor moveWithCells="1">
                  <from>
                    <xdr:col>19</xdr:col>
                    <xdr:colOff>228600</xdr:colOff>
                    <xdr:row>66</xdr:row>
                    <xdr:rowOff>19050</xdr:rowOff>
                  </from>
                  <to>
                    <xdr:col>23</xdr:col>
                    <xdr:colOff>95250</xdr:colOff>
                    <xdr:row>67</xdr:row>
                    <xdr:rowOff>12700</xdr:rowOff>
                  </to>
                </anchor>
              </controlPr>
            </control>
          </mc:Choice>
        </mc:AlternateContent>
        <mc:AlternateContent xmlns:mc="http://schemas.openxmlformats.org/markup-compatibility/2006">
          <mc:Choice Requires="x14">
            <control shapeId="136277" r:id="rId39" name="Check Box 85">
              <controlPr defaultSize="0" autoFill="0" autoLine="0" autoPict="0">
                <anchor moveWithCells="1">
                  <from>
                    <xdr:col>9</xdr:col>
                    <xdr:colOff>146050</xdr:colOff>
                    <xdr:row>43</xdr:row>
                    <xdr:rowOff>19050</xdr:rowOff>
                  </from>
                  <to>
                    <xdr:col>10</xdr:col>
                    <xdr:colOff>241300</xdr:colOff>
                    <xdr:row>43</xdr:row>
                    <xdr:rowOff>228600</xdr:rowOff>
                  </to>
                </anchor>
              </controlPr>
            </control>
          </mc:Choice>
        </mc:AlternateContent>
        <mc:AlternateContent xmlns:mc="http://schemas.openxmlformats.org/markup-compatibility/2006">
          <mc:Choice Requires="x14">
            <control shapeId="136281" r:id="rId40" name="Group Box 89">
              <controlPr defaultSize="0" autoFill="0" autoPict="0">
                <anchor moveWithCells="1">
                  <from>
                    <xdr:col>14</xdr:col>
                    <xdr:colOff>0</xdr:colOff>
                    <xdr:row>41</xdr:row>
                    <xdr:rowOff>12700</xdr:rowOff>
                  </from>
                  <to>
                    <xdr:col>22</xdr:col>
                    <xdr:colOff>19050</xdr:colOff>
                    <xdr:row>42</xdr:row>
                    <xdr:rowOff>228600</xdr:rowOff>
                  </to>
                </anchor>
              </controlPr>
            </control>
          </mc:Choice>
        </mc:AlternateContent>
        <mc:AlternateContent xmlns:mc="http://schemas.openxmlformats.org/markup-compatibility/2006">
          <mc:Choice Requires="x14">
            <control shapeId="136282" r:id="rId41" name="Option Button 90">
              <controlPr defaultSize="0" autoFill="0" autoLine="0" autoPict="0">
                <anchor moveWithCells="1">
                  <from>
                    <xdr:col>14</xdr:col>
                    <xdr:colOff>171450</xdr:colOff>
                    <xdr:row>41</xdr:row>
                    <xdr:rowOff>127000</xdr:rowOff>
                  </from>
                  <to>
                    <xdr:col>17</xdr:col>
                    <xdr:colOff>190500</xdr:colOff>
                    <xdr:row>42</xdr:row>
                    <xdr:rowOff>107950</xdr:rowOff>
                  </to>
                </anchor>
              </controlPr>
            </control>
          </mc:Choice>
        </mc:AlternateContent>
        <mc:AlternateContent xmlns:mc="http://schemas.openxmlformats.org/markup-compatibility/2006">
          <mc:Choice Requires="x14">
            <control shapeId="136283" r:id="rId42" name="Option Button 91">
              <controlPr defaultSize="0" autoFill="0" autoLine="0" autoPict="0">
                <anchor moveWithCells="1">
                  <from>
                    <xdr:col>18</xdr:col>
                    <xdr:colOff>57150</xdr:colOff>
                    <xdr:row>41</xdr:row>
                    <xdr:rowOff>114300</xdr:rowOff>
                  </from>
                  <to>
                    <xdr:col>21</xdr:col>
                    <xdr:colOff>76200</xdr:colOff>
                    <xdr:row>42</xdr:row>
                    <xdr:rowOff>107950</xdr:rowOff>
                  </to>
                </anchor>
              </controlPr>
            </control>
          </mc:Choice>
        </mc:AlternateContent>
        <mc:AlternateContent xmlns:mc="http://schemas.openxmlformats.org/markup-compatibility/2006">
          <mc:Choice Requires="x14">
            <control shapeId="136284" r:id="rId43" name="Group Box 92">
              <controlPr defaultSize="0" autoFill="0" autoPict="0">
                <anchor moveWithCells="1">
                  <from>
                    <xdr:col>14</xdr:col>
                    <xdr:colOff>38100</xdr:colOff>
                    <xdr:row>57</xdr:row>
                    <xdr:rowOff>0</xdr:rowOff>
                  </from>
                  <to>
                    <xdr:col>23</xdr:col>
                    <xdr:colOff>241300</xdr:colOff>
                    <xdr:row>58</xdr:row>
                    <xdr:rowOff>19050</xdr:rowOff>
                  </to>
                </anchor>
              </controlPr>
            </control>
          </mc:Choice>
        </mc:AlternateContent>
        <mc:AlternateContent xmlns:mc="http://schemas.openxmlformats.org/markup-compatibility/2006">
          <mc:Choice Requires="x14">
            <control shapeId="136285" r:id="rId44" name="Check Box 93">
              <controlPr defaultSize="0" autoFill="0" autoLine="0" autoPict="0">
                <anchor moveWithCells="1">
                  <from>
                    <xdr:col>9</xdr:col>
                    <xdr:colOff>146050</xdr:colOff>
                    <xdr:row>58</xdr:row>
                    <xdr:rowOff>31750</xdr:rowOff>
                  </from>
                  <to>
                    <xdr:col>10</xdr:col>
                    <xdr:colOff>241300</xdr:colOff>
                    <xdr:row>58</xdr:row>
                    <xdr:rowOff>228600</xdr:rowOff>
                  </to>
                </anchor>
              </controlPr>
            </control>
          </mc:Choice>
        </mc:AlternateContent>
        <mc:AlternateContent xmlns:mc="http://schemas.openxmlformats.org/markup-compatibility/2006">
          <mc:Choice Requires="x14">
            <control shapeId="136286" r:id="rId45" name="Group Box 94">
              <controlPr defaultSize="0" autoFill="0" autoPict="0">
                <anchor moveWithCells="1">
                  <from>
                    <xdr:col>37</xdr:col>
                    <xdr:colOff>209550</xdr:colOff>
                    <xdr:row>58</xdr:row>
                    <xdr:rowOff>190500</xdr:rowOff>
                  </from>
                  <to>
                    <xdr:col>46</xdr:col>
                    <xdr:colOff>57150</xdr:colOff>
                    <xdr:row>64</xdr:row>
                    <xdr:rowOff>50800</xdr:rowOff>
                  </to>
                </anchor>
              </controlPr>
            </control>
          </mc:Choice>
        </mc:AlternateContent>
        <mc:AlternateContent xmlns:mc="http://schemas.openxmlformats.org/markup-compatibility/2006">
          <mc:Choice Requires="x14">
            <control shapeId="136287" r:id="rId46" name="Option Button 95">
              <controlPr defaultSize="0" autoFill="0" autoLine="0" autoPict="0">
                <anchor moveWithCells="1">
                  <from>
                    <xdr:col>38</xdr:col>
                    <xdr:colOff>114300</xdr:colOff>
                    <xdr:row>58</xdr:row>
                    <xdr:rowOff>247650</xdr:rowOff>
                  </from>
                  <to>
                    <xdr:col>41</xdr:col>
                    <xdr:colOff>203200</xdr:colOff>
                    <xdr:row>59</xdr:row>
                    <xdr:rowOff>241300</xdr:rowOff>
                  </to>
                </anchor>
              </controlPr>
            </control>
          </mc:Choice>
        </mc:AlternateContent>
        <mc:AlternateContent xmlns:mc="http://schemas.openxmlformats.org/markup-compatibility/2006">
          <mc:Choice Requires="x14">
            <control shapeId="136288" r:id="rId47" name="Option Button 96">
              <controlPr defaultSize="0" autoFill="0" autoLine="0" autoPict="0">
                <anchor moveWithCells="1">
                  <from>
                    <xdr:col>42</xdr:col>
                    <xdr:colOff>69850</xdr:colOff>
                    <xdr:row>58</xdr:row>
                    <xdr:rowOff>247650</xdr:rowOff>
                  </from>
                  <to>
                    <xdr:col>45</xdr:col>
                    <xdr:colOff>165100</xdr:colOff>
                    <xdr:row>59</xdr:row>
                    <xdr:rowOff>241300</xdr:rowOff>
                  </to>
                </anchor>
              </controlPr>
            </control>
          </mc:Choice>
        </mc:AlternateContent>
        <mc:AlternateContent xmlns:mc="http://schemas.openxmlformats.org/markup-compatibility/2006">
          <mc:Choice Requires="x14">
            <control shapeId="136289" r:id="rId48" name="Group Box 97">
              <controlPr defaultSize="0" autoFill="0" autoPict="0">
                <anchor moveWithCells="1">
                  <from>
                    <xdr:col>14</xdr:col>
                    <xdr:colOff>19050</xdr:colOff>
                    <xdr:row>63</xdr:row>
                    <xdr:rowOff>241300</xdr:rowOff>
                  </from>
                  <to>
                    <xdr:col>23</xdr:col>
                    <xdr:colOff>260350</xdr:colOff>
                    <xdr:row>65</xdr:row>
                    <xdr:rowOff>0</xdr:rowOff>
                  </to>
                </anchor>
              </controlPr>
            </control>
          </mc:Choice>
        </mc:AlternateContent>
        <mc:AlternateContent xmlns:mc="http://schemas.openxmlformats.org/markup-compatibility/2006">
          <mc:Choice Requires="x14">
            <control shapeId="136290" r:id="rId49" name="Group Box 98">
              <controlPr defaultSize="0" autoFill="0" autoPict="0">
                <anchor moveWithCells="1">
                  <from>
                    <xdr:col>14</xdr:col>
                    <xdr:colOff>19050</xdr:colOff>
                    <xdr:row>64</xdr:row>
                    <xdr:rowOff>241300</xdr:rowOff>
                  </from>
                  <to>
                    <xdr:col>23</xdr:col>
                    <xdr:colOff>260350</xdr:colOff>
                    <xdr:row>65</xdr:row>
                    <xdr:rowOff>241300</xdr:rowOff>
                  </to>
                </anchor>
              </controlPr>
            </control>
          </mc:Choice>
        </mc:AlternateContent>
        <mc:AlternateContent xmlns:mc="http://schemas.openxmlformats.org/markup-compatibility/2006">
          <mc:Choice Requires="x14">
            <control shapeId="136291" r:id="rId50" name="Group Box 99">
              <controlPr defaultSize="0" autoFill="0" autoPict="0">
                <anchor moveWithCells="1">
                  <from>
                    <xdr:col>14</xdr:col>
                    <xdr:colOff>38100</xdr:colOff>
                    <xdr:row>64</xdr:row>
                    <xdr:rowOff>133350</xdr:rowOff>
                  </from>
                  <to>
                    <xdr:col>23</xdr:col>
                    <xdr:colOff>241300</xdr:colOff>
                    <xdr:row>66</xdr:row>
                    <xdr:rowOff>0</xdr:rowOff>
                  </to>
                </anchor>
              </controlPr>
            </control>
          </mc:Choice>
        </mc:AlternateContent>
        <mc:AlternateContent xmlns:mc="http://schemas.openxmlformats.org/markup-compatibility/2006">
          <mc:Choice Requires="x14">
            <control shapeId="136292" r:id="rId51" name="Group Box 100">
              <controlPr defaultSize="0" autoFill="0" autoPict="0">
                <anchor moveWithCells="1">
                  <from>
                    <xdr:col>14</xdr:col>
                    <xdr:colOff>19050</xdr:colOff>
                    <xdr:row>65</xdr:row>
                    <xdr:rowOff>241300</xdr:rowOff>
                  </from>
                  <to>
                    <xdr:col>23</xdr:col>
                    <xdr:colOff>247650</xdr:colOff>
                    <xdr:row>66</xdr:row>
                    <xdr:rowOff>241300</xdr:rowOff>
                  </to>
                </anchor>
              </controlPr>
            </control>
          </mc:Choice>
        </mc:AlternateContent>
        <mc:AlternateContent xmlns:mc="http://schemas.openxmlformats.org/markup-compatibility/2006">
          <mc:Choice Requires="x14">
            <control shapeId="136293" r:id="rId52" name="Group Box 101">
              <controlPr defaultSize="0" autoFill="0" autoPict="0">
                <anchor moveWithCells="1">
                  <from>
                    <xdr:col>14</xdr:col>
                    <xdr:colOff>19050</xdr:colOff>
                    <xdr:row>64</xdr:row>
                    <xdr:rowOff>241300</xdr:rowOff>
                  </from>
                  <to>
                    <xdr:col>23</xdr:col>
                    <xdr:colOff>260350</xdr:colOff>
                    <xdr:row>65</xdr:row>
                    <xdr:rowOff>241300</xdr:rowOff>
                  </to>
                </anchor>
              </controlPr>
            </control>
          </mc:Choice>
        </mc:AlternateContent>
        <mc:AlternateContent xmlns:mc="http://schemas.openxmlformats.org/markup-compatibility/2006">
          <mc:Choice Requires="x14">
            <control shapeId="136294" r:id="rId53" name="Group Box 102">
              <controlPr defaultSize="0" autoFill="0" autoPict="0">
                <anchor moveWithCells="1">
                  <from>
                    <xdr:col>14</xdr:col>
                    <xdr:colOff>38100</xdr:colOff>
                    <xdr:row>64</xdr:row>
                    <xdr:rowOff>133350</xdr:rowOff>
                  </from>
                  <to>
                    <xdr:col>23</xdr:col>
                    <xdr:colOff>241300</xdr:colOff>
                    <xdr:row>66</xdr:row>
                    <xdr:rowOff>0</xdr:rowOff>
                  </to>
                </anchor>
              </controlPr>
            </control>
          </mc:Choice>
        </mc:AlternateContent>
        <mc:AlternateContent xmlns:mc="http://schemas.openxmlformats.org/markup-compatibility/2006">
          <mc:Choice Requires="x14">
            <control shapeId="136295" r:id="rId54" name="Option Button 103">
              <controlPr defaultSize="0" autoFill="0" autoLine="0" autoPict="0">
                <anchor moveWithCells="1">
                  <from>
                    <xdr:col>14</xdr:col>
                    <xdr:colOff>222250</xdr:colOff>
                    <xdr:row>65</xdr:row>
                    <xdr:rowOff>12700</xdr:rowOff>
                  </from>
                  <to>
                    <xdr:col>18</xdr:col>
                    <xdr:colOff>57150</xdr:colOff>
                    <xdr:row>66</xdr:row>
                    <xdr:rowOff>0</xdr:rowOff>
                  </to>
                </anchor>
              </controlPr>
            </control>
          </mc:Choice>
        </mc:AlternateContent>
        <mc:AlternateContent xmlns:mc="http://schemas.openxmlformats.org/markup-compatibility/2006">
          <mc:Choice Requires="x14">
            <control shapeId="136296" r:id="rId55" name="Option Button 104">
              <controlPr defaultSize="0" autoFill="0" autoLine="0" autoPict="0">
                <anchor moveWithCells="1">
                  <from>
                    <xdr:col>19</xdr:col>
                    <xdr:colOff>228600</xdr:colOff>
                    <xdr:row>65</xdr:row>
                    <xdr:rowOff>12700</xdr:rowOff>
                  </from>
                  <to>
                    <xdr:col>23</xdr:col>
                    <xdr:colOff>69850</xdr:colOff>
                    <xdr:row>66</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9"/>
  <sheetViews>
    <sheetView showGridLines="0" zoomScale="85" zoomScaleNormal="85" workbookViewId="0"/>
  </sheetViews>
  <sheetFormatPr defaultColWidth="9" defaultRowHeight="16"/>
  <cols>
    <col min="1" max="1" width="2.36328125" style="114" customWidth="1"/>
    <col min="2" max="6" width="9" style="114"/>
    <col min="7" max="8" width="9" style="114" customWidth="1"/>
    <col min="9" max="9" width="9" style="114"/>
    <col min="10" max="10" width="12.6328125" style="114" customWidth="1"/>
    <col min="11" max="15" width="9" style="114"/>
    <col min="16" max="16" width="12.6328125" style="114" customWidth="1"/>
    <col min="17" max="17" width="2.36328125" style="114" customWidth="1"/>
    <col min="18" max="16384" width="9" style="114"/>
  </cols>
  <sheetData>
    <row r="1" spans="1:17" ht="16.5" thickTop="1">
      <c r="A1" s="112"/>
      <c r="B1" s="2454" t="s">
        <v>4819</v>
      </c>
      <c r="C1" s="2454"/>
      <c r="D1" s="2454"/>
      <c r="E1" s="2454"/>
      <c r="F1" s="2454"/>
      <c r="G1" s="2454"/>
      <c r="H1" s="2454"/>
      <c r="I1" s="2454"/>
      <c r="J1" s="2454"/>
      <c r="K1" s="2454"/>
      <c r="L1" s="2454"/>
      <c r="M1" s="2454"/>
      <c r="N1" s="2454"/>
      <c r="O1" s="2454"/>
      <c r="P1" s="2454"/>
      <c r="Q1" s="113"/>
    </row>
    <row r="2" spans="1:17">
      <c r="A2" s="115"/>
      <c r="B2" s="2455"/>
      <c r="C2" s="2455"/>
      <c r="D2" s="2455"/>
      <c r="E2" s="2455"/>
      <c r="F2" s="2455"/>
      <c r="G2" s="2455"/>
      <c r="H2" s="2455"/>
      <c r="I2" s="2455"/>
      <c r="J2" s="2455"/>
      <c r="K2" s="2455"/>
      <c r="L2" s="2455"/>
      <c r="M2" s="2455"/>
      <c r="N2" s="2455"/>
      <c r="O2" s="2455"/>
      <c r="P2" s="2455"/>
      <c r="Q2" s="116"/>
    </row>
    <row r="3" spans="1:17" ht="22">
      <c r="A3" s="115"/>
      <c r="B3" s="117" t="s">
        <v>813</v>
      </c>
      <c r="C3" s="117"/>
      <c r="D3" s="118"/>
      <c r="E3" s="119"/>
      <c r="F3" s="120"/>
      <c r="G3" s="120"/>
      <c r="H3" s="120"/>
      <c r="I3" s="120"/>
      <c r="J3" s="118"/>
      <c r="K3" s="118"/>
      <c r="L3" s="118"/>
      <c r="M3" s="118"/>
      <c r="N3" s="118"/>
      <c r="O3" s="118"/>
      <c r="P3" s="118"/>
      <c r="Q3" s="116"/>
    </row>
    <row r="4" spans="1:17">
      <c r="A4" s="115"/>
      <c r="B4" s="118"/>
      <c r="C4" s="118"/>
      <c r="D4" s="118"/>
      <c r="E4" s="118"/>
      <c r="F4" s="118"/>
      <c r="G4" s="118"/>
      <c r="H4" s="118"/>
      <c r="I4" s="118"/>
      <c r="J4" s="118"/>
      <c r="K4" s="118"/>
      <c r="L4" s="118"/>
      <c r="M4" s="118"/>
      <c r="N4" s="118"/>
      <c r="O4" s="118"/>
      <c r="P4" s="118"/>
      <c r="Q4" s="116"/>
    </row>
    <row r="5" spans="1:17" ht="16.5" thickBot="1">
      <c r="A5" s="115"/>
      <c r="B5" s="118" t="s">
        <v>814</v>
      </c>
      <c r="C5" s="118"/>
      <c r="D5" s="118"/>
      <c r="E5" s="118"/>
      <c r="F5" s="118"/>
      <c r="G5" s="118"/>
      <c r="H5" s="118"/>
      <c r="I5" s="118"/>
      <c r="J5" s="118"/>
      <c r="K5" s="118"/>
      <c r="L5" s="118"/>
      <c r="M5" s="118"/>
      <c r="N5" s="118"/>
      <c r="O5" s="118"/>
      <c r="P5" s="118"/>
      <c r="Q5" s="116"/>
    </row>
    <row r="6" spans="1:17" ht="16.5" thickTop="1">
      <c r="A6" s="121"/>
      <c r="B6" s="2456"/>
      <c r="C6" s="2457"/>
      <c r="D6" s="2458"/>
      <c r="E6" s="2456" t="s">
        <v>815</v>
      </c>
      <c r="F6" s="2457"/>
      <c r="G6" s="2457"/>
      <c r="H6" s="2457"/>
      <c r="I6" s="2457"/>
      <c r="J6" s="2458"/>
      <c r="K6" s="2456" t="s">
        <v>816</v>
      </c>
      <c r="L6" s="2457"/>
      <c r="M6" s="2457"/>
      <c r="N6" s="2457"/>
      <c r="O6" s="2457"/>
      <c r="P6" s="2458"/>
      <c r="Q6" s="122"/>
    </row>
    <row r="7" spans="1:17">
      <c r="A7" s="121"/>
      <c r="B7" s="2459"/>
      <c r="C7" s="2460"/>
      <c r="D7" s="2461"/>
      <c r="E7" s="2459"/>
      <c r="F7" s="2460"/>
      <c r="G7" s="2460"/>
      <c r="H7" s="2460"/>
      <c r="I7" s="2460"/>
      <c r="J7" s="2461"/>
      <c r="K7" s="2462"/>
      <c r="L7" s="2463"/>
      <c r="M7" s="2463"/>
      <c r="N7" s="2463"/>
      <c r="O7" s="2463"/>
      <c r="P7" s="2464"/>
      <c r="Q7" s="122"/>
    </row>
    <row r="8" spans="1:17">
      <c r="A8" s="121"/>
      <c r="B8" s="2465" t="s">
        <v>817</v>
      </c>
      <c r="C8" s="2466"/>
      <c r="D8" s="2467"/>
      <c r="E8" s="1303" t="s">
        <v>818</v>
      </c>
      <c r="F8" s="1304"/>
      <c r="G8" s="1304"/>
      <c r="H8" s="1304"/>
      <c r="I8" s="1304"/>
      <c r="J8" s="1305"/>
      <c r="K8" s="1306" t="s">
        <v>819</v>
      </c>
      <c r="L8" s="1307"/>
      <c r="M8" s="1307"/>
      <c r="N8" s="1307"/>
      <c r="O8" s="1307"/>
      <c r="P8" s="1308"/>
      <c r="Q8" s="116"/>
    </row>
    <row r="9" spans="1:17">
      <c r="A9" s="121"/>
      <c r="B9" s="2468"/>
      <c r="C9" s="2469"/>
      <c r="D9" s="2470"/>
      <c r="E9" s="123" t="s">
        <v>820</v>
      </c>
      <c r="F9" s="124"/>
      <c r="G9" s="124"/>
      <c r="H9" s="124"/>
      <c r="I9" s="124"/>
      <c r="J9" s="125"/>
      <c r="K9" s="126" t="s">
        <v>3579</v>
      </c>
      <c r="L9" s="127"/>
      <c r="M9" s="127"/>
      <c r="N9" s="127"/>
      <c r="O9" s="127"/>
      <c r="P9" s="128"/>
      <c r="Q9" s="116"/>
    </row>
    <row r="10" spans="1:17">
      <c r="A10" s="121"/>
      <c r="B10" s="2468"/>
      <c r="C10" s="2469"/>
      <c r="D10" s="2470"/>
      <c r="E10" s="123" t="s">
        <v>821</v>
      </c>
      <c r="F10" s="124"/>
      <c r="G10" s="124"/>
      <c r="H10" s="124"/>
      <c r="I10" s="124"/>
      <c r="J10" s="125"/>
      <c r="K10" s="126" t="s">
        <v>3580</v>
      </c>
      <c r="L10" s="127"/>
      <c r="M10" s="127"/>
      <c r="N10" s="127"/>
      <c r="O10" s="127"/>
      <c r="P10" s="128"/>
      <c r="Q10" s="116"/>
    </row>
    <row r="11" spans="1:17">
      <c r="A11" s="121"/>
      <c r="B11" s="2468"/>
      <c r="C11" s="2469"/>
      <c r="D11" s="2470"/>
      <c r="E11" s="123"/>
      <c r="F11" s="124"/>
      <c r="G11" s="124"/>
      <c r="H11" s="124"/>
      <c r="I11" s="124"/>
      <c r="J11" s="125"/>
      <c r="K11" s="126" t="s">
        <v>3581</v>
      </c>
      <c r="L11" s="127"/>
      <c r="M11" s="127"/>
      <c r="N11" s="127"/>
      <c r="O11" s="127"/>
      <c r="P11" s="128"/>
      <c r="Q11" s="116"/>
    </row>
    <row r="12" spans="1:17">
      <c r="A12" s="121"/>
      <c r="B12" s="2468"/>
      <c r="C12" s="2469"/>
      <c r="D12" s="2470"/>
      <c r="E12" s="123"/>
      <c r="F12" s="124"/>
      <c r="G12" s="124"/>
      <c r="H12" s="124"/>
      <c r="I12" s="124"/>
      <c r="J12" s="125"/>
      <c r="K12" s="126" t="s">
        <v>3582</v>
      </c>
      <c r="L12" s="130"/>
      <c r="M12" s="127"/>
      <c r="N12" s="127"/>
      <c r="O12" s="127"/>
      <c r="P12" s="128"/>
      <c r="Q12" s="116"/>
    </row>
    <row r="13" spans="1:17">
      <c r="A13" s="121"/>
      <c r="B13" s="2468"/>
      <c r="C13" s="2469"/>
      <c r="D13" s="2470"/>
      <c r="E13" s="123"/>
      <c r="F13" s="124"/>
      <c r="G13" s="124"/>
      <c r="H13" s="124"/>
      <c r="I13" s="124"/>
      <c r="J13" s="125"/>
      <c r="K13" s="126" t="s">
        <v>3583</v>
      </c>
      <c r="L13" s="127"/>
      <c r="M13" s="127"/>
      <c r="N13" s="127"/>
      <c r="O13" s="127"/>
      <c r="P13" s="128"/>
      <c r="Q13" s="116"/>
    </row>
    <row r="14" spans="1:17">
      <c r="A14" s="121"/>
      <c r="B14" s="2468"/>
      <c r="C14" s="2469"/>
      <c r="D14" s="2470"/>
      <c r="E14" s="123"/>
      <c r="F14" s="124"/>
      <c r="G14" s="124"/>
      <c r="H14" s="124"/>
      <c r="I14" s="124"/>
      <c r="J14" s="125"/>
      <c r="K14" s="126"/>
      <c r="L14" s="127"/>
      <c r="M14" s="127"/>
      <c r="N14" s="127"/>
      <c r="O14" s="127"/>
      <c r="P14" s="128"/>
      <c r="Q14" s="116"/>
    </row>
    <row r="15" spans="1:17">
      <c r="A15" s="121"/>
      <c r="B15" s="2468"/>
      <c r="C15" s="2469"/>
      <c r="D15" s="2470"/>
      <c r="E15" s="123"/>
      <c r="F15" s="124"/>
      <c r="G15" s="124"/>
      <c r="H15" s="124"/>
      <c r="I15" s="124"/>
      <c r="J15" s="125"/>
      <c r="K15" s="129" t="s">
        <v>822</v>
      </c>
      <c r="L15" s="127"/>
      <c r="M15" s="127"/>
      <c r="N15" s="127"/>
      <c r="O15" s="127"/>
      <c r="P15" s="128"/>
      <c r="Q15" s="116"/>
    </row>
    <row r="16" spans="1:17">
      <c r="A16" s="121"/>
      <c r="B16" s="2468"/>
      <c r="C16" s="2469"/>
      <c r="D16" s="2470"/>
      <c r="E16" s="123"/>
      <c r="F16" s="124"/>
      <c r="G16" s="124"/>
      <c r="H16" s="124"/>
      <c r="I16" s="124"/>
      <c r="J16" s="125"/>
      <c r="K16" s="129" t="s">
        <v>823</v>
      </c>
      <c r="L16" s="127"/>
      <c r="M16" s="127"/>
      <c r="N16" s="127"/>
      <c r="O16" s="127"/>
      <c r="P16" s="128"/>
      <c r="Q16" s="116"/>
    </row>
    <row r="17" spans="1:17">
      <c r="A17" s="121"/>
      <c r="B17" s="2468"/>
      <c r="C17" s="2469"/>
      <c r="D17" s="2470"/>
      <c r="E17" s="123"/>
      <c r="F17" s="124"/>
      <c r="G17" s="124"/>
      <c r="H17" s="124"/>
      <c r="I17" s="124"/>
      <c r="J17" s="125"/>
      <c r="K17" s="129" t="s">
        <v>824</v>
      </c>
      <c r="L17" s="127"/>
      <c r="M17" s="127"/>
      <c r="N17" s="127"/>
      <c r="O17" s="127"/>
      <c r="P17" s="128"/>
      <c r="Q17" s="116"/>
    </row>
    <row r="18" spans="1:17">
      <c r="A18" s="121"/>
      <c r="B18" s="2468"/>
      <c r="C18" s="2469"/>
      <c r="D18" s="2470"/>
      <c r="E18" s="123"/>
      <c r="F18" s="124"/>
      <c r="G18" s="124"/>
      <c r="H18" s="124"/>
      <c r="I18" s="124"/>
      <c r="J18" s="125"/>
      <c r="K18" s="129" t="s">
        <v>825</v>
      </c>
      <c r="L18" s="127"/>
      <c r="M18" s="127"/>
      <c r="N18" s="127"/>
      <c r="O18" s="127"/>
      <c r="P18" s="128"/>
      <c r="Q18" s="116"/>
    </row>
    <row r="19" spans="1:17" ht="16.5" thickBot="1">
      <c r="A19" s="121"/>
      <c r="B19" s="2471"/>
      <c r="C19" s="2472"/>
      <c r="D19" s="2473"/>
      <c r="E19" s="131"/>
      <c r="F19" s="132"/>
      <c r="G19" s="132"/>
      <c r="H19" s="132"/>
      <c r="I19" s="132"/>
      <c r="J19" s="133"/>
      <c r="K19" s="134" t="s">
        <v>826</v>
      </c>
      <c r="L19" s="135"/>
      <c r="M19" s="135"/>
      <c r="N19" s="135"/>
      <c r="O19" s="135"/>
      <c r="P19" s="136"/>
      <c r="Q19" s="116"/>
    </row>
    <row r="20" spans="1:17" ht="16.5" thickTop="1">
      <c r="A20" s="115"/>
      <c r="B20" s="118"/>
      <c r="C20" s="118"/>
      <c r="D20" s="118"/>
      <c r="E20" s="118"/>
      <c r="F20" s="118"/>
      <c r="G20" s="118"/>
      <c r="H20" s="118"/>
      <c r="I20" s="118"/>
      <c r="J20" s="118"/>
      <c r="K20" s="118"/>
      <c r="L20" s="118"/>
      <c r="M20" s="118"/>
      <c r="N20" s="118"/>
      <c r="O20" s="118"/>
      <c r="P20" s="118"/>
      <c r="Q20" s="116"/>
    </row>
    <row r="21" spans="1:17" ht="22">
      <c r="A21" s="115"/>
      <c r="B21" s="117" t="s">
        <v>827</v>
      </c>
      <c r="C21" s="117"/>
      <c r="D21" s="118"/>
      <c r="E21" s="119"/>
      <c r="F21" s="120"/>
      <c r="G21" s="120"/>
      <c r="H21" s="120"/>
      <c r="I21" s="120"/>
      <c r="J21" s="118"/>
      <c r="K21" s="118"/>
      <c r="L21" s="118"/>
      <c r="M21" s="118"/>
      <c r="N21" s="118"/>
      <c r="O21" s="118"/>
      <c r="P21" s="118"/>
      <c r="Q21" s="116"/>
    </row>
    <row r="22" spans="1:17">
      <c r="A22" s="115"/>
      <c r="B22" s="118"/>
      <c r="C22" s="118"/>
      <c r="D22" s="118"/>
      <c r="E22" s="118"/>
      <c r="F22" s="118"/>
      <c r="G22" s="118"/>
      <c r="H22" s="118"/>
      <c r="I22" s="118"/>
      <c r="J22" s="118"/>
      <c r="K22" s="118"/>
      <c r="L22" s="118"/>
      <c r="M22" s="118"/>
      <c r="N22" s="118"/>
      <c r="O22" s="118"/>
      <c r="P22" s="118"/>
      <c r="Q22" s="116"/>
    </row>
    <row r="23" spans="1:17" ht="16.5" thickBot="1">
      <c r="A23" s="115"/>
      <c r="B23" s="118" t="s">
        <v>828</v>
      </c>
      <c r="C23" s="118"/>
      <c r="D23" s="118"/>
      <c r="E23" s="118"/>
      <c r="F23" s="118"/>
      <c r="G23" s="118"/>
      <c r="H23" s="118"/>
      <c r="I23" s="118"/>
      <c r="J23" s="118"/>
      <c r="K23" s="118"/>
      <c r="L23" s="118"/>
      <c r="M23" s="118"/>
      <c r="N23" s="118"/>
      <c r="O23" s="118"/>
      <c r="P23" s="118"/>
      <c r="Q23" s="116"/>
    </row>
    <row r="24" spans="1:17" ht="16.5" thickTop="1">
      <c r="A24" s="121"/>
      <c r="B24" s="2437" t="s">
        <v>829</v>
      </c>
      <c r="C24" s="2438"/>
      <c r="D24" s="2439"/>
      <c r="E24" s="2439" t="s">
        <v>830</v>
      </c>
      <c r="F24" s="2439"/>
      <c r="G24" s="2439"/>
      <c r="H24" s="2439"/>
      <c r="I24" s="2439"/>
      <c r="J24" s="2439"/>
      <c r="K24" s="2439" t="s">
        <v>831</v>
      </c>
      <c r="L24" s="2439"/>
      <c r="M24" s="2439"/>
      <c r="N24" s="2439"/>
      <c r="O24" s="2443"/>
      <c r="P24" s="2444"/>
      <c r="Q24" s="116"/>
    </row>
    <row r="25" spans="1:17">
      <c r="A25" s="121"/>
      <c r="B25" s="2440"/>
      <c r="C25" s="2441"/>
      <c r="D25" s="2442"/>
      <c r="E25" s="2442"/>
      <c r="F25" s="2442"/>
      <c r="G25" s="2442"/>
      <c r="H25" s="2442"/>
      <c r="I25" s="2442"/>
      <c r="J25" s="2442"/>
      <c r="K25" s="2442"/>
      <c r="L25" s="2442"/>
      <c r="M25" s="2442"/>
      <c r="N25" s="2442"/>
      <c r="O25" s="2445"/>
      <c r="P25" s="2446"/>
      <c r="Q25" s="116"/>
    </row>
    <row r="26" spans="1:17">
      <c r="A26" s="121"/>
      <c r="B26" s="2447" t="s">
        <v>762</v>
      </c>
      <c r="C26" s="2448"/>
      <c r="D26" s="2449"/>
      <c r="E26" s="2450" t="s">
        <v>832</v>
      </c>
      <c r="F26" s="2450"/>
      <c r="G26" s="2450"/>
      <c r="H26" s="2450"/>
      <c r="I26" s="2450"/>
      <c r="J26" s="2451"/>
      <c r="K26" s="2451" t="s">
        <v>833</v>
      </c>
      <c r="L26" s="2451"/>
      <c r="M26" s="2451"/>
      <c r="N26" s="2451"/>
      <c r="O26" s="2452"/>
      <c r="P26" s="2453"/>
      <c r="Q26" s="116"/>
    </row>
    <row r="27" spans="1:17">
      <c r="A27" s="121"/>
      <c r="B27" s="2447"/>
      <c r="C27" s="2448"/>
      <c r="D27" s="2449"/>
      <c r="E27" s="2451"/>
      <c r="F27" s="2451"/>
      <c r="G27" s="2451"/>
      <c r="H27" s="2451"/>
      <c r="I27" s="2451"/>
      <c r="J27" s="2451"/>
      <c r="K27" s="2451"/>
      <c r="L27" s="2451"/>
      <c r="M27" s="2451"/>
      <c r="N27" s="2451"/>
      <c r="O27" s="2452"/>
      <c r="P27" s="2453"/>
      <c r="Q27" s="116"/>
    </row>
    <row r="28" spans="1:17">
      <c r="A28" s="121"/>
      <c r="B28" s="2447" t="s">
        <v>834</v>
      </c>
      <c r="C28" s="2448"/>
      <c r="D28" s="2449"/>
      <c r="E28" s="2450" t="s">
        <v>835</v>
      </c>
      <c r="F28" s="2450"/>
      <c r="G28" s="2450"/>
      <c r="H28" s="2450"/>
      <c r="I28" s="2450"/>
      <c r="J28" s="2451"/>
      <c r="K28" s="2451" t="s">
        <v>836</v>
      </c>
      <c r="L28" s="2451"/>
      <c r="M28" s="2451"/>
      <c r="N28" s="2451"/>
      <c r="O28" s="2452"/>
      <c r="P28" s="2453"/>
      <c r="Q28" s="116"/>
    </row>
    <row r="29" spans="1:17">
      <c r="A29" s="121"/>
      <c r="B29" s="2447"/>
      <c r="C29" s="2448"/>
      <c r="D29" s="2449"/>
      <c r="E29" s="2451"/>
      <c r="F29" s="2451"/>
      <c r="G29" s="2451"/>
      <c r="H29" s="2451"/>
      <c r="I29" s="2451"/>
      <c r="J29" s="2451"/>
      <c r="K29" s="2451"/>
      <c r="L29" s="2451"/>
      <c r="M29" s="2451"/>
      <c r="N29" s="2451"/>
      <c r="O29" s="2452"/>
      <c r="P29" s="2453"/>
      <c r="Q29" s="116"/>
    </row>
    <row r="30" spans="1:17">
      <c r="A30" s="121"/>
      <c r="B30" s="2447" t="s">
        <v>837</v>
      </c>
      <c r="C30" s="2448"/>
      <c r="D30" s="2449"/>
      <c r="E30" s="2451" t="s">
        <v>838</v>
      </c>
      <c r="F30" s="2451"/>
      <c r="G30" s="2451"/>
      <c r="H30" s="2451"/>
      <c r="I30" s="2451"/>
      <c r="J30" s="2451"/>
      <c r="K30" s="2451" t="s">
        <v>839</v>
      </c>
      <c r="L30" s="2451"/>
      <c r="M30" s="2451"/>
      <c r="N30" s="2451"/>
      <c r="O30" s="2452"/>
      <c r="P30" s="2453"/>
      <c r="Q30" s="116"/>
    </row>
    <row r="31" spans="1:17">
      <c r="A31" s="121"/>
      <c r="B31" s="2447"/>
      <c r="C31" s="2448"/>
      <c r="D31" s="2449"/>
      <c r="E31" s="2451"/>
      <c r="F31" s="2451"/>
      <c r="G31" s="2451"/>
      <c r="H31" s="2451"/>
      <c r="I31" s="2451"/>
      <c r="J31" s="2451"/>
      <c r="K31" s="2451"/>
      <c r="L31" s="2451"/>
      <c r="M31" s="2451"/>
      <c r="N31" s="2451"/>
      <c r="O31" s="2452"/>
      <c r="P31" s="2453"/>
      <c r="Q31" s="116"/>
    </row>
    <row r="32" spans="1:17">
      <c r="A32" s="121"/>
      <c r="B32" s="2447" t="s">
        <v>840</v>
      </c>
      <c r="C32" s="2448"/>
      <c r="D32" s="2449"/>
      <c r="E32" s="2451" t="s">
        <v>841</v>
      </c>
      <c r="F32" s="2451"/>
      <c r="G32" s="2451"/>
      <c r="H32" s="2451"/>
      <c r="I32" s="2451"/>
      <c r="J32" s="2451"/>
      <c r="K32" s="2451" t="s">
        <v>842</v>
      </c>
      <c r="L32" s="2451"/>
      <c r="M32" s="2451"/>
      <c r="N32" s="2451"/>
      <c r="O32" s="2452"/>
      <c r="P32" s="2453"/>
      <c r="Q32" s="116"/>
    </row>
    <row r="33" spans="1:17">
      <c r="A33" s="121"/>
      <c r="B33" s="2447"/>
      <c r="C33" s="2448"/>
      <c r="D33" s="2449"/>
      <c r="E33" s="2451"/>
      <c r="F33" s="2451"/>
      <c r="G33" s="2451"/>
      <c r="H33" s="2451"/>
      <c r="I33" s="2451"/>
      <c r="J33" s="2451"/>
      <c r="K33" s="2451"/>
      <c r="L33" s="2451"/>
      <c r="M33" s="2451"/>
      <c r="N33" s="2451"/>
      <c r="O33" s="2452"/>
      <c r="P33" s="2453"/>
      <c r="Q33" s="116"/>
    </row>
    <row r="34" spans="1:17">
      <c r="A34" s="121"/>
      <c r="B34" s="2447" t="s">
        <v>843</v>
      </c>
      <c r="C34" s="2448"/>
      <c r="D34" s="2449"/>
      <c r="E34" s="2451" t="s">
        <v>844</v>
      </c>
      <c r="F34" s="2451"/>
      <c r="G34" s="2451"/>
      <c r="H34" s="2451"/>
      <c r="I34" s="2451"/>
      <c r="J34" s="2451"/>
      <c r="K34" s="2450" t="s">
        <v>845</v>
      </c>
      <c r="L34" s="2450"/>
      <c r="M34" s="2451"/>
      <c r="N34" s="2451"/>
      <c r="O34" s="2452"/>
      <c r="P34" s="2453"/>
      <c r="Q34" s="116"/>
    </row>
    <row r="35" spans="1:17">
      <c r="A35" s="121"/>
      <c r="B35" s="2447"/>
      <c r="C35" s="2448"/>
      <c r="D35" s="2449"/>
      <c r="E35" s="2451"/>
      <c r="F35" s="2451"/>
      <c r="G35" s="2451"/>
      <c r="H35" s="2451"/>
      <c r="I35" s="2451"/>
      <c r="J35" s="2451"/>
      <c r="K35" s="2451"/>
      <c r="L35" s="2451"/>
      <c r="M35" s="2451"/>
      <c r="N35" s="2451"/>
      <c r="O35" s="2452"/>
      <c r="P35" s="2453"/>
      <c r="Q35" s="116"/>
    </row>
    <row r="36" spans="1:17">
      <c r="A36" s="121"/>
      <c r="B36" s="2447" t="s">
        <v>846</v>
      </c>
      <c r="C36" s="2448"/>
      <c r="D36" s="2449"/>
      <c r="E36" s="2450" t="s">
        <v>847</v>
      </c>
      <c r="F36" s="2450"/>
      <c r="G36" s="2450"/>
      <c r="H36" s="2450"/>
      <c r="I36" s="2450"/>
      <c r="J36" s="2451"/>
      <c r="K36" s="2450" t="s">
        <v>848</v>
      </c>
      <c r="L36" s="2450"/>
      <c r="M36" s="2451"/>
      <c r="N36" s="2451"/>
      <c r="O36" s="2452"/>
      <c r="P36" s="2453"/>
      <c r="Q36" s="116"/>
    </row>
    <row r="37" spans="1:17">
      <c r="A37" s="121"/>
      <c r="B37" s="2447"/>
      <c r="C37" s="2448"/>
      <c r="D37" s="2449"/>
      <c r="E37" s="2451"/>
      <c r="F37" s="2451"/>
      <c r="G37" s="2451"/>
      <c r="H37" s="2451"/>
      <c r="I37" s="2451"/>
      <c r="J37" s="2451"/>
      <c r="K37" s="2451"/>
      <c r="L37" s="2451"/>
      <c r="M37" s="2451"/>
      <c r="N37" s="2451"/>
      <c r="O37" s="2452"/>
      <c r="P37" s="2453"/>
      <c r="Q37" s="116"/>
    </row>
    <row r="38" spans="1:17">
      <c r="A38" s="121"/>
      <c r="B38" s="2447" t="s">
        <v>849</v>
      </c>
      <c r="C38" s="2448"/>
      <c r="D38" s="2449"/>
      <c r="E38" s="2450" t="s">
        <v>850</v>
      </c>
      <c r="F38" s="2450"/>
      <c r="G38" s="2450"/>
      <c r="H38" s="2450"/>
      <c r="I38" s="2450"/>
      <c r="J38" s="2451"/>
      <c r="K38" s="2451" t="s">
        <v>851</v>
      </c>
      <c r="L38" s="2451"/>
      <c r="M38" s="2451"/>
      <c r="N38" s="2451"/>
      <c r="O38" s="2452"/>
      <c r="P38" s="2453"/>
      <c r="Q38" s="116"/>
    </row>
    <row r="39" spans="1:17">
      <c r="A39" s="121"/>
      <c r="B39" s="2447"/>
      <c r="C39" s="2448"/>
      <c r="D39" s="2449"/>
      <c r="E39" s="2451"/>
      <c r="F39" s="2451"/>
      <c r="G39" s="2451"/>
      <c r="H39" s="2451"/>
      <c r="I39" s="2451"/>
      <c r="J39" s="2451"/>
      <c r="K39" s="2451"/>
      <c r="L39" s="2451"/>
      <c r="M39" s="2451"/>
      <c r="N39" s="2451"/>
      <c r="O39" s="2452"/>
      <c r="P39" s="2453"/>
      <c r="Q39" s="116"/>
    </row>
    <row r="40" spans="1:17">
      <c r="A40" s="121"/>
      <c r="B40" s="2474" t="s">
        <v>4820</v>
      </c>
      <c r="C40" s="2448"/>
      <c r="D40" s="2449"/>
      <c r="E40" s="2450" t="s">
        <v>4821</v>
      </c>
      <c r="F40" s="2450"/>
      <c r="G40" s="2450"/>
      <c r="H40" s="2450"/>
      <c r="I40" s="2450"/>
      <c r="J40" s="2451"/>
      <c r="K40" s="2450" t="s">
        <v>4822</v>
      </c>
      <c r="L40" s="2450"/>
      <c r="M40" s="2450"/>
      <c r="N40" s="2450"/>
      <c r="O40" s="2475"/>
      <c r="P40" s="2476"/>
      <c r="Q40" s="116"/>
    </row>
    <row r="41" spans="1:17">
      <c r="A41" s="121"/>
      <c r="B41" s="2474"/>
      <c r="C41" s="2448"/>
      <c r="D41" s="2449"/>
      <c r="E41" s="2451"/>
      <c r="F41" s="2451"/>
      <c r="G41" s="2451"/>
      <c r="H41" s="2451"/>
      <c r="I41" s="2451"/>
      <c r="J41" s="2451"/>
      <c r="K41" s="2450"/>
      <c r="L41" s="2450"/>
      <c r="M41" s="2450"/>
      <c r="N41" s="2450"/>
      <c r="O41" s="2475"/>
      <c r="P41" s="2476"/>
      <c r="Q41" s="116"/>
    </row>
    <row r="42" spans="1:17">
      <c r="A42" s="121"/>
      <c r="B42" s="2423" t="s">
        <v>4832</v>
      </c>
      <c r="C42" s="2424"/>
      <c r="D42" s="2425"/>
      <c r="E42" s="2429" t="s">
        <v>4833</v>
      </c>
      <c r="F42" s="2429"/>
      <c r="G42" s="2429"/>
      <c r="H42" s="2429"/>
      <c r="I42" s="2429"/>
      <c r="J42" s="2430"/>
      <c r="K42" s="2429" t="s">
        <v>4834</v>
      </c>
      <c r="L42" s="2429"/>
      <c r="M42" s="2429"/>
      <c r="N42" s="2429"/>
      <c r="O42" s="2432"/>
      <c r="P42" s="2433"/>
      <c r="Q42" s="116"/>
    </row>
    <row r="43" spans="1:17" ht="16.5" thickBot="1">
      <c r="A43" s="121"/>
      <c r="B43" s="2426"/>
      <c r="C43" s="2427"/>
      <c r="D43" s="2428"/>
      <c r="E43" s="2431"/>
      <c r="F43" s="2431"/>
      <c r="G43" s="2431"/>
      <c r="H43" s="2431"/>
      <c r="I43" s="2431"/>
      <c r="J43" s="2431"/>
      <c r="K43" s="2434"/>
      <c r="L43" s="2434"/>
      <c r="M43" s="2434"/>
      <c r="N43" s="2434"/>
      <c r="O43" s="2435"/>
      <c r="P43" s="2436"/>
      <c r="Q43" s="116"/>
    </row>
    <row r="44" spans="1:17" ht="16.5" thickTop="1">
      <c r="A44" s="115"/>
      <c r="B44" s="120" t="s">
        <v>852</v>
      </c>
      <c r="C44" s="120"/>
      <c r="D44" s="118"/>
      <c r="E44" s="118"/>
      <c r="F44" s="118"/>
      <c r="G44" s="118"/>
      <c r="H44" s="118"/>
      <c r="I44" s="118"/>
      <c r="J44" s="118"/>
      <c r="K44" s="118"/>
      <c r="L44" s="118"/>
      <c r="M44" s="118"/>
      <c r="N44" s="118"/>
      <c r="O44" s="118"/>
      <c r="P44" s="118"/>
      <c r="Q44" s="116"/>
    </row>
    <row r="45" spans="1:17">
      <c r="A45" s="115"/>
      <c r="B45" s="118"/>
      <c r="C45" s="118"/>
      <c r="D45" s="118"/>
      <c r="E45" s="118"/>
      <c r="F45" s="118"/>
      <c r="G45" s="118"/>
      <c r="H45" s="118"/>
      <c r="I45" s="118"/>
      <c r="J45" s="118"/>
      <c r="K45" s="118"/>
      <c r="L45" s="118"/>
      <c r="M45" s="118"/>
      <c r="N45" s="118"/>
      <c r="O45" s="118"/>
      <c r="P45" s="118"/>
      <c r="Q45" s="116"/>
    </row>
    <row r="46" spans="1:17">
      <c r="A46" s="115"/>
      <c r="B46" s="118"/>
      <c r="C46" s="118"/>
      <c r="D46" s="118"/>
      <c r="E46" s="118"/>
      <c r="F46" s="118"/>
      <c r="G46" s="118"/>
      <c r="H46" s="118"/>
      <c r="I46" s="118"/>
      <c r="J46" s="118"/>
      <c r="K46" s="118"/>
      <c r="L46" s="118"/>
      <c r="M46" s="118"/>
      <c r="N46" s="118"/>
      <c r="O46" s="118"/>
      <c r="P46" s="118"/>
      <c r="Q46" s="116"/>
    </row>
    <row r="47" spans="1:17" ht="22">
      <c r="A47" s="115"/>
      <c r="B47" s="117" t="s">
        <v>4823</v>
      </c>
      <c r="C47" s="117"/>
      <c r="D47" s="118"/>
      <c r="E47" s="119"/>
      <c r="F47" s="120"/>
      <c r="G47" s="120"/>
      <c r="H47" s="120"/>
      <c r="I47" s="120"/>
      <c r="J47" s="118"/>
      <c r="K47" s="118"/>
      <c r="L47" s="118"/>
      <c r="M47" s="118"/>
      <c r="N47" s="118"/>
      <c r="O47" s="118"/>
      <c r="P47" s="118"/>
      <c r="Q47" s="116"/>
    </row>
    <row r="48" spans="1:17">
      <c r="A48" s="115"/>
      <c r="B48" s="118"/>
      <c r="C48" s="118"/>
      <c r="D48" s="118"/>
      <c r="E48" s="118"/>
      <c r="F48" s="118"/>
      <c r="G48" s="118"/>
      <c r="H48" s="118"/>
      <c r="I48" s="118"/>
      <c r="J48" s="118"/>
      <c r="K48" s="118"/>
      <c r="L48" s="118"/>
      <c r="M48" s="118"/>
      <c r="N48" s="118"/>
      <c r="O48" s="118"/>
      <c r="P48" s="118"/>
      <c r="Q48" s="116"/>
    </row>
    <row r="49" spans="1:17">
      <c r="A49" s="115"/>
      <c r="B49" s="1309" t="s">
        <v>4824</v>
      </c>
      <c r="C49" s="118"/>
      <c r="D49" s="118"/>
      <c r="E49" s="118"/>
      <c r="F49" s="118"/>
      <c r="G49" s="118"/>
      <c r="H49" s="118"/>
      <c r="I49" s="118"/>
      <c r="J49" s="118"/>
      <c r="K49" s="118"/>
      <c r="L49" s="118"/>
      <c r="M49" s="118"/>
      <c r="N49" s="118"/>
      <c r="O49" s="118"/>
      <c r="P49" s="118"/>
      <c r="Q49" s="116"/>
    </row>
    <row r="50" spans="1:17">
      <c r="A50" s="115"/>
      <c r="B50" s="1309" t="s">
        <v>4825</v>
      </c>
      <c r="C50" s="118"/>
      <c r="D50" s="118"/>
      <c r="E50" s="118"/>
      <c r="F50" s="118"/>
      <c r="G50" s="118"/>
      <c r="H50" s="118"/>
      <c r="I50" s="118"/>
      <c r="J50" s="118"/>
      <c r="K50" s="118"/>
      <c r="L50" s="118"/>
      <c r="M50" s="118"/>
      <c r="N50" s="118"/>
      <c r="O50" s="118"/>
      <c r="P50" s="118"/>
      <c r="Q50" s="116"/>
    </row>
    <row r="51" spans="1:17">
      <c r="A51" s="115"/>
      <c r="B51" s="118"/>
      <c r="C51" s="118"/>
      <c r="D51" s="118"/>
      <c r="E51" s="118"/>
      <c r="F51" s="118"/>
      <c r="G51" s="118"/>
      <c r="H51" s="118"/>
      <c r="I51" s="118"/>
      <c r="J51" s="118"/>
      <c r="K51" s="118"/>
      <c r="L51" s="118"/>
      <c r="M51" s="118"/>
      <c r="N51" s="118"/>
      <c r="O51" s="118"/>
      <c r="P51" s="118"/>
      <c r="Q51" s="116"/>
    </row>
    <row r="52" spans="1:17">
      <c r="A52" s="115"/>
      <c r="B52" s="118"/>
      <c r="C52" s="118"/>
      <c r="D52" s="118"/>
      <c r="E52" s="118"/>
      <c r="F52" s="118"/>
      <c r="G52" s="118"/>
      <c r="H52" s="118"/>
      <c r="I52" s="118"/>
      <c r="J52" s="118"/>
      <c r="K52" s="118"/>
      <c r="L52" s="118"/>
      <c r="M52" s="118"/>
      <c r="N52" s="118"/>
      <c r="O52" s="118"/>
      <c r="P52" s="118"/>
      <c r="Q52" s="116"/>
    </row>
    <row r="53" spans="1:17">
      <c r="A53" s="115"/>
      <c r="B53" s="140" t="s">
        <v>854</v>
      </c>
      <c r="C53" s="118"/>
      <c r="D53" s="118"/>
      <c r="E53" s="118"/>
      <c r="F53" s="118"/>
      <c r="G53" s="118"/>
      <c r="H53" s="118"/>
      <c r="I53" s="118"/>
      <c r="J53" s="118"/>
      <c r="K53" s="118"/>
      <c r="L53" s="118"/>
      <c r="M53" s="118"/>
      <c r="N53" s="118"/>
      <c r="O53" s="118"/>
      <c r="P53" s="118"/>
      <c r="Q53" s="116"/>
    </row>
    <row r="54" spans="1:17">
      <c r="A54" s="115"/>
      <c r="B54" s="140" t="s">
        <v>4828</v>
      </c>
      <c r="C54" s="118"/>
      <c r="D54" s="118"/>
      <c r="E54" s="118"/>
      <c r="F54" s="118"/>
      <c r="G54" s="118"/>
      <c r="H54" s="118"/>
      <c r="I54" s="118"/>
      <c r="J54" s="118"/>
      <c r="K54" s="118"/>
      <c r="L54" s="118"/>
      <c r="M54" s="118"/>
      <c r="N54" s="118"/>
      <c r="O54" s="118"/>
      <c r="P54" s="118"/>
      <c r="Q54" s="116"/>
    </row>
    <row r="55" spans="1:17">
      <c r="A55" s="115"/>
      <c r="B55" s="140" t="s">
        <v>4826</v>
      </c>
      <c r="C55" s="118"/>
      <c r="D55" s="118"/>
      <c r="E55" s="118"/>
      <c r="F55" s="118"/>
      <c r="G55" s="118"/>
      <c r="H55" s="118"/>
      <c r="I55" s="118"/>
      <c r="J55" s="118"/>
      <c r="K55" s="118"/>
      <c r="L55" s="118"/>
      <c r="M55" s="118"/>
      <c r="N55" s="118"/>
      <c r="O55" s="118"/>
      <c r="P55" s="118"/>
      <c r="Q55" s="116"/>
    </row>
    <row r="56" spans="1:17">
      <c r="A56" s="115"/>
      <c r="B56" s="140" t="s">
        <v>4827</v>
      </c>
      <c r="C56" s="118"/>
      <c r="D56" s="118"/>
      <c r="E56" s="118"/>
      <c r="F56" s="118"/>
      <c r="G56" s="118"/>
      <c r="H56" s="118"/>
      <c r="I56" s="118"/>
      <c r="J56" s="118"/>
      <c r="K56" s="118"/>
      <c r="L56" s="118"/>
      <c r="M56" s="118"/>
      <c r="N56" s="118"/>
      <c r="O56" s="118"/>
      <c r="P56" s="118"/>
      <c r="Q56" s="116"/>
    </row>
    <row r="57" spans="1:17">
      <c r="A57" s="115"/>
      <c r="B57" s="118"/>
      <c r="C57" s="118"/>
      <c r="D57" s="118"/>
      <c r="E57" s="118"/>
      <c r="F57" s="118"/>
      <c r="G57" s="118"/>
      <c r="H57" s="118"/>
      <c r="I57" s="118"/>
      <c r="J57" s="118"/>
      <c r="K57" s="118"/>
      <c r="L57" s="118"/>
      <c r="M57" s="118"/>
      <c r="N57" s="118"/>
      <c r="O57" s="118"/>
      <c r="P57" s="118"/>
      <c r="Q57" s="116"/>
    </row>
    <row r="58" spans="1:17" ht="16.5" thickBot="1">
      <c r="A58" s="137"/>
      <c r="B58" s="138"/>
      <c r="C58" s="138"/>
      <c r="D58" s="138"/>
      <c r="E58" s="138"/>
      <c r="F58" s="138"/>
      <c r="G58" s="138"/>
      <c r="H58" s="138"/>
      <c r="I58" s="138"/>
      <c r="J58" s="138"/>
      <c r="K58" s="138"/>
      <c r="L58" s="138"/>
      <c r="M58" s="138"/>
      <c r="N58" s="138"/>
      <c r="O58" s="138"/>
      <c r="P58" s="138"/>
      <c r="Q58" s="139"/>
    </row>
    <row r="59" spans="1:17" ht="16.5" thickTop="1"/>
  </sheetData>
  <sheetProtection algorithmName="SHA-512" hashValue="wPBYavCvY6IysVFaiVfprVbhGmaxg+ffgVDSjjSXJafsZ0mwlkYRtRS+uBwGQUmRY1NJzyFIUrc2gLJYXjcHZA==" saltValue="EjuNDK2P5DQ+XOUMglkKYQ==" spinCount="100000" sheet="1" objects="1" scenarios="1" selectLockedCells="1" selectUnlockedCells="1"/>
  <mergeCells count="35">
    <mergeCell ref="B40:D41"/>
    <mergeCell ref="E40:J41"/>
    <mergeCell ref="K40:P41"/>
    <mergeCell ref="B36:D37"/>
    <mergeCell ref="E36:J37"/>
    <mergeCell ref="K36:P37"/>
    <mergeCell ref="B38:D39"/>
    <mergeCell ref="E38:J39"/>
    <mergeCell ref="K38:P39"/>
    <mergeCell ref="E32:J33"/>
    <mergeCell ref="K32:P33"/>
    <mergeCell ref="B34:D35"/>
    <mergeCell ref="E34:J35"/>
    <mergeCell ref="K34:P35"/>
    <mergeCell ref="B1:P2"/>
    <mergeCell ref="B6:D7"/>
    <mergeCell ref="E6:J7"/>
    <mergeCell ref="K6:P7"/>
    <mergeCell ref="B8:D19"/>
    <mergeCell ref="B42:D43"/>
    <mergeCell ref="E42:J43"/>
    <mergeCell ref="K42:P43"/>
    <mergeCell ref="B24:D25"/>
    <mergeCell ref="E24:J25"/>
    <mergeCell ref="K24:P25"/>
    <mergeCell ref="B26:D27"/>
    <mergeCell ref="E26:J27"/>
    <mergeCell ref="K26:P27"/>
    <mergeCell ref="B28:D29"/>
    <mergeCell ref="E28:J29"/>
    <mergeCell ref="K28:P29"/>
    <mergeCell ref="B30:D31"/>
    <mergeCell ref="E30:J31"/>
    <mergeCell ref="K30:P31"/>
    <mergeCell ref="B32:D33"/>
  </mergeCells>
  <phoneticPr fontId="3"/>
  <pageMargins left="0.7" right="0.7" top="0.75" bottom="0.75" header="0.3" footer="0.3"/>
  <pageSetup paperSize="9" scale="6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C00FF"/>
    <pageSetUpPr fitToPage="1"/>
  </sheetPr>
  <dimension ref="A1:CA254"/>
  <sheetViews>
    <sheetView showGridLines="0" tabSelected="1" zoomScale="85" zoomScaleNormal="85" zoomScaleSheetLayoutView="85" workbookViewId="0">
      <selection activeCell="I86" sqref="I86:S87"/>
    </sheetView>
  </sheetViews>
  <sheetFormatPr defaultColWidth="3.36328125" defaultRowHeight="18.649999999999999" customHeight="1"/>
  <cols>
    <col min="1" max="1" width="3.36328125" style="38"/>
    <col min="2" max="2" width="3.36328125" style="86"/>
    <col min="3" max="3" width="3.36328125" style="42"/>
    <col min="4" max="28" width="3.36328125" style="39"/>
    <col min="29" max="37" width="3.36328125" style="40"/>
    <col min="38" max="46" width="3.36328125" style="39"/>
    <col min="47" max="47" width="3.26953125" style="30" customWidth="1"/>
    <col min="48" max="51" width="6.6328125" style="18" hidden="1" customWidth="1"/>
    <col min="52" max="52" width="12.6328125" style="18" hidden="1" customWidth="1"/>
    <col min="53" max="55" width="6.6328125" style="18" hidden="1" customWidth="1"/>
    <col min="56" max="57" width="3.36328125" style="18" hidden="1" customWidth="1"/>
    <col min="58" max="63" width="3.36328125" style="11" hidden="1" customWidth="1"/>
    <col min="64" max="64" width="12.7265625" style="11" hidden="1" customWidth="1"/>
    <col min="65" max="66" width="3.36328125" style="11" hidden="1" customWidth="1"/>
    <col min="67" max="67" width="11.6328125" style="11" hidden="1" customWidth="1"/>
    <col min="68" max="69" width="8.6328125" style="11" hidden="1" customWidth="1"/>
    <col min="70" max="70" width="3.36328125" style="103" hidden="1" customWidth="1"/>
    <col min="71" max="73" width="3.36328125" style="11" customWidth="1"/>
    <col min="74" max="76" width="3.36328125" style="6" customWidth="1"/>
    <col min="77" max="79" width="3.36328125" style="13" customWidth="1"/>
    <col min="80" max="16384" width="3.36328125" style="14"/>
  </cols>
  <sheetData>
    <row r="1" spans="1:79" s="7" customFormat="1" ht="18.649999999999999" customHeight="1" thickBot="1">
      <c r="A1" s="30"/>
      <c r="B1" s="8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3"/>
      <c r="AV1" s="511"/>
      <c r="AW1" s="4"/>
      <c r="AX1" s="4"/>
      <c r="AY1" s="4"/>
      <c r="AZ1" s="5" t="s">
        <v>278</v>
      </c>
      <c r="BA1" s="4"/>
      <c r="BB1" s="4"/>
      <c r="BC1" s="4"/>
      <c r="BD1" s="4"/>
      <c r="BE1" s="4"/>
      <c r="BF1" s="5"/>
      <c r="BG1" s="5" t="s">
        <v>694</v>
      </c>
      <c r="BH1" s="5"/>
      <c r="BI1" s="5"/>
      <c r="BJ1" s="5"/>
      <c r="BK1" s="5"/>
      <c r="BL1" s="5" t="s">
        <v>1855</v>
      </c>
      <c r="BM1" s="5"/>
      <c r="BN1" s="5"/>
      <c r="BO1" s="5" t="s">
        <v>1724</v>
      </c>
      <c r="BP1" s="5" t="s">
        <v>1725</v>
      </c>
      <c r="BQ1" s="5" t="s">
        <v>2985</v>
      </c>
      <c r="BR1" s="100"/>
      <c r="BS1" s="5"/>
      <c r="BT1" s="5"/>
      <c r="BU1" s="5"/>
      <c r="BV1" s="6"/>
      <c r="BW1" s="6"/>
      <c r="BX1" s="6"/>
      <c r="BY1" s="6"/>
      <c r="BZ1" s="6"/>
      <c r="CA1" s="6"/>
    </row>
    <row r="2" spans="1:79" s="7" customFormat="1" ht="18" customHeight="1" thickTop="1" thickBot="1">
      <c r="A2" s="30"/>
      <c r="B2" s="83"/>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9"/>
      <c r="AU2" s="10"/>
      <c r="AV2" s="550" t="b">
        <f>記入シート2!AV17</f>
        <v>0</v>
      </c>
      <c r="AW2" s="550" t="s">
        <v>1712</v>
      </c>
      <c r="AY2" s="4"/>
      <c r="AZ2" s="11" t="s">
        <v>279</v>
      </c>
      <c r="BA2" s="4"/>
      <c r="BB2" s="4"/>
      <c r="BC2" s="4"/>
      <c r="BD2" s="4"/>
      <c r="BE2" s="4"/>
      <c r="BF2" s="5"/>
      <c r="BG2" s="5" t="s">
        <v>695</v>
      </c>
      <c r="BH2" s="5" t="s">
        <v>695</v>
      </c>
      <c r="BI2" s="5"/>
      <c r="BJ2" s="5"/>
      <c r="BK2" s="5"/>
      <c r="BL2" s="5" t="s">
        <v>684</v>
      </c>
      <c r="BM2" s="5"/>
      <c r="BN2" s="306" t="s">
        <v>695</v>
      </c>
      <c r="BO2" s="5" t="s">
        <v>1726</v>
      </c>
      <c r="BP2" s="5" t="s">
        <v>1727</v>
      </c>
      <c r="BQ2" s="5" t="str">
        <f>""</f>
        <v/>
      </c>
      <c r="BR2" s="100"/>
      <c r="BS2" s="5"/>
      <c r="BT2" s="5"/>
      <c r="BU2" s="5"/>
      <c r="BV2" s="6"/>
      <c r="BW2" s="6"/>
      <c r="BX2" s="6"/>
      <c r="BY2" s="6"/>
      <c r="BZ2" s="6"/>
      <c r="CA2" s="6"/>
    </row>
    <row r="3" spans="1:79" s="7" customFormat="1" ht="18" customHeight="1" thickTop="1">
      <c r="A3" s="514"/>
      <c r="B3" s="91"/>
      <c r="C3" s="1320" t="s">
        <v>1998</v>
      </c>
      <c r="D3" s="1321"/>
      <c r="E3" s="1321"/>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1"/>
      <c r="AG3" s="1321"/>
      <c r="AH3" s="1321"/>
      <c r="AI3" s="1321"/>
      <c r="AJ3" s="1321"/>
      <c r="AK3" s="1321"/>
      <c r="AL3" s="1321"/>
      <c r="AM3" s="1321"/>
      <c r="AN3" s="1321"/>
      <c r="AO3" s="1321"/>
      <c r="AP3" s="1321"/>
      <c r="AQ3" s="1321"/>
      <c r="AR3" s="1321"/>
      <c r="AS3" s="1321"/>
      <c r="AT3" s="1322"/>
      <c r="AU3" s="12"/>
      <c r="AV3" s="550" t="b">
        <f>記入シート2!AV46</f>
        <v>0</v>
      </c>
      <c r="AW3" s="550" t="s">
        <v>2063</v>
      </c>
      <c r="AX3" s="4"/>
      <c r="AY3" s="4"/>
      <c r="AZ3" s="11" t="s">
        <v>285</v>
      </c>
      <c r="BA3" s="4"/>
      <c r="BB3" s="4"/>
      <c r="BC3" s="4"/>
      <c r="BD3" s="4"/>
      <c r="BE3" s="4"/>
      <c r="BF3" s="5"/>
      <c r="BG3" s="5" t="s">
        <v>696</v>
      </c>
      <c r="BH3" s="5" t="s">
        <v>697</v>
      </c>
      <c r="BI3" s="5"/>
      <c r="BJ3" s="5"/>
      <c r="BK3" s="5"/>
      <c r="BL3" s="5" t="s">
        <v>1856</v>
      </c>
      <c r="BM3" s="5"/>
      <c r="BN3" s="306" t="s">
        <v>696</v>
      </c>
      <c r="BO3" s="5" t="s">
        <v>1728</v>
      </c>
      <c r="BP3" s="5" t="s">
        <v>1729</v>
      </c>
      <c r="BQ3" s="5" t="s">
        <v>2986</v>
      </c>
      <c r="BR3" s="100"/>
      <c r="BS3" s="5"/>
      <c r="BT3" s="5"/>
      <c r="BU3" s="5"/>
      <c r="BV3" s="6"/>
      <c r="BW3" s="6"/>
      <c r="BX3" s="6"/>
      <c r="BY3" s="6"/>
      <c r="BZ3" s="6"/>
      <c r="CA3" s="6"/>
    </row>
    <row r="4" spans="1:79" ht="18" customHeight="1" thickBot="1">
      <c r="A4" s="514"/>
      <c r="B4" s="91">
        <f>SUM(B13:B130)</f>
        <v>6</v>
      </c>
      <c r="C4" s="1323"/>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1324"/>
      <c r="AB4" s="1324"/>
      <c r="AC4" s="1324"/>
      <c r="AD4" s="1324"/>
      <c r="AE4" s="1324"/>
      <c r="AF4" s="1324"/>
      <c r="AG4" s="1324"/>
      <c r="AH4" s="1324"/>
      <c r="AI4" s="1324"/>
      <c r="AJ4" s="1324"/>
      <c r="AK4" s="1324"/>
      <c r="AL4" s="1324"/>
      <c r="AM4" s="1324"/>
      <c r="AN4" s="1324"/>
      <c r="AO4" s="1324"/>
      <c r="AP4" s="1324"/>
      <c r="AQ4" s="1324"/>
      <c r="AR4" s="1324"/>
      <c r="AS4" s="1324"/>
      <c r="AT4" s="1325"/>
      <c r="AU4" s="12"/>
      <c r="AV4" s="550" t="b">
        <f>記入シート2!AV48</f>
        <v>0</v>
      </c>
      <c r="AW4" s="550" t="s">
        <v>2313</v>
      </c>
      <c r="AX4" s="4"/>
      <c r="AY4" s="4"/>
      <c r="AZ4" s="11" t="s">
        <v>290</v>
      </c>
      <c r="BA4" s="4"/>
      <c r="BB4" s="4"/>
      <c r="BC4" s="4"/>
      <c r="BD4" s="4"/>
      <c r="BE4" s="4"/>
      <c r="BF4" s="5"/>
      <c r="BG4" s="5" t="s">
        <v>698</v>
      </c>
      <c r="BH4" s="5" t="s">
        <v>699</v>
      </c>
      <c r="BI4" s="5"/>
      <c r="BJ4" s="5"/>
      <c r="BK4" s="5"/>
      <c r="BL4" s="5" t="s">
        <v>1857</v>
      </c>
      <c r="BM4" s="5"/>
      <c r="BN4" s="306" t="s">
        <v>698</v>
      </c>
      <c r="BO4" s="5" t="s">
        <v>1730</v>
      </c>
      <c r="BP4" s="5" t="s">
        <v>1731</v>
      </c>
      <c r="BQ4" s="5" t="s">
        <v>2987</v>
      </c>
      <c r="BR4" s="100"/>
      <c r="BS4" s="5"/>
      <c r="BT4" s="5"/>
      <c r="BU4" s="5"/>
    </row>
    <row r="5" spans="1:79" ht="30" customHeight="1" thickTop="1">
      <c r="A5" s="514"/>
      <c r="B5" s="91"/>
      <c r="C5" s="1326" t="s">
        <v>4829</v>
      </c>
      <c r="D5" s="1326"/>
      <c r="E5" s="1326"/>
      <c r="F5" s="1326"/>
      <c r="G5" s="1326"/>
      <c r="H5" s="1326"/>
      <c r="I5" s="1326"/>
      <c r="J5" s="1326"/>
      <c r="K5" s="1326"/>
      <c r="L5" s="1326"/>
      <c r="M5" s="1326"/>
      <c r="N5" s="1326"/>
      <c r="O5" s="1326"/>
      <c r="P5" s="1326"/>
      <c r="Q5" s="1326"/>
      <c r="R5" s="1326"/>
      <c r="S5" s="1326"/>
      <c r="T5" s="1326"/>
      <c r="U5" s="1326"/>
      <c r="V5" s="1326"/>
      <c r="W5" s="1326"/>
      <c r="X5" s="1326"/>
      <c r="Y5" s="1326"/>
      <c r="Z5" s="1326"/>
      <c r="AA5" s="1326"/>
      <c r="AB5" s="1326"/>
      <c r="AC5" s="1326"/>
      <c r="AD5" s="1326"/>
      <c r="AE5" s="1326"/>
      <c r="AF5" s="1326"/>
      <c r="AG5" s="1326"/>
      <c r="AH5" s="1326"/>
      <c r="AI5" s="1326"/>
      <c r="AJ5" s="1326"/>
      <c r="AK5" s="1326"/>
      <c r="AL5" s="1326"/>
      <c r="AM5" s="1326"/>
      <c r="AN5" s="1326"/>
      <c r="AO5" s="1326"/>
      <c r="AP5" s="1326"/>
      <c r="AQ5" s="1326"/>
      <c r="AR5" s="1326"/>
      <c r="AS5" s="1326"/>
      <c r="AT5" s="1326"/>
      <c r="AU5" s="12"/>
      <c r="AV5" s="1278" t="b">
        <f>記入シート2!AV59</f>
        <v>0</v>
      </c>
      <c r="AW5" s="550" t="s">
        <v>4705</v>
      </c>
      <c r="AX5" s="4"/>
      <c r="AY5" s="4"/>
      <c r="AZ5" s="11" t="s">
        <v>297</v>
      </c>
      <c r="BA5" s="4"/>
      <c r="BB5" s="4"/>
      <c r="BC5" s="4"/>
      <c r="BD5" s="4"/>
      <c r="BE5" s="4"/>
      <c r="BF5" s="5"/>
      <c r="BG5" s="5" t="s">
        <v>700</v>
      </c>
      <c r="BH5" s="5" t="s">
        <v>701</v>
      </c>
      <c r="BI5" s="5"/>
      <c r="BJ5" s="5"/>
      <c r="BK5" s="5"/>
      <c r="BL5" s="5" t="s">
        <v>1858</v>
      </c>
      <c r="BM5" s="5"/>
      <c r="BN5" s="306" t="s">
        <v>700</v>
      </c>
      <c r="BO5" s="5" t="s">
        <v>1732</v>
      </c>
      <c r="BP5" s="5" t="s">
        <v>1733</v>
      </c>
      <c r="BQ5" s="5" t="s">
        <v>2988</v>
      </c>
      <c r="BR5" s="100"/>
      <c r="BS5" s="5"/>
      <c r="BT5" s="5"/>
      <c r="BU5" s="5"/>
    </row>
    <row r="6" spans="1:79" ht="18" customHeight="1">
      <c r="A6" s="514"/>
      <c r="B6" s="91"/>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I6" s="1327"/>
      <c r="AJ6" s="1327"/>
      <c r="AK6" s="1327"/>
      <c r="AL6" s="1327"/>
      <c r="AM6" s="1327"/>
      <c r="AN6" s="1327"/>
      <c r="AO6" s="1327"/>
      <c r="AP6" s="1327"/>
      <c r="AQ6" s="1327"/>
      <c r="AR6" s="1327"/>
      <c r="AS6" s="1327"/>
      <c r="AT6" s="1327"/>
      <c r="AU6" s="12"/>
      <c r="AV6" s="511"/>
      <c r="AW6" s="4"/>
      <c r="AX6" s="4"/>
      <c r="AY6" s="4"/>
      <c r="AZ6" s="11" t="s">
        <v>302</v>
      </c>
      <c r="BA6" s="4"/>
      <c r="BB6" s="4"/>
      <c r="BC6" s="4"/>
      <c r="BD6" s="4"/>
      <c r="BE6" s="4"/>
      <c r="BF6" s="5"/>
      <c r="BG6" s="5" t="s">
        <v>702</v>
      </c>
      <c r="BH6" s="5" t="s">
        <v>703</v>
      </c>
      <c r="BI6" s="5"/>
      <c r="BJ6" s="5"/>
      <c r="BK6" s="5"/>
      <c r="BL6" s="5" t="s">
        <v>1859</v>
      </c>
      <c r="BM6" s="5"/>
      <c r="BN6" s="306" t="s">
        <v>702</v>
      </c>
      <c r="BO6" s="5" t="s">
        <v>1734</v>
      </c>
      <c r="BP6" s="5" t="s">
        <v>1735</v>
      </c>
      <c r="BQ6" s="5" t="s">
        <v>2989</v>
      </c>
      <c r="BR6" s="100"/>
      <c r="BS6" s="5"/>
      <c r="BT6" s="5"/>
      <c r="BU6" s="5"/>
    </row>
    <row r="7" spans="1:79" ht="18" customHeight="1">
      <c r="A7" s="514"/>
      <c r="B7" s="91"/>
      <c r="C7" s="1327"/>
      <c r="D7" s="1327"/>
      <c r="E7" s="1327"/>
      <c r="F7" s="1327"/>
      <c r="G7" s="1327"/>
      <c r="H7" s="1327"/>
      <c r="I7" s="1327"/>
      <c r="J7" s="1327"/>
      <c r="K7" s="1327"/>
      <c r="L7" s="1327"/>
      <c r="M7" s="1327"/>
      <c r="N7" s="1327"/>
      <c r="O7" s="1327"/>
      <c r="P7" s="1327"/>
      <c r="Q7" s="1327"/>
      <c r="R7" s="1327"/>
      <c r="S7" s="1327"/>
      <c r="T7" s="1327"/>
      <c r="U7" s="1327"/>
      <c r="V7" s="1327"/>
      <c r="W7" s="1327"/>
      <c r="X7" s="1327"/>
      <c r="Y7" s="1327"/>
      <c r="Z7" s="1327"/>
      <c r="AA7" s="1327"/>
      <c r="AB7" s="1327"/>
      <c r="AC7" s="1327"/>
      <c r="AD7" s="1327"/>
      <c r="AE7" s="1327"/>
      <c r="AF7" s="1327"/>
      <c r="AG7" s="1327"/>
      <c r="AH7" s="1327"/>
      <c r="AI7" s="1327"/>
      <c r="AJ7" s="1327"/>
      <c r="AK7" s="1327"/>
      <c r="AL7" s="1327"/>
      <c r="AM7" s="1327"/>
      <c r="AN7" s="1327"/>
      <c r="AO7" s="1327"/>
      <c r="AP7" s="1327"/>
      <c r="AQ7" s="1327"/>
      <c r="AR7" s="1327"/>
      <c r="AS7" s="1327"/>
      <c r="AT7" s="1327"/>
      <c r="AU7" s="12"/>
      <c r="AV7" s="511"/>
      <c r="AW7" s="4"/>
      <c r="AX7" s="4"/>
      <c r="AY7" s="4"/>
      <c r="AZ7" s="11" t="s">
        <v>304</v>
      </c>
      <c r="BA7" s="4"/>
      <c r="BB7" s="4"/>
      <c r="BC7" s="4"/>
      <c r="BD7" s="4"/>
      <c r="BE7" s="4"/>
      <c r="BF7" s="5"/>
      <c r="BG7" s="5" t="s">
        <v>704</v>
      </c>
      <c r="BH7" s="5" t="s">
        <v>705</v>
      </c>
      <c r="BI7" s="5"/>
      <c r="BJ7" s="5"/>
      <c r="BK7" s="5"/>
      <c r="BL7" s="5" t="s">
        <v>1860</v>
      </c>
      <c r="BM7" s="5"/>
      <c r="BN7" s="306" t="s">
        <v>704</v>
      </c>
      <c r="BO7" s="5" t="s">
        <v>1736</v>
      </c>
      <c r="BP7" s="5" t="s">
        <v>1737</v>
      </c>
      <c r="BQ7" s="5" t="s">
        <v>2990</v>
      </c>
      <c r="BR7" s="100"/>
      <c r="BS7" s="5"/>
      <c r="BT7" s="5"/>
      <c r="BU7" s="5"/>
    </row>
    <row r="8" spans="1:79" ht="18" customHeight="1">
      <c r="A8" s="514"/>
      <c r="B8" s="91"/>
      <c r="C8" s="1327"/>
      <c r="D8" s="1327"/>
      <c r="E8" s="1327"/>
      <c r="F8" s="1327"/>
      <c r="G8" s="1327"/>
      <c r="H8" s="1327"/>
      <c r="I8" s="1327"/>
      <c r="J8" s="1327"/>
      <c r="K8" s="1327"/>
      <c r="L8" s="1327"/>
      <c r="M8" s="1327"/>
      <c r="N8" s="1327"/>
      <c r="O8" s="1327"/>
      <c r="P8" s="1327"/>
      <c r="Q8" s="1327"/>
      <c r="R8" s="1327"/>
      <c r="S8" s="1327"/>
      <c r="T8" s="1327"/>
      <c r="U8" s="1327"/>
      <c r="V8" s="1327"/>
      <c r="W8" s="1327"/>
      <c r="X8" s="1327"/>
      <c r="Y8" s="1327"/>
      <c r="Z8" s="1327"/>
      <c r="AA8" s="1327"/>
      <c r="AB8" s="1327"/>
      <c r="AC8" s="1327"/>
      <c r="AD8" s="1327"/>
      <c r="AE8" s="1327"/>
      <c r="AF8" s="1327"/>
      <c r="AG8" s="1327"/>
      <c r="AH8" s="1327"/>
      <c r="AI8" s="1327"/>
      <c r="AJ8" s="1327"/>
      <c r="AK8" s="1327"/>
      <c r="AL8" s="1327"/>
      <c r="AM8" s="1327"/>
      <c r="AN8" s="1327"/>
      <c r="AO8" s="1327"/>
      <c r="AP8" s="1327"/>
      <c r="AQ8" s="1327"/>
      <c r="AR8" s="1327"/>
      <c r="AS8" s="1327"/>
      <c r="AT8" s="1327"/>
      <c r="AU8" s="12"/>
      <c r="AV8" s="511"/>
      <c r="AW8" s="4"/>
      <c r="AX8" s="4"/>
      <c r="AY8" s="4"/>
      <c r="AZ8" s="11" t="s">
        <v>306</v>
      </c>
      <c r="BA8" s="4"/>
      <c r="BB8" s="4"/>
      <c r="BC8" s="4"/>
      <c r="BD8" s="4"/>
      <c r="BE8" s="4"/>
      <c r="BF8" s="5"/>
      <c r="BG8" s="5" t="s">
        <v>706</v>
      </c>
      <c r="BH8" s="5"/>
      <c r="BI8" s="5"/>
      <c r="BJ8" s="5"/>
      <c r="BK8" s="5"/>
      <c r="BL8" s="5"/>
      <c r="BM8" s="5"/>
      <c r="BN8" s="306" t="s">
        <v>706</v>
      </c>
      <c r="BO8" s="5" t="s">
        <v>1738</v>
      </c>
      <c r="BP8" s="5" t="s">
        <v>1739</v>
      </c>
      <c r="BQ8" s="5" t="s">
        <v>2991</v>
      </c>
      <c r="BR8" s="100"/>
      <c r="BS8" s="5"/>
      <c r="BT8" s="5"/>
      <c r="BU8" s="5"/>
    </row>
    <row r="9" spans="1:79" ht="18" customHeight="1">
      <c r="A9" s="514"/>
      <c r="B9" s="91"/>
      <c r="C9" s="1327"/>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327"/>
      <c r="AM9" s="1327"/>
      <c r="AN9" s="1327"/>
      <c r="AO9" s="1327"/>
      <c r="AP9" s="1327"/>
      <c r="AQ9" s="1327"/>
      <c r="AR9" s="1327"/>
      <c r="AS9" s="1327"/>
      <c r="AT9" s="1327"/>
      <c r="AU9" s="12"/>
      <c r="AV9" s="511"/>
      <c r="AW9" s="4"/>
      <c r="AX9" s="4"/>
      <c r="AY9" s="4"/>
      <c r="AZ9" s="11" t="s">
        <v>311</v>
      </c>
      <c r="BA9" s="4"/>
      <c r="BB9" s="4"/>
      <c r="BC9" s="4"/>
      <c r="BD9" s="4"/>
      <c r="BE9" s="4"/>
      <c r="BF9" s="5"/>
      <c r="BG9" s="5" t="s">
        <v>707</v>
      </c>
      <c r="BH9" s="5"/>
      <c r="BI9" s="5"/>
      <c r="BJ9" s="5"/>
      <c r="BK9" s="5"/>
      <c r="BL9" s="5"/>
      <c r="BM9" s="5"/>
      <c r="BN9" s="306" t="s">
        <v>707</v>
      </c>
      <c r="BO9" s="5" t="s">
        <v>1740</v>
      </c>
      <c r="BP9" s="5" t="s">
        <v>1741</v>
      </c>
      <c r="BQ9" s="5" t="s">
        <v>2992</v>
      </c>
      <c r="BR9" s="100"/>
      <c r="BS9" s="5"/>
      <c r="BT9" s="5"/>
      <c r="BU9" s="5"/>
    </row>
    <row r="10" spans="1:79" ht="18" customHeight="1">
      <c r="A10" s="3"/>
      <c r="B10" s="91"/>
      <c r="C10" s="1327"/>
      <c r="D10" s="1327"/>
      <c r="E10" s="1327"/>
      <c r="F10" s="1327"/>
      <c r="G10" s="1327"/>
      <c r="H10" s="1327"/>
      <c r="I10" s="1327"/>
      <c r="J10" s="1327"/>
      <c r="K10" s="1327"/>
      <c r="L10" s="1327"/>
      <c r="M10" s="1327"/>
      <c r="N10" s="1327"/>
      <c r="O10" s="1327"/>
      <c r="P10" s="1327"/>
      <c r="Q10" s="1327"/>
      <c r="R10" s="1327"/>
      <c r="S10" s="1327"/>
      <c r="T10" s="1327"/>
      <c r="U10" s="1327"/>
      <c r="V10" s="1327"/>
      <c r="W10" s="1327"/>
      <c r="X10" s="1327"/>
      <c r="Y10" s="1327"/>
      <c r="Z10" s="1327"/>
      <c r="AA10" s="1327"/>
      <c r="AB10" s="1327"/>
      <c r="AC10" s="1327"/>
      <c r="AD10" s="1327"/>
      <c r="AE10" s="1327"/>
      <c r="AF10" s="1327"/>
      <c r="AG10" s="1327"/>
      <c r="AH10" s="1327"/>
      <c r="AI10" s="1327"/>
      <c r="AJ10" s="1327"/>
      <c r="AK10" s="1327"/>
      <c r="AL10" s="1327"/>
      <c r="AM10" s="1327"/>
      <c r="AN10" s="1327"/>
      <c r="AO10" s="1327"/>
      <c r="AP10" s="1327"/>
      <c r="AQ10" s="1327"/>
      <c r="AR10" s="1327"/>
      <c r="AS10" s="1327"/>
      <c r="AT10" s="1327"/>
      <c r="AU10" s="12"/>
      <c r="AV10" s="511"/>
      <c r="AW10" s="4"/>
      <c r="AX10" s="4"/>
      <c r="AY10" s="4"/>
      <c r="AZ10" s="11" t="s">
        <v>314</v>
      </c>
      <c r="BA10" s="4"/>
      <c r="BB10" s="4"/>
      <c r="BC10" s="4"/>
      <c r="BD10" s="4"/>
      <c r="BE10" s="4"/>
      <c r="BF10" s="5"/>
      <c r="BG10" s="5" t="s">
        <v>708</v>
      </c>
      <c r="BH10" s="5"/>
      <c r="BI10" s="5"/>
      <c r="BJ10" s="5"/>
      <c r="BK10" s="5"/>
      <c r="BL10" s="541"/>
      <c r="BM10" s="5"/>
      <c r="BN10" s="306" t="s">
        <v>708</v>
      </c>
      <c r="BO10" s="5" t="s">
        <v>1742</v>
      </c>
      <c r="BP10" s="5" t="s">
        <v>1743</v>
      </c>
      <c r="BQ10" s="5" t="s">
        <v>2993</v>
      </c>
      <c r="BR10" s="100"/>
      <c r="BS10" s="5"/>
      <c r="BT10" s="5"/>
      <c r="BU10" s="5"/>
    </row>
    <row r="11" spans="1:79" ht="18" customHeight="1">
      <c r="A11" s="3"/>
      <c r="B11" s="91"/>
      <c r="C11" s="1327"/>
      <c r="D11" s="1327"/>
      <c r="E11" s="1327"/>
      <c r="F11" s="1327"/>
      <c r="G11" s="1327"/>
      <c r="H11" s="1327"/>
      <c r="I11" s="1327"/>
      <c r="J11" s="1327"/>
      <c r="K11" s="1327"/>
      <c r="L11" s="1327"/>
      <c r="M11" s="1327"/>
      <c r="N11" s="1327"/>
      <c r="O11" s="1327"/>
      <c r="P11" s="1327"/>
      <c r="Q11" s="1327"/>
      <c r="R11" s="1327"/>
      <c r="S11" s="1327"/>
      <c r="T11" s="1327"/>
      <c r="U11" s="1327"/>
      <c r="V11" s="1327"/>
      <c r="W11" s="1327"/>
      <c r="X11" s="1327"/>
      <c r="Y11" s="1327"/>
      <c r="Z11" s="1327"/>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2"/>
      <c r="AV11" s="511"/>
      <c r="AW11" s="4"/>
      <c r="AX11" s="4"/>
      <c r="AY11" s="4"/>
      <c r="AZ11" s="11" t="s">
        <v>316</v>
      </c>
      <c r="BA11" s="4"/>
      <c r="BB11" s="4"/>
      <c r="BC11" s="4"/>
      <c r="BD11" s="4"/>
      <c r="BE11" s="4"/>
      <c r="BF11" s="16"/>
      <c r="BG11" s="16" t="s">
        <v>709</v>
      </c>
      <c r="BH11" s="16"/>
      <c r="BI11" s="16"/>
      <c r="BJ11" s="16"/>
      <c r="BK11" s="16"/>
      <c r="BL11" s="16"/>
      <c r="BM11" s="16"/>
      <c r="BN11" s="306" t="s">
        <v>709</v>
      </c>
      <c r="BO11" s="5" t="s">
        <v>1744</v>
      </c>
      <c r="BP11" s="16" t="s">
        <v>1745</v>
      </c>
      <c r="BQ11" s="5" t="s">
        <v>2994</v>
      </c>
      <c r="BR11" s="101"/>
      <c r="BS11" s="5"/>
      <c r="BT11" s="5"/>
      <c r="BU11" s="5"/>
    </row>
    <row r="12" spans="1:79" ht="18" customHeight="1" thickBot="1">
      <c r="A12" s="3"/>
      <c r="B12" s="91"/>
      <c r="C12" s="1328"/>
      <c r="D12" s="1328"/>
      <c r="E12" s="1328"/>
      <c r="F12" s="1328"/>
      <c r="G12" s="1328"/>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T12" s="1328"/>
      <c r="AU12" s="12"/>
      <c r="AV12" s="511">
        <v>1</v>
      </c>
      <c r="AW12" s="4" t="s">
        <v>1987</v>
      </c>
      <c r="AX12" s="4"/>
      <c r="AY12" s="4"/>
      <c r="AZ12" s="11" t="s">
        <v>320</v>
      </c>
      <c r="BA12" s="4"/>
      <c r="BB12" s="4"/>
      <c r="BC12" s="4"/>
      <c r="BD12" s="4"/>
      <c r="BE12" s="4"/>
      <c r="BF12" s="5"/>
      <c r="BG12" s="5" t="s">
        <v>697</v>
      </c>
      <c r="BH12" s="5"/>
      <c r="BI12" s="5"/>
      <c r="BJ12" s="5"/>
      <c r="BK12" s="5"/>
      <c r="BL12" s="5"/>
      <c r="BM12" s="5"/>
      <c r="BN12" s="306" t="s">
        <v>697</v>
      </c>
      <c r="BO12" s="16" t="s">
        <v>1746</v>
      </c>
      <c r="BP12" s="5" t="s">
        <v>1747</v>
      </c>
      <c r="BQ12" s="5" t="s">
        <v>2995</v>
      </c>
      <c r="BR12" s="100"/>
      <c r="BS12" s="5"/>
      <c r="BT12" s="5"/>
      <c r="BU12" s="5"/>
    </row>
    <row r="13" spans="1:79" s="7" customFormat="1" ht="39" customHeight="1">
      <c r="A13" s="3"/>
      <c r="B13" s="91">
        <f>IF(OR(AV12=0,AV13=0,AV18=FALSE,AV21=0),1,0)</f>
        <v>1</v>
      </c>
      <c r="C13" s="1329" t="s">
        <v>1995</v>
      </c>
      <c r="D13" s="1330"/>
      <c r="E13" s="1330"/>
      <c r="F13" s="1330"/>
      <c r="G13" s="1330"/>
      <c r="H13" s="1331"/>
      <c r="I13" s="1345" t="s">
        <v>2319</v>
      </c>
      <c r="J13" s="1346"/>
      <c r="K13" s="1346"/>
      <c r="L13" s="1346"/>
      <c r="M13" s="1346"/>
      <c r="N13" s="1346"/>
      <c r="O13" s="1346"/>
      <c r="P13" s="1346"/>
      <c r="Q13" s="1346"/>
      <c r="R13" s="1346"/>
      <c r="S13" s="1346"/>
      <c r="T13" s="1346"/>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c r="AT13" s="1347"/>
      <c r="AU13" s="12"/>
      <c r="AV13" s="945">
        <v>0</v>
      </c>
      <c r="AW13" s="946" t="s">
        <v>1988</v>
      </c>
      <c r="AX13" s="4"/>
      <c r="AY13" s="4"/>
      <c r="AZ13" s="11" t="s">
        <v>322</v>
      </c>
      <c r="BA13" s="4"/>
      <c r="BB13" s="4"/>
      <c r="BC13" s="4"/>
      <c r="BD13" s="4"/>
      <c r="BE13" s="4"/>
      <c r="BF13" s="16"/>
      <c r="BG13" s="16" t="s">
        <v>710</v>
      </c>
      <c r="BH13" s="16"/>
      <c r="BI13" s="16"/>
      <c r="BJ13" s="16"/>
      <c r="BK13" s="16"/>
      <c r="BL13" s="16"/>
      <c r="BM13" s="16"/>
      <c r="BN13" s="306" t="s">
        <v>710</v>
      </c>
      <c r="BO13" s="5" t="s">
        <v>1748</v>
      </c>
      <c r="BP13" s="16" t="s">
        <v>1749</v>
      </c>
      <c r="BQ13" s="5" t="s">
        <v>2996</v>
      </c>
      <c r="BR13" s="101"/>
      <c r="BS13" s="5"/>
      <c r="BT13" s="5"/>
      <c r="BU13" s="5"/>
      <c r="BV13" s="6"/>
      <c r="BW13" s="6"/>
      <c r="BX13" s="6"/>
      <c r="BY13" s="6"/>
      <c r="BZ13" s="6"/>
      <c r="CA13" s="6"/>
    </row>
    <row r="14" spans="1:79" s="7" customFormat="1" ht="135" hidden="1" customHeight="1">
      <c r="A14" s="3" t="s">
        <v>2317</v>
      </c>
      <c r="B14" s="91"/>
      <c r="C14" s="1332"/>
      <c r="D14" s="1333"/>
      <c r="E14" s="1333"/>
      <c r="F14" s="1333"/>
      <c r="G14" s="1333"/>
      <c r="H14" s="1334"/>
      <c r="I14" s="1338" t="s">
        <v>2318</v>
      </c>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39"/>
      <c r="AL14" s="1339"/>
      <c r="AM14" s="1339"/>
      <c r="AN14" s="1339"/>
      <c r="AO14" s="1339"/>
      <c r="AP14" s="1339"/>
      <c r="AQ14" s="1339"/>
      <c r="AR14" s="1339"/>
      <c r="AS14" s="1339"/>
      <c r="AT14" s="1340"/>
      <c r="AU14" s="12"/>
      <c r="AV14" s="512"/>
      <c r="AW14" s="4"/>
      <c r="AX14" s="4"/>
      <c r="AY14" s="4"/>
      <c r="AZ14" s="11" t="s">
        <v>324</v>
      </c>
      <c r="BA14" s="4"/>
      <c r="BB14" s="4"/>
      <c r="BC14" s="4"/>
      <c r="BD14" s="4"/>
      <c r="BE14" s="4"/>
      <c r="BF14" s="5"/>
      <c r="BG14" s="5" t="s">
        <v>1</v>
      </c>
      <c r="BH14" s="5"/>
      <c r="BI14" s="5"/>
      <c r="BJ14" s="5"/>
      <c r="BK14" s="5"/>
      <c r="BL14" s="5"/>
      <c r="BM14" s="5"/>
      <c r="BN14" s="306" t="s">
        <v>1</v>
      </c>
      <c r="BO14" s="16" t="s">
        <v>1750</v>
      </c>
      <c r="BP14" s="5" t="s">
        <v>1751</v>
      </c>
      <c r="BQ14" s="5" t="s">
        <v>2997</v>
      </c>
      <c r="BR14" s="100"/>
      <c r="BS14" s="5"/>
      <c r="BT14" s="5"/>
      <c r="BU14" s="5"/>
      <c r="BV14" s="6"/>
      <c r="BW14" s="6"/>
      <c r="BX14" s="6"/>
      <c r="BY14" s="6"/>
      <c r="BZ14" s="6"/>
      <c r="CA14" s="6"/>
    </row>
    <row r="15" spans="1:79" s="7" customFormat="1" ht="53.25" hidden="1" customHeight="1">
      <c r="A15" s="3" t="s">
        <v>2317</v>
      </c>
      <c r="B15" s="91"/>
      <c r="C15" s="1332"/>
      <c r="D15" s="1333"/>
      <c r="E15" s="1333"/>
      <c r="F15" s="1333"/>
      <c r="G15" s="1333"/>
      <c r="H15" s="1334"/>
      <c r="I15" s="1338" t="s">
        <v>1997</v>
      </c>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39"/>
      <c r="AL15" s="1339"/>
      <c r="AM15" s="1339"/>
      <c r="AN15" s="1339"/>
      <c r="AO15" s="1339"/>
      <c r="AP15" s="1339"/>
      <c r="AQ15" s="1339"/>
      <c r="AR15" s="1339"/>
      <c r="AS15" s="1339"/>
      <c r="AT15" s="1340"/>
      <c r="AU15" s="12"/>
      <c r="AV15" s="512"/>
      <c r="AW15" s="4"/>
      <c r="AX15" s="4"/>
      <c r="AY15" s="4"/>
      <c r="AZ15" s="11" t="s">
        <v>325</v>
      </c>
      <c r="BA15" s="4"/>
      <c r="BB15" s="4"/>
      <c r="BC15" s="4"/>
      <c r="BD15" s="4"/>
      <c r="BE15" s="4"/>
      <c r="BF15" s="5"/>
      <c r="BG15" s="5" t="s">
        <v>711</v>
      </c>
      <c r="BH15" s="5"/>
      <c r="BI15" s="5"/>
      <c r="BJ15" s="5"/>
      <c r="BK15" s="5"/>
      <c r="BL15" s="5"/>
      <c r="BM15" s="5"/>
      <c r="BN15" s="306" t="s">
        <v>711</v>
      </c>
      <c r="BO15" s="5" t="s">
        <v>1752</v>
      </c>
      <c r="BP15" s="5" t="s">
        <v>1753</v>
      </c>
      <c r="BQ15" s="5" t="s">
        <v>2998</v>
      </c>
      <c r="BR15" s="100"/>
      <c r="BS15" s="5"/>
      <c r="BT15" s="5"/>
      <c r="BU15" s="5"/>
      <c r="BV15" s="6"/>
      <c r="BW15" s="6"/>
      <c r="BX15" s="6"/>
      <c r="BY15" s="6"/>
      <c r="BZ15" s="6"/>
      <c r="CA15" s="6"/>
    </row>
    <row r="16" spans="1:79" ht="24" customHeight="1">
      <c r="A16" s="3"/>
      <c r="B16" s="91"/>
      <c r="C16" s="1332"/>
      <c r="D16" s="1333"/>
      <c r="E16" s="1333"/>
      <c r="F16" s="1333"/>
      <c r="G16" s="1333"/>
      <c r="H16" s="1334"/>
      <c r="I16" s="619" t="s">
        <v>1637</v>
      </c>
      <c r="J16" s="933"/>
      <c r="K16" s="935"/>
      <c r="L16" s="935"/>
      <c r="M16" s="935"/>
      <c r="N16" s="935"/>
      <c r="O16" s="935"/>
      <c r="P16" s="619"/>
      <c r="Q16" s="936"/>
      <c r="R16" s="936"/>
      <c r="S16" s="936"/>
      <c r="T16" s="936"/>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c r="AT16" s="937"/>
      <c r="AU16" s="12"/>
      <c r="AV16" s="512"/>
      <c r="AW16" s="4"/>
      <c r="AX16" s="4"/>
      <c r="AY16" s="4"/>
      <c r="AZ16" s="11" t="s">
        <v>670</v>
      </c>
      <c r="BA16" s="4"/>
      <c r="BB16" s="4"/>
      <c r="BC16" s="4"/>
      <c r="BD16" s="4"/>
      <c r="BE16" s="4"/>
      <c r="BF16" s="5"/>
      <c r="BG16" s="5" t="s">
        <v>712</v>
      </c>
      <c r="BH16" s="5"/>
      <c r="BI16" s="5"/>
      <c r="BJ16" s="5"/>
      <c r="BK16" s="5"/>
      <c r="BL16" s="5"/>
      <c r="BM16" s="5"/>
      <c r="BN16" s="306" t="s">
        <v>712</v>
      </c>
      <c r="BO16" s="5" t="s">
        <v>1754</v>
      </c>
      <c r="BP16" s="5" t="s">
        <v>1755</v>
      </c>
      <c r="BQ16" s="5" t="s">
        <v>2999</v>
      </c>
      <c r="BR16" s="100"/>
      <c r="BS16" s="5"/>
      <c r="BT16" s="5"/>
      <c r="BU16" s="5"/>
    </row>
    <row r="17" spans="1:73" ht="24" customHeight="1" thickBot="1">
      <c r="A17" s="3"/>
      <c r="B17" s="91"/>
      <c r="C17" s="1335"/>
      <c r="D17" s="1336"/>
      <c r="E17" s="1336"/>
      <c r="F17" s="1336"/>
      <c r="G17" s="1336"/>
      <c r="H17" s="1337"/>
      <c r="I17" s="939" t="s">
        <v>1636</v>
      </c>
      <c r="J17" s="934"/>
      <c r="K17" s="944"/>
      <c r="L17" s="944"/>
      <c r="M17" s="944"/>
      <c r="N17" s="944"/>
      <c r="O17" s="944"/>
      <c r="P17" s="939"/>
      <c r="Q17" s="942"/>
      <c r="R17" s="942"/>
      <c r="S17" s="942"/>
      <c r="T17" s="942"/>
      <c r="U17" s="942"/>
      <c r="V17" s="942"/>
      <c r="W17" s="942"/>
      <c r="X17" s="942"/>
      <c r="Y17" s="942"/>
      <c r="Z17" s="942"/>
      <c r="AA17" s="942"/>
      <c r="AB17" s="942"/>
      <c r="AC17" s="942"/>
      <c r="AD17" s="942"/>
      <c r="AE17" s="942"/>
      <c r="AF17" s="942"/>
      <c r="AG17" s="942"/>
      <c r="AH17" s="942"/>
      <c r="AI17" s="942"/>
      <c r="AJ17" s="942"/>
      <c r="AK17" s="942"/>
      <c r="AL17" s="942"/>
      <c r="AM17" s="942"/>
      <c r="AN17" s="942"/>
      <c r="AO17" s="942"/>
      <c r="AP17" s="942"/>
      <c r="AQ17" s="942"/>
      <c r="AR17" s="942"/>
      <c r="AS17" s="942"/>
      <c r="AT17" s="943"/>
      <c r="AU17" s="12"/>
      <c r="AV17" s="512"/>
      <c r="AW17" s="4"/>
      <c r="AX17" s="4"/>
      <c r="AY17" s="4"/>
      <c r="AZ17" s="11" t="s">
        <v>802</v>
      </c>
      <c r="BA17" s="4"/>
      <c r="BB17" s="4"/>
      <c r="BC17" s="4"/>
      <c r="BD17" s="4"/>
      <c r="BE17" s="4"/>
      <c r="BF17" s="5"/>
      <c r="BG17" s="5" t="s">
        <v>713</v>
      </c>
      <c r="BH17" s="5"/>
      <c r="BI17" s="5"/>
      <c r="BJ17" s="5"/>
      <c r="BK17" s="5"/>
      <c r="BL17" s="5"/>
      <c r="BM17" s="5"/>
      <c r="BN17" s="306" t="s">
        <v>713</v>
      </c>
      <c r="BO17" s="5" t="s">
        <v>1756</v>
      </c>
      <c r="BP17" s="5" t="s">
        <v>1757</v>
      </c>
      <c r="BQ17" s="5" t="s">
        <v>3000</v>
      </c>
      <c r="BR17" s="100"/>
      <c r="BS17" s="5"/>
      <c r="BT17" s="5"/>
      <c r="BU17" s="5"/>
    </row>
    <row r="18" spans="1:73" ht="17.25" customHeight="1">
      <c r="A18" s="3"/>
      <c r="B18" s="91"/>
      <c r="C18" s="1329" t="s">
        <v>1992</v>
      </c>
      <c r="D18" s="1330"/>
      <c r="E18" s="1330"/>
      <c r="F18" s="1330"/>
      <c r="G18" s="1330"/>
      <c r="H18" s="1331"/>
      <c r="I18" s="108"/>
      <c r="J18" s="933"/>
      <c r="K18" s="933"/>
      <c r="L18" s="1341" t="s">
        <v>1993</v>
      </c>
      <c r="M18" s="1341"/>
      <c r="N18" s="1341"/>
      <c r="O18" s="1341"/>
      <c r="P18" s="619"/>
      <c r="Q18" s="619"/>
      <c r="R18" s="619"/>
      <c r="S18" s="1343" t="s">
        <v>1994</v>
      </c>
      <c r="T18" s="1343"/>
      <c r="U18" s="1343"/>
      <c r="V18" s="1343"/>
      <c r="W18" s="619"/>
      <c r="X18" s="619"/>
      <c r="Y18" s="619"/>
      <c r="Z18" s="619"/>
      <c r="AA18" s="941"/>
      <c r="AB18" s="618"/>
      <c r="AC18" s="619"/>
      <c r="AD18" s="619"/>
      <c r="AE18" s="1343" t="s">
        <v>1990</v>
      </c>
      <c r="AF18" s="1343"/>
      <c r="AG18" s="1343"/>
      <c r="AH18" s="1343"/>
      <c r="AI18" s="619"/>
      <c r="AJ18" s="619"/>
      <c r="AK18" s="1343" t="s">
        <v>1991</v>
      </c>
      <c r="AL18" s="1343"/>
      <c r="AM18" s="1343"/>
      <c r="AN18" s="1343"/>
      <c r="AO18" s="1343"/>
      <c r="AP18" s="619"/>
      <c r="AQ18" s="619"/>
      <c r="AR18" s="619"/>
      <c r="AS18" s="619"/>
      <c r="AT18" s="620"/>
      <c r="AU18" s="12"/>
      <c r="AV18" s="511" t="b">
        <v>0</v>
      </c>
      <c r="AW18" s="4" t="s">
        <v>1989</v>
      </c>
      <c r="AX18" s="4"/>
      <c r="AY18" s="4"/>
      <c r="AZ18" s="18" t="s">
        <v>326</v>
      </c>
      <c r="BA18" s="4"/>
      <c r="BB18" s="4"/>
      <c r="BC18" s="4"/>
      <c r="BD18" s="4"/>
      <c r="BE18" s="4"/>
      <c r="BF18" s="5"/>
      <c r="BG18" s="5" t="s">
        <v>714</v>
      </c>
      <c r="BH18" s="5"/>
      <c r="BI18" s="5"/>
      <c r="BJ18" s="5"/>
      <c r="BK18" s="5"/>
      <c r="BL18" s="5"/>
      <c r="BM18" s="5"/>
      <c r="BN18" s="306" t="s">
        <v>714</v>
      </c>
      <c r="BO18" s="5" t="s">
        <v>1758</v>
      </c>
      <c r="BP18" s="5" t="s">
        <v>1759</v>
      </c>
      <c r="BQ18" s="5" t="s">
        <v>3001</v>
      </c>
      <c r="BR18" s="100"/>
      <c r="BS18" s="5"/>
      <c r="BT18" s="5"/>
      <c r="BU18" s="5"/>
    </row>
    <row r="19" spans="1:73" ht="16.5" thickBot="1">
      <c r="A19" s="3"/>
      <c r="B19" s="91"/>
      <c r="C19" s="1335"/>
      <c r="D19" s="1336"/>
      <c r="E19" s="1336"/>
      <c r="F19" s="1336"/>
      <c r="G19" s="1336"/>
      <c r="H19" s="1337"/>
      <c r="I19" s="109"/>
      <c r="J19" s="934"/>
      <c r="K19" s="934"/>
      <c r="L19" s="1342"/>
      <c r="M19" s="1342"/>
      <c r="N19" s="1342"/>
      <c r="O19" s="1342"/>
      <c r="P19" s="939"/>
      <c r="Q19" s="621"/>
      <c r="R19" s="621"/>
      <c r="S19" s="1344"/>
      <c r="T19" s="1344"/>
      <c r="U19" s="1344"/>
      <c r="V19" s="1344"/>
      <c r="W19" s="621"/>
      <c r="X19" s="621"/>
      <c r="Y19" s="621"/>
      <c r="Z19" s="621"/>
      <c r="AA19" s="940"/>
      <c r="AB19" s="938"/>
      <c r="AC19" s="621"/>
      <c r="AD19" s="621"/>
      <c r="AE19" s="1344"/>
      <c r="AF19" s="1344"/>
      <c r="AG19" s="1344"/>
      <c r="AH19" s="1344"/>
      <c r="AI19" s="621"/>
      <c r="AJ19" s="621"/>
      <c r="AK19" s="1344"/>
      <c r="AL19" s="1344"/>
      <c r="AM19" s="1344"/>
      <c r="AN19" s="1344"/>
      <c r="AO19" s="1344"/>
      <c r="AP19" s="621"/>
      <c r="AQ19" s="621"/>
      <c r="AR19" s="621"/>
      <c r="AS19" s="621"/>
      <c r="AT19" s="622"/>
      <c r="AU19" s="12"/>
      <c r="AV19" s="511"/>
      <c r="AW19" s="4"/>
      <c r="AX19" s="4"/>
      <c r="AY19" s="4"/>
      <c r="BA19" s="4"/>
      <c r="BB19" s="4"/>
      <c r="BC19" s="4"/>
      <c r="BD19" s="4"/>
      <c r="BE19" s="4"/>
      <c r="BF19" s="5"/>
      <c r="BG19" s="5" t="s">
        <v>715</v>
      </c>
      <c r="BH19" s="5"/>
      <c r="BI19" s="5"/>
      <c r="BJ19" s="5"/>
      <c r="BK19" s="5"/>
      <c r="BL19" s="5"/>
      <c r="BM19" s="5"/>
      <c r="BN19" s="306" t="s">
        <v>715</v>
      </c>
      <c r="BO19" s="5" t="s">
        <v>1760</v>
      </c>
      <c r="BP19" s="5" t="s">
        <v>1761</v>
      </c>
      <c r="BQ19" s="5" t="s">
        <v>3002</v>
      </c>
      <c r="BR19" s="100"/>
      <c r="BS19" s="5"/>
      <c r="BT19" s="5"/>
      <c r="BU19" s="5"/>
    </row>
    <row r="20" spans="1:73" ht="18.649999999999999" customHeight="1">
      <c r="A20" s="3"/>
      <c r="B20" s="91"/>
      <c r="C20" s="1378" t="s">
        <v>1204</v>
      </c>
      <c r="D20" s="1330"/>
      <c r="E20" s="1330"/>
      <c r="F20" s="1330"/>
      <c r="G20" s="1330"/>
      <c r="H20" s="1331"/>
      <c r="I20" s="2486" t="s">
        <v>1205</v>
      </c>
      <c r="J20" s="2486"/>
      <c r="K20" s="2486"/>
      <c r="L20" s="2486"/>
      <c r="M20" s="2486"/>
      <c r="N20" s="2486"/>
      <c r="O20" s="2486"/>
      <c r="P20" s="2486"/>
      <c r="Q20" s="2486"/>
      <c r="R20" s="2486"/>
      <c r="S20" s="2486"/>
      <c r="T20" s="2486"/>
      <c r="U20" s="2486"/>
      <c r="V20" s="2486"/>
      <c r="W20" s="2486"/>
      <c r="X20" s="2486"/>
      <c r="Y20" s="2486"/>
      <c r="Z20" s="2486"/>
      <c r="AA20" s="2486"/>
      <c r="AB20" s="2486"/>
      <c r="AC20" s="2486"/>
      <c r="AD20" s="2486"/>
      <c r="AE20" s="2486"/>
      <c r="AF20" s="2486"/>
      <c r="AG20" s="2486"/>
      <c r="AH20" s="2486"/>
      <c r="AI20" s="2486"/>
      <c r="AJ20" s="2486"/>
      <c r="AK20" s="2486"/>
      <c r="AL20" s="2486"/>
      <c r="AM20" s="2486"/>
      <c r="AN20" s="508"/>
      <c r="AO20" s="1382" t="s">
        <v>1207</v>
      </c>
      <c r="AP20" s="1382"/>
      <c r="AQ20" s="1382"/>
      <c r="AR20" s="1382" t="s">
        <v>1208</v>
      </c>
      <c r="AS20" s="1382"/>
      <c r="AT20" s="1385"/>
      <c r="AU20" s="12"/>
      <c r="AV20" s="511"/>
      <c r="AW20" s="4"/>
      <c r="AX20" s="4"/>
      <c r="AY20" s="4"/>
      <c r="BA20" s="4"/>
      <c r="BB20" s="4"/>
      <c r="BC20" s="4"/>
      <c r="BD20" s="4"/>
      <c r="BE20" s="4"/>
      <c r="BF20" s="5"/>
      <c r="BG20" s="5" t="s">
        <v>716</v>
      </c>
      <c r="BH20" s="5"/>
      <c r="BI20" s="5"/>
      <c r="BJ20" s="5"/>
      <c r="BK20" s="5"/>
      <c r="BL20" s="5"/>
      <c r="BM20" s="5"/>
      <c r="BN20" s="306" t="s">
        <v>716</v>
      </c>
      <c r="BO20" s="5" t="s">
        <v>1762</v>
      </c>
      <c r="BP20" s="5" t="s">
        <v>1763</v>
      </c>
      <c r="BQ20" s="5" t="s">
        <v>3003</v>
      </c>
      <c r="BR20" s="100"/>
      <c r="BS20" s="5"/>
      <c r="BT20" s="5"/>
      <c r="BU20" s="5"/>
    </row>
    <row r="21" spans="1:73" ht="18.649999999999999" customHeight="1">
      <c r="A21" s="3"/>
      <c r="B21" s="91"/>
      <c r="C21" s="1332"/>
      <c r="D21" s="1333"/>
      <c r="E21" s="1333"/>
      <c r="F21" s="1333"/>
      <c r="G21" s="1333"/>
      <c r="H21" s="1334"/>
      <c r="I21" s="2487"/>
      <c r="J21" s="2487"/>
      <c r="K21" s="2487"/>
      <c r="L21" s="2487"/>
      <c r="M21" s="2487"/>
      <c r="N21" s="2487"/>
      <c r="O21" s="2487"/>
      <c r="P21" s="2487"/>
      <c r="Q21" s="2487"/>
      <c r="R21" s="2487"/>
      <c r="S21" s="2487"/>
      <c r="T21" s="2487"/>
      <c r="U21" s="2487"/>
      <c r="V21" s="2487"/>
      <c r="W21" s="2487"/>
      <c r="X21" s="2487"/>
      <c r="Y21" s="2487"/>
      <c r="Z21" s="2487"/>
      <c r="AA21" s="2487"/>
      <c r="AB21" s="2487"/>
      <c r="AC21" s="2487"/>
      <c r="AD21" s="2487"/>
      <c r="AE21" s="2487"/>
      <c r="AF21" s="2487"/>
      <c r="AG21" s="2487"/>
      <c r="AH21" s="2487"/>
      <c r="AI21" s="2487"/>
      <c r="AJ21" s="2487"/>
      <c r="AK21" s="2487"/>
      <c r="AL21" s="2487"/>
      <c r="AM21" s="2487"/>
      <c r="AN21" s="509" t="s">
        <v>1206</v>
      </c>
      <c r="AO21" s="1383"/>
      <c r="AP21" s="1383"/>
      <c r="AQ21" s="1383"/>
      <c r="AR21" s="1383"/>
      <c r="AS21" s="1383"/>
      <c r="AT21" s="1386"/>
      <c r="AU21" s="12"/>
      <c r="AV21" s="511">
        <v>0</v>
      </c>
      <c r="AW21" s="4" t="s">
        <v>1996</v>
      </c>
      <c r="AX21" s="4"/>
      <c r="AY21" s="4"/>
      <c r="BA21" s="4"/>
      <c r="BB21" s="4"/>
      <c r="BC21" s="4"/>
      <c r="BD21" s="4"/>
      <c r="BE21" s="4"/>
      <c r="BF21" s="5"/>
      <c r="BG21" s="5" t="s">
        <v>717</v>
      </c>
      <c r="BH21" s="5"/>
      <c r="BI21" s="5"/>
      <c r="BJ21" s="5"/>
      <c r="BK21" s="5"/>
      <c r="BL21" s="5"/>
      <c r="BM21" s="5"/>
      <c r="BN21" s="306" t="s">
        <v>717</v>
      </c>
      <c r="BO21" s="5" t="s">
        <v>1764</v>
      </c>
      <c r="BP21" s="5" t="s">
        <v>1765</v>
      </c>
      <c r="BQ21" s="5" t="s">
        <v>3004</v>
      </c>
      <c r="BR21" s="100"/>
      <c r="BS21" s="5"/>
      <c r="BT21" s="5"/>
      <c r="BU21" s="5"/>
    </row>
    <row r="22" spans="1:73" ht="18.649999999999999" customHeight="1" thickBot="1">
      <c r="A22" s="3"/>
      <c r="B22" s="91"/>
      <c r="C22" s="1335"/>
      <c r="D22" s="1336"/>
      <c r="E22" s="1336"/>
      <c r="F22" s="1336"/>
      <c r="G22" s="1336"/>
      <c r="H22" s="1337"/>
      <c r="I22" s="2488"/>
      <c r="J22" s="2488"/>
      <c r="K22" s="2488"/>
      <c r="L22" s="2488"/>
      <c r="M22" s="2488"/>
      <c r="N22" s="2488"/>
      <c r="O22" s="2488"/>
      <c r="P22" s="2488"/>
      <c r="Q22" s="2488"/>
      <c r="R22" s="2488"/>
      <c r="S22" s="2488"/>
      <c r="T22" s="2488"/>
      <c r="U22" s="2488"/>
      <c r="V22" s="2488"/>
      <c r="W22" s="2488"/>
      <c r="X22" s="2488"/>
      <c r="Y22" s="2488"/>
      <c r="Z22" s="2488"/>
      <c r="AA22" s="2488"/>
      <c r="AB22" s="2488"/>
      <c r="AC22" s="2488"/>
      <c r="AD22" s="2488"/>
      <c r="AE22" s="2488"/>
      <c r="AF22" s="2488"/>
      <c r="AG22" s="2488"/>
      <c r="AH22" s="2488"/>
      <c r="AI22" s="2488"/>
      <c r="AJ22" s="2488"/>
      <c r="AK22" s="2488"/>
      <c r="AL22" s="2488"/>
      <c r="AM22" s="2488"/>
      <c r="AN22" s="510"/>
      <c r="AO22" s="1384"/>
      <c r="AP22" s="1384"/>
      <c r="AQ22" s="1384"/>
      <c r="AR22" s="1384"/>
      <c r="AS22" s="1384"/>
      <c r="AT22" s="1387"/>
      <c r="AU22" s="12"/>
      <c r="AV22" s="511"/>
      <c r="AW22" s="4"/>
      <c r="AX22" s="4"/>
      <c r="AY22" s="4"/>
      <c r="BA22" s="4"/>
      <c r="BB22" s="4"/>
      <c r="BC22" s="4"/>
      <c r="BD22" s="4"/>
      <c r="BE22" s="4"/>
      <c r="BF22" s="5"/>
      <c r="BG22" s="19" t="s">
        <v>699</v>
      </c>
      <c r="BH22" s="5"/>
      <c r="BI22" s="5"/>
      <c r="BJ22" s="5"/>
      <c r="BK22" s="5"/>
      <c r="BL22" s="5"/>
      <c r="BM22" s="5"/>
      <c r="BN22" s="306" t="s">
        <v>699</v>
      </c>
      <c r="BO22" s="5" t="s">
        <v>1766</v>
      </c>
      <c r="BP22" s="5" t="s">
        <v>1767</v>
      </c>
      <c r="BQ22" s="5" t="s">
        <v>3005</v>
      </c>
      <c r="BR22" s="100"/>
      <c r="BS22" s="5"/>
      <c r="BT22" s="5"/>
      <c r="BU22" s="5"/>
    </row>
    <row r="23" spans="1:73" ht="18.649999999999999" customHeight="1">
      <c r="A23" s="3"/>
      <c r="B23" s="84"/>
      <c r="C23" s="1388" t="str">
        <f>IF(AV18=FALSE,"↑規約をご確認のうえ、申し込みのチェックをお願いいたします。",IF(OR(AV12=0,AV13=0,),"↑申込区分の選択をお願いいたします。",IF(AV21=0,"↑特定商取引法、消費者契約法に関するご申告をお願いいたします。",IF(OR(AV27="NG",AV34="NG",AV51="NG",AV60="NG",AV70="NG"),"↓フリガナには数字・記号を入れずカナのみご記入下さい。",IF(OR(B27=1,B48=1,B60=1,B99=1,B112=1),"↓未記入の箇所がございます。お手数ですが全て漏れなくご記入下さい。","")))))</f>
        <v>↑規約をご確認のうえ、申し込みのチェックをお願いいたします。</v>
      </c>
      <c r="D23" s="1388"/>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c r="AL23" s="1388"/>
      <c r="AM23" s="1388"/>
      <c r="AN23" s="1388"/>
      <c r="AO23" s="1388"/>
      <c r="AP23" s="1388"/>
      <c r="AQ23" s="1388"/>
      <c r="AR23" s="1388"/>
      <c r="AS23" s="1388"/>
      <c r="AT23" s="1388"/>
      <c r="AU23" s="12"/>
      <c r="AV23" s="511"/>
      <c r="AW23" s="4"/>
      <c r="AX23" s="4"/>
      <c r="AY23" s="4"/>
      <c r="BA23" s="4"/>
      <c r="BB23" s="4"/>
      <c r="BC23" s="4"/>
      <c r="BD23" s="4"/>
      <c r="BE23" s="4"/>
      <c r="BF23" s="5"/>
      <c r="BG23" s="5" t="s">
        <v>718</v>
      </c>
      <c r="BH23" s="5"/>
      <c r="BI23" s="5"/>
      <c r="BJ23" s="5"/>
      <c r="BK23" s="5"/>
      <c r="BL23" s="5"/>
      <c r="BM23" s="5"/>
      <c r="BN23" s="306" t="s">
        <v>718</v>
      </c>
      <c r="BO23" s="5" t="s">
        <v>1768</v>
      </c>
      <c r="BP23" s="5" t="s">
        <v>1769</v>
      </c>
      <c r="BQ23" s="5" t="s">
        <v>3006</v>
      </c>
      <c r="BR23" s="100"/>
      <c r="BS23" s="5"/>
      <c r="BT23" s="5"/>
      <c r="BU23" s="5"/>
    </row>
    <row r="24" spans="1:73" ht="18.649999999999999" customHeight="1">
      <c r="A24" s="3"/>
      <c r="B24" s="84"/>
      <c r="C24" s="1389"/>
      <c r="D24" s="1389"/>
      <c r="E24" s="1389"/>
      <c r="F24" s="1389"/>
      <c r="G24" s="1389"/>
      <c r="H24" s="1389"/>
      <c r="I24" s="1389"/>
      <c r="J24" s="1389"/>
      <c r="K24" s="1389"/>
      <c r="L24" s="1389"/>
      <c r="M24" s="1389"/>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c r="AL24" s="1389"/>
      <c r="AM24" s="1389"/>
      <c r="AN24" s="1389"/>
      <c r="AO24" s="1389"/>
      <c r="AP24" s="1389"/>
      <c r="AQ24" s="1389"/>
      <c r="AR24" s="1389"/>
      <c r="AS24" s="1389"/>
      <c r="AT24" s="1389"/>
      <c r="AU24" s="12"/>
      <c r="AV24" s="511"/>
      <c r="AW24" s="4"/>
      <c r="AX24" s="4"/>
      <c r="AY24" s="4"/>
      <c r="BA24" s="4"/>
      <c r="BB24" s="4"/>
      <c r="BC24" s="4"/>
      <c r="BD24" s="4"/>
      <c r="BE24" s="4"/>
      <c r="BF24" s="5"/>
      <c r="BG24" s="5" t="s">
        <v>719</v>
      </c>
      <c r="BH24" s="5"/>
      <c r="BI24" s="5"/>
      <c r="BJ24" s="5"/>
      <c r="BK24" s="5"/>
      <c r="BL24" s="5"/>
      <c r="BM24" s="5"/>
      <c r="BN24" s="306" t="s">
        <v>719</v>
      </c>
      <c r="BO24" s="5" t="s">
        <v>1770</v>
      </c>
      <c r="BP24" s="5" t="s">
        <v>1771</v>
      </c>
      <c r="BQ24" s="5" t="s">
        <v>3007</v>
      </c>
      <c r="BR24" s="100"/>
      <c r="BS24" s="5"/>
      <c r="BT24" s="5"/>
      <c r="BU24" s="5"/>
    </row>
    <row r="25" spans="1:73" ht="18.649999999999999" customHeight="1">
      <c r="A25" s="3"/>
      <c r="B25" s="84"/>
      <c r="C25" s="20"/>
      <c r="D25" s="15"/>
      <c r="E25" s="15"/>
      <c r="F25" s="15"/>
      <c r="G25" s="15"/>
      <c r="H25" s="15"/>
      <c r="I25" s="15"/>
      <c r="J25" s="15"/>
      <c r="K25" s="15"/>
      <c r="L25" s="15"/>
      <c r="M25" s="1341" t="s">
        <v>783</v>
      </c>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2"/>
      <c r="AV25" s="511"/>
      <c r="AW25" s="4"/>
      <c r="AX25" s="4"/>
      <c r="AY25" s="4"/>
      <c r="BA25" s="4"/>
      <c r="BB25" s="4"/>
      <c r="BC25" s="4"/>
      <c r="BD25" s="4"/>
      <c r="BE25" s="4"/>
      <c r="BF25" s="5"/>
      <c r="BG25" s="5" t="s">
        <v>720</v>
      </c>
      <c r="BH25" s="5"/>
      <c r="BI25" s="5"/>
      <c r="BJ25" s="5"/>
      <c r="BK25" s="5"/>
      <c r="BL25" s="5"/>
      <c r="BM25" s="5"/>
      <c r="BN25" s="306" t="s">
        <v>720</v>
      </c>
      <c r="BO25" s="5" t="s">
        <v>1772</v>
      </c>
      <c r="BP25" s="5" t="s">
        <v>1773</v>
      </c>
      <c r="BQ25" s="5" t="s">
        <v>3008</v>
      </c>
      <c r="BR25" s="100"/>
      <c r="BS25" s="5"/>
      <c r="BT25" s="5"/>
      <c r="BU25" s="5"/>
    </row>
    <row r="26" spans="1:73" ht="18.649999999999999" customHeight="1" thickBot="1">
      <c r="A26" s="3"/>
      <c r="B26" s="84"/>
      <c r="C26" s="20"/>
      <c r="D26" s="1"/>
      <c r="E26" s="1"/>
      <c r="F26" s="1"/>
      <c r="G26" s="1"/>
      <c r="H26" s="1"/>
      <c r="I26" s="1"/>
      <c r="J26" s="1"/>
      <c r="K26" s="1"/>
      <c r="L26" s="1"/>
      <c r="M26" s="1341"/>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1"/>
      <c r="AL26" s="1341"/>
      <c r="AM26" s="1341"/>
      <c r="AN26" s="1341"/>
      <c r="AO26" s="1341"/>
      <c r="AP26" s="1341"/>
      <c r="AQ26" s="1341"/>
      <c r="AR26" s="1341"/>
      <c r="AS26" s="1341"/>
      <c r="AT26" s="1341"/>
      <c r="AU26" s="12"/>
      <c r="AV26" s="511"/>
      <c r="AW26" s="4"/>
      <c r="AX26" s="4"/>
      <c r="AY26" s="4"/>
      <c r="BA26" s="4"/>
      <c r="BB26" s="4"/>
      <c r="BC26" s="4"/>
      <c r="BD26" s="4"/>
      <c r="BE26" s="4"/>
      <c r="BF26" s="5"/>
      <c r="BG26" s="14"/>
      <c r="BH26" s="5"/>
      <c r="BI26" s="5"/>
      <c r="BJ26" s="5"/>
      <c r="BK26" s="5"/>
      <c r="BL26" s="5"/>
      <c r="BM26" s="5"/>
      <c r="BN26" s="306" t="s">
        <v>3033</v>
      </c>
      <c r="BO26" s="5" t="s">
        <v>1774</v>
      </c>
      <c r="BP26" s="5" t="s">
        <v>1775</v>
      </c>
      <c r="BQ26" s="5" t="s">
        <v>3009</v>
      </c>
      <c r="BR26" s="100"/>
      <c r="BS26" s="5"/>
      <c r="BT26" s="5"/>
      <c r="BU26" s="5"/>
    </row>
    <row r="27" spans="1:73" ht="18.649999999999999" customHeight="1">
      <c r="A27" s="3"/>
      <c r="B27" s="84">
        <f>IF(OR(I27="",I28="",O34="",Z34="",J35="",M35="",I36="",N36="",V36="",AD36="",I38="",K39="",N39="",Q39="",AA39="",AN39="",I40="",I43="",X43="",AV27="NG",AV31="NG",AV32="NG",AV34="NG",AV43="NG"),1,0)</f>
        <v>1</v>
      </c>
      <c r="C27" s="1348" t="s">
        <v>341</v>
      </c>
      <c r="D27" s="1349"/>
      <c r="E27" s="1349"/>
      <c r="F27" s="1349"/>
      <c r="G27" s="1349"/>
      <c r="H27" s="1350"/>
      <c r="I27" s="2491"/>
      <c r="J27" s="2492"/>
      <c r="K27" s="2492"/>
      <c r="L27" s="2492"/>
      <c r="M27" s="2492"/>
      <c r="N27" s="2492"/>
      <c r="O27" s="2492"/>
      <c r="P27" s="2492"/>
      <c r="Q27" s="2492"/>
      <c r="R27" s="2492"/>
      <c r="S27" s="2492"/>
      <c r="T27" s="2492"/>
      <c r="U27" s="2492"/>
      <c r="V27" s="2492"/>
      <c r="W27" s="2492"/>
      <c r="X27" s="2492"/>
      <c r="Y27" s="2492"/>
      <c r="Z27" s="2492"/>
      <c r="AA27" s="2492"/>
      <c r="AB27" s="2492"/>
      <c r="AC27" s="2492"/>
      <c r="AD27" s="2492"/>
      <c r="AE27" s="2492"/>
      <c r="AF27" s="2492"/>
      <c r="AG27" s="2492"/>
      <c r="AH27" s="2492"/>
      <c r="AI27" s="2492"/>
      <c r="AJ27" s="2492"/>
      <c r="AK27" s="2492"/>
      <c r="AL27" s="2492"/>
      <c r="AM27" s="2492"/>
      <c r="AN27" s="2492"/>
      <c r="AO27" s="2492"/>
      <c r="AP27" s="2492"/>
      <c r="AQ27" s="2492"/>
      <c r="AR27" s="2492"/>
      <c r="AS27" s="2492"/>
      <c r="AT27" s="2493"/>
      <c r="AU27" s="12"/>
      <c r="AV27" s="511" t="str">
        <f>IF(ISERROR(FIND({"１","２","３","４","５","６","７","８","９","０","1","2","3","4","5","6","7","8","9","0","-","―","－","-","・","！","!","@","&amp;","."},I27)),"OK","NG")</f>
        <v>OK</v>
      </c>
      <c r="AW27" s="4"/>
      <c r="AX27" s="4"/>
      <c r="AY27" s="4"/>
      <c r="BA27" s="4"/>
      <c r="BB27" s="4"/>
      <c r="BC27" s="4"/>
      <c r="BD27" s="4"/>
      <c r="BE27" s="4"/>
      <c r="BF27" s="5"/>
      <c r="BG27" s="5"/>
      <c r="BH27" s="5"/>
      <c r="BI27" s="5"/>
      <c r="BJ27" s="5"/>
      <c r="BK27" s="5"/>
      <c r="BL27" s="5"/>
      <c r="BM27" s="5"/>
      <c r="BN27" s="306" t="s">
        <v>3034</v>
      </c>
      <c r="BO27" s="5" t="s">
        <v>1776</v>
      </c>
      <c r="BP27" s="5" t="s">
        <v>1777</v>
      </c>
      <c r="BQ27" s="5" t="s">
        <v>3010</v>
      </c>
      <c r="BR27" s="100"/>
      <c r="BS27" s="5"/>
      <c r="BT27" s="5"/>
      <c r="BU27" s="5"/>
    </row>
    <row r="28" spans="1:73" ht="18.649999999999999" customHeight="1">
      <c r="A28" s="3"/>
      <c r="B28" s="84"/>
      <c r="C28" s="1354" t="s">
        <v>1466</v>
      </c>
      <c r="D28" s="1355"/>
      <c r="E28" s="1355"/>
      <c r="F28" s="1355"/>
      <c r="G28" s="1355"/>
      <c r="H28" s="1356"/>
      <c r="I28" s="2477"/>
      <c r="J28" s="2478"/>
      <c r="K28" s="2478"/>
      <c r="L28" s="2478"/>
      <c r="M28" s="2478"/>
      <c r="N28" s="2478"/>
      <c r="O28" s="2478"/>
      <c r="P28" s="2478"/>
      <c r="Q28" s="2478"/>
      <c r="R28" s="2478"/>
      <c r="S28" s="2478"/>
      <c r="T28" s="2478"/>
      <c r="U28" s="2478"/>
      <c r="V28" s="2478"/>
      <c r="W28" s="2478"/>
      <c r="X28" s="2478"/>
      <c r="Y28" s="2478"/>
      <c r="Z28" s="2478"/>
      <c r="AA28" s="2478"/>
      <c r="AB28" s="2478"/>
      <c r="AC28" s="2478"/>
      <c r="AD28" s="2478"/>
      <c r="AE28" s="2478"/>
      <c r="AF28" s="2478"/>
      <c r="AG28" s="2478"/>
      <c r="AH28" s="2478"/>
      <c r="AI28" s="2478"/>
      <c r="AJ28" s="2478"/>
      <c r="AK28" s="2478"/>
      <c r="AL28" s="2478"/>
      <c r="AM28" s="2478"/>
      <c r="AN28" s="2478"/>
      <c r="AO28" s="2478"/>
      <c r="AP28" s="2478"/>
      <c r="AQ28" s="2478"/>
      <c r="AR28" s="2478"/>
      <c r="AS28" s="2478"/>
      <c r="AT28" s="2479"/>
      <c r="AU28" s="12"/>
      <c r="AV28" s="511"/>
      <c r="AW28" s="4"/>
      <c r="AX28" s="4"/>
      <c r="AY28" s="4"/>
      <c r="BA28" s="4"/>
      <c r="BB28" s="4"/>
      <c r="BC28" s="4"/>
      <c r="BD28" s="4"/>
      <c r="BE28" s="4"/>
      <c r="BF28" s="5"/>
      <c r="BG28" s="5"/>
      <c r="BH28" s="5"/>
      <c r="BI28" s="5"/>
      <c r="BJ28" s="5"/>
      <c r="BK28" s="5"/>
      <c r="BL28" s="5"/>
      <c r="BM28" s="5"/>
      <c r="BN28" s="306" t="s">
        <v>3035</v>
      </c>
      <c r="BO28" s="5" t="s">
        <v>1778</v>
      </c>
      <c r="BP28" s="5" t="s">
        <v>1779</v>
      </c>
      <c r="BQ28" s="5" t="s">
        <v>3011</v>
      </c>
      <c r="BR28" s="100"/>
      <c r="BS28" s="5"/>
      <c r="BT28" s="5"/>
      <c r="BU28" s="5"/>
    </row>
    <row r="29" spans="1:73" ht="18.649999999999999" customHeight="1">
      <c r="A29" s="3"/>
      <c r="B29" s="84"/>
      <c r="C29" s="1357"/>
      <c r="D29" s="1358"/>
      <c r="E29" s="1358"/>
      <c r="F29" s="1358"/>
      <c r="G29" s="1358"/>
      <c r="H29" s="1359"/>
      <c r="I29" s="2480"/>
      <c r="J29" s="2481"/>
      <c r="K29" s="2481"/>
      <c r="L29" s="2481"/>
      <c r="M29" s="2481"/>
      <c r="N29" s="2481"/>
      <c r="O29" s="2481"/>
      <c r="P29" s="2481"/>
      <c r="Q29" s="2481"/>
      <c r="R29" s="2481"/>
      <c r="S29" s="2481"/>
      <c r="T29" s="2481"/>
      <c r="U29" s="2481"/>
      <c r="V29" s="2481"/>
      <c r="W29" s="2481"/>
      <c r="X29" s="2481"/>
      <c r="Y29" s="2481"/>
      <c r="Z29" s="2481"/>
      <c r="AA29" s="2481"/>
      <c r="AB29" s="2481"/>
      <c r="AC29" s="2481"/>
      <c r="AD29" s="2481"/>
      <c r="AE29" s="2481"/>
      <c r="AF29" s="2481"/>
      <c r="AG29" s="2481"/>
      <c r="AH29" s="2481"/>
      <c r="AI29" s="2481"/>
      <c r="AJ29" s="2481"/>
      <c r="AK29" s="2481"/>
      <c r="AL29" s="2481"/>
      <c r="AM29" s="2481"/>
      <c r="AN29" s="2481"/>
      <c r="AO29" s="2481"/>
      <c r="AP29" s="2481"/>
      <c r="AQ29" s="2481"/>
      <c r="AR29" s="2481"/>
      <c r="AS29" s="2481"/>
      <c r="AT29" s="2482"/>
      <c r="AU29" s="12"/>
      <c r="AV29" s="511"/>
      <c r="AW29" s="4"/>
      <c r="AX29" s="4"/>
      <c r="AY29" s="4"/>
      <c r="BA29" s="4"/>
      <c r="BB29" s="4"/>
      <c r="BC29" s="4"/>
      <c r="BD29" s="4"/>
      <c r="BE29" s="4"/>
      <c r="BF29" s="5"/>
      <c r="BG29" s="5"/>
      <c r="BH29" s="5"/>
      <c r="BI29" s="5"/>
      <c r="BJ29" s="5"/>
      <c r="BK29" s="5"/>
      <c r="BL29" s="5"/>
      <c r="BM29" s="5"/>
      <c r="BN29" s="306" t="s">
        <v>3036</v>
      </c>
      <c r="BO29" s="5" t="s">
        <v>1780</v>
      </c>
      <c r="BP29" s="5" t="s">
        <v>1781</v>
      </c>
      <c r="BQ29" s="5" t="s">
        <v>3012</v>
      </c>
      <c r="BR29" s="100"/>
      <c r="BS29" s="5"/>
      <c r="BT29" s="5"/>
      <c r="BU29" s="5"/>
    </row>
    <row r="30" spans="1:73" ht="18.649999999999999" customHeight="1">
      <c r="A30" s="3"/>
      <c r="B30" s="84"/>
      <c r="C30" s="1360"/>
      <c r="D30" s="1361"/>
      <c r="E30" s="1361"/>
      <c r="F30" s="1361"/>
      <c r="G30" s="1361"/>
      <c r="H30" s="1362"/>
      <c r="I30" s="2483"/>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c r="AN30" s="2484"/>
      <c r="AO30" s="2484"/>
      <c r="AP30" s="2484"/>
      <c r="AQ30" s="2484"/>
      <c r="AR30" s="2484"/>
      <c r="AS30" s="2484"/>
      <c r="AT30" s="2485"/>
      <c r="AU30" s="12"/>
      <c r="AV30" s="511"/>
      <c r="AW30" s="4"/>
      <c r="AX30" s="4"/>
      <c r="AY30" s="4"/>
      <c r="BA30" s="4"/>
      <c r="BB30" s="4"/>
      <c r="BC30" s="4"/>
      <c r="BD30" s="4"/>
      <c r="BE30" s="4"/>
      <c r="BF30" s="5"/>
      <c r="BG30" s="5"/>
      <c r="BH30" s="5"/>
      <c r="BI30" s="5"/>
      <c r="BJ30" s="5"/>
      <c r="BK30" s="5"/>
      <c r="BL30" s="5"/>
      <c r="BM30" s="5"/>
      <c r="BN30" s="306" t="s">
        <v>3037</v>
      </c>
      <c r="BO30" s="5" t="s">
        <v>1782</v>
      </c>
      <c r="BP30" s="5" t="s">
        <v>1783</v>
      </c>
      <c r="BQ30" s="5" t="s">
        <v>3013</v>
      </c>
      <c r="BR30" s="100"/>
      <c r="BS30" s="5"/>
      <c r="BT30" s="5"/>
      <c r="BU30" s="5"/>
    </row>
    <row r="31" spans="1:73" ht="18.649999999999999" customHeight="1">
      <c r="A31" s="3"/>
      <c r="B31" s="84"/>
      <c r="C31" s="1372" t="s">
        <v>3373</v>
      </c>
      <c r="D31" s="1373"/>
      <c r="E31" s="1373"/>
      <c r="F31" s="1373"/>
      <c r="G31" s="1373"/>
      <c r="H31" s="1374"/>
      <c r="I31" s="2581"/>
      <c r="J31" s="2582"/>
      <c r="K31" s="2582"/>
      <c r="L31" s="2582"/>
      <c r="M31" s="2582"/>
      <c r="N31" s="2582"/>
      <c r="O31" s="2582"/>
      <c r="P31" s="2582"/>
      <c r="Q31" s="2582"/>
      <c r="R31" s="2582"/>
      <c r="S31" s="2582"/>
      <c r="T31" s="2582"/>
      <c r="U31" s="2582"/>
      <c r="V31" s="2582"/>
      <c r="W31" s="2582"/>
      <c r="X31" s="2583"/>
      <c r="Y31" s="1396" t="s">
        <v>3374</v>
      </c>
      <c r="Z31" s="1373"/>
      <c r="AA31" s="1373"/>
      <c r="AB31" s="1373"/>
      <c r="AC31" s="1373"/>
      <c r="AD31" s="1374"/>
      <c r="AE31" s="2590"/>
      <c r="AF31" s="2591"/>
      <c r="AG31" s="2591"/>
      <c r="AH31" s="2591"/>
      <c r="AI31" s="2591"/>
      <c r="AJ31" s="2591"/>
      <c r="AK31" s="2591"/>
      <c r="AL31" s="2591"/>
      <c r="AM31" s="2591"/>
      <c r="AN31" s="2591"/>
      <c r="AO31" s="2591"/>
      <c r="AP31" s="2591"/>
      <c r="AQ31" s="2591"/>
      <c r="AR31" s="2591"/>
      <c r="AS31" s="2591"/>
      <c r="AT31" s="2592"/>
      <c r="AU31" s="12"/>
      <c r="AV31" s="511" t="str">
        <f>IF(AV2=FALSE,"OK",IF(AND(AV2=TRUE,I31&lt;&gt;""),"OK","NG"))</f>
        <v>OK</v>
      </c>
      <c r="AW31" s="4"/>
      <c r="AX31" s="4"/>
      <c r="AY31" s="4"/>
      <c r="BA31" s="4"/>
      <c r="BB31" s="4"/>
      <c r="BC31" s="4"/>
      <c r="BD31" s="4"/>
      <c r="BE31" s="4"/>
      <c r="BF31" s="5"/>
      <c r="BG31" s="5"/>
      <c r="BH31" s="5"/>
      <c r="BI31" s="5"/>
      <c r="BJ31" s="5"/>
      <c r="BK31" s="5"/>
      <c r="BL31" s="5"/>
      <c r="BM31" s="5"/>
      <c r="BN31" s="306" t="s">
        <v>3038</v>
      </c>
      <c r="BO31" s="5" t="s">
        <v>1784</v>
      </c>
      <c r="BP31" s="5" t="s">
        <v>1785</v>
      </c>
      <c r="BQ31" s="5" t="s">
        <v>3014</v>
      </c>
      <c r="BR31" s="100"/>
      <c r="BS31" s="5"/>
      <c r="BT31" s="5"/>
      <c r="BU31" s="5"/>
    </row>
    <row r="32" spans="1:73" ht="18.649999999999999" customHeight="1">
      <c r="A32" s="3"/>
      <c r="B32" s="84"/>
      <c r="C32" s="1332"/>
      <c r="D32" s="1333"/>
      <c r="E32" s="1333"/>
      <c r="F32" s="1333"/>
      <c r="G32" s="1333"/>
      <c r="H32" s="1334"/>
      <c r="I32" s="2584"/>
      <c r="J32" s="2585"/>
      <c r="K32" s="2585"/>
      <c r="L32" s="2585"/>
      <c r="M32" s="2585"/>
      <c r="N32" s="2585"/>
      <c r="O32" s="2585"/>
      <c r="P32" s="2585"/>
      <c r="Q32" s="2585"/>
      <c r="R32" s="2585"/>
      <c r="S32" s="2585"/>
      <c r="T32" s="2585"/>
      <c r="U32" s="2585"/>
      <c r="V32" s="2585"/>
      <c r="W32" s="2585"/>
      <c r="X32" s="2586"/>
      <c r="Y32" s="1397"/>
      <c r="Z32" s="1333"/>
      <c r="AA32" s="1333"/>
      <c r="AB32" s="1333"/>
      <c r="AC32" s="1333"/>
      <c r="AD32" s="1334"/>
      <c r="AE32" s="2480"/>
      <c r="AF32" s="2481"/>
      <c r="AG32" s="2481"/>
      <c r="AH32" s="2481"/>
      <c r="AI32" s="2481"/>
      <c r="AJ32" s="2481"/>
      <c r="AK32" s="2481"/>
      <c r="AL32" s="2481"/>
      <c r="AM32" s="2481"/>
      <c r="AN32" s="2481"/>
      <c r="AO32" s="2481"/>
      <c r="AP32" s="2481"/>
      <c r="AQ32" s="2481"/>
      <c r="AR32" s="2481"/>
      <c r="AS32" s="2481"/>
      <c r="AT32" s="2482"/>
      <c r="AU32" s="12"/>
      <c r="AV32" s="511" t="str">
        <f>IF(AV3=FALSE,"OK",IF(AND(AV3=TRUE,AE31&lt;&gt;""),"OK","NG"))</f>
        <v>OK</v>
      </c>
      <c r="AW32" s="4"/>
      <c r="AX32" s="4"/>
      <c r="AY32" s="4"/>
      <c r="BA32" s="4"/>
      <c r="BB32" s="4"/>
      <c r="BC32" s="4"/>
      <c r="BD32" s="4"/>
      <c r="BE32" s="4"/>
      <c r="BF32" s="5"/>
      <c r="BG32" s="5"/>
      <c r="BH32" s="5"/>
      <c r="BI32" s="5"/>
      <c r="BJ32" s="5"/>
      <c r="BK32" s="5"/>
      <c r="BL32" s="5"/>
      <c r="BM32" s="5"/>
      <c r="BN32" s="306" t="s">
        <v>701</v>
      </c>
      <c r="BO32" s="5" t="s">
        <v>1786</v>
      </c>
      <c r="BP32" s="5" t="s">
        <v>1787</v>
      </c>
      <c r="BQ32" s="5" t="s">
        <v>3015</v>
      </c>
      <c r="BR32" s="100"/>
      <c r="BS32" s="5"/>
      <c r="BT32" s="5"/>
      <c r="BU32" s="5"/>
    </row>
    <row r="33" spans="1:79" ht="18.649999999999999" customHeight="1">
      <c r="A33" s="3"/>
      <c r="B33" s="84"/>
      <c r="C33" s="1375"/>
      <c r="D33" s="1376"/>
      <c r="E33" s="1376"/>
      <c r="F33" s="1376"/>
      <c r="G33" s="1376"/>
      <c r="H33" s="1377"/>
      <c r="I33" s="2587"/>
      <c r="J33" s="2588"/>
      <c r="K33" s="2588"/>
      <c r="L33" s="2588"/>
      <c r="M33" s="2588"/>
      <c r="N33" s="2588"/>
      <c r="O33" s="2588"/>
      <c r="P33" s="2588"/>
      <c r="Q33" s="2588"/>
      <c r="R33" s="2588"/>
      <c r="S33" s="2588"/>
      <c r="T33" s="2588"/>
      <c r="U33" s="2588"/>
      <c r="V33" s="2588"/>
      <c r="W33" s="2588"/>
      <c r="X33" s="2589"/>
      <c r="Y33" s="1398"/>
      <c r="Z33" s="1376"/>
      <c r="AA33" s="1376"/>
      <c r="AB33" s="1376"/>
      <c r="AC33" s="1376"/>
      <c r="AD33" s="1377"/>
      <c r="AE33" s="2483"/>
      <c r="AF33" s="2484"/>
      <c r="AG33" s="2484"/>
      <c r="AH33" s="2484"/>
      <c r="AI33" s="2484"/>
      <c r="AJ33" s="2484"/>
      <c r="AK33" s="2484"/>
      <c r="AL33" s="2484"/>
      <c r="AM33" s="2484"/>
      <c r="AN33" s="2484"/>
      <c r="AO33" s="2484"/>
      <c r="AP33" s="2484"/>
      <c r="AQ33" s="2484"/>
      <c r="AR33" s="2484"/>
      <c r="AS33" s="2484"/>
      <c r="AT33" s="2485"/>
      <c r="AU33" s="12"/>
      <c r="AV33" s="511"/>
      <c r="AW33" s="4"/>
      <c r="AX33" s="4"/>
      <c r="AY33" s="4"/>
      <c r="BA33" s="4"/>
      <c r="BB33" s="4"/>
      <c r="BC33" s="4"/>
      <c r="BD33" s="4"/>
      <c r="BE33" s="4"/>
      <c r="BF33" s="5"/>
      <c r="BG33" s="5"/>
      <c r="BH33" s="5"/>
      <c r="BI33" s="5"/>
      <c r="BJ33" s="5"/>
      <c r="BK33" s="5"/>
      <c r="BL33" s="5"/>
      <c r="BM33" s="5"/>
      <c r="BN33" s="306" t="s">
        <v>3039</v>
      </c>
      <c r="BO33" s="5" t="s">
        <v>1788</v>
      </c>
      <c r="BP33" s="5" t="s">
        <v>1789</v>
      </c>
      <c r="BQ33" s="5" t="s">
        <v>3016</v>
      </c>
      <c r="BR33" s="100"/>
      <c r="BS33" s="5"/>
      <c r="BT33" s="5"/>
      <c r="BU33" s="5"/>
    </row>
    <row r="34" spans="1:79" ht="18.649999999999999" customHeight="1">
      <c r="A34" s="3"/>
      <c r="B34" s="84"/>
      <c r="C34" s="1421" t="s">
        <v>341</v>
      </c>
      <c r="D34" s="1422"/>
      <c r="E34" s="1422"/>
      <c r="F34" s="1422"/>
      <c r="G34" s="1422"/>
      <c r="H34" s="1423"/>
      <c r="I34" s="738"/>
      <c r="J34" s="1424" t="str">
        <f>VLOOKUP(I36,BO2:BP49,2,FALSE)</f>
        <v>（自動表示）</v>
      </c>
      <c r="K34" s="1424"/>
      <c r="L34" s="1424"/>
      <c r="M34" s="1425"/>
      <c r="N34" s="739" t="s">
        <v>1854</v>
      </c>
      <c r="O34" s="2494"/>
      <c r="P34" s="2494"/>
      <c r="Q34" s="2494"/>
      <c r="R34" s="2494"/>
      <c r="S34" s="2494"/>
      <c r="T34" s="2494"/>
      <c r="U34" s="2494"/>
      <c r="V34" s="2494"/>
      <c r="W34" s="2494"/>
      <c r="X34" s="2494"/>
      <c r="Y34" s="739"/>
      <c r="Z34" s="2494"/>
      <c r="AA34" s="2494"/>
      <c r="AB34" s="2494"/>
      <c r="AC34" s="2494"/>
      <c r="AD34" s="2494"/>
      <c r="AE34" s="2494"/>
      <c r="AF34" s="2494"/>
      <c r="AG34" s="2494"/>
      <c r="AH34" s="2494"/>
      <c r="AI34" s="2495"/>
      <c r="AJ34" s="739"/>
      <c r="AK34" s="2489"/>
      <c r="AL34" s="2489"/>
      <c r="AM34" s="2489"/>
      <c r="AN34" s="2489"/>
      <c r="AO34" s="2489"/>
      <c r="AP34" s="2489"/>
      <c r="AQ34" s="2489"/>
      <c r="AR34" s="2489"/>
      <c r="AS34" s="2489"/>
      <c r="AT34" s="2490"/>
      <c r="AU34" s="12"/>
      <c r="AV34" s="511" t="str">
        <f>IF(ISERROR(FIND({"１","２","３","４","５","６","７","８","９","０","1","2","3","4","5","6","7","8","9","0","-","―","－","-","・","！","!","@","&amp;","."},O34&amp;Z34&amp;AK34)),"OK","NG")</f>
        <v>OK</v>
      </c>
      <c r="AW34" s="4"/>
      <c r="AX34" s="4"/>
      <c r="AY34" s="4"/>
      <c r="BA34" s="4"/>
      <c r="BB34" s="4"/>
      <c r="BC34" s="4"/>
      <c r="BD34" s="4"/>
      <c r="BE34" s="4"/>
      <c r="BF34" s="5"/>
      <c r="BG34" s="5"/>
      <c r="BH34" s="5"/>
      <c r="BI34" s="5"/>
      <c r="BJ34" s="5"/>
      <c r="BK34" s="5"/>
      <c r="BL34" s="5"/>
      <c r="BM34" s="5"/>
      <c r="BN34" s="306" t="s">
        <v>3040</v>
      </c>
      <c r="BO34" s="5" t="s">
        <v>1790</v>
      </c>
      <c r="BP34" s="5" t="s">
        <v>1791</v>
      </c>
      <c r="BQ34" s="5" t="s">
        <v>3017</v>
      </c>
      <c r="BR34" s="100"/>
      <c r="BS34" s="5"/>
      <c r="BT34" s="5"/>
      <c r="BU34" s="5"/>
    </row>
    <row r="35" spans="1:79" ht="18.649999999999999" customHeight="1">
      <c r="A35" s="3"/>
      <c r="B35" s="84"/>
      <c r="C35" s="1354" t="s">
        <v>784</v>
      </c>
      <c r="D35" s="1355"/>
      <c r="E35" s="1355"/>
      <c r="F35" s="1355"/>
      <c r="G35" s="1355"/>
      <c r="H35" s="1356"/>
      <c r="I35" s="690" t="s">
        <v>345</v>
      </c>
      <c r="J35" s="1431"/>
      <c r="K35" s="1431"/>
      <c r="L35" s="691" t="s">
        <v>346</v>
      </c>
      <c r="M35" s="1432"/>
      <c r="N35" s="1432"/>
      <c r="O35" s="691"/>
      <c r="P35" s="691"/>
      <c r="Q35" s="692"/>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3"/>
      <c r="AU35" s="12"/>
      <c r="AV35" s="511"/>
      <c r="AW35" s="4"/>
      <c r="AX35" s="4"/>
      <c r="AY35" s="4"/>
      <c r="BA35" s="4"/>
      <c r="BB35" s="4"/>
      <c r="BC35" s="4"/>
      <c r="BD35" s="4"/>
      <c r="BE35" s="4"/>
      <c r="BF35" s="5"/>
      <c r="BG35" s="5"/>
      <c r="BH35" s="5"/>
      <c r="BI35" s="5"/>
      <c r="BJ35" s="5"/>
      <c r="BK35" s="5"/>
      <c r="BL35" s="5"/>
      <c r="BM35" s="5"/>
      <c r="BN35" s="306" t="s">
        <v>3041</v>
      </c>
      <c r="BO35" s="5" t="s">
        <v>1792</v>
      </c>
      <c r="BP35" s="5" t="s">
        <v>1793</v>
      </c>
      <c r="BQ35" s="5" t="s">
        <v>3018</v>
      </c>
      <c r="BR35" s="100"/>
      <c r="BS35" s="5"/>
      <c r="BT35" s="5"/>
      <c r="BU35" s="5"/>
    </row>
    <row r="36" spans="1:79" ht="18.649999999999999" customHeight="1">
      <c r="A36" s="3"/>
      <c r="B36" s="84"/>
      <c r="C36" s="1430"/>
      <c r="D36" s="1358"/>
      <c r="E36" s="1358"/>
      <c r="F36" s="1358"/>
      <c r="G36" s="1358"/>
      <c r="H36" s="1359"/>
      <c r="I36" s="1433" t="s">
        <v>684</v>
      </c>
      <c r="J36" s="1434"/>
      <c r="K36" s="1434"/>
      <c r="L36" s="1434"/>
      <c r="M36" s="1434"/>
      <c r="N36" s="1404"/>
      <c r="O36" s="1404"/>
      <c r="P36" s="1404"/>
      <c r="Q36" s="1404"/>
      <c r="R36" s="1404"/>
      <c r="S36" s="1404"/>
      <c r="T36" s="1404"/>
      <c r="U36" s="1404"/>
      <c r="V36" s="1404"/>
      <c r="W36" s="1404"/>
      <c r="X36" s="1404"/>
      <c r="Y36" s="1404"/>
      <c r="Z36" s="1404"/>
      <c r="AA36" s="1404"/>
      <c r="AB36" s="1404"/>
      <c r="AC36" s="1404"/>
      <c r="AD36" s="1404"/>
      <c r="AE36" s="1404"/>
      <c r="AF36" s="1404"/>
      <c r="AG36" s="1404"/>
      <c r="AH36" s="1404"/>
      <c r="AI36" s="1404"/>
      <c r="AJ36" s="1404"/>
      <c r="AK36" s="1404"/>
      <c r="AL36" s="1404"/>
      <c r="AM36" s="1404"/>
      <c r="AN36" s="1404"/>
      <c r="AO36" s="1404"/>
      <c r="AP36" s="1404"/>
      <c r="AQ36" s="1404"/>
      <c r="AR36" s="1404"/>
      <c r="AS36" s="1404"/>
      <c r="AT36" s="2496"/>
      <c r="AU36" s="12"/>
      <c r="AV36" s="511" t="str">
        <f>LEFT(I36,2)</f>
        <v>00</v>
      </c>
      <c r="AW36" s="4" t="str">
        <f>MID(I36,4,LEN(I36)-3)</f>
        <v>選択して下さい</v>
      </c>
      <c r="AX36" s="4"/>
      <c r="AY36" s="4"/>
      <c r="AZ36" s="4"/>
      <c r="BA36" s="4"/>
      <c r="BB36" s="4"/>
      <c r="BC36" s="4"/>
      <c r="BD36" s="4"/>
      <c r="BE36" s="4"/>
      <c r="BF36" s="5"/>
      <c r="BG36" s="5"/>
      <c r="BH36" s="5"/>
      <c r="BI36" s="5"/>
      <c r="BJ36" s="5"/>
      <c r="BK36" s="5"/>
      <c r="BL36" s="5"/>
      <c r="BM36" s="5"/>
      <c r="BN36" s="306" t="s">
        <v>3042</v>
      </c>
      <c r="BO36" s="5" t="s">
        <v>1794</v>
      </c>
      <c r="BP36" s="5" t="s">
        <v>1795</v>
      </c>
      <c r="BQ36" s="5" t="s">
        <v>3019</v>
      </c>
      <c r="BR36" s="100"/>
      <c r="BS36" s="5"/>
      <c r="BT36" s="5"/>
      <c r="BU36" s="5"/>
    </row>
    <row r="37" spans="1:79" s="7" customFormat="1" ht="18.649999999999999" customHeight="1">
      <c r="A37" s="3"/>
      <c r="B37" s="84"/>
      <c r="C37" s="1360"/>
      <c r="D37" s="1361"/>
      <c r="E37" s="1361"/>
      <c r="F37" s="1361"/>
      <c r="G37" s="1361"/>
      <c r="H37" s="1362"/>
      <c r="I37" s="1435"/>
      <c r="J37" s="1436"/>
      <c r="K37" s="1436"/>
      <c r="L37" s="1436"/>
      <c r="M37" s="1436"/>
      <c r="N37" s="1405"/>
      <c r="O37" s="1405"/>
      <c r="P37" s="1405"/>
      <c r="Q37" s="1405"/>
      <c r="R37" s="1405"/>
      <c r="S37" s="1405"/>
      <c r="T37" s="1405"/>
      <c r="U37" s="1405"/>
      <c r="V37" s="1405"/>
      <c r="W37" s="1405"/>
      <c r="X37" s="1405"/>
      <c r="Y37" s="1405"/>
      <c r="Z37" s="1405"/>
      <c r="AA37" s="1405"/>
      <c r="AB37" s="1405"/>
      <c r="AC37" s="1405"/>
      <c r="AD37" s="1405"/>
      <c r="AE37" s="1405"/>
      <c r="AF37" s="1405"/>
      <c r="AG37" s="1405"/>
      <c r="AH37" s="1405"/>
      <c r="AI37" s="1405"/>
      <c r="AJ37" s="1405"/>
      <c r="AK37" s="1405"/>
      <c r="AL37" s="1405"/>
      <c r="AM37" s="1405"/>
      <c r="AN37" s="1405"/>
      <c r="AO37" s="1405"/>
      <c r="AP37" s="1405"/>
      <c r="AQ37" s="1405"/>
      <c r="AR37" s="1405"/>
      <c r="AS37" s="1405"/>
      <c r="AT37" s="2497"/>
      <c r="AU37" s="12"/>
      <c r="AV37" s="511"/>
      <c r="AW37" s="4"/>
      <c r="AX37" s="4"/>
      <c r="AY37" s="4"/>
      <c r="AZ37" s="4"/>
      <c r="BA37" s="4"/>
      <c r="BB37" s="4"/>
      <c r="BC37" s="4"/>
      <c r="BD37" s="4"/>
      <c r="BE37" s="4"/>
      <c r="BF37" s="5"/>
      <c r="BG37" s="5"/>
      <c r="BH37" s="5"/>
      <c r="BI37" s="5"/>
      <c r="BJ37" s="5"/>
      <c r="BK37" s="5"/>
      <c r="BL37" s="5"/>
      <c r="BM37" s="5"/>
      <c r="BN37" s="306" t="s">
        <v>3043</v>
      </c>
      <c r="BO37" s="5" t="s">
        <v>1796</v>
      </c>
      <c r="BP37" s="5" t="s">
        <v>1797</v>
      </c>
      <c r="BQ37" s="5" t="s">
        <v>3020</v>
      </c>
      <c r="BR37" s="100"/>
      <c r="BS37" s="5"/>
      <c r="BT37" s="5"/>
      <c r="BU37" s="5"/>
      <c r="BV37" s="6"/>
      <c r="BW37" s="6"/>
      <c r="BX37" s="6"/>
      <c r="BY37" s="6"/>
      <c r="BZ37" s="6"/>
      <c r="CA37" s="6"/>
    </row>
    <row r="38" spans="1:79" s="7" customFormat="1" ht="18.649999999999999" customHeight="1">
      <c r="A38" s="3"/>
      <c r="B38" s="84"/>
      <c r="C38" s="1408" t="s">
        <v>351</v>
      </c>
      <c r="D38" s="1409"/>
      <c r="E38" s="1409"/>
      <c r="F38" s="1409"/>
      <c r="G38" s="1409"/>
      <c r="H38" s="1410"/>
      <c r="I38" s="1411"/>
      <c r="J38" s="1412"/>
      <c r="K38" s="1412"/>
      <c r="L38" s="1412"/>
      <c r="M38" s="1412"/>
      <c r="N38" s="1412"/>
      <c r="O38" s="1412"/>
      <c r="P38" s="1412"/>
      <c r="Q38" s="1412"/>
      <c r="R38" s="1412"/>
      <c r="S38" s="1412"/>
      <c r="T38" s="1412"/>
      <c r="U38" s="1412"/>
      <c r="V38" s="1412"/>
      <c r="W38" s="1412"/>
      <c r="X38" s="1413"/>
      <c r="Y38" s="1414" t="s">
        <v>352</v>
      </c>
      <c r="Z38" s="1415"/>
      <c r="AA38" s="1415"/>
      <c r="AB38" s="1415"/>
      <c r="AC38" s="1415"/>
      <c r="AD38" s="1416"/>
      <c r="AE38" s="1417"/>
      <c r="AF38" s="1418"/>
      <c r="AG38" s="1418"/>
      <c r="AH38" s="1418"/>
      <c r="AI38" s="1419"/>
      <c r="AJ38" s="1419"/>
      <c r="AK38" s="1419"/>
      <c r="AL38" s="1419"/>
      <c r="AM38" s="1419"/>
      <c r="AN38" s="1419"/>
      <c r="AO38" s="1419"/>
      <c r="AP38" s="1419"/>
      <c r="AQ38" s="1419"/>
      <c r="AR38" s="1419"/>
      <c r="AS38" s="1419"/>
      <c r="AT38" s="1420"/>
      <c r="AU38" s="12"/>
      <c r="AV38" s="511"/>
      <c r="AW38" s="4"/>
      <c r="AX38" s="4"/>
      <c r="AY38" s="4"/>
      <c r="AZ38" s="18"/>
      <c r="BA38" s="4"/>
      <c r="BB38" s="4"/>
      <c r="BC38" s="4"/>
      <c r="BD38" s="4"/>
      <c r="BE38" s="4"/>
      <c r="BF38" s="5"/>
      <c r="BG38" s="5"/>
      <c r="BH38" s="5"/>
      <c r="BI38" s="5"/>
      <c r="BJ38" s="5"/>
      <c r="BK38" s="5"/>
      <c r="BL38" s="5"/>
      <c r="BM38" s="5"/>
      <c r="BN38" s="306" t="s">
        <v>3044</v>
      </c>
      <c r="BO38" s="5" t="s">
        <v>1798</v>
      </c>
      <c r="BP38" s="5" t="s">
        <v>1799</v>
      </c>
      <c r="BQ38" s="5" t="s">
        <v>3021</v>
      </c>
      <c r="BR38" s="100"/>
      <c r="BS38" s="5"/>
      <c r="BT38" s="5"/>
      <c r="BU38" s="5"/>
      <c r="BV38" s="6"/>
      <c r="BW38" s="6"/>
      <c r="BX38" s="6"/>
      <c r="BY38" s="6"/>
      <c r="BZ38" s="6"/>
      <c r="CA38" s="6"/>
    </row>
    <row r="39" spans="1:79" s="7" customFormat="1" ht="18.649999999999999" customHeight="1">
      <c r="A39" s="3"/>
      <c r="B39" s="84"/>
      <c r="C39" s="1441" t="s">
        <v>354</v>
      </c>
      <c r="D39" s="1442"/>
      <c r="E39" s="1442"/>
      <c r="F39" s="1442"/>
      <c r="G39" s="1442"/>
      <c r="H39" s="1443"/>
      <c r="I39" s="1444" t="s">
        <v>331</v>
      </c>
      <c r="J39" s="1445"/>
      <c r="K39" s="1419"/>
      <c r="L39" s="1419"/>
      <c r="M39" s="505" t="s">
        <v>332</v>
      </c>
      <c r="N39" s="1446"/>
      <c r="O39" s="1446"/>
      <c r="P39" s="21" t="s">
        <v>333</v>
      </c>
      <c r="Q39" s="1446"/>
      <c r="R39" s="1446"/>
      <c r="S39" s="1438" t="s">
        <v>334</v>
      </c>
      <c r="T39" s="1439"/>
      <c r="U39" s="1414" t="s">
        <v>355</v>
      </c>
      <c r="V39" s="1415"/>
      <c r="W39" s="1415"/>
      <c r="X39" s="1415"/>
      <c r="Y39" s="1415"/>
      <c r="Z39" s="1416"/>
      <c r="AA39" s="1437"/>
      <c r="AB39" s="1437"/>
      <c r="AC39" s="1437"/>
      <c r="AD39" s="1437"/>
      <c r="AE39" s="1437"/>
      <c r="AF39" s="1438" t="s">
        <v>356</v>
      </c>
      <c r="AG39" s="1439"/>
      <c r="AH39" s="1414" t="s">
        <v>357</v>
      </c>
      <c r="AI39" s="1415"/>
      <c r="AJ39" s="1415"/>
      <c r="AK39" s="1415"/>
      <c r="AL39" s="1415"/>
      <c r="AM39" s="1416"/>
      <c r="AN39" s="1437"/>
      <c r="AO39" s="1437"/>
      <c r="AP39" s="1437"/>
      <c r="AQ39" s="1437"/>
      <c r="AR39" s="1437"/>
      <c r="AS39" s="1438" t="s">
        <v>356</v>
      </c>
      <c r="AT39" s="1440"/>
      <c r="AU39" s="12"/>
      <c r="AV39" s="511"/>
      <c r="AW39" s="4"/>
      <c r="AX39" s="4"/>
      <c r="AY39" s="4"/>
      <c r="AZ39" s="18"/>
      <c r="BA39" s="4"/>
      <c r="BB39" s="4"/>
      <c r="BC39" s="4"/>
      <c r="BD39" s="4"/>
      <c r="BE39" s="4"/>
      <c r="BF39" s="5"/>
      <c r="BG39" s="5"/>
      <c r="BH39" s="5"/>
      <c r="BI39" s="5"/>
      <c r="BJ39" s="5"/>
      <c r="BK39" s="5"/>
      <c r="BL39" s="5"/>
      <c r="BM39" s="5"/>
      <c r="BN39" s="306" t="s">
        <v>3045</v>
      </c>
      <c r="BO39" s="5" t="s">
        <v>1800</v>
      </c>
      <c r="BP39" s="5" t="s">
        <v>1801</v>
      </c>
      <c r="BQ39" s="5" t="s">
        <v>3022</v>
      </c>
      <c r="BR39" s="100"/>
      <c r="BS39" s="5"/>
      <c r="BT39" s="5"/>
      <c r="BU39" s="5"/>
      <c r="BV39" s="6"/>
      <c r="BW39" s="6"/>
      <c r="BX39" s="6"/>
      <c r="BY39" s="6"/>
      <c r="BZ39" s="6"/>
      <c r="CA39" s="6"/>
    </row>
    <row r="40" spans="1:79" ht="21" customHeight="1">
      <c r="A40" s="3"/>
      <c r="B40" s="84"/>
      <c r="C40" s="1447" t="s">
        <v>913</v>
      </c>
      <c r="D40" s="1442"/>
      <c r="E40" s="1442"/>
      <c r="F40" s="1442"/>
      <c r="G40" s="1442"/>
      <c r="H40" s="1443"/>
      <c r="I40" s="1448"/>
      <c r="J40" s="1449"/>
      <c r="K40" s="1449"/>
      <c r="L40" s="1449"/>
      <c r="M40" s="1449"/>
      <c r="N40" s="1449"/>
      <c r="O40" s="1449"/>
      <c r="P40" s="1449"/>
      <c r="Q40" s="1449"/>
      <c r="R40" s="1449"/>
      <c r="S40" s="1449"/>
      <c r="T40" s="1449"/>
      <c r="U40" s="1449"/>
      <c r="V40" s="1449"/>
      <c r="W40" s="1449"/>
      <c r="X40" s="1449"/>
      <c r="Y40" s="1449"/>
      <c r="Z40" s="1449"/>
      <c r="AA40" s="1449"/>
      <c r="AB40" s="1449"/>
      <c r="AC40" s="1449"/>
      <c r="AD40" s="1449"/>
      <c r="AE40" s="1449"/>
      <c r="AF40" s="1449"/>
      <c r="AG40" s="1449"/>
      <c r="AH40" s="1449"/>
      <c r="AI40" s="1449"/>
      <c r="AJ40" s="1449"/>
      <c r="AK40" s="1449"/>
      <c r="AL40" s="1449"/>
      <c r="AM40" s="1449"/>
      <c r="AN40" s="1449"/>
      <c r="AO40" s="1449"/>
      <c r="AP40" s="1449"/>
      <c r="AQ40" s="1449"/>
      <c r="AR40" s="1449"/>
      <c r="AS40" s="1449"/>
      <c r="AT40" s="1450"/>
      <c r="AU40" s="12"/>
      <c r="AV40" s="511"/>
      <c r="AW40" s="4"/>
      <c r="AX40" s="4"/>
      <c r="AY40" s="4"/>
      <c r="BA40" s="4"/>
      <c r="BB40" s="4"/>
      <c r="BC40" s="4"/>
      <c r="BD40" s="4"/>
      <c r="BE40" s="4"/>
      <c r="BF40" s="5"/>
      <c r="BG40" s="5"/>
      <c r="BH40" s="5"/>
      <c r="BI40" s="5"/>
      <c r="BJ40" s="5"/>
      <c r="BK40" s="5"/>
      <c r="BL40" s="5"/>
      <c r="BM40" s="5"/>
      <c r="BN40" s="306" t="s">
        <v>3046</v>
      </c>
      <c r="BO40" s="5" t="s">
        <v>1802</v>
      </c>
      <c r="BP40" s="5" t="s">
        <v>1803</v>
      </c>
      <c r="BQ40" s="5" t="s">
        <v>3023</v>
      </c>
      <c r="BR40" s="100"/>
      <c r="BS40" s="5"/>
      <c r="BT40" s="5"/>
      <c r="BU40" s="5"/>
    </row>
    <row r="41" spans="1:79" ht="18.649999999999999" customHeight="1">
      <c r="A41" s="3"/>
      <c r="B41" s="84"/>
      <c r="C41" s="1375"/>
      <c r="D41" s="1376"/>
      <c r="E41" s="1376"/>
      <c r="F41" s="1376"/>
      <c r="G41" s="1376"/>
      <c r="H41" s="1377"/>
      <c r="I41" s="1369"/>
      <c r="J41" s="1370"/>
      <c r="K41" s="1370"/>
      <c r="L41" s="1370"/>
      <c r="M41" s="1370"/>
      <c r="N41" s="1370"/>
      <c r="O41" s="1370"/>
      <c r="P41" s="1370"/>
      <c r="Q41" s="1370"/>
      <c r="R41" s="1370"/>
      <c r="S41" s="1370"/>
      <c r="T41" s="1370"/>
      <c r="U41" s="1370"/>
      <c r="V41" s="1370"/>
      <c r="W41" s="1370"/>
      <c r="X41" s="1370"/>
      <c r="Y41" s="1370"/>
      <c r="Z41" s="1370"/>
      <c r="AA41" s="1370"/>
      <c r="AB41" s="1370"/>
      <c r="AC41" s="1370"/>
      <c r="AD41" s="1370"/>
      <c r="AE41" s="1370"/>
      <c r="AF41" s="1370"/>
      <c r="AG41" s="1370"/>
      <c r="AH41" s="1370"/>
      <c r="AI41" s="1370"/>
      <c r="AJ41" s="1370"/>
      <c r="AK41" s="1370"/>
      <c r="AL41" s="1370"/>
      <c r="AM41" s="1370"/>
      <c r="AN41" s="1370"/>
      <c r="AO41" s="1370"/>
      <c r="AP41" s="1370"/>
      <c r="AQ41" s="1370"/>
      <c r="AR41" s="1370"/>
      <c r="AS41" s="1370"/>
      <c r="AT41" s="1371"/>
      <c r="AU41" s="12"/>
      <c r="AV41" s="511"/>
      <c r="AW41" s="4"/>
      <c r="AX41" s="4"/>
      <c r="AY41" s="4"/>
      <c r="BA41" s="4"/>
      <c r="BB41" s="4"/>
      <c r="BC41" s="4"/>
      <c r="BD41" s="4"/>
      <c r="BE41" s="4"/>
      <c r="BF41" s="5"/>
      <c r="BG41" s="5"/>
      <c r="BH41" s="5"/>
      <c r="BI41" s="5"/>
      <c r="BJ41" s="5"/>
      <c r="BK41" s="5"/>
      <c r="BL41" s="5"/>
      <c r="BM41" s="5"/>
      <c r="BN41" s="306" t="s">
        <v>3047</v>
      </c>
      <c r="BO41" s="5" t="s">
        <v>1804</v>
      </c>
      <c r="BP41" s="16" t="s">
        <v>1805</v>
      </c>
      <c r="BQ41" s="5" t="s">
        <v>3024</v>
      </c>
      <c r="BR41" s="100"/>
      <c r="BS41" s="5"/>
      <c r="BT41" s="5"/>
      <c r="BU41" s="5"/>
    </row>
    <row r="42" spans="1:79" ht="18.649999999999999" customHeight="1">
      <c r="A42" s="3"/>
      <c r="B42" s="84"/>
      <c r="C42" s="1441" t="s">
        <v>753</v>
      </c>
      <c r="D42" s="1442"/>
      <c r="E42" s="1442"/>
      <c r="F42" s="1442"/>
      <c r="G42" s="1442"/>
      <c r="H42" s="1443"/>
      <c r="I42" s="1451"/>
      <c r="J42" s="1452"/>
      <c r="K42" s="1452"/>
      <c r="L42" s="1452"/>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452"/>
      <c r="AM42" s="1452"/>
      <c r="AN42" s="1452"/>
      <c r="AO42" s="1452"/>
      <c r="AP42" s="1452"/>
      <c r="AQ42" s="1452"/>
      <c r="AR42" s="1452"/>
      <c r="AS42" s="1452"/>
      <c r="AT42" s="1453"/>
      <c r="AU42" s="12"/>
      <c r="AV42" s="511"/>
      <c r="AW42" s="4"/>
      <c r="AX42" s="4"/>
      <c r="AY42" s="4"/>
      <c r="BA42" s="4"/>
      <c r="BB42" s="4"/>
      <c r="BC42" s="4"/>
      <c r="BD42" s="4"/>
      <c r="BE42" s="4"/>
      <c r="BF42" s="5"/>
      <c r="BG42" s="5"/>
      <c r="BH42" s="5"/>
      <c r="BI42" s="5"/>
      <c r="BJ42" s="5"/>
      <c r="BK42" s="5"/>
      <c r="BL42" s="5"/>
      <c r="BM42" s="5"/>
      <c r="BN42" s="306" t="s">
        <v>703</v>
      </c>
      <c r="BO42" s="16" t="s">
        <v>1806</v>
      </c>
      <c r="BP42" s="16" t="s">
        <v>1807</v>
      </c>
      <c r="BQ42" s="5" t="s">
        <v>3025</v>
      </c>
      <c r="BR42" s="100"/>
      <c r="BS42" s="5"/>
      <c r="BT42" s="5"/>
      <c r="BU42" s="5"/>
    </row>
    <row r="43" spans="1:79" ht="18.649999999999999" customHeight="1" thickBot="1">
      <c r="A43" s="3"/>
      <c r="B43" s="84"/>
      <c r="C43" s="1454" t="s">
        <v>752</v>
      </c>
      <c r="D43" s="1455"/>
      <c r="E43" s="1455"/>
      <c r="F43" s="1455"/>
      <c r="G43" s="1455"/>
      <c r="H43" s="1456"/>
      <c r="I43" s="1457"/>
      <c r="J43" s="1458"/>
      <c r="K43" s="1458"/>
      <c r="L43" s="1458"/>
      <c r="M43" s="1458"/>
      <c r="N43" s="1458"/>
      <c r="O43" s="1459" t="s">
        <v>721</v>
      </c>
      <c r="P43" s="1459"/>
      <c r="Q43" s="1460"/>
      <c r="R43" s="1461" t="s">
        <v>722</v>
      </c>
      <c r="S43" s="1455"/>
      <c r="T43" s="1455"/>
      <c r="U43" s="1455"/>
      <c r="V43" s="1455"/>
      <c r="W43" s="1456"/>
      <c r="X43" s="1457"/>
      <c r="Y43" s="1458"/>
      <c r="Z43" s="1458"/>
      <c r="AA43" s="1458"/>
      <c r="AB43" s="1458"/>
      <c r="AC43" s="1459" t="s">
        <v>723</v>
      </c>
      <c r="AD43" s="1459"/>
      <c r="AE43" s="1459"/>
      <c r="AF43" s="1462" t="s">
        <v>912</v>
      </c>
      <c r="AG43" s="1463"/>
      <c r="AH43" s="1463"/>
      <c r="AI43" s="1463"/>
      <c r="AJ43" s="1463"/>
      <c r="AK43" s="1464"/>
      <c r="AL43" s="1465"/>
      <c r="AM43" s="1466"/>
      <c r="AN43" s="1466"/>
      <c r="AO43" s="1466"/>
      <c r="AP43" s="1466"/>
      <c r="AQ43" s="1466"/>
      <c r="AR43" s="1466"/>
      <c r="AS43" s="1466"/>
      <c r="AT43" s="1467"/>
      <c r="AU43" s="12"/>
      <c r="AV43" s="4" t="str">
        <f>IF(OR(LEN(AL43)=13,AV13=2),"OK","NG")</f>
        <v>NG</v>
      </c>
      <c r="AW43" s="4"/>
      <c r="AX43" s="4"/>
      <c r="AY43" s="4"/>
      <c r="BA43" s="4"/>
      <c r="BB43" s="4"/>
      <c r="BC43" s="4"/>
      <c r="BD43" s="4"/>
      <c r="BE43" s="4"/>
      <c r="BF43" s="5"/>
      <c r="BG43" s="5"/>
      <c r="BH43" s="5"/>
      <c r="BI43" s="5"/>
      <c r="BJ43" s="5"/>
      <c r="BK43" s="5"/>
      <c r="BL43" s="5"/>
      <c r="BM43" s="5"/>
      <c r="BN43" s="306" t="s">
        <v>3048</v>
      </c>
      <c r="BO43" s="16" t="s">
        <v>1808</v>
      </c>
      <c r="BP43" s="26" t="s">
        <v>1809</v>
      </c>
      <c r="BQ43" s="5" t="s">
        <v>3026</v>
      </c>
      <c r="BR43" s="100"/>
      <c r="BS43" s="5"/>
      <c r="BT43" s="5"/>
      <c r="BU43" s="5"/>
    </row>
    <row r="44" spans="1:79" ht="18.649999999999999" customHeight="1">
      <c r="A44" s="3"/>
      <c r="B44" s="84"/>
      <c r="C44" s="22"/>
      <c r="D44" s="22"/>
      <c r="E44" s="22"/>
      <c r="F44" s="22"/>
      <c r="G44" s="22"/>
      <c r="H44" s="22"/>
      <c r="I44" s="145"/>
      <c r="J44" s="146"/>
      <c r="K44" s="146"/>
      <c r="L44" s="146"/>
      <c r="M44" s="146"/>
      <c r="N44" s="146"/>
      <c r="O44" s="146"/>
      <c r="P44" s="146"/>
      <c r="Q44" s="146"/>
      <c r="R44" s="146"/>
      <c r="S44" s="146"/>
      <c r="T44" s="146"/>
      <c r="U44" s="146"/>
      <c r="V44" s="146"/>
      <c r="W44" s="146"/>
      <c r="X44" s="146"/>
      <c r="Y44" s="146"/>
      <c r="Z44" s="146"/>
      <c r="AA44" s="1468" t="s">
        <v>1209</v>
      </c>
      <c r="AB44" s="1468"/>
      <c r="AC44" s="1468"/>
      <c r="AD44" s="1468"/>
      <c r="AE44" s="1468"/>
      <c r="AF44" s="1468"/>
      <c r="AG44" s="1468"/>
      <c r="AH44" s="1468"/>
      <c r="AI44" s="1468"/>
      <c r="AJ44" s="1468"/>
      <c r="AK44" s="1468"/>
      <c r="AL44" s="1468"/>
      <c r="AM44" s="1468"/>
      <c r="AN44" s="1468"/>
      <c r="AO44" s="1468"/>
      <c r="AP44" s="1468"/>
      <c r="AQ44" s="1468"/>
      <c r="AR44" s="1468"/>
      <c r="AS44" s="1468"/>
      <c r="AT44" s="1468"/>
      <c r="AU44" s="12"/>
      <c r="AV44" s="511"/>
      <c r="AW44" s="4"/>
      <c r="AX44" s="4"/>
      <c r="AY44" s="4"/>
      <c r="BA44" s="4"/>
      <c r="BB44" s="4"/>
      <c r="BC44" s="4"/>
      <c r="BD44" s="4"/>
      <c r="BE44" s="4"/>
      <c r="BF44" s="5"/>
      <c r="BG44" s="5"/>
      <c r="BH44" s="5"/>
      <c r="BI44" s="16"/>
      <c r="BJ44" s="16"/>
      <c r="BK44" s="16"/>
      <c r="BL44" s="16"/>
      <c r="BM44" s="16"/>
      <c r="BN44" s="306" t="s">
        <v>3049</v>
      </c>
      <c r="BO44" s="26" t="s">
        <v>1810</v>
      </c>
      <c r="BP44" s="5" t="s">
        <v>1811</v>
      </c>
      <c r="BQ44" s="5" t="s">
        <v>3027</v>
      </c>
      <c r="BR44" s="100"/>
      <c r="BS44" s="5"/>
      <c r="BT44" s="5"/>
      <c r="BU44" s="5"/>
    </row>
    <row r="45" spans="1:79" ht="18.649999999999999" customHeight="1">
      <c r="A45" s="3"/>
      <c r="B45" s="84"/>
      <c r="C45" s="22"/>
      <c r="D45" s="22"/>
      <c r="E45" s="22"/>
      <c r="F45" s="22"/>
      <c r="G45" s="22"/>
      <c r="H45" s="22"/>
      <c r="I45" s="145"/>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2"/>
      <c r="AV45" s="511"/>
      <c r="AW45" s="4"/>
      <c r="AX45" s="4"/>
      <c r="AY45" s="4"/>
      <c r="BA45" s="4"/>
      <c r="BB45" s="4"/>
      <c r="BC45" s="4"/>
      <c r="BD45" s="4"/>
      <c r="BE45" s="4"/>
      <c r="BF45" s="5"/>
      <c r="BG45" s="5"/>
      <c r="BH45" s="5"/>
      <c r="BI45" s="16"/>
      <c r="BJ45" s="16"/>
      <c r="BK45" s="16"/>
      <c r="BL45" s="16"/>
      <c r="BM45" s="16"/>
      <c r="BN45" s="306" t="s">
        <v>3050</v>
      </c>
      <c r="BO45" s="5" t="s">
        <v>1812</v>
      </c>
      <c r="BP45" s="5" t="s">
        <v>1813</v>
      </c>
      <c r="BQ45" s="5" t="s">
        <v>3028</v>
      </c>
      <c r="BR45" s="100"/>
      <c r="BS45" s="5"/>
      <c r="BT45" s="5"/>
      <c r="BU45" s="5"/>
    </row>
    <row r="46" spans="1:79" ht="18.649999999999999" customHeight="1">
      <c r="A46" s="3"/>
      <c r="B46" s="84"/>
      <c r="C46" s="22"/>
      <c r="D46" s="22"/>
      <c r="E46" s="22"/>
      <c r="F46" s="22"/>
      <c r="G46" s="22"/>
      <c r="H46" s="22"/>
      <c r="I46" s="145"/>
      <c r="J46" s="146"/>
      <c r="K46" s="146"/>
      <c r="L46" s="146"/>
      <c r="M46" s="1341" t="s">
        <v>787</v>
      </c>
      <c r="N46" s="1341"/>
      <c r="O46" s="1341"/>
      <c r="P46" s="1341"/>
      <c r="Q46" s="1341"/>
      <c r="R46" s="1341"/>
      <c r="S46" s="1341"/>
      <c r="T46" s="1341"/>
      <c r="U46" s="1341"/>
      <c r="V46" s="1341"/>
      <c r="W46" s="1341"/>
      <c r="X46" s="1341"/>
      <c r="Y46" s="1341"/>
      <c r="Z46" s="1341"/>
      <c r="AA46" s="1341"/>
      <c r="AB46" s="1341"/>
      <c r="AC46" s="1341"/>
      <c r="AD46" s="1341"/>
      <c r="AE46" s="1341"/>
      <c r="AF46" s="1341"/>
      <c r="AG46" s="1341"/>
      <c r="AH46" s="1341"/>
      <c r="AI46" s="1341"/>
      <c r="AJ46" s="1341"/>
      <c r="AK46" s="1341"/>
      <c r="AL46" s="1341"/>
      <c r="AM46" s="1341"/>
      <c r="AN46" s="1341"/>
      <c r="AO46" s="1341"/>
      <c r="AP46" s="1341"/>
      <c r="AQ46" s="1341"/>
      <c r="AR46" s="1341"/>
      <c r="AS46" s="1341"/>
      <c r="AT46" s="1341"/>
      <c r="AU46" s="12"/>
      <c r="AV46" s="511"/>
      <c r="AW46" s="4"/>
      <c r="AX46" s="4"/>
      <c r="AY46" s="4"/>
      <c r="BA46" s="4"/>
      <c r="BB46" s="4"/>
      <c r="BC46" s="4"/>
      <c r="BD46" s="4"/>
      <c r="BE46" s="4"/>
      <c r="BF46" s="5"/>
      <c r="BG46" s="5"/>
      <c r="BH46" s="5"/>
      <c r="BI46" s="26"/>
      <c r="BJ46" s="26"/>
      <c r="BK46" s="26"/>
      <c r="BL46" s="26"/>
      <c r="BM46" s="26"/>
      <c r="BN46" s="306" t="s">
        <v>3051</v>
      </c>
      <c r="BO46" s="5" t="s">
        <v>1814</v>
      </c>
      <c r="BP46" s="5" t="s">
        <v>1815</v>
      </c>
      <c r="BQ46" s="5" t="s">
        <v>3029</v>
      </c>
      <c r="BR46" s="101"/>
      <c r="BS46" s="5"/>
      <c r="BT46" s="5"/>
      <c r="BU46" s="5"/>
    </row>
    <row r="47" spans="1:79" ht="18.649999999999999" customHeight="1" thickBot="1">
      <c r="A47" s="3"/>
      <c r="B47" s="84"/>
      <c r="C47" s="22"/>
      <c r="D47" s="22"/>
      <c r="E47" s="22"/>
      <c r="F47" s="22"/>
      <c r="G47" s="22"/>
      <c r="H47" s="22"/>
      <c r="I47" s="145"/>
      <c r="J47" s="146"/>
      <c r="K47" s="146"/>
      <c r="L47" s="146"/>
      <c r="M47" s="1341"/>
      <c r="N47" s="1341"/>
      <c r="O47" s="1341"/>
      <c r="P47" s="1341"/>
      <c r="Q47" s="1341"/>
      <c r="R47" s="1342"/>
      <c r="S47" s="1342"/>
      <c r="T47" s="1342"/>
      <c r="U47" s="1342"/>
      <c r="V47" s="1342"/>
      <c r="W47" s="1342"/>
      <c r="X47" s="1342"/>
      <c r="Y47" s="1342"/>
      <c r="Z47" s="1342"/>
      <c r="AA47" s="1342"/>
      <c r="AB47" s="1342"/>
      <c r="AC47" s="1342"/>
      <c r="AD47" s="1342"/>
      <c r="AE47" s="1342"/>
      <c r="AF47" s="1342"/>
      <c r="AG47" s="1342"/>
      <c r="AH47" s="1342"/>
      <c r="AI47" s="1342"/>
      <c r="AJ47" s="1342"/>
      <c r="AK47" s="1342"/>
      <c r="AL47" s="1342"/>
      <c r="AM47" s="1342"/>
      <c r="AN47" s="1342"/>
      <c r="AO47" s="1342"/>
      <c r="AP47" s="1342"/>
      <c r="AQ47" s="1342"/>
      <c r="AR47" s="1342"/>
      <c r="AS47" s="1342"/>
      <c r="AT47" s="1342"/>
      <c r="AU47" s="12"/>
      <c r="AV47" s="511"/>
      <c r="AW47" s="4"/>
      <c r="AX47" s="4"/>
      <c r="AY47" s="4"/>
      <c r="BA47" s="4"/>
      <c r="BB47" s="4"/>
      <c r="BC47" s="4"/>
      <c r="BD47" s="4"/>
      <c r="BE47" s="4"/>
      <c r="BF47" s="5"/>
      <c r="BG47" s="5"/>
      <c r="BH47" s="5"/>
      <c r="BI47" s="5"/>
      <c r="BJ47" s="5"/>
      <c r="BK47" s="5"/>
      <c r="BL47" s="5"/>
      <c r="BM47" s="5"/>
      <c r="BN47" s="306" t="s">
        <v>3052</v>
      </c>
      <c r="BO47" s="5" t="s">
        <v>1816</v>
      </c>
      <c r="BP47" s="5" t="s">
        <v>1817</v>
      </c>
      <c r="BQ47" s="5" t="s">
        <v>3030</v>
      </c>
      <c r="BR47" s="101"/>
      <c r="BS47" s="5"/>
      <c r="BT47" s="5"/>
      <c r="BU47" s="5"/>
    </row>
    <row r="48" spans="1:79" ht="18.649999999999999" customHeight="1">
      <c r="A48" s="3"/>
      <c r="B48" s="84">
        <f>IF(OR(I48="",O48="",I49="",O49="",X48="",AI49="",AM49="",AQ49="",O51="",Z51="",J52="",M52="",I53="",N53="",V53="",AD53="",I55="",AV48=0,AV51="NG"),1,0)</f>
        <v>1</v>
      </c>
      <c r="C48" s="1348" t="s">
        <v>671</v>
      </c>
      <c r="D48" s="1349"/>
      <c r="E48" s="1349"/>
      <c r="F48" s="1349"/>
      <c r="G48" s="1349"/>
      <c r="H48" s="1350"/>
      <c r="I48" s="2521"/>
      <c r="J48" s="2515"/>
      <c r="K48" s="2515"/>
      <c r="L48" s="2515"/>
      <c r="M48" s="2515"/>
      <c r="N48" s="2515"/>
      <c r="O48" s="2515"/>
      <c r="P48" s="2515"/>
      <c r="Q48" s="2515"/>
      <c r="R48" s="2515"/>
      <c r="S48" s="2515"/>
      <c r="T48" s="2516"/>
      <c r="U48" s="1472" t="s">
        <v>359</v>
      </c>
      <c r="V48" s="1472"/>
      <c r="W48" s="1473"/>
      <c r="X48" s="1478"/>
      <c r="Y48" s="1478"/>
      <c r="Z48" s="1478"/>
      <c r="AA48" s="1478"/>
      <c r="AB48" s="1478"/>
      <c r="AC48" s="1479"/>
      <c r="AD48" s="1484" t="s">
        <v>360</v>
      </c>
      <c r="AE48" s="1484"/>
      <c r="AF48" s="1485"/>
      <c r="AG48" s="1486"/>
      <c r="AH48" s="1487"/>
      <c r="AI48" s="23" t="s">
        <v>361</v>
      </c>
      <c r="AJ48" s="1487"/>
      <c r="AK48" s="1487"/>
      <c r="AL48" s="23" t="s">
        <v>362</v>
      </c>
      <c r="AM48" s="331"/>
      <c r="AN48" s="24"/>
      <c r="AO48" s="24"/>
      <c r="AP48" s="24"/>
      <c r="AQ48" s="24"/>
      <c r="AR48" s="24"/>
      <c r="AS48" s="24"/>
      <c r="AT48" s="25"/>
      <c r="AU48" s="12"/>
      <c r="AV48" s="511">
        <v>0</v>
      </c>
      <c r="AW48" s="4"/>
      <c r="AX48" s="4"/>
      <c r="AY48" s="4"/>
      <c r="BA48" s="4"/>
      <c r="BB48" s="4"/>
      <c r="BC48" s="4"/>
      <c r="BD48" s="4"/>
      <c r="BE48" s="4"/>
      <c r="BF48" s="5"/>
      <c r="BG48" s="5"/>
      <c r="BH48" s="5"/>
      <c r="BI48" s="5"/>
      <c r="BJ48" s="5"/>
      <c r="BK48" s="5"/>
      <c r="BL48" s="5"/>
      <c r="BM48" s="5"/>
      <c r="BN48" s="306" t="s">
        <v>3053</v>
      </c>
      <c r="BO48" s="5" t="s">
        <v>1818</v>
      </c>
      <c r="BP48" s="5" t="s">
        <v>1819</v>
      </c>
      <c r="BQ48" s="1032" t="s">
        <v>3031</v>
      </c>
      <c r="BR48" s="102"/>
      <c r="BS48" s="26"/>
      <c r="BT48" s="26"/>
      <c r="BU48" s="26"/>
    </row>
    <row r="49" spans="1:79" ht="18.649999999999999" customHeight="1">
      <c r="A49" s="3"/>
      <c r="B49" s="84"/>
      <c r="C49" s="1332" t="s">
        <v>364</v>
      </c>
      <c r="D49" s="1333"/>
      <c r="E49" s="1333"/>
      <c r="F49" s="1333"/>
      <c r="G49" s="1333"/>
      <c r="H49" s="1334"/>
      <c r="I49" s="2522"/>
      <c r="J49" s="2517"/>
      <c r="K49" s="2517"/>
      <c r="L49" s="2517"/>
      <c r="M49" s="2517"/>
      <c r="N49" s="2517"/>
      <c r="O49" s="2517"/>
      <c r="P49" s="2517"/>
      <c r="Q49" s="2517"/>
      <c r="R49" s="2517"/>
      <c r="S49" s="2517"/>
      <c r="T49" s="2518"/>
      <c r="U49" s="1474"/>
      <c r="V49" s="1474"/>
      <c r="W49" s="1475"/>
      <c r="X49" s="1480"/>
      <c r="Y49" s="1480"/>
      <c r="Z49" s="1480"/>
      <c r="AA49" s="1480"/>
      <c r="AB49" s="1480"/>
      <c r="AC49" s="1481"/>
      <c r="AD49" s="1494" t="s">
        <v>365</v>
      </c>
      <c r="AE49" s="1494"/>
      <c r="AF49" s="1495"/>
      <c r="AG49" s="1487" t="s">
        <v>331</v>
      </c>
      <c r="AH49" s="1487"/>
      <c r="AI49" s="1496"/>
      <c r="AJ49" s="1496"/>
      <c r="AK49" s="1487" t="s">
        <v>332</v>
      </c>
      <c r="AL49" s="1487"/>
      <c r="AM49" s="1497"/>
      <c r="AN49" s="1497"/>
      <c r="AO49" s="1498" t="s">
        <v>366</v>
      </c>
      <c r="AP49" s="1498"/>
      <c r="AQ49" s="1497"/>
      <c r="AR49" s="1497"/>
      <c r="AS49" s="1498" t="s">
        <v>367</v>
      </c>
      <c r="AT49" s="1499"/>
      <c r="AU49" s="12"/>
      <c r="AV49" s="511"/>
      <c r="AW49" s="4"/>
      <c r="AX49" s="4"/>
      <c r="AY49" s="4"/>
      <c r="AZ49" s="27"/>
      <c r="BA49" s="4"/>
      <c r="BB49" s="4"/>
      <c r="BC49" s="4"/>
      <c r="BD49" s="4"/>
      <c r="BE49" s="4"/>
      <c r="BF49" s="5"/>
      <c r="BG49" s="5"/>
      <c r="BH49" s="5"/>
      <c r="BI49" s="5"/>
      <c r="BJ49" s="5"/>
      <c r="BK49" s="5"/>
      <c r="BL49" s="5"/>
      <c r="BM49" s="5"/>
      <c r="BN49" s="306" t="s">
        <v>3054</v>
      </c>
      <c r="BO49" s="5" t="s">
        <v>1820</v>
      </c>
      <c r="BP49" s="5" t="s">
        <v>1821</v>
      </c>
      <c r="BQ49" s="5" t="s">
        <v>3032</v>
      </c>
      <c r="BR49" s="100"/>
      <c r="BS49" s="5"/>
      <c r="BT49" s="5"/>
      <c r="BU49" s="5"/>
    </row>
    <row r="50" spans="1:79" ht="18.649999999999999" customHeight="1">
      <c r="A50" s="3"/>
      <c r="B50" s="84"/>
      <c r="C50" s="1332"/>
      <c r="D50" s="1333"/>
      <c r="E50" s="1333"/>
      <c r="F50" s="1333"/>
      <c r="G50" s="1333"/>
      <c r="H50" s="1334"/>
      <c r="I50" s="2523"/>
      <c r="J50" s="2519"/>
      <c r="K50" s="2519"/>
      <c r="L50" s="2519"/>
      <c r="M50" s="2519"/>
      <c r="N50" s="2519"/>
      <c r="O50" s="2519"/>
      <c r="P50" s="2519"/>
      <c r="Q50" s="2519"/>
      <c r="R50" s="2519"/>
      <c r="S50" s="2519"/>
      <c r="T50" s="2520"/>
      <c r="U50" s="1476"/>
      <c r="V50" s="1476"/>
      <c r="W50" s="1477"/>
      <c r="X50" s="1482"/>
      <c r="Y50" s="1482"/>
      <c r="Z50" s="1482"/>
      <c r="AA50" s="1482"/>
      <c r="AB50" s="1482"/>
      <c r="AC50" s="1483"/>
      <c r="AD50" s="1476"/>
      <c r="AE50" s="1476"/>
      <c r="AF50" s="1477"/>
      <c r="AG50" s="1487"/>
      <c r="AH50" s="1487"/>
      <c r="AI50" s="1496"/>
      <c r="AJ50" s="1496"/>
      <c r="AK50" s="1487"/>
      <c r="AL50" s="1487"/>
      <c r="AM50" s="1496"/>
      <c r="AN50" s="1496"/>
      <c r="AO50" s="1487"/>
      <c r="AP50" s="1487"/>
      <c r="AQ50" s="1496"/>
      <c r="AR50" s="1496"/>
      <c r="AS50" s="1487"/>
      <c r="AT50" s="1500"/>
      <c r="AU50" s="12"/>
      <c r="AV50" s="511"/>
      <c r="AW50" s="4"/>
      <c r="AX50" s="4"/>
      <c r="AY50" s="4"/>
      <c r="AZ50" s="4"/>
      <c r="BA50" s="4"/>
      <c r="BB50" s="4"/>
      <c r="BC50" s="4"/>
      <c r="BD50" s="4"/>
      <c r="BE50" s="4"/>
      <c r="BF50" s="5"/>
      <c r="BG50" s="5"/>
      <c r="BH50" s="5"/>
      <c r="BI50" s="5"/>
      <c r="BJ50" s="5"/>
      <c r="BK50" s="5"/>
      <c r="BL50" s="5"/>
      <c r="BM50" s="5"/>
      <c r="BN50" s="5"/>
      <c r="BO50" s="5"/>
      <c r="BP50" s="5"/>
      <c r="BQ50" s="5"/>
      <c r="BR50" s="100"/>
      <c r="BS50" s="5"/>
      <c r="BT50" s="5"/>
      <c r="BU50" s="5"/>
    </row>
    <row r="51" spans="1:79" ht="18.649999999999999" customHeight="1">
      <c r="A51" s="3"/>
      <c r="B51" s="84"/>
      <c r="C51" s="1421" t="s">
        <v>724</v>
      </c>
      <c r="D51" s="1422"/>
      <c r="E51" s="1422"/>
      <c r="F51" s="1422"/>
      <c r="G51" s="1422"/>
      <c r="H51" s="1423"/>
      <c r="I51" s="738"/>
      <c r="J51" s="1424" t="str">
        <f>VLOOKUP(I53,BO2:BP49,2,FALSE)</f>
        <v>（自動表示）</v>
      </c>
      <c r="K51" s="1424"/>
      <c r="L51" s="1424"/>
      <c r="M51" s="1425"/>
      <c r="N51" s="739" t="s">
        <v>1854</v>
      </c>
      <c r="O51" s="2494"/>
      <c r="P51" s="2494"/>
      <c r="Q51" s="2494"/>
      <c r="R51" s="2494"/>
      <c r="S51" s="2494"/>
      <c r="T51" s="2494"/>
      <c r="U51" s="2494"/>
      <c r="V51" s="2494"/>
      <c r="W51" s="2494"/>
      <c r="X51" s="2494"/>
      <c r="Y51" s="739"/>
      <c r="Z51" s="2494"/>
      <c r="AA51" s="2494"/>
      <c r="AB51" s="2494"/>
      <c r="AC51" s="2494"/>
      <c r="AD51" s="2494"/>
      <c r="AE51" s="2494"/>
      <c r="AF51" s="2494"/>
      <c r="AG51" s="2494"/>
      <c r="AH51" s="2494"/>
      <c r="AI51" s="2495"/>
      <c r="AJ51" s="739"/>
      <c r="AK51" s="2489"/>
      <c r="AL51" s="2489"/>
      <c r="AM51" s="2489"/>
      <c r="AN51" s="2489"/>
      <c r="AO51" s="2489"/>
      <c r="AP51" s="2489"/>
      <c r="AQ51" s="2489"/>
      <c r="AR51" s="2489"/>
      <c r="AS51" s="2489"/>
      <c r="AT51" s="2490"/>
      <c r="AU51" s="12"/>
      <c r="AV51" s="511" t="str">
        <f>IF(ISERROR(FIND({"１","２","３","４","５","６","７","８","９","０","1","2","3","4","5","6","7","8","9","0","-","―","－","-","・","！","!","@","&amp;","."},O51&amp;Z51&amp;AK51)),"OK","NG")</f>
        <v>OK</v>
      </c>
      <c r="AW51" s="4"/>
      <c r="AX51" s="4"/>
      <c r="AY51" s="4"/>
      <c r="AZ51" s="4"/>
      <c r="BA51" s="4"/>
      <c r="BB51" s="4"/>
      <c r="BC51" s="4"/>
      <c r="BD51" s="4"/>
      <c r="BE51" s="4"/>
      <c r="BF51" s="5"/>
      <c r="BG51" s="5"/>
      <c r="BH51" s="5"/>
      <c r="BI51" s="5"/>
      <c r="BJ51" s="5"/>
      <c r="BK51" s="5"/>
      <c r="BL51" s="5"/>
      <c r="BM51" s="5"/>
      <c r="BN51" s="5"/>
      <c r="BO51" s="5"/>
      <c r="BP51" s="5"/>
      <c r="BQ51" s="5"/>
      <c r="BR51" s="100"/>
      <c r="BS51" s="5"/>
      <c r="BT51" s="5"/>
      <c r="BU51" s="5"/>
    </row>
    <row r="52" spans="1:79" ht="18.649999999999999" customHeight="1">
      <c r="A52" s="3"/>
      <c r="B52" s="84"/>
      <c r="C52" s="1508" t="s">
        <v>751</v>
      </c>
      <c r="D52" s="1509"/>
      <c r="E52" s="1509"/>
      <c r="F52" s="1509"/>
      <c r="G52" s="1509"/>
      <c r="H52" s="1510"/>
      <c r="I52" s="690" t="s">
        <v>345</v>
      </c>
      <c r="J52" s="1431"/>
      <c r="K52" s="1431"/>
      <c r="L52" s="691" t="s">
        <v>346</v>
      </c>
      <c r="M52" s="1432"/>
      <c r="N52" s="1432"/>
      <c r="O52" s="691"/>
      <c r="P52" s="691"/>
      <c r="Q52" s="692"/>
      <c r="R52" s="692"/>
      <c r="S52" s="692"/>
      <c r="T52" s="692"/>
      <c r="U52" s="692"/>
      <c r="V52" s="692"/>
      <c r="W52" s="692"/>
      <c r="X52" s="692"/>
      <c r="Y52" s="692"/>
      <c r="Z52" s="692"/>
      <c r="AA52" s="692"/>
      <c r="AB52" s="692"/>
      <c r="AC52" s="692"/>
      <c r="AD52" s="692"/>
      <c r="AE52" s="692"/>
      <c r="AF52" s="692"/>
      <c r="AG52" s="692"/>
      <c r="AH52" s="692"/>
      <c r="AI52" s="692"/>
      <c r="AJ52" s="692"/>
      <c r="AK52" s="692"/>
      <c r="AL52" s="692"/>
      <c r="AM52" s="692"/>
      <c r="AN52" s="692"/>
      <c r="AO52" s="692"/>
      <c r="AP52" s="692"/>
      <c r="AQ52" s="692"/>
      <c r="AR52" s="692"/>
      <c r="AS52" s="692"/>
      <c r="AT52" s="693"/>
      <c r="AU52" s="12"/>
      <c r="AV52" s="511"/>
      <c r="AW52" s="4"/>
      <c r="AX52" s="4"/>
      <c r="AY52" s="4"/>
      <c r="AZ52" s="4"/>
      <c r="BA52" s="4"/>
      <c r="BB52" s="4"/>
      <c r="BC52" s="4"/>
      <c r="BD52" s="4"/>
      <c r="BE52" s="4"/>
      <c r="BF52" s="5"/>
      <c r="BG52" s="5"/>
      <c r="BH52" s="5"/>
      <c r="BI52" s="5"/>
      <c r="BJ52" s="5"/>
      <c r="BK52" s="5"/>
      <c r="BL52" s="5"/>
      <c r="BM52" s="5"/>
      <c r="BN52" s="5"/>
      <c r="BO52" s="5"/>
      <c r="BP52" s="5"/>
      <c r="BQ52" s="5"/>
      <c r="BR52" s="100"/>
      <c r="BS52" s="5"/>
      <c r="BT52" s="5"/>
      <c r="BU52" s="5"/>
    </row>
    <row r="53" spans="1:79" ht="18.649999999999999" customHeight="1">
      <c r="A53" s="3"/>
      <c r="B53" s="84"/>
      <c r="C53" s="1332"/>
      <c r="D53" s="1333"/>
      <c r="E53" s="1333"/>
      <c r="F53" s="1333"/>
      <c r="G53" s="1333"/>
      <c r="H53" s="1334"/>
      <c r="I53" s="1433" t="s">
        <v>684</v>
      </c>
      <c r="J53" s="1434"/>
      <c r="K53" s="1434"/>
      <c r="L53" s="1434"/>
      <c r="M53" s="1434"/>
      <c r="N53" s="1404"/>
      <c r="O53" s="1404"/>
      <c r="P53" s="1404"/>
      <c r="Q53" s="1404"/>
      <c r="R53" s="1404"/>
      <c r="S53" s="1404"/>
      <c r="T53" s="1404"/>
      <c r="U53" s="1404"/>
      <c r="V53" s="1404"/>
      <c r="W53" s="1404"/>
      <c r="X53" s="1404"/>
      <c r="Y53" s="1404"/>
      <c r="Z53" s="1404"/>
      <c r="AA53" s="1404"/>
      <c r="AB53" s="1404"/>
      <c r="AC53" s="1404"/>
      <c r="AD53" s="1404"/>
      <c r="AE53" s="1404"/>
      <c r="AF53" s="1404"/>
      <c r="AG53" s="1404"/>
      <c r="AH53" s="1404"/>
      <c r="AI53" s="1404"/>
      <c r="AJ53" s="1404"/>
      <c r="AK53" s="1404"/>
      <c r="AL53" s="1404"/>
      <c r="AM53" s="1404"/>
      <c r="AN53" s="1404"/>
      <c r="AO53" s="1404"/>
      <c r="AP53" s="1404"/>
      <c r="AQ53" s="1404"/>
      <c r="AR53" s="1404"/>
      <c r="AS53" s="1404"/>
      <c r="AT53" s="2496"/>
      <c r="AU53" s="12"/>
      <c r="AV53" s="511" t="str">
        <f>LEFT(I53,2)</f>
        <v>00</v>
      </c>
      <c r="AW53" s="4" t="str">
        <f>MID(I53,4,LEN(I53)-3)</f>
        <v>選択して下さい</v>
      </c>
      <c r="AX53" s="4"/>
      <c r="AY53" s="4"/>
      <c r="AZ53" s="4"/>
      <c r="BA53" s="4"/>
      <c r="BB53" s="4"/>
      <c r="BC53" s="4"/>
      <c r="BD53" s="4"/>
      <c r="BE53" s="4"/>
      <c r="BF53" s="16"/>
      <c r="BG53" s="16"/>
      <c r="BH53" s="16"/>
      <c r="BI53" s="16"/>
      <c r="BJ53" s="16"/>
      <c r="BK53" s="16"/>
      <c r="BL53" s="16"/>
      <c r="BM53" s="16"/>
      <c r="BN53" s="16"/>
      <c r="BO53" s="16"/>
      <c r="BP53" s="16"/>
      <c r="BQ53" s="5"/>
      <c r="BR53" s="100"/>
      <c r="BS53" s="5"/>
      <c r="BT53" s="5"/>
      <c r="BU53" s="5"/>
    </row>
    <row r="54" spans="1:79" ht="18.649999999999999" customHeight="1">
      <c r="A54" s="3"/>
      <c r="B54" s="84"/>
      <c r="C54" s="1375"/>
      <c r="D54" s="1376"/>
      <c r="E54" s="1376"/>
      <c r="F54" s="1376"/>
      <c r="G54" s="1376"/>
      <c r="H54" s="1377"/>
      <c r="I54" s="1435"/>
      <c r="J54" s="1436"/>
      <c r="K54" s="1436"/>
      <c r="L54" s="1436"/>
      <c r="M54" s="1436"/>
      <c r="N54" s="1405"/>
      <c r="O54" s="1405"/>
      <c r="P54" s="1405"/>
      <c r="Q54" s="1405"/>
      <c r="R54" s="1405"/>
      <c r="S54" s="1405"/>
      <c r="T54" s="1405"/>
      <c r="U54" s="1405"/>
      <c r="V54" s="1405"/>
      <c r="W54" s="1405"/>
      <c r="X54" s="1405"/>
      <c r="Y54" s="1405"/>
      <c r="Z54" s="1405"/>
      <c r="AA54" s="1405"/>
      <c r="AB54" s="1405"/>
      <c r="AC54" s="1405"/>
      <c r="AD54" s="1405"/>
      <c r="AE54" s="1405"/>
      <c r="AF54" s="1405"/>
      <c r="AG54" s="1405"/>
      <c r="AH54" s="1405"/>
      <c r="AI54" s="1405"/>
      <c r="AJ54" s="1405"/>
      <c r="AK54" s="1405"/>
      <c r="AL54" s="1405"/>
      <c r="AM54" s="1405"/>
      <c r="AN54" s="1405"/>
      <c r="AO54" s="1405"/>
      <c r="AP54" s="1405"/>
      <c r="AQ54" s="1405"/>
      <c r="AR54" s="1405"/>
      <c r="AS54" s="1405"/>
      <c r="AT54" s="2497"/>
      <c r="AU54" s="12"/>
      <c r="AV54" s="511"/>
      <c r="AW54" s="4"/>
      <c r="AX54" s="4"/>
      <c r="AY54" s="4"/>
      <c r="AZ54" s="4"/>
      <c r="BA54" s="4"/>
      <c r="BB54" s="4"/>
      <c r="BC54" s="4"/>
      <c r="BD54" s="4"/>
      <c r="BE54" s="4"/>
      <c r="BF54" s="16"/>
      <c r="BG54" s="16"/>
      <c r="BH54" s="16"/>
      <c r="BI54" s="16"/>
      <c r="BJ54" s="16"/>
      <c r="BK54" s="16"/>
      <c r="BL54" s="16"/>
      <c r="BM54" s="16"/>
      <c r="BN54" s="16"/>
      <c r="BO54" s="16"/>
      <c r="BP54" s="16"/>
      <c r="BQ54" s="5"/>
      <c r="BR54" s="100"/>
      <c r="BS54" s="5"/>
      <c r="BT54" s="5"/>
      <c r="BU54" s="5"/>
    </row>
    <row r="55" spans="1:79" ht="18.649999999999999" customHeight="1" thickBot="1">
      <c r="A55" s="3"/>
      <c r="B55" s="84"/>
      <c r="C55" s="1454" t="s">
        <v>351</v>
      </c>
      <c r="D55" s="1455"/>
      <c r="E55" s="1455"/>
      <c r="F55" s="1455"/>
      <c r="G55" s="1455"/>
      <c r="H55" s="1456"/>
      <c r="I55" s="1465"/>
      <c r="J55" s="1466"/>
      <c r="K55" s="1466"/>
      <c r="L55" s="1466"/>
      <c r="M55" s="1466"/>
      <c r="N55" s="1466"/>
      <c r="O55" s="1466"/>
      <c r="P55" s="1466"/>
      <c r="Q55" s="1466"/>
      <c r="R55" s="1466"/>
      <c r="S55" s="1466"/>
      <c r="T55" s="1466"/>
      <c r="U55" s="1466"/>
      <c r="V55" s="1466"/>
      <c r="W55" s="1466"/>
      <c r="X55" s="1501"/>
      <c r="Y55" s="1502" t="s">
        <v>352</v>
      </c>
      <c r="Z55" s="1503"/>
      <c r="AA55" s="1503"/>
      <c r="AB55" s="1503"/>
      <c r="AC55" s="1503"/>
      <c r="AD55" s="1504"/>
      <c r="AE55" s="1505"/>
      <c r="AF55" s="1506"/>
      <c r="AG55" s="1506"/>
      <c r="AH55" s="1506"/>
      <c r="AI55" s="1506"/>
      <c r="AJ55" s="1506"/>
      <c r="AK55" s="1506"/>
      <c r="AL55" s="1506"/>
      <c r="AM55" s="1506"/>
      <c r="AN55" s="1506"/>
      <c r="AO55" s="1506"/>
      <c r="AP55" s="1506"/>
      <c r="AQ55" s="1506"/>
      <c r="AR55" s="1506"/>
      <c r="AS55" s="1506"/>
      <c r="AT55" s="1507"/>
      <c r="AU55" s="12"/>
      <c r="AV55" s="511"/>
      <c r="AW55" s="4"/>
      <c r="AX55" s="4"/>
      <c r="AY55" s="4"/>
      <c r="AZ55" s="4"/>
      <c r="BA55" s="4"/>
      <c r="BB55" s="4"/>
      <c r="BC55" s="4"/>
      <c r="BD55" s="4"/>
      <c r="BE55" s="4"/>
      <c r="BF55" s="16"/>
      <c r="BG55" s="16"/>
      <c r="BH55" s="16"/>
      <c r="BQ55" s="5"/>
      <c r="BR55" s="101"/>
      <c r="BS55" s="5"/>
      <c r="BT55" s="5"/>
      <c r="BU55" s="5"/>
    </row>
    <row r="56" spans="1:79" ht="18.649999999999999" customHeight="1">
      <c r="A56" s="3"/>
      <c r="B56" s="84"/>
      <c r="C56" s="22"/>
      <c r="D56" s="22"/>
      <c r="E56" s="22"/>
      <c r="F56" s="22"/>
      <c r="G56" s="22"/>
      <c r="H56" s="22"/>
      <c r="I56" s="664"/>
      <c r="J56" s="664"/>
      <c r="K56" s="664"/>
      <c r="L56" s="664"/>
      <c r="M56" s="664"/>
      <c r="N56" s="664"/>
      <c r="O56" s="664"/>
      <c r="P56" s="664"/>
      <c r="Q56" s="664"/>
      <c r="R56" s="664"/>
      <c r="S56" s="664"/>
      <c r="T56" s="664"/>
      <c r="U56" s="664"/>
      <c r="V56" s="664"/>
      <c r="W56" s="664"/>
      <c r="X56" s="664"/>
      <c r="Y56" s="28"/>
      <c r="Z56" s="28"/>
      <c r="AA56" s="28"/>
      <c r="AB56" s="28"/>
      <c r="AC56" s="28"/>
      <c r="AD56" s="28"/>
      <c r="AE56" s="664"/>
      <c r="AF56" s="664"/>
      <c r="AG56" s="664"/>
      <c r="AH56" s="664"/>
      <c r="AI56" s="664"/>
      <c r="AJ56" s="664"/>
      <c r="AK56" s="664"/>
      <c r="AL56" s="664"/>
      <c r="AM56" s="664"/>
      <c r="AN56" s="664"/>
      <c r="AO56" s="664"/>
      <c r="AP56" s="664"/>
      <c r="AQ56" s="664"/>
      <c r="AR56" s="664"/>
      <c r="AS56" s="664"/>
      <c r="AT56" s="664"/>
      <c r="AU56" s="12"/>
      <c r="AV56" s="511"/>
      <c r="AW56" s="4"/>
      <c r="AX56" s="4"/>
      <c r="AY56" s="4"/>
      <c r="AZ56" s="4"/>
      <c r="BA56" s="4"/>
      <c r="BB56" s="4"/>
      <c r="BC56" s="4"/>
      <c r="BD56" s="4"/>
      <c r="BE56" s="4"/>
      <c r="BF56" s="16"/>
      <c r="BG56" s="16"/>
      <c r="BH56" s="16"/>
      <c r="BI56" s="5"/>
      <c r="BJ56" s="5"/>
      <c r="BK56" s="5"/>
      <c r="BL56" s="5"/>
      <c r="BM56" s="5"/>
      <c r="BN56" s="5"/>
      <c r="BO56" s="5"/>
      <c r="BP56" s="5"/>
      <c r="BQ56" s="5"/>
      <c r="BR56" s="101"/>
      <c r="BS56" s="5"/>
      <c r="BT56" s="5"/>
      <c r="BU56" s="5"/>
    </row>
    <row r="57" spans="1:79" s="7" customFormat="1" ht="18.649999999999999" customHeight="1">
      <c r="A57" s="3"/>
      <c r="B57" s="84"/>
      <c r="C57" s="22"/>
      <c r="D57" s="22"/>
      <c r="E57" s="22"/>
      <c r="F57" s="22"/>
      <c r="G57" s="22"/>
      <c r="H57" s="22"/>
      <c r="I57" s="664"/>
      <c r="J57" s="664"/>
      <c r="K57" s="664"/>
      <c r="L57" s="664"/>
      <c r="M57" s="664"/>
      <c r="N57" s="664"/>
      <c r="O57" s="664"/>
      <c r="P57" s="664"/>
      <c r="Q57" s="664"/>
      <c r="R57" s="664"/>
      <c r="S57" s="664"/>
      <c r="T57" s="664"/>
      <c r="U57" s="664"/>
      <c r="V57" s="664"/>
      <c r="W57" s="664"/>
      <c r="X57" s="664"/>
      <c r="Y57" s="28"/>
      <c r="Z57" s="28"/>
      <c r="AA57" s="28"/>
      <c r="AB57" s="28"/>
      <c r="AC57" s="28"/>
      <c r="AD57" s="28"/>
      <c r="AE57" s="664"/>
      <c r="AF57" s="664"/>
      <c r="AG57" s="664"/>
      <c r="AH57" s="664"/>
      <c r="AI57" s="664"/>
      <c r="AJ57" s="664"/>
      <c r="AK57" s="664"/>
      <c r="AL57" s="664"/>
      <c r="AM57" s="664"/>
      <c r="AN57" s="664"/>
      <c r="AO57" s="664"/>
      <c r="AP57" s="664"/>
      <c r="AQ57" s="664"/>
      <c r="AR57" s="664"/>
      <c r="AS57" s="664"/>
      <c r="AT57" s="664"/>
      <c r="AU57" s="12"/>
      <c r="AV57" s="511"/>
      <c r="AW57" s="4"/>
      <c r="AX57" s="4"/>
      <c r="AY57" s="4"/>
      <c r="AZ57" s="4"/>
      <c r="BA57" s="4"/>
      <c r="BB57" s="4"/>
      <c r="BC57" s="4"/>
      <c r="BD57" s="4"/>
      <c r="BE57" s="4"/>
      <c r="BF57" s="16"/>
      <c r="BG57" s="16"/>
      <c r="BH57" s="16"/>
      <c r="BI57" s="5"/>
      <c r="BJ57" s="5"/>
      <c r="BK57" s="5"/>
      <c r="BL57" s="5"/>
      <c r="BM57" s="5"/>
      <c r="BN57" s="5"/>
      <c r="BO57" s="5"/>
      <c r="BP57" s="5"/>
      <c r="BQ57" s="11"/>
      <c r="BR57" s="103"/>
      <c r="BS57" s="11"/>
      <c r="BT57" s="11"/>
      <c r="BU57" s="11"/>
      <c r="BV57" s="6"/>
      <c r="BW57" s="6"/>
      <c r="BX57" s="6"/>
      <c r="BY57" s="6"/>
      <c r="BZ57" s="6"/>
      <c r="CA57" s="6"/>
    </row>
    <row r="58" spans="1:79" s="7" customFormat="1" ht="18.649999999999999" customHeight="1">
      <c r="A58" s="3"/>
      <c r="B58" s="84"/>
      <c r="C58" s="1"/>
      <c r="D58" s="1"/>
      <c r="E58" s="1"/>
      <c r="F58" s="1"/>
      <c r="G58" s="1"/>
      <c r="H58" s="1"/>
      <c r="I58" s="1"/>
      <c r="J58" s="1"/>
      <c r="K58" s="1"/>
      <c r="L58" s="1"/>
      <c r="M58" s="1339" t="s">
        <v>1638</v>
      </c>
      <c r="N58" s="1339"/>
      <c r="O58" s="1339"/>
      <c r="P58" s="1339"/>
      <c r="Q58" s="1339"/>
      <c r="R58" s="1339"/>
      <c r="S58" s="1339"/>
      <c r="T58" s="1339"/>
      <c r="U58" s="1339"/>
      <c r="V58" s="1339"/>
      <c r="W58" s="1339"/>
      <c r="X58" s="1339"/>
      <c r="Y58" s="1339"/>
      <c r="Z58" s="1339"/>
      <c r="AA58" s="1339"/>
      <c r="AB58" s="1339"/>
      <c r="AC58" s="1339"/>
      <c r="AD58" s="1339"/>
      <c r="AE58" s="1339"/>
      <c r="AF58" s="1339"/>
      <c r="AG58" s="1339"/>
      <c r="AH58" s="1339"/>
      <c r="AI58" s="1339"/>
      <c r="AJ58" s="1339"/>
      <c r="AK58" s="1339"/>
      <c r="AL58" s="1339"/>
      <c r="AM58" s="1339"/>
      <c r="AN58" s="1339"/>
      <c r="AO58" s="1339"/>
      <c r="AP58" s="1339"/>
      <c r="AQ58" s="1339"/>
      <c r="AR58" s="1339"/>
      <c r="AS58" s="1339"/>
      <c r="AT58" s="1339"/>
      <c r="AU58" s="12"/>
      <c r="AV58" s="511"/>
      <c r="AW58" s="4"/>
      <c r="AX58" s="4"/>
      <c r="AY58" s="4"/>
      <c r="AZ58" s="4"/>
      <c r="BA58" s="4"/>
      <c r="BB58" s="4"/>
      <c r="BC58" s="4"/>
      <c r="BD58" s="4"/>
      <c r="BE58" s="4"/>
      <c r="BF58" s="26"/>
      <c r="BG58" s="26"/>
      <c r="BH58" s="26"/>
      <c r="BI58" s="5"/>
      <c r="BJ58" s="5"/>
      <c r="BK58" s="5"/>
      <c r="BL58" s="5"/>
      <c r="BM58" s="5"/>
      <c r="BN58" s="5"/>
      <c r="BO58" s="5"/>
      <c r="BP58" s="5"/>
      <c r="BQ58" s="29"/>
      <c r="BR58" s="100"/>
      <c r="BS58" s="29"/>
      <c r="BT58" s="6"/>
      <c r="BU58" s="6"/>
      <c r="BV58" s="6"/>
      <c r="BW58" s="6"/>
      <c r="BX58" s="6"/>
      <c r="BY58" s="6"/>
      <c r="BZ58" s="6"/>
      <c r="CA58" s="6"/>
    </row>
    <row r="59" spans="1:79" s="7" customFormat="1" ht="18.649999999999999" customHeight="1" thickBot="1">
      <c r="A59" s="3"/>
      <c r="B59" s="84"/>
      <c r="C59" s="623"/>
      <c r="D59" s="623"/>
      <c r="E59" s="623"/>
      <c r="F59" s="623"/>
      <c r="G59" s="623"/>
      <c r="H59" s="623"/>
      <c r="I59" s="1"/>
      <c r="J59" s="1"/>
      <c r="K59" s="1"/>
      <c r="L59" s="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511"/>
      <c r="AM59" s="1511"/>
      <c r="AN59" s="1511"/>
      <c r="AO59" s="1511"/>
      <c r="AP59" s="1511"/>
      <c r="AQ59" s="1511"/>
      <c r="AR59" s="1511"/>
      <c r="AS59" s="1511"/>
      <c r="AT59" s="1511"/>
      <c r="AU59" s="12"/>
      <c r="AV59" s="511"/>
      <c r="AW59" s="4"/>
      <c r="AX59" s="4"/>
      <c r="AY59" s="4"/>
      <c r="AZ59" s="18"/>
      <c r="BA59" s="4"/>
      <c r="BB59" s="4"/>
      <c r="BC59" s="4"/>
      <c r="BD59" s="4"/>
      <c r="BE59" s="4"/>
      <c r="BF59" s="26"/>
      <c r="BG59" s="26"/>
      <c r="BH59" s="26"/>
      <c r="BI59" s="5"/>
      <c r="BJ59" s="5"/>
      <c r="BK59" s="5"/>
      <c r="BL59" s="5"/>
      <c r="BM59" s="5"/>
      <c r="BN59" s="5"/>
      <c r="BO59" s="5"/>
      <c r="BP59" s="5"/>
      <c r="BQ59" s="29"/>
      <c r="BR59" s="100"/>
      <c r="BS59" s="29"/>
      <c r="BT59" s="6"/>
      <c r="BU59" s="6"/>
      <c r="BV59" s="6"/>
      <c r="BW59" s="6"/>
      <c r="BX59" s="6"/>
      <c r="BY59" s="6"/>
      <c r="BZ59" s="6"/>
      <c r="CA59" s="6"/>
    </row>
    <row r="60" spans="1:79" ht="18.649999999999999" customHeight="1">
      <c r="A60" s="3"/>
      <c r="B60" s="84">
        <f>IF(OR(I60="",AV60="NG",I61="",I64="",AV64="NG",I66="",AV66="NG",I67="",AV67="NG",AV71="NG",AV75="NG",I77="",I80="",L80="",O80="",R80="",I82="",AV84="NG",I86="",AW86="NG",AV86="NG",I88="",AA88="",AG88="",AP88="",AY92="NG",AW91="NG"),1,0)</f>
        <v>1</v>
      </c>
      <c r="C60" s="1512" t="s">
        <v>672</v>
      </c>
      <c r="D60" s="1513"/>
      <c r="E60" s="1513"/>
      <c r="F60" s="1513"/>
      <c r="G60" s="1513"/>
      <c r="H60" s="1514"/>
      <c r="I60" s="2491"/>
      <c r="J60" s="2492"/>
      <c r="K60" s="2492"/>
      <c r="L60" s="2492"/>
      <c r="M60" s="2492"/>
      <c r="N60" s="2492"/>
      <c r="O60" s="2492"/>
      <c r="P60" s="2492"/>
      <c r="Q60" s="2492"/>
      <c r="R60" s="2492"/>
      <c r="S60" s="2492"/>
      <c r="T60" s="2492"/>
      <c r="U60" s="2492"/>
      <c r="V60" s="2492"/>
      <c r="W60" s="2492"/>
      <c r="X60" s="2492"/>
      <c r="Y60" s="2492"/>
      <c r="Z60" s="2492"/>
      <c r="AA60" s="2492"/>
      <c r="AB60" s="2492"/>
      <c r="AC60" s="2492"/>
      <c r="AD60" s="2492"/>
      <c r="AE60" s="2492"/>
      <c r="AF60" s="2492"/>
      <c r="AG60" s="2492"/>
      <c r="AH60" s="2492"/>
      <c r="AI60" s="2492"/>
      <c r="AJ60" s="2492"/>
      <c r="AK60" s="2492"/>
      <c r="AL60" s="2492"/>
      <c r="AM60" s="2492"/>
      <c r="AN60" s="2492"/>
      <c r="AO60" s="2492"/>
      <c r="AP60" s="2492"/>
      <c r="AQ60" s="2492"/>
      <c r="AR60" s="2492"/>
      <c r="AS60" s="2492"/>
      <c r="AT60" s="2493"/>
      <c r="AU60" s="12"/>
      <c r="AV60" s="511" t="str">
        <f>IF(ISERROR(FIND({"１","２","３","４","５","６","７","８","９","０","1","2","3","4","5","6","7","8","9","0","-","―","－","-","・","！","!","@","&amp;","."},I60)),"OK","NG")</f>
        <v>OK</v>
      </c>
      <c r="AW60" s="4"/>
      <c r="AX60" s="4"/>
      <c r="AY60" s="4"/>
      <c r="BA60" s="4"/>
      <c r="BB60" s="27"/>
      <c r="BC60" s="27"/>
      <c r="BD60" s="27"/>
      <c r="BE60" s="27"/>
      <c r="BF60" s="5"/>
      <c r="BG60" s="5"/>
      <c r="BH60" s="5"/>
      <c r="BI60" s="5"/>
      <c r="BJ60" s="5"/>
      <c r="BK60" s="5"/>
      <c r="BL60" s="5"/>
      <c r="BM60" s="5"/>
      <c r="BN60" s="5"/>
      <c r="BO60" s="5"/>
      <c r="BP60" s="5"/>
      <c r="BT60" s="6"/>
      <c r="BU60" s="6"/>
    </row>
    <row r="61" spans="1:79" ht="18.649999999999999" customHeight="1">
      <c r="A61" s="3"/>
      <c r="B61" s="84"/>
      <c r="C61" s="1515" t="s">
        <v>909</v>
      </c>
      <c r="D61" s="1516"/>
      <c r="E61" s="1516"/>
      <c r="F61" s="1516"/>
      <c r="G61" s="1516"/>
      <c r="H61" s="1517"/>
      <c r="I61" s="2480"/>
      <c r="J61" s="2481"/>
      <c r="K61" s="2481"/>
      <c r="L61" s="2481"/>
      <c r="M61" s="2481"/>
      <c r="N61" s="2481"/>
      <c r="O61" s="2481"/>
      <c r="P61" s="2481"/>
      <c r="Q61" s="2481"/>
      <c r="R61" s="2481"/>
      <c r="S61" s="2481"/>
      <c r="T61" s="2481"/>
      <c r="U61" s="2481"/>
      <c r="V61" s="2481"/>
      <c r="W61" s="2481"/>
      <c r="X61" s="2481"/>
      <c r="Y61" s="2481"/>
      <c r="Z61" s="2481"/>
      <c r="AA61" s="2481"/>
      <c r="AB61" s="2481"/>
      <c r="AC61" s="2481"/>
      <c r="AD61" s="2481"/>
      <c r="AE61" s="2481"/>
      <c r="AF61" s="2481"/>
      <c r="AG61" s="2481"/>
      <c r="AH61" s="2481"/>
      <c r="AI61" s="2481"/>
      <c r="AJ61" s="2481"/>
      <c r="AK61" s="2481"/>
      <c r="AL61" s="2481"/>
      <c r="AM61" s="2481"/>
      <c r="AN61" s="2481"/>
      <c r="AO61" s="2481"/>
      <c r="AP61" s="2481"/>
      <c r="AQ61" s="2481"/>
      <c r="AR61" s="2481"/>
      <c r="AS61" s="2481"/>
      <c r="AT61" s="2482"/>
      <c r="AU61" s="12"/>
      <c r="AV61" s="511"/>
      <c r="AW61" s="4"/>
      <c r="AX61" s="4"/>
      <c r="AY61" s="4"/>
      <c r="BA61" s="4"/>
      <c r="BB61" s="27"/>
      <c r="BC61" s="27"/>
      <c r="BD61" s="27"/>
      <c r="BE61" s="27"/>
      <c r="BF61" s="5"/>
      <c r="BG61" s="5"/>
      <c r="BH61" s="5"/>
      <c r="BI61" s="5"/>
      <c r="BJ61" s="5"/>
      <c r="BK61" s="5"/>
      <c r="BL61" s="5"/>
      <c r="BM61" s="5"/>
      <c r="BN61" s="5"/>
      <c r="BO61" s="5"/>
      <c r="BP61" s="5"/>
      <c r="BT61" s="6"/>
      <c r="BU61" s="6"/>
    </row>
    <row r="62" spans="1:79" ht="18.649999999999999" customHeight="1">
      <c r="A62" s="3"/>
      <c r="B62" s="84"/>
      <c r="C62" s="1518"/>
      <c r="D62" s="1519"/>
      <c r="E62" s="1519"/>
      <c r="F62" s="1519"/>
      <c r="G62" s="1519"/>
      <c r="H62" s="1520"/>
      <c r="I62" s="2483"/>
      <c r="J62" s="2484"/>
      <c r="K62" s="2484"/>
      <c r="L62" s="2484"/>
      <c r="M62" s="2484"/>
      <c r="N62" s="2484"/>
      <c r="O62" s="2484"/>
      <c r="P62" s="2484"/>
      <c r="Q62" s="2484"/>
      <c r="R62" s="2484"/>
      <c r="S62" s="2484"/>
      <c r="T62" s="2484"/>
      <c r="U62" s="2484"/>
      <c r="V62" s="2484"/>
      <c r="W62" s="2484"/>
      <c r="X62" s="2484"/>
      <c r="Y62" s="2484"/>
      <c r="Z62" s="2484"/>
      <c r="AA62" s="2484"/>
      <c r="AB62" s="2484"/>
      <c r="AC62" s="2484"/>
      <c r="AD62" s="2484"/>
      <c r="AE62" s="2484"/>
      <c r="AF62" s="2484"/>
      <c r="AG62" s="2484"/>
      <c r="AH62" s="2484"/>
      <c r="AI62" s="2484"/>
      <c r="AJ62" s="2484"/>
      <c r="AK62" s="2484"/>
      <c r="AL62" s="2484"/>
      <c r="AM62" s="2484"/>
      <c r="AN62" s="2484"/>
      <c r="AO62" s="2484"/>
      <c r="AP62" s="2484"/>
      <c r="AQ62" s="2484"/>
      <c r="AR62" s="2484"/>
      <c r="AS62" s="2484"/>
      <c r="AT62" s="2485"/>
      <c r="AU62" s="12"/>
      <c r="AV62" s="511"/>
      <c r="BA62" s="27"/>
      <c r="BB62" s="4"/>
      <c r="BC62" s="4"/>
      <c r="BD62" s="4"/>
      <c r="BE62" s="4"/>
      <c r="BF62" s="16"/>
      <c r="BG62" s="16"/>
      <c r="BH62" s="16"/>
      <c r="BI62" s="5"/>
      <c r="BJ62" s="5"/>
      <c r="BK62" s="5"/>
      <c r="BL62" s="5"/>
      <c r="BM62" s="5"/>
      <c r="BN62" s="5"/>
      <c r="BO62" s="5"/>
      <c r="BP62" s="5"/>
      <c r="BT62" s="6"/>
      <c r="BU62" s="6"/>
    </row>
    <row r="63" spans="1:79" ht="16">
      <c r="A63" s="3"/>
      <c r="B63" s="84"/>
      <c r="C63" s="1518"/>
      <c r="D63" s="1519"/>
      <c r="E63" s="1519"/>
      <c r="F63" s="1519"/>
      <c r="G63" s="1519"/>
      <c r="H63" s="1520"/>
      <c r="I63" s="1524" t="s">
        <v>1639</v>
      </c>
      <c r="J63" s="1525"/>
      <c r="K63" s="1525"/>
      <c r="L63" s="1525"/>
      <c r="M63" s="1525"/>
      <c r="N63" s="1525"/>
      <c r="O63" s="1525"/>
      <c r="P63" s="1525"/>
      <c r="Q63" s="1525"/>
      <c r="R63" s="1525"/>
      <c r="S63" s="1525"/>
      <c r="T63" s="1525"/>
      <c r="U63" s="1525"/>
      <c r="V63" s="1525"/>
      <c r="W63" s="1525"/>
      <c r="X63" s="1525"/>
      <c r="Y63" s="1525"/>
      <c r="Z63" s="1525"/>
      <c r="AA63" s="1526"/>
      <c r="AB63" s="1527" t="s">
        <v>3375</v>
      </c>
      <c r="AC63" s="1527"/>
      <c r="AD63" s="1527"/>
      <c r="AE63" s="1527"/>
      <c r="AF63" s="1527"/>
      <c r="AG63" s="1527"/>
      <c r="AH63" s="1527"/>
      <c r="AI63" s="1527"/>
      <c r="AJ63" s="1527"/>
      <c r="AK63" s="1527"/>
      <c r="AL63" s="1527"/>
      <c r="AM63" s="1527"/>
      <c r="AN63" s="1527"/>
      <c r="AO63" s="1527"/>
      <c r="AP63" s="1527"/>
      <c r="AQ63" s="1527"/>
      <c r="AR63" s="1527"/>
      <c r="AS63" s="1527"/>
      <c r="AT63" s="1528"/>
      <c r="AU63" s="12"/>
      <c r="AV63" s="511"/>
      <c r="AX63" s="4"/>
      <c r="AY63" s="4"/>
      <c r="BA63" s="4"/>
      <c r="BB63" s="4"/>
      <c r="BC63" s="4"/>
      <c r="BD63" s="4"/>
      <c r="BE63" s="4"/>
      <c r="BF63" s="16"/>
      <c r="BG63" s="16"/>
      <c r="BH63" s="16"/>
      <c r="BI63" s="5"/>
      <c r="BJ63" s="5"/>
      <c r="BK63" s="5"/>
      <c r="BL63" s="5"/>
      <c r="BM63" s="5"/>
      <c r="BN63" s="5"/>
      <c r="BO63" s="5"/>
      <c r="BP63" s="5"/>
      <c r="BT63" s="6"/>
      <c r="BU63" s="6"/>
    </row>
    <row r="64" spans="1:79" ht="15.75" customHeight="1">
      <c r="A64" s="3"/>
      <c r="B64" s="84"/>
      <c r="C64" s="1518"/>
      <c r="D64" s="1519"/>
      <c r="E64" s="1519"/>
      <c r="F64" s="1519"/>
      <c r="G64" s="1519"/>
      <c r="H64" s="1520"/>
      <c r="I64" s="2504"/>
      <c r="J64" s="2505"/>
      <c r="K64" s="2505"/>
      <c r="L64" s="2505"/>
      <c r="M64" s="2505"/>
      <c r="N64" s="2505"/>
      <c r="O64" s="2505"/>
      <c r="P64" s="2505"/>
      <c r="Q64" s="2505"/>
      <c r="R64" s="2505"/>
      <c r="S64" s="2505"/>
      <c r="T64" s="2505"/>
      <c r="U64" s="2505"/>
      <c r="V64" s="2505"/>
      <c r="W64" s="2505"/>
      <c r="X64" s="2505"/>
      <c r="Y64" s="2505"/>
      <c r="Z64" s="2505"/>
      <c r="AA64" s="2506"/>
      <c r="AB64" s="2498"/>
      <c r="AC64" s="2499"/>
      <c r="AD64" s="2499"/>
      <c r="AE64" s="2499"/>
      <c r="AF64" s="2499"/>
      <c r="AG64" s="2499"/>
      <c r="AH64" s="2499"/>
      <c r="AI64" s="2499"/>
      <c r="AJ64" s="2499"/>
      <c r="AK64" s="2499"/>
      <c r="AL64" s="2499"/>
      <c r="AM64" s="2499"/>
      <c r="AN64" s="2499"/>
      <c r="AO64" s="2499"/>
      <c r="AP64" s="2499"/>
      <c r="AQ64" s="2499"/>
      <c r="AR64" s="2499"/>
      <c r="AS64" s="2499"/>
      <c r="AT64" s="2500"/>
      <c r="AU64" s="12"/>
      <c r="AV64" s="511" t="str">
        <f>IF(AV2=FALSE,"OK",IF(AND(AV2=TRUE,AB64&lt;&gt;""),"OK","NG"))</f>
        <v>OK</v>
      </c>
      <c r="AW64" s="27"/>
      <c r="AX64" s="27"/>
      <c r="AY64" s="27"/>
      <c r="AZ64" s="4"/>
      <c r="BA64" s="4"/>
      <c r="BB64" s="4"/>
      <c r="BC64" s="4"/>
      <c r="BD64" s="4"/>
      <c r="BE64" s="4"/>
      <c r="BF64" s="16"/>
      <c r="BG64" s="16"/>
      <c r="BH64" s="16"/>
      <c r="BI64" s="5"/>
      <c r="BJ64" s="5"/>
      <c r="BK64" s="5"/>
      <c r="BL64" s="5"/>
      <c r="BM64" s="5"/>
      <c r="BN64" s="5"/>
      <c r="BO64" s="5"/>
      <c r="BP64" s="5"/>
      <c r="BT64" s="6"/>
      <c r="BU64" s="6"/>
    </row>
    <row r="65" spans="1:73" ht="18.649999999999999" customHeight="1">
      <c r="A65" s="3"/>
      <c r="B65" s="84"/>
      <c r="C65" s="1521"/>
      <c r="D65" s="1522"/>
      <c r="E65" s="1522"/>
      <c r="F65" s="1522"/>
      <c r="G65" s="1522"/>
      <c r="H65" s="1523"/>
      <c r="I65" s="2507"/>
      <c r="J65" s="2508"/>
      <c r="K65" s="2508"/>
      <c r="L65" s="2508"/>
      <c r="M65" s="2508"/>
      <c r="N65" s="2508"/>
      <c r="O65" s="2508"/>
      <c r="P65" s="2508"/>
      <c r="Q65" s="2508"/>
      <c r="R65" s="2508"/>
      <c r="S65" s="2508"/>
      <c r="T65" s="2508"/>
      <c r="U65" s="2508"/>
      <c r="V65" s="2508"/>
      <c r="W65" s="2508"/>
      <c r="X65" s="2508"/>
      <c r="Y65" s="2508"/>
      <c r="Z65" s="2508"/>
      <c r="AA65" s="2509"/>
      <c r="AB65" s="2501"/>
      <c r="AC65" s="2502"/>
      <c r="AD65" s="2502"/>
      <c r="AE65" s="2502"/>
      <c r="AF65" s="2502"/>
      <c r="AG65" s="2502"/>
      <c r="AH65" s="2502"/>
      <c r="AI65" s="2502"/>
      <c r="AJ65" s="2502"/>
      <c r="AK65" s="2502"/>
      <c r="AL65" s="2502"/>
      <c r="AM65" s="2502"/>
      <c r="AN65" s="2502"/>
      <c r="AO65" s="2502"/>
      <c r="AP65" s="2502"/>
      <c r="AQ65" s="2502"/>
      <c r="AR65" s="2502"/>
      <c r="AS65" s="2502"/>
      <c r="AT65" s="2503"/>
      <c r="AU65" s="12"/>
      <c r="AV65" s="511"/>
      <c r="AW65" s="4"/>
      <c r="AX65" s="27"/>
      <c r="AY65" s="27"/>
      <c r="AZ65" s="4"/>
      <c r="BA65" s="4"/>
      <c r="BB65" s="4"/>
      <c r="BC65" s="4"/>
      <c r="BD65" s="4"/>
      <c r="BE65" s="4"/>
      <c r="BF65" s="16"/>
      <c r="BG65" s="16"/>
      <c r="BH65" s="16"/>
      <c r="BI65" s="5"/>
      <c r="BJ65" s="5"/>
      <c r="BK65" s="5"/>
      <c r="BL65" s="5"/>
      <c r="BM65" s="5"/>
      <c r="BN65" s="5"/>
      <c r="BO65" s="5"/>
      <c r="BP65" s="5"/>
      <c r="BT65" s="6"/>
      <c r="BU65" s="6"/>
    </row>
    <row r="66" spans="1:73" ht="17.25" customHeight="1">
      <c r="A66" s="3"/>
      <c r="B66" s="84"/>
      <c r="C66" s="1421" t="s">
        <v>1979</v>
      </c>
      <c r="D66" s="1422"/>
      <c r="E66" s="1422"/>
      <c r="F66" s="1422"/>
      <c r="G66" s="1422"/>
      <c r="H66" s="1423"/>
      <c r="I66" s="2510"/>
      <c r="J66" s="2511"/>
      <c r="K66" s="2511"/>
      <c r="L66" s="2511"/>
      <c r="M66" s="2511"/>
      <c r="N66" s="2511"/>
      <c r="O66" s="2511"/>
      <c r="P66" s="2511"/>
      <c r="Q66" s="2511"/>
      <c r="R66" s="2511"/>
      <c r="S66" s="2511"/>
      <c r="T66" s="2511"/>
      <c r="U66" s="2511"/>
      <c r="V66" s="2511"/>
      <c r="W66" s="2511"/>
      <c r="X66" s="2511"/>
      <c r="Y66" s="2511"/>
      <c r="Z66" s="2511"/>
      <c r="AA66" s="2512"/>
      <c r="AB66" s="1525" t="s">
        <v>3808</v>
      </c>
      <c r="AC66" s="1525"/>
      <c r="AD66" s="1525"/>
      <c r="AE66" s="1525"/>
      <c r="AF66" s="1525"/>
      <c r="AG66" s="1525"/>
      <c r="AH66" s="1525"/>
      <c r="AI66" s="1525"/>
      <c r="AJ66" s="1525"/>
      <c r="AK66" s="1525"/>
      <c r="AL66" s="1525"/>
      <c r="AM66" s="1525"/>
      <c r="AN66" s="1525"/>
      <c r="AO66" s="1525"/>
      <c r="AP66" s="1525"/>
      <c r="AQ66" s="1525"/>
      <c r="AR66" s="1525"/>
      <c r="AS66" s="1525"/>
      <c r="AT66" s="1550"/>
      <c r="AU66" s="12"/>
      <c r="AV66" s="511" t="str">
        <f>IF(ISERROR(FIND({"１","２","３","４","５","６","７","８","９","０","1","2","3","4","5","6","7","8","9","0","-","―","－","-","・","！","!","@","&amp;","."},I66)),"OK","NG")</f>
        <v>OK</v>
      </c>
      <c r="AW66" s="4"/>
      <c r="AX66" s="4"/>
      <c r="AY66" s="4"/>
      <c r="BA66" s="4"/>
      <c r="BI66" s="5"/>
      <c r="BJ66" s="5"/>
      <c r="BK66" s="5"/>
      <c r="BL66" s="5"/>
      <c r="BM66" s="5"/>
      <c r="BN66" s="5"/>
      <c r="BO66" s="5"/>
      <c r="BP66" s="5"/>
      <c r="BT66" s="6"/>
      <c r="BU66" s="6"/>
    </row>
    <row r="67" spans="1:73" ht="17.25" customHeight="1">
      <c r="A67" s="3"/>
      <c r="B67" s="84"/>
      <c r="C67" s="1518" t="s">
        <v>3376</v>
      </c>
      <c r="D67" s="1519"/>
      <c r="E67" s="1519"/>
      <c r="F67" s="1519"/>
      <c r="G67" s="1519"/>
      <c r="H67" s="1520"/>
      <c r="I67" s="2477"/>
      <c r="J67" s="2478"/>
      <c r="K67" s="2478"/>
      <c r="L67" s="2478"/>
      <c r="M67" s="2478"/>
      <c r="N67" s="2478"/>
      <c r="O67" s="2478"/>
      <c r="P67" s="2478"/>
      <c r="Q67" s="2478"/>
      <c r="R67" s="2478"/>
      <c r="S67" s="2478"/>
      <c r="T67" s="2478"/>
      <c r="U67" s="2478"/>
      <c r="V67" s="2478"/>
      <c r="W67" s="2478"/>
      <c r="X67" s="2478"/>
      <c r="Y67" s="2478"/>
      <c r="Z67" s="2478"/>
      <c r="AA67" s="2513"/>
      <c r="AB67" s="2477"/>
      <c r="AC67" s="2478"/>
      <c r="AD67" s="2478"/>
      <c r="AE67" s="2478"/>
      <c r="AF67" s="2478"/>
      <c r="AG67" s="2478"/>
      <c r="AH67" s="2478"/>
      <c r="AI67" s="2478"/>
      <c r="AJ67" s="2478"/>
      <c r="AK67" s="2478"/>
      <c r="AL67" s="2478"/>
      <c r="AM67" s="2478"/>
      <c r="AN67" s="2478"/>
      <c r="AO67" s="2478"/>
      <c r="AP67" s="2478"/>
      <c r="AQ67" s="2478"/>
      <c r="AR67" s="2478"/>
      <c r="AS67" s="2478"/>
      <c r="AT67" s="2479"/>
      <c r="AU67" s="12"/>
      <c r="AV67" s="511" t="str">
        <f>IF(AND(AV2=FALSE,AV3=FALSE,AV5=FALSE),"OK",IF(AND(OR(AV2=TRUE,AV3=TRUE,AV5=TRUE),AB67&lt;&gt;""),"OK","NG"))</f>
        <v>OK</v>
      </c>
      <c r="AW67" s="4"/>
      <c r="AX67" s="4"/>
      <c r="AY67" s="4"/>
      <c r="BA67" s="4"/>
      <c r="BI67" s="5"/>
      <c r="BJ67" s="5"/>
      <c r="BK67" s="5"/>
      <c r="BL67" s="5"/>
      <c r="BM67" s="5"/>
      <c r="BN67" s="5"/>
      <c r="BO67" s="5"/>
      <c r="BP67" s="5"/>
      <c r="BT67" s="6"/>
      <c r="BU67" s="6"/>
    </row>
    <row r="68" spans="1:73" ht="17.25" customHeight="1">
      <c r="A68" s="3"/>
      <c r="B68" s="84"/>
      <c r="C68" s="1521"/>
      <c r="D68" s="1522"/>
      <c r="E68" s="1522"/>
      <c r="F68" s="1522"/>
      <c r="G68" s="1522"/>
      <c r="H68" s="1523"/>
      <c r="I68" s="2483"/>
      <c r="J68" s="2484"/>
      <c r="K68" s="2484"/>
      <c r="L68" s="2484"/>
      <c r="M68" s="2484"/>
      <c r="N68" s="2484"/>
      <c r="O68" s="2484"/>
      <c r="P68" s="2484"/>
      <c r="Q68" s="2484"/>
      <c r="R68" s="2484"/>
      <c r="S68" s="2484"/>
      <c r="T68" s="2484"/>
      <c r="U68" s="2484"/>
      <c r="V68" s="2484"/>
      <c r="W68" s="2484"/>
      <c r="X68" s="2484"/>
      <c r="Y68" s="2484"/>
      <c r="Z68" s="2484"/>
      <c r="AA68" s="2514"/>
      <c r="AB68" s="2483"/>
      <c r="AC68" s="2484"/>
      <c r="AD68" s="2484"/>
      <c r="AE68" s="2484"/>
      <c r="AF68" s="2484"/>
      <c r="AG68" s="2484"/>
      <c r="AH68" s="2484"/>
      <c r="AI68" s="2484"/>
      <c r="AJ68" s="2484"/>
      <c r="AK68" s="2484"/>
      <c r="AL68" s="2484"/>
      <c r="AM68" s="2484"/>
      <c r="AN68" s="2484"/>
      <c r="AO68" s="2484"/>
      <c r="AP68" s="2484"/>
      <c r="AQ68" s="2484"/>
      <c r="AR68" s="2484"/>
      <c r="AS68" s="2484"/>
      <c r="AT68" s="2485"/>
      <c r="AU68" s="12"/>
      <c r="AV68" s="511"/>
      <c r="AW68" s="4"/>
      <c r="AX68" s="4"/>
      <c r="AY68" s="4"/>
      <c r="BA68" s="4"/>
      <c r="BI68" s="5"/>
      <c r="BJ68" s="5"/>
      <c r="BK68" s="5"/>
      <c r="BL68" s="5"/>
      <c r="BM68" s="5"/>
      <c r="BN68" s="5"/>
      <c r="BO68" s="5"/>
      <c r="BP68" s="5"/>
      <c r="BT68" s="6"/>
      <c r="BU68" s="6"/>
    </row>
    <row r="69" spans="1:73" ht="18.649999999999999" customHeight="1">
      <c r="A69" s="3"/>
      <c r="B69" s="84"/>
      <c r="C69" s="1541" t="s">
        <v>918</v>
      </c>
      <c r="D69" s="1542"/>
      <c r="E69" s="1542"/>
      <c r="F69" s="1542"/>
      <c r="G69" s="1542"/>
      <c r="H69" s="1543"/>
      <c r="I69" s="144"/>
      <c r="J69" s="1544" t="s">
        <v>1211</v>
      </c>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5"/>
      <c r="AU69" s="12"/>
      <c r="AV69" s="511" t="b">
        <v>0</v>
      </c>
      <c r="AW69" s="4"/>
      <c r="AX69" s="4"/>
      <c r="AY69" s="4"/>
      <c r="BA69" s="4"/>
      <c r="BI69" s="5"/>
      <c r="BJ69" s="5"/>
      <c r="BK69" s="5"/>
      <c r="BL69" s="5"/>
      <c r="BM69" s="5"/>
      <c r="BN69" s="5"/>
      <c r="BO69" s="5"/>
      <c r="BP69" s="5"/>
      <c r="BT69" s="6"/>
      <c r="BU69" s="6"/>
    </row>
    <row r="70" spans="1:73" ht="18.649999999999999" customHeight="1">
      <c r="A70" s="3"/>
      <c r="B70" s="84"/>
      <c r="C70" s="44"/>
      <c r="D70" s="45"/>
      <c r="E70" s="1546" t="s">
        <v>724</v>
      </c>
      <c r="F70" s="1422"/>
      <c r="G70" s="1422"/>
      <c r="H70" s="1423"/>
      <c r="I70" s="738"/>
      <c r="J70" s="1424" t="str">
        <f>VLOOKUP(I72,BO2:BP49,2,FALSE)</f>
        <v>（自動表示）</v>
      </c>
      <c r="K70" s="1424"/>
      <c r="L70" s="1424"/>
      <c r="M70" s="1425"/>
      <c r="N70" s="739" t="s">
        <v>1854</v>
      </c>
      <c r="O70" s="2494"/>
      <c r="P70" s="2494"/>
      <c r="Q70" s="2494"/>
      <c r="R70" s="2494"/>
      <c r="S70" s="2494"/>
      <c r="T70" s="2494"/>
      <c r="U70" s="2494"/>
      <c r="V70" s="2494"/>
      <c r="W70" s="2494"/>
      <c r="X70" s="2494"/>
      <c r="Y70" s="739"/>
      <c r="Z70" s="2494"/>
      <c r="AA70" s="2494"/>
      <c r="AB70" s="2494"/>
      <c r="AC70" s="2494"/>
      <c r="AD70" s="2494"/>
      <c r="AE70" s="2494"/>
      <c r="AF70" s="2494"/>
      <c r="AG70" s="2494"/>
      <c r="AH70" s="2494"/>
      <c r="AI70" s="2495"/>
      <c r="AJ70" s="739"/>
      <c r="AK70" s="2489"/>
      <c r="AL70" s="2489"/>
      <c r="AM70" s="2489"/>
      <c r="AN70" s="2489"/>
      <c r="AO70" s="2489"/>
      <c r="AP70" s="2489"/>
      <c r="AQ70" s="2489"/>
      <c r="AR70" s="2489"/>
      <c r="AS70" s="2489"/>
      <c r="AT70" s="2490"/>
      <c r="AU70" s="12"/>
      <c r="AV70" s="511" t="str">
        <f>IF(ISERROR(FIND({"１","２","３","４","５","６","７","８","９","０","1","2","3","4","5","6","7","8","9","0","-","―","－","-","・","！","!","@","&amp;","."},O70&amp;Z70&amp;AK70)),"OK","NG")</f>
        <v>OK</v>
      </c>
      <c r="AW70" s="4"/>
      <c r="AX70" s="4"/>
      <c r="AY70" s="4"/>
      <c r="BA70" s="4"/>
      <c r="BI70" s="5"/>
      <c r="BJ70" s="5"/>
      <c r="BK70" s="5"/>
      <c r="BL70" s="5"/>
      <c r="BM70" s="5"/>
      <c r="BN70" s="5"/>
      <c r="BO70" s="5"/>
      <c r="BP70" s="5"/>
      <c r="BT70" s="6"/>
      <c r="BU70" s="6"/>
    </row>
    <row r="71" spans="1:73" ht="18.649999999999999" customHeight="1">
      <c r="A71" s="3"/>
      <c r="B71" s="84"/>
      <c r="C71" s="44"/>
      <c r="D71" s="45"/>
      <c r="E71" s="1564" t="s">
        <v>725</v>
      </c>
      <c r="F71" s="1509"/>
      <c r="G71" s="1509"/>
      <c r="H71" s="1510"/>
      <c r="I71" s="690" t="s">
        <v>345</v>
      </c>
      <c r="J71" s="1431"/>
      <c r="K71" s="1431"/>
      <c r="L71" s="691" t="s">
        <v>346</v>
      </c>
      <c r="M71" s="1432"/>
      <c r="N71" s="1432"/>
      <c r="O71" s="691"/>
      <c r="P71" s="691"/>
      <c r="Q71" s="692"/>
      <c r="R71" s="692"/>
      <c r="S71" s="692"/>
      <c r="T71" s="692"/>
      <c r="U71" s="692"/>
      <c r="V71" s="692"/>
      <c r="W71" s="692"/>
      <c r="X71" s="692"/>
      <c r="Y71" s="692"/>
      <c r="Z71" s="692"/>
      <c r="AA71" s="692"/>
      <c r="AB71" s="692"/>
      <c r="AC71" s="692"/>
      <c r="AD71" s="692"/>
      <c r="AE71" s="692"/>
      <c r="AF71" s="692"/>
      <c r="AG71" s="692"/>
      <c r="AH71" s="692"/>
      <c r="AI71" s="692"/>
      <c r="AJ71" s="692"/>
      <c r="AK71" s="692"/>
      <c r="AL71" s="692"/>
      <c r="AM71" s="692"/>
      <c r="AN71" s="692"/>
      <c r="AO71" s="692"/>
      <c r="AP71" s="692"/>
      <c r="AQ71" s="692"/>
      <c r="AR71" s="692"/>
      <c r="AS71" s="692"/>
      <c r="AT71" s="693"/>
      <c r="AU71" s="12"/>
      <c r="AV71" s="511" t="str">
        <f>IF(AND(AV69=FALSE,OR(O70="",Z70="",J71="",M71="",I72="",N72="",V72="",AD72)),"NG","OK")</f>
        <v>NG</v>
      </c>
      <c r="AW71" s="4"/>
      <c r="AX71" s="4"/>
      <c r="AY71" s="4"/>
      <c r="BA71" s="4"/>
      <c r="BI71" s="5"/>
      <c r="BJ71" s="5"/>
      <c r="BK71" s="5"/>
      <c r="BL71" s="5"/>
      <c r="BM71" s="5"/>
      <c r="BN71" s="5"/>
      <c r="BO71" s="5"/>
      <c r="BP71" s="5"/>
      <c r="BT71" s="6"/>
      <c r="BU71" s="6"/>
    </row>
    <row r="72" spans="1:73" ht="18.649999999999999" customHeight="1">
      <c r="A72" s="3"/>
      <c r="B72" s="84"/>
      <c r="C72" s="44"/>
      <c r="D72" s="45"/>
      <c r="E72" s="1397"/>
      <c r="F72" s="1333"/>
      <c r="G72" s="1333"/>
      <c r="H72" s="1334"/>
      <c r="I72" s="1433" t="s">
        <v>684</v>
      </c>
      <c r="J72" s="1434"/>
      <c r="K72" s="1434"/>
      <c r="L72" s="1434"/>
      <c r="M72" s="1434"/>
      <c r="N72" s="1404"/>
      <c r="O72" s="1404"/>
      <c r="P72" s="1404"/>
      <c r="Q72" s="1404"/>
      <c r="R72" s="1404"/>
      <c r="S72" s="1404"/>
      <c r="T72" s="1404"/>
      <c r="U72" s="1404"/>
      <c r="V72" s="1404"/>
      <c r="W72" s="1404"/>
      <c r="X72" s="1404"/>
      <c r="Y72" s="1404"/>
      <c r="Z72" s="1404"/>
      <c r="AA72" s="1404"/>
      <c r="AB72" s="1404"/>
      <c r="AC72" s="1404"/>
      <c r="AD72" s="1404"/>
      <c r="AE72" s="1404"/>
      <c r="AF72" s="1404"/>
      <c r="AG72" s="1404"/>
      <c r="AH72" s="1404"/>
      <c r="AI72" s="1404"/>
      <c r="AJ72" s="1404"/>
      <c r="AK72" s="1404"/>
      <c r="AL72" s="1404"/>
      <c r="AM72" s="1404"/>
      <c r="AN72" s="1404"/>
      <c r="AO72" s="1404"/>
      <c r="AP72" s="1404"/>
      <c r="AQ72" s="1404"/>
      <c r="AR72" s="1404"/>
      <c r="AS72" s="1404"/>
      <c r="AT72" s="2496"/>
      <c r="AU72" s="12"/>
      <c r="AV72" s="511" t="str">
        <f>LEFT(I72,2)</f>
        <v>00</v>
      </c>
      <c r="AW72" s="4" t="str">
        <f>MID(I72,4,LEN(I72)-3)</f>
        <v>選択して下さい</v>
      </c>
      <c r="AX72" s="4"/>
      <c r="AY72" s="4"/>
      <c r="BA72" s="4"/>
      <c r="BI72" s="5"/>
      <c r="BJ72" s="5"/>
      <c r="BK72" s="5"/>
      <c r="BL72" s="5"/>
      <c r="BM72" s="5"/>
      <c r="BN72" s="5"/>
      <c r="BO72" s="5"/>
      <c r="BP72" s="5"/>
      <c r="BT72" s="6"/>
      <c r="BU72" s="6"/>
    </row>
    <row r="73" spans="1:73" ht="18.649999999999999" customHeight="1">
      <c r="A73" s="3"/>
      <c r="B73" s="84"/>
      <c r="C73" s="44"/>
      <c r="D73" s="45"/>
      <c r="E73" s="1398"/>
      <c r="F73" s="1376"/>
      <c r="G73" s="1376"/>
      <c r="H73" s="1377"/>
      <c r="I73" s="1435"/>
      <c r="J73" s="1436"/>
      <c r="K73" s="1436"/>
      <c r="L73" s="1436"/>
      <c r="M73" s="1436"/>
      <c r="N73" s="1405"/>
      <c r="O73" s="1405"/>
      <c r="P73" s="1405"/>
      <c r="Q73" s="1405"/>
      <c r="R73" s="1405"/>
      <c r="S73" s="1405"/>
      <c r="T73" s="1405"/>
      <c r="U73" s="1405"/>
      <c r="V73" s="1405"/>
      <c r="W73" s="1405"/>
      <c r="X73" s="1405"/>
      <c r="Y73" s="1405"/>
      <c r="Z73" s="1405"/>
      <c r="AA73" s="1405"/>
      <c r="AB73" s="1405"/>
      <c r="AC73" s="1405"/>
      <c r="AD73" s="1405"/>
      <c r="AE73" s="1405"/>
      <c r="AF73" s="1405"/>
      <c r="AG73" s="1405"/>
      <c r="AH73" s="1405"/>
      <c r="AI73" s="1405"/>
      <c r="AJ73" s="1405"/>
      <c r="AK73" s="1405"/>
      <c r="AL73" s="1405"/>
      <c r="AM73" s="1405"/>
      <c r="AN73" s="1405"/>
      <c r="AO73" s="1405"/>
      <c r="AP73" s="1405"/>
      <c r="AQ73" s="1405"/>
      <c r="AR73" s="1405"/>
      <c r="AS73" s="1405"/>
      <c r="AT73" s="2497"/>
      <c r="AU73" s="12"/>
      <c r="AV73" s="1033" t="str">
        <f>IF(AV69=TRUE,AV36,AV72)</f>
        <v>00</v>
      </c>
      <c r="AW73" s="1034" t="str">
        <f>VLOOKUP(AV73,BN2:BQ49,4,FALSE)</f>
        <v/>
      </c>
      <c r="AX73" s="4"/>
      <c r="AY73" s="4"/>
      <c r="BA73" s="4"/>
      <c r="BI73" s="5"/>
      <c r="BJ73" s="5"/>
      <c r="BK73" s="5"/>
      <c r="BL73" s="5"/>
      <c r="BM73" s="5"/>
      <c r="BN73" s="5"/>
      <c r="BO73" s="5"/>
      <c r="BP73" s="5"/>
      <c r="BT73" s="6"/>
      <c r="BU73" s="6"/>
    </row>
    <row r="74" spans="1:73" ht="18.649999999999999" hidden="1" customHeight="1">
      <c r="A74" s="3" t="s">
        <v>1210</v>
      </c>
      <c r="B74" s="84"/>
      <c r="C74" s="44"/>
      <c r="D74" s="142"/>
      <c r="E74" s="1553" t="s">
        <v>861</v>
      </c>
      <c r="F74" s="1554"/>
      <c r="G74" s="1554"/>
      <c r="H74" s="1555"/>
      <c r="I74" s="507" t="s">
        <v>345</v>
      </c>
      <c r="J74" s="1558"/>
      <c r="K74" s="1558"/>
      <c r="L74" s="506" t="s">
        <v>346</v>
      </c>
      <c r="M74" s="1559"/>
      <c r="N74" s="1558"/>
      <c r="O74" s="506"/>
      <c r="P74" s="506"/>
      <c r="Q74" s="1560"/>
      <c r="R74" s="1560"/>
      <c r="S74" s="1560"/>
      <c r="T74" s="1560"/>
      <c r="U74" s="1560"/>
      <c r="V74" s="1560"/>
      <c r="W74" s="1560"/>
      <c r="X74" s="1560"/>
      <c r="Y74" s="1560"/>
      <c r="Z74" s="1560"/>
      <c r="AA74" s="1560"/>
      <c r="AB74" s="1560"/>
      <c r="AC74" s="1560"/>
      <c r="AD74" s="1560"/>
      <c r="AE74" s="1560"/>
      <c r="AF74" s="1560"/>
      <c r="AG74" s="1560"/>
      <c r="AH74" s="1560"/>
      <c r="AI74" s="1560"/>
      <c r="AJ74" s="1560"/>
      <c r="AK74" s="1560"/>
      <c r="AL74" s="1560"/>
      <c r="AM74" s="1560"/>
      <c r="AN74" s="1560"/>
      <c r="AO74" s="1560"/>
      <c r="AP74" s="1560"/>
      <c r="AQ74" s="1560"/>
      <c r="AR74" s="1560"/>
      <c r="AS74" s="1560"/>
      <c r="AT74" s="1561"/>
      <c r="AU74" s="12"/>
      <c r="AV74" s="511"/>
      <c r="AW74" s="4"/>
      <c r="AX74" s="4"/>
      <c r="AY74" s="4"/>
      <c r="BA74" s="4"/>
      <c r="BI74" s="5"/>
      <c r="BJ74" s="5"/>
      <c r="BK74" s="5"/>
      <c r="BL74" s="5"/>
      <c r="BM74" s="5"/>
      <c r="BN74" s="5"/>
      <c r="BO74" s="5"/>
      <c r="BP74" s="5"/>
      <c r="BT74" s="6"/>
      <c r="BU74" s="6"/>
    </row>
    <row r="75" spans="1:73" ht="18.649999999999999" hidden="1" customHeight="1">
      <c r="A75" s="3" t="s">
        <v>1210</v>
      </c>
      <c r="B75" s="84"/>
      <c r="C75" s="44"/>
      <c r="D75" s="142"/>
      <c r="E75" s="1556"/>
      <c r="F75" s="1519"/>
      <c r="G75" s="1519"/>
      <c r="H75" s="1520"/>
      <c r="I75" s="1392" t="s">
        <v>2314</v>
      </c>
      <c r="J75" s="1393"/>
      <c r="K75" s="1393"/>
      <c r="L75" s="1393"/>
      <c r="M75" s="1393"/>
      <c r="N75" s="1393"/>
      <c r="O75" s="1393"/>
      <c r="P75" s="1393"/>
      <c r="Q75" s="1393"/>
      <c r="R75" s="1393"/>
      <c r="S75" s="1393"/>
      <c r="T75" s="1393"/>
      <c r="U75" s="1393"/>
      <c r="V75" s="1393"/>
      <c r="W75" s="1393"/>
      <c r="X75" s="1393"/>
      <c r="Y75" s="1393"/>
      <c r="Z75" s="1393"/>
      <c r="AA75" s="1393"/>
      <c r="AB75" s="1393"/>
      <c r="AC75" s="1393"/>
      <c r="AD75" s="1393"/>
      <c r="AE75" s="1393"/>
      <c r="AF75" s="1393"/>
      <c r="AG75" s="1393"/>
      <c r="AH75" s="1393"/>
      <c r="AI75" s="1393"/>
      <c r="AJ75" s="1393"/>
      <c r="AK75" s="1393"/>
      <c r="AL75" s="1393"/>
      <c r="AM75" s="1393"/>
      <c r="AN75" s="1393"/>
      <c r="AO75" s="1393"/>
      <c r="AP75" s="1393"/>
      <c r="AQ75" s="1393"/>
      <c r="AR75" s="1393"/>
      <c r="AS75" s="1393"/>
      <c r="AT75" s="1562"/>
      <c r="AU75" s="12"/>
      <c r="AV75" s="511" t="str">
        <f>IF(AV2=FALSE,"OK",IF(AND(AV2=TRUE,I75&lt;&gt;""),"OK","NG"))</f>
        <v>OK</v>
      </c>
      <c r="AW75" s="4"/>
      <c r="AX75" s="4"/>
      <c r="AY75" s="4"/>
      <c r="BA75" s="4"/>
      <c r="BI75" s="5"/>
      <c r="BJ75" s="5"/>
      <c r="BK75" s="5"/>
      <c r="BL75" s="5"/>
      <c r="BM75" s="5"/>
      <c r="BN75" s="5"/>
      <c r="BO75" s="5"/>
      <c r="BP75" s="5"/>
      <c r="BT75" s="6"/>
      <c r="BU75" s="6"/>
    </row>
    <row r="76" spans="1:73" ht="18.649999999999999" hidden="1" customHeight="1">
      <c r="A76" s="3" t="s">
        <v>1210</v>
      </c>
      <c r="B76" s="84"/>
      <c r="C76" s="46"/>
      <c r="D76" s="143"/>
      <c r="E76" s="1557"/>
      <c r="F76" s="1522"/>
      <c r="G76" s="1522"/>
      <c r="H76" s="1523"/>
      <c r="I76" s="1394"/>
      <c r="J76" s="1395"/>
      <c r="K76" s="1395"/>
      <c r="L76" s="1395"/>
      <c r="M76" s="1395"/>
      <c r="N76" s="1395"/>
      <c r="O76" s="1395"/>
      <c r="P76" s="1395"/>
      <c r="Q76" s="1395"/>
      <c r="R76" s="1395"/>
      <c r="S76" s="1395"/>
      <c r="T76" s="1395"/>
      <c r="U76" s="1395"/>
      <c r="V76" s="1395"/>
      <c r="W76" s="1395"/>
      <c r="X76" s="1395"/>
      <c r="Y76" s="1395"/>
      <c r="Z76" s="1395"/>
      <c r="AA76" s="1395"/>
      <c r="AB76" s="1395"/>
      <c r="AC76" s="1395"/>
      <c r="AD76" s="1395"/>
      <c r="AE76" s="1395"/>
      <c r="AF76" s="1395"/>
      <c r="AG76" s="1395"/>
      <c r="AH76" s="1395"/>
      <c r="AI76" s="1395"/>
      <c r="AJ76" s="1395"/>
      <c r="AK76" s="1395"/>
      <c r="AL76" s="1395"/>
      <c r="AM76" s="1395"/>
      <c r="AN76" s="1395"/>
      <c r="AO76" s="1395"/>
      <c r="AP76" s="1395"/>
      <c r="AQ76" s="1395"/>
      <c r="AR76" s="1395"/>
      <c r="AS76" s="1395"/>
      <c r="AT76" s="1563"/>
      <c r="AU76" s="12"/>
      <c r="AV76" s="511"/>
      <c r="AW76" s="4"/>
      <c r="AX76" s="4"/>
      <c r="AY76" s="4"/>
      <c r="BA76" s="4"/>
      <c r="BI76" s="5"/>
      <c r="BJ76" s="5"/>
      <c r="BK76" s="5"/>
      <c r="BL76" s="5"/>
      <c r="BM76" s="5"/>
      <c r="BN76" s="5"/>
      <c r="BO76" s="5"/>
      <c r="BP76" s="5"/>
      <c r="BT76" s="6"/>
      <c r="BU76" s="6"/>
    </row>
    <row r="77" spans="1:73" ht="18.649999999999999" customHeight="1">
      <c r="A77" s="3"/>
      <c r="B77" s="84"/>
      <c r="C77" s="1408" t="s">
        <v>726</v>
      </c>
      <c r="D77" s="1409"/>
      <c r="E77" s="1409"/>
      <c r="F77" s="1409"/>
      <c r="G77" s="1409"/>
      <c r="H77" s="1410"/>
      <c r="I77" s="1411"/>
      <c r="J77" s="1412"/>
      <c r="K77" s="1412"/>
      <c r="L77" s="1412"/>
      <c r="M77" s="1412"/>
      <c r="N77" s="1412"/>
      <c r="O77" s="1412"/>
      <c r="P77" s="1412"/>
      <c r="Q77" s="1412"/>
      <c r="R77" s="1412"/>
      <c r="S77" s="1412"/>
      <c r="T77" s="1412"/>
      <c r="U77" s="1412"/>
      <c r="V77" s="1412"/>
      <c r="W77" s="1412"/>
      <c r="X77" s="1413"/>
      <c r="Y77" s="831"/>
      <c r="Z77" s="832"/>
      <c r="AA77" s="832"/>
      <c r="AB77" s="832"/>
      <c r="AC77" s="832"/>
      <c r="AD77" s="833"/>
      <c r="AE77" s="833"/>
      <c r="AF77" s="834"/>
      <c r="AG77" s="834"/>
      <c r="AH77" s="834"/>
      <c r="AI77" s="834"/>
      <c r="AJ77" s="834"/>
      <c r="AK77" s="834"/>
      <c r="AL77" s="833"/>
      <c r="AM77" s="833"/>
      <c r="AN77" s="834"/>
      <c r="AO77" s="834"/>
      <c r="AP77" s="834"/>
      <c r="AQ77" s="834"/>
      <c r="AR77" s="834"/>
      <c r="AS77" s="834"/>
      <c r="AT77" s="835"/>
      <c r="AU77" s="12"/>
      <c r="AV77" s="511"/>
      <c r="AW77" s="4"/>
      <c r="AX77" s="4"/>
      <c r="AY77" s="4"/>
      <c r="BA77" s="4"/>
      <c r="BF77" s="5"/>
      <c r="BG77" s="5"/>
      <c r="BH77" s="5"/>
      <c r="BI77" s="5"/>
      <c r="BJ77" s="5"/>
      <c r="BK77" s="5"/>
      <c r="BL77" s="5"/>
      <c r="BM77" s="5"/>
      <c r="BN77" s="5"/>
      <c r="BO77" s="5"/>
      <c r="BP77" s="5"/>
      <c r="BT77" s="6"/>
      <c r="BU77" s="6"/>
    </row>
    <row r="78" spans="1:73" ht="18.649999999999999" customHeight="1">
      <c r="A78" s="3"/>
      <c r="B78" s="84"/>
      <c r="C78" s="1447" t="s">
        <v>727</v>
      </c>
      <c r="D78" s="1554"/>
      <c r="E78" s="1554"/>
      <c r="F78" s="1554"/>
      <c r="G78" s="1554"/>
      <c r="H78" s="1555"/>
      <c r="I78" s="1451"/>
      <c r="J78" s="1565"/>
      <c r="K78" s="1565"/>
      <c r="L78" s="1565"/>
      <c r="M78" s="1565"/>
      <c r="N78" s="1565"/>
      <c r="O78" s="1565"/>
      <c r="P78" s="1565"/>
      <c r="Q78" s="1565"/>
      <c r="R78" s="1565"/>
      <c r="S78" s="1565"/>
      <c r="T78" s="1565"/>
      <c r="U78" s="1565"/>
      <c r="V78" s="1565"/>
      <c r="W78" s="1565"/>
      <c r="X78" s="1565"/>
      <c r="Y78" s="1566"/>
      <c r="Z78" s="1566"/>
      <c r="AA78" s="1566"/>
      <c r="AB78" s="1566"/>
      <c r="AC78" s="1566"/>
      <c r="AD78" s="1566"/>
      <c r="AE78" s="1565"/>
      <c r="AF78" s="1565"/>
      <c r="AG78" s="1565"/>
      <c r="AH78" s="1565"/>
      <c r="AI78" s="1565"/>
      <c r="AJ78" s="1565"/>
      <c r="AK78" s="1565"/>
      <c r="AL78" s="1565"/>
      <c r="AM78" s="1565"/>
      <c r="AN78" s="1565"/>
      <c r="AO78" s="1565"/>
      <c r="AP78" s="1565"/>
      <c r="AQ78" s="1565"/>
      <c r="AR78" s="1565"/>
      <c r="AS78" s="1565"/>
      <c r="AT78" s="1567"/>
      <c r="AU78" s="12"/>
      <c r="AV78" s="511"/>
      <c r="AW78" s="4"/>
      <c r="AX78" s="4"/>
      <c r="AY78" s="4"/>
      <c r="AZ78" s="4"/>
      <c r="BB78" s="4"/>
      <c r="BC78" s="4"/>
      <c r="BD78" s="4"/>
      <c r="BE78" s="4"/>
      <c r="BF78" s="5"/>
      <c r="BG78" s="5"/>
      <c r="BH78" s="5"/>
      <c r="BI78" s="5"/>
      <c r="BJ78" s="5"/>
      <c r="BK78" s="5"/>
      <c r="BL78" s="5"/>
      <c r="BM78" s="5"/>
      <c r="BN78" s="5"/>
      <c r="BO78" s="5"/>
      <c r="BP78" s="5"/>
      <c r="BT78" s="6"/>
      <c r="BU78" s="6"/>
    </row>
    <row r="79" spans="1:73" ht="18.649999999999999" customHeight="1">
      <c r="A79" s="3"/>
      <c r="B79" s="84"/>
      <c r="C79" s="1521"/>
      <c r="D79" s="1522"/>
      <c r="E79" s="1522"/>
      <c r="F79" s="1522"/>
      <c r="G79" s="1522"/>
      <c r="H79" s="1523"/>
      <c r="I79" s="1568"/>
      <c r="J79" s="1569"/>
      <c r="K79" s="1569"/>
      <c r="L79" s="1569"/>
      <c r="M79" s="1569"/>
      <c r="N79" s="1569"/>
      <c r="O79" s="1569"/>
      <c r="P79" s="1569"/>
      <c r="Q79" s="1569"/>
      <c r="R79" s="1569"/>
      <c r="S79" s="1569"/>
      <c r="T79" s="1569"/>
      <c r="U79" s="1569"/>
      <c r="V79" s="1569"/>
      <c r="W79" s="1569"/>
      <c r="X79" s="1569"/>
      <c r="Y79" s="1569"/>
      <c r="Z79" s="1569"/>
      <c r="AA79" s="1569"/>
      <c r="AB79" s="1569"/>
      <c r="AC79" s="1569"/>
      <c r="AD79" s="1569"/>
      <c r="AE79" s="1569"/>
      <c r="AF79" s="1569"/>
      <c r="AG79" s="1569"/>
      <c r="AH79" s="1569"/>
      <c r="AI79" s="1569"/>
      <c r="AJ79" s="1569"/>
      <c r="AK79" s="1569"/>
      <c r="AL79" s="1569"/>
      <c r="AM79" s="1569"/>
      <c r="AN79" s="1569"/>
      <c r="AO79" s="1569"/>
      <c r="AP79" s="1569"/>
      <c r="AQ79" s="1569"/>
      <c r="AR79" s="1569"/>
      <c r="AS79" s="1569"/>
      <c r="AT79" s="1570"/>
      <c r="AU79" s="12"/>
      <c r="AV79" s="511"/>
      <c r="AW79" s="4"/>
      <c r="AX79" s="4"/>
      <c r="AY79" s="4"/>
      <c r="AZ79" s="4"/>
      <c r="BA79" s="4"/>
      <c r="BB79" s="4"/>
      <c r="BC79" s="4"/>
      <c r="BD79" s="4"/>
      <c r="BE79" s="4"/>
      <c r="BF79" s="16"/>
      <c r="BG79" s="16"/>
      <c r="BH79" s="16"/>
      <c r="BI79" s="5"/>
      <c r="BJ79" s="5"/>
      <c r="BK79" s="5"/>
      <c r="BL79" s="5"/>
      <c r="BM79" s="5"/>
      <c r="BN79" s="5"/>
      <c r="BO79" s="5"/>
      <c r="BP79" s="5"/>
      <c r="BT79" s="6"/>
      <c r="BU79" s="6"/>
    </row>
    <row r="80" spans="1:73" ht="18.649999999999999" customHeight="1">
      <c r="A80" s="30"/>
      <c r="B80" s="84"/>
      <c r="C80" s="1447" t="s">
        <v>728</v>
      </c>
      <c r="D80" s="1571"/>
      <c r="E80" s="1571"/>
      <c r="F80" s="1571"/>
      <c r="G80" s="1571"/>
      <c r="H80" s="1572"/>
      <c r="I80" s="1573"/>
      <c r="J80" s="1574"/>
      <c r="K80" s="1577" t="s">
        <v>729</v>
      </c>
      <c r="L80" s="1579"/>
      <c r="M80" s="1579"/>
      <c r="N80" s="1577" t="s">
        <v>730</v>
      </c>
      <c r="O80" s="1574"/>
      <c r="P80" s="1574"/>
      <c r="Q80" s="1577" t="s">
        <v>729</v>
      </c>
      <c r="R80" s="1579"/>
      <c r="S80" s="1618"/>
      <c r="T80" s="1553" t="s">
        <v>731</v>
      </c>
      <c r="U80" s="1571"/>
      <c r="V80" s="1571"/>
      <c r="W80" s="1571"/>
      <c r="X80" s="1571"/>
      <c r="Y80" s="1572"/>
      <c r="Z80" s="1581" t="s">
        <v>732</v>
      </c>
      <c r="AA80" s="1581"/>
      <c r="AB80" s="1581" t="s">
        <v>733</v>
      </c>
      <c r="AC80" s="1581"/>
      <c r="AD80" s="1581" t="s">
        <v>734</v>
      </c>
      <c r="AE80" s="1581"/>
      <c r="AF80" s="1581" t="s">
        <v>735</v>
      </c>
      <c r="AG80" s="1581"/>
      <c r="AH80" s="1581" t="s">
        <v>736</v>
      </c>
      <c r="AI80" s="1581"/>
      <c r="AJ80" s="1581" t="s">
        <v>737</v>
      </c>
      <c r="AK80" s="1581"/>
      <c r="AL80" s="1581" t="s">
        <v>738</v>
      </c>
      <c r="AM80" s="1581"/>
      <c r="AN80" s="1581" t="s">
        <v>739</v>
      </c>
      <c r="AO80" s="1581"/>
      <c r="AP80" s="93"/>
      <c r="AQ80" s="93"/>
      <c r="AR80" s="93"/>
      <c r="AS80" s="93"/>
      <c r="AT80" s="94"/>
      <c r="AU80" s="12"/>
      <c r="AV80" s="513" t="str">
        <f>IF(AV81=TRUE,"月","")</f>
        <v/>
      </c>
      <c r="AW80" s="92" t="str">
        <f>IF(AW81=TRUE,"火","")</f>
        <v/>
      </c>
      <c r="AX80" s="92" t="str">
        <f>IF(AX81=TRUE,"水","")</f>
        <v/>
      </c>
      <c r="AY80" s="92" t="str">
        <f>IF(AY81=TRUE,"木","")</f>
        <v/>
      </c>
      <c r="AZ80" s="92" t="str">
        <f>IF(AZ81=TRUE,"金","")</f>
        <v/>
      </c>
      <c r="BA80" s="92" t="str">
        <f>IF(BA81=TRUE,"土","")</f>
        <v/>
      </c>
      <c r="BB80" s="92" t="str">
        <f>IF(BB81=TRUE,"日","")</f>
        <v/>
      </c>
      <c r="BC80" s="92" t="str">
        <f>IF(BC81=TRUE,"祝","")</f>
        <v/>
      </c>
      <c r="BD80" s="4" t="str">
        <f>AV80&amp;AW80&amp;AX80&amp;AY80&amp;AZ80&amp;BA80&amp;BB80&amp;BC80</f>
        <v/>
      </c>
      <c r="BE80" s="4"/>
      <c r="BF80" s="16"/>
      <c r="BG80" s="16"/>
      <c r="BH80" s="16"/>
      <c r="BI80" s="5"/>
      <c r="BJ80" s="5"/>
      <c r="BK80" s="5"/>
      <c r="BL80" s="5"/>
      <c r="BM80" s="5"/>
      <c r="BN80" s="5"/>
      <c r="BO80" s="5"/>
      <c r="BP80" s="5"/>
      <c r="BT80" s="6"/>
      <c r="BU80" s="6"/>
    </row>
    <row r="81" spans="1:79" ht="18.649999999999999" customHeight="1">
      <c r="A81" s="30"/>
      <c r="B81" s="84"/>
      <c r="C81" s="1521"/>
      <c r="D81" s="1522"/>
      <c r="E81" s="1522"/>
      <c r="F81" s="1522"/>
      <c r="G81" s="1522"/>
      <c r="H81" s="1523"/>
      <c r="I81" s="1575"/>
      <c r="J81" s="1576"/>
      <c r="K81" s="1578"/>
      <c r="L81" s="1580"/>
      <c r="M81" s="1580"/>
      <c r="N81" s="1578"/>
      <c r="O81" s="1576"/>
      <c r="P81" s="1576"/>
      <c r="Q81" s="1578"/>
      <c r="R81" s="1580"/>
      <c r="S81" s="1619"/>
      <c r="T81" s="1557"/>
      <c r="U81" s="1522"/>
      <c r="V81" s="1522"/>
      <c r="W81" s="1522"/>
      <c r="X81" s="1522"/>
      <c r="Y81" s="1523"/>
      <c r="Z81" s="1582"/>
      <c r="AA81" s="1582"/>
      <c r="AB81" s="1582"/>
      <c r="AC81" s="1582"/>
      <c r="AD81" s="1582"/>
      <c r="AE81" s="1582"/>
      <c r="AF81" s="1582"/>
      <c r="AG81" s="1582"/>
      <c r="AH81" s="1583"/>
      <c r="AI81" s="1583"/>
      <c r="AJ81" s="1583"/>
      <c r="AK81" s="1583"/>
      <c r="AL81" s="1583"/>
      <c r="AM81" s="1583"/>
      <c r="AN81" s="1583"/>
      <c r="AO81" s="1583"/>
      <c r="AP81" s="95"/>
      <c r="AQ81" s="95"/>
      <c r="AR81" s="95"/>
      <c r="AS81" s="95"/>
      <c r="AT81" s="96"/>
      <c r="AU81" s="12"/>
      <c r="AV81" s="511" t="b">
        <v>0</v>
      </c>
      <c r="AW81" s="4" t="b">
        <v>0</v>
      </c>
      <c r="AX81" s="4" t="b">
        <v>0</v>
      </c>
      <c r="AY81" s="4" t="b">
        <v>0</v>
      </c>
      <c r="AZ81" s="4" t="b">
        <v>0</v>
      </c>
      <c r="BA81" s="4" t="b">
        <v>0</v>
      </c>
      <c r="BB81" s="4" t="b">
        <v>0</v>
      </c>
      <c r="BC81" s="4" t="b">
        <v>0</v>
      </c>
      <c r="BD81" s="97" t="str">
        <f>I80&amp;K80&amp;L80&amp;N80&amp;O80&amp;Q80&amp;R80&amp;"  休業日"&amp;"（"&amp;BD80&amp;"）"</f>
        <v>：～：  休業日（）</v>
      </c>
      <c r="BE81" s="98"/>
      <c r="BF81" s="99"/>
      <c r="BG81" s="97"/>
      <c r="BH81" s="97"/>
      <c r="BI81" s="97"/>
      <c r="BJ81" s="5"/>
      <c r="BK81" s="5"/>
      <c r="BL81" s="5"/>
      <c r="BM81" s="5"/>
      <c r="BN81" s="5"/>
      <c r="BO81" s="5"/>
      <c r="BP81" s="5"/>
      <c r="BT81" s="6"/>
      <c r="BU81" s="6"/>
    </row>
    <row r="82" spans="1:79" ht="15">
      <c r="A82" s="30"/>
      <c r="B82" s="84"/>
      <c r="C82" s="1447" t="s">
        <v>1904</v>
      </c>
      <c r="D82" s="1571"/>
      <c r="E82" s="1571"/>
      <c r="F82" s="1571"/>
      <c r="G82" s="1571"/>
      <c r="H82" s="1572"/>
      <c r="I82" s="2575"/>
      <c r="J82" s="2576"/>
      <c r="K82" s="2576"/>
      <c r="L82" s="2576"/>
      <c r="M82" s="2576"/>
      <c r="N82" s="2576"/>
      <c r="O82" s="2576"/>
      <c r="P82" s="2576"/>
      <c r="Q82" s="2576"/>
      <c r="R82" s="2576"/>
      <c r="S82" s="2576"/>
      <c r="T82" s="2576"/>
      <c r="U82" s="2576"/>
      <c r="V82" s="2576"/>
      <c r="W82" s="2576"/>
      <c r="X82" s="2576"/>
      <c r="Y82" s="2576"/>
      <c r="Z82" s="2576"/>
      <c r="AA82" s="2576"/>
      <c r="AB82" s="2576"/>
      <c r="AC82" s="2576"/>
      <c r="AD82" s="2576"/>
      <c r="AE82" s="2576"/>
      <c r="AF82" s="2576"/>
      <c r="AG82" s="2576"/>
      <c r="AH82" s="2576"/>
      <c r="AI82" s="2576"/>
      <c r="AJ82" s="2576"/>
      <c r="AK82" s="2576"/>
      <c r="AL82" s="2576"/>
      <c r="AM82" s="2576"/>
      <c r="AN82" s="2576"/>
      <c r="AO82" s="2576"/>
      <c r="AP82" s="2576"/>
      <c r="AQ82" s="2576"/>
      <c r="AR82" s="2576"/>
      <c r="AS82" s="2576"/>
      <c r="AT82" s="2577"/>
      <c r="AU82" s="12"/>
      <c r="AV82" s="512"/>
      <c r="AW82" s="4"/>
      <c r="AY82" s="4"/>
      <c r="AZ82" s="4"/>
      <c r="BA82" s="4"/>
      <c r="BB82" s="4"/>
      <c r="BC82" s="4"/>
      <c r="BD82" s="4"/>
      <c r="BE82" s="4"/>
      <c r="BF82" s="16"/>
      <c r="BG82" s="16"/>
      <c r="BH82" s="16"/>
      <c r="BI82" s="5"/>
      <c r="BJ82" s="5"/>
      <c r="BK82" s="5"/>
      <c r="BL82" s="5"/>
      <c r="BM82" s="5"/>
      <c r="BN82" s="5"/>
      <c r="BO82" s="5"/>
      <c r="BP82" s="5"/>
      <c r="BR82" s="100"/>
      <c r="BT82" s="6"/>
      <c r="BU82" s="6"/>
    </row>
    <row r="83" spans="1:79" ht="18.649999999999999" customHeight="1">
      <c r="A83" s="30"/>
      <c r="B83" s="84"/>
      <c r="C83" s="1521"/>
      <c r="D83" s="1522"/>
      <c r="E83" s="1522"/>
      <c r="F83" s="1522"/>
      <c r="G83" s="1522"/>
      <c r="H83" s="1523"/>
      <c r="I83" s="2578"/>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79"/>
      <c r="AI83" s="2579"/>
      <c r="AJ83" s="2579"/>
      <c r="AK83" s="2579"/>
      <c r="AL83" s="2579"/>
      <c r="AM83" s="2579"/>
      <c r="AN83" s="2579"/>
      <c r="AO83" s="2579"/>
      <c r="AP83" s="2579"/>
      <c r="AQ83" s="2579"/>
      <c r="AR83" s="2579"/>
      <c r="AS83" s="2579"/>
      <c r="AT83" s="2580"/>
      <c r="AU83" s="12"/>
      <c r="AV83" s="512"/>
      <c r="AW83" s="4"/>
      <c r="AX83" s="4"/>
      <c r="AY83" s="4"/>
      <c r="AZ83" s="4"/>
      <c r="BA83" s="4"/>
      <c r="BB83" s="4"/>
      <c r="BC83" s="4"/>
      <c r="BD83" s="4"/>
      <c r="BE83" s="4"/>
      <c r="BF83" s="5"/>
      <c r="BG83" s="5"/>
      <c r="BH83" s="5"/>
      <c r="BI83" s="5"/>
      <c r="BJ83" s="5"/>
      <c r="BK83" s="5"/>
      <c r="BL83" s="5"/>
      <c r="BM83" s="5"/>
      <c r="BN83" s="5"/>
      <c r="BO83" s="5"/>
      <c r="BP83" s="5"/>
      <c r="BT83" s="6"/>
      <c r="BU83" s="6"/>
    </row>
    <row r="84" spans="1:79" ht="18.649999999999999" customHeight="1">
      <c r="A84" s="3"/>
      <c r="B84" s="84"/>
      <c r="C84" s="1609" t="s">
        <v>3377</v>
      </c>
      <c r="D84" s="1610"/>
      <c r="E84" s="1610"/>
      <c r="F84" s="1610"/>
      <c r="G84" s="1610"/>
      <c r="H84" s="1611"/>
      <c r="I84" s="2551"/>
      <c r="J84" s="2552"/>
      <c r="K84" s="2552"/>
      <c r="L84" s="2552"/>
      <c r="M84" s="2552"/>
      <c r="N84" s="2552"/>
      <c r="O84" s="2552"/>
      <c r="P84" s="2552"/>
      <c r="Q84" s="2552"/>
      <c r="R84" s="2552"/>
      <c r="S84" s="2552"/>
      <c r="T84" s="2552"/>
      <c r="U84" s="2552"/>
      <c r="V84" s="2552"/>
      <c r="W84" s="2552"/>
      <c r="X84" s="2552"/>
      <c r="Y84" s="2552"/>
      <c r="Z84" s="2552"/>
      <c r="AA84" s="2552"/>
      <c r="AB84" s="2552"/>
      <c r="AC84" s="2552"/>
      <c r="AD84" s="2552"/>
      <c r="AE84" s="2552"/>
      <c r="AF84" s="2552"/>
      <c r="AG84" s="2552"/>
      <c r="AH84" s="2552"/>
      <c r="AI84" s="2552"/>
      <c r="AJ84" s="2552"/>
      <c r="AK84" s="2552"/>
      <c r="AL84" s="2552"/>
      <c r="AM84" s="2552"/>
      <c r="AN84" s="2552"/>
      <c r="AO84" s="2552"/>
      <c r="AP84" s="2552"/>
      <c r="AQ84" s="2552"/>
      <c r="AR84" s="2552"/>
      <c r="AS84" s="2552"/>
      <c r="AT84" s="2553"/>
      <c r="AU84" s="12"/>
      <c r="AV84" s="511" t="str">
        <f>IF(AV2=FALSE,"OK",IF(AND(AV2=TRUE,I84&lt;&gt;""),"OK","NG"))</f>
        <v>OK</v>
      </c>
      <c r="AW84" s="4"/>
      <c r="AX84" s="4"/>
      <c r="AY84" s="4"/>
      <c r="BA84" s="4"/>
      <c r="BF84" s="5"/>
      <c r="BG84" s="5"/>
      <c r="BH84" s="5"/>
      <c r="BI84" s="5"/>
      <c r="BJ84" s="5"/>
      <c r="BK84" s="5"/>
      <c r="BL84" s="5"/>
      <c r="BM84" s="5"/>
      <c r="BN84" s="5"/>
      <c r="BO84" s="5"/>
      <c r="BP84" s="5"/>
      <c r="BQ84" s="29"/>
      <c r="BS84" s="29"/>
      <c r="BT84" s="6"/>
      <c r="BU84" s="6"/>
    </row>
    <row r="85" spans="1:79" ht="18.649999999999999" customHeight="1">
      <c r="A85" s="3"/>
      <c r="B85" s="84"/>
      <c r="C85" s="1609"/>
      <c r="D85" s="1610"/>
      <c r="E85" s="1610"/>
      <c r="F85" s="1610"/>
      <c r="G85" s="1610"/>
      <c r="H85" s="1611"/>
      <c r="I85" s="2554"/>
      <c r="J85" s="2555"/>
      <c r="K85" s="2555"/>
      <c r="L85" s="2555"/>
      <c r="M85" s="2555"/>
      <c r="N85" s="2555"/>
      <c r="O85" s="2555"/>
      <c r="P85" s="2555"/>
      <c r="Q85" s="2555"/>
      <c r="R85" s="2555"/>
      <c r="S85" s="2555"/>
      <c r="T85" s="2555"/>
      <c r="U85" s="2555"/>
      <c r="V85" s="2555"/>
      <c r="W85" s="2555"/>
      <c r="X85" s="2555"/>
      <c r="Y85" s="2555"/>
      <c r="Z85" s="2555"/>
      <c r="AA85" s="2555"/>
      <c r="AB85" s="2555"/>
      <c r="AC85" s="2555"/>
      <c r="AD85" s="2555"/>
      <c r="AE85" s="2555"/>
      <c r="AF85" s="2555"/>
      <c r="AG85" s="2555"/>
      <c r="AH85" s="2555"/>
      <c r="AI85" s="2555"/>
      <c r="AJ85" s="2555"/>
      <c r="AK85" s="2555"/>
      <c r="AL85" s="2555"/>
      <c r="AM85" s="2555"/>
      <c r="AN85" s="2555"/>
      <c r="AO85" s="2555"/>
      <c r="AP85" s="2555"/>
      <c r="AQ85" s="2555"/>
      <c r="AR85" s="2555"/>
      <c r="AS85" s="2555"/>
      <c r="AT85" s="2556"/>
      <c r="AU85" s="12"/>
      <c r="AV85" s="511"/>
      <c r="AW85" s="4"/>
      <c r="AX85" s="4"/>
      <c r="AY85" s="4"/>
      <c r="BA85" s="4"/>
      <c r="BF85" s="5"/>
      <c r="BG85" s="5"/>
      <c r="BH85" s="5"/>
      <c r="BI85" s="5"/>
      <c r="BJ85" s="5"/>
      <c r="BK85" s="5"/>
      <c r="BL85" s="5"/>
      <c r="BM85" s="5"/>
      <c r="BN85" s="5"/>
      <c r="BO85" s="5"/>
      <c r="BP85" s="5"/>
      <c r="BQ85" s="29"/>
      <c r="BR85" s="100"/>
      <c r="BS85" s="29"/>
      <c r="BT85" s="6"/>
      <c r="BU85" s="6"/>
    </row>
    <row r="86" spans="1:79" ht="18.649999999999999" customHeight="1">
      <c r="A86" s="30"/>
      <c r="B86" s="84"/>
      <c r="C86" s="1447" t="s">
        <v>741</v>
      </c>
      <c r="D86" s="1571"/>
      <c r="E86" s="1571"/>
      <c r="F86" s="1571"/>
      <c r="G86" s="1571"/>
      <c r="H86" s="1572"/>
      <c r="I86" s="1584" t="s">
        <v>1898</v>
      </c>
      <c r="J86" s="1585"/>
      <c r="K86" s="1585"/>
      <c r="L86" s="1585"/>
      <c r="M86" s="1585"/>
      <c r="N86" s="1585"/>
      <c r="O86" s="1585"/>
      <c r="P86" s="1585"/>
      <c r="Q86" s="1585"/>
      <c r="R86" s="1585"/>
      <c r="S86" s="1586"/>
      <c r="T86" s="1590"/>
      <c r="U86" s="1591"/>
      <c r="V86" s="1591"/>
      <c r="W86" s="1591"/>
      <c r="X86" s="1591"/>
      <c r="Y86" s="1591"/>
      <c r="Z86" s="1594"/>
      <c r="AA86" s="1595"/>
      <c r="AB86" s="1595"/>
      <c r="AC86" s="1595"/>
      <c r="AD86" s="1595"/>
      <c r="AE86" s="1595"/>
      <c r="AF86" s="1595"/>
      <c r="AG86" s="1595"/>
      <c r="AH86" s="1595"/>
      <c r="AI86" s="1595"/>
      <c r="AJ86" s="1595"/>
      <c r="AK86" s="1596"/>
      <c r="AL86" s="1599" t="s">
        <v>687</v>
      </c>
      <c r="AM86" s="1599"/>
      <c r="AN86" s="1599"/>
      <c r="AO86" s="1599"/>
      <c r="AP86" s="1599"/>
      <c r="AQ86" s="1599"/>
      <c r="AR86" s="1599"/>
      <c r="AS86" s="1599"/>
      <c r="AT86" s="1600"/>
      <c r="AU86" s="12"/>
      <c r="AV86" s="511" t="str">
        <f>IF(AL87="00：選択して下さい","NG","OK")</f>
        <v>NG</v>
      </c>
      <c r="AW86" s="4" t="str">
        <f>IF(OR(AV87="00",I86=""),"NG","OK")</f>
        <v>OK</v>
      </c>
      <c r="AX86" s="4"/>
      <c r="AY86" s="4"/>
      <c r="AZ86" s="4"/>
      <c r="BA86" s="4"/>
      <c r="BB86" s="4"/>
      <c r="BC86" s="4"/>
      <c r="BD86" s="4"/>
      <c r="BE86" s="4"/>
      <c r="BF86" s="5"/>
      <c r="BG86" s="5"/>
      <c r="BH86" s="5"/>
      <c r="BI86" s="5"/>
      <c r="BJ86" s="5"/>
      <c r="BK86" s="5"/>
      <c r="BL86" s="5"/>
      <c r="BM86" s="5"/>
      <c r="BN86" s="5"/>
      <c r="BO86" s="5"/>
      <c r="BP86" s="5"/>
      <c r="BR86" s="100"/>
      <c r="BT86" s="6"/>
      <c r="BU86" s="6"/>
    </row>
    <row r="87" spans="1:79" ht="18.649999999999999" customHeight="1">
      <c r="A87" s="30"/>
      <c r="B87" s="84"/>
      <c r="C87" s="1521"/>
      <c r="D87" s="1522"/>
      <c r="E87" s="1522"/>
      <c r="F87" s="1522"/>
      <c r="G87" s="1522"/>
      <c r="H87" s="1523"/>
      <c r="I87" s="1587"/>
      <c r="J87" s="1588"/>
      <c r="K87" s="1588"/>
      <c r="L87" s="1588"/>
      <c r="M87" s="1588"/>
      <c r="N87" s="1588"/>
      <c r="O87" s="1588"/>
      <c r="P87" s="1588"/>
      <c r="Q87" s="1588"/>
      <c r="R87" s="1588"/>
      <c r="S87" s="1589"/>
      <c r="T87" s="1592"/>
      <c r="U87" s="1593"/>
      <c r="V87" s="1593"/>
      <c r="W87" s="1593"/>
      <c r="X87" s="1593"/>
      <c r="Y87" s="1593"/>
      <c r="Z87" s="1597"/>
      <c r="AA87" s="1597"/>
      <c r="AB87" s="1597"/>
      <c r="AC87" s="1597"/>
      <c r="AD87" s="1597"/>
      <c r="AE87" s="1597"/>
      <c r="AF87" s="1597"/>
      <c r="AG87" s="1597"/>
      <c r="AH87" s="1597"/>
      <c r="AI87" s="1597"/>
      <c r="AJ87" s="1597"/>
      <c r="AK87" s="1598"/>
      <c r="AL87" s="1601" t="s">
        <v>684</v>
      </c>
      <c r="AM87" s="1601"/>
      <c r="AN87" s="1601"/>
      <c r="AO87" s="1601"/>
      <c r="AP87" s="1601"/>
      <c r="AQ87" s="1601"/>
      <c r="AR87" s="1601"/>
      <c r="AS87" s="1601"/>
      <c r="AT87" s="1602"/>
      <c r="AU87" s="12"/>
      <c r="AV87" s="511" t="str">
        <f>LEFT(I86,2)</f>
        <v>01</v>
      </c>
      <c r="AX87" s="4"/>
      <c r="AY87" s="4"/>
      <c r="AZ87" s="4"/>
      <c r="BA87" s="4"/>
      <c r="BB87" s="4"/>
      <c r="BC87" s="4"/>
      <c r="BD87" s="4"/>
      <c r="BE87" s="4"/>
      <c r="BF87" s="5"/>
      <c r="BG87" s="5"/>
      <c r="BH87" s="5"/>
      <c r="BI87" s="5"/>
      <c r="BJ87" s="5"/>
      <c r="BK87" s="5"/>
      <c r="BL87" s="5"/>
      <c r="BM87" s="5"/>
      <c r="BN87" s="5"/>
      <c r="BO87" s="5"/>
      <c r="BP87" s="5"/>
      <c r="BR87" s="100"/>
      <c r="BT87" s="6"/>
      <c r="BU87" s="6"/>
    </row>
    <row r="88" spans="1:79" ht="18.649999999999999" customHeight="1">
      <c r="A88" s="30"/>
      <c r="B88" s="84"/>
      <c r="C88" s="1447" t="s">
        <v>3182</v>
      </c>
      <c r="D88" s="1571"/>
      <c r="E88" s="1571"/>
      <c r="F88" s="1571"/>
      <c r="G88" s="1571"/>
      <c r="H88" s="1572"/>
      <c r="I88" s="1647"/>
      <c r="J88" s="1648"/>
      <c r="K88" s="1648"/>
      <c r="L88" s="1648"/>
      <c r="M88" s="1648"/>
      <c r="N88" s="1648"/>
      <c r="O88" s="1648"/>
      <c r="P88" s="1648"/>
      <c r="Q88" s="1648"/>
      <c r="R88" s="1648"/>
      <c r="S88" s="1648"/>
      <c r="T88" s="1648"/>
      <c r="U88" s="1648"/>
      <c r="V88" s="1649"/>
      <c r="W88" s="1653" t="s">
        <v>387</v>
      </c>
      <c r="X88" s="1654"/>
      <c r="Y88" s="1654"/>
      <c r="Z88" s="1655"/>
      <c r="AA88" s="1657"/>
      <c r="AB88" s="1657"/>
      <c r="AC88" s="1657"/>
      <c r="AD88" s="1657"/>
      <c r="AE88" s="1645" t="s">
        <v>742</v>
      </c>
      <c r="AF88" s="1635" t="s">
        <v>389</v>
      </c>
      <c r="AG88" s="1637"/>
      <c r="AH88" s="1637"/>
      <c r="AI88" s="1637"/>
      <c r="AJ88" s="1637"/>
      <c r="AK88" s="1639" t="s">
        <v>388</v>
      </c>
      <c r="AL88" s="1641" t="s">
        <v>390</v>
      </c>
      <c r="AM88" s="1641"/>
      <c r="AN88" s="1641"/>
      <c r="AO88" s="1641"/>
      <c r="AP88" s="1642"/>
      <c r="AQ88" s="1637"/>
      <c r="AR88" s="1637"/>
      <c r="AS88" s="1637"/>
      <c r="AT88" s="1499" t="s">
        <v>388</v>
      </c>
      <c r="AU88" s="12"/>
      <c r="AV88" s="511"/>
      <c r="AW88" s="4"/>
      <c r="AX88" s="4"/>
      <c r="AY88" s="4"/>
      <c r="AZ88" s="4"/>
      <c r="BA88" s="4"/>
      <c r="BB88" s="4"/>
      <c r="BC88" s="4"/>
      <c r="BD88" s="4"/>
      <c r="BE88" s="4"/>
      <c r="BF88" s="5"/>
      <c r="BG88" s="5"/>
      <c r="BH88" s="5"/>
      <c r="BI88" s="5"/>
      <c r="BJ88" s="5"/>
      <c r="BK88" s="5"/>
      <c r="BL88" s="5"/>
      <c r="BM88" s="5"/>
      <c r="BN88" s="5"/>
      <c r="BO88" s="5"/>
      <c r="BP88" s="5"/>
      <c r="BQ88" s="29"/>
      <c r="BR88" s="100"/>
      <c r="BS88" s="29"/>
      <c r="BT88" s="6"/>
      <c r="BU88" s="6"/>
    </row>
    <row r="89" spans="1:79" ht="18.649999999999999" customHeight="1">
      <c r="A89" s="30"/>
      <c r="B89" s="84"/>
      <c r="C89" s="1521"/>
      <c r="D89" s="1522"/>
      <c r="E89" s="1522"/>
      <c r="F89" s="1522"/>
      <c r="G89" s="1522"/>
      <c r="H89" s="1523"/>
      <c r="I89" s="1650"/>
      <c r="J89" s="1651"/>
      <c r="K89" s="1651"/>
      <c r="L89" s="1651"/>
      <c r="M89" s="1651"/>
      <c r="N89" s="1651"/>
      <c r="O89" s="1651"/>
      <c r="P89" s="1651"/>
      <c r="Q89" s="1651"/>
      <c r="R89" s="1651"/>
      <c r="S89" s="1651"/>
      <c r="T89" s="1651"/>
      <c r="U89" s="1651"/>
      <c r="V89" s="1652"/>
      <c r="W89" s="1656"/>
      <c r="X89" s="1476"/>
      <c r="Y89" s="1476"/>
      <c r="Z89" s="1477"/>
      <c r="AA89" s="1638"/>
      <c r="AB89" s="1638"/>
      <c r="AC89" s="1638"/>
      <c r="AD89" s="1638"/>
      <c r="AE89" s="1646"/>
      <c r="AF89" s="1636"/>
      <c r="AG89" s="1638"/>
      <c r="AH89" s="1638"/>
      <c r="AI89" s="1638"/>
      <c r="AJ89" s="1638"/>
      <c r="AK89" s="1640"/>
      <c r="AL89" s="1641"/>
      <c r="AM89" s="1641"/>
      <c r="AN89" s="1641"/>
      <c r="AO89" s="1641"/>
      <c r="AP89" s="1643"/>
      <c r="AQ89" s="1638"/>
      <c r="AR89" s="1638"/>
      <c r="AS89" s="1638"/>
      <c r="AT89" s="1644"/>
      <c r="AU89" s="12"/>
      <c r="AV89" s="513" t="s">
        <v>757</v>
      </c>
      <c r="AW89" s="92" t="s">
        <v>756</v>
      </c>
      <c r="AX89" s="92" t="s">
        <v>755</v>
      </c>
      <c r="AY89" s="92" t="s">
        <v>754</v>
      </c>
      <c r="AZ89" s="92" t="s">
        <v>762</v>
      </c>
      <c r="BA89" s="92" t="s">
        <v>760</v>
      </c>
      <c r="BB89" s="92" t="s">
        <v>761</v>
      </c>
      <c r="BC89" s="92" t="s">
        <v>764</v>
      </c>
      <c r="BD89" s="4"/>
      <c r="BE89" s="4"/>
      <c r="BF89" s="5"/>
      <c r="BG89" s="5"/>
      <c r="BH89" s="5"/>
      <c r="BI89" s="5"/>
      <c r="BJ89" s="5"/>
      <c r="BK89" s="5"/>
      <c r="BL89" s="5"/>
      <c r="BM89" s="5"/>
      <c r="BN89" s="5"/>
      <c r="BO89" s="5"/>
      <c r="BP89" s="5"/>
      <c r="BQ89" s="29"/>
      <c r="BS89" s="29"/>
      <c r="BT89" s="6"/>
      <c r="BU89" s="6"/>
    </row>
    <row r="90" spans="1:79" s="7" customFormat="1" ht="18.649999999999999" customHeight="1">
      <c r="A90" s="30"/>
      <c r="B90" s="84"/>
      <c r="C90" s="1620" t="s">
        <v>394</v>
      </c>
      <c r="D90" s="1621"/>
      <c r="E90" s="1621"/>
      <c r="F90" s="1621"/>
      <c r="G90" s="1621"/>
      <c r="H90" s="1622"/>
      <c r="I90" s="1089"/>
      <c r="J90" s="1090"/>
      <c r="K90" s="1091" t="s">
        <v>759</v>
      </c>
      <c r="L90" s="1091"/>
      <c r="M90" s="1092"/>
      <c r="N90" s="1093"/>
      <c r="O90" s="1091" t="s">
        <v>760</v>
      </c>
      <c r="P90" s="1091"/>
      <c r="Q90" s="1094"/>
      <c r="R90" s="1094"/>
      <c r="S90" s="1091" t="s">
        <v>761</v>
      </c>
      <c r="T90" s="1091"/>
      <c r="U90" s="1091"/>
      <c r="V90" s="1092"/>
      <c r="W90" s="1091"/>
      <c r="X90" s="1091" t="s">
        <v>758</v>
      </c>
      <c r="Y90" s="1091"/>
      <c r="Z90" s="1095"/>
      <c r="AA90" s="1092"/>
      <c r="AB90" s="1091" t="s">
        <v>763</v>
      </c>
      <c r="AC90" s="1091"/>
      <c r="AD90" s="1091"/>
      <c r="AE90" s="1096"/>
      <c r="AF90" s="1091"/>
      <c r="AG90" s="1091" t="s">
        <v>395</v>
      </c>
      <c r="AH90" s="1097"/>
      <c r="AI90" s="2560" t="s">
        <v>396</v>
      </c>
      <c r="AJ90" s="2561"/>
      <c r="AK90" s="2561"/>
      <c r="AL90" s="2561"/>
      <c r="AM90" s="2561"/>
      <c r="AN90" s="2561"/>
      <c r="AO90" s="2561"/>
      <c r="AP90" s="2561"/>
      <c r="AQ90" s="2561"/>
      <c r="AR90" s="2561"/>
      <c r="AS90" s="2561"/>
      <c r="AT90" s="2562"/>
      <c r="AU90" s="12"/>
      <c r="AV90" s="511" t="b">
        <v>0</v>
      </c>
      <c r="AW90" s="4" t="b">
        <v>0</v>
      </c>
      <c r="AX90" s="4" t="b">
        <v>0</v>
      </c>
      <c r="AY90" s="550" t="b">
        <v>0</v>
      </c>
      <c r="AZ90" s="550" t="b">
        <v>0</v>
      </c>
      <c r="BA90" s="550" t="b">
        <v>0</v>
      </c>
      <c r="BB90" s="550" t="b">
        <v>0</v>
      </c>
      <c r="BC90" s="550" t="b">
        <v>0</v>
      </c>
      <c r="BD90" s="4"/>
      <c r="BE90" s="4"/>
      <c r="BF90" s="5"/>
      <c r="BG90" s="5"/>
      <c r="BH90" s="5"/>
      <c r="BI90" s="5"/>
      <c r="BJ90" s="5"/>
      <c r="BK90" s="5"/>
      <c r="BL90" s="5"/>
      <c r="BM90" s="5"/>
      <c r="BN90" s="5"/>
      <c r="BO90" s="5"/>
      <c r="BP90" s="5"/>
      <c r="BQ90" s="29"/>
      <c r="BR90" s="100"/>
      <c r="BS90" s="29"/>
      <c r="BT90" s="6"/>
      <c r="BU90" s="6"/>
      <c r="BV90" s="6"/>
      <c r="BW90" s="6"/>
      <c r="BX90" s="6"/>
      <c r="BY90" s="6"/>
      <c r="BZ90" s="6"/>
      <c r="CA90" s="6"/>
    </row>
    <row r="91" spans="1:79" s="7" customFormat="1" ht="18.649999999999999" customHeight="1">
      <c r="A91" s="30"/>
      <c r="B91" s="84"/>
      <c r="C91" s="1521"/>
      <c r="D91" s="1522"/>
      <c r="E91" s="1522"/>
      <c r="F91" s="1522"/>
      <c r="G91" s="1522"/>
      <c r="H91" s="1523"/>
      <c r="I91" s="2557" t="s">
        <v>673</v>
      </c>
      <c r="J91" s="2558"/>
      <c r="K91" s="2558"/>
      <c r="L91" s="2558"/>
      <c r="M91" s="2559"/>
      <c r="N91" s="2563"/>
      <c r="O91" s="2564"/>
      <c r="P91" s="2564"/>
      <c r="Q91" s="2564"/>
      <c r="R91" s="2564"/>
      <c r="S91" s="2564"/>
      <c r="T91" s="2564"/>
      <c r="U91" s="2564"/>
      <c r="V91" s="2565"/>
      <c r="W91" s="2557" t="s">
        <v>674</v>
      </c>
      <c r="X91" s="2558"/>
      <c r="Y91" s="2558"/>
      <c r="Z91" s="2558"/>
      <c r="AA91" s="2559"/>
      <c r="AB91" s="2566"/>
      <c r="AC91" s="2567"/>
      <c r="AD91" s="2567"/>
      <c r="AE91" s="2567"/>
      <c r="AF91" s="2567"/>
      <c r="AG91" s="2567"/>
      <c r="AH91" s="2568"/>
      <c r="AI91" s="2557" t="s">
        <v>675</v>
      </c>
      <c r="AJ91" s="2558"/>
      <c r="AK91" s="2558"/>
      <c r="AL91" s="2558"/>
      <c r="AM91" s="2559"/>
      <c r="AN91" s="2563"/>
      <c r="AO91" s="2564"/>
      <c r="AP91" s="1098" t="s">
        <v>676</v>
      </c>
      <c r="AQ91" s="1099"/>
      <c r="AR91" s="1098" t="s">
        <v>677</v>
      </c>
      <c r="AS91" s="1099"/>
      <c r="AT91" s="1100" t="s">
        <v>678</v>
      </c>
      <c r="AU91" s="12"/>
      <c r="AV91" s="512" t="str">
        <f>IF(OR(AV90=TRUE,AW90=TRUE,AX90=TRUE,AY90=TRUE,AZ90=TRUE,BA90=TRUE,BB90=TRUE),"免許有","免許無")</f>
        <v>免許無</v>
      </c>
      <c r="AW91" s="18" t="str">
        <f>IF(OR(AV91="免許無",AND(AV91="免許有",N91&lt;&gt;"",AB91&lt;&gt;"",AN91&lt;&gt;"",AQ91&lt;&gt;"",AS91&lt;&gt;"")),"OK","NG")</f>
        <v>OK</v>
      </c>
      <c r="AX91" s="18"/>
      <c r="AY91" s="18"/>
      <c r="AZ91" s="4"/>
      <c r="BA91" s="4"/>
      <c r="BB91" s="4"/>
      <c r="BC91" s="4"/>
      <c r="BD91" s="4"/>
      <c r="BE91" s="4"/>
      <c r="BF91" s="5"/>
      <c r="BG91" s="5"/>
      <c r="BH91" s="5"/>
      <c r="BI91" s="5"/>
      <c r="BJ91" s="5"/>
      <c r="BK91" s="5"/>
      <c r="BL91" s="5"/>
      <c r="BM91" s="5"/>
      <c r="BN91" s="5"/>
      <c r="BO91" s="5"/>
      <c r="BP91" s="5"/>
      <c r="BQ91" s="29"/>
      <c r="BR91" s="100"/>
      <c r="BS91" s="29"/>
      <c r="BT91" s="6"/>
      <c r="BU91" s="6"/>
      <c r="BV91" s="6"/>
      <c r="BW91" s="6"/>
      <c r="BX91" s="6"/>
      <c r="BY91" s="6"/>
      <c r="BZ91" s="6"/>
      <c r="CA91" s="6"/>
    </row>
    <row r="92" spans="1:79" s="7" customFormat="1" ht="18.649999999999999" customHeight="1">
      <c r="A92" s="30"/>
      <c r="B92" s="84"/>
      <c r="C92" s="1767" t="s">
        <v>3190</v>
      </c>
      <c r="D92" s="1768"/>
      <c r="E92" s="1768"/>
      <c r="F92" s="1768"/>
      <c r="G92" s="1768"/>
      <c r="H92" s="1768"/>
      <c r="I92" s="1085"/>
      <c r="J92" s="23"/>
      <c r="K92" s="1771" t="s">
        <v>3191</v>
      </c>
      <c r="L92" s="1771"/>
      <c r="M92" s="23"/>
      <c r="N92" s="23"/>
      <c r="O92" s="1771" t="s">
        <v>3189</v>
      </c>
      <c r="P92" s="1771"/>
      <c r="Q92" s="1086"/>
      <c r="R92" s="1773" t="s">
        <v>3192</v>
      </c>
      <c r="S92" s="1773"/>
      <c r="T92" s="1773"/>
      <c r="U92" s="1773"/>
      <c r="V92" s="1773"/>
      <c r="W92" s="1773"/>
      <c r="X92" s="1085"/>
      <c r="Y92" s="23"/>
      <c r="Z92" s="1771" t="s">
        <v>3191</v>
      </c>
      <c r="AA92" s="1771"/>
      <c r="AB92" s="23"/>
      <c r="AC92" s="23"/>
      <c r="AD92" s="1771" t="s">
        <v>3189</v>
      </c>
      <c r="AE92" s="1771"/>
      <c r="AF92" s="1086"/>
      <c r="AG92" s="1773" t="s">
        <v>3193</v>
      </c>
      <c r="AH92" s="1773"/>
      <c r="AI92" s="1773"/>
      <c r="AJ92" s="1773"/>
      <c r="AK92" s="1773"/>
      <c r="AL92" s="1773"/>
      <c r="AM92" s="1087"/>
      <c r="AN92" s="1088"/>
      <c r="AO92" s="1775" t="s">
        <v>3191</v>
      </c>
      <c r="AP92" s="1775"/>
      <c r="AQ92" s="1088"/>
      <c r="AR92" s="1088"/>
      <c r="AS92" s="1775" t="s">
        <v>3194</v>
      </c>
      <c r="AT92" s="1777"/>
      <c r="AU92" s="12"/>
      <c r="AV92" s="1079" t="s">
        <v>3195</v>
      </c>
      <c r="AW92" s="92" t="s">
        <v>3196</v>
      </c>
      <c r="AX92" s="1079" t="s">
        <v>3197</v>
      </c>
      <c r="AY92" s="4" t="str">
        <f>IF(OR(AV93=0,AW93=0,AX93=0,AV95=0,AW95=0,AX95=0),"NG","OK")</f>
        <v>OK</v>
      </c>
      <c r="AZ92" s="4"/>
      <c r="BA92" s="4"/>
      <c r="BB92" s="4"/>
      <c r="BC92" s="4"/>
      <c r="BD92" s="4"/>
      <c r="BE92" s="4"/>
      <c r="BF92" s="5"/>
      <c r="BG92" s="5"/>
      <c r="BH92" s="5"/>
      <c r="BI92" s="5"/>
      <c r="BJ92" s="5"/>
      <c r="BK92" s="5"/>
      <c r="BL92" s="5"/>
      <c r="BM92" s="5"/>
      <c r="BN92" s="5"/>
      <c r="BO92" s="5"/>
      <c r="BP92" s="5"/>
      <c r="BQ92" s="11"/>
      <c r="BR92" s="100"/>
      <c r="BS92" s="11"/>
      <c r="BT92" s="6"/>
      <c r="BU92" s="6"/>
      <c r="BV92" s="6"/>
      <c r="BW92" s="6"/>
      <c r="BX92" s="6"/>
      <c r="BY92" s="6"/>
      <c r="BZ92" s="6"/>
      <c r="CA92" s="6"/>
    </row>
    <row r="93" spans="1:79" ht="18.649999999999999" customHeight="1">
      <c r="A93" s="30"/>
      <c r="B93" s="84"/>
      <c r="C93" s="1769"/>
      <c r="D93" s="1770"/>
      <c r="E93" s="1770"/>
      <c r="F93" s="1770"/>
      <c r="G93" s="1770"/>
      <c r="H93" s="1770"/>
      <c r="I93" s="1080"/>
      <c r="J93" s="1081"/>
      <c r="K93" s="1772"/>
      <c r="L93" s="1772"/>
      <c r="M93" s="1081"/>
      <c r="N93" s="1081"/>
      <c r="O93" s="1772"/>
      <c r="P93" s="1772"/>
      <c r="Q93" s="1082"/>
      <c r="R93" s="1774"/>
      <c r="S93" s="1774"/>
      <c r="T93" s="1774"/>
      <c r="U93" s="1774"/>
      <c r="V93" s="1774"/>
      <c r="W93" s="1774"/>
      <c r="X93" s="1080"/>
      <c r="Y93" s="1081"/>
      <c r="Z93" s="1772"/>
      <c r="AA93" s="1772"/>
      <c r="AB93" s="1081"/>
      <c r="AC93" s="1081"/>
      <c r="AD93" s="1772"/>
      <c r="AE93" s="1772"/>
      <c r="AF93" s="1082"/>
      <c r="AG93" s="1774"/>
      <c r="AH93" s="1774"/>
      <c r="AI93" s="1774"/>
      <c r="AJ93" s="1774"/>
      <c r="AK93" s="1774"/>
      <c r="AL93" s="1774"/>
      <c r="AM93" s="1083"/>
      <c r="AN93" s="1084"/>
      <c r="AO93" s="1776"/>
      <c r="AP93" s="1776"/>
      <c r="AQ93" s="1084"/>
      <c r="AR93" s="1084"/>
      <c r="AS93" s="1776"/>
      <c r="AT93" s="1778"/>
      <c r="AU93" s="12"/>
      <c r="AV93" s="4">
        <v>1</v>
      </c>
      <c r="AW93" s="4">
        <v>1</v>
      </c>
      <c r="AX93" s="18">
        <v>1</v>
      </c>
      <c r="AY93" s="4"/>
      <c r="AZ93" s="4"/>
      <c r="BA93" s="4"/>
      <c r="BB93" s="4"/>
      <c r="BC93" s="4"/>
      <c r="BD93" s="4"/>
      <c r="BE93" s="4"/>
      <c r="BF93" s="5"/>
      <c r="BG93" s="5"/>
      <c r="BH93" s="5"/>
      <c r="BI93" s="5"/>
      <c r="BJ93" s="5"/>
      <c r="BK93" s="5"/>
      <c r="BL93" s="5"/>
      <c r="BM93" s="5"/>
      <c r="BN93" s="5"/>
      <c r="BO93" s="5"/>
      <c r="BP93" s="5"/>
      <c r="BQ93" s="5"/>
      <c r="BR93" s="100"/>
      <c r="BS93" s="5"/>
      <c r="BT93" s="6"/>
      <c r="BU93" s="6"/>
    </row>
    <row r="94" spans="1:79" ht="18.649999999999999" customHeight="1">
      <c r="A94" s="30"/>
      <c r="B94" s="84"/>
      <c r="C94" s="1769" t="s">
        <v>3198</v>
      </c>
      <c r="D94" s="1770"/>
      <c r="E94" s="1770"/>
      <c r="F94" s="1770"/>
      <c r="G94" s="1770"/>
      <c r="H94" s="1770"/>
      <c r="I94" s="1074"/>
      <c r="J94" s="1075"/>
      <c r="K94" s="1779" t="s">
        <v>3191</v>
      </c>
      <c r="L94" s="1779"/>
      <c r="M94" s="1075"/>
      <c r="N94" s="1075"/>
      <c r="O94" s="1779" t="s">
        <v>3189</v>
      </c>
      <c r="P94" s="1779"/>
      <c r="Q94" s="1076"/>
      <c r="R94" s="1780" t="s">
        <v>3199</v>
      </c>
      <c r="S94" s="1774"/>
      <c r="T94" s="1774"/>
      <c r="U94" s="1774"/>
      <c r="V94" s="1774"/>
      <c r="W94" s="1774"/>
      <c r="X94" s="1074"/>
      <c r="Y94" s="1075"/>
      <c r="Z94" s="1779" t="s">
        <v>3191</v>
      </c>
      <c r="AA94" s="1779"/>
      <c r="AB94" s="1075"/>
      <c r="AC94" s="1075"/>
      <c r="AD94" s="1779" t="s">
        <v>3189</v>
      </c>
      <c r="AE94" s="1779"/>
      <c r="AF94" s="1076"/>
      <c r="AG94" s="1774" t="s">
        <v>3200</v>
      </c>
      <c r="AH94" s="1774"/>
      <c r="AI94" s="1774"/>
      <c r="AJ94" s="1774"/>
      <c r="AK94" s="1774"/>
      <c r="AL94" s="1774"/>
      <c r="AM94" s="1077"/>
      <c r="AN94" s="1078"/>
      <c r="AO94" s="1781" t="s">
        <v>3191</v>
      </c>
      <c r="AP94" s="1781"/>
      <c r="AQ94" s="1078"/>
      <c r="AR94" s="1078"/>
      <c r="AS94" s="1781" t="s">
        <v>3189</v>
      </c>
      <c r="AT94" s="1782"/>
      <c r="AU94" s="12"/>
      <c r="AV94" s="1079" t="s">
        <v>3201</v>
      </c>
      <c r="AW94" s="92" t="s">
        <v>3202</v>
      </c>
      <c r="AX94" s="1079" t="s">
        <v>3203</v>
      </c>
      <c r="AY94" s="4"/>
      <c r="AZ94" s="4"/>
      <c r="BA94" s="4"/>
      <c r="BB94" s="4"/>
      <c r="BC94" s="4"/>
      <c r="BD94" s="4"/>
      <c r="BE94" s="4"/>
      <c r="BF94" s="5"/>
      <c r="BG94" s="5"/>
      <c r="BH94" s="5"/>
      <c r="BI94" s="5"/>
      <c r="BJ94" s="5"/>
      <c r="BK94" s="5"/>
      <c r="BL94" s="5"/>
      <c r="BM94" s="5"/>
      <c r="BN94" s="5"/>
      <c r="BO94" s="5"/>
      <c r="BP94" s="5"/>
      <c r="BQ94" s="5"/>
      <c r="BR94" s="101"/>
      <c r="BS94" s="5"/>
      <c r="BT94" s="6"/>
      <c r="BU94" s="6"/>
    </row>
    <row r="95" spans="1:79" ht="18.649999999999999" customHeight="1" thickBot="1">
      <c r="A95" s="30"/>
      <c r="B95" s="84"/>
      <c r="C95" s="1769"/>
      <c r="D95" s="1770"/>
      <c r="E95" s="1770"/>
      <c r="F95" s="1770"/>
      <c r="G95" s="1770"/>
      <c r="H95" s="1770"/>
      <c r="I95" s="1080"/>
      <c r="J95" s="1081"/>
      <c r="K95" s="1772"/>
      <c r="L95" s="1772"/>
      <c r="M95" s="1081"/>
      <c r="N95" s="1081"/>
      <c r="O95" s="1772"/>
      <c r="P95" s="1772"/>
      <c r="Q95" s="1082"/>
      <c r="R95" s="1774"/>
      <c r="S95" s="1774"/>
      <c r="T95" s="1774"/>
      <c r="U95" s="1774"/>
      <c r="V95" s="1774"/>
      <c r="W95" s="1774"/>
      <c r="X95" s="1080"/>
      <c r="Y95" s="1081"/>
      <c r="Z95" s="1772"/>
      <c r="AA95" s="1772"/>
      <c r="AB95" s="1081"/>
      <c r="AC95" s="1081"/>
      <c r="AD95" s="1772"/>
      <c r="AE95" s="1772"/>
      <c r="AF95" s="1082"/>
      <c r="AG95" s="1774"/>
      <c r="AH95" s="1774"/>
      <c r="AI95" s="1774"/>
      <c r="AJ95" s="1774"/>
      <c r="AK95" s="1774"/>
      <c r="AL95" s="1774"/>
      <c r="AM95" s="1083"/>
      <c r="AN95" s="1084"/>
      <c r="AO95" s="1776"/>
      <c r="AP95" s="1776"/>
      <c r="AQ95" s="1084"/>
      <c r="AR95" s="1084"/>
      <c r="AS95" s="1776"/>
      <c r="AT95" s="1778"/>
      <c r="AU95" s="12"/>
      <c r="AV95" s="18">
        <v>1</v>
      </c>
      <c r="AW95" s="4">
        <v>1</v>
      </c>
      <c r="AX95" s="18">
        <v>1</v>
      </c>
      <c r="AY95" s="4"/>
      <c r="AZ95" s="4"/>
      <c r="BA95" s="4"/>
      <c r="BB95" s="4"/>
      <c r="BC95" s="4"/>
      <c r="BD95" s="4"/>
      <c r="BE95" s="4"/>
      <c r="BF95" s="5"/>
      <c r="BG95" s="5"/>
      <c r="BH95" s="5"/>
      <c r="BI95" s="5"/>
      <c r="BJ95" s="5"/>
      <c r="BK95" s="5"/>
      <c r="BL95" s="5"/>
      <c r="BM95" s="5"/>
      <c r="BN95" s="5"/>
      <c r="BO95" s="5"/>
      <c r="BP95" s="5"/>
      <c r="BQ95" s="5"/>
      <c r="BR95" s="100"/>
      <c r="BS95" s="5"/>
      <c r="BT95" s="6"/>
      <c r="BU95" s="6"/>
    </row>
    <row r="96" spans="1:79" ht="18.649999999999999" customHeight="1">
      <c r="A96" s="30"/>
      <c r="B96" s="84"/>
      <c r="C96" s="17"/>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12"/>
      <c r="AV96" s="511"/>
      <c r="AW96" s="4"/>
      <c r="AX96" s="4"/>
      <c r="AY96" s="4"/>
      <c r="AZ96" s="4"/>
      <c r="BA96" s="4"/>
      <c r="BB96" s="4"/>
      <c r="BC96" s="4"/>
      <c r="BD96" s="4"/>
      <c r="BE96" s="4"/>
      <c r="BF96" s="5"/>
      <c r="BG96" s="5"/>
      <c r="BH96" s="5"/>
      <c r="BI96" s="5"/>
      <c r="BJ96" s="5"/>
      <c r="BK96" s="5"/>
      <c r="BL96" s="5"/>
      <c r="BM96" s="5"/>
      <c r="BN96" s="5"/>
      <c r="BO96" s="5"/>
      <c r="BP96" s="5"/>
      <c r="BQ96" s="5"/>
      <c r="BR96" s="100"/>
      <c r="BS96" s="5"/>
      <c r="BT96" s="6"/>
      <c r="BU96" s="6"/>
    </row>
    <row r="97" spans="1:79" ht="18.649999999999999" customHeight="1">
      <c r="A97" s="30"/>
      <c r="B97" s="84"/>
      <c r="C97" s="1"/>
      <c r="D97" s="1"/>
      <c r="E97" s="1"/>
      <c r="F97" s="1"/>
      <c r="G97" s="1"/>
      <c r="H97" s="1"/>
      <c r="I97" s="1"/>
      <c r="J97" s="1"/>
      <c r="K97" s="1"/>
      <c r="L97" s="1"/>
      <c r="M97" s="1339" t="s">
        <v>786</v>
      </c>
      <c r="N97" s="1341"/>
      <c r="O97" s="1341"/>
      <c r="P97" s="1341"/>
      <c r="Q97" s="1341"/>
      <c r="R97" s="1341"/>
      <c r="S97" s="1341"/>
      <c r="T97" s="1341"/>
      <c r="U97" s="1341"/>
      <c r="V97" s="1341"/>
      <c r="W97" s="1341"/>
      <c r="X97" s="1341"/>
      <c r="Y97" s="1341"/>
      <c r="Z97" s="1341"/>
      <c r="AA97" s="1341"/>
      <c r="AB97" s="1341"/>
      <c r="AC97" s="1341"/>
      <c r="AD97" s="1341"/>
      <c r="AE97" s="1341"/>
      <c r="AF97" s="1341"/>
      <c r="AG97" s="1341"/>
      <c r="AH97" s="1341"/>
      <c r="AI97" s="1341"/>
      <c r="AJ97" s="1341"/>
      <c r="AK97" s="1341"/>
      <c r="AL97" s="1341"/>
      <c r="AM97" s="1341"/>
      <c r="AN97" s="1341"/>
      <c r="AO97" s="1341"/>
      <c r="AP97" s="1341"/>
      <c r="AQ97" s="1341"/>
      <c r="AR97" s="1341"/>
      <c r="AS97" s="1341"/>
      <c r="AT97" s="1341"/>
      <c r="AU97" s="12"/>
      <c r="AV97" s="511"/>
      <c r="AW97" s="4"/>
      <c r="AX97" s="4"/>
      <c r="AY97" s="4"/>
      <c r="AZ97" s="4"/>
      <c r="BA97" s="4"/>
      <c r="BB97" s="4"/>
      <c r="BC97" s="4"/>
      <c r="BD97" s="4"/>
      <c r="BE97" s="4"/>
      <c r="BF97" s="5"/>
      <c r="BG97" s="5"/>
      <c r="BH97" s="5"/>
      <c r="BI97" s="5"/>
      <c r="BJ97" s="5"/>
      <c r="BK97" s="5"/>
      <c r="BL97" s="5"/>
      <c r="BM97" s="5"/>
      <c r="BN97" s="5"/>
      <c r="BO97" s="5"/>
      <c r="BP97" s="5"/>
      <c r="BQ97" s="5"/>
      <c r="BR97" s="101"/>
      <c r="BS97" s="5"/>
      <c r="BT97" s="6"/>
      <c r="BU97" s="6"/>
    </row>
    <row r="98" spans="1:79" ht="18.649999999999999" customHeight="1" thickBot="1">
      <c r="A98" s="30"/>
      <c r="B98" s="84"/>
      <c r="C98" s="1"/>
      <c r="D98" s="1"/>
      <c r="E98" s="1"/>
      <c r="F98" s="1"/>
      <c r="G98" s="1"/>
      <c r="H98" s="1"/>
      <c r="I98" s="1"/>
      <c r="J98" s="1"/>
      <c r="K98" s="1"/>
      <c r="L98" s="1"/>
      <c r="M98" s="1342"/>
      <c r="N98" s="1342"/>
      <c r="O98" s="1342"/>
      <c r="P98" s="1342"/>
      <c r="Q98" s="1342"/>
      <c r="R98" s="1342"/>
      <c r="S98" s="1342"/>
      <c r="T98" s="1342"/>
      <c r="U98" s="1342"/>
      <c r="V98" s="1342"/>
      <c r="W98" s="1342"/>
      <c r="X98" s="1342"/>
      <c r="Y98" s="1342"/>
      <c r="Z98" s="1342"/>
      <c r="AA98" s="1342"/>
      <c r="AB98" s="1342"/>
      <c r="AC98" s="1342"/>
      <c r="AD98" s="1342"/>
      <c r="AE98" s="1342"/>
      <c r="AF98" s="1342"/>
      <c r="AG98" s="1342"/>
      <c r="AH98" s="1342"/>
      <c r="AI98" s="1342"/>
      <c r="AJ98" s="1342"/>
      <c r="AK98" s="1342"/>
      <c r="AL98" s="1342"/>
      <c r="AM98" s="1342"/>
      <c r="AN98" s="1342"/>
      <c r="AO98" s="1342"/>
      <c r="AP98" s="1342"/>
      <c r="AQ98" s="1342"/>
      <c r="AR98" s="1342"/>
      <c r="AS98" s="1342"/>
      <c r="AT98" s="1342"/>
      <c r="AU98" s="12"/>
      <c r="AV98" s="511"/>
      <c r="AW98" s="4"/>
      <c r="AX98" s="4"/>
      <c r="AY98" s="4"/>
      <c r="AZ98" s="4"/>
      <c r="BA98" s="4"/>
      <c r="BB98" s="4"/>
      <c r="BC98" s="4"/>
      <c r="BD98" s="4"/>
      <c r="BE98" s="4"/>
      <c r="BF98" s="5"/>
      <c r="BG98" s="5"/>
      <c r="BH98" s="5"/>
      <c r="BI98" s="5"/>
      <c r="BJ98" s="5"/>
      <c r="BK98" s="5"/>
      <c r="BL98" s="5"/>
      <c r="BM98" s="5"/>
      <c r="BN98" s="5"/>
      <c r="BO98" s="5"/>
      <c r="BP98" s="5"/>
      <c r="BQ98" s="5"/>
      <c r="BR98" s="101"/>
      <c r="BS98" s="5"/>
      <c r="BT98" s="6"/>
      <c r="BU98" s="6"/>
    </row>
    <row r="99" spans="1:79" ht="18.649999999999999" customHeight="1">
      <c r="A99" s="30"/>
      <c r="B99" s="84">
        <f>IF(OR(I99="",AV99=0,AG99="",AV100=0,I101="",K101="",M101="",O101="",V101="",X101="",Z101="",AV103=0,V103="",X103="",Z103="",AB103="",AD103="",AF103="",AH103="",I105="",I107=""),1,0)</f>
        <v>1</v>
      </c>
      <c r="C99" s="1378" t="s">
        <v>509</v>
      </c>
      <c r="D99" s="1658"/>
      <c r="E99" s="1658"/>
      <c r="F99" s="1658"/>
      <c r="G99" s="1658"/>
      <c r="H99" s="1659"/>
      <c r="I99" s="1660"/>
      <c r="J99" s="1661"/>
      <c r="K99" s="1661"/>
      <c r="L99" s="1661"/>
      <c r="M99" s="1661"/>
      <c r="N99" s="1661"/>
      <c r="O99" s="1661"/>
      <c r="P99" s="1661"/>
      <c r="Q99" s="1661"/>
      <c r="R99" s="1662"/>
      <c r="S99" s="105"/>
      <c r="T99" s="1666" t="s">
        <v>510</v>
      </c>
      <c r="U99" s="1666"/>
      <c r="V99" s="34"/>
      <c r="W99" s="1666" t="s">
        <v>511</v>
      </c>
      <c r="X99" s="1666"/>
      <c r="Y99" s="34"/>
      <c r="Z99" s="1666" t="s">
        <v>512</v>
      </c>
      <c r="AA99" s="1667"/>
      <c r="AB99" s="1658" t="s">
        <v>513</v>
      </c>
      <c r="AC99" s="1658"/>
      <c r="AD99" s="1658"/>
      <c r="AE99" s="1658"/>
      <c r="AF99" s="1659"/>
      <c r="AG99" s="1668"/>
      <c r="AH99" s="1668"/>
      <c r="AI99" s="1668"/>
      <c r="AJ99" s="1668"/>
      <c r="AK99" s="1668"/>
      <c r="AL99" s="1668"/>
      <c r="AM99" s="1668"/>
      <c r="AN99" s="1668"/>
      <c r="AO99" s="34"/>
      <c r="AP99" s="1666" t="s">
        <v>514</v>
      </c>
      <c r="AQ99" s="1666"/>
      <c r="AR99" s="34"/>
      <c r="AS99" s="1666" t="s">
        <v>515</v>
      </c>
      <c r="AT99" s="1670"/>
      <c r="AU99" s="12"/>
      <c r="AV99" s="511">
        <v>0</v>
      </c>
      <c r="AW99" s="4"/>
      <c r="AX99" s="4"/>
      <c r="AY99" s="4"/>
      <c r="AZ99" s="4"/>
      <c r="BA99" s="4"/>
      <c r="BB99" s="4"/>
      <c r="BC99" s="4"/>
      <c r="BD99" s="4"/>
      <c r="BE99" s="4"/>
      <c r="BF99" s="5"/>
      <c r="BG99" s="5"/>
      <c r="BH99" s="5"/>
      <c r="BI99" s="5"/>
      <c r="BJ99" s="5"/>
      <c r="BK99" s="5"/>
      <c r="BL99" s="5"/>
      <c r="BM99" s="5"/>
      <c r="BN99" s="5"/>
      <c r="BO99" s="5"/>
      <c r="BP99" s="5"/>
      <c r="BQ99" s="5"/>
      <c r="BR99" s="101"/>
      <c r="BS99" s="5"/>
      <c r="BT99" s="6"/>
      <c r="BU99" s="6"/>
    </row>
    <row r="100" spans="1:79" ht="18.649999999999999" customHeight="1">
      <c r="A100" s="30"/>
      <c r="B100" s="84"/>
      <c r="C100" s="1521"/>
      <c r="D100" s="1522"/>
      <c r="E100" s="1522"/>
      <c r="F100" s="1522"/>
      <c r="G100" s="1522"/>
      <c r="H100" s="1523"/>
      <c r="I100" s="1663"/>
      <c r="J100" s="1664"/>
      <c r="K100" s="1664"/>
      <c r="L100" s="1664"/>
      <c r="M100" s="1664"/>
      <c r="N100" s="1664"/>
      <c r="O100" s="1664"/>
      <c r="P100" s="1664"/>
      <c r="Q100" s="1664"/>
      <c r="R100" s="1665"/>
      <c r="S100" s="106"/>
      <c r="T100" s="1671" t="s">
        <v>516</v>
      </c>
      <c r="U100" s="1671"/>
      <c r="V100" s="107"/>
      <c r="W100" s="1671" t="s">
        <v>517</v>
      </c>
      <c r="X100" s="1671"/>
      <c r="Y100" s="107"/>
      <c r="Z100" s="1671" t="s">
        <v>518</v>
      </c>
      <c r="AA100" s="1672"/>
      <c r="AB100" s="1522"/>
      <c r="AC100" s="1522"/>
      <c r="AD100" s="1522"/>
      <c r="AE100" s="1522"/>
      <c r="AF100" s="1523"/>
      <c r="AG100" s="1669"/>
      <c r="AH100" s="1669"/>
      <c r="AI100" s="1669"/>
      <c r="AJ100" s="1669"/>
      <c r="AK100" s="1669"/>
      <c r="AL100" s="1669"/>
      <c r="AM100" s="1669"/>
      <c r="AN100" s="1669"/>
      <c r="AO100" s="106"/>
      <c r="AP100" s="1671" t="s">
        <v>519</v>
      </c>
      <c r="AQ100" s="1671"/>
      <c r="AR100" s="107"/>
      <c r="AS100" s="1671" t="s">
        <v>520</v>
      </c>
      <c r="AT100" s="1673"/>
      <c r="AU100" s="12"/>
      <c r="AV100" s="511">
        <v>0</v>
      </c>
      <c r="AX100" s="4"/>
      <c r="AY100" s="4"/>
      <c r="AZ100" s="4"/>
      <c r="BA100" s="4"/>
      <c r="BB100" s="4"/>
      <c r="BC100" s="4"/>
      <c r="BD100" s="4"/>
      <c r="BE100" s="4"/>
      <c r="BF100" s="5"/>
      <c r="BG100" s="5"/>
      <c r="BH100" s="5"/>
      <c r="BI100" s="5"/>
      <c r="BJ100" s="5"/>
      <c r="BK100" s="5"/>
      <c r="BL100" s="5"/>
      <c r="BM100" s="5"/>
      <c r="BN100" s="5"/>
      <c r="BO100" s="5"/>
      <c r="BP100" s="5"/>
      <c r="BQ100" s="5"/>
      <c r="BR100" s="101"/>
      <c r="BS100" s="5"/>
      <c r="BT100" s="6"/>
      <c r="BU100" s="6"/>
    </row>
    <row r="101" spans="1:79" ht="18.649999999999999" customHeight="1">
      <c r="A101" s="3"/>
      <c r="B101" s="84"/>
      <c r="C101" s="1441" t="s">
        <v>679</v>
      </c>
      <c r="D101" s="1442"/>
      <c r="E101" s="1442"/>
      <c r="F101" s="1442"/>
      <c r="G101" s="1442"/>
      <c r="H101" s="1443"/>
      <c r="I101" s="1674"/>
      <c r="J101" s="1675"/>
      <c r="K101" s="1675"/>
      <c r="L101" s="1675"/>
      <c r="M101" s="1675"/>
      <c r="N101" s="1675"/>
      <c r="O101" s="1675"/>
      <c r="P101" s="1678"/>
      <c r="Q101" s="1397" t="s">
        <v>680</v>
      </c>
      <c r="R101" s="1333"/>
      <c r="S101" s="1333"/>
      <c r="T101" s="1333"/>
      <c r="U101" s="1334"/>
      <c r="V101" s="1680"/>
      <c r="W101" s="1681"/>
      <c r="X101" s="1683"/>
      <c r="Y101" s="1681"/>
      <c r="Z101" s="1677"/>
      <c r="AA101" s="1679"/>
      <c r="AB101" s="1687" t="s">
        <v>521</v>
      </c>
      <c r="AC101" s="1688"/>
      <c r="AD101" s="1688"/>
      <c r="AE101" s="1688"/>
      <c r="AF101" s="1688"/>
      <c r="AG101" s="1688"/>
      <c r="AH101" s="1688"/>
      <c r="AI101" s="1688"/>
      <c r="AJ101" s="1688"/>
      <c r="AK101" s="1688"/>
      <c r="AL101" s="1688"/>
      <c r="AM101" s="1688"/>
      <c r="AN101" s="1688"/>
      <c r="AO101" s="1688"/>
      <c r="AP101" s="1688"/>
      <c r="AQ101" s="1688"/>
      <c r="AR101" s="1688"/>
      <c r="AS101" s="1688"/>
      <c r="AT101" s="1689"/>
      <c r="AU101" s="12"/>
      <c r="AV101" s="511"/>
      <c r="AW101" s="4"/>
      <c r="AX101" s="4"/>
      <c r="AY101" s="4"/>
      <c r="AZ101" s="4"/>
      <c r="BA101" s="4"/>
      <c r="BB101" s="4"/>
      <c r="BC101" s="4"/>
      <c r="BD101" s="4"/>
      <c r="BE101" s="4"/>
      <c r="BF101" s="5"/>
      <c r="BG101" s="5"/>
      <c r="BH101" s="5"/>
      <c r="BI101" s="5"/>
      <c r="BJ101" s="5"/>
      <c r="BK101" s="5"/>
      <c r="BL101" s="5"/>
      <c r="BM101" s="5"/>
      <c r="BN101" s="5"/>
      <c r="BO101" s="5"/>
      <c r="BP101" s="5"/>
      <c r="BQ101" s="5"/>
      <c r="BR101" s="101"/>
      <c r="BS101" s="5"/>
      <c r="BT101" s="6"/>
      <c r="BU101" s="6"/>
    </row>
    <row r="102" spans="1:79" ht="18.649999999999999" customHeight="1">
      <c r="A102" s="3"/>
      <c r="B102" s="84"/>
      <c r="C102" s="1375"/>
      <c r="D102" s="1376"/>
      <c r="E102" s="1376"/>
      <c r="F102" s="1376"/>
      <c r="G102" s="1376"/>
      <c r="H102" s="1377"/>
      <c r="I102" s="1676"/>
      <c r="J102" s="1677"/>
      <c r="K102" s="1677"/>
      <c r="L102" s="1677"/>
      <c r="M102" s="1677"/>
      <c r="N102" s="1677"/>
      <c r="O102" s="1677"/>
      <c r="P102" s="1679"/>
      <c r="Q102" s="1398"/>
      <c r="R102" s="1376"/>
      <c r="S102" s="1376"/>
      <c r="T102" s="1376"/>
      <c r="U102" s="1377"/>
      <c r="V102" s="1663"/>
      <c r="W102" s="1682"/>
      <c r="X102" s="1684"/>
      <c r="Y102" s="1682"/>
      <c r="Z102" s="1685"/>
      <c r="AA102" s="1686"/>
      <c r="AB102" s="1690"/>
      <c r="AC102" s="1691"/>
      <c r="AD102" s="1691"/>
      <c r="AE102" s="1691"/>
      <c r="AF102" s="1691"/>
      <c r="AG102" s="1691"/>
      <c r="AH102" s="1691"/>
      <c r="AI102" s="1691"/>
      <c r="AJ102" s="1691"/>
      <c r="AK102" s="1691"/>
      <c r="AL102" s="1691"/>
      <c r="AM102" s="1691"/>
      <c r="AN102" s="1691"/>
      <c r="AO102" s="1691"/>
      <c r="AP102" s="1691"/>
      <c r="AQ102" s="1691"/>
      <c r="AR102" s="1691"/>
      <c r="AS102" s="1691"/>
      <c r="AT102" s="1692"/>
      <c r="AU102" s="12"/>
      <c r="AV102" s="511"/>
      <c r="AW102" s="4"/>
      <c r="AX102" s="4"/>
      <c r="AY102" s="4"/>
      <c r="AZ102" s="4"/>
      <c r="BA102" s="4"/>
      <c r="BB102" s="4"/>
      <c r="BC102" s="4"/>
      <c r="BD102" s="4"/>
      <c r="BE102" s="4"/>
      <c r="BF102" s="5"/>
      <c r="BG102" s="5"/>
      <c r="BH102" s="5"/>
      <c r="BI102" s="5"/>
      <c r="BJ102" s="5"/>
      <c r="BK102" s="5"/>
      <c r="BL102" s="5"/>
      <c r="BM102" s="5"/>
      <c r="BN102" s="5"/>
      <c r="BO102" s="5"/>
      <c r="BP102" s="5"/>
      <c r="BQ102" s="5"/>
      <c r="BR102" s="101"/>
      <c r="BS102" s="5"/>
      <c r="BT102" s="6"/>
      <c r="BU102" s="6"/>
    </row>
    <row r="103" spans="1:79" ht="18.649999999999999" customHeight="1">
      <c r="A103" s="3"/>
      <c r="B103" s="84"/>
      <c r="C103" s="1441" t="s">
        <v>522</v>
      </c>
      <c r="D103" s="1442"/>
      <c r="E103" s="1442"/>
      <c r="F103" s="1442"/>
      <c r="G103" s="1442"/>
      <c r="H103" s="1442"/>
      <c r="I103" s="1693"/>
      <c r="J103" s="1694" t="s">
        <v>523</v>
      </c>
      <c r="K103" s="1694"/>
      <c r="L103" s="31"/>
      <c r="M103" s="1694"/>
      <c r="N103" s="1695" t="s">
        <v>524</v>
      </c>
      <c r="O103" s="1695"/>
      <c r="P103" s="1695"/>
      <c r="Q103" s="1442" t="s">
        <v>977</v>
      </c>
      <c r="R103" s="1442"/>
      <c r="S103" s="1442"/>
      <c r="T103" s="1442"/>
      <c r="U103" s="1443"/>
      <c r="V103" s="1718"/>
      <c r="W103" s="1705"/>
      <c r="X103" s="1704"/>
      <c r="Y103" s="1705"/>
      <c r="Z103" s="1704"/>
      <c r="AA103" s="1705"/>
      <c r="AB103" s="1704"/>
      <c r="AC103" s="1705"/>
      <c r="AD103" s="1704"/>
      <c r="AE103" s="1705"/>
      <c r="AF103" s="1704"/>
      <c r="AG103" s="1705"/>
      <c r="AH103" s="1675"/>
      <c r="AI103" s="1678"/>
      <c r="AJ103" s="1706" t="s">
        <v>1648</v>
      </c>
      <c r="AK103" s="1707"/>
      <c r="AL103" s="1707"/>
      <c r="AM103" s="1707"/>
      <c r="AN103" s="1707"/>
      <c r="AO103" s="1707"/>
      <c r="AP103" s="1707"/>
      <c r="AQ103" s="1707"/>
      <c r="AR103" s="1707"/>
      <c r="AS103" s="1707"/>
      <c r="AT103" s="1708"/>
      <c r="AU103" s="12"/>
      <c r="AV103" s="511">
        <v>0</v>
      </c>
      <c r="AW103" s="4"/>
      <c r="AX103" s="4"/>
      <c r="AY103" s="4"/>
      <c r="AZ103" s="4"/>
      <c r="BA103" s="4"/>
      <c r="BB103" s="4"/>
      <c r="BC103" s="4"/>
      <c r="BD103" s="4"/>
      <c r="BE103" s="4"/>
      <c r="BF103" s="5"/>
      <c r="BG103" s="5"/>
      <c r="BH103" s="5"/>
      <c r="BI103" s="5"/>
      <c r="BJ103" s="5"/>
      <c r="BK103" s="5"/>
      <c r="BL103" s="5"/>
      <c r="BM103" s="5"/>
      <c r="BN103" s="5"/>
      <c r="BO103" s="5"/>
      <c r="BP103" s="5"/>
      <c r="BQ103" s="5"/>
      <c r="BR103" s="101"/>
      <c r="BS103" s="5"/>
      <c r="BT103" s="6"/>
      <c r="BU103" s="6"/>
    </row>
    <row r="104" spans="1:79" ht="18.649999999999999" customHeight="1">
      <c r="A104" s="3"/>
      <c r="B104" s="84"/>
      <c r="C104" s="1375"/>
      <c r="D104" s="1376"/>
      <c r="E104" s="1376"/>
      <c r="F104" s="1376"/>
      <c r="G104" s="1376"/>
      <c r="H104" s="1376"/>
      <c r="I104" s="1693"/>
      <c r="J104" s="1694"/>
      <c r="K104" s="1694"/>
      <c r="L104" s="31"/>
      <c r="M104" s="1694"/>
      <c r="N104" s="1696"/>
      <c r="O104" s="1696"/>
      <c r="P104" s="1696"/>
      <c r="Q104" s="1376"/>
      <c r="R104" s="1376"/>
      <c r="S104" s="1376"/>
      <c r="T104" s="1376"/>
      <c r="U104" s="1377"/>
      <c r="V104" s="1663"/>
      <c r="W104" s="1682"/>
      <c r="X104" s="1684"/>
      <c r="Y104" s="1682"/>
      <c r="Z104" s="1684"/>
      <c r="AA104" s="1682"/>
      <c r="AB104" s="1684"/>
      <c r="AC104" s="1682"/>
      <c r="AD104" s="1684"/>
      <c r="AE104" s="1682"/>
      <c r="AF104" s="1684"/>
      <c r="AG104" s="1682"/>
      <c r="AH104" s="1685"/>
      <c r="AI104" s="1686"/>
      <c r="AJ104" s="1709"/>
      <c r="AK104" s="1710"/>
      <c r="AL104" s="1710"/>
      <c r="AM104" s="1710"/>
      <c r="AN104" s="1710"/>
      <c r="AO104" s="1710"/>
      <c r="AP104" s="1710"/>
      <c r="AQ104" s="1710"/>
      <c r="AR104" s="1710"/>
      <c r="AS104" s="1710"/>
      <c r="AT104" s="1711"/>
      <c r="AU104" s="12"/>
      <c r="AV104" s="511"/>
      <c r="AW104" s="4"/>
      <c r="AX104" s="4"/>
      <c r="AY104" s="4"/>
      <c r="AZ104" s="4"/>
      <c r="BA104" s="4"/>
      <c r="BB104" s="4"/>
      <c r="BC104" s="4"/>
      <c r="BD104" s="4"/>
      <c r="BE104" s="4"/>
      <c r="BF104" s="5"/>
      <c r="BG104" s="5"/>
      <c r="BH104" s="5"/>
      <c r="BI104" s="5"/>
      <c r="BJ104" s="5"/>
      <c r="BK104" s="5"/>
      <c r="BL104" s="5"/>
      <c r="BM104" s="5"/>
      <c r="BN104" s="5"/>
      <c r="BO104" s="5"/>
      <c r="BP104" s="5"/>
      <c r="BQ104" s="5"/>
      <c r="BR104" s="100"/>
      <c r="BS104" s="5"/>
      <c r="BT104" s="6"/>
      <c r="BU104" s="6"/>
    </row>
    <row r="105" spans="1:79" ht="18.649999999999999" customHeight="1">
      <c r="A105" s="3"/>
      <c r="B105" s="84"/>
      <c r="C105" s="1518" t="s">
        <v>525</v>
      </c>
      <c r="D105" s="1519"/>
      <c r="E105" s="1519"/>
      <c r="F105" s="1519"/>
      <c r="G105" s="1519"/>
      <c r="H105" s="1520"/>
      <c r="I105" s="1366"/>
      <c r="J105" s="1367"/>
      <c r="K105" s="1367"/>
      <c r="L105" s="1367"/>
      <c r="M105" s="1367"/>
      <c r="N105" s="1367"/>
      <c r="O105" s="1367"/>
      <c r="P105" s="1367"/>
      <c r="Q105" s="1367"/>
      <c r="R105" s="1367"/>
      <c r="S105" s="1367"/>
      <c r="T105" s="1367"/>
      <c r="U105" s="1367"/>
      <c r="V105" s="1367"/>
      <c r="W105" s="1367"/>
      <c r="X105" s="1367"/>
      <c r="Y105" s="1367"/>
      <c r="Z105" s="1367"/>
      <c r="AA105" s="1367"/>
      <c r="AB105" s="1367"/>
      <c r="AC105" s="1367"/>
      <c r="AD105" s="1367"/>
      <c r="AE105" s="1367"/>
      <c r="AF105" s="1367"/>
      <c r="AG105" s="1367"/>
      <c r="AH105" s="1367"/>
      <c r="AI105" s="1367"/>
      <c r="AJ105" s="1367"/>
      <c r="AK105" s="1367"/>
      <c r="AL105" s="1367"/>
      <c r="AM105" s="1367"/>
      <c r="AN105" s="1367"/>
      <c r="AO105" s="1367"/>
      <c r="AP105" s="1367"/>
      <c r="AQ105" s="1367"/>
      <c r="AR105" s="1367"/>
      <c r="AS105" s="1367"/>
      <c r="AT105" s="1368"/>
      <c r="AU105" s="12"/>
      <c r="AV105" s="511"/>
      <c r="AW105" s="4"/>
      <c r="AX105" s="4"/>
      <c r="AY105" s="4"/>
      <c r="AZ105" s="4"/>
      <c r="BA105" s="4"/>
      <c r="BB105" s="4"/>
      <c r="BC105" s="4"/>
      <c r="BD105" s="4"/>
      <c r="BE105" s="4"/>
      <c r="BF105" s="5"/>
      <c r="BG105" s="5"/>
      <c r="BH105" s="5"/>
      <c r="BQ105" s="5"/>
      <c r="BS105" s="5"/>
      <c r="BT105" s="6"/>
      <c r="BU105" s="6"/>
    </row>
    <row r="106" spans="1:79" ht="18.649999999999999" customHeight="1">
      <c r="A106" s="3"/>
      <c r="B106" s="84"/>
      <c r="C106" s="1521"/>
      <c r="D106" s="1522"/>
      <c r="E106" s="1522"/>
      <c r="F106" s="1522"/>
      <c r="G106" s="1522"/>
      <c r="H106" s="1523"/>
      <c r="I106" s="1369"/>
      <c r="J106" s="1370"/>
      <c r="K106" s="1370"/>
      <c r="L106" s="1370"/>
      <c r="M106" s="1370"/>
      <c r="N106" s="1370"/>
      <c r="O106" s="1370"/>
      <c r="P106" s="1370"/>
      <c r="Q106" s="1370"/>
      <c r="R106" s="1370"/>
      <c r="S106" s="1370"/>
      <c r="T106" s="1370"/>
      <c r="U106" s="1370"/>
      <c r="V106" s="1370"/>
      <c r="W106" s="1370"/>
      <c r="X106" s="1370"/>
      <c r="Y106" s="1370"/>
      <c r="Z106" s="1370"/>
      <c r="AA106" s="1370"/>
      <c r="AB106" s="1370"/>
      <c r="AC106" s="1370"/>
      <c r="AD106" s="1370"/>
      <c r="AE106" s="1370"/>
      <c r="AF106" s="1370"/>
      <c r="AG106" s="1370"/>
      <c r="AH106" s="1370"/>
      <c r="AI106" s="1370"/>
      <c r="AJ106" s="1370"/>
      <c r="AK106" s="1370"/>
      <c r="AL106" s="1370"/>
      <c r="AM106" s="1370"/>
      <c r="AN106" s="1370"/>
      <c r="AO106" s="1370"/>
      <c r="AP106" s="1370"/>
      <c r="AQ106" s="1370"/>
      <c r="AR106" s="1370"/>
      <c r="AS106" s="1370"/>
      <c r="AT106" s="1371"/>
      <c r="AU106" s="12"/>
      <c r="AV106" s="511"/>
      <c r="AW106" s="4"/>
      <c r="AX106" s="4"/>
      <c r="AY106" s="4"/>
      <c r="AZ106" s="4"/>
      <c r="BA106" s="4"/>
      <c r="BB106" s="4"/>
      <c r="BC106" s="4"/>
      <c r="BD106" s="4"/>
      <c r="BE106" s="4"/>
      <c r="BF106" s="5"/>
      <c r="BG106" s="5"/>
      <c r="BH106" s="5"/>
      <c r="BQ106" s="5"/>
      <c r="BS106" s="5"/>
      <c r="BT106" s="6"/>
      <c r="BU106" s="6"/>
    </row>
    <row r="107" spans="1:79" ht="18.649999999999999" customHeight="1">
      <c r="A107" s="3"/>
      <c r="B107" s="84"/>
      <c r="C107" s="1441" t="s">
        <v>431</v>
      </c>
      <c r="D107" s="1442"/>
      <c r="E107" s="1442"/>
      <c r="F107" s="1442"/>
      <c r="G107" s="1442"/>
      <c r="H107" s="1443"/>
      <c r="I107" s="1712"/>
      <c r="J107" s="1713"/>
      <c r="K107" s="1713"/>
      <c r="L107" s="1713"/>
      <c r="M107" s="1713"/>
      <c r="N107" s="1713"/>
      <c r="O107" s="1713"/>
      <c r="P107" s="1713"/>
      <c r="Q107" s="1713"/>
      <c r="R107" s="1713"/>
      <c r="S107" s="1713"/>
      <c r="T107" s="1713"/>
      <c r="U107" s="1713"/>
      <c r="V107" s="1713"/>
      <c r="W107" s="1713"/>
      <c r="X107" s="1713"/>
      <c r="Y107" s="1713"/>
      <c r="Z107" s="1713"/>
      <c r="AA107" s="1713"/>
      <c r="AB107" s="1713"/>
      <c r="AC107" s="1713"/>
      <c r="AD107" s="1713"/>
      <c r="AE107" s="1713"/>
      <c r="AF107" s="1713"/>
      <c r="AG107" s="1713"/>
      <c r="AH107" s="1713"/>
      <c r="AI107" s="1713"/>
      <c r="AJ107" s="1713"/>
      <c r="AK107" s="1713"/>
      <c r="AL107" s="1713"/>
      <c r="AM107" s="1713"/>
      <c r="AN107" s="1713"/>
      <c r="AO107" s="1713"/>
      <c r="AP107" s="1713"/>
      <c r="AQ107" s="1713"/>
      <c r="AR107" s="1713"/>
      <c r="AS107" s="1713"/>
      <c r="AT107" s="1714"/>
      <c r="AU107" s="12"/>
      <c r="AV107" s="511"/>
      <c r="AW107" s="4"/>
      <c r="AX107" s="4"/>
      <c r="AY107" s="4"/>
      <c r="AZ107" s="4"/>
      <c r="BA107" s="4"/>
      <c r="BB107" s="4"/>
      <c r="BC107" s="4"/>
      <c r="BD107" s="4"/>
      <c r="BE107" s="4"/>
      <c r="BF107" s="5"/>
      <c r="BG107" s="5"/>
      <c r="BH107" s="5"/>
      <c r="BQ107" s="5"/>
      <c r="BS107" s="5"/>
      <c r="BT107" s="6"/>
      <c r="BU107" s="6"/>
    </row>
    <row r="108" spans="1:79" ht="18.649999999999999" customHeight="1" thickBot="1">
      <c r="A108" s="3"/>
      <c r="B108" s="84"/>
      <c r="C108" s="1335"/>
      <c r="D108" s="1336"/>
      <c r="E108" s="1336"/>
      <c r="F108" s="1336"/>
      <c r="G108" s="1336"/>
      <c r="H108" s="1337"/>
      <c r="I108" s="1715"/>
      <c r="J108" s="1716"/>
      <c r="K108" s="1716"/>
      <c r="L108" s="1716"/>
      <c r="M108" s="1716"/>
      <c r="N108" s="1716"/>
      <c r="O108" s="1716"/>
      <c r="P108" s="1716"/>
      <c r="Q108" s="1716"/>
      <c r="R108" s="1716"/>
      <c r="S108" s="1716"/>
      <c r="T108" s="1716"/>
      <c r="U108" s="1716"/>
      <c r="V108" s="1716"/>
      <c r="W108" s="1716"/>
      <c r="X108" s="1716"/>
      <c r="Y108" s="1716"/>
      <c r="Z108" s="1716"/>
      <c r="AA108" s="1716"/>
      <c r="AB108" s="1716"/>
      <c r="AC108" s="1716"/>
      <c r="AD108" s="1716"/>
      <c r="AE108" s="1716"/>
      <c r="AF108" s="1716"/>
      <c r="AG108" s="1716"/>
      <c r="AH108" s="1716"/>
      <c r="AI108" s="1716"/>
      <c r="AJ108" s="1716"/>
      <c r="AK108" s="1716"/>
      <c r="AL108" s="1716"/>
      <c r="AM108" s="1716"/>
      <c r="AN108" s="1716"/>
      <c r="AO108" s="1716"/>
      <c r="AP108" s="1716"/>
      <c r="AQ108" s="1716"/>
      <c r="AR108" s="1716"/>
      <c r="AS108" s="1716"/>
      <c r="AT108" s="1717"/>
      <c r="AU108" s="12"/>
      <c r="AV108" s="511"/>
      <c r="AW108" s="4"/>
      <c r="AX108" s="4"/>
      <c r="AY108" s="4"/>
      <c r="AZ108" s="4"/>
      <c r="BA108" s="4"/>
      <c r="BB108" s="4"/>
      <c r="BC108" s="4"/>
      <c r="BD108" s="4"/>
      <c r="BE108" s="4"/>
      <c r="BF108" s="5"/>
      <c r="BG108" s="5"/>
      <c r="BH108" s="5"/>
      <c r="BQ108" s="29"/>
      <c r="BS108" s="29"/>
      <c r="BT108" s="6"/>
      <c r="BU108" s="6"/>
    </row>
    <row r="109" spans="1:79" ht="18.649999999999999" customHeight="1">
      <c r="A109" s="3"/>
      <c r="B109" s="84"/>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2"/>
      <c r="AV109" s="511"/>
      <c r="AW109" s="4"/>
      <c r="AX109" s="4"/>
      <c r="AY109" s="4"/>
      <c r="AZ109" s="4"/>
      <c r="BA109" s="4"/>
      <c r="BB109" s="4"/>
      <c r="BC109" s="4"/>
      <c r="BD109" s="4"/>
      <c r="BE109" s="4"/>
      <c r="BF109" s="5"/>
      <c r="BG109" s="5"/>
      <c r="BH109" s="5"/>
      <c r="BT109" s="6"/>
      <c r="BU109" s="6"/>
    </row>
    <row r="110" spans="1:79" s="7" customFormat="1" ht="18.649999999999999" customHeight="1">
      <c r="A110" s="3"/>
      <c r="B110" s="84"/>
      <c r="C110" s="1"/>
      <c r="D110" s="1"/>
      <c r="E110" s="1"/>
      <c r="F110" s="1"/>
      <c r="G110" s="1"/>
      <c r="H110" s="1"/>
      <c r="I110" s="1"/>
      <c r="J110" s="1"/>
      <c r="K110" s="1"/>
      <c r="L110" s="1"/>
      <c r="M110" s="1339" t="s">
        <v>785</v>
      </c>
      <c r="N110" s="1341"/>
      <c r="O110" s="1341"/>
      <c r="P110" s="1341"/>
      <c r="Q110" s="1341"/>
      <c r="R110" s="1341"/>
      <c r="S110" s="1341"/>
      <c r="T110" s="1341"/>
      <c r="U110" s="1341"/>
      <c r="V110" s="1341"/>
      <c r="W110" s="1341"/>
      <c r="X110" s="1341"/>
      <c r="Y110" s="1341"/>
      <c r="Z110" s="1341"/>
      <c r="AA110" s="1341"/>
      <c r="AB110" s="1341"/>
      <c r="AC110" s="1341"/>
      <c r="AD110" s="1341"/>
      <c r="AE110" s="1341"/>
      <c r="AF110" s="1341"/>
      <c r="AG110" s="1341"/>
      <c r="AH110" s="1341"/>
      <c r="AI110" s="1341"/>
      <c r="AJ110" s="1341"/>
      <c r="AK110" s="1341"/>
      <c r="AL110" s="1341"/>
      <c r="AM110" s="1341"/>
      <c r="AN110" s="1341"/>
      <c r="AO110" s="1341"/>
      <c r="AP110" s="1341"/>
      <c r="AQ110" s="1341"/>
      <c r="AR110" s="1341"/>
      <c r="AS110" s="1341"/>
      <c r="AT110" s="1341"/>
      <c r="AU110" s="12"/>
      <c r="AV110" s="511"/>
      <c r="AW110" s="4"/>
      <c r="AX110" s="4"/>
      <c r="AY110" s="4"/>
      <c r="AZ110" s="4"/>
      <c r="BA110" s="4"/>
      <c r="BB110" s="4"/>
      <c r="BC110" s="4"/>
      <c r="BD110" s="4"/>
      <c r="BE110" s="4"/>
      <c r="BF110" s="5"/>
      <c r="BG110" s="5"/>
      <c r="BH110" s="5"/>
      <c r="BI110" s="11"/>
      <c r="BJ110" s="11"/>
      <c r="BK110" s="11"/>
      <c r="BL110" s="11"/>
      <c r="BM110" s="11"/>
      <c r="BN110" s="11"/>
      <c r="BO110" s="11"/>
      <c r="BP110" s="11"/>
      <c r="BQ110" s="11"/>
      <c r="BR110" s="103"/>
      <c r="BS110" s="11"/>
      <c r="BT110" s="6"/>
      <c r="BU110" s="6"/>
      <c r="BV110" s="6"/>
      <c r="BW110" s="6"/>
      <c r="BX110" s="6"/>
      <c r="BY110" s="6"/>
      <c r="BZ110" s="6"/>
      <c r="CA110" s="6"/>
    </row>
    <row r="111" spans="1:79" s="7" customFormat="1" ht="18.649999999999999" customHeight="1" thickBot="1">
      <c r="A111" s="30"/>
      <c r="B111" s="84"/>
      <c r="C111" s="1"/>
      <c r="D111" s="1"/>
      <c r="E111" s="1"/>
      <c r="F111" s="1"/>
      <c r="G111" s="1"/>
      <c r="H111" s="1"/>
      <c r="I111" s="1"/>
      <c r="J111" s="1"/>
      <c r="K111" s="1"/>
      <c r="L111" s="1"/>
      <c r="M111" s="1342"/>
      <c r="N111" s="1342"/>
      <c r="O111" s="1342"/>
      <c r="P111" s="1342"/>
      <c r="Q111" s="1342"/>
      <c r="R111" s="1342"/>
      <c r="S111" s="1342"/>
      <c r="T111" s="1342"/>
      <c r="U111" s="1342"/>
      <c r="V111" s="1342"/>
      <c r="W111" s="1342"/>
      <c r="X111" s="1342"/>
      <c r="Y111" s="1342"/>
      <c r="Z111" s="1342"/>
      <c r="AA111" s="1342"/>
      <c r="AB111" s="1342"/>
      <c r="AC111" s="1342"/>
      <c r="AD111" s="1342"/>
      <c r="AE111" s="1342"/>
      <c r="AF111" s="1342"/>
      <c r="AG111" s="1342"/>
      <c r="AH111" s="1342"/>
      <c r="AI111" s="1342"/>
      <c r="AJ111" s="1342"/>
      <c r="AK111" s="1342"/>
      <c r="AL111" s="1342"/>
      <c r="AM111" s="1342"/>
      <c r="AN111" s="1342"/>
      <c r="AO111" s="1342"/>
      <c r="AP111" s="1342"/>
      <c r="AQ111" s="1342"/>
      <c r="AR111" s="1342"/>
      <c r="AS111" s="1342"/>
      <c r="AT111" s="1342"/>
      <c r="AU111" s="12"/>
      <c r="AV111" s="511"/>
      <c r="AW111" s="4"/>
      <c r="AX111" s="4"/>
      <c r="AY111" s="4"/>
      <c r="AZ111" s="516" t="str">
        <f>IF(ISERR(FIND(";",AE115)),"OK","NG")</f>
        <v>OK</v>
      </c>
      <c r="BA111" s="4"/>
      <c r="BB111" s="4"/>
      <c r="BC111" s="4"/>
      <c r="BD111" s="4"/>
      <c r="BE111" s="4"/>
      <c r="BF111" s="5"/>
      <c r="BG111" s="5"/>
      <c r="BH111" s="5"/>
      <c r="BI111" s="11"/>
      <c r="BJ111" s="11"/>
      <c r="BK111" s="11"/>
      <c r="BL111" s="11"/>
      <c r="BM111" s="11"/>
      <c r="BN111" s="11"/>
      <c r="BO111" s="11"/>
      <c r="BP111" s="11"/>
      <c r="BQ111" s="11"/>
      <c r="BR111" s="103"/>
      <c r="BS111" s="11"/>
      <c r="BT111" s="6"/>
      <c r="BU111" s="6"/>
      <c r="BV111" s="6"/>
      <c r="BW111" s="6"/>
      <c r="BX111" s="6"/>
      <c r="BY111" s="6"/>
      <c r="BZ111" s="6"/>
      <c r="CA111" s="6"/>
    </row>
    <row r="112" spans="1:79" s="7" customFormat="1" ht="18.649999999999999" customHeight="1">
      <c r="A112" s="30"/>
      <c r="B112" s="84">
        <f>IF(OR(I112="",Q112="",I113="",Q113="",AE113="",AE115="",I119="",Q119="",I120="",Q120="",AE120="",AE122="",AV122="NG",AV118="NG",AV115="NG",AV123=0),1,0)</f>
        <v>1</v>
      </c>
      <c r="C112" s="1348" t="s">
        <v>681</v>
      </c>
      <c r="D112" s="1349"/>
      <c r="E112" s="1349"/>
      <c r="F112" s="1349"/>
      <c r="G112" s="1349"/>
      <c r="H112" s="1350"/>
      <c r="I112" s="2547"/>
      <c r="J112" s="2548"/>
      <c r="K112" s="2548"/>
      <c r="L112" s="2548"/>
      <c r="M112" s="2548"/>
      <c r="N112" s="2548"/>
      <c r="O112" s="2548"/>
      <c r="P112" s="2549"/>
      <c r="Q112" s="2548"/>
      <c r="R112" s="2548"/>
      <c r="S112" s="2548"/>
      <c r="T112" s="2548"/>
      <c r="U112" s="2548"/>
      <c r="V112" s="2548"/>
      <c r="W112" s="2548"/>
      <c r="X112" s="2550"/>
      <c r="Y112" s="1701" t="s">
        <v>502</v>
      </c>
      <c r="Z112" s="1484"/>
      <c r="AA112" s="1484"/>
      <c r="AB112" s="1484"/>
      <c r="AC112" s="1484"/>
      <c r="AD112" s="1485"/>
      <c r="AE112" s="2542"/>
      <c r="AF112" s="2542"/>
      <c r="AG112" s="2542"/>
      <c r="AH112" s="2542"/>
      <c r="AI112" s="2542"/>
      <c r="AJ112" s="2542"/>
      <c r="AK112" s="2542"/>
      <c r="AL112" s="2542"/>
      <c r="AM112" s="2542"/>
      <c r="AN112" s="2542"/>
      <c r="AO112" s="2542"/>
      <c r="AP112" s="2542"/>
      <c r="AQ112" s="2542"/>
      <c r="AR112" s="2542"/>
      <c r="AS112" s="2542"/>
      <c r="AT112" s="2543"/>
      <c r="AU112" s="12"/>
      <c r="AV112" s="511"/>
      <c r="AW112" s="4"/>
      <c r="AX112" s="4"/>
      <c r="AY112" s="4"/>
      <c r="AZ112" s="4"/>
      <c r="BA112" s="4"/>
      <c r="BB112" s="4"/>
      <c r="BC112" s="4"/>
      <c r="BD112" s="4"/>
      <c r="BE112" s="4"/>
      <c r="BF112" s="11"/>
      <c r="BG112" s="11"/>
      <c r="BH112" s="11"/>
      <c r="BI112" s="11"/>
      <c r="BJ112" s="11"/>
      <c r="BK112" s="11"/>
      <c r="BL112" s="11"/>
      <c r="BM112" s="11"/>
      <c r="BN112" s="11"/>
      <c r="BO112" s="11"/>
      <c r="BP112" s="11"/>
      <c r="BQ112" s="11"/>
      <c r="BR112" s="103"/>
      <c r="BS112" s="11"/>
      <c r="BT112" s="6"/>
      <c r="BU112" s="6"/>
      <c r="BV112" s="6"/>
      <c r="BW112" s="6"/>
      <c r="BX112" s="6"/>
      <c r="BY112" s="6"/>
      <c r="BZ112" s="6"/>
      <c r="CA112" s="6"/>
    </row>
    <row r="113" spans="1:79" s="7" customFormat="1" ht="18.649999999999999" customHeight="1">
      <c r="A113" s="30"/>
      <c r="B113" s="84"/>
      <c r="C113" s="1508" t="s">
        <v>504</v>
      </c>
      <c r="D113" s="1509"/>
      <c r="E113" s="1509"/>
      <c r="F113" s="1509"/>
      <c r="G113" s="1509"/>
      <c r="H113" s="1510"/>
      <c r="I113" s="2569"/>
      <c r="J113" s="2536"/>
      <c r="K113" s="2536"/>
      <c r="L113" s="2536"/>
      <c r="M113" s="2536"/>
      <c r="N113" s="2536"/>
      <c r="O113" s="2536"/>
      <c r="P113" s="2570"/>
      <c r="Q113" s="2536"/>
      <c r="R113" s="2536"/>
      <c r="S113" s="2536"/>
      <c r="T113" s="2536"/>
      <c r="U113" s="2536"/>
      <c r="V113" s="2536"/>
      <c r="W113" s="2536"/>
      <c r="X113" s="2537"/>
      <c r="Y113" s="1725" t="s">
        <v>351</v>
      </c>
      <c r="Z113" s="1726"/>
      <c r="AA113" s="1726"/>
      <c r="AB113" s="1726"/>
      <c r="AC113" s="1726"/>
      <c r="AD113" s="1727"/>
      <c r="AE113" s="1745"/>
      <c r="AF113" s="1745"/>
      <c r="AG113" s="1745"/>
      <c r="AH113" s="1745"/>
      <c r="AI113" s="1745"/>
      <c r="AJ113" s="1745"/>
      <c r="AK113" s="1745"/>
      <c r="AL113" s="1745"/>
      <c r="AM113" s="1745"/>
      <c r="AN113" s="1745"/>
      <c r="AO113" s="1745"/>
      <c r="AP113" s="1745"/>
      <c r="AQ113" s="1745"/>
      <c r="AR113" s="1745"/>
      <c r="AS113" s="1745"/>
      <c r="AT113" s="1746"/>
      <c r="AU113" s="12"/>
      <c r="AV113" s="511"/>
      <c r="AW113" s="4"/>
      <c r="AX113" s="4"/>
      <c r="AY113" s="4"/>
      <c r="AZ113" s="4"/>
      <c r="BA113" s="4"/>
      <c r="BB113" s="4"/>
      <c r="BC113" s="4"/>
      <c r="BD113" s="4"/>
      <c r="BE113" s="4"/>
      <c r="BF113" s="11"/>
      <c r="BG113" s="11"/>
      <c r="BH113" s="11"/>
      <c r="BI113" s="11"/>
      <c r="BJ113" s="11"/>
      <c r="BK113" s="11"/>
      <c r="BL113" s="11"/>
      <c r="BM113" s="11"/>
      <c r="BN113" s="11"/>
      <c r="BO113" s="11"/>
      <c r="BP113" s="11"/>
      <c r="BQ113" s="11"/>
      <c r="BR113" s="103"/>
      <c r="BS113" s="11"/>
      <c r="BT113" s="6"/>
      <c r="BU113" s="6"/>
      <c r="BV113" s="6"/>
      <c r="BW113" s="6"/>
      <c r="BX113" s="6"/>
      <c r="BY113" s="6"/>
      <c r="BZ113" s="6"/>
      <c r="CA113" s="6"/>
    </row>
    <row r="114" spans="1:79" ht="16">
      <c r="A114" s="30"/>
      <c r="B114" s="84"/>
      <c r="C114" s="1332"/>
      <c r="D114" s="1333"/>
      <c r="E114" s="1333"/>
      <c r="F114" s="1333"/>
      <c r="G114" s="1333"/>
      <c r="H114" s="1334"/>
      <c r="I114" s="2571"/>
      <c r="J114" s="2538"/>
      <c r="K114" s="2538"/>
      <c r="L114" s="2538"/>
      <c r="M114" s="2538"/>
      <c r="N114" s="2538"/>
      <c r="O114" s="2538"/>
      <c r="P114" s="2572"/>
      <c r="Q114" s="2538"/>
      <c r="R114" s="2538"/>
      <c r="S114" s="2538"/>
      <c r="T114" s="2538"/>
      <c r="U114" s="2538"/>
      <c r="V114" s="2538"/>
      <c r="W114" s="2538"/>
      <c r="X114" s="2539"/>
      <c r="Y114" s="1725" t="s">
        <v>352</v>
      </c>
      <c r="Z114" s="1726"/>
      <c r="AA114" s="1726"/>
      <c r="AB114" s="1726"/>
      <c r="AC114" s="1726"/>
      <c r="AD114" s="1727"/>
      <c r="AE114" s="2529"/>
      <c r="AF114" s="2530"/>
      <c r="AG114" s="2530"/>
      <c r="AH114" s="2530"/>
      <c r="AI114" s="2530"/>
      <c r="AJ114" s="2530"/>
      <c r="AK114" s="2530"/>
      <c r="AL114" s="2530"/>
      <c r="AM114" s="2530"/>
      <c r="AN114" s="2530"/>
      <c r="AO114" s="2530"/>
      <c r="AP114" s="2530"/>
      <c r="AQ114" s="2530"/>
      <c r="AR114" s="2530"/>
      <c r="AS114" s="2530"/>
      <c r="AT114" s="2531"/>
      <c r="AU114" s="12"/>
      <c r="AV114" s="511"/>
      <c r="AW114" s="4"/>
      <c r="AX114" s="4"/>
      <c r="AY114" s="4"/>
      <c r="BA114" s="4"/>
      <c r="BT114" s="6"/>
      <c r="BU114" s="6"/>
    </row>
    <row r="115" spans="1:79" ht="16">
      <c r="A115" s="30"/>
      <c r="B115" s="84"/>
      <c r="C115" s="1375"/>
      <c r="D115" s="1376"/>
      <c r="E115" s="1376"/>
      <c r="F115" s="1376"/>
      <c r="G115" s="1376"/>
      <c r="H115" s="1377"/>
      <c r="I115" s="2573"/>
      <c r="J115" s="2540"/>
      <c r="K115" s="2540"/>
      <c r="L115" s="2540"/>
      <c r="M115" s="2540"/>
      <c r="N115" s="2540"/>
      <c r="O115" s="2540"/>
      <c r="P115" s="2574"/>
      <c r="Q115" s="2540"/>
      <c r="R115" s="2540"/>
      <c r="S115" s="2540"/>
      <c r="T115" s="2540"/>
      <c r="U115" s="2540"/>
      <c r="V115" s="2540"/>
      <c r="W115" s="2540"/>
      <c r="X115" s="2541"/>
      <c r="Y115" s="1725" t="s">
        <v>682</v>
      </c>
      <c r="Z115" s="1726"/>
      <c r="AA115" s="1726"/>
      <c r="AB115" s="1726"/>
      <c r="AC115" s="1726"/>
      <c r="AD115" s="1727"/>
      <c r="AE115" s="2544"/>
      <c r="AF115" s="2545"/>
      <c r="AG115" s="2545"/>
      <c r="AH115" s="2545"/>
      <c r="AI115" s="2545"/>
      <c r="AJ115" s="2545"/>
      <c r="AK115" s="2545"/>
      <c r="AL115" s="2545"/>
      <c r="AM115" s="2545"/>
      <c r="AN115" s="2545"/>
      <c r="AO115" s="2545"/>
      <c r="AP115" s="2545"/>
      <c r="AQ115" s="2545"/>
      <c r="AR115" s="2545"/>
      <c r="AS115" s="2545"/>
      <c r="AT115" s="2546"/>
      <c r="AU115" s="12"/>
      <c r="AV115" s="511" t="str">
        <f>IF(ISERROR(FIND("@",AE115,FIND("@",AE115,1)+1)),"OK","NG")</f>
        <v>OK</v>
      </c>
      <c r="AW115" s="516" t="str">
        <f>IF(AND(AX115="OK",AY115="OK",AZ111="OK"),"OK","NG")</f>
        <v>NG</v>
      </c>
      <c r="AX115" s="4" t="str">
        <f>IF(COUNTIF(AE115,"*@*"),"OK","NG")</f>
        <v>NG</v>
      </c>
      <c r="AY115" s="515" t="str">
        <f>IF(LEFT(AE115,1)="@","NG","OK")</f>
        <v>OK</v>
      </c>
      <c r="BT115" s="6"/>
      <c r="BU115" s="6"/>
    </row>
    <row r="116" spans="1:79" s="7" customFormat="1" ht="16.5" hidden="1" customHeight="1">
      <c r="A116" s="1073" t="s">
        <v>1210</v>
      </c>
      <c r="B116" s="84"/>
      <c r="C116" s="1421" t="s">
        <v>681</v>
      </c>
      <c r="D116" s="1422"/>
      <c r="E116" s="1422"/>
      <c r="F116" s="1422"/>
      <c r="G116" s="1422"/>
      <c r="H116" s="1423"/>
      <c r="I116" s="1736"/>
      <c r="J116" s="1737"/>
      <c r="K116" s="1737"/>
      <c r="L116" s="1737"/>
      <c r="M116" s="1737"/>
      <c r="N116" s="1737"/>
      <c r="O116" s="1737"/>
      <c r="P116" s="1737"/>
      <c r="Q116" s="1737"/>
      <c r="R116" s="1737"/>
      <c r="S116" s="1737"/>
      <c r="T116" s="1737"/>
      <c r="U116" s="1737"/>
      <c r="V116" s="1737"/>
      <c r="W116" s="1737"/>
      <c r="X116" s="1737"/>
      <c r="Y116" s="1738"/>
      <c r="Z116" s="1641" t="s">
        <v>502</v>
      </c>
      <c r="AA116" s="1641"/>
      <c r="AB116" s="1641"/>
      <c r="AC116" s="1641"/>
      <c r="AD116" s="1641"/>
      <c r="AE116" s="1745"/>
      <c r="AF116" s="1745"/>
      <c r="AG116" s="1745"/>
      <c r="AH116" s="1745"/>
      <c r="AI116" s="1745"/>
      <c r="AJ116" s="1745"/>
      <c r="AK116" s="1745"/>
      <c r="AL116" s="1745"/>
      <c r="AM116" s="1745"/>
      <c r="AN116" s="1745"/>
      <c r="AO116" s="1745"/>
      <c r="AP116" s="1745"/>
      <c r="AQ116" s="1745"/>
      <c r="AR116" s="1745"/>
      <c r="AS116" s="1745"/>
      <c r="AT116" s="1746"/>
      <c r="AU116" s="12"/>
      <c r="AV116" s="511"/>
      <c r="AW116" s="4"/>
      <c r="AX116" s="4"/>
      <c r="AY116" s="4"/>
      <c r="AZ116" s="18"/>
      <c r="BA116" s="18"/>
      <c r="BB116" s="18"/>
      <c r="BC116" s="18"/>
      <c r="BD116" s="18"/>
      <c r="BE116" s="18"/>
      <c r="BF116" s="11"/>
      <c r="BG116" s="11"/>
      <c r="BH116" s="11"/>
      <c r="BI116" s="11"/>
      <c r="BJ116" s="11"/>
      <c r="BK116" s="11"/>
      <c r="BL116" s="11"/>
      <c r="BM116" s="11"/>
      <c r="BN116" s="11"/>
      <c r="BO116" s="11"/>
      <c r="BP116" s="11"/>
      <c r="BQ116" s="11"/>
      <c r="BR116" s="103"/>
      <c r="BS116" s="11"/>
      <c r="BT116" s="5"/>
      <c r="BU116" s="5"/>
      <c r="BV116" s="6"/>
      <c r="BW116" s="6"/>
      <c r="BX116" s="6"/>
      <c r="BY116" s="6"/>
      <c r="BZ116" s="6"/>
      <c r="CA116" s="6"/>
    </row>
    <row r="117" spans="1:79" ht="18.649999999999999" hidden="1" customHeight="1">
      <c r="A117" s="1073" t="s">
        <v>1210</v>
      </c>
      <c r="B117" s="84"/>
      <c r="C117" s="1515" t="s">
        <v>998</v>
      </c>
      <c r="D117" s="1509"/>
      <c r="E117" s="1509"/>
      <c r="F117" s="1509"/>
      <c r="G117" s="1509"/>
      <c r="H117" s="1510"/>
      <c r="I117" s="1739"/>
      <c r="J117" s="1740"/>
      <c r="K117" s="1740"/>
      <c r="L117" s="1740"/>
      <c r="M117" s="1740"/>
      <c r="N117" s="1740"/>
      <c r="O117" s="1740"/>
      <c r="P117" s="1740"/>
      <c r="Q117" s="1740"/>
      <c r="R117" s="1740"/>
      <c r="S117" s="1740"/>
      <c r="T117" s="1740"/>
      <c r="U117" s="1740"/>
      <c r="V117" s="1740"/>
      <c r="W117" s="1740"/>
      <c r="X117" s="1740"/>
      <c r="Y117" s="1741"/>
      <c r="Z117" s="1641" t="s">
        <v>911</v>
      </c>
      <c r="AA117" s="1641"/>
      <c r="AB117" s="1641"/>
      <c r="AC117" s="1641"/>
      <c r="AD117" s="1641"/>
      <c r="AE117" s="1745"/>
      <c r="AF117" s="1745"/>
      <c r="AG117" s="1745"/>
      <c r="AH117" s="1745"/>
      <c r="AI117" s="1745"/>
      <c r="AJ117" s="1745"/>
      <c r="AK117" s="1745"/>
      <c r="AL117" s="1745"/>
      <c r="AM117" s="1745"/>
      <c r="AN117" s="1745"/>
      <c r="AO117" s="1745"/>
      <c r="AP117" s="1745"/>
      <c r="AQ117" s="1745"/>
      <c r="AR117" s="1745"/>
      <c r="AS117" s="1745"/>
      <c r="AT117" s="1746"/>
      <c r="AU117" s="12"/>
      <c r="AV117" s="511"/>
      <c r="AW117" s="4"/>
      <c r="AX117" s="4"/>
      <c r="AY117" s="4"/>
      <c r="BT117" s="5"/>
      <c r="BU117" s="5"/>
    </row>
    <row r="118" spans="1:79" ht="18.649999999999999" hidden="1" customHeight="1">
      <c r="A118" s="1073" t="s">
        <v>1210</v>
      </c>
      <c r="B118" s="84"/>
      <c r="C118" s="1375"/>
      <c r="D118" s="1376"/>
      <c r="E118" s="1376"/>
      <c r="F118" s="1376"/>
      <c r="G118" s="1376"/>
      <c r="H118" s="1377"/>
      <c r="I118" s="1742"/>
      <c r="J118" s="1743"/>
      <c r="K118" s="1743"/>
      <c r="L118" s="1743"/>
      <c r="M118" s="1743"/>
      <c r="N118" s="1743"/>
      <c r="O118" s="1743"/>
      <c r="P118" s="1743"/>
      <c r="Q118" s="1743"/>
      <c r="R118" s="1743"/>
      <c r="S118" s="1743"/>
      <c r="T118" s="1743"/>
      <c r="U118" s="1743"/>
      <c r="V118" s="1743"/>
      <c r="W118" s="1743"/>
      <c r="X118" s="1743"/>
      <c r="Y118" s="1744"/>
      <c r="Z118" s="1641" t="s">
        <v>682</v>
      </c>
      <c r="AA118" s="1641"/>
      <c r="AB118" s="1641"/>
      <c r="AC118" s="1641"/>
      <c r="AD118" s="1641"/>
      <c r="AE118" s="2524"/>
      <c r="AF118" s="2525"/>
      <c r="AG118" s="2525"/>
      <c r="AH118" s="2525"/>
      <c r="AI118" s="2525"/>
      <c r="AJ118" s="2525"/>
      <c r="AK118" s="2525"/>
      <c r="AL118" s="2525"/>
      <c r="AM118" s="2525"/>
      <c r="AN118" s="2525"/>
      <c r="AO118" s="2525"/>
      <c r="AP118" s="2525"/>
      <c r="AQ118" s="2525"/>
      <c r="AR118" s="2525"/>
      <c r="AS118" s="2525"/>
      <c r="AT118" s="2526"/>
      <c r="AU118" s="12"/>
      <c r="AV118" s="511" t="str">
        <f>IF(ISERROR(FIND("@",AE118,FIND("@",AE118,1)+1)),"OK","NG")</f>
        <v>OK</v>
      </c>
      <c r="AW118" s="516" t="str">
        <f>IF(AND(AX118="OK",AY118="OK"),"OK","NG")</f>
        <v>NG</v>
      </c>
      <c r="AX118" s="4" t="str">
        <f>IF(COUNTIF(AE118,"*@*"),"OK","NG")</f>
        <v>NG</v>
      </c>
      <c r="AY118" s="515" t="str">
        <f>IF(LEFT(AE118,1)="@","NG","OK")</f>
        <v>OK</v>
      </c>
      <c r="AZ118" s="516" t="str">
        <f>IF(ISERR(FIND(";",AE122)),"OK","NG")</f>
        <v>OK</v>
      </c>
      <c r="BT118" s="5"/>
      <c r="BU118" s="5"/>
    </row>
    <row r="119" spans="1:79" ht="18.649999999999999" customHeight="1">
      <c r="A119" s="30"/>
      <c r="B119" s="84"/>
      <c r="C119" s="1421" t="s">
        <v>681</v>
      </c>
      <c r="D119" s="1422"/>
      <c r="E119" s="1422"/>
      <c r="F119" s="1422"/>
      <c r="G119" s="1422"/>
      <c r="H119" s="1423"/>
      <c r="I119" s="2534"/>
      <c r="J119" s="2532"/>
      <c r="K119" s="2532"/>
      <c r="L119" s="2532"/>
      <c r="M119" s="2532"/>
      <c r="N119" s="2532"/>
      <c r="O119" s="2532"/>
      <c r="P119" s="2535"/>
      <c r="Q119" s="2532"/>
      <c r="R119" s="2532"/>
      <c r="S119" s="2532"/>
      <c r="T119" s="2532"/>
      <c r="U119" s="2532"/>
      <c r="V119" s="2532"/>
      <c r="W119" s="2532"/>
      <c r="X119" s="2533"/>
      <c r="Y119" s="1725" t="s">
        <v>502</v>
      </c>
      <c r="Z119" s="1726"/>
      <c r="AA119" s="1726"/>
      <c r="AB119" s="1726"/>
      <c r="AC119" s="1726"/>
      <c r="AD119" s="1727"/>
      <c r="AE119" s="2527"/>
      <c r="AF119" s="2527"/>
      <c r="AG119" s="2527"/>
      <c r="AH119" s="2527"/>
      <c r="AI119" s="2527"/>
      <c r="AJ119" s="2527"/>
      <c r="AK119" s="2527"/>
      <c r="AL119" s="2527"/>
      <c r="AM119" s="2527"/>
      <c r="AN119" s="2527"/>
      <c r="AO119" s="2527"/>
      <c r="AP119" s="2527"/>
      <c r="AQ119" s="2527"/>
      <c r="AR119" s="2527"/>
      <c r="AS119" s="2527"/>
      <c r="AT119" s="2528"/>
      <c r="AU119" s="12"/>
      <c r="AV119" s="511"/>
      <c r="AW119" s="4"/>
      <c r="AX119" s="4"/>
      <c r="AY119" s="4"/>
      <c r="BT119" s="5"/>
      <c r="BU119" s="5"/>
    </row>
    <row r="120" spans="1:79" ht="18.649999999999999" customHeight="1">
      <c r="A120" s="30"/>
      <c r="B120" s="84"/>
      <c r="C120" s="1515" t="s">
        <v>508</v>
      </c>
      <c r="D120" s="1516"/>
      <c r="E120" s="1516"/>
      <c r="F120" s="1516"/>
      <c r="G120" s="1516"/>
      <c r="H120" s="1517"/>
      <c r="I120" s="2569"/>
      <c r="J120" s="2536"/>
      <c r="K120" s="2536"/>
      <c r="L120" s="2536"/>
      <c r="M120" s="2536"/>
      <c r="N120" s="2536"/>
      <c r="O120" s="2536"/>
      <c r="P120" s="2570"/>
      <c r="Q120" s="2536"/>
      <c r="R120" s="2536"/>
      <c r="S120" s="2536"/>
      <c r="T120" s="2536"/>
      <c r="U120" s="2536"/>
      <c r="V120" s="2536"/>
      <c r="W120" s="2536"/>
      <c r="X120" s="2537"/>
      <c r="Y120" s="1725" t="s">
        <v>351</v>
      </c>
      <c r="Z120" s="1726"/>
      <c r="AA120" s="1726"/>
      <c r="AB120" s="1726"/>
      <c r="AC120" s="1726"/>
      <c r="AD120" s="1727"/>
      <c r="AE120" s="1745"/>
      <c r="AF120" s="1745"/>
      <c r="AG120" s="1745"/>
      <c r="AH120" s="1745"/>
      <c r="AI120" s="1745"/>
      <c r="AJ120" s="1745"/>
      <c r="AK120" s="1745"/>
      <c r="AL120" s="1745"/>
      <c r="AM120" s="1745"/>
      <c r="AN120" s="1745"/>
      <c r="AO120" s="1745"/>
      <c r="AP120" s="1745"/>
      <c r="AQ120" s="1745"/>
      <c r="AR120" s="1745"/>
      <c r="AS120" s="1745"/>
      <c r="AT120" s="1746"/>
      <c r="AU120" s="12"/>
      <c r="AV120" s="511"/>
      <c r="AW120" s="4"/>
      <c r="AX120" s="4"/>
      <c r="AY120" s="4"/>
      <c r="BT120" s="5"/>
      <c r="BU120" s="5"/>
    </row>
    <row r="121" spans="1:79" ht="18.649999999999999" customHeight="1">
      <c r="A121" s="30"/>
      <c r="B121" s="84"/>
      <c r="C121" s="1518"/>
      <c r="D121" s="1519"/>
      <c r="E121" s="1519"/>
      <c r="F121" s="1519"/>
      <c r="G121" s="1519"/>
      <c r="H121" s="1520"/>
      <c r="I121" s="2571"/>
      <c r="J121" s="2538"/>
      <c r="K121" s="2538"/>
      <c r="L121" s="2538"/>
      <c r="M121" s="2538"/>
      <c r="N121" s="2538"/>
      <c r="O121" s="2538"/>
      <c r="P121" s="2572"/>
      <c r="Q121" s="2538"/>
      <c r="R121" s="2538"/>
      <c r="S121" s="2538"/>
      <c r="T121" s="2538"/>
      <c r="U121" s="2538"/>
      <c r="V121" s="2538"/>
      <c r="W121" s="2538"/>
      <c r="X121" s="2539"/>
      <c r="Y121" s="1725" t="s">
        <v>352</v>
      </c>
      <c r="Z121" s="1726"/>
      <c r="AA121" s="1726"/>
      <c r="AB121" s="1726"/>
      <c r="AC121" s="1726"/>
      <c r="AD121" s="1727"/>
      <c r="AE121" s="2529"/>
      <c r="AF121" s="2530"/>
      <c r="AG121" s="2530"/>
      <c r="AH121" s="2530"/>
      <c r="AI121" s="2530"/>
      <c r="AJ121" s="2530"/>
      <c r="AK121" s="2530"/>
      <c r="AL121" s="2530"/>
      <c r="AM121" s="2530"/>
      <c r="AN121" s="2530"/>
      <c r="AO121" s="2530"/>
      <c r="AP121" s="2530"/>
      <c r="AQ121" s="2530"/>
      <c r="AR121" s="2530"/>
      <c r="AS121" s="2530"/>
      <c r="AT121" s="2531"/>
      <c r="AU121" s="12"/>
      <c r="AV121" s="511"/>
      <c r="AW121" s="4"/>
      <c r="AX121" s="4"/>
      <c r="AY121" s="4"/>
      <c r="BT121" s="5"/>
      <c r="BU121" s="5"/>
    </row>
    <row r="122" spans="1:79" ht="16.5" customHeight="1">
      <c r="A122" s="30"/>
      <c r="B122" s="84"/>
      <c r="C122" s="1521"/>
      <c r="D122" s="1522"/>
      <c r="E122" s="1522"/>
      <c r="F122" s="1522"/>
      <c r="G122" s="1522"/>
      <c r="H122" s="1523"/>
      <c r="I122" s="2573"/>
      <c r="J122" s="2540"/>
      <c r="K122" s="2540"/>
      <c r="L122" s="2540"/>
      <c r="M122" s="2540"/>
      <c r="N122" s="2540"/>
      <c r="O122" s="2540"/>
      <c r="P122" s="2574"/>
      <c r="Q122" s="2540"/>
      <c r="R122" s="2540"/>
      <c r="S122" s="2540"/>
      <c r="T122" s="2540"/>
      <c r="U122" s="2540"/>
      <c r="V122" s="2540"/>
      <c r="W122" s="2540"/>
      <c r="X122" s="2541"/>
      <c r="Y122" s="1725" t="s">
        <v>682</v>
      </c>
      <c r="Z122" s="1726"/>
      <c r="AA122" s="1726"/>
      <c r="AB122" s="1726"/>
      <c r="AC122" s="1726"/>
      <c r="AD122" s="1727"/>
      <c r="AE122" s="2524"/>
      <c r="AF122" s="2525"/>
      <c r="AG122" s="2525"/>
      <c r="AH122" s="2525"/>
      <c r="AI122" s="2525"/>
      <c r="AJ122" s="2525"/>
      <c r="AK122" s="2525"/>
      <c r="AL122" s="2525"/>
      <c r="AM122" s="2525"/>
      <c r="AN122" s="2525"/>
      <c r="AO122" s="2525"/>
      <c r="AP122" s="2525"/>
      <c r="AQ122" s="2525"/>
      <c r="AR122" s="2525"/>
      <c r="AS122" s="2525"/>
      <c r="AT122" s="2526"/>
      <c r="AU122" s="12"/>
      <c r="AV122" s="511" t="str">
        <f>IF(ISERROR(FIND("@",AE122,FIND("@",AE122,1)+1)),"OK","NG")</f>
        <v>OK</v>
      </c>
      <c r="AW122" s="516" t="str">
        <f>IF(AND(AX122="OK",AY122="OK",AZ118="OK"),"OK","NG")</f>
        <v>NG</v>
      </c>
      <c r="AX122" s="4" t="str">
        <f>IF(COUNTIF(AE122,"*@*"),"OK","NG")</f>
        <v>NG</v>
      </c>
      <c r="AY122" s="515" t="str">
        <f>IF(LEFT(AE122,1)="@","NG","OK")</f>
        <v>OK</v>
      </c>
      <c r="BT122" s="5"/>
      <c r="BU122" s="5"/>
    </row>
    <row r="123" spans="1:79" ht="20" thickBot="1">
      <c r="A123" s="30"/>
      <c r="B123" s="84"/>
      <c r="C123" s="1763" t="s">
        <v>907</v>
      </c>
      <c r="D123" s="1764"/>
      <c r="E123" s="1764"/>
      <c r="F123" s="1764"/>
      <c r="G123" s="1764"/>
      <c r="H123" s="1765"/>
      <c r="I123" s="147"/>
      <c r="J123" s="148"/>
      <c r="K123" s="1766" t="s">
        <v>811</v>
      </c>
      <c r="L123" s="1766"/>
      <c r="M123" s="1766"/>
      <c r="N123" s="1766"/>
      <c r="O123" s="1766"/>
      <c r="P123" s="1766"/>
      <c r="Q123" s="1766"/>
      <c r="R123" s="1766"/>
      <c r="S123" s="1766"/>
      <c r="T123" s="1766"/>
      <c r="U123" s="148"/>
      <c r="V123" s="148"/>
      <c r="W123" s="1766" t="s">
        <v>744</v>
      </c>
      <c r="X123" s="1766"/>
      <c r="Y123" s="1766"/>
      <c r="Z123" s="1766"/>
      <c r="AA123" s="1766"/>
      <c r="AB123" s="1766"/>
      <c r="AC123" s="1766"/>
      <c r="AD123" s="1766"/>
      <c r="AE123" s="1766"/>
      <c r="AF123" s="1766"/>
      <c r="AG123" s="149"/>
      <c r="AH123" s="149"/>
      <c r="AI123" s="149"/>
      <c r="AJ123" s="149"/>
      <c r="AK123" s="149"/>
      <c r="AL123" s="149"/>
      <c r="AM123" s="149"/>
      <c r="AN123" s="149"/>
      <c r="AO123" s="149"/>
      <c r="AP123" s="149"/>
      <c r="AQ123" s="149"/>
      <c r="AR123" s="149"/>
      <c r="AS123" s="149"/>
      <c r="AT123" s="150"/>
      <c r="AU123" s="12"/>
      <c r="AV123" s="511">
        <v>0</v>
      </c>
      <c r="AW123" s="4"/>
      <c r="AX123" s="4"/>
      <c r="AY123" s="4"/>
      <c r="BT123" s="5"/>
      <c r="BU123" s="5"/>
    </row>
    <row r="124" spans="1:79" ht="18.649999999999999" customHeight="1" thickBot="1">
      <c r="A124" s="30"/>
      <c r="B124" s="84"/>
      <c r="C124" s="104"/>
      <c r="D124" s="104"/>
      <c r="E124" s="104"/>
      <c r="F124" s="104"/>
      <c r="G124" s="104"/>
      <c r="H124" s="104"/>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2"/>
      <c r="AV124" s="511"/>
      <c r="BT124" s="5"/>
      <c r="BU124" s="5"/>
    </row>
    <row r="125" spans="1:79" ht="18.649999999999999" customHeight="1">
      <c r="A125" s="30"/>
      <c r="B125" s="84"/>
      <c r="C125" s="1756" t="s">
        <v>683</v>
      </c>
      <c r="D125" s="1757"/>
      <c r="E125" s="1757"/>
      <c r="F125" s="1757"/>
      <c r="G125" s="1757"/>
      <c r="H125" s="1758"/>
      <c r="I125" s="1339" t="s">
        <v>1722</v>
      </c>
      <c r="J125" s="1339"/>
      <c r="K125" s="1339"/>
      <c r="L125" s="1339"/>
      <c r="M125" s="1339"/>
      <c r="N125" s="1339"/>
      <c r="O125" s="1339"/>
      <c r="P125" s="1339"/>
      <c r="Q125" s="1339"/>
      <c r="R125" s="1339"/>
      <c r="S125" s="1339"/>
      <c r="T125" s="1339"/>
      <c r="U125" s="1339"/>
      <c r="V125" s="1339"/>
      <c r="W125" s="1339"/>
      <c r="X125" s="1339"/>
      <c r="Y125" s="1339"/>
      <c r="Z125" s="1339"/>
      <c r="AA125" s="1339"/>
      <c r="AB125" s="1339"/>
      <c r="AC125" s="1339"/>
      <c r="AD125" s="1339"/>
      <c r="AE125" s="1339"/>
      <c r="AF125" s="1339"/>
      <c r="AG125" s="1339"/>
      <c r="AH125" s="1339"/>
      <c r="AI125" s="1339"/>
      <c r="AJ125" s="1339"/>
      <c r="AK125" s="1339"/>
      <c r="AL125" s="1339"/>
      <c r="AM125" s="1339"/>
      <c r="AN125" s="1339"/>
      <c r="AO125" s="1339"/>
      <c r="AP125" s="1339"/>
      <c r="AQ125" s="1339"/>
      <c r="AR125" s="1339"/>
      <c r="AS125" s="1339"/>
      <c r="AT125" s="1340"/>
      <c r="AU125" s="35"/>
      <c r="AV125" s="512"/>
      <c r="BT125" s="5"/>
      <c r="BU125" s="5"/>
    </row>
    <row r="126" spans="1:79" ht="18.649999999999999" customHeight="1">
      <c r="A126" s="30"/>
      <c r="B126" s="84"/>
      <c r="C126" s="1756"/>
      <c r="D126" s="1757"/>
      <c r="E126" s="1757"/>
      <c r="F126" s="1757"/>
      <c r="G126" s="1757"/>
      <c r="H126" s="1758"/>
      <c r="I126" s="1339"/>
      <c r="J126" s="1339"/>
      <c r="K126" s="1339"/>
      <c r="L126" s="1339"/>
      <c r="M126" s="1339"/>
      <c r="N126" s="1339"/>
      <c r="O126" s="1339"/>
      <c r="P126" s="1339"/>
      <c r="Q126" s="1339"/>
      <c r="R126" s="1339"/>
      <c r="S126" s="1339"/>
      <c r="T126" s="1339"/>
      <c r="U126" s="1339"/>
      <c r="V126" s="1339"/>
      <c r="W126" s="1339"/>
      <c r="X126" s="1339"/>
      <c r="Y126" s="1339"/>
      <c r="Z126" s="1339"/>
      <c r="AA126" s="1339"/>
      <c r="AB126" s="1339"/>
      <c r="AC126" s="1339"/>
      <c r="AD126" s="1339"/>
      <c r="AE126" s="1339"/>
      <c r="AF126" s="1339"/>
      <c r="AG126" s="1339"/>
      <c r="AH126" s="1339"/>
      <c r="AI126" s="1339"/>
      <c r="AJ126" s="1339"/>
      <c r="AK126" s="1339"/>
      <c r="AL126" s="1339"/>
      <c r="AM126" s="1339"/>
      <c r="AN126" s="1339"/>
      <c r="AO126" s="1339"/>
      <c r="AP126" s="1339"/>
      <c r="AQ126" s="1339"/>
      <c r="AR126" s="1339"/>
      <c r="AS126" s="1339"/>
      <c r="AT126" s="1340"/>
      <c r="AU126" s="35"/>
      <c r="AV126" s="512"/>
      <c r="BT126" s="5"/>
      <c r="BU126" s="5"/>
    </row>
    <row r="127" spans="1:79" ht="18.649999999999999" customHeight="1">
      <c r="A127" s="30"/>
      <c r="B127" s="84"/>
      <c r="C127" s="1756"/>
      <c r="D127" s="1757"/>
      <c r="E127" s="1757"/>
      <c r="F127" s="1757"/>
      <c r="G127" s="1757"/>
      <c r="H127" s="1758"/>
      <c r="I127" s="1339"/>
      <c r="J127" s="1339"/>
      <c r="K127" s="1339"/>
      <c r="L127" s="1339"/>
      <c r="M127" s="1339"/>
      <c r="N127" s="1339"/>
      <c r="O127" s="1339"/>
      <c r="P127" s="1339"/>
      <c r="Q127" s="1339"/>
      <c r="R127" s="1339"/>
      <c r="S127" s="1339"/>
      <c r="T127" s="1339"/>
      <c r="U127" s="1339"/>
      <c r="V127" s="1339"/>
      <c r="W127" s="1339"/>
      <c r="X127" s="1339"/>
      <c r="Y127" s="1339"/>
      <c r="Z127" s="1339"/>
      <c r="AA127" s="1339"/>
      <c r="AB127" s="1339"/>
      <c r="AC127" s="1339"/>
      <c r="AD127" s="1339"/>
      <c r="AE127" s="1339"/>
      <c r="AF127" s="1339"/>
      <c r="AG127" s="1339"/>
      <c r="AH127" s="1339"/>
      <c r="AI127" s="1339"/>
      <c r="AJ127" s="1339"/>
      <c r="AK127" s="1339"/>
      <c r="AL127" s="1339"/>
      <c r="AM127" s="1339"/>
      <c r="AN127" s="1339"/>
      <c r="AO127" s="1339"/>
      <c r="AP127" s="1339"/>
      <c r="AQ127" s="1339"/>
      <c r="AR127" s="1339"/>
      <c r="AS127" s="1339"/>
      <c r="AT127" s="1340"/>
      <c r="AU127" s="35"/>
      <c r="AV127" s="512"/>
      <c r="BT127" s="5"/>
      <c r="BU127" s="5"/>
    </row>
    <row r="128" spans="1:79" ht="18.649999999999999" customHeight="1">
      <c r="A128" s="30"/>
      <c r="B128" s="84"/>
      <c r="C128" s="1756"/>
      <c r="D128" s="1757"/>
      <c r="E128" s="1757"/>
      <c r="F128" s="1757"/>
      <c r="G128" s="1757"/>
      <c r="H128" s="1758"/>
      <c r="I128" s="1339"/>
      <c r="J128" s="1339"/>
      <c r="K128" s="1339"/>
      <c r="L128" s="1339"/>
      <c r="M128" s="1339"/>
      <c r="N128" s="1339"/>
      <c r="O128" s="1339"/>
      <c r="P128" s="1339"/>
      <c r="Q128" s="1339"/>
      <c r="R128" s="1339"/>
      <c r="S128" s="1339"/>
      <c r="T128" s="1339"/>
      <c r="U128" s="1339"/>
      <c r="V128" s="1339"/>
      <c r="W128" s="1339"/>
      <c r="X128" s="1339"/>
      <c r="Y128" s="1339"/>
      <c r="Z128" s="1339"/>
      <c r="AA128" s="1339"/>
      <c r="AB128" s="1339"/>
      <c r="AC128" s="1339"/>
      <c r="AD128" s="1339"/>
      <c r="AE128" s="1339"/>
      <c r="AF128" s="1339"/>
      <c r="AG128" s="1339"/>
      <c r="AH128" s="1339"/>
      <c r="AI128" s="1339"/>
      <c r="AJ128" s="1339"/>
      <c r="AK128" s="1339"/>
      <c r="AL128" s="1339"/>
      <c r="AM128" s="1339"/>
      <c r="AN128" s="1339"/>
      <c r="AO128" s="1339"/>
      <c r="AP128" s="1339"/>
      <c r="AQ128" s="1339"/>
      <c r="AR128" s="1339"/>
      <c r="AS128" s="1339"/>
      <c r="AT128" s="1340"/>
      <c r="AU128" s="35"/>
      <c r="AV128" s="512"/>
      <c r="BT128" s="5"/>
      <c r="BU128" s="5"/>
    </row>
    <row r="129" spans="1:48" ht="30" customHeight="1">
      <c r="A129" s="30"/>
      <c r="B129" s="84"/>
      <c r="C129" s="1756"/>
      <c r="D129" s="1757"/>
      <c r="E129" s="1757"/>
      <c r="F129" s="1757"/>
      <c r="G129" s="1757"/>
      <c r="H129" s="1758"/>
      <c r="I129" s="1339"/>
      <c r="J129" s="1339"/>
      <c r="K129" s="1339"/>
      <c r="L129" s="1339"/>
      <c r="M129" s="1339"/>
      <c r="N129" s="1339"/>
      <c r="O129" s="1339"/>
      <c r="P129" s="1339"/>
      <c r="Q129" s="1339"/>
      <c r="R129" s="1339"/>
      <c r="S129" s="1339"/>
      <c r="T129" s="1339"/>
      <c r="U129" s="1339"/>
      <c r="V129" s="1339"/>
      <c r="W129" s="1339"/>
      <c r="X129" s="1339"/>
      <c r="Y129" s="1339"/>
      <c r="Z129" s="1339"/>
      <c r="AA129" s="1339"/>
      <c r="AB129" s="1339"/>
      <c r="AC129" s="1339"/>
      <c r="AD129" s="1339"/>
      <c r="AE129" s="1339"/>
      <c r="AF129" s="1339"/>
      <c r="AG129" s="1339"/>
      <c r="AH129" s="1339"/>
      <c r="AI129" s="1339"/>
      <c r="AJ129" s="1339"/>
      <c r="AK129" s="1339"/>
      <c r="AL129" s="1339"/>
      <c r="AM129" s="1339"/>
      <c r="AN129" s="1339"/>
      <c r="AO129" s="1339"/>
      <c r="AP129" s="1339"/>
      <c r="AQ129" s="1339"/>
      <c r="AR129" s="1339"/>
      <c r="AS129" s="1339"/>
      <c r="AT129" s="1340"/>
      <c r="AU129" s="35"/>
      <c r="AV129" s="512"/>
    </row>
    <row r="130" spans="1:48" ht="18.649999999999999" customHeight="1" thickBot="1">
      <c r="A130" s="30"/>
      <c r="B130" s="84"/>
      <c r="C130" s="1759"/>
      <c r="D130" s="1760"/>
      <c r="E130" s="1760"/>
      <c r="F130" s="1760"/>
      <c r="G130" s="1760"/>
      <c r="H130" s="1761"/>
      <c r="I130" s="1511"/>
      <c r="J130" s="1511"/>
      <c r="K130" s="1511"/>
      <c r="L130" s="1511"/>
      <c r="M130" s="1511"/>
      <c r="N130" s="1511"/>
      <c r="O130" s="1511"/>
      <c r="P130" s="1511"/>
      <c r="Q130" s="1511"/>
      <c r="R130" s="1511"/>
      <c r="S130" s="1511"/>
      <c r="T130" s="1511"/>
      <c r="U130" s="1511"/>
      <c r="V130" s="1511"/>
      <c r="W130" s="1511"/>
      <c r="X130" s="1511"/>
      <c r="Y130" s="1511"/>
      <c r="Z130" s="1511"/>
      <c r="AA130" s="1511"/>
      <c r="AB130" s="1511"/>
      <c r="AC130" s="1511"/>
      <c r="AD130" s="1511"/>
      <c r="AE130" s="1511"/>
      <c r="AF130" s="1511"/>
      <c r="AG130" s="1511"/>
      <c r="AH130" s="1511"/>
      <c r="AI130" s="1511"/>
      <c r="AJ130" s="1511"/>
      <c r="AK130" s="1511"/>
      <c r="AL130" s="1511"/>
      <c r="AM130" s="1511"/>
      <c r="AN130" s="1511"/>
      <c r="AO130" s="1511"/>
      <c r="AP130" s="1511"/>
      <c r="AQ130" s="1511"/>
      <c r="AR130" s="1511"/>
      <c r="AS130" s="1511"/>
      <c r="AT130" s="1762"/>
      <c r="AU130" s="35"/>
      <c r="AV130" s="512"/>
    </row>
    <row r="131" spans="1:48" ht="18.649999999999999" customHeight="1">
      <c r="A131" s="30"/>
      <c r="B131" s="84"/>
      <c r="C131" s="48"/>
      <c r="D131" s="48"/>
      <c r="E131" s="48"/>
      <c r="F131" s="48"/>
      <c r="G131" s="48"/>
      <c r="H131" s="48"/>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35"/>
      <c r="AV131" s="512"/>
    </row>
    <row r="132" spans="1:48" ht="18.649999999999999" customHeight="1">
      <c r="A132" s="30"/>
      <c r="B132" s="84"/>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35"/>
      <c r="AV132" s="512"/>
    </row>
    <row r="133" spans="1:48" ht="18.649999999999999" customHeight="1">
      <c r="A133" s="30"/>
      <c r="B133" s="84"/>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35"/>
      <c r="AV133" s="512"/>
    </row>
    <row r="134" spans="1:48" ht="18.649999999999999" customHeight="1" thickBot="1">
      <c r="A134" s="30"/>
      <c r="B134" s="85"/>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7"/>
      <c r="AV134" s="512"/>
    </row>
    <row r="135" spans="1:48" ht="18.649999999999999" customHeight="1" thickTop="1">
      <c r="A135" s="30"/>
      <c r="C135" s="39"/>
      <c r="AC135" s="39"/>
      <c r="AD135" s="39"/>
      <c r="AE135" s="39"/>
      <c r="AF135" s="39"/>
      <c r="AG135" s="39"/>
      <c r="AH135" s="39"/>
      <c r="AI135" s="39"/>
      <c r="AJ135" s="39"/>
      <c r="AK135" s="39"/>
      <c r="AT135" s="40"/>
      <c r="AU135" s="41"/>
    </row>
    <row r="136" spans="1:48" ht="18.649999999999999" customHeight="1">
      <c r="A136" s="30"/>
      <c r="C136" s="39"/>
      <c r="AC136" s="39"/>
      <c r="AD136" s="39"/>
      <c r="AE136" s="39"/>
      <c r="AF136" s="39"/>
      <c r="AG136" s="39"/>
      <c r="AH136" s="39"/>
      <c r="AI136" s="39"/>
      <c r="AJ136" s="39"/>
      <c r="AK136" s="39"/>
      <c r="AT136" s="40"/>
      <c r="AU136" s="41"/>
    </row>
    <row r="137" spans="1:48" ht="18.649999999999999" customHeight="1">
      <c r="A137" s="30"/>
      <c r="C137" s="39"/>
      <c r="AC137" s="39"/>
      <c r="AD137" s="39"/>
      <c r="AE137" s="39"/>
      <c r="AF137" s="39"/>
      <c r="AG137" s="39"/>
      <c r="AH137" s="39"/>
      <c r="AI137" s="39"/>
      <c r="AJ137" s="39"/>
      <c r="AK137" s="39"/>
      <c r="AT137" s="40"/>
      <c r="AU137" s="41"/>
    </row>
    <row r="138" spans="1:48" ht="18.649999999999999" customHeight="1">
      <c r="A138" s="30"/>
      <c r="C138" s="39"/>
      <c r="AC138" s="39"/>
      <c r="AD138" s="39"/>
      <c r="AE138" s="39"/>
      <c r="AF138" s="39"/>
      <c r="AG138" s="39"/>
      <c r="AH138" s="39"/>
      <c r="AI138" s="39"/>
      <c r="AJ138" s="39"/>
      <c r="AK138" s="39"/>
      <c r="AT138" s="40"/>
      <c r="AU138" s="41"/>
    </row>
    <row r="139" spans="1:48" ht="18.649999999999999" customHeight="1">
      <c r="A139" s="30"/>
      <c r="C139" s="39"/>
      <c r="AC139" s="39"/>
      <c r="AD139" s="39"/>
      <c r="AE139" s="39"/>
      <c r="AF139" s="39"/>
      <c r="AG139" s="39"/>
      <c r="AH139" s="39"/>
      <c r="AI139" s="39"/>
      <c r="AJ139" s="39"/>
      <c r="AK139" s="39"/>
      <c r="AT139" s="40"/>
      <c r="AU139" s="41"/>
    </row>
    <row r="140" spans="1:48" ht="18.649999999999999" customHeight="1">
      <c r="A140" s="30"/>
      <c r="C140" s="39"/>
      <c r="AC140" s="39"/>
      <c r="AD140" s="39"/>
      <c r="AE140" s="39"/>
      <c r="AF140" s="39"/>
      <c r="AG140" s="39"/>
      <c r="AH140" s="39"/>
      <c r="AI140" s="39"/>
      <c r="AJ140" s="39"/>
      <c r="AK140" s="39"/>
      <c r="AT140" s="40"/>
      <c r="AU140" s="41"/>
    </row>
    <row r="141" spans="1:48" ht="18.649999999999999" customHeight="1">
      <c r="A141" s="30"/>
      <c r="C141" s="39"/>
      <c r="AC141" s="39"/>
      <c r="AD141" s="39"/>
      <c r="AE141" s="39"/>
      <c r="AF141" s="39"/>
      <c r="AG141" s="39"/>
      <c r="AH141" s="39"/>
      <c r="AI141" s="39"/>
      <c r="AJ141" s="39"/>
      <c r="AK141" s="39"/>
      <c r="AT141" s="40"/>
      <c r="AU141" s="41"/>
    </row>
    <row r="142" spans="1:48" ht="18.649999999999999" customHeight="1">
      <c r="A142" s="30"/>
      <c r="C142" s="39"/>
      <c r="AC142" s="39"/>
      <c r="AD142" s="39"/>
      <c r="AE142" s="39"/>
      <c r="AF142" s="39"/>
      <c r="AG142" s="39"/>
      <c r="AH142" s="39"/>
      <c r="AI142" s="39"/>
      <c r="AJ142" s="39"/>
      <c r="AK142" s="39"/>
      <c r="AT142" s="40"/>
      <c r="AU142" s="41"/>
    </row>
    <row r="143" spans="1:48" ht="18.649999999999999" customHeight="1">
      <c r="A143" s="30"/>
      <c r="C143" s="39"/>
      <c r="AC143" s="39"/>
      <c r="AD143" s="39"/>
      <c r="AE143" s="39"/>
      <c r="AF143" s="39"/>
      <c r="AG143" s="39"/>
      <c r="AH143" s="39"/>
      <c r="AI143" s="39"/>
      <c r="AJ143" s="39"/>
      <c r="AK143" s="39"/>
      <c r="AT143" s="40"/>
      <c r="AU143" s="41"/>
    </row>
    <row r="144" spans="1:48" ht="18.649999999999999" customHeight="1">
      <c r="A144" s="30"/>
      <c r="C144" s="39"/>
      <c r="AC144" s="39"/>
      <c r="AD144" s="39"/>
      <c r="AE144" s="39"/>
      <c r="AF144" s="39"/>
      <c r="AG144" s="39"/>
      <c r="AH144" s="39"/>
      <c r="AI144" s="39"/>
      <c r="AJ144" s="39"/>
      <c r="AK144" s="39"/>
      <c r="AT144" s="40"/>
      <c r="AU144" s="41"/>
    </row>
    <row r="145" spans="1:47" ht="18.649999999999999" customHeight="1">
      <c r="A145" s="30"/>
      <c r="C145" s="39"/>
      <c r="AC145" s="39"/>
      <c r="AD145" s="39"/>
      <c r="AE145" s="39"/>
      <c r="AF145" s="39"/>
      <c r="AG145" s="39"/>
      <c r="AH145" s="39"/>
      <c r="AI145" s="39"/>
      <c r="AJ145" s="39"/>
      <c r="AK145" s="39"/>
      <c r="AT145" s="40"/>
      <c r="AU145" s="41"/>
    </row>
    <row r="146" spans="1:47" ht="18.649999999999999" customHeight="1">
      <c r="C146" s="39"/>
      <c r="AC146" s="39"/>
      <c r="AD146" s="39"/>
      <c r="AE146" s="39"/>
      <c r="AF146" s="39"/>
      <c r="AG146" s="39"/>
      <c r="AH146" s="39"/>
      <c r="AI146" s="39"/>
      <c r="AJ146" s="39"/>
      <c r="AK146" s="39"/>
      <c r="AT146" s="40"/>
      <c r="AU146" s="41"/>
    </row>
    <row r="147" spans="1:47" ht="18.649999999999999" customHeight="1">
      <c r="C147" s="39"/>
      <c r="AC147" s="39"/>
      <c r="AD147" s="39"/>
      <c r="AE147" s="39"/>
      <c r="AF147" s="39"/>
      <c r="AG147" s="39"/>
      <c r="AH147" s="39"/>
      <c r="AI147" s="39"/>
      <c r="AJ147" s="39"/>
      <c r="AK147" s="39"/>
      <c r="AT147" s="40"/>
      <c r="AU147" s="41"/>
    </row>
    <row r="148" spans="1:47" ht="18.649999999999999" customHeight="1">
      <c r="C148" s="39"/>
      <c r="AC148" s="39"/>
      <c r="AD148" s="39"/>
      <c r="AE148" s="39"/>
      <c r="AF148" s="39"/>
      <c r="AG148" s="39"/>
      <c r="AH148" s="39"/>
      <c r="AI148" s="39"/>
      <c r="AJ148" s="39"/>
      <c r="AK148" s="39"/>
      <c r="AT148" s="40"/>
      <c r="AU148" s="41"/>
    </row>
    <row r="149" spans="1:47" ht="18.649999999999999" customHeight="1">
      <c r="C149" s="39"/>
      <c r="AC149" s="39"/>
      <c r="AD149" s="39"/>
      <c r="AE149" s="39"/>
      <c r="AF149" s="39"/>
      <c r="AG149" s="39"/>
      <c r="AH149" s="39"/>
      <c r="AI149" s="39"/>
      <c r="AJ149" s="39"/>
      <c r="AK149" s="39"/>
      <c r="AT149" s="40"/>
      <c r="AU149" s="41"/>
    </row>
    <row r="150" spans="1:47" ht="18.649999999999999" customHeight="1">
      <c r="C150" s="39"/>
      <c r="AC150" s="39"/>
      <c r="AD150" s="39"/>
      <c r="AE150" s="39"/>
      <c r="AF150" s="39"/>
      <c r="AG150" s="39"/>
      <c r="AH150" s="39"/>
      <c r="AI150" s="39"/>
      <c r="AJ150" s="39"/>
      <c r="AK150" s="39"/>
      <c r="AT150" s="40"/>
      <c r="AU150" s="41"/>
    </row>
    <row r="151" spans="1:47" ht="18.649999999999999" customHeight="1">
      <c r="C151" s="39"/>
      <c r="AC151" s="39"/>
      <c r="AD151" s="39"/>
      <c r="AE151" s="39"/>
      <c r="AF151" s="39"/>
      <c r="AG151" s="39"/>
      <c r="AH151" s="39"/>
      <c r="AI151" s="39"/>
      <c r="AJ151" s="39"/>
      <c r="AK151" s="39"/>
      <c r="AT151" s="40"/>
      <c r="AU151" s="41"/>
    </row>
    <row r="152" spans="1:47" ht="18.649999999999999" customHeight="1">
      <c r="C152" s="39"/>
      <c r="AC152" s="39"/>
      <c r="AD152" s="39"/>
      <c r="AE152" s="39"/>
      <c r="AF152" s="39"/>
      <c r="AG152" s="39"/>
      <c r="AH152" s="39"/>
      <c r="AI152" s="39"/>
      <c r="AJ152" s="39"/>
      <c r="AK152" s="39"/>
      <c r="AT152" s="40"/>
      <c r="AU152" s="41"/>
    </row>
    <row r="153" spans="1:47" ht="18.649999999999999" customHeight="1">
      <c r="C153" s="39"/>
      <c r="AC153" s="39"/>
      <c r="AD153" s="39"/>
      <c r="AE153" s="39"/>
      <c r="AF153" s="39"/>
      <c r="AG153" s="39"/>
      <c r="AH153" s="39"/>
      <c r="AI153" s="39"/>
      <c r="AJ153" s="39"/>
      <c r="AK153" s="39"/>
      <c r="AT153" s="40"/>
      <c r="AU153" s="41"/>
    </row>
    <row r="154" spans="1:47" ht="18.649999999999999" customHeight="1">
      <c r="C154" s="39"/>
      <c r="AC154" s="39"/>
      <c r="AD154" s="39"/>
      <c r="AE154" s="39"/>
      <c r="AF154" s="39"/>
      <c r="AG154" s="39"/>
      <c r="AH154" s="39"/>
      <c r="AI154" s="39"/>
      <c r="AJ154" s="39"/>
      <c r="AK154" s="39"/>
      <c r="AT154" s="40"/>
      <c r="AU154" s="41"/>
    </row>
    <row r="155" spans="1:47" ht="18.649999999999999" customHeight="1">
      <c r="C155" s="39"/>
      <c r="AC155" s="39"/>
      <c r="AD155" s="39"/>
      <c r="AE155" s="39"/>
      <c r="AF155" s="39"/>
      <c r="AG155" s="39"/>
      <c r="AH155" s="39"/>
      <c r="AI155" s="39"/>
      <c r="AJ155" s="39"/>
      <c r="AK155" s="39"/>
      <c r="AT155" s="40"/>
      <c r="AU155" s="41"/>
    </row>
    <row r="156" spans="1:47" ht="18.649999999999999" customHeight="1">
      <c r="C156" s="39"/>
      <c r="AC156" s="39"/>
      <c r="AD156" s="39"/>
      <c r="AE156" s="39"/>
      <c r="AF156" s="39"/>
      <c r="AG156" s="39"/>
      <c r="AH156" s="39"/>
      <c r="AI156" s="39"/>
      <c r="AJ156" s="39"/>
      <c r="AK156" s="39"/>
      <c r="AT156" s="40"/>
      <c r="AU156" s="41"/>
    </row>
    <row r="157" spans="1:47" ht="18.649999999999999" customHeight="1">
      <c r="C157" s="39"/>
      <c r="AC157" s="39"/>
      <c r="AD157" s="39"/>
      <c r="AE157" s="39"/>
      <c r="AF157" s="39"/>
      <c r="AG157" s="39"/>
      <c r="AH157" s="39"/>
      <c r="AI157" s="39"/>
      <c r="AJ157" s="39"/>
      <c r="AK157" s="39"/>
      <c r="AU157" s="41"/>
    </row>
    <row r="158" spans="1:47" ht="18.649999999999999" customHeight="1">
      <c r="C158" s="39"/>
      <c r="AC158" s="39"/>
      <c r="AD158" s="39"/>
      <c r="AE158" s="39"/>
      <c r="AF158" s="39"/>
      <c r="AG158" s="39"/>
      <c r="AH158" s="39"/>
      <c r="AI158" s="39"/>
      <c r="AJ158" s="39"/>
      <c r="AK158" s="39"/>
      <c r="AU158" s="41"/>
    </row>
    <row r="159" spans="1:47" ht="18.649999999999999" customHeight="1">
      <c r="C159" s="39"/>
      <c r="AC159" s="39"/>
      <c r="AD159" s="39"/>
      <c r="AE159" s="39"/>
      <c r="AF159" s="39"/>
      <c r="AG159" s="39"/>
      <c r="AH159" s="39"/>
      <c r="AI159" s="39"/>
      <c r="AJ159" s="39"/>
      <c r="AK159" s="39"/>
      <c r="AU159" s="41"/>
    </row>
    <row r="160" spans="1:47" ht="18.649999999999999" customHeight="1">
      <c r="C160" s="39"/>
      <c r="AC160" s="39"/>
      <c r="AD160" s="39"/>
      <c r="AE160" s="39"/>
      <c r="AF160" s="39"/>
      <c r="AG160" s="39"/>
      <c r="AH160" s="39"/>
      <c r="AI160" s="39"/>
      <c r="AJ160" s="39"/>
      <c r="AK160" s="39"/>
      <c r="AU160" s="41"/>
    </row>
    <row r="161" spans="3:47" ht="18.649999999999999" customHeight="1">
      <c r="C161" s="39"/>
      <c r="AC161" s="39"/>
      <c r="AD161" s="39"/>
      <c r="AE161" s="39"/>
      <c r="AF161" s="39"/>
      <c r="AG161" s="39"/>
      <c r="AH161" s="39"/>
      <c r="AI161" s="39"/>
      <c r="AJ161" s="39"/>
      <c r="AK161" s="39"/>
      <c r="AU161" s="41"/>
    </row>
    <row r="162" spans="3:47" ht="18.649999999999999" customHeight="1">
      <c r="C162" s="39"/>
      <c r="AC162" s="39"/>
      <c r="AD162" s="39"/>
      <c r="AE162" s="39"/>
      <c r="AF162" s="39"/>
      <c r="AG162" s="39"/>
      <c r="AH162" s="39"/>
      <c r="AI162" s="39"/>
      <c r="AJ162" s="39"/>
      <c r="AK162" s="39"/>
      <c r="AU162" s="41"/>
    </row>
    <row r="163" spans="3:47" ht="18.649999999999999" customHeight="1">
      <c r="C163" s="39"/>
      <c r="AC163" s="39"/>
      <c r="AD163" s="39"/>
      <c r="AE163" s="39"/>
      <c r="AF163" s="39"/>
      <c r="AG163" s="39"/>
      <c r="AH163" s="39"/>
      <c r="AI163" s="39"/>
      <c r="AJ163" s="39"/>
      <c r="AK163" s="39"/>
      <c r="AU163" s="41"/>
    </row>
    <row r="164" spans="3:47" ht="18.649999999999999" customHeight="1">
      <c r="C164" s="39"/>
      <c r="AC164" s="39"/>
      <c r="AD164" s="39"/>
      <c r="AE164" s="39"/>
      <c r="AF164" s="39"/>
      <c r="AG164" s="39"/>
      <c r="AH164" s="39"/>
      <c r="AI164" s="39"/>
      <c r="AJ164" s="39"/>
      <c r="AK164" s="39"/>
      <c r="AU164" s="41"/>
    </row>
    <row r="165" spans="3:47" ht="18.649999999999999" customHeight="1">
      <c r="C165" s="39"/>
      <c r="AC165" s="39"/>
      <c r="AD165" s="39"/>
      <c r="AE165" s="39"/>
      <c r="AF165" s="39"/>
      <c r="AG165" s="39"/>
      <c r="AH165" s="39"/>
      <c r="AI165" s="39"/>
      <c r="AJ165" s="39"/>
      <c r="AK165" s="39"/>
      <c r="AU165" s="41"/>
    </row>
    <row r="166" spans="3:47" ht="18.649999999999999" customHeight="1">
      <c r="C166" s="39"/>
      <c r="AC166" s="39"/>
      <c r="AD166" s="39"/>
      <c r="AE166" s="39"/>
      <c r="AF166" s="39"/>
      <c r="AG166" s="39"/>
      <c r="AH166" s="39"/>
      <c r="AI166" s="39"/>
      <c r="AJ166" s="39"/>
      <c r="AK166" s="39"/>
      <c r="AU166" s="41"/>
    </row>
    <row r="167" spans="3:47" ht="18.649999999999999" customHeight="1">
      <c r="C167" s="39"/>
      <c r="AC167" s="39"/>
      <c r="AD167" s="39"/>
      <c r="AE167" s="39"/>
      <c r="AF167" s="39"/>
      <c r="AG167" s="39"/>
      <c r="AH167" s="39"/>
      <c r="AI167" s="39"/>
      <c r="AJ167" s="39"/>
      <c r="AK167" s="39"/>
      <c r="AU167" s="41"/>
    </row>
    <row r="168" spans="3:47" ht="18.649999999999999" customHeight="1">
      <c r="C168" s="39"/>
      <c r="AC168" s="39"/>
      <c r="AD168" s="39"/>
      <c r="AE168" s="39"/>
      <c r="AF168" s="39"/>
      <c r="AG168" s="39"/>
      <c r="AH168" s="39"/>
      <c r="AI168" s="39"/>
      <c r="AJ168" s="39"/>
      <c r="AK168" s="39"/>
      <c r="AU168" s="41"/>
    </row>
    <row r="169" spans="3:47" ht="18.649999999999999" customHeight="1">
      <c r="C169" s="39"/>
      <c r="AC169" s="39"/>
      <c r="AD169" s="39"/>
      <c r="AE169" s="39"/>
      <c r="AF169" s="39"/>
      <c r="AG169" s="39"/>
      <c r="AH169" s="39"/>
      <c r="AI169" s="39"/>
      <c r="AJ169" s="39"/>
      <c r="AK169" s="39"/>
      <c r="AU169" s="41"/>
    </row>
    <row r="170" spans="3:47" ht="18.649999999999999" customHeight="1">
      <c r="C170" s="39"/>
      <c r="AC170" s="39"/>
      <c r="AD170" s="39"/>
      <c r="AE170" s="39"/>
      <c r="AF170" s="39"/>
      <c r="AG170" s="39"/>
      <c r="AH170" s="39"/>
      <c r="AI170" s="39"/>
      <c r="AJ170" s="39"/>
      <c r="AK170" s="39"/>
      <c r="AU170" s="41"/>
    </row>
    <row r="171" spans="3:47" ht="18.649999999999999" customHeight="1">
      <c r="C171" s="39"/>
      <c r="AC171" s="39"/>
      <c r="AD171" s="39"/>
      <c r="AE171" s="39"/>
      <c r="AF171" s="39"/>
      <c r="AG171" s="39"/>
      <c r="AH171" s="39"/>
      <c r="AI171" s="39"/>
      <c r="AJ171" s="39"/>
      <c r="AK171" s="39"/>
      <c r="AU171" s="41"/>
    </row>
    <row r="172" spans="3:47" ht="18.649999999999999" customHeight="1">
      <c r="C172" s="39"/>
      <c r="AC172" s="39"/>
      <c r="AD172" s="39"/>
      <c r="AE172" s="39"/>
      <c r="AF172" s="39"/>
      <c r="AG172" s="39"/>
      <c r="AH172" s="39"/>
      <c r="AI172" s="39"/>
      <c r="AJ172" s="39"/>
      <c r="AK172" s="39"/>
      <c r="AU172" s="41"/>
    </row>
    <row r="173" spans="3:47" ht="18.649999999999999" customHeight="1">
      <c r="AL173" s="43"/>
    </row>
    <row r="174" spans="3:47" ht="18.649999999999999" customHeight="1">
      <c r="AL174" s="43"/>
    </row>
    <row r="175" spans="3:47" ht="18.649999999999999" customHeight="1">
      <c r="AL175" s="43"/>
    </row>
    <row r="176" spans="3:47" ht="18.649999999999999" customHeight="1">
      <c r="AL176" s="43"/>
    </row>
    <row r="177" spans="38:38" ht="18.649999999999999" customHeight="1">
      <c r="AL177" s="43"/>
    </row>
    <row r="178" spans="38:38" ht="18.649999999999999" customHeight="1">
      <c r="AL178" s="43"/>
    </row>
    <row r="179" spans="38:38" ht="18.649999999999999" customHeight="1">
      <c r="AL179" s="43"/>
    </row>
    <row r="180" spans="38:38" ht="18.649999999999999" customHeight="1">
      <c r="AL180" s="43"/>
    </row>
    <row r="181" spans="38:38" ht="18.649999999999999" customHeight="1">
      <c r="AL181" s="43"/>
    </row>
    <row r="182" spans="38:38" ht="18.649999999999999" customHeight="1">
      <c r="AL182" s="43"/>
    </row>
    <row r="183" spans="38:38" ht="18.649999999999999" customHeight="1">
      <c r="AL183" s="43"/>
    </row>
    <row r="184" spans="38:38" ht="18.649999999999999" customHeight="1">
      <c r="AL184" s="43"/>
    </row>
    <row r="185" spans="38:38" ht="18.649999999999999" customHeight="1">
      <c r="AL185" s="43"/>
    </row>
    <row r="186" spans="38:38" ht="18.649999999999999" customHeight="1">
      <c r="AL186" s="43"/>
    </row>
    <row r="187" spans="38:38" ht="18.649999999999999" customHeight="1">
      <c r="AL187" s="43"/>
    </row>
    <row r="188" spans="38:38" ht="18.649999999999999" customHeight="1">
      <c r="AL188" s="43"/>
    </row>
    <row r="189" spans="38:38" ht="18.649999999999999" customHeight="1">
      <c r="AL189" s="43"/>
    </row>
    <row r="190" spans="38:38" ht="18.649999999999999" customHeight="1">
      <c r="AL190" s="43"/>
    </row>
    <row r="191" spans="38:38" ht="18.649999999999999" customHeight="1">
      <c r="AL191" s="43"/>
    </row>
    <row r="192" spans="38:38" ht="18.649999999999999" customHeight="1">
      <c r="AL192" s="43"/>
    </row>
    <row r="193" spans="38:38" ht="18.649999999999999" customHeight="1">
      <c r="AL193" s="43"/>
    </row>
    <row r="194" spans="38:38" ht="18.649999999999999" customHeight="1">
      <c r="AL194" s="43"/>
    </row>
    <row r="195" spans="38:38" ht="18.649999999999999" customHeight="1">
      <c r="AL195" s="43"/>
    </row>
    <row r="196" spans="38:38" ht="18.649999999999999" customHeight="1">
      <c r="AL196" s="43"/>
    </row>
    <row r="197" spans="38:38" ht="18.649999999999999" customHeight="1">
      <c r="AL197" s="43"/>
    </row>
    <row r="198" spans="38:38" ht="18.649999999999999" customHeight="1">
      <c r="AL198" s="43"/>
    </row>
    <row r="199" spans="38:38" ht="18.649999999999999" customHeight="1">
      <c r="AL199" s="43"/>
    </row>
    <row r="200" spans="38:38" ht="18.649999999999999" customHeight="1">
      <c r="AL200" s="43"/>
    </row>
    <row r="201" spans="38:38" ht="18.649999999999999" customHeight="1">
      <c r="AL201" s="43"/>
    </row>
    <row r="202" spans="38:38" ht="18.649999999999999" customHeight="1">
      <c r="AL202" s="43"/>
    </row>
    <row r="203" spans="38:38" ht="18.649999999999999" customHeight="1">
      <c r="AL203" s="43"/>
    </row>
    <row r="204" spans="38:38" ht="18.649999999999999" customHeight="1">
      <c r="AL204" s="43"/>
    </row>
    <row r="205" spans="38:38" ht="18.649999999999999" customHeight="1">
      <c r="AL205" s="43"/>
    </row>
    <row r="206" spans="38:38" ht="18.649999999999999" customHeight="1">
      <c r="AL206" s="43"/>
    </row>
    <row r="207" spans="38:38" ht="18.649999999999999" customHeight="1">
      <c r="AL207" s="43"/>
    </row>
    <row r="208" spans="38:38" ht="18.649999999999999" customHeight="1">
      <c r="AL208" s="43"/>
    </row>
    <row r="209" spans="38:38" ht="18.649999999999999" customHeight="1">
      <c r="AL209" s="43"/>
    </row>
    <row r="210" spans="38:38" ht="18.649999999999999" customHeight="1">
      <c r="AL210" s="43"/>
    </row>
    <row r="211" spans="38:38" ht="18.649999999999999" customHeight="1">
      <c r="AL211" s="43"/>
    </row>
    <row r="212" spans="38:38" ht="18.649999999999999" customHeight="1">
      <c r="AL212" s="43"/>
    </row>
    <row r="213" spans="38:38" ht="18.649999999999999" customHeight="1">
      <c r="AL213" s="43"/>
    </row>
    <row r="214" spans="38:38" ht="18.649999999999999" customHeight="1">
      <c r="AL214" s="43"/>
    </row>
    <row r="215" spans="38:38" ht="18.649999999999999" customHeight="1">
      <c r="AL215" s="43"/>
    </row>
    <row r="216" spans="38:38" ht="18.649999999999999" customHeight="1">
      <c r="AL216" s="43"/>
    </row>
    <row r="217" spans="38:38" ht="18.649999999999999" customHeight="1">
      <c r="AL217" s="43"/>
    </row>
    <row r="218" spans="38:38" ht="18.649999999999999" customHeight="1">
      <c r="AL218" s="43"/>
    </row>
    <row r="219" spans="38:38" ht="18.649999999999999" customHeight="1">
      <c r="AL219" s="43"/>
    </row>
    <row r="220" spans="38:38" ht="18.649999999999999" customHeight="1">
      <c r="AL220" s="43"/>
    </row>
    <row r="221" spans="38:38" ht="18.649999999999999" customHeight="1">
      <c r="AL221" s="43"/>
    </row>
    <row r="222" spans="38:38" ht="18.649999999999999" customHeight="1">
      <c r="AL222" s="43"/>
    </row>
    <row r="223" spans="38:38" ht="18.649999999999999" customHeight="1">
      <c r="AL223" s="43"/>
    </row>
    <row r="224" spans="38:38" ht="18.649999999999999" customHeight="1">
      <c r="AL224" s="43"/>
    </row>
    <row r="225" spans="38:38" ht="18.649999999999999" customHeight="1">
      <c r="AL225" s="43"/>
    </row>
    <row r="226" spans="38:38" ht="18.649999999999999" customHeight="1">
      <c r="AL226" s="43"/>
    </row>
    <row r="227" spans="38:38" ht="18.649999999999999" customHeight="1">
      <c r="AL227" s="43"/>
    </row>
    <row r="228" spans="38:38" ht="18.649999999999999" customHeight="1">
      <c r="AL228" s="43"/>
    </row>
    <row r="229" spans="38:38" ht="18.649999999999999" customHeight="1">
      <c r="AL229" s="43"/>
    </row>
    <row r="230" spans="38:38" ht="18.649999999999999" customHeight="1">
      <c r="AL230" s="43"/>
    </row>
    <row r="231" spans="38:38" ht="18.649999999999999" customHeight="1">
      <c r="AL231" s="43"/>
    </row>
    <row r="232" spans="38:38" ht="18.649999999999999" customHeight="1">
      <c r="AL232" s="43"/>
    </row>
    <row r="233" spans="38:38" ht="18.649999999999999" customHeight="1">
      <c r="AL233" s="43"/>
    </row>
    <row r="234" spans="38:38" ht="18.649999999999999" customHeight="1">
      <c r="AL234" s="43"/>
    </row>
    <row r="235" spans="38:38" ht="18.649999999999999" customHeight="1">
      <c r="AL235" s="43"/>
    </row>
    <row r="236" spans="38:38" ht="18.649999999999999" customHeight="1">
      <c r="AL236" s="43"/>
    </row>
    <row r="237" spans="38:38" ht="18.649999999999999" customHeight="1">
      <c r="AL237" s="43"/>
    </row>
    <row r="238" spans="38:38" ht="18.649999999999999" customHeight="1">
      <c r="AL238" s="43"/>
    </row>
    <row r="239" spans="38:38" ht="18.649999999999999" customHeight="1">
      <c r="AL239" s="43"/>
    </row>
    <row r="240" spans="38:38" ht="18.649999999999999" customHeight="1">
      <c r="AL240" s="43"/>
    </row>
    <row r="241" spans="38:38" ht="18.649999999999999" customHeight="1">
      <c r="AL241" s="43"/>
    </row>
    <row r="242" spans="38:38" ht="18.649999999999999" customHeight="1">
      <c r="AL242" s="43"/>
    </row>
    <row r="243" spans="38:38" ht="18.649999999999999" customHeight="1">
      <c r="AL243" s="43"/>
    </row>
    <row r="244" spans="38:38" ht="18.649999999999999" customHeight="1">
      <c r="AL244" s="43"/>
    </row>
    <row r="245" spans="38:38" ht="18.649999999999999" customHeight="1">
      <c r="AL245" s="43"/>
    </row>
    <row r="246" spans="38:38" ht="18.649999999999999" customHeight="1">
      <c r="AL246" s="43"/>
    </row>
    <row r="247" spans="38:38" ht="18.649999999999999" customHeight="1">
      <c r="AL247" s="43"/>
    </row>
    <row r="248" spans="38:38" ht="18.649999999999999" customHeight="1">
      <c r="AL248" s="43"/>
    </row>
    <row r="249" spans="38:38" ht="18.649999999999999" customHeight="1">
      <c r="AL249" s="43"/>
    </row>
    <row r="250" spans="38:38" ht="18.649999999999999" customHeight="1">
      <c r="AL250" s="43"/>
    </row>
    <row r="251" spans="38:38" ht="18.649999999999999" customHeight="1">
      <c r="AL251" s="43"/>
    </row>
    <row r="252" spans="38:38" ht="18.649999999999999" customHeight="1">
      <c r="AL252" s="43"/>
    </row>
    <row r="253" spans="38:38" ht="18.649999999999999" customHeight="1">
      <c r="AL253" s="43"/>
    </row>
    <row r="254" spans="38:38" ht="18.649999999999999" customHeight="1">
      <c r="AL254" s="43"/>
    </row>
  </sheetData>
  <sheetProtection algorithmName="SHA-512" hashValue="siJd6wG1Ly3hYyM7WYTtTJvd557zyGB33yshq5r0+kGPGlXSRECzqGDV/OCMobPYRNUGym6N540sSV9HVgqwgQ==" saltValue="puntdmfUikjtLJ80pndFgw==" spinCount="100000" sheet="1" objects="1" scenarios="1" selectLockedCells="1"/>
  <dataConsolidate/>
  <mergeCells count="302">
    <mergeCell ref="R92:W93"/>
    <mergeCell ref="Z92:AA93"/>
    <mergeCell ref="AD92:AE93"/>
    <mergeCell ref="AG92:AL93"/>
    <mergeCell ref="AO92:AP93"/>
    <mergeCell ref="AS92:AT93"/>
    <mergeCell ref="C94:H95"/>
    <mergeCell ref="K94:L95"/>
    <mergeCell ref="O94:P95"/>
    <mergeCell ref="R94:W95"/>
    <mergeCell ref="Z94:AA95"/>
    <mergeCell ref="AD94:AE95"/>
    <mergeCell ref="AG94:AL95"/>
    <mergeCell ref="AO94:AP95"/>
    <mergeCell ref="AS94:AT95"/>
    <mergeCell ref="I15:AT15"/>
    <mergeCell ref="C13:H17"/>
    <mergeCell ref="I14:AT14"/>
    <mergeCell ref="V36:AC37"/>
    <mergeCell ref="AD36:AK37"/>
    <mergeCell ref="AL36:AT37"/>
    <mergeCell ref="O34:X34"/>
    <mergeCell ref="Z34:AI34"/>
    <mergeCell ref="J34:M34"/>
    <mergeCell ref="AE18:AH19"/>
    <mergeCell ref="AK18:AO19"/>
    <mergeCell ref="I31:X33"/>
    <mergeCell ref="Y31:AD33"/>
    <mergeCell ref="AE31:AT33"/>
    <mergeCell ref="C67:H68"/>
    <mergeCell ref="C66:H66"/>
    <mergeCell ref="C60:H60"/>
    <mergeCell ref="C61:H65"/>
    <mergeCell ref="I120:P122"/>
    <mergeCell ref="Q113:X115"/>
    <mergeCell ref="I113:P115"/>
    <mergeCell ref="Z86:AK87"/>
    <mergeCell ref="AK88:AK89"/>
    <mergeCell ref="I82:AT83"/>
    <mergeCell ref="AL88:AO89"/>
    <mergeCell ref="AT88:AT89"/>
    <mergeCell ref="AP88:AS89"/>
    <mergeCell ref="AF103:AG104"/>
    <mergeCell ref="W99:X99"/>
    <mergeCell ref="J103:K104"/>
    <mergeCell ref="N103:P104"/>
    <mergeCell ref="Q103:U104"/>
    <mergeCell ref="C101:H102"/>
    <mergeCell ref="M103:M104"/>
    <mergeCell ref="Z99:AA99"/>
    <mergeCell ref="C82:H83"/>
    <mergeCell ref="AL86:AT86"/>
    <mergeCell ref="AL87:AT87"/>
    <mergeCell ref="C55:H55"/>
    <mergeCell ref="I55:X55"/>
    <mergeCell ref="I53:M54"/>
    <mergeCell ref="N53:U54"/>
    <mergeCell ref="C86:H87"/>
    <mergeCell ref="I86:S87"/>
    <mergeCell ref="T86:Y87"/>
    <mergeCell ref="I78:AT79"/>
    <mergeCell ref="J74:K74"/>
    <mergeCell ref="Z80:AA80"/>
    <mergeCell ref="AB80:AC80"/>
    <mergeCell ref="AD80:AE80"/>
    <mergeCell ref="AF80:AG80"/>
    <mergeCell ref="AH80:AI80"/>
    <mergeCell ref="AJ80:AK80"/>
    <mergeCell ref="AL80:AM80"/>
    <mergeCell ref="C52:H54"/>
    <mergeCell ref="Y55:AD55"/>
    <mergeCell ref="AE55:AT55"/>
    <mergeCell ref="C69:H69"/>
    <mergeCell ref="J69:AT69"/>
    <mergeCell ref="AL53:AT54"/>
    <mergeCell ref="E70:H70"/>
    <mergeCell ref="M58:AT59"/>
    <mergeCell ref="AF88:AF89"/>
    <mergeCell ref="AG88:AJ89"/>
    <mergeCell ref="C90:H91"/>
    <mergeCell ref="C105:H106"/>
    <mergeCell ref="I105:AT106"/>
    <mergeCell ref="V103:W104"/>
    <mergeCell ref="X103:Y104"/>
    <mergeCell ref="AE88:AE89"/>
    <mergeCell ref="AB99:AF100"/>
    <mergeCell ref="AG99:AN100"/>
    <mergeCell ref="Z100:AA100"/>
    <mergeCell ref="I99:R100"/>
    <mergeCell ref="T99:U99"/>
    <mergeCell ref="M97:AT98"/>
    <mergeCell ref="C88:H89"/>
    <mergeCell ref="C103:H104"/>
    <mergeCell ref="Z101:AA102"/>
    <mergeCell ref="I103:I104"/>
    <mergeCell ref="AA88:AD89"/>
    <mergeCell ref="W88:Z89"/>
    <mergeCell ref="I88:V89"/>
    <mergeCell ref="C92:H93"/>
    <mergeCell ref="K92:L93"/>
    <mergeCell ref="O92:P93"/>
    <mergeCell ref="C107:H108"/>
    <mergeCell ref="I107:AT108"/>
    <mergeCell ref="Z103:AA104"/>
    <mergeCell ref="AB103:AC104"/>
    <mergeCell ref="AD103:AE104"/>
    <mergeCell ref="C99:H100"/>
    <mergeCell ref="C84:H85"/>
    <mergeCell ref="I84:AT85"/>
    <mergeCell ref="V101:W102"/>
    <mergeCell ref="X101:Y102"/>
    <mergeCell ref="Q101:U102"/>
    <mergeCell ref="AP99:AQ99"/>
    <mergeCell ref="AS99:AT99"/>
    <mergeCell ref="AP100:AQ100"/>
    <mergeCell ref="I91:M91"/>
    <mergeCell ref="AI90:AT90"/>
    <mergeCell ref="N91:V91"/>
    <mergeCell ref="W91:AA91"/>
    <mergeCell ref="AB91:AH91"/>
    <mergeCell ref="AI91:AM91"/>
    <mergeCell ref="AN91:AO91"/>
    <mergeCell ref="AS100:AT100"/>
    <mergeCell ref="T100:U100"/>
    <mergeCell ref="W100:X100"/>
    <mergeCell ref="C116:H116"/>
    <mergeCell ref="I116:Y116"/>
    <mergeCell ref="Z116:AD116"/>
    <mergeCell ref="AE116:AT116"/>
    <mergeCell ref="I101:J102"/>
    <mergeCell ref="K101:L102"/>
    <mergeCell ref="M101:N102"/>
    <mergeCell ref="O101:P102"/>
    <mergeCell ref="C112:H112"/>
    <mergeCell ref="AE112:AT112"/>
    <mergeCell ref="C113:H115"/>
    <mergeCell ref="AE113:AT113"/>
    <mergeCell ref="M110:AT111"/>
    <mergeCell ref="AE114:AT114"/>
    <mergeCell ref="AE115:AT115"/>
    <mergeCell ref="AB101:AT102"/>
    <mergeCell ref="AH103:AI104"/>
    <mergeCell ref="AJ103:AT104"/>
    <mergeCell ref="Y115:AD115"/>
    <mergeCell ref="Y114:AD114"/>
    <mergeCell ref="Y113:AD113"/>
    <mergeCell ref="Y112:AD112"/>
    <mergeCell ref="I112:P112"/>
    <mergeCell ref="Q112:X112"/>
    <mergeCell ref="C125:H130"/>
    <mergeCell ref="I125:AT130"/>
    <mergeCell ref="AE122:AT122"/>
    <mergeCell ref="AE118:AT118"/>
    <mergeCell ref="C119:H119"/>
    <mergeCell ref="AE119:AT119"/>
    <mergeCell ref="AE120:AT120"/>
    <mergeCell ref="C123:H123"/>
    <mergeCell ref="K123:T123"/>
    <mergeCell ref="W123:AF123"/>
    <mergeCell ref="C117:H118"/>
    <mergeCell ref="I117:Y118"/>
    <mergeCell ref="Z117:AD117"/>
    <mergeCell ref="AE117:AT117"/>
    <mergeCell ref="Z118:AD118"/>
    <mergeCell ref="AE121:AT121"/>
    <mergeCell ref="C120:H122"/>
    <mergeCell ref="Y122:AD122"/>
    <mergeCell ref="Y121:AD121"/>
    <mergeCell ref="Y120:AD120"/>
    <mergeCell ref="Y119:AD119"/>
    <mergeCell ref="Q119:X119"/>
    <mergeCell ref="I119:P119"/>
    <mergeCell ref="Q120:X122"/>
    <mergeCell ref="C43:H43"/>
    <mergeCell ref="E71:H73"/>
    <mergeCell ref="J71:K71"/>
    <mergeCell ref="M71:N71"/>
    <mergeCell ref="C77:H77"/>
    <mergeCell ref="I77:X77"/>
    <mergeCell ref="C80:H81"/>
    <mergeCell ref="I80:J81"/>
    <mergeCell ref="K80:K81"/>
    <mergeCell ref="L80:M81"/>
    <mergeCell ref="N80:N81"/>
    <mergeCell ref="O80:P81"/>
    <mergeCell ref="E74:H76"/>
    <mergeCell ref="C78:H79"/>
    <mergeCell ref="C49:H50"/>
    <mergeCell ref="C48:H48"/>
    <mergeCell ref="X48:AC50"/>
    <mergeCell ref="U48:W50"/>
    <mergeCell ref="O48:T48"/>
    <mergeCell ref="O49:T50"/>
    <mergeCell ref="I48:N48"/>
    <mergeCell ref="I49:N50"/>
    <mergeCell ref="C51:H51"/>
    <mergeCell ref="M74:N74"/>
    <mergeCell ref="AJ81:AK81"/>
    <mergeCell ref="AL81:AM81"/>
    <mergeCell ref="AF81:AG81"/>
    <mergeCell ref="AD81:AE81"/>
    <mergeCell ref="AB81:AC81"/>
    <mergeCell ref="Z81:AA81"/>
    <mergeCell ref="AD49:AF50"/>
    <mergeCell ref="I61:AT62"/>
    <mergeCell ref="AN80:AO80"/>
    <mergeCell ref="AN81:AO81"/>
    <mergeCell ref="AH81:AI81"/>
    <mergeCell ref="J51:M51"/>
    <mergeCell ref="AB64:AT65"/>
    <mergeCell ref="AB66:AT66"/>
    <mergeCell ref="I63:AA63"/>
    <mergeCell ref="AB63:AT63"/>
    <mergeCell ref="I64:AA65"/>
    <mergeCell ref="I66:AA66"/>
    <mergeCell ref="Q74:AT74"/>
    <mergeCell ref="I75:AT76"/>
    <mergeCell ref="Q80:Q81"/>
    <mergeCell ref="R80:S81"/>
    <mergeCell ref="T80:Y81"/>
    <mergeCell ref="I67:AA68"/>
    <mergeCell ref="I72:M73"/>
    <mergeCell ref="N72:U73"/>
    <mergeCell ref="V72:AC73"/>
    <mergeCell ref="AD72:AK73"/>
    <mergeCell ref="AL72:AT73"/>
    <mergeCell ref="J52:K52"/>
    <mergeCell ref="M52:N52"/>
    <mergeCell ref="AJ48:AK48"/>
    <mergeCell ref="AM49:AN50"/>
    <mergeCell ref="AO49:AP50"/>
    <mergeCell ref="AG48:AH48"/>
    <mergeCell ref="AD48:AF48"/>
    <mergeCell ref="O51:X51"/>
    <mergeCell ref="Z51:AI51"/>
    <mergeCell ref="AK51:AT51"/>
    <mergeCell ref="V53:AC54"/>
    <mergeCell ref="AD53:AK54"/>
    <mergeCell ref="AQ49:AR50"/>
    <mergeCell ref="AS49:AT50"/>
    <mergeCell ref="AG49:AH50"/>
    <mergeCell ref="AI49:AJ50"/>
    <mergeCell ref="AK49:AL50"/>
    <mergeCell ref="AB67:AT68"/>
    <mergeCell ref="I60:AT60"/>
    <mergeCell ref="AL43:AT43"/>
    <mergeCell ref="M46:AT47"/>
    <mergeCell ref="J70:M70"/>
    <mergeCell ref="O70:X70"/>
    <mergeCell ref="Z70:AI70"/>
    <mergeCell ref="AK70:AT70"/>
    <mergeCell ref="AA44:AT44"/>
    <mergeCell ref="U39:Z39"/>
    <mergeCell ref="I40:AT41"/>
    <mergeCell ref="C42:H42"/>
    <mergeCell ref="I42:AT42"/>
    <mergeCell ref="I43:N43"/>
    <mergeCell ref="O43:Q43"/>
    <mergeCell ref="R43:W43"/>
    <mergeCell ref="X43:AB43"/>
    <mergeCell ref="AC43:AE43"/>
    <mergeCell ref="C38:H38"/>
    <mergeCell ref="AE38:AT38"/>
    <mergeCell ref="I38:X38"/>
    <mergeCell ref="Y38:AD38"/>
    <mergeCell ref="C40:H41"/>
    <mergeCell ref="AA39:AE39"/>
    <mergeCell ref="AF39:AG39"/>
    <mergeCell ref="AH39:AM39"/>
    <mergeCell ref="AN39:AR39"/>
    <mergeCell ref="AS39:AT39"/>
    <mergeCell ref="C39:H39"/>
    <mergeCell ref="I39:J39"/>
    <mergeCell ref="K39:L39"/>
    <mergeCell ref="N39:O39"/>
    <mergeCell ref="Q39:R39"/>
    <mergeCell ref="S39:T39"/>
    <mergeCell ref="AF43:AK43"/>
    <mergeCell ref="C3:AT4"/>
    <mergeCell ref="C5:AT12"/>
    <mergeCell ref="M25:AT26"/>
    <mergeCell ref="C35:H37"/>
    <mergeCell ref="J35:K35"/>
    <mergeCell ref="M35:N35"/>
    <mergeCell ref="C27:H27"/>
    <mergeCell ref="I28:AT30"/>
    <mergeCell ref="C31:H33"/>
    <mergeCell ref="C20:H22"/>
    <mergeCell ref="I20:AM22"/>
    <mergeCell ref="AO20:AQ22"/>
    <mergeCell ref="AR20:AT22"/>
    <mergeCell ref="AK34:AT34"/>
    <mergeCell ref="C28:H30"/>
    <mergeCell ref="C34:H34"/>
    <mergeCell ref="I27:AT27"/>
    <mergeCell ref="I36:M37"/>
    <mergeCell ref="C18:H19"/>
    <mergeCell ref="L18:O19"/>
    <mergeCell ref="S18:V19"/>
    <mergeCell ref="I13:AT13"/>
    <mergeCell ref="C23:AT24"/>
    <mergeCell ref="N36:U37"/>
  </mergeCells>
  <phoneticPr fontId="3"/>
  <conditionalFormatting sqref="AG48:AL48">
    <cfRule type="expression" dxfId="220" priority="158" stopIfTrue="1">
      <formula>$AV$48=0</formula>
    </cfRule>
  </conditionalFormatting>
  <conditionalFormatting sqref="I99 AG99 I105">
    <cfRule type="expression" dxfId="219" priority="149" stopIfTrue="1">
      <formula>I99=""</formula>
    </cfRule>
  </conditionalFormatting>
  <conditionalFormatting sqref="I101:P102">
    <cfRule type="expression" dxfId="218" priority="148" stopIfTrue="1">
      <formula>$O$101=""</formula>
    </cfRule>
  </conditionalFormatting>
  <conditionalFormatting sqref="V101:AA102">
    <cfRule type="expression" dxfId="217" priority="147" stopIfTrue="1">
      <formula>$Z$101=""</formula>
    </cfRule>
  </conditionalFormatting>
  <conditionalFormatting sqref="S99:AA100">
    <cfRule type="expression" dxfId="216" priority="146" stopIfTrue="1">
      <formula>$AV$99=0</formula>
    </cfRule>
  </conditionalFormatting>
  <conditionalFormatting sqref="AO99:AT100">
    <cfRule type="expression" dxfId="215" priority="145" stopIfTrue="1">
      <formula>$AV$100=0</formula>
    </cfRule>
  </conditionalFormatting>
  <conditionalFormatting sqref="V103:AI104">
    <cfRule type="expression" dxfId="214" priority="144" stopIfTrue="1">
      <formula>OR($V$103="",$X$103="",$Z$103="",$AB$103="",$AD$103="",$AF$103="",$AH$103="")</formula>
    </cfRule>
  </conditionalFormatting>
  <conditionalFormatting sqref="I27">
    <cfRule type="expression" dxfId="213" priority="141">
      <formula>$I$27=""</formula>
    </cfRule>
  </conditionalFormatting>
  <conditionalFormatting sqref="I103:P104">
    <cfRule type="expression" dxfId="212" priority="140">
      <formula>$AV$103=0</formula>
    </cfRule>
  </conditionalFormatting>
  <conditionalFormatting sqref="I48:T50">
    <cfRule type="expression" dxfId="211" priority="139" stopIfTrue="1">
      <formula>I48=""</formula>
    </cfRule>
  </conditionalFormatting>
  <conditionalFormatting sqref="I112:X115">
    <cfRule type="expression" dxfId="210" priority="137" stopIfTrue="1">
      <formula>I112=""</formula>
    </cfRule>
  </conditionalFormatting>
  <conditionalFormatting sqref="AB18:AT19">
    <cfRule type="expression" dxfId="209" priority="135" stopIfTrue="1">
      <formula>$AV$13=0</formula>
    </cfRule>
  </conditionalFormatting>
  <conditionalFormatting sqref="AE118">
    <cfRule type="expression" dxfId="208" priority="134" stopIfTrue="1">
      <formula>AE118=""</formula>
    </cfRule>
  </conditionalFormatting>
  <conditionalFormatting sqref="I13:AT17">
    <cfRule type="expression" dxfId="207" priority="2899" stopIfTrue="1">
      <formula>$AV$18=FALSE</formula>
    </cfRule>
  </conditionalFormatting>
  <conditionalFormatting sqref="AI49:AJ50">
    <cfRule type="expression" dxfId="206" priority="127">
      <formula>$AI$49=""</formula>
    </cfRule>
  </conditionalFormatting>
  <conditionalFormatting sqref="AM49:AN50">
    <cfRule type="expression" dxfId="205" priority="126">
      <formula>$AM$49=""</formula>
    </cfRule>
  </conditionalFormatting>
  <conditionalFormatting sqref="AQ49:AR50">
    <cfRule type="expression" dxfId="204" priority="125">
      <formula>$AQ$49=""</formula>
    </cfRule>
  </conditionalFormatting>
  <conditionalFormatting sqref="I77">
    <cfRule type="expression" dxfId="203" priority="118" stopIfTrue="1">
      <formula>I77=""</formula>
    </cfRule>
  </conditionalFormatting>
  <conditionalFormatting sqref="N91 AB91 AN91 AQ91 AS91">
    <cfRule type="expression" dxfId="202" priority="2918" stopIfTrue="1">
      <formula>AND(OR($AV$90=TRUE,$AW$90=TRUE,$AX$90=TRUE,$AY$90=TRUE,$AZ$90=TRUE,$BA$90=TRUE,$BB$90=TRUE,$BC$90=TRUE),N91="")</formula>
    </cfRule>
  </conditionalFormatting>
  <conditionalFormatting sqref="N91 AB91 AN91:AT91">
    <cfRule type="expression" dxfId="201" priority="2923" stopIfTrue="1">
      <formula>AND($AV$90=FALSE,$AW$90=FALSE,$AX$90=FALSE,$AY$90=FALSE,$AZ$90=FALSE,$BA$90=FALSE,$BB$90=FALSE,$BC$90=FALSE)</formula>
    </cfRule>
  </conditionalFormatting>
  <conditionalFormatting sqref="I82:AT83">
    <cfRule type="expression" dxfId="200" priority="114">
      <formula>$I$82=""</formula>
    </cfRule>
  </conditionalFormatting>
  <conditionalFormatting sqref="I80:J81">
    <cfRule type="expression" dxfId="199" priority="113">
      <formula>$I$80=""</formula>
    </cfRule>
  </conditionalFormatting>
  <conditionalFormatting sqref="L80:M81">
    <cfRule type="expression" dxfId="198" priority="112">
      <formula>$L$80=""</formula>
    </cfRule>
  </conditionalFormatting>
  <conditionalFormatting sqref="O80:P81">
    <cfRule type="expression" dxfId="197" priority="111">
      <formula>$O$80=""</formula>
    </cfRule>
  </conditionalFormatting>
  <conditionalFormatting sqref="R80:S81">
    <cfRule type="expression" dxfId="196" priority="110">
      <formula>$R$80=""</formula>
    </cfRule>
  </conditionalFormatting>
  <conditionalFormatting sqref="I86:S87">
    <cfRule type="expression" dxfId="195" priority="108">
      <formula>$I$86=""</formula>
    </cfRule>
    <cfRule type="expression" dxfId="194" priority="109">
      <formula>$I$86="00：選択して下さい"</formula>
    </cfRule>
  </conditionalFormatting>
  <conditionalFormatting sqref="AE113:AT113">
    <cfRule type="expression" dxfId="193" priority="105">
      <formula>$AE$113=""</formula>
    </cfRule>
  </conditionalFormatting>
  <conditionalFormatting sqref="AE115">
    <cfRule type="expression" dxfId="192" priority="104">
      <formula>$AE$115=""</formula>
    </cfRule>
  </conditionalFormatting>
  <conditionalFormatting sqref="Z86">
    <cfRule type="expression" dxfId="191" priority="2924">
      <formula>AND($AV$87="05",$Z$86="")</formula>
    </cfRule>
  </conditionalFormatting>
  <conditionalFormatting sqref="I55:X55">
    <cfRule type="expression" dxfId="190" priority="102">
      <formula>$I$55=""</formula>
    </cfRule>
  </conditionalFormatting>
  <conditionalFormatting sqref="I28:AT30">
    <cfRule type="expression" dxfId="189" priority="101">
      <formula>$I$28=""</formula>
    </cfRule>
  </conditionalFormatting>
  <conditionalFormatting sqref="J35:K35">
    <cfRule type="expression" dxfId="188" priority="99">
      <formula>$J$35=""</formula>
    </cfRule>
  </conditionalFormatting>
  <conditionalFormatting sqref="M35:N35">
    <cfRule type="expression" dxfId="187" priority="98">
      <formula>$M$35=""</formula>
    </cfRule>
  </conditionalFormatting>
  <conditionalFormatting sqref="I38:X38">
    <cfRule type="expression" dxfId="186" priority="96">
      <formula>$I$38=""</formula>
    </cfRule>
  </conditionalFormatting>
  <conditionalFormatting sqref="K39:L39">
    <cfRule type="expression" dxfId="185" priority="95">
      <formula>$K$39=""</formula>
    </cfRule>
  </conditionalFormatting>
  <conditionalFormatting sqref="N39:O39">
    <cfRule type="expression" dxfId="184" priority="94">
      <formula>$N$39=""</formula>
    </cfRule>
  </conditionalFormatting>
  <conditionalFormatting sqref="Q39:R39">
    <cfRule type="expression" dxfId="183" priority="93">
      <formula>$Q$39=""</formula>
    </cfRule>
  </conditionalFormatting>
  <conditionalFormatting sqref="AA39">
    <cfRule type="expression" dxfId="182" priority="92">
      <formula>$AA$39=""</formula>
    </cfRule>
  </conditionalFormatting>
  <conditionalFormatting sqref="AN39:AR39">
    <cfRule type="expression" dxfId="181" priority="91">
      <formula>$AN$39=""</formula>
    </cfRule>
  </conditionalFormatting>
  <conditionalFormatting sqref="I40:AT41">
    <cfRule type="expression" dxfId="180" priority="90">
      <formula>$I$40=""</formula>
    </cfRule>
  </conditionalFormatting>
  <conditionalFormatting sqref="I43:N43">
    <cfRule type="expression" dxfId="179" priority="88">
      <formula>$I$43=""</formula>
    </cfRule>
  </conditionalFormatting>
  <conditionalFormatting sqref="X43:AB43">
    <cfRule type="expression" dxfId="178" priority="87">
      <formula>$X$43=""</formula>
    </cfRule>
  </conditionalFormatting>
  <conditionalFormatting sqref="I64">
    <cfRule type="expression" dxfId="177" priority="85">
      <formula>$I$64=""</formula>
    </cfRule>
  </conditionalFormatting>
  <conditionalFormatting sqref="AB64">
    <cfRule type="expression" dxfId="176" priority="84">
      <formula>$AV$64="NG"</formula>
    </cfRule>
  </conditionalFormatting>
  <conditionalFormatting sqref="I88">
    <cfRule type="expression" dxfId="175" priority="82">
      <formula>$I$88=""</formula>
    </cfRule>
  </conditionalFormatting>
  <conditionalFormatting sqref="AA88">
    <cfRule type="expression" dxfId="174" priority="81">
      <formula>$AA$88=""</formula>
    </cfRule>
  </conditionalFormatting>
  <conditionalFormatting sqref="AG88:AJ89">
    <cfRule type="expression" dxfId="173" priority="80">
      <formula>$AG$88=""</formula>
    </cfRule>
  </conditionalFormatting>
  <conditionalFormatting sqref="AP88:AS89">
    <cfRule type="expression" dxfId="172" priority="79">
      <formula>$AP$88=""</formula>
    </cfRule>
  </conditionalFormatting>
  <conditionalFormatting sqref="I123:AT123">
    <cfRule type="expression" dxfId="171" priority="78">
      <formula>$AV$123=0</formula>
    </cfRule>
  </conditionalFormatting>
  <conditionalFormatting sqref="AE120:AT120">
    <cfRule type="expression" dxfId="170" priority="77">
      <formula>$AE$120=""</formula>
    </cfRule>
  </conditionalFormatting>
  <conditionalFormatting sqref="AE122">
    <cfRule type="expression" dxfId="169" priority="75">
      <formula>$AE$122=""</formula>
    </cfRule>
  </conditionalFormatting>
  <conditionalFormatting sqref="AI90">
    <cfRule type="expression" dxfId="168" priority="74" stopIfTrue="1">
      <formula>OR($AV$90=TRUE,$AW$90=TRUE,$AX$90=TRUE,$AY$90=TRUE,$AZ$90=TRUE,$BA$90=TRUE,$BB$90=TRUE,$BC$90=TRUE)</formula>
    </cfRule>
  </conditionalFormatting>
  <conditionalFormatting sqref="I67:AA68">
    <cfRule type="expression" dxfId="167" priority="72">
      <formula>$I$67=""</formula>
    </cfRule>
  </conditionalFormatting>
  <conditionalFormatting sqref="AB67:AT68">
    <cfRule type="expression" dxfId="166" priority="71">
      <formula>$AV$67="NG"</formula>
    </cfRule>
  </conditionalFormatting>
  <conditionalFormatting sqref="I31">
    <cfRule type="expression" dxfId="165" priority="70">
      <formula>$AV$31="NG"</formula>
    </cfRule>
  </conditionalFormatting>
  <conditionalFormatting sqref="I107">
    <cfRule type="expression" dxfId="164" priority="67" stopIfTrue="1">
      <formula>I107=""</formula>
    </cfRule>
  </conditionalFormatting>
  <conditionalFormatting sqref="AE117:AT117">
    <cfRule type="expression" dxfId="163" priority="66">
      <formula>$AE$117=""</formula>
    </cfRule>
  </conditionalFormatting>
  <conditionalFormatting sqref="I84:AT85">
    <cfRule type="expression" dxfId="162" priority="64">
      <formula>$AV$84="NG"</formula>
    </cfRule>
  </conditionalFormatting>
  <conditionalFormatting sqref="I20:AT22">
    <cfRule type="expression" dxfId="161" priority="63">
      <formula>$AV$21=0</formula>
    </cfRule>
  </conditionalFormatting>
  <conditionalFormatting sqref="AL43:AT43">
    <cfRule type="expression" dxfId="160" priority="61">
      <formula>AND($AL$43="",$AV$13&lt;&gt;2)</formula>
    </cfRule>
    <cfRule type="expression" dxfId="159" priority="62">
      <formula>$AV$13=2</formula>
    </cfRule>
  </conditionalFormatting>
  <conditionalFormatting sqref="I75:AT76">
    <cfRule type="expression" dxfId="158" priority="58">
      <formula>$AV$75="NG"</formula>
    </cfRule>
  </conditionalFormatting>
  <conditionalFormatting sqref="I60:AT62">
    <cfRule type="expression" dxfId="157" priority="57">
      <formula>I60=""</formula>
    </cfRule>
  </conditionalFormatting>
  <conditionalFormatting sqref="X48">
    <cfRule type="expression" dxfId="156" priority="56" stopIfTrue="1">
      <formula>X48=""</formula>
    </cfRule>
  </conditionalFormatting>
  <conditionalFormatting sqref="I119:X122">
    <cfRule type="expression" dxfId="155" priority="55">
      <formula>I119=""</formula>
    </cfRule>
  </conditionalFormatting>
  <conditionalFormatting sqref="I36">
    <cfRule type="expression" dxfId="154" priority="53">
      <formula>OR(AV36="00",AV36="")</formula>
    </cfRule>
  </conditionalFormatting>
  <conditionalFormatting sqref="Y34:AI34">
    <cfRule type="expression" dxfId="153" priority="34">
      <formula>$Z$34=""</formula>
    </cfRule>
  </conditionalFormatting>
  <conditionalFormatting sqref="N36">
    <cfRule type="expression" dxfId="152" priority="33">
      <formula>N36=""</formula>
    </cfRule>
  </conditionalFormatting>
  <conditionalFormatting sqref="V36">
    <cfRule type="expression" dxfId="151" priority="32">
      <formula>V36=""</formula>
    </cfRule>
  </conditionalFormatting>
  <conditionalFormatting sqref="AD36">
    <cfRule type="expression" dxfId="150" priority="31">
      <formula>AD36=""</formula>
    </cfRule>
  </conditionalFormatting>
  <conditionalFormatting sqref="N34:X34">
    <cfRule type="expression" dxfId="149" priority="30">
      <formula>$O$34=""</formula>
    </cfRule>
  </conditionalFormatting>
  <conditionalFormatting sqref="J52:K52">
    <cfRule type="expression" dxfId="148" priority="28">
      <formula>$J$52=""</formula>
    </cfRule>
  </conditionalFormatting>
  <conditionalFormatting sqref="M52:N52">
    <cfRule type="expression" dxfId="147" priority="27">
      <formula>$M$52=""</formula>
    </cfRule>
  </conditionalFormatting>
  <conditionalFormatting sqref="I53">
    <cfRule type="expression" dxfId="146" priority="26">
      <formula>OR(AV53="00",AV53="")</formula>
    </cfRule>
  </conditionalFormatting>
  <conditionalFormatting sqref="Y51:AI51">
    <cfRule type="expression" dxfId="145" priority="25">
      <formula>$Z$51=""</formula>
    </cfRule>
  </conditionalFormatting>
  <conditionalFormatting sqref="N53">
    <cfRule type="expression" dxfId="144" priority="24">
      <formula>N53=""</formula>
    </cfRule>
  </conditionalFormatting>
  <conditionalFormatting sqref="V53">
    <cfRule type="expression" dxfId="143" priority="23">
      <formula>V53=""</formula>
    </cfRule>
  </conditionalFormatting>
  <conditionalFormatting sqref="AD53">
    <cfRule type="expression" dxfId="142" priority="22">
      <formula>AD53=""</formula>
    </cfRule>
  </conditionalFormatting>
  <conditionalFormatting sqref="N51:X51">
    <cfRule type="expression" dxfId="141" priority="21">
      <formula>$O$51=""</formula>
    </cfRule>
  </conditionalFormatting>
  <conditionalFormatting sqref="J71:K71">
    <cfRule type="expression" dxfId="140" priority="20">
      <formula>$J$71=""</formula>
    </cfRule>
  </conditionalFormatting>
  <conditionalFormatting sqref="M71:N71">
    <cfRule type="expression" dxfId="139" priority="19">
      <formula>$M$71=""</formula>
    </cfRule>
  </conditionalFormatting>
  <conditionalFormatting sqref="I72">
    <cfRule type="expression" dxfId="138" priority="18">
      <formula>OR(AV72="00",AV72="")</formula>
    </cfRule>
  </conditionalFormatting>
  <conditionalFormatting sqref="Y70:AI70">
    <cfRule type="expression" dxfId="137" priority="17">
      <formula>$Z$70=""</formula>
    </cfRule>
  </conditionalFormatting>
  <conditionalFormatting sqref="N72">
    <cfRule type="expression" dxfId="136" priority="16">
      <formula>N72=""</formula>
    </cfRule>
  </conditionalFormatting>
  <conditionalFormatting sqref="V72">
    <cfRule type="expression" dxfId="135" priority="15">
      <formula>V72=""</formula>
    </cfRule>
  </conditionalFormatting>
  <conditionalFormatting sqref="AD72">
    <cfRule type="expression" dxfId="134" priority="14">
      <formula>AD72=""</formula>
    </cfRule>
  </conditionalFormatting>
  <conditionalFormatting sqref="N70:X70">
    <cfRule type="expression" dxfId="133" priority="13">
      <formula>$O$70=""</formula>
    </cfRule>
  </conditionalFormatting>
  <conditionalFormatting sqref="I70:AT73">
    <cfRule type="expression" dxfId="132" priority="12">
      <formula>$AV$69=TRUE</formula>
    </cfRule>
  </conditionalFormatting>
  <conditionalFormatting sqref="I18:AA19">
    <cfRule type="expression" dxfId="131" priority="11">
      <formula>$AV$12=0</formula>
    </cfRule>
  </conditionalFormatting>
  <conditionalFormatting sqref="I66:AA66">
    <cfRule type="expression" dxfId="130" priority="8">
      <formula>$I$66=""</formula>
    </cfRule>
  </conditionalFormatting>
  <conditionalFormatting sqref="AE31:AT33">
    <cfRule type="expression" dxfId="129" priority="7">
      <formula>$AV$32="NG"</formula>
    </cfRule>
  </conditionalFormatting>
  <conditionalFormatting sqref="I92:Q93">
    <cfRule type="expression" dxfId="128" priority="6">
      <formula>$AV$93=0</formula>
    </cfRule>
  </conditionalFormatting>
  <conditionalFormatting sqref="X92:AF93">
    <cfRule type="expression" dxfId="127" priority="5">
      <formula>$AW$93=0</formula>
    </cfRule>
  </conditionalFormatting>
  <conditionalFormatting sqref="AM92:AT93">
    <cfRule type="expression" dxfId="126" priority="4">
      <formula>$AX$93=0</formula>
    </cfRule>
  </conditionalFormatting>
  <conditionalFormatting sqref="I94:Q95">
    <cfRule type="expression" dxfId="125" priority="3">
      <formula>$AV$95=0</formula>
    </cfRule>
  </conditionalFormatting>
  <conditionalFormatting sqref="X94:AF95">
    <cfRule type="expression" dxfId="124" priority="2">
      <formula>$AW$95=0</formula>
    </cfRule>
  </conditionalFormatting>
  <conditionalFormatting sqref="AM94:AT95">
    <cfRule type="expression" dxfId="123" priority="1">
      <formula>$AX$95=0</formula>
    </cfRule>
  </conditionalFormatting>
  <dataValidations xWindow="645" yWindow="551" count="102">
    <dataValidation type="whole" imeMode="disabled" allowBlank="1" showInputMessage="1" showErrorMessage="1" sqref="I101:P102 V101:AA102 V103:AI104">
      <formula1>0</formula1>
      <formula2>9</formula2>
    </dataValidation>
    <dataValidation type="whole" imeMode="disabled" allowBlank="1" showInputMessage="1" showErrorMessage="1" sqref="AI49:AJ50">
      <formula1>1900</formula1>
      <formula2>2300</formula2>
    </dataValidation>
    <dataValidation type="whole" imeMode="disabled" allowBlank="1" showInputMessage="1" showErrorMessage="1" sqref="AN91:AO91">
      <formula1>1000</formula1>
      <formula2>2300</formula2>
    </dataValidation>
    <dataValidation type="textLength" imeMode="disabled" operator="equal" allowBlank="1" showInputMessage="1" showErrorMessage="1" sqref="M52:N52 M35:N35 M74:N74 M71:N71">
      <formula1>4</formula1>
    </dataValidation>
    <dataValidation type="textLength" imeMode="disabled" operator="equal" allowBlank="1" showInputMessage="1" showErrorMessage="1" sqref="J35:K35 J74:K74 J52:K52 J71:K71">
      <formula1>3</formula1>
    </dataValidation>
    <dataValidation type="custom" imeMode="fullKatakana" allowBlank="1" showInputMessage="1" showErrorMessage="1" errorTitle="カナ入力" error="カナで入力して下さい" sqref="I116:Y116">
      <formula1>AND(I116=PHONETIC(I116), LEN(I116)*2=LENB(I116))</formula1>
    </dataValidation>
    <dataValidation type="custom" imeMode="fullKatakana" allowBlank="1" showInputMessage="1" showErrorMessage="1" errorTitle="中黒" error="中黒点（・）はご使用いただけません。_x000a_ピリオド（.）をご使用ください。"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 sqref="I105:AT106">
      <formula1>ISERROR(FIND("・",I105))</formula1>
    </dataValidation>
    <dataValidation type="whole" imeMode="disabled" allowBlank="1" showInputMessage="1" showErrorMessage="1" sqref="AQ49:AR50 Q39:R39 AS91">
      <formula1>1</formula1>
      <formula2>31</formula2>
    </dataValidation>
    <dataValidation type="whole" imeMode="disabled" allowBlank="1" showInputMessage="1" showErrorMessage="1" sqref="N39:O39 AM49:AN50 AQ91">
      <formula1>1</formula1>
      <formula2>12</formula2>
    </dataValidation>
    <dataValidation allowBlank="1" showInputMessage="1" showErrorMessage="1" promptTitle="免許名称" prompt="免許番号（数字）以外全てこちらに記入して下さい_x000a_例：○○許可証△△県指令第XXXXX号の場合_x000a_免許名称欄に『○○許可証△△県指令』と記載_x000a_免許番号欄に『XXXXX』_x000a_と記載" sqref="N91:V91"/>
    <dataValidation type="textLength" imeMode="hiragana" operator="lessThanOrEqual" allowBlank="1" showInputMessage="1" showErrorMessage="1" errorTitle="文字数制限がございます" error="200文字以内でご記入ください。" sqref="I40:AT41">
      <formula1>200</formula1>
    </dataValidation>
    <dataValidation type="whole" imeMode="disabled" allowBlank="1" showInputMessage="1" showErrorMessage="1" promptTitle="年商" prompt="設立初年度などは『0』とご入力下さい。" sqref="AN39:AR39">
      <formula1>0</formula1>
      <formula2>999999999</formula2>
    </dataValidation>
    <dataValidation type="whole" imeMode="disabled" allowBlank="1" showInputMessage="1" showErrorMessage="1" sqref="AA39:AE39">
      <formula1>0</formula1>
      <formula2>99999999</formula2>
    </dataValidation>
    <dataValidation type="list" allowBlank="1" showInputMessage="1" showErrorMessage="1" sqref="AL87:AT87">
      <formula1>■取扱区分</formula1>
    </dataValidation>
    <dataValidation type="textLength" imeMode="halfAlpha" operator="equal" allowBlank="1" showInputMessage="1" showErrorMessage="1" sqref="AG65449:AK65449 AG130985:AK130985 AG196521:AK196521 AG262057:AK262057 AG327593:AK327593 AG393129:AK393129 AG458665:AK458665 AG524201:AK524201 AG589737:AK589737 AG655273:AK655273 AG720809:AK720809 AG786345:AK786345 AG851881:AK851881 AG917417:AK917417 AG982953:AK982953">
      <formula1>7</formula1>
    </dataValidation>
    <dataValidation type="whole" imeMode="halfAlpha" allowBlank="1" showInputMessage="1" showErrorMessage="1" sqref="AN65501:AO65501 AN131037:AO131037 AN196573:AO196573 AN262109:AO262109 AN327645:AO327645 AN393181:AO393181 AN458717:AO458717 AN524253:AO524253 AN589789:AO589789 AN655325:AO655325 AN720861:AO720861 AN786397:AO786397 AN851933:AO851933 AN917469:AO917469 AN983005:AO983005">
      <formula1>1000</formula1>
      <formula2>2099</formula2>
    </dataValidation>
    <dataValidation type="whole" imeMode="halfAlpha" allowBlank="1" showInputMessage="1" showErrorMessage="1" sqref="W65496:X65496 W131032:X131032 W196568:X196568 W262104:X262104 W327640:X327640 W393176:X393176 W458712:X458712 W524248:X524248 W589784:X589784 W655320:X655320 W720856:X720856 W786392:X786392 W851928:X851928 W917464:X917464 W983000:X983000">
      <formula1>2014</formula1>
      <formula2>2099</formula2>
    </dataValidation>
    <dataValidation type="list" allowBlank="1" showInputMessage="1" showErrorMessage="1" sqref="AL983002:AT983002 AL917466:AT917466 AL851930:AT851930 AL786394:AT786394 AL720858:AT720858 AL655322:AT655322 AL589786:AT589786 AL524250:AT524250 AL458714:AT458714 AL393178:AT393178 AL327642:AT327642 AL262106:AT262106 AL196570:AT196570 AL131034:AT131034 AL65498:AT65498">
      <formula1>$AZ$2:$AZ$9</formula1>
    </dataValidation>
    <dataValidation imeMode="halfAlpha" allowBlank="1" showInputMessage="1" showErrorMessage="1" prompt="特商法ページのURLを記載して下さい。_x000a_その際、http://やhttps://を省略しないようお願いいたします。" sqref="I65643:AI65643 I131179:AI131179 I196715:AI196715 I262251:AI262251 I327787:AI327787 I393323:AI393323 I458859:AI458859 I524395:AI524395 I589931:AI589931 I655467:AI655467 I721003:AI721003 I786539:AI786539 I852075:AI852075 I917611:AI917611 I983147:AI983147"/>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983120:Y983121 I65616:Y65617 I131152:Y131153 I196688:Y196689 I262224:Y262225 I327760:Y327761 I393296:Y393297 I458832:Y458833 I524368:Y524369 I589904:Y589905 I655440:Y655441 I720976:Y720977 I786512:Y786513 I852048:Y852049 I917584:Y917585"/>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983123:Y983124 I65619:Y65620 I131155:Y131156 I196691:Y196692 I262227:Y262228 I327763:Y327764 I393299:Y393300 I458835:Y458836 I524371:Y524372 I589907:Y589908 I655443:Y655444 I720979:Y720980 I786515:Y786516 I852051:Y852052 I917587:Y917588"/>
    <dataValidation imeMode="hiragana" allowBlank="1" showInputMessage="1" showErrorMessage="1" promptTitle="売上報告担当" prompt="収納レポートやご請求書の送付先となります。" sqref="I983126:Y983127 I65622:Y65623 I131158:Y131159 I196694:Y196695 I262230:Y262231 I327766:Y327767 I393302:Y393303 I458838:Y458839 I524374:Y524375 I589910:Y589911 I655446:Y655447 I720982:Y720983 I786518:Y786519 I852054:Y852055 I917590:Y917591"/>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983142:AT983143 I65638:AT65639 I131174:AT131175 I196710:AT196711 I262246:AT262247 I327782:AT327783 I393318:AT393319 I458854:AT458855 I524390:AT524391 I589926:AT589927 I655462:AT655463 I720998:AT720999 I786534:AT786535 I852070:AT852071 I917606:AT917607"/>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982993:AT982994 I65489:AT65490 I131025:AT131026 I196561:AT196562 I262097:AT262098 I327633:AT327634 I393169:AT393170 I458705:AT458706 I524241:AT524242 I589777:AT589778 I655313:AT655314 I720849:AT720850 I786385:AT786386 I851921:AT851922 I917457:AT917458">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982996:AA982997 I65492:AA65493 I131028:AA131029 I196564:AA196565 I262100:AA262101 I327636:AA327637 I393172:AA393173 I458708:AA458709 I524244:AA524245 I589780:AA589781 I655316:AA655317 I720852:AA720853 I786388:AA786389 I851924:AA851925 I917460:AA917461">
      <formula1>12</formula1>
    </dataValidation>
    <dataValidation type="whole" imeMode="halfAlpha" allowBlank="1" showInputMessage="1" showErrorMessage="1" sqref="U982971:W982972 Q65480:R65480 Q131016:R131016 Q196552:R196552 Q262088:R262088 Q327624:R327624 Q393160:R393160 Q458696:R458696 Q524232:R524232 Q589768:R589768 Q655304:R655304 Q720840:R720840 Q786376:R786376 Q851912:R851912 Q917448:R917448 Q982984:R982984 AB65496 AB131032 AB196568 AB262104 AB327640 AB393176 AB458712 AB524248 AB589784 AB655320 AB720856 AB786392 AB851928 AB917464 AB983000 AS65501 AS131037 AS196573 AS262109 AS327645 AS393181 AS458717 AS524253 AS589789 AS655325 AS720861 AS786397 AS851933 AS917469 AS983005 U65467:W65468 U131003:W131004 U196539:W196540 U262075:W262076 U327611:W327612 U393147:W393148 U458683:W458684 U524219:W524220 U589755:W589756 U655291:W655292 U720827:W720828 U786363:W786364 U851899:W851900 U917435:W917436">
      <formula1>1</formula1>
      <formula2>31</formula2>
    </dataValidation>
    <dataValidation imeMode="hiragana" allowBlank="1" showInputMessage="1" showErrorMessage="1" promptTitle="会社所在地" prompt="都道府県名からご記入下さい" sqref="I982981:AT982982 I65477:AT65478 I131013:AT131014 I196549:AT196550 I262085:AT262086 I327621:AT327622 I393157:AT393158 I458693:AT458694 I524229:AT524230 I589765:AT589766 I655301:AT655302 I720837:AT720838 I786373:AT786374 I851909:AT851910 I917445:AT917446"/>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47:AF983047 AC65543:AF65543 AC131079:AF131079 AC196615:AF196615 AC262151:AF262151 AC327687:AF327687 AC393223:AF393223 AC458759:AF458759 AC524295:AF524295 AC589831:AF589831 AC655367:AF655367 AC720903:AF720903 AC786439:AF786439 AC851975:AF851975 AC917511:AF917511">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47:AJ983047 AG65543:AJ65543 AG131079:AJ131079 AG196615:AJ196615 AG262151:AJ262151 AG327687:AJ327687 AG393223:AJ393223 AG458759:AJ458759 AG524295:AJ524295 AG589831:AJ589831 AG655367:AJ655367 AG720903:AJ720903 AG786439:AJ786439 AG851975:AJ851975 AG917511:AJ917511">
      <formula1>#REF!</formula1>
    </dataValidation>
    <dataValidation type="textLength" imeMode="halfAlpha" operator="greaterThanOrEqual" allowBlank="1" showInputMessage="1" showErrorMessage="1" sqref="AB65501:AH65501 AB131037:AH131037 AB196573:AH196573 AB262109:AH262109 AB327645:AH327645 AB393181:AH393181 AB458717:AH458717 AB524253:AH524253 AB589789:AH589789 AB655325:AH655325 AB720861:AH720861 AB786397:AH786397 AB851933:AH851933 AB917469:AH917469 AB983005:AH983005">
      <formula1>1</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982998:AH982999 I65494:AH65495 I131030:AH131031 I196566:AH196567 I262102:AH262103 I327638:AH327639 I393174:AH393175 I458710:AH458711 I524246:AH524247 I589782:AH589783 I655318:AH655319 I720854:AH720855 I786390:AH786391 I851926:AH851927 I917462:AH917463"/>
    <dataValidation imeMode="fullKatakana" allowBlank="1" showInputMessage="1" showErrorMessage="1" sqref="I983125:Y983125 I65472:AT65472 I131008:AT131008 I196544:AT196544 I262080:AT262080 I327616:AT327616 I393152:AT393152 I458688:AT458688 I524224:AT524224 I589760:AT589760 I655296:AT655296 I720832:AT720832 I786368:AT786368 I851904:AT851904 I917440:AT917440 I982976:AT982976 I917589:Y917589 I65475:AT65475 I131011:AT131011 I196547:AT196547 I262083:AT262083 I327619:AT327619 I393155:AT393155 I458691:AT458691 I524227:AT524227 I589763:AT589763 I655299:AT655299 I720835:AT720835 I786371:AT786371 I851907:AT851907 I917443:AT917443 I982979:AT982979 I852053:Y852053 I65483:Q65483 I131019:Q131019 I196555:Q196555 I262091:Q262091 I327627:Q327627 I393163:Q393163 I458699:Q458699 I524235:Q524235 I589771:Q589771 I655307:Q655307 I720843:Q720843 I786379:Q786379 I851915:Q851915 I917451:Q917451 I982987:Q982987 I786517:Y786517 I65491:AA65491 I131027:AA131027 I196563:AA196563 I262099:AA262099 I327635:AA327635 I393171:AA393171 I458707:AA458707 I524243:AA524243 I589779:AA589779 I655315:AA655315 I720851:AA720851 I786387:AA786387 I851923:AA851923 I917459:AA917459 I982995:AA982995 I720981:Y720981 I65615:Y65615 I131151:Y131151 I196687:Y196687 I262223:Y262223 I327759:Y327759 I393295:Y393295 I458831:Y458831 I524367:Y524367 I589903:Y589903 I655439:Y655439 I720975:Y720975 I786511:Y786511 I852047:Y852047 I917583:Y917583 I983119:Y983119 I655445:Y655445 I65618:Y65618 I131154:Y131154 I196690:Y196690 I262226:Y262226 I327762:Y327762 I393298:Y393298 I458834:Y458834 I524370:Y524370 I589906:Y589906 I655442:Y655442 I720978:Y720978 I786514:Y786514 I852050:Y852050 I917586:Y917586 I983122:Y983122 I589909:Y589909 I65621:Y65621 I131157:Y131157 I196693:Y196693 I262229:Y262229 I327765:Y327765 I393301:Y393301 I458837:Y458837 I524373:Y524373"/>
    <dataValidation imeMode="hiragana" allowBlank="1" showInputMessage="1" showErrorMessage="1" promptTitle="ご確認下さい！" prompt="該当サイトが公開前の場合、必ず別途サービス概要資料や商材価格表をご提出下さい。" sqref="I983001:AK983002 I65497:AK65498 I131033:AK131034 I196569:AK196570 I262105:AK262106 I327641:AK327642 I393177:AK393178 I458713:AK458714 I524249:AK524250 I589785:AK589786 I655321:AK655322 I720857:AK720858 I786393:AK786394 I851929:AK851930 I917465:AK917466"/>
    <dataValidation type="whole" imeMode="halfAlpha" allowBlank="1" showInputMessage="1" showErrorMessage="1" sqref="P982971:R982972 AM65484:AN65485 AM131020:AN131021 AM196556:AN196557 AM262092:AN262093 AM327628:AN327629 AM393164:AN393165 AM458700:AN458701 AM524236:AN524237 AM589772:AN589773 AM655308:AN655309 AM720844:AN720845 AM786380:AN786381 AM851916:AN851917 AM917452:AN917453 AM982988:AN982989 P917435:R917436 N65480:O65480 N131016:O131016 N196552:O196552 N262088:O262088 N327624:O327624 N393160:O393160 N458696:O458696 N524232:O524232 N589768:O589768 N655304:O655304 N720840:O720840 N786376:O786376 N851912:O851912 N917448:O917448 N982984:O982984 Z65496 Z131032 Z196568 Z262104 Z327640 Z393176 Z458712 Z524248 Z589784 Z655320 Z720856 Z786392 Z851928 Z917464 Z983000 AQ65501 AQ131037 AQ196573 AQ262109 AQ327645 AQ393181 AQ458717 AQ524253 AQ589789 AQ655325 AQ720861 AQ786397 AQ851933 AQ917469 AQ983005 P65467:R65468 P131003:R131004 P196539:R196540 P262075:R262076 P327611:R327612 P393147:R393148 P458683:R458684 P524219:R524220 P589755:R589756 P655291:R655292 P720827:R720828 P786363:R786364 P851899:R851900">
      <formula1>1</formula1>
      <formula2>12</formula2>
    </dataValidation>
    <dataValidation type="whole" imeMode="halfAlpha" allowBlank="1" showInputMessage="1" showErrorMessage="1" sqref="K65467:M65468 K131003:M131004 K196539:M196540 K262075:M262076 K327611:M327612 K393147:M393148 K458683:M458684 K524219:M524220 K589755:M589756 K655291:M655292 K720827:M720828 K786363:M786364 K851899:M851900 K917435:M917436 K982971:M982972">
      <formula1>2014</formula1>
      <formula2>2020</formula2>
    </dataValidation>
    <dataValidation type="textLength" imeMode="halfAlpha" operator="equal" allowBlank="1" showInputMessage="1" showErrorMessage="1" sqref="M983128:N983128 M65476:P65476 M131012:P131012 M196548:P196548 M262084:P262084 M327620:P327620 M393156:P393156 M458692:P458692 M524228:P524228 M589764:P589764 M655300:P655300 M720836:P720836 M786372:P786372 M851908:P851908 M917444:P917444 M982980:P982980 O35:P35 M65624:N65624 M131160:N131160 M196696:N196696 M262232:N262232 M327768:N327768 M393304:N393304 M458840:N458840 M524376:N524376 M589912:N589912 M655448:N655448 M720984:N720984 M786520:N786520 M852056:N852056 M917592:N917592 O74:P74 O52:P52 O71:P71">
      <formula1>4</formula1>
    </dataValidation>
    <dataValidation type="textLength" imeMode="halfAlpha" operator="equal" allowBlank="1" showInputMessage="1" showErrorMessage="1" sqref="J983128:K983128 J65476:K65476 J131012:K131012 J196548:K196548 J262084:K262084 J327620:K327620 J393156:K393156 J458692:K458692 J524228:K524228 J589764:K589764 J655300:K655300 J720836:K720836 J786372:K786372 J851908:K851908 J917444:K917444 J982980:K982980 J917592:K917592 J65624:K65624 J131160:K131160 J196696:K196696 J262232:K262232 J327768:K327768 J393304:K393304 J458840:K458840 J524376:K524376 J589912:K589912 J655448:K655448 J720984:K720984 J786520:K786520 J852056:K852056">
      <formula1>3</formula1>
    </dataValidation>
    <dataValidation type="whole" imeMode="halfAlpha" allowBlank="1" showInputMessage="1" showErrorMessage="1" sqref="K982984:L982984 K65480:L65480 K131016:L131016 K196552:L196552 K262088:L262088 K327624:L327624 K393160:L393160 K458696:L458696 K524232:L524232 K589768:L589768 K655304:L655304 K720840:L720840 K786376:L786376 K851912:L851912 K917448:L917448">
      <formula1>1000</formula1>
      <formula2>2020</formula2>
    </dataValidation>
    <dataValidation type="textLength" imeMode="halfAlpha" operator="lessThanOrEqual" allowBlank="1" showInputMessage="1" showErrorMessage="1" errorTitle="文字数制限がございます" error="25文字を超える設定は出来ません。" sqref="AB982996:AT982997 AB65492:AT65493 AB131028:AT131029 AB196564:AT196565 AB262100:AT262101 AB327636:AT327637 AB393172:AT393173 AB458708:AT458709 AB524244:AT524245 AB589780:AT589781 AB655316:AT655317 AB720852:AT720853 AB786388:AT786389 AB851924:AT851925 AB917460:AT917461">
      <formula1>25</formula1>
    </dataValidation>
    <dataValidation type="whole" imeMode="halfAlpha" allowBlank="1" showInputMessage="1" showErrorMessage="1" sqref="AI982988:AJ982989 AI65484:AJ65485 AI131020:AJ131021 AI196556:AJ196557 AI262092:AJ262093 AI327628:AJ327629 AI393164:AJ393165 AI458700:AJ458701 AI524236:AJ524237 AI589772:AJ589773 AI655308:AJ655309 AI720844:AJ720845 AI786380:AJ786381 AI851916:AJ851917 AI917452:AJ917453">
      <formula1>1900</formula1>
      <formula2>2020</formula2>
    </dataValidation>
    <dataValidation type="textLength" imeMode="halfAlpha" allowBlank="1" showInputMessage="1" showErrorMessage="1" sqref="I65449 I130985 I196521 I262057 I327593 I393129 I458665 I524201 I589737 I655273 I720809 I786345 I851881 I917417 I982953">
      <formula1>5</formula1>
      <formula2>5</formula2>
    </dataValidation>
    <dataValidation type="textLength" imeMode="halfAlpha" allowBlank="1" showInputMessage="1" showErrorMessage="1" sqref="R65449 R130985 R196521 R262057 R327593 R393129 R458665 R524201 R589737 R655273 R720809 R786345 R851881 R917417 R982953">
      <formula1>3</formula1>
      <formula2>3</formula2>
    </dataValidation>
    <dataValidation type="whole" imeMode="halfAlpha" allowBlank="1" showInputMessage="1" showErrorMessage="1" sqref="AA982984:AE982984 AA65480:AE65480 AA131016:AE131016 AA196552:AE196552 AA262088:AE262088 AA327624:AE327624 AA393160:AE393160 AA458696:AE458696 AA524232:AE524232 AA589768:AE589768 AA655304:AE655304 AA720840:AE720840 AA786376:AE786376 AA851912:AE851912 AA917448:AE917448">
      <formula1>0</formula1>
      <formula2>99999999999</formula2>
    </dataValidation>
    <dataValidation type="whole" imeMode="halfAlpha" allowBlank="1" showInputMessage="1" showErrorMessage="1" promptTitle="年商" prompt="設立初年度などは『0』とご入力下さい。" sqref="AN982984:AR982984 AN65480:AR65480 AN131016:AR131016 AN196552:AR196552 AN262088:AR262088 AN327624:AR327624 AN393160:AR393160 AN458696:AR458696 AN524232:AR524232 AN589768:AR589768 AN655304:AR655304 AN720840:AR720840 AN786376:AR786376 AN851912:AR851912 AN917448:AR917448">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67:AJ65468 AH131003:AJ131004 AH196539:AJ196540 AH262075:AJ262076 AH327611:AJ327612 AH393147:AJ393148 AH458683:AJ458684 AH524219:AJ524220 AH589755:AJ589756 AH655291:AJ655292 AH720827:AJ720828 AH786363:AJ786364 AH851899:AJ851900 AH917435:AJ917436 AH982971:AJ982972">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67:AN65468 AM131003:AN131004 AM196539:AN196540 AM262075:AN262076 AM327611:AN327612 AM393147:AN393148 AM458683:AN458684 AM524219:AN524220 AM589755:AN589756 AM655291:AN655292 AM720827:AN720828 AM786363:AN786364 AM851899:AN851900 AM917435:AN917436 AM982971:AN982972">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67:AR65468 AQ131003:AR131004 AQ196539:AR196540 AQ262075:AR262076 AQ327611:AR327612 AQ393147:AR393148 AQ458683:AR458684 AQ524219:AR524220 AQ589755:AR589756 AQ655291:AR655292 AQ720827:AR720828 AQ786363:AR786364 AQ851899:AR851900 AQ917435:AR917436 AQ982971:AR982972">
      <formula1>1</formula1>
      <formula2>31</formula2>
    </dataValidation>
    <dataValidation imeMode="halfAlpha" allowBlank="1" showInputMessage="1" showErrorMessage="1" promptTitle="FAX番号" prompt="FAXが無い場合は『00-0000-0000』とご入力下さい。" sqref="AE917592:AT917592 AE65479:AT65479 AE131015:AT131015 AE196551:AT196551 AE262087:AT262087 AE327623:AT327623 AE393159:AT393159 AE458695:AT458695 AE524231:AT524231 AE589767:AT589767 AE655303:AT655303 AE720839:AT720839 AE786375:AT786375 AE851911:AT851911 AE917447:AT917447 AE982983:AT982983 AE983128:AT983128 AE65624:AT65624 AE131160:AT131160 AE196696:AT196696 AE262232:AT262232 AE327768:AT327768 AE393304:AT393304 AE458840:AT458840 AE524376:AT524376 AE589912:AT589912 AE655448:AT655448 AE720984:AT720984 AE786520:AT786520 AE852056:AT852056"/>
    <dataValidation imeMode="halfAlpha" allowBlank="1" showInputMessage="1" showErrorMessage="1" promptTitle="メールアドレス" prompt="グループアドレスのご指定を推奨しております。" sqref="AE983121:AT983121 AE65617:AT65617 AE131153:AT131153 AE196689:AT196689 AE262225:AT262225 AE327761:AT327761 AE393297:AT393297 AE458833:AT458833 AE524369:AT524369 AE589905:AT589905 AE655441:AT655441 AE720977:AT720977 AE786513:AT786513 AE852049:AT852049 AE917585:AT917585"/>
    <dataValidation allowBlank="1" showInputMessage="1" showErrorMessage="1" promptTitle="E-mailアドレス" prompt="設定できるE-mailアドレスは1つです。_x000a_メーリングリストのご指定を推奨しております。" sqref="Z65617:AD65617 Z131153:AD131153 Z196689:AD196689 Z262225:AD262225 Z327761:AD327761 Z393297:AD393297 Z458833:AD458833 Z524369:AD524369 Z589905:AD589905 Z655441:AD655441 Z720977:AD720977 Z786513:AD786513 Z852049:AD852049 Z917585:AD917585 Z983121:AD983121 Y115"/>
    <dataValidation imeMode="hiragana" allowBlank="1" showInputMessage="1" showErrorMessage="1" sqref="I65481:AT65481 I131017:AT131017 I196553:AT196553 I262089:AT262089 I327625:AT327625 I393161:AT393161 I458697:AT458697 I524233:AT524233 I589769:AT589769 I655305:AT655305 I720841:AT720841 I786377:AT786377 I851913:AT851913 I917449:AT917449 I982985:AT982985 AB786557 I65473:AT65474 I131009:AT131010 I196545:AT196546 I262081:AT262082 I327617:AT327618 I393153:AT393154 I458689:AT458690 I524225:AT524226 I589761:AT589762 I655297:AT655298 I720833:AT720834 I786369:AT786370 I851905:AT851906 I917441:AT917442 I982977:AT982978 AB917629 W65483:AA65485 W131019:AA131021 W196555:AA196557 W262091:AA262093 W327627:AA327629 W393163:AA393165 W458699:AA458701 W524235:AA524237 W589771:AA589773 W655307:AA655309 W720843:AA720845 W786379:AA786381 W851915:AA851917 W917451:AA917453 W982987:AA982989 AB983165 I65484:Q65485 I131020:Q131021 I196556:Q196557 I262092:Q262093 I327628:Q327629 I393164:Q393165 I458700:Q458701 I524236:Q524237 I589772:Q589773 I655308:Q655309 I720844:Q720845 I786380:Q786381 I851916:Q851917 I917452:Q917453 I982988:Q982989 I65625:AT65626 I131161:AT131162 I196697:AT196698 I262233:AT262234 I327769:AT327770 I393305:AT393306 I458841:AT458842 I524377:AT524378 I589913:AT589914 I655449:AT655450 I720985:AT720986 I786521:AT786522 I852057:AT852058 I917593:AT917594 I983129:AT983130 AB721021 AE65615:AT65615 AE131151:AT131151 AE196687:AT196687 AE262223:AT262223 AE327759:AT327759 AE393295:AT393295 AE458831:AT458831 AE524367:AT524367 AE589903:AT589903 AE655439:AT655439 AE720975:AT720975 AE786511:AT786511 AE852047:AT852047 AE917583:AT917583 AE983119:AT983119 I107:AT108 AE65618:AT65618 AE131154:AT131154 AE196690:AT196690 AE262226:AT262226 AE327762:AT327762 AE393298:AT393298 AE458834:AT458834 AE524370:AT524370 AE589906:AT589906 AE655442:AT655442 AE720978:AT720978 AE786514:AT786514 AE852050:AT852050 AE917586:AT917586 AE983122:AT983122 AB852093 AE65621:AT65621 AE131157:AT131157 AE196693:AT196693 AE262229:AT262229 AE327765:AT327765 AE393301:AT393301 AE458837:AT458837 AE524373:AT524373 AE589909:AT589909 AE655445:AT655445 AE720981:AT720981 AE786517:AT786517 AE852053:AT852053 AE917589:AT917589 AE983125:AT983125 I99:R100 I65630:R65631 I131166:R131167 I196702:R196703 I262238:R262239 I327774:R327775 I393310:R393311 I458846:R458847 I524382:R524383 I589918:R589919 I655454:R655455 I720990:R720991 I786526:R786527 I852062:R852063 I917598:R917599 I983134:R983135 AG99:AN100 AG65630:AN65631 AG131166:AN131167 AG196702:AN196703 AG262238:AN262239 AG327774:AN327775 AG393310:AN393311 AG458846:AN458847 AG524382:AN524383 AG589918:AN589919 AG655454:AN655455 AG720990:AN720991 AG786526:AN786527 AG852062:AN852063 AG917598:AN917599 AG983134:AN983135 I124:AT124 I65636:AT65637 I131172:AT131173 I196708:AT196709 I262244:AT262245 I327780:AT327781 I393316:AT393317 I458852:AT458853 I524388:AT524389 I589924:AT589925 I655460:AT655461 I720996:AT720997 I786532:AT786533 I852068:AT852069 I917604:AT917605 I983140:AT983141 S65651:AT65651 S131187:AT131187 S196723:AT196723 S262259:AT262259 S327795:AT327795 S393331:AT393331 S458867:AT458867 S524403:AT524403 S589939:AT589939 S655475:AT655475 S721011:AT721011 S786547:AT786547 S852083:AT852083 S917619:AT917619 S983155:AT983155 U65652:AS65652 U131188:AS131188 U196724:AS196724 U262260:AS262260 U327796:AS327796 U393332:AS393332 U458868:AS458868 U524404:AS524404 U589940:AS589940 U655476:AS655476 U721012:AS721012 U786548:AS786548 U852084:AS852084 U917620:AS917620 U983156:AS983156 N65653:AA65653 N131189:AA131189 N196725:AA196725 N262261:AA262261 N327797:AA327797 N393333:AA393333 N458869:AA458869 N524405:AA524405 N589941:AA589941 N655477:AA655477 N721013:AA721013 N786549:AA786549 N852085:AA852085 N917621:AA917621 N983157:AA983157 AG65653:AT65653 AG131189:AT131189 AG196725:AT196725 AG262261:AT262261 AG327797:AT327797 AG393333:AT393333 AG458869:AT458869 AG524405:AT524405 AG589941:AT589941 AG655477:AT655477 AG721013:AT721013 AG786549:AT786549 AG852085:AT852085 AG917621:AT917621 AG983157:AT983157 X65654:AS65654 X131190:AS131190 X196726:AS196726 X262262:AS262262 X327798:AS327798 X393334:AS393334 X458870:AS458870 X524406:AS524406 X589942:AS589942 X655478:AS655478 X721014:AS721014 X786550:AS786550 X852086:AS852086 X917622:AS917622 X983158:AS983158 N65655:AA65656 N131191:AA131192 N196727:AA196728 N262263:AA262264 N327799:AA327800 N393335:AA393336 N458871:AA458872 N524407:AA524408 N589943:AA589944 N655479:AA655480 N721015:AA721016 N786551:AA786552 N852087:AA852088 N917623:AA917624 N983159:AA983160 AG65655:AT65656 AG131191:AT131192 AG196727:AT196728 AG262263:AT262264 AG327799:AT327800 AG393335:AT393336 AG458871:AT458872 AG524407:AT524408 AG589943:AT589944 AG655479:AT655480 AG721015:AT721016 AG786551:AT786552 AG852087:AT852088 AG917623:AT917624 AG983159:AT983160 U65648:AS65649 U131184:AS131185 U196720:AS196721 U262256:AS262257 U327792:AS327793 U393328:AS393329 U458864:AS458865 U524400:AS524401 U589936:AS589937 U655472:AS655473 U721008:AS721009 U786544:AS786545 U852080:AS852081 U917616:AS917617 U983152:AS983153 I65647:Y65647 I131183:Y131183 I196719:Y196719 I262255:Y262255 I327791:Y327791 I393327:Y393327 I458863:Y458863 I524399:Y524399 I589935:Y589935 I655471:Y655471 I721007:Y721007 I786543:Y786543 I852079:Y852079 I917615:Y917615 I983151:Y983151 AE65647:AT65647 AE131183:AT131183 AE196719:AT196719 AE262255:AT262255 AE327791:AT327791 AE393327:AT393327 AE458863:AT458863 AE524399:AT524399 AE589935:AT589935 AE655471:AT655471 AE721007:AT721007 AE786543:AT786543 AE852079:AT852079 AE917615:AT917615 AE983151:AT983151 X65646:AT65646 X131182:AT131182 X196718:AT196718 X262254:AT262254 X327790:AT327790 X393326:AT393326 X458862:AT458862 X524398:AT524398 X589934:AT589934 X655470:AT655470 X721006:AT721006 X786542:AT786542 X852078:AT852078 X917614:AT917614 X983150:AT983150 Z65645:AT65645 Z131181:AT131181 Z196717:AT196717 Z262253:AT262253 Z327789:AT327789 Z393325:AT393325 Z458861:AT458861 Z524397:AT524397 Z589933:AT589933 Z655469:AT655469 Z721005:AT721005 Z786541:AT786541 Z852077:AT852077 Z917613:AT917613 Z983149:AT983149 W65650 W131186 W196722 W262258 W327794 W393330 W458866 W524402 W589938 W655474 W721010 W786546 W852082 W917618 W983154 W65657:W65660 W131193:W131196 W196729:W196732 W262265:W262268 W327801:W327804 W393337:W393340 W458873:W458876 W524409:W524412 W589945:W589948 W655481:W655484 W721017:W721020 W786553:W786556 W852089:W852092 W917625:W917628 W983161:W983164 AB65661 AB131197 AB196733 AB262269 AB327805 AB393341 AB458877 AB524413 AB589949 AB655485 X48"/>
    <dataValidation imeMode="halfAlpha" allowBlank="1" showInputMessage="1" showErrorMessage="1" sqref="AF65644:AT65644 AF131180:AT131180 AF196716:AT196716 AF262252:AT262252 AF327788:AT327788 AF393324:AT393324 AF458860:AT458860 AF524396:AT524396 AF589932:AT589932 AF655468:AT655468 AF721004:AT721004 AF786540:AT786540 AF852076:AT852076 AF917612:AT917612 AF983148:AT983148 V524386:AI524387 I65479:X65479 I131015:X131015 I196551:X196551 I262087:X262087 I327623:X327623 I393159:X393159 I458695:X458695 I524231:X524231 I589767:X589767 I655303:X655303 I720839:X720839 I786375:X786375 I851911:X851911 I917447:X917447 I982983:X982983 V983138:AI983139 AQ65484:AR65485 AQ131020:AR131021 AQ196556:AR196557 AQ262092:AR262093 AQ327628:AR327629 AQ393164:AR393165 AQ458700:AR458701 AQ524236:AR524237 AQ589772:AR589773 AQ655308:AR655309 AQ720844:AR720845 AQ786380:AR786381 AQ851916:AR851917 AQ917452:AR917453 AQ982988:AR982989 V262242:AI262243 I65482:AT65482 I131018:AT131018 I196554:AT196554 I262090:AT262090 I327626:AT327626 I393162:AT393162 I458698:AT458698 I524234:AT524234 I589770:AT589770 I655306:AT655306 I720842:AT720842 I786378:AT786378 I851914:AT851914 I917450:AT917450 I982986:AT982986 V852066:AI852067 AC65499:AE65499 AC131035:AE131035 AC196571:AE196571 AC262107:AE262107 AC327643:AE327643 AC393179:AE393179 AC458715:AE458715 AC524251:AE524251 AC589787:AE589787 AC655323:AE655323 AC720859:AE720859 AC786395:AE786395 AC851931:AE851931 AC917467:AE917467 AC983003:AE983003 V786530:AI786531 AH65499:AJ65499 AH131035:AJ131035 AH196571:AJ196571 AH262107:AJ262107 AH327643:AJ327643 AH393179:AJ393179 AH458715:AJ458715 AH524251:AJ524251 AH589787:AJ589787 AH655323:AJ655323 AH720859:AJ720859 AH786395:AJ786395 AH851931:AJ851931 AH917467:AJ917467 AH983003:AJ983003 V917602:AI917603 AQ65499:AS65499 AQ131035:AS131035 AQ196571:AS196571 AQ262107:AS262107 AQ327643:AS327643 AQ393179:AS393179 AQ458715:AS458715 AQ524251:AS524251 AQ589787:AS589787 AQ655323:AS655323 AQ720859:AS720859 AQ786395:AS786395 AQ851931:AS851931 AQ917467:AS917467 AQ983003:AS983003 V458850:AI458851 AE65616:AT65616 AE131152:AT131152 AE196688:AT196688 AE262224:AT262224 AE327760:AT327760 AE393296:AT393296 AE458832:AT458832 AE524368:AT524368 AE589904:AT589904 AE655440:AT655440 AE720976:AT720976 AE786512:AT786512 AE852048:AT852048 AE917584:AT917584 AE983120:AT983120 V393314:AI393315 AE65619:AT65620 AE131155:AT131156 AE196691:AT196692 AE262227:AT262228 AE327763:AT327764 AE393299:AT393300 AE458835:AT458836 AE524371:AT524372 AE589907:AT589908 AE655443:AT655444 AE720979:AT720980 AE786515:AT786516 AE852051:AT852052 AE917587:AT917588 AE983123:AT983124 V327778:AI327779 AE65622:AT65623 AE131158:AT131159 AE196694:AT196695 AE262230:AT262231 AE327766:AT327767 AE393302:AT393303 AE458838:AT458839 AE524374:AT524375 AE589910:AT589911 AE655446:AT655447 AE720982:AT720983 AE786518:AT786519 AE852054:AT852055 AE917590:AT917591 AE983126:AT983127 V720994:AI720995 I65632:P65633 I131168:P131169 I196704:P196705 I262240:P262241 I327776:P327777 I393312:P393313 I458848:P458849 I524384:P524385 I589920:P589921 I655456:P655457 I720992:P720993 I786528:P786529 I852064:P852065 I917600:P917601 I983136:P983137 V655458:AI655459 V65632:AA65633 V131168:AA131169 V196704:AA196705 V262240:AA262241 V327776:AA327777 V393312:AA393313 V458848:AA458849 V524384:AA524385 V589920:AA589921 V655456:AA655457 V720992:AA720993 V786528:AA786529 V852064:AA852065 V917600:AA917601 V983136:AA983137 V589922:AI589923 V65634:AI65635 V131170:AI131171 V196706:AI196707"/>
    <dataValidation type="list" allowBlank="1" showInputMessage="1" showErrorMessage="1" sqref="I982954 I917418 I851882 I786346 I720810 I655274 I589738 I524202 I458666 I393130 I327594 I262058 I196522 I130986 I65450 L983099:N983107 L65520:N65521 L131056:N131057 L196592:N196593 L262128:N262129 L327664:N327665 L393200:N393201 L458736:N458737 L524272:N524273 L589808:N589809 L655344:N655345 L720880:N720881 L786416:N786417 L851952:N851953 L917488:N917489 L983024:N983025 L65523:N65525 L131059:N131061 L196595:N196597 L262131:N262133 L327667:N327669 L393203:N393205 L458739:N458741 L524275:N524277 L589811:N589813 L655347:N655349 L720883:N720885 L786419:N786421 L851955:N851957 L917491:N917493 L983027:N983029 L65528:N65534 L131064:N131070 L196600:N196606 L262136:N262142 L327672:N327678 L393208:N393214 L458744:N458750 L524280:N524286 L589816:N589822 L655352:N655358 L720888:N720894 L786424:N786430 L851960:N851966 L917496:N917502 L983032:N983038 L65537:N65543 L131073:N131079 L196609:N196615 L262145:N262151 L327681:N327687 L393217:N393223 L458753:N458759 L524289:N524295 L589825:N589831 L655361:N655367 L720897:N720903 L786433:N786439 L851969:N851975 L917505:N917511 L983041:N983047 L65546:N65549 L131082:N131085 L196618:N196621 L262154:N262157 L327690:N327693 L393226:N393229 L458762:N458765 L524298:N524301 L589834:N589837 L655370:N655373 L720906:N720909 L786442:N786445 L851978:N851981 L917514:N917517 L983050:N983053 L65552:N65556 L131088:N131092 L196624:N196628 L262160:N262164 L327696:N327700 L393232:N393236 L458768:N458772 L524304:N524308 L589840:N589844 L655376:N655380 L720912:N720916 L786448:N786452 L851984:N851988 L917520:N917524 L983056:N983060 L65559:N65561 L131095:N131097 L196631:N196633 L262167:N262169 L327703:N327705 L393239:N393241 L458775:N458777 L524311:N524313 L589847:N589849 L655383:N655385 L720919:N720921 L786455:N786457 L851991:N851993 L917527:N917529 L983063:N983065 L65564:N65566 L131100:N131102 L196636:N196638 L262172:N262174 L327708:N327710 L393244:N393246 L458780:N458782 L524316:N524318 L589852:N589854 L655388:N655390 L720924:N720926 L786460:N786462 L851996:N851998 L917532:N917534 L983068:N983070 L65569:N65592 L131105:N131128 L196641:N196664 L262177:N262200 L327713:N327736 L393249:N393272 L458785:N458808 L524321:N524344 L589857:N589880 L655393:N655416 L720929:N720952 L786465:N786488 L852001:N852024 L917537:N917560 L983073:N983096 L65595:N65603 L131131:N131139 L196667:N196675 L262203:N262211 L327739:N327747 L393275:N393283 L458811:N458819 L524347:N524355 L589883:N589891 L655419:N655427 L720955:N720963 L786491:N786499 L852027:N852035 L917563:N917571 C65524:I65524 C131060:I131060 C196596:I196596 C262132:I262132 C327668:I327668 C393204:I393204 C458740:I458740 C524276:I524276 C589812:I589812 C655348:I655348 C720884:I720884 C786420:I786420 C851956:I851956 C917492:I917492 C983028:I983028 L983015:P983018 L65511:P65514 L131047:P131050 L196583:P196586 L262119:P262122 L327655:P327658 L393191:P393194 L458727:P458730 L524263:P524266 L589799:P589802 L655335:P655338 L720871:P720874 L786407:P786410 L851943:P851946 L917479:P917482 C983015:I983015 C65511:I65511 C131047:I131047 C196583:I196583 C262119:I262119 C327655:I327655 C393191:I393191 C458727:I458727 C524263:I524263 C589799:I589799 C655335:I655335 C720871:I720871 C786407:I786407 C851943:I851943 C917479:I917479 C983024:I983025 C65520:I65521 C131056:I131057 C196592:I196593 C262128:I262129 C327664:I327665 C393200:I393201 C458736:I458737 C524272:I524273 C589808:I589809 C655344:I655345 C720880:I720881 C786416:I786417 C851952:I851953 C917488:I917489">
      <formula1>#REF!</formula1>
    </dataValidation>
    <dataValidation type="custom" imeMode="disabled" allowBlank="1" showInputMessage="1" showErrorMessage="1" errorTitle="桁数チェック" error="半角英数字128文字以内で入力してください。" sqref="AA45:AT45 I44:Z45">
      <formula1>LENB(A6)&lt;129</formula1>
    </dataValidation>
    <dataValidation type="custom" imeMode="disabled" allowBlank="1" showInputMessage="1" showErrorMessage="1" errorTitle="桁数チェック" error="半角英数字128文字以内で入力してください。" sqref="I46:L47">
      <formula1>LENB(A5)&lt;129</formula1>
    </dataValidation>
    <dataValidation imeMode="disabled" allowBlank="1" showInputMessage="1" showErrorMessage="1" promptTitle="事業展開店舗数" prompt="事業全体における展開店舗数をご記入ください" sqref="I43:N43"/>
    <dataValidation type="list" allowBlank="1" showInputMessage="1" showErrorMessage="1" sqref="L80:M81 R80:S81">
      <formula1>■分</formula1>
    </dataValidation>
    <dataValidation type="list" allowBlank="1" showInputMessage="1" showErrorMessage="1" sqref="I80:J81 O80:P81">
      <formula1>■時間</formula1>
    </dataValidation>
    <dataValidation type="whole" imeMode="hiragana" allowBlank="1" errorTitle="文字数制限がございます" error="200文字以内でご記入下さい。" promptTitle="ご確認下さい！" prompt="毎月のクレジットカード取扱金額の目安をご記載ください。" sqref="AE88:AE89">
      <formula1>0</formula1>
      <formula2>999999999</formula2>
    </dataValidation>
    <dataValidation type="textLength" imeMode="hiragana" operator="lessThanOrEqual" allowBlank="1" showErrorMessage="1" errorTitle="文字数制限がございます" error="200文字以内でご記入ください。" promptTitle="業種" prompt="決済の対象となる取扱い商品及び、サービスを出来るだけ具体的にご記入下さい。" sqref="I82:AT83">
      <formula1>200</formula1>
    </dataValidation>
    <dataValidation type="custom" imeMode="disabled" allowBlank="1" showInputMessage="1" showErrorMessage="1" errorTitle="桁数チェック" error="半角英数字128文字以内で入力してください。" prompt="http://やhttps://を省略せずご入力下さい。_x000a_企業HPや店舗HPがございましたら、ご入力ください。_x000a_いずれのHPも無い場合には、ハイフン等を入力せず空欄にしてください。" sqref="I42:AT42">
      <formula1>LENB(A4)&lt;129</formula1>
    </dataValidation>
    <dataValidation type="custom" imeMode="disabled" allowBlank="1" showInputMessage="1" showErrorMessage="1" errorTitle="電話番号" error="半角でご入力下さい。_x000a_ハイフンもご入力下さい。" sqref="AE117:AT117 I38:X38 I55:X55 I77:X77 AE113:AT113 AE120:AT120">
      <formula1>IF(AND(COUNTIF(I38,"*-*-*")&gt;0,ISNUMBER(VALUE(SUBSTITUTE(I38,"-",""))),LENB(I38)&lt;14,LENB(I38)&gt;9),TRUE,FALSE)</formula1>
    </dataValidation>
    <dataValidation type="textLength" operator="lessThanOrEqual" showInputMessage="1" showErrorMessage="1" errorTitle="文字数制限" error="20文字以内でお願いいたします。" promptTitle="下記の決済手段をお申込の場合は入力ください。" prompt="・Alipay・Alipay+_x000a_・WeChat Pay_x000a_・銀聯_x000a_・JKOPAY" sqref="AB64:AT65">
      <formula1>20</formula1>
    </dataValidation>
    <dataValidation type="custom" imeMode="disabled" allowBlank="1" showInputMessage="1" showErrorMessage="1" errorTitle="電話番号" error="半角でご入力下さい。_x000a_ハイフンもご入力下さい。" promptTitle="FAX番号" prompt="FAXが無い場合は、ハイフン等を入力せず空欄にしてください。" sqref="AE55:AT55 AE38:AT38">
      <formula1>IF(AND(COUNTIF(AE38,"*-*-*")&gt;0,ISNUMBER(VALUE(SUBSTITUTE(AE38,"-",""))),LENB(AE38)&lt;14,LENB(AE38)&gt;9),TRUE,FALSE)</formula1>
    </dataValidation>
    <dataValidation imeMode="hiragana" allowBlank="1" showInputMessage="1" showErrorMessage="1" promptTitle="部署名" prompt="特に無い場合には、ハイフン等を入力せず空欄にしてください。" sqref="AE112:AT112 AE119:AT119 AE116:AT116"/>
    <dataValidation type="custom" imeMode="disabled" allowBlank="1" showInputMessage="1" showErrorMessage="1" errorTitle="電話番号" error="半角でご入力下さい。_x000a_ハイフンもご入力下さい。" promptTitle="FAX番号" prompt="FAXが無い場合には、ハイフン等を入力せず空欄にしてください。" sqref="AE121:AT121 AE114:AT114">
      <formula1>IF(AND(COUNTIF(AE114,"*-*-*")&gt;0,ISNUMBER(VALUE(SUBSTITUTE(AE114,"-",""))),LENB(AE114)&lt;14,LENB(AE114)&gt;9),TRUE,FALSE)</formula1>
    </dataValidation>
    <dataValidation type="list" allowBlank="1" showInputMessage="1" showErrorMessage="1" promptTitle="販売形態" prompt="複数の形態で営業されている場合には、本サービスを利用する売上規模の一番大きい、メインの販売形態についてご入力ください。" sqref="I86:S87">
      <formula1>■販売形態</formula1>
    </dataValidation>
    <dataValidation type="custom" imeMode="hiragana" allowBlank="1" showInputMessage="1" showErrorMessage="1" errorTitle="入力文字制限" error="スペースは入力できません。" promptTitle="運用担当" prompt="契約手続き完了のご依頼、決済機関からの問い合わせのご連絡、メンテナンスのご案内などをお送りする先となります。" sqref="I113:X115">
      <formula1>LEN(SUBSTITUTE(SUBSTITUTE(I113,"　","")," ",""))=LEN(I113)</formula1>
    </dataValidation>
    <dataValidation type="custom" imeMode="hiragana" allowBlank="1" showInputMessage="1" showErrorMessage="1" errorTitle="入力文字制限" error="スペースは入力できません。" promptTitle="売上報告担当" prompt="収納明細書や請求書をお送りする先となります。" sqref="I120:X122">
      <formula1>LEN(SUBSTITUTE(SUBSTITUTE(I120,"　","")," ",""))=LEN(I120)</formula1>
    </dataValidation>
    <dataValidation type="whole" imeMode="disabled" operator="greaterThanOrEqual" allowBlank="1" showInputMessage="1" showErrorMessage="1" errorTitle="商品価格帯" error="半角数字でご入力ください" sqref="AG88:AJ89 AA88:AD89">
      <formula1>1</formula1>
    </dataValidation>
    <dataValidation type="whole" imeMode="disabled" operator="greaterThanOrEqual" allowBlank="1" showInputMessage="1" showErrorMessage="1" errorTitle="平均購入額" error="半角数字でご入力ください" sqref="AP88:AS89">
      <formula1>1</formula1>
    </dataValidation>
    <dataValidation type="textLength" operator="lessThanOrEqual" allowBlank="1" showInputMessage="1" showErrorMessage="1" errorTitle="文字数制限" error="32文字以内で設定をお願いいたします。" promptTitle="ブランド名" prompt="会社名ではなく、ブランド名をご記載ください。_x000a_店舗名は含めないでください。" sqref="I67:AA68">
      <formula1>32</formula1>
    </dataValidation>
    <dataValidation imeMode="hiragana" allowBlank="1" showInputMessage="1" showErrorMessage="1" promptTitle="法人名" prompt="謄本などの企業書類と同じ言語・同じ表記で記載をお願いします。" sqref="I28:AT30"/>
    <dataValidation imeMode="off" operator="lessThanOrEqual" allowBlank="1" showInputMessage="1" errorTitle="アルファベット表記" error="半角英数字25文字までで設定をお願いいたします" promptTitle="下記の決済手段をお申込の場合は入力ください。" prompt="・Alipay・Alipay+_x000a_・WeChat Pay_x000a_・銀聯_x000a_・JKOPAY_x000a_・d払い_x000a_・J-Coin Pay" sqref="AB67:AT68"/>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sqref="I69">
      <formula1>12</formula1>
    </dataValidation>
    <dataValidation type="textLength" imeMode="disabled" operator="equal" allowBlank="1" showInputMessage="1" showErrorMessage="1" error="13桁で入力をお願いいたします。" promptTitle="法人番号" prompt="法人番号は申込区分が「法人」の場合に必須となります。_x000a_13桁の法人番号のご入力をお願いいたします。_x000a_" sqref="AL43:AT43">
      <formula1>13</formula1>
    </dataValidation>
    <dataValidation imeMode="disabled" allowBlank="1" showInputMessage="1" showErrorMessage="1" sqref="X43:AB43"/>
    <dataValidation type="custom" imeMode="disabled" allowBlank="1" showInputMessage="1" showErrorMessage="1" errorTitle="桁数チェック" error="半角英数字128文字以内で入力してください。" promptTitle="サイトURL" prompt="http://やhttps://を省略せずご記入下さい。_x000a_お申込みのサービス（お取扱いの商材や価格等）が確認できるサイトURLがない場合や、サイト内で商材、価格などのサービス内容が確認できない場合、別途サービスの概要資料や画像のご提出が必要となります。_x000a_PDFもしくは画像ファイル（jpg、gif、png形式)でのご提出をお願いいたします。" sqref="I78:AT79">
      <formula1>LENB(I78)&lt;129</formula1>
    </dataValidation>
    <dataValidation imeMode="disabled"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117:Y118"/>
    <dataValidation type="textLength" imeMode="hiragana" operator="lessThanOrEqual" allowBlank="1" showInputMessage="1" showErrorMessage="1" errorTitle="文字数制限" error="全角20文字以内でお願いいたします。" prompt="ご利用明細・レシートに記載される表記となります。_x000a_20文字以内でお願いいたします。" sqref="I61:AT62">
      <formula1>20</formula1>
    </dataValidation>
    <dataValidation allowBlank="1" showInputMessage="1" showErrorMessage="1" promptTitle="下記の決済手段をお申込の場合は入力ください。" prompt="・Alipay_x000a_・WeChat Pay_x000a_・銀聯" sqref="I75:AT76"/>
    <dataValidation type="custom" imeMode="fullKatakana" allowBlank="1" showInputMessage="1" showErrorMessage="1" errorTitle="カナ" error="カナで入力して下さい" sqref="I27:AT27">
      <formula1>AND(I27=PHONETIC(I27), LEN(I27)*2=LENB(I27),LEN(I27)&lt;61)</formula1>
    </dataValidation>
    <dataValidation type="custom" imeMode="fullKatakana" allowBlank="1" showInputMessage="1" showErrorMessage="1" errorTitle="カナ入力" error="カナで入力してください。_x000a_スペースは入力できません。" sqref="I48:T48 I112:X112 I119:X119">
      <formula1>AND(I48=PHONETIC(I48), LEN(I48)*2=LENB(I48),LEN(SUBSTITUTE(SUBSTITUTE(I48,"　","")," ",""))=LEN(I48))</formula1>
    </dataValidation>
    <dataValidation type="custom" imeMode="hiragana" allowBlank="1" showInputMessage="1" showErrorMessage="1" errorTitle="入力文字制限" error="スペースは入力できません。" sqref="I49:T50">
      <formula1>LEN(SUBSTITUTE(SUBSTITUTE(I49,"　","")," ",""))=LEN(I49)</formula1>
    </dataValidation>
    <dataValidation type="list" imeMode="hiragana" allowBlank="1" showErrorMessage="1" promptTitle="会社所在地" prompt="都道府県名からご記入下さい" sqref="I53:M54 I36:M37 I72:M73">
      <formula1>■都道府県</formula1>
    </dataValidation>
    <dataValidation type="custom" imeMode="hiragana" allowBlank="1" showErrorMessage="1" errorTitle="入力文字制限" error="スペースは入力できません。" promptTitle="会社所在地" prompt="都道府県名からご記入下さい" sqref="N53:AT54 N36:AT37 N72:AT73">
      <formula1>LEN(SUBSTITUTE(SUBSTITUTE(N36,"　","")," ",""))=LEN(N36)</formula1>
    </dataValidation>
    <dataValidation type="custom" imeMode="fullKatakana" allowBlank="1" showInputMessage="1" showErrorMessage="1" errorTitle="カナ" error="カナで入力して下さい" sqref="N34 N51 N70 AJ34 Y34 AJ51 Y51 AJ70 Y70">
      <formula1>AND(N34=PHONETIC(N34), LEN(N34)*2=LENB(N34))</formula1>
    </dataValidation>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AK34:AT34 AK51:AT51 AK70:AT70 Z34:AI34 Z51:AI51 Z70:AI70 O34:X34 O51:X51 O70:X70">
      <formula1>AND(O34=PHONETIC(O34), LEN(O34)*2=LENB(O34),LEN(SUBSTITUTE(SUBSTITUTE(O34,"　","")," ",""))=LEN(O34))</formula1>
    </dataValidation>
    <dataValidation imeMode="off" allowBlank="1" showInputMessage="1" showErrorMessage="1" promptTitle="店舗　地図情報" prompt="店舗住所の経度を10進数で入力ください。_x000a_例：139.760058" sqref="AN77:AT77"/>
    <dataValidation imeMode="off" allowBlank="1" showInputMessage="1" showErrorMessage="1" promptTitle="店舗　地図情報" prompt="店舗住所の緯度を10進数で入力ください。_x000a_例：35.662478" sqref="AF77:AK77"/>
    <dataValidation type="custom" imeMode="fullKatakana" allowBlank="1" showInputMessage="1" showErrorMessage="1" errorTitle="カナ入力" error="カナで入力してください。" sqref="I66:AA66 I60:AT60">
      <formula1>AND(I60=PHONETIC(I60), LEN(I60)*2=LENB(I60))</formula1>
    </dataValidation>
    <dataValidation type="textLength" imeMode="off" operator="lessThanOrEqual" allowBlank="1" showInputMessage="1" showErrorMessage="1" errorTitle="半角大文字" error="半角大文字45文字以内で設定をお願いいたします" promptTitle="下記の決済手段をお申込の場合は入力ください。" prompt="・d払い_x000a__x000a_半角大文字45文字以内でご記入ください。" sqref="AE31:AT33">
      <formula1>45</formula1>
    </dataValidation>
    <dataValidation type="custom" errorStyle="warning" imeMode="off" operator="lessThanOrEqual" allowBlank="1" showInputMessage="1" showErrorMessage="1" errorTitle="文字数制限" error="半角英数字25文字までで設定をお願いいたします" promptTitle="アルファベット表記" prompt="半角英数字25文字までで設定をお願いいたします。なお、英字は大文字でご記入ください。" sqref="I64:AA65">
      <formula1>AND(COUNT(INDEX(FIND(MID(UPPER(I64)&amp;REPT("*",25),ROW($1:$20),1),"ABCDEFGHIJKLMNOPQRSTUVWXYZ1234567890.,  "),))=LEN(I64),LEN(I64)&lt;26)</formula1>
    </dataValidation>
    <dataValidation type="custom" imeMode="disabled" allowBlank="1" showInputMessage="1" showErrorMessage="1" sqref="AE56:AT57 I56:X57">
      <formula1>AND(COUNT(INDEX(FIND(MID(UPPER(I56)&amp;REPT("*",13),ROW($1:$13),1),"1234567890-"),))=LEN(I56),LENB(I56)&lt;14)</formula1>
    </dataValidation>
    <dataValidation type="custom" imeMode="halfAlpha" operator="greaterThanOrEqual" allowBlank="1" showInputMessage="1" showErrorMessage="1" error="半角数字で入力してください。" promptTitle="免許番号" prompt="免許番号（数字）のみてこちらに記入して下さい_x000a_例：○○許可証△△県指令第XXXXX号の場合_x000a_免許名称欄に『○○許可証△△県指令』と記載_x000a_免許番号欄に『XXXXX』_x000a_と記載" sqref="AB91:AH91">
      <formula1>AND(COUNT(INDEX(FIND(MID(UPPER(AB91)&amp;REPT("*",25),ROW($1:$27),1),"1234567890,  "),))=LEN(AB91),LEN(AB91)&lt;26)</formula1>
    </dataValidation>
    <dataValidation imeMode="hiragana" operator="greaterThanOrEqual" allowBlank="1" showInputMessage="1" showErrorMessage="1" sqref="I88:V89"/>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H115:AT115 AH122:AT122 AH118:AT118">
      <formula1>ISERROR(FIND("NG",AZ111))</formula1>
    </dataValidation>
    <dataValidation type="custom" imeMode="disabled" allowBlank="1" showInputMessage="1" showErrorMessage="1" errorTitle="メールアドレス" error="@が入ったメールアドレスを記載ください。" promptTitle="E-mailアドレス" prompt="グループアドレスのご指定を推奨しております。" sqref="AE115:AG115 AE122:AG122 AE118:AG118">
      <formula1>ISERROR(FIND("NG",AW115))</formula1>
    </dataValidation>
    <dataValidation operator="greaterThanOrEqual" allowBlank="1" showInputMessage="1" showErrorMessage="1" sqref="AO94 AS94 AO92 AS92 AM92:AN95 AQ92:AR95"/>
    <dataValidation imeMode="hiragana" allowBlank="1" showInputMessage="1" showErrorMessage="1" promptTitle="下記の決済手段をお申込の場合は入力ください。" prompt="・Alipay・Alipay+_x000a_・WeChat Pay_x000a_・銀聯_x000a_・JKOPAY" sqref="I31:X33"/>
    <dataValidation allowBlank="1" showInputMessage="1" showErrorMessage="1" promptTitle="下記の決済手段をお申込の場合は入力ください。" prompt="・Alipay・Alipay+_x000a_・WeChat Pay_x000a_・銀聯_x000a_・JKOPAY" sqref="I84:AT85"/>
    <dataValidation type="whole" imeMode="disabled" allowBlank="1" showInputMessage="1" showErrorMessage="1" sqref="K39:L39">
      <formula1>1000</formula1>
      <formula2>2300</formula2>
    </dataValidation>
  </dataValidations>
  <printOptions horizontalCentered="1" verticalCentered="1"/>
  <pageMargins left="0" right="0" top="0" bottom="0" header="0" footer="0"/>
  <pageSetup paperSize="9" scale="37" orientation="portrait" r:id="rId1"/>
  <headerFooter alignWithMargins="0"/>
  <ignoredErrors>
    <ignoredError sqref="T80:Y81 Q80:Q81 N80:N81 K80:K8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sizeWithCells="1">
                  <from>
                    <xdr:col>32</xdr:col>
                    <xdr:colOff>203200</xdr:colOff>
                    <xdr:row>47</xdr:row>
                    <xdr:rowOff>12700</xdr:rowOff>
                  </from>
                  <to>
                    <xdr:col>33</xdr:col>
                    <xdr:colOff>209550</xdr:colOff>
                    <xdr:row>48</xdr:row>
                    <xdr:rowOff>0</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sizeWithCells="1">
                  <from>
                    <xdr:col>35</xdr:col>
                    <xdr:colOff>171450</xdr:colOff>
                    <xdr:row>47</xdr:row>
                    <xdr:rowOff>12700</xdr:rowOff>
                  </from>
                  <to>
                    <xdr:col>37</xdr:col>
                    <xdr:colOff>12700</xdr:colOff>
                    <xdr:row>48</xdr:row>
                    <xdr:rowOff>0</xdr:rowOff>
                  </to>
                </anchor>
              </controlPr>
            </control>
          </mc:Choice>
        </mc:AlternateContent>
        <mc:AlternateContent xmlns:mc="http://schemas.openxmlformats.org/markup-compatibility/2006">
          <mc:Choice Requires="x14">
            <control shapeId="13315" r:id="rId6" name="Group Box 3">
              <controlPr defaultSize="0" autoFill="0" autoPict="0">
                <anchor moveWithCells="1">
                  <from>
                    <xdr:col>32</xdr:col>
                    <xdr:colOff>0</xdr:colOff>
                    <xdr:row>47</xdr:row>
                    <xdr:rowOff>0</xdr:rowOff>
                  </from>
                  <to>
                    <xdr:col>46</xdr:col>
                    <xdr:colOff>12700</xdr:colOff>
                    <xdr:row>48</xdr:row>
                    <xdr:rowOff>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8</xdr:col>
                    <xdr:colOff>146050</xdr:colOff>
                    <xdr:row>16</xdr:row>
                    <xdr:rowOff>0</xdr:rowOff>
                  </from>
                  <to>
                    <xdr:col>10</xdr:col>
                    <xdr:colOff>152400</xdr:colOff>
                    <xdr:row>16</xdr:row>
                    <xdr:rowOff>298450</xdr:rowOff>
                  </to>
                </anchor>
              </controlPr>
            </control>
          </mc:Choice>
        </mc:AlternateContent>
        <mc:AlternateContent xmlns:mc="http://schemas.openxmlformats.org/markup-compatibility/2006">
          <mc:Choice Requires="x14">
            <control shapeId="13317" r:id="rId8" name="Option Button 5">
              <controlPr defaultSize="0" autoFill="0" autoLine="0" autoPict="0">
                <anchor moveWithCells="1" sizeWithCells="1">
                  <from>
                    <xdr:col>8</xdr:col>
                    <xdr:colOff>127000</xdr:colOff>
                    <xdr:row>102</xdr:row>
                    <xdr:rowOff>76200</xdr:rowOff>
                  </from>
                  <to>
                    <xdr:col>10</xdr:col>
                    <xdr:colOff>152400</xdr:colOff>
                    <xdr:row>103</xdr:row>
                    <xdr:rowOff>146050</xdr:rowOff>
                  </to>
                </anchor>
              </controlPr>
            </control>
          </mc:Choice>
        </mc:AlternateContent>
        <mc:AlternateContent xmlns:mc="http://schemas.openxmlformats.org/markup-compatibility/2006">
          <mc:Choice Requires="x14">
            <control shapeId="13318" r:id="rId9" name="Option Button 6">
              <controlPr defaultSize="0" autoFill="0" autoLine="0" autoPict="0">
                <anchor moveWithCells="1" sizeWithCells="1">
                  <from>
                    <xdr:col>12</xdr:col>
                    <xdr:colOff>38100</xdr:colOff>
                    <xdr:row>102</xdr:row>
                    <xdr:rowOff>76200</xdr:rowOff>
                  </from>
                  <to>
                    <xdr:col>14</xdr:col>
                    <xdr:colOff>69850</xdr:colOff>
                    <xdr:row>103</xdr:row>
                    <xdr:rowOff>146050</xdr:rowOff>
                  </to>
                </anchor>
              </controlPr>
            </control>
          </mc:Choice>
        </mc:AlternateContent>
        <mc:AlternateContent xmlns:mc="http://schemas.openxmlformats.org/markup-compatibility/2006">
          <mc:Choice Requires="x14">
            <control shapeId="13319" r:id="rId10" name="Group Box 7">
              <controlPr defaultSize="0" autoFill="0" autoPict="0">
                <anchor moveWithCells="1">
                  <from>
                    <xdr:col>18</xdr:col>
                    <xdr:colOff>0</xdr:colOff>
                    <xdr:row>97</xdr:row>
                    <xdr:rowOff>222250</xdr:rowOff>
                  </from>
                  <to>
                    <xdr:col>27</xdr:col>
                    <xdr:colOff>12700</xdr:colOff>
                    <xdr:row>99</xdr:row>
                    <xdr:rowOff>222250</xdr:rowOff>
                  </to>
                </anchor>
              </controlPr>
            </control>
          </mc:Choice>
        </mc:AlternateContent>
        <mc:AlternateContent xmlns:mc="http://schemas.openxmlformats.org/markup-compatibility/2006">
          <mc:Choice Requires="x14">
            <control shapeId="13325" r:id="rId11" name="Group Box 13">
              <controlPr defaultSize="0" autoFill="0" autoPict="0">
                <anchor moveWithCells="1">
                  <from>
                    <xdr:col>8</xdr:col>
                    <xdr:colOff>0</xdr:colOff>
                    <xdr:row>102</xdr:row>
                    <xdr:rowOff>0</xdr:rowOff>
                  </from>
                  <to>
                    <xdr:col>16</xdr:col>
                    <xdr:colOff>0</xdr:colOff>
                    <xdr:row>103</xdr:row>
                    <xdr:rowOff>222250</xdr:rowOff>
                  </to>
                </anchor>
              </controlPr>
            </control>
          </mc:Choice>
        </mc:AlternateContent>
        <mc:AlternateContent xmlns:mc="http://schemas.openxmlformats.org/markup-compatibility/2006">
          <mc:Choice Requires="x14">
            <control shapeId="13326" r:id="rId12" name="Check Box 14">
              <controlPr defaultSize="0" autoFill="0" autoLine="0" autoPict="0">
                <anchor moveWithCells="1">
                  <from>
                    <xdr:col>21</xdr:col>
                    <xdr:colOff>165100</xdr:colOff>
                    <xdr:row>89</xdr:row>
                    <xdr:rowOff>12700</xdr:rowOff>
                  </from>
                  <to>
                    <xdr:col>23</xdr:col>
                    <xdr:colOff>12700</xdr:colOff>
                    <xdr:row>89</xdr:row>
                    <xdr:rowOff>209550</xdr:rowOff>
                  </to>
                </anchor>
              </controlPr>
            </control>
          </mc:Choice>
        </mc:AlternateContent>
        <mc:AlternateContent xmlns:mc="http://schemas.openxmlformats.org/markup-compatibility/2006">
          <mc:Choice Requires="x14">
            <control shapeId="13327" r:id="rId13" name="Check Box 15">
              <controlPr defaultSize="0" autoFill="0" autoLine="0" autoPict="0">
                <anchor moveWithCells="1">
                  <from>
                    <xdr:col>12</xdr:col>
                    <xdr:colOff>184150</xdr:colOff>
                    <xdr:row>89</xdr:row>
                    <xdr:rowOff>12700</xdr:rowOff>
                  </from>
                  <to>
                    <xdr:col>14</xdr:col>
                    <xdr:colOff>31750</xdr:colOff>
                    <xdr:row>89</xdr:row>
                    <xdr:rowOff>209550</xdr:rowOff>
                  </to>
                </anchor>
              </controlPr>
            </control>
          </mc:Choice>
        </mc:AlternateContent>
        <mc:AlternateContent xmlns:mc="http://schemas.openxmlformats.org/markup-compatibility/2006">
          <mc:Choice Requires="x14">
            <control shapeId="13328" r:id="rId14" name="Check Box 16">
              <controlPr defaultSize="0" autoFill="0" autoLine="0" autoPict="0">
                <anchor moveWithCells="1">
                  <from>
                    <xdr:col>25</xdr:col>
                    <xdr:colOff>209550</xdr:colOff>
                    <xdr:row>89</xdr:row>
                    <xdr:rowOff>12700</xdr:rowOff>
                  </from>
                  <to>
                    <xdr:col>27</xdr:col>
                    <xdr:colOff>50800</xdr:colOff>
                    <xdr:row>89</xdr:row>
                    <xdr:rowOff>209550</xdr:rowOff>
                  </to>
                </anchor>
              </controlPr>
            </control>
          </mc:Choice>
        </mc:AlternateContent>
        <mc:AlternateContent xmlns:mc="http://schemas.openxmlformats.org/markup-compatibility/2006">
          <mc:Choice Requires="x14">
            <control shapeId="13329" r:id="rId15" name="Check Box 17">
              <controlPr defaultSize="0" autoFill="0" autoLine="0" autoPict="0">
                <anchor moveWithCells="1">
                  <from>
                    <xdr:col>31</xdr:col>
                    <xdr:colOff>0</xdr:colOff>
                    <xdr:row>89</xdr:row>
                    <xdr:rowOff>12700</xdr:rowOff>
                  </from>
                  <to>
                    <xdr:col>32</xdr:col>
                    <xdr:colOff>95250</xdr:colOff>
                    <xdr:row>89</xdr:row>
                    <xdr:rowOff>209550</xdr:rowOff>
                  </to>
                </anchor>
              </controlPr>
            </control>
          </mc:Choice>
        </mc:AlternateContent>
        <mc:AlternateContent xmlns:mc="http://schemas.openxmlformats.org/markup-compatibility/2006">
          <mc:Choice Requires="x14">
            <control shapeId="13330" r:id="rId16" name="Option Button 18">
              <controlPr defaultSize="0" autoFill="0" autoLine="0" autoPict="0">
                <anchor moveWithCells="1">
                  <from>
                    <xdr:col>18</xdr:col>
                    <xdr:colOff>69850</xdr:colOff>
                    <xdr:row>98</xdr:row>
                    <xdr:rowOff>12700</xdr:rowOff>
                  </from>
                  <to>
                    <xdr:col>19</xdr:col>
                    <xdr:colOff>165100</xdr:colOff>
                    <xdr:row>98</xdr:row>
                    <xdr:rowOff>222250</xdr:rowOff>
                  </to>
                </anchor>
              </controlPr>
            </control>
          </mc:Choice>
        </mc:AlternateContent>
        <mc:AlternateContent xmlns:mc="http://schemas.openxmlformats.org/markup-compatibility/2006">
          <mc:Choice Requires="x14">
            <control shapeId="13341" r:id="rId17" name="Option Button 29">
              <controlPr defaultSize="0" autoFill="0" autoLine="0" autoPict="0">
                <anchor moveWithCells="1">
                  <from>
                    <xdr:col>21</xdr:col>
                    <xdr:colOff>69850</xdr:colOff>
                    <xdr:row>98</xdr:row>
                    <xdr:rowOff>31750</xdr:rowOff>
                  </from>
                  <to>
                    <xdr:col>22</xdr:col>
                    <xdr:colOff>165100</xdr:colOff>
                    <xdr:row>99</xdr:row>
                    <xdr:rowOff>12700</xdr:rowOff>
                  </to>
                </anchor>
              </controlPr>
            </control>
          </mc:Choice>
        </mc:AlternateContent>
        <mc:AlternateContent xmlns:mc="http://schemas.openxmlformats.org/markup-compatibility/2006">
          <mc:Choice Requires="x14">
            <control shapeId="13342" r:id="rId18" name="Option Button 30">
              <controlPr defaultSize="0" autoFill="0" autoLine="0" autoPict="0">
                <anchor moveWithCells="1">
                  <from>
                    <xdr:col>24</xdr:col>
                    <xdr:colOff>50800</xdr:colOff>
                    <xdr:row>98</xdr:row>
                    <xdr:rowOff>12700</xdr:rowOff>
                  </from>
                  <to>
                    <xdr:col>25</xdr:col>
                    <xdr:colOff>146050</xdr:colOff>
                    <xdr:row>98</xdr:row>
                    <xdr:rowOff>222250</xdr:rowOff>
                  </to>
                </anchor>
              </controlPr>
            </control>
          </mc:Choice>
        </mc:AlternateContent>
        <mc:AlternateContent xmlns:mc="http://schemas.openxmlformats.org/markup-compatibility/2006">
          <mc:Choice Requires="x14">
            <control shapeId="13343" r:id="rId19" name="Option Button 31">
              <controlPr defaultSize="0" autoFill="0" autoLine="0" autoPict="0">
                <anchor moveWithCells="1">
                  <from>
                    <xdr:col>18</xdr:col>
                    <xdr:colOff>69850</xdr:colOff>
                    <xdr:row>99</xdr:row>
                    <xdr:rowOff>19050</xdr:rowOff>
                  </from>
                  <to>
                    <xdr:col>19</xdr:col>
                    <xdr:colOff>165100</xdr:colOff>
                    <xdr:row>99</xdr:row>
                    <xdr:rowOff>222250</xdr:rowOff>
                  </to>
                </anchor>
              </controlPr>
            </control>
          </mc:Choice>
        </mc:AlternateContent>
        <mc:AlternateContent xmlns:mc="http://schemas.openxmlformats.org/markup-compatibility/2006">
          <mc:Choice Requires="x14">
            <control shapeId="13344" r:id="rId20" name="Option Button 32">
              <controlPr defaultSize="0" autoFill="0" autoLine="0" autoPict="0">
                <anchor moveWithCells="1">
                  <from>
                    <xdr:col>21</xdr:col>
                    <xdr:colOff>69850</xdr:colOff>
                    <xdr:row>99</xdr:row>
                    <xdr:rowOff>19050</xdr:rowOff>
                  </from>
                  <to>
                    <xdr:col>22</xdr:col>
                    <xdr:colOff>165100</xdr:colOff>
                    <xdr:row>99</xdr:row>
                    <xdr:rowOff>209550</xdr:rowOff>
                  </to>
                </anchor>
              </controlPr>
            </control>
          </mc:Choice>
        </mc:AlternateContent>
        <mc:AlternateContent xmlns:mc="http://schemas.openxmlformats.org/markup-compatibility/2006">
          <mc:Choice Requires="x14">
            <control shapeId="13345" r:id="rId21" name="Option Button 33">
              <controlPr defaultSize="0" autoFill="0" autoLine="0" autoPict="0">
                <anchor moveWithCells="1">
                  <from>
                    <xdr:col>24</xdr:col>
                    <xdr:colOff>50800</xdr:colOff>
                    <xdr:row>99</xdr:row>
                    <xdr:rowOff>12700</xdr:rowOff>
                  </from>
                  <to>
                    <xdr:col>25</xdr:col>
                    <xdr:colOff>146050</xdr:colOff>
                    <xdr:row>99</xdr:row>
                    <xdr:rowOff>209550</xdr:rowOff>
                  </to>
                </anchor>
              </controlPr>
            </control>
          </mc:Choice>
        </mc:AlternateContent>
        <mc:AlternateContent xmlns:mc="http://schemas.openxmlformats.org/markup-compatibility/2006">
          <mc:Choice Requires="x14">
            <control shapeId="13359" r:id="rId22" name="Check Box 47">
              <controlPr defaultSize="0" autoFill="0" autoLine="0" autoPict="0">
                <anchor moveWithCells="1">
                  <from>
                    <xdr:col>25</xdr:col>
                    <xdr:colOff>152400</xdr:colOff>
                    <xdr:row>80</xdr:row>
                    <xdr:rowOff>12700</xdr:rowOff>
                  </from>
                  <to>
                    <xdr:col>27</xdr:col>
                    <xdr:colOff>0</xdr:colOff>
                    <xdr:row>80</xdr:row>
                    <xdr:rowOff>222250</xdr:rowOff>
                  </to>
                </anchor>
              </controlPr>
            </control>
          </mc:Choice>
        </mc:AlternateContent>
        <mc:AlternateContent xmlns:mc="http://schemas.openxmlformats.org/markup-compatibility/2006">
          <mc:Choice Requires="x14">
            <control shapeId="13360" r:id="rId23" name="Check Box 48">
              <controlPr defaultSize="0" autoFill="0" autoLine="0" autoPict="0">
                <anchor moveWithCells="1">
                  <from>
                    <xdr:col>29</xdr:col>
                    <xdr:colOff>165100</xdr:colOff>
                    <xdr:row>80</xdr:row>
                    <xdr:rowOff>12700</xdr:rowOff>
                  </from>
                  <to>
                    <xdr:col>31</xdr:col>
                    <xdr:colOff>0</xdr:colOff>
                    <xdr:row>80</xdr:row>
                    <xdr:rowOff>222250</xdr:rowOff>
                  </to>
                </anchor>
              </controlPr>
            </control>
          </mc:Choice>
        </mc:AlternateContent>
        <mc:AlternateContent xmlns:mc="http://schemas.openxmlformats.org/markup-compatibility/2006">
          <mc:Choice Requires="x14">
            <control shapeId="13361" r:id="rId24" name="Check Box 49">
              <controlPr defaultSize="0" autoFill="0" autoLine="0" autoPict="0">
                <anchor moveWithCells="1">
                  <from>
                    <xdr:col>27</xdr:col>
                    <xdr:colOff>152400</xdr:colOff>
                    <xdr:row>80</xdr:row>
                    <xdr:rowOff>12700</xdr:rowOff>
                  </from>
                  <to>
                    <xdr:col>28</xdr:col>
                    <xdr:colOff>247650</xdr:colOff>
                    <xdr:row>80</xdr:row>
                    <xdr:rowOff>222250</xdr:rowOff>
                  </to>
                </anchor>
              </controlPr>
            </control>
          </mc:Choice>
        </mc:AlternateContent>
        <mc:AlternateContent xmlns:mc="http://schemas.openxmlformats.org/markup-compatibility/2006">
          <mc:Choice Requires="x14">
            <control shapeId="13362" r:id="rId25" name="Check Box 50">
              <controlPr defaultSize="0" autoFill="0" autoLine="0" autoPict="0">
                <anchor moveWithCells="1">
                  <from>
                    <xdr:col>31</xdr:col>
                    <xdr:colOff>165100</xdr:colOff>
                    <xdr:row>80</xdr:row>
                    <xdr:rowOff>12700</xdr:rowOff>
                  </from>
                  <to>
                    <xdr:col>33</xdr:col>
                    <xdr:colOff>0</xdr:colOff>
                    <xdr:row>80</xdr:row>
                    <xdr:rowOff>222250</xdr:rowOff>
                  </to>
                </anchor>
              </controlPr>
            </control>
          </mc:Choice>
        </mc:AlternateContent>
        <mc:AlternateContent xmlns:mc="http://schemas.openxmlformats.org/markup-compatibility/2006">
          <mc:Choice Requires="x14">
            <control shapeId="13363" r:id="rId26" name="Check Box 51">
              <controlPr defaultSize="0" autoFill="0" autoLine="0" autoPict="0">
                <anchor moveWithCells="1">
                  <from>
                    <xdr:col>33</xdr:col>
                    <xdr:colOff>165100</xdr:colOff>
                    <xdr:row>80</xdr:row>
                    <xdr:rowOff>12700</xdr:rowOff>
                  </from>
                  <to>
                    <xdr:col>35</xdr:col>
                    <xdr:colOff>0</xdr:colOff>
                    <xdr:row>80</xdr:row>
                    <xdr:rowOff>222250</xdr:rowOff>
                  </to>
                </anchor>
              </controlPr>
            </control>
          </mc:Choice>
        </mc:AlternateContent>
        <mc:AlternateContent xmlns:mc="http://schemas.openxmlformats.org/markup-compatibility/2006">
          <mc:Choice Requires="x14">
            <control shapeId="13364" r:id="rId27" name="Check Box 52">
              <controlPr defaultSize="0" autoFill="0" autoLine="0" autoPict="0">
                <anchor moveWithCells="1">
                  <from>
                    <xdr:col>35</xdr:col>
                    <xdr:colOff>165100</xdr:colOff>
                    <xdr:row>80</xdr:row>
                    <xdr:rowOff>12700</xdr:rowOff>
                  </from>
                  <to>
                    <xdr:col>37</xdr:col>
                    <xdr:colOff>0</xdr:colOff>
                    <xdr:row>80</xdr:row>
                    <xdr:rowOff>222250</xdr:rowOff>
                  </to>
                </anchor>
              </controlPr>
            </control>
          </mc:Choice>
        </mc:AlternateContent>
        <mc:AlternateContent xmlns:mc="http://schemas.openxmlformats.org/markup-compatibility/2006">
          <mc:Choice Requires="x14">
            <control shapeId="13365" r:id="rId28" name="Check Box 53">
              <controlPr defaultSize="0" autoFill="0" autoLine="0" autoPict="0">
                <anchor moveWithCells="1">
                  <from>
                    <xdr:col>37</xdr:col>
                    <xdr:colOff>165100</xdr:colOff>
                    <xdr:row>80</xdr:row>
                    <xdr:rowOff>12700</xdr:rowOff>
                  </from>
                  <to>
                    <xdr:col>39</xdr:col>
                    <xdr:colOff>0</xdr:colOff>
                    <xdr:row>80</xdr:row>
                    <xdr:rowOff>222250</xdr:rowOff>
                  </to>
                </anchor>
              </controlPr>
            </control>
          </mc:Choice>
        </mc:AlternateContent>
        <mc:AlternateContent xmlns:mc="http://schemas.openxmlformats.org/markup-compatibility/2006">
          <mc:Choice Requires="x14">
            <control shapeId="13366" r:id="rId29" name="Check Box 54">
              <controlPr defaultSize="0" autoFill="0" autoLine="0" autoPict="0">
                <anchor moveWithCells="1">
                  <from>
                    <xdr:col>39</xdr:col>
                    <xdr:colOff>165100</xdr:colOff>
                    <xdr:row>80</xdr:row>
                    <xdr:rowOff>12700</xdr:rowOff>
                  </from>
                  <to>
                    <xdr:col>41</xdr:col>
                    <xdr:colOff>19050</xdr:colOff>
                    <xdr:row>80</xdr:row>
                    <xdr:rowOff>222250</xdr:rowOff>
                  </to>
                </anchor>
              </controlPr>
            </control>
          </mc:Choice>
        </mc:AlternateContent>
        <mc:AlternateContent xmlns:mc="http://schemas.openxmlformats.org/markup-compatibility/2006">
          <mc:Choice Requires="x14">
            <control shapeId="13375" r:id="rId30" name="Option Button 63">
              <controlPr defaultSize="0" autoFill="0" autoLine="0" autoPict="0">
                <anchor moveWithCells="1">
                  <from>
                    <xdr:col>8</xdr:col>
                    <xdr:colOff>69850</xdr:colOff>
                    <xdr:row>122</xdr:row>
                    <xdr:rowOff>12700</xdr:rowOff>
                  </from>
                  <to>
                    <xdr:col>9</xdr:col>
                    <xdr:colOff>152400</xdr:colOff>
                    <xdr:row>122</xdr:row>
                    <xdr:rowOff>222250</xdr:rowOff>
                  </to>
                </anchor>
              </controlPr>
            </control>
          </mc:Choice>
        </mc:AlternateContent>
        <mc:AlternateContent xmlns:mc="http://schemas.openxmlformats.org/markup-compatibility/2006">
          <mc:Choice Requires="x14">
            <control shapeId="13376" r:id="rId31" name="Option Button 64">
              <controlPr defaultSize="0" autoFill="0" autoLine="0" autoPict="0">
                <anchor moveWithCells="1">
                  <from>
                    <xdr:col>20</xdr:col>
                    <xdr:colOff>12700</xdr:colOff>
                    <xdr:row>122</xdr:row>
                    <xdr:rowOff>12700</xdr:rowOff>
                  </from>
                  <to>
                    <xdr:col>21</xdr:col>
                    <xdr:colOff>107950</xdr:colOff>
                    <xdr:row>122</xdr:row>
                    <xdr:rowOff>222250</xdr:rowOff>
                  </to>
                </anchor>
              </controlPr>
            </control>
          </mc:Choice>
        </mc:AlternateContent>
        <mc:AlternateContent xmlns:mc="http://schemas.openxmlformats.org/markup-compatibility/2006">
          <mc:Choice Requires="x14">
            <control shapeId="13377" r:id="rId32" name="Group Box 65">
              <controlPr defaultSize="0" autoFill="0" autoPict="0">
                <anchor moveWithCells="1">
                  <from>
                    <xdr:col>7</xdr:col>
                    <xdr:colOff>260350</xdr:colOff>
                    <xdr:row>121</xdr:row>
                    <xdr:rowOff>0</xdr:rowOff>
                  </from>
                  <to>
                    <xdr:col>45</xdr:col>
                    <xdr:colOff>241300</xdr:colOff>
                    <xdr:row>122</xdr:row>
                    <xdr:rowOff>12700</xdr:rowOff>
                  </to>
                </anchor>
              </controlPr>
            </control>
          </mc:Choice>
        </mc:AlternateContent>
        <mc:AlternateContent xmlns:mc="http://schemas.openxmlformats.org/markup-compatibility/2006">
          <mc:Choice Requires="x14">
            <control shapeId="13382" r:id="rId33" name="Check Box 70">
              <controlPr defaultSize="0" autoFill="0" autoLine="0" autoPict="0">
                <anchor moveWithCells="1">
                  <from>
                    <xdr:col>8</xdr:col>
                    <xdr:colOff>209550</xdr:colOff>
                    <xdr:row>89</xdr:row>
                    <xdr:rowOff>0</xdr:rowOff>
                  </from>
                  <to>
                    <xdr:col>10</xdr:col>
                    <xdr:colOff>38100</xdr:colOff>
                    <xdr:row>89</xdr:row>
                    <xdr:rowOff>222250</xdr:rowOff>
                  </to>
                </anchor>
              </controlPr>
            </control>
          </mc:Choice>
        </mc:AlternateContent>
        <mc:AlternateContent xmlns:mc="http://schemas.openxmlformats.org/markup-compatibility/2006">
          <mc:Choice Requires="x14">
            <control shapeId="13384" r:id="rId34" name="Check Box 72">
              <controlPr defaultSize="0" autoFill="0" autoLine="0" autoPict="0">
                <anchor moveWithCells="1">
                  <from>
                    <xdr:col>16</xdr:col>
                    <xdr:colOff>190500</xdr:colOff>
                    <xdr:row>89</xdr:row>
                    <xdr:rowOff>0</xdr:rowOff>
                  </from>
                  <to>
                    <xdr:col>18</xdr:col>
                    <xdr:colOff>19050</xdr:colOff>
                    <xdr:row>89</xdr:row>
                    <xdr:rowOff>209550</xdr:rowOff>
                  </to>
                </anchor>
              </controlPr>
            </control>
          </mc:Choice>
        </mc:AlternateContent>
        <mc:AlternateContent xmlns:mc="http://schemas.openxmlformats.org/markup-compatibility/2006">
          <mc:Choice Requires="x14">
            <control shapeId="13412" r:id="rId35" name="Group Box 100">
              <controlPr defaultSize="0" autoFill="0" autoPict="0">
                <anchor moveWithCells="1">
                  <from>
                    <xdr:col>8</xdr:col>
                    <xdr:colOff>0</xdr:colOff>
                    <xdr:row>122</xdr:row>
                    <xdr:rowOff>0</xdr:rowOff>
                  </from>
                  <to>
                    <xdr:col>46</xdr:col>
                    <xdr:colOff>19050</xdr:colOff>
                    <xdr:row>122</xdr:row>
                    <xdr:rowOff>247650</xdr:rowOff>
                  </to>
                </anchor>
              </controlPr>
            </control>
          </mc:Choice>
        </mc:AlternateContent>
        <mc:AlternateContent xmlns:mc="http://schemas.openxmlformats.org/markup-compatibility/2006">
          <mc:Choice Requires="x14">
            <control shapeId="13420" r:id="rId36" name="Option Button 108">
              <controlPr defaultSize="0" autoFill="0" autoLine="0" autoPict="0">
                <anchor moveWithCells="1">
                  <from>
                    <xdr:col>41</xdr:col>
                    <xdr:colOff>57150</xdr:colOff>
                    <xdr:row>19</xdr:row>
                    <xdr:rowOff>209550</xdr:rowOff>
                  </from>
                  <to>
                    <xdr:col>42</xdr:col>
                    <xdr:colOff>165100</xdr:colOff>
                    <xdr:row>21</xdr:row>
                    <xdr:rowOff>114300</xdr:rowOff>
                  </to>
                </anchor>
              </controlPr>
            </control>
          </mc:Choice>
        </mc:AlternateContent>
        <mc:AlternateContent xmlns:mc="http://schemas.openxmlformats.org/markup-compatibility/2006">
          <mc:Choice Requires="x14">
            <control shapeId="13421" r:id="rId37" name="Option Button 109">
              <controlPr defaultSize="0" autoFill="0" autoLine="0" autoPict="0">
                <anchor moveWithCells="1">
                  <from>
                    <xdr:col>44</xdr:col>
                    <xdr:colOff>19050</xdr:colOff>
                    <xdr:row>19</xdr:row>
                    <xdr:rowOff>209550</xdr:rowOff>
                  </from>
                  <to>
                    <xdr:col>45</xdr:col>
                    <xdr:colOff>127000</xdr:colOff>
                    <xdr:row>21</xdr:row>
                    <xdr:rowOff>114300</xdr:rowOff>
                  </to>
                </anchor>
              </controlPr>
            </control>
          </mc:Choice>
        </mc:AlternateContent>
        <mc:AlternateContent xmlns:mc="http://schemas.openxmlformats.org/markup-compatibility/2006">
          <mc:Choice Requires="x14">
            <control shapeId="13422" r:id="rId38" name="Group Box 110">
              <controlPr defaultSize="0" autoFill="0" autoPict="0">
                <anchor moveWithCells="1">
                  <from>
                    <xdr:col>40</xdr:col>
                    <xdr:colOff>114300</xdr:colOff>
                    <xdr:row>19</xdr:row>
                    <xdr:rowOff>107950</xdr:rowOff>
                  </from>
                  <to>
                    <xdr:col>45</xdr:col>
                    <xdr:colOff>184150</xdr:colOff>
                    <xdr:row>21</xdr:row>
                    <xdr:rowOff>184150</xdr:rowOff>
                  </to>
                </anchor>
              </controlPr>
            </control>
          </mc:Choice>
        </mc:AlternateContent>
        <mc:AlternateContent xmlns:mc="http://schemas.openxmlformats.org/markup-compatibility/2006">
          <mc:Choice Requires="x14">
            <control shapeId="13424" r:id="rId39" name="Check Box 112">
              <controlPr defaultSize="0" autoFill="0" autoLine="0" autoPict="0">
                <anchor moveWithCells="1">
                  <from>
                    <xdr:col>8</xdr:col>
                    <xdr:colOff>76200</xdr:colOff>
                    <xdr:row>68</xdr:row>
                    <xdr:rowOff>31750</xdr:rowOff>
                  </from>
                  <to>
                    <xdr:col>11</xdr:col>
                    <xdr:colOff>38100</xdr:colOff>
                    <xdr:row>68</xdr:row>
                    <xdr:rowOff>222250</xdr:rowOff>
                  </to>
                </anchor>
              </controlPr>
            </control>
          </mc:Choice>
        </mc:AlternateContent>
        <mc:AlternateContent xmlns:mc="http://schemas.openxmlformats.org/markup-compatibility/2006">
          <mc:Choice Requires="x14">
            <control shapeId="13429" r:id="rId40" name="Group Box 117">
              <controlPr defaultSize="0" autoFill="0" autoPict="0">
                <anchor moveWithCells="1">
                  <from>
                    <xdr:col>8</xdr:col>
                    <xdr:colOff>69850</xdr:colOff>
                    <xdr:row>80</xdr:row>
                    <xdr:rowOff>190500</xdr:rowOff>
                  </from>
                  <to>
                    <xdr:col>26</xdr:col>
                    <xdr:colOff>88900</xdr:colOff>
                    <xdr:row>82</xdr:row>
                    <xdr:rowOff>0</xdr:rowOff>
                  </to>
                </anchor>
              </controlPr>
            </control>
          </mc:Choice>
        </mc:AlternateContent>
        <mc:AlternateContent xmlns:mc="http://schemas.openxmlformats.org/markup-compatibility/2006">
          <mc:Choice Requires="x14">
            <control shapeId="13433" r:id="rId41" name="Group Box 121">
              <controlPr defaultSize="0" autoFill="0" autoPict="0">
                <anchor moveWithCells="1">
                  <from>
                    <xdr:col>8</xdr:col>
                    <xdr:colOff>114300</xdr:colOff>
                    <xdr:row>81</xdr:row>
                    <xdr:rowOff>0</xdr:rowOff>
                  </from>
                  <to>
                    <xdr:col>31</xdr:col>
                    <xdr:colOff>228600</xdr:colOff>
                    <xdr:row>82</xdr:row>
                    <xdr:rowOff>19050</xdr:rowOff>
                  </to>
                </anchor>
              </controlPr>
            </control>
          </mc:Choice>
        </mc:AlternateContent>
        <mc:AlternateContent xmlns:mc="http://schemas.openxmlformats.org/markup-compatibility/2006">
          <mc:Choice Requires="x14">
            <control shapeId="13436" r:id="rId42" name="Option Button 124">
              <controlPr defaultSize="0" autoFill="0" autoLine="0" autoPict="0">
                <anchor moveWithCells="1">
                  <from>
                    <xdr:col>40</xdr:col>
                    <xdr:colOff>69850</xdr:colOff>
                    <xdr:row>97</xdr:row>
                    <xdr:rowOff>222250</xdr:rowOff>
                  </from>
                  <to>
                    <xdr:col>42</xdr:col>
                    <xdr:colOff>152400</xdr:colOff>
                    <xdr:row>98</xdr:row>
                    <xdr:rowOff>203200</xdr:rowOff>
                  </to>
                </anchor>
              </controlPr>
            </control>
          </mc:Choice>
        </mc:AlternateContent>
        <mc:AlternateContent xmlns:mc="http://schemas.openxmlformats.org/markup-compatibility/2006">
          <mc:Choice Requires="x14">
            <control shapeId="13437" r:id="rId43" name="Option Button 125">
              <controlPr defaultSize="0" autoFill="0" autoLine="0" autoPict="0">
                <anchor moveWithCells="1">
                  <from>
                    <xdr:col>43</xdr:col>
                    <xdr:colOff>50800</xdr:colOff>
                    <xdr:row>98</xdr:row>
                    <xdr:rowOff>12700</xdr:rowOff>
                  </from>
                  <to>
                    <xdr:col>45</xdr:col>
                    <xdr:colOff>133350</xdr:colOff>
                    <xdr:row>98</xdr:row>
                    <xdr:rowOff>209550</xdr:rowOff>
                  </to>
                </anchor>
              </controlPr>
            </control>
          </mc:Choice>
        </mc:AlternateContent>
        <mc:AlternateContent xmlns:mc="http://schemas.openxmlformats.org/markup-compatibility/2006">
          <mc:Choice Requires="x14">
            <control shapeId="13438" r:id="rId44" name="Option Button 126">
              <controlPr defaultSize="0" autoFill="0" autoLine="0" autoPict="0">
                <anchor moveWithCells="1">
                  <from>
                    <xdr:col>40</xdr:col>
                    <xdr:colOff>69850</xdr:colOff>
                    <xdr:row>99</xdr:row>
                    <xdr:rowOff>19050</xdr:rowOff>
                  </from>
                  <to>
                    <xdr:col>42</xdr:col>
                    <xdr:colOff>152400</xdr:colOff>
                    <xdr:row>99</xdr:row>
                    <xdr:rowOff>209550</xdr:rowOff>
                  </to>
                </anchor>
              </controlPr>
            </control>
          </mc:Choice>
        </mc:AlternateContent>
        <mc:AlternateContent xmlns:mc="http://schemas.openxmlformats.org/markup-compatibility/2006">
          <mc:Choice Requires="x14">
            <control shapeId="13439" r:id="rId45" name="Option Button 127">
              <controlPr defaultSize="0" autoFill="0" autoLine="0" autoPict="0">
                <anchor moveWithCells="1">
                  <from>
                    <xdr:col>43</xdr:col>
                    <xdr:colOff>50800</xdr:colOff>
                    <xdr:row>99</xdr:row>
                    <xdr:rowOff>31750</xdr:rowOff>
                  </from>
                  <to>
                    <xdr:col>45</xdr:col>
                    <xdr:colOff>133350</xdr:colOff>
                    <xdr:row>99</xdr:row>
                    <xdr:rowOff>209550</xdr:rowOff>
                  </to>
                </anchor>
              </controlPr>
            </control>
          </mc:Choice>
        </mc:AlternateContent>
        <mc:AlternateContent xmlns:mc="http://schemas.openxmlformats.org/markup-compatibility/2006">
          <mc:Choice Requires="x14">
            <control shapeId="13440" r:id="rId46" name="Group Box 128">
              <controlPr defaultSize="0" autoFill="0" autoPict="0">
                <anchor moveWithCells="1">
                  <from>
                    <xdr:col>39</xdr:col>
                    <xdr:colOff>152400</xdr:colOff>
                    <xdr:row>97</xdr:row>
                    <xdr:rowOff>127000</xdr:rowOff>
                  </from>
                  <to>
                    <xdr:col>46</xdr:col>
                    <xdr:colOff>76200</xdr:colOff>
                    <xdr:row>100</xdr:row>
                    <xdr:rowOff>76200</xdr:rowOff>
                  </to>
                </anchor>
              </controlPr>
            </control>
          </mc:Choice>
        </mc:AlternateContent>
        <mc:AlternateContent xmlns:mc="http://schemas.openxmlformats.org/markup-compatibility/2006">
          <mc:Choice Requires="x14">
            <control shapeId="13457" r:id="rId47" name="Group Box 145">
              <controlPr defaultSize="0" autoFill="0" autoPict="0">
                <anchor moveWithCells="1">
                  <from>
                    <xdr:col>27</xdr:col>
                    <xdr:colOff>114300</xdr:colOff>
                    <xdr:row>17</xdr:row>
                    <xdr:rowOff>12700</xdr:rowOff>
                  </from>
                  <to>
                    <xdr:col>42</xdr:col>
                    <xdr:colOff>152400</xdr:colOff>
                    <xdr:row>18</xdr:row>
                    <xdr:rowOff>190500</xdr:rowOff>
                  </to>
                </anchor>
              </controlPr>
            </control>
          </mc:Choice>
        </mc:AlternateContent>
        <mc:AlternateContent xmlns:mc="http://schemas.openxmlformats.org/markup-compatibility/2006">
          <mc:Choice Requires="x14">
            <control shapeId="13458" r:id="rId48" name="Option Button 146">
              <controlPr defaultSize="0" autoFill="0" autoLine="0" autoPict="0">
                <anchor moveWithCells="1">
                  <from>
                    <xdr:col>28</xdr:col>
                    <xdr:colOff>228600</xdr:colOff>
                    <xdr:row>17</xdr:row>
                    <xdr:rowOff>133350</xdr:rowOff>
                  </from>
                  <to>
                    <xdr:col>32</xdr:col>
                    <xdr:colOff>31750</xdr:colOff>
                    <xdr:row>18</xdr:row>
                    <xdr:rowOff>107950</xdr:rowOff>
                  </to>
                </anchor>
              </controlPr>
            </control>
          </mc:Choice>
        </mc:AlternateContent>
        <mc:AlternateContent xmlns:mc="http://schemas.openxmlformats.org/markup-compatibility/2006">
          <mc:Choice Requires="x14">
            <control shapeId="13459" r:id="rId49" name="Option Button 147">
              <controlPr defaultSize="0" autoFill="0" autoLine="0" autoPict="0">
                <anchor moveWithCells="1">
                  <from>
                    <xdr:col>34</xdr:col>
                    <xdr:colOff>190500</xdr:colOff>
                    <xdr:row>17</xdr:row>
                    <xdr:rowOff>133350</xdr:rowOff>
                  </from>
                  <to>
                    <xdr:col>37</xdr:col>
                    <xdr:colOff>247650</xdr:colOff>
                    <xdr:row>18</xdr:row>
                    <xdr:rowOff>114300</xdr:rowOff>
                  </to>
                </anchor>
              </controlPr>
            </control>
          </mc:Choice>
        </mc:AlternateContent>
        <mc:AlternateContent xmlns:mc="http://schemas.openxmlformats.org/markup-compatibility/2006">
          <mc:Choice Requires="x14">
            <control shapeId="13460" r:id="rId50" name="Group Box 148">
              <controlPr defaultSize="0" autoFill="0" autoPict="0">
                <anchor moveWithCells="1">
                  <from>
                    <xdr:col>8</xdr:col>
                    <xdr:colOff>241300</xdr:colOff>
                    <xdr:row>17</xdr:row>
                    <xdr:rowOff>19050</xdr:rowOff>
                  </from>
                  <to>
                    <xdr:col>24</xdr:col>
                    <xdr:colOff>247650</xdr:colOff>
                    <xdr:row>18</xdr:row>
                    <xdr:rowOff>184150</xdr:rowOff>
                  </to>
                </anchor>
              </controlPr>
            </control>
          </mc:Choice>
        </mc:AlternateContent>
        <mc:AlternateContent xmlns:mc="http://schemas.openxmlformats.org/markup-compatibility/2006">
          <mc:Choice Requires="x14">
            <control shapeId="13461" r:id="rId51" name="Option Button 149">
              <controlPr defaultSize="0" autoFill="0" autoLine="0" autoPict="0">
                <anchor moveWithCells="1">
                  <from>
                    <xdr:col>9</xdr:col>
                    <xdr:colOff>228600</xdr:colOff>
                    <xdr:row>17</xdr:row>
                    <xdr:rowOff>127000</xdr:rowOff>
                  </from>
                  <to>
                    <xdr:col>13</xdr:col>
                    <xdr:colOff>31750</xdr:colOff>
                    <xdr:row>18</xdr:row>
                    <xdr:rowOff>95250</xdr:rowOff>
                  </to>
                </anchor>
              </controlPr>
            </control>
          </mc:Choice>
        </mc:AlternateContent>
        <mc:AlternateContent xmlns:mc="http://schemas.openxmlformats.org/markup-compatibility/2006">
          <mc:Choice Requires="x14">
            <control shapeId="13462" r:id="rId52" name="Option Button 150">
              <controlPr defaultSize="0" autoFill="0" autoLine="0" autoPict="0">
                <anchor moveWithCells="1">
                  <from>
                    <xdr:col>16</xdr:col>
                    <xdr:colOff>203200</xdr:colOff>
                    <xdr:row>17</xdr:row>
                    <xdr:rowOff>127000</xdr:rowOff>
                  </from>
                  <to>
                    <xdr:col>19</xdr:col>
                    <xdr:colOff>260350</xdr:colOff>
                    <xdr:row>18</xdr:row>
                    <xdr:rowOff>95250</xdr:rowOff>
                  </to>
                </anchor>
              </controlPr>
            </control>
          </mc:Choice>
        </mc:AlternateContent>
        <mc:AlternateContent xmlns:mc="http://schemas.openxmlformats.org/markup-compatibility/2006">
          <mc:Choice Requires="x14">
            <control shapeId="13463" r:id="rId53" name="Option Button 151">
              <controlPr defaultSize="0" autoFill="0" autoLine="0" autoPict="0">
                <anchor moveWithCells="1">
                  <from>
                    <xdr:col>9</xdr:col>
                    <xdr:colOff>19050</xdr:colOff>
                    <xdr:row>91</xdr:row>
                    <xdr:rowOff>127000</xdr:rowOff>
                  </from>
                  <to>
                    <xdr:col>11</xdr:col>
                    <xdr:colOff>50800</xdr:colOff>
                    <xdr:row>92</xdr:row>
                    <xdr:rowOff>107950</xdr:rowOff>
                  </to>
                </anchor>
              </controlPr>
            </control>
          </mc:Choice>
        </mc:AlternateContent>
        <mc:AlternateContent xmlns:mc="http://schemas.openxmlformats.org/markup-compatibility/2006">
          <mc:Choice Requires="x14">
            <control shapeId="13464" r:id="rId54" name="Option Button 152">
              <controlPr defaultSize="0" autoFill="0" autoLine="0" autoPict="0">
                <anchor moveWithCells="1">
                  <from>
                    <xdr:col>13</xdr:col>
                    <xdr:colOff>19050</xdr:colOff>
                    <xdr:row>91</xdr:row>
                    <xdr:rowOff>127000</xdr:rowOff>
                  </from>
                  <to>
                    <xdr:col>15</xdr:col>
                    <xdr:colOff>50800</xdr:colOff>
                    <xdr:row>92</xdr:row>
                    <xdr:rowOff>107950</xdr:rowOff>
                  </to>
                </anchor>
              </controlPr>
            </control>
          </mc:Choice>
        </mc:AlternateContent>
        <mc:AlternateContent xmlns:mc="http://schemas.openxmlformats.org/markup-compatibility/2006">
          <mc:Choice Requires="x14">
            <control shapeId="13465" r:id="rId55" name="Group Box 153">
              <controlPr defaultSize="0" autoFill="0" autoPict="0">
                <anchor moveWithCells="1">
                  <from>
                    <xdr:col>8</xdr:col>
                    <xdr:colOff>0</xdr:colOff>
                    <xdr:row>91</xdr:row>
                    <xdr:rowOff>0</xdr:rowOff>
                  </from>
                  <to>
                    <xdr:col>17</xdr:col>
                    <xdr:colOff>0</xdr:colOff>
                    <xdr:row>93</xdr:row>
                    <xdr:rowOff>0</xdr:rowOff>
                  </to>
                </anchor>
              </controlPr>
            </control>
          </mc:Choice>
        </mc:AlternateContent>
        <mc:AlternateContent xmlns:mc="http://schemas.openxmlformats.org/markup-compatibility/2006">
          <mc:Choice Requires="x14">
            <control shapeId="13466" r:id="rId56" name="Option Button 154">
              <controlPr defaultSize="0" autoFill="0" autoLine="0" autoPict="0">
                <anchor moveWithCells="1">
                  <from>
                    <xdr:col>9</xdr:col>
                    <xdr:colOff>31750</xdr:colOff>
                    <xdr:row>93</xdr:row>
                    <xdr:rowOff>114300</xdr:rowOff>
                  </from>
                  <to>
                    <xdr:col>11</xdr:col>
                    <xdr:colOff>50800</xdr:colOff>
                    <xdr:row>94</xdr:row>
                    <xdr:rowOff>95250</xdr:rowOff>
                  </to>
                </anchor>
              </controlPr>
            </control>
          </mc:Choice>
        </mc:AlternateContent>
        <mc:AlternateContent xmlns:mc="http://schemas.openxmlformats.org/markup-compatibility/2006">
          <mc:Choice Requires="x14">
            <control shapeId="13467" r:id="rId57" name="Option Button 155">
              <controlPr defaultSize="0" autoFill="0" autoLine="0" autoPict="0">
                <anchor moveWithCells="1">
                  <from>
                    <xdr:col>13</xdr:col>
                    <xdr:colOff>31750</xdr:colOff>
                    <xdr:row>93</xdr:row>
                    <xdr:rowOff>114300</xdr:rowOff>
                  </from>
                  <to>
                    <xdr:col>15</xdr:col>
                    <xdr:colOff>50800</xdr:colOff>
                    <xdr:row>94</xdr:row>
                    <xdr:rowOff>95250</xdr:rowOff>
                  </to>
                </anchor>
              </controlPr>
            </control>
          </mc:Choice>
        </mc:AlternateContent>
        <mc:AlternateContent xmlns:mc="http://schemas.openxmlformats.org/markup-compatibility/2006">
          <mc:Choice Requires="x14">
            <control shapeId="13468" r:id="rId58" name="Group Box 156">
              <controlPr defaultSize="0" autoFill="0" autoPict="0">
                <anchor moveWithCells="1">
                  <from>
                    <xdr:col>8</xdr:col>
                    <xdr:colOff>0</xdr:colOff>
                    <xdr:row>93</xdr:row>
                    <xdr:rowOff>0</xdr:rowOff>
                  </from>
                  <to>
                    <xdr:col>17</xdr:col>
                    <xdr:colOff>0</xdr:colOff>
                    <xdr:row>95</xdr:row>
                    <xdr:rowOff>0</xdr:rowOff>
                  </to>
                </anchor>
              </controlPr>
            </control>
          </mc:Choice>
        </mc:AlternateContent>
        <mc:AlternateContent xmlns:mc="http://schemas.openxmlformats.org/markup-compatibility/2006">
          <mc:Choice Requires="x14">
            <control shapeId="13469" r:id="rId59" name="Option Button 157">
              <controlPr defaultSize="0" autoFill="0" autoLine="0" autoPict="0">
                <anchor moveWithCells="1">
                  <from>
                    <xdr:col>24</xdr:col>
                    <xdr:colOff>38100</xdr:colOff>
                    <xdr:row>91</xdr:row>
                    <xdr:rowOff>127000</xdr:rowOff>
                  </from>
                  <to>
                    <xdr:col>26</xdr:col>
                    <xdr:colOff>69850</xdr:colOff>
                    <xdr:row>92</xdr:row>
                    <xdr:rowOff>107950</xdr:rowOff>
                  </to>
                </anchor>
              </controlPr>
            </control>
          </mc:Choice>
        </mc:AlternateContent>
        <mc:AlternateContent xmlns:mc="http://schemas.openxmlformats.org/markup-compatibility/2006">
          <mc:Choice Requires="x14">
            <control shapeId="13470" r:id="rId60" name="Option Button 158">
              <controlPr defaultSize="0" autoFill="0" autoLine="0" autoPict="0">
                <anchor moveWithCells="1">
                  <from>
                    <xdr:col>28</xdr:col>
                    <xdr:colOff>38100</xdr:colOff>
                    <xdr:row>91</xdr:row>
                    <xdr:rowOff>127000</xdr:rowOff>
                  </from>
                  <to>
                    <xdr:col>30</xdr:col>
                    <xdr:colOff>69850</xdr:colOff>
                    <xdr:row>92</xdr:row>
                    <xdr:rowOff>107950</xdr:rowOff>
                  </to>
                </anchor>
              </controlPr>
            </control>
          </mc:Choice>
        </mc:AlternateContent>
        <mc:AlternateContent xmlns:mc="http://schemas.openxmlformats.org/markup-compatibility/2006">
          <mc:Choice Requires="x14">
            <control shapeId="13471" r:id="rId61" name="Option Button 159">
              <controlPr defaultSize="0" autoFill="0" autoLine="0" autoPict="0">
                <anchor moveWithCells="1">
                  <from>
                    <xdr:col>24</xdr:col>
                    <xdr:colOff>38100</xdr:colOff>
                    <xdr:row>93</xdr:row>
                    <xdr:rowOff>114300</xdr:rowOff>
                  </from>
                  <to>
                    <xdr:col>26</xdr:col>
                    <xdr:colOff>69850</xdr:colOff>
                    <xdr:row>94</xdr:row>
                    <xdr:rowOff>95250</xdr:rowOff>
                  </to>
                </anchor>
              </controlPr>
            </control>
          </mc:Choice>
        </mc:AlternateContent>
        <mc:AlternateContent xmlns:mc="http://schemas.openxmlformats.org/markup-compatibility/2006">
          <mc:Choice Requires="x14">
            <control shapeId="13472" r:id="rId62" name="Option Button 160">
              <controlPr defaultSize="0" autoFill="0" autoLine="0" autoPict="0">
                <anchor moveWithCells="1">
                  <from>
                    <xdr:col>28</xdr:col>
                    <xdr:colOff>38100</xdr:colOff>
                    <xdr:row>93</xdr:row>
                    <xdr:rowOff>114300</xdr:rowOff>
                  </from>
                  <to>
                    <xdr:col>30</xdr:col>
                    <xdr:colOff>69850</xdr:colOff>
                    <xdr:row>94</xdr:row>
                    <xdr:rowOff>95250</xdr:rowOff>
                  </to>
                </anchor>
              </controlPr>
            </control>
          </mc:Choice>
        </mc:AlternateContent>
        <mc:AlternateContent xmlns:mc="http://schemas.openxmlformats.org/markup-compatibility/2006">
          <mc:Choice Requires="x14">
            <control shapeId="13473" r:id="rId63" name="Option Button 161">
              <controlPr defaultSize="0" autoFill="0" autoLine="0" autoPict="0">
                <anchor moveWithCells="1">
                  <from>
                    <xdr:col>39</xdr:col>
                    <xdr:colOff>38100</xdr:colOff>
                    <xdr:row>91</xdr:row>
                    <xdr:rowOff>127000</xdr:rowOff>
                  </from>
                  <to>
                    <xdr:col>41</xdr:col>
                    <xdr:colOff>69850</xdr:colOff>
                    <xdr:row>92</xdr:row>
                    <xdr:rowOff>107950</xdr:rowOff>
                  </to>
                </anchor>
              </controlPr>
            </control>
          </mc:Choice>
        </mc:AlternateContent>
        <mc:AlternateContent xmlns:mc="http://schemas.openxmlformats.org/markup-compatibility/2006">
          <mc:Choice Requires="x14">
            <control shapeId="13474" r:id="rId64" name="Option Button 162">
              <controlPr defaultSize="0" autoFill="0" autoLine="0" autoPict="0">
                <anchor moveWithCells="1">
                  <from>
                    <xdr:col>43</xdr:col>
                    <xdr:colOff>38100</xdr:colOff>
                    <xdr:row>91</xdr:row>
                    <xdr:rowOff>127000</xdr:rowOff>
                  </from>
                  <to>
                    <xdr:col>45</xdr:col>
                    <xdr:colOff>69850</xdr:colOff>
                    <xdr:row>92</xdr:row>
                    <xdr:rowOff>107950</xdr:rowOff>
                  </to>
                </anchor>
              </controlPr>
            </control>
          </mc:Choice>
        </mc:AlternateContent>
        <mc:AlternateContent xmlns:mc="http://schemas.openxmlformats.org/markup-compatibility/2006">
          <mc:Choice Requires="x14">
            <control shapeId="13475" r:id="rId65" name="Option Button 163">
              <controlPr defaultSize="0" autoFill="0" autoLine="0" autoPict="0">
                <anchor moveWithCells="1">
                  <from>
                    <xdr:col>39</xdr:col>
                    <xdr:colOff>38100</xdr:colOff>
                    <xdr:row>93</xdr:row>
                    <xdr:rowOff>114300</xdr:rowOff>
                  </from>
                  <to>
                    <xdr:col>41</xdr:col>
                    <xdr:colOff>69850</xdr:colOff>
                    <xdr:row>94</xdr:row>
                    <xdr:rowOff>95250</xdr:rowOff>
                  </to>
                </anchor>
              </controlPr>
            </control>
          </mc:Choice>
        </mc:AlternateContent>
        <mc:AlternateContent xmlns:mc="http://schemas.openxmlformats.org/markup-compatibility/2006">
          <mc:Choice Requires="x14">
            <control shapeId="13476" r:id="rId66" name="Option Button 164">
              <controlPr defaultSize="0" autoFill="0" autoLine="0" autoPict="0">
                <anchor moveWithCells="1">
                  <from>
                    <xdr:col>43</xdr:col>
                    <xdr:colOff>38100</xdr:colOff>
                    <xdr:row>93</xdr:row>
                    <xdr:rowOff>114300</xdr:rowOff>
                  </from>
                  <to>
                    <xdr:col>45</xdr:col>
                    <xdr:colOff>69850</xdr:colOff>
                    <xdr:row>94</xdr:row>
                    <xdr:rowOff>95250</xdr:rowOff>
                  </to>
                </anchor>
              </controlPr>
            </control>
          </mc:Choice>
        </mc:AlternateContent>
        <mc:AlternateContent xmlns:mc="http://schemas.openxmlformats.org/markup-compatibility/2006">
          <mc:Choice Requires="x14">
            <control shapeId="13477" r:id="rId67" name="Group Box 165">
              <controlPr defaultSize="0" autoFill="0" autoPict="0">
                <anchor moveWithCells="1">
                  <from>
                    <xdr:col>23</xdr:col>
                    <xdr:colOff>0</xdr:colOff>
                    <xdr:row>91</xdr:row>
                    <xdr:rowOff>0</xdr:rowOff>
                  </from>
                  <to>
                    <xdr:col>32</xdr:col>
                    <xdr:colOff>0</xdr:colOff>
                    <xdr:row>93</xdr:row>
                    <xdr:rowOff>0</xdr:rowOff>
                  </to>
                </anchor>
              </controlPr>
            </control>
          </mc:Choice>
        </mc:AlternateContent>
        <mc:AlternateContent xmlns:mc="http://schemas.openxmlformats.org/markup-compatibility/2006">
          <mc:Choice Requires="x14">
            <control shapeId="13478" r:id="rId68" name="Group Box 166">
              <controlPr defaultSize="0" autoFill="0" autoPict="0">
                <anchor moveWithCells="1">
                  <from>
                    <xdr:col>23</xdr:col>
                    <xdr:colOff>0</xdr:colOff>
                    <xdr:row>93</xdr:row>
                    <xdr:rowOff>0</xdr:rowOff>
                  </from>
                  <to>
                    <xdr:col>32</xdr:col>
                    <xdr:colOff>0</xdr:colOff>
                    <xdr:row>95</xdr:row>
                    <xdr:rowOff>0</xdr:rowOff>
                  </to>
                </anchor>
              </controlPr>
            </control>
          </mc:Choice>
        </mc:AlternateContent>
        <mc:AlternateContent xmlns:mc="http://schemas.openxmlformats.org/markup-compatibility/2006">
          <mc:Choice Requires="x14">
            <control shapeId="13479" r:id="rId69" name="Group Box 167">
              <controlPr defaultSize="0" autoFill="0" autoPict="0">
                <anchor moveWithCells="1">
                  <from>
                    <xdr:col>38</xdr:col>
                    <xdr:colOff>0</xdr:colOff>
                    <xdr:row>91</xdr:row>
                    <xdr:rowOff>0</xdr:rowOff>
                  </from>
                  <to>
                    <xdr:col>46</xdr:col>
                    <xdr:colOff>0</xdr:colOff>
                    <xdr:row>93</xdr:row>
                    <xdr:rowOff>0</xdr:rowOff>
                  </to>
                </anchor>
              </controlPr>
            </control>
          </mc:Choice>
        </mc:AlternateContent>
        <mc:AlternateContent xmlns:mc="http://schemas.openxmlformats.org/markup-compatibility/2006">
          <mc:Choice Requires="x14">
            <control shapeId="13480" r:id="rId70" name="Group Box 168">
              <controlPr defaultSize="0" autoFill="0" autoPict="0">
                <anchor moveWithCells="1">
                  <from>
                    <xdr:col>38</xdr:col>
                    <xdr:colOff>0</xdr:colOff>
                    <xdr:row>93</xdr:row>
                    <xdr:rowOff>0</xdr:rowOff>
                  </from>
                  <to>
                    <xdr:col>46</xdr:col>
                    <xdr:colOff>0</xdr:colOff>
                    <xdr:row>95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00FF"/>
    <pageSetUpPr fitToPage="1"/>
  </sheetPr>
  <dimension ref="A1:DY564"/>
  <sheetViews>
    <sheetView showGridLines="0" zoomScale="85" zoomScaleNormal="85" zoomScaleSheetLayoutView="75" workbookViewId="0">
      <selection activeCell="Q75" sqref="Q75:U75"/>
    </sheetView>
  </sheetViews>
  <sheetFormatPr defaultColWidth="3.08984375" defaultRowHeight="19.5" customHeight="1"/>
  <cols>
    <col min="1" max="1" width="3.36328125" style="79" customWidth="1"/>
    <col min="2" max="2" width="3.36328125" style="87" customWidth="1"/>
    <col min="3" max="3" width="3.36328125" style="80" customWidth="1"/>
    <col min="4" max="28" width="3.36328125" style="76" customWidth="1"/>
    <col min="29" max="37" width="3.36328125" style="77" customWidth="1"/>
    <col min="38" max="46" width="3.36328125" style="76" customWidth="1"/>
    <col min="47" max="47" width="3.36328125" style="30" customWidth="1"/>
    <col min="48" max="48" width="6.36328125" style="160" hidden="1" customWidth="1"/>
    <col min="49" max="52" width="6.36328125" style="18" hidden="1" customWidth="1"/>
    <col min="53" max="57" width="6.36328125" style="11" hidden="1" customWidth="1"/>
    <col min="58" max="58" width="10.08984375" style="11" hidden="1" customWidth="1"/>
    <col min="59" max="60" width="8.08984375" style="11" hidden="1" customWidth="1"/>
    <col min="61" max="77" width="6.36328125" style="11" hidden="1" customWidth="1"/>
    <col min="78" max="79" width="9.08984375" style="296" hidden="1" customWidth="1"/>
    <col min="80" max="80" width="12.6328125" style="297" hidden="1" customWidth="1"/>
    <col min="81" max="81" width="4.08984375" style="29" hidden="1" customWidth="1"/>
    <col min="82" max="82" width="6.453125" style="7" hidden="1" customWidth="1"/>
    <col min="83" max="83" width="45.6328125" style="7" hidden="1" customWidth="1"/>
    <col min="84" max="84" width="6.6328125" style="7" hidden="1" customWidth="1"/>
    <col min="85" max="85" width="4.08984375" style="205" hidden="1" customWidth="1"/>
    <col min="86" max="86" width="20.6328125" style="275" hidden="1" customWidth="1"/>
    <col min="87" max="87" width="4.453125" style="275" hidden="1" customWidth="1"/>
    <col min="88" max="89" width="4.36328125" style="275" hidden="1" customWidth="1"/>
    <col min="90" max="90" width="4.36328125" style="319" hidden="1" customWidth="1"/>
    <col min="91" max="92" width="6.453125" style="174" hidden="1" customWidth="1"/>
    <col min="93" max="93" width="16.6328125" style="174" hidden="1" customWidth="1"/>
    <col min="94" max="94" width="16.6328125" style="321" hidden="1" customWidth="1"/>
    <col min="95" max="95" width="4" style="174" hidden="1" customWidth="1"/>
    <col min="96" max="96" width="25" style="174" hidden="1" customWidth="1"/>
    <col min="97" max="97" width="9.08984375" style="275" hidden="1" customWidth="1"/>
    <col min="98" max="98" width="13.08984375" style="275" hidden="1" customWidth="1"/>
    <col min="99" max="99" width="8.6328125" style="275" hidden="1" customWidth="1"/>
    <col min="100" max="100" width="4.08984375" style="168" hidden="1" customWidth="1"/>
    <col min="101" max="102" width="5.90625" style="173" hidden="1" customWidth="1"/>
    <col min="103" max="103" width="5.08984375" style="173" hidden="1" customWidth="1"/>
    <col min="104" max="105" width="5.08984375" style="275" hidden="1" customWidth="1"/>
    <col min="106" max="106" width="5.90625" style="167" hidden="1" customWidth="1"/>
    <col min="107" max="107" width="7.6328125" style="172" hidden="1" customWidth="1"/>
    <col min="108" max="108" width="8.7265625" style="316" hidden="1" customWidth="1"/>
    <col min="109" max="109" width="2.6328125" style="172" hidden="1" customWidth="1"/>
    <col min="110" max="111" width="2.6328125" style="167" hidden="1" customWidth="1"/>
    <col min="112" max="112" width="15.08984375" style="167" hidden="1" customWidth="1"/>
    <col min="113" max="113" width="8.08984375" style="167" hidden="1" customWidth="1"/>
    <col min="114" max="114" width="5.36328125" style="275" hidden="1" customWidth="1"/>
    <col min="115" max="115" width="10.453125" style="167" hidden="1" customWidth="1"/>
    <col min="116" max="116" width="8.6328125" style="276" hidden="1" customWidth="1"/>
    <col min="117" max="117" width="6.6328125" style="276" hidden="1" customWidth="1"/>
    <col min="118" max="118" width="8.26953125" style="277" hidden="1" customWidth="1"/>
    <col min="119" max="119" width="4.08984375" style="29" hidden="1" customWidth="1"/>
    <col min="120" max="120" width="13.08984375" style="29" hidden="1" customWidth="1"/>
    <col min="121" max="121" width="28.453125" style="304" hidden="1" customWidth="1"/>
    <col min="122" max="122" width="4.6328125" style="304" hidden="1" customWidth="1"/>
    <col min="123" max="123" width="78.6328125" style="304" hidden="1" customWidth="1"/>
    <col min="124" max="124" width="9.6328125" style="304" hidden="1" customWidth="1"/>
    <col min="125" max="125" width="8.26953125" style="304" hidden="1" customWidth="1"/>
    <col min="126" max="126" width="4.08984375" style="205" hidden="1" customWidth="1"/>
    <col min="127" max="127" width="3.36328125" style="7" customWidth="1"/>
    <col min="128" max="129" width="3.08984375" style="7" customWidth="1"/>
    <col min="130" max="137" width="3.08984375" style="14" customWidth="1"/>
    <col min="138" max="16384" width="3.08984375" style="14"/>
  </cols>
  <sheetData>
    <row r="1" spans="1:129" s="7" customFormat="1" ht="19.5" customHeight="1" thickBot="1">
      <c r="A1" s="38"/>
      <c r="B1" s="8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3" t="s">
        <v>4859</v>
      </c>
      <c r="AV1" s="160" t="str">
        <f>T(I3)</f>
        <v/>
      </c>
      <c r="AW1" s="4"/>
      <c r="AX1" s="4"/>
      <c r="AY1" s="4"/>
      <c r="AZ1" s="4"/>
      <c r="BA1" s="5"/>
      <c r="BB1" s="5"/>
      <c r="BC1" s="5" t="s">
        <v>1680</v>
      </c>
      <c r="BD1" s="5"/>
      <c r="BE1" s="5"/>
      <c r="BF1" s="5"/>
      <c r="BG1" s="5"/>
      <c r="BH1" s="5"/>
      <c r="BI1" s="5"/>
      <c r="BJ1" s="5"/>
      <c r="BK1" s="5"/>
      <c r="BL1" s="5"/>
      <c r="BM1" s="5"/>
      <c r="BN1" s="5"/>
      <c r="BO1" s="5"/>
      <c r="BP1" s="5"/>
      <c r="BQ1" s="5"/>
      <c r="BR1" s="5"/>
      <c r="BS1" s="5"/>
      <c r="BT1" s="5"/>
      <c r="BU1" s="5"/>
      <c r="BV1" s="5"/>
      <c r="BW1" s="5"/>
      <c r="BX1" s="5"/>
      <c r="BY1" s="5"/>
      <c r="BZ1" s="5" t="s">
        <v>638</v>
      </c>
      <c r="CA1" s="520" t="s">
        <v>586</v>
      </c>
      <c r="CB1" s="521" t="s">
        <v>587</v>
      </c>
      <c r="CC1" s="163"/>
      <c r="CD1" s="162" t="s">
        <v>629</v>
      </c>
      <c r="CE1" s="161" t="s">
        <v>630</v>
      </c>
      <c r="CF1" s="161" t="s">
        <v>631</v>
      </c>
      <c r="CG1" s="163"/>
      <c r="CH1" s="164" t="s">
        <v>576</v>
      </c>
      <c r="CI1" s="164"/>
      <c r="CJ1" s="164"/>
      <c r="CK1" s="164"/>
      <c r="CL1" s="164"/>
      <c r="CM1" s="164"/>
      <c r="CN1" s="164"/>
      <c r="CO1" s="165"/>
      <c r="CP1" s="166"/>
      <c r="CQ1" s="167"/>
      <c r="CR1" s="168" t="s">
        <v>6</v>
      </c>
      <c r="CS1" s="168" t="s">
        <v>562</v>
      </c>
      <c r="CT1" s="168" t="s">
        <v>4</v>
      </c>
      <c r="CU1" s="168" t="s">
        <v>5</v>
      </c>
      <c r="CV1" s="169"/>
      <c r="CW1" s="168" t="s">
        <v>2</v>
      </c>
      <c r="CX1" s="168"/>
      <c r="CY1" s="170"/>
      <c r="CZ1" s="171"/>
      <c r="DA1" s="170"/>
      <c r="DB1" s="168" t="s">
        <v>562</v>
      </c>
      <c r="DC1" s="168" t="s">
        <v>567</v>
      </c>
      <c r="DD1" s="168" t="s">
        <v>8</v>
      </c>
      <c r="DE1" s="172"/>
      <c r="DF1" s="173"/>
      <c r="DG1" s="173"/>
      <c r="DH1" s="168" t="s">
        <v>3</v>
      </c>
      <c r="DI1" s="173"/>
      <c r="DJ1" s="174"/>
      <c r="DK1" s="174"/>
      <c r="DL1" s="175" t="s">
        <v>9</v>
      </c>
      <c r="DM1" s="175" t="s">
        <v>10</v>
      </c>
      <c r="DN1" s="176" t="s">
        <v>8</v>
      </c>
      <c r="DO1" s="5"/>
      <c r="DP1" s="527" t="s">
        <v>1316</v>
      </c>
      <c r="DQ1" s="527"/>
      <c r="DR1" s="527"/>
      <c r="DS1" s="527"/>
      <c r="DT1" s="527" t="s">
        <v>1317</v>
      </c>
      <c r="DU1" s="527" t="s">
        <v>8</v>
      </c>
      <c r="DV1" s="163"/>
      <c r="DX1" s="177"/>
      <c r="DY1" s="177"/>
    </row>
    <row r="2" spans="1:129" s="7" customFormat="1" ht="19.5" customHeight="1" thickTop="1" thickBot="1">
      <c r="A2" s="38"/>
      <c r="B2" s="83"/>
      <c r="C2" s="64" t="s">
        <v>296</v>
      </c>
      <c r="D2" s="64"/>
      <c r="E2" s="64"/>
      <c r="F2" s="64"/>
      <c r="G2" s="64"/>
      <c r="H2" s="64"/>
      <c r="I2" s="65" t="str">
        <f>IF(AND(記入シート1!AV12=2,I3=""),"↓サービスID追加のため、マーチャントIDを確認し正確に記入してください。",IF(AND(記入シート1!AV12=1,I3&lt;&gt;""),"↓新規の場合、マーチャントIDは指定出来ません。",""))</f>
        <v/>
      </c>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6"/>
      <c r="AU2" s="67"/>
      <c r="AV2" s="178" t="str">
        <f>T(R3)</f>
        <v/>
      </c>
      <c r="AW2" s="4"/>
      <c r="AX2" s="4"/>
      <c r="AY2" s="4"/>
      <c r="AZ2" s="18"/>
      <c r="BA2" s="5"/>
      <c r="BB2" s="5"/>
      <c r="BC2" s="5" t="s">
        <v>584</v>
      </c>
      <c r="BD2" s="5"/>
      <c r="BE2" s="5"/>
      <c r="BF2" s="5"/>
      <c r="BG2" s="5"/>
      <c r="BH2" s="5"/>
      <c r="BI2" s="5"/>
      <c r="BJ2" s="5"/>
      <c r="BK2" s="5"/>
      <c r="BL2" s="5"/>
      <c r="BM2" s="5"/>
      <c r="BN2" s="5"/>
      <c r="BO2" s="5"/>
      <c r="BP2" s="5"/>
      <c r="BQ2" s="5"/>
      <c r="BR2" s="5"/>
      <c r="BS2" s="5"/>
      <c r="BT2" s="5"/>
      <c r="BU2" s="5"/>
      <c r="BV2" s="5"/>
      <c r="BW2" s="5"/>
      <c r="BX2" s="5"/>
      <c r="BY2" s="5"/>
      <c r="BZ2" s="522" t="s">
        <v>1212</v>
      </c>
      <c r="CA2" s="523" t="str">
        <f>TEXT(BZ2,"0000000")</f>
        <v>0030302</v>
      </c>
      <c r="CB2" s="524" t="s">
        <v>1284</v>
      </c>
      <c r="CC2" s="163"/>
      <c r="CD2" s="179">
        <v>3033</v>
      </c>
      <c r="CE2" s="225" t="s">
        <v>853</v>
      </c>
      <c r="CF2" s="179">
        <v>3033</v>
      </c>
      <c r="CG2" s="163"/>
      <c r="CH2" s="180" t="s">
        <v>277</v>
      </c>
      <c r="CI2" s="181" t="s">
        <v>532</v>
      </c>
      <c r="CJ2" s="181" t="s">
        <v>275</v>
      </c>
      <c r="CK2" s="180" t="s">
        <v>274</v>
      </c>
      <c r="CL2" s="180" t="s">
        <v>533</v>
      </c>
      <c r="CM2" s="180" t="s">
        <v>280</v>
      </c>
      <c r="CN2" s="180" t="s">
        <v>281</v>
      </c>
      <c r="CO2" s="180" t="s">
        <v>327</v>
      </c>
      <c r="CP2" s="180" t="s">
        <v>282</v>
      </c>
      <c r="CQ2" s="167"/>
      <c r="CR2" s="182" t="s">
        <v>11</v>
      </c>
      <c r="CS2" s="182" t="s">
        <v>12</v>
      </c>
      <c r="CT2" s="182" t="s">
        <v>13</v>
      </c>
      <c r="CU2" s="182" t="s">
        <v>563</v>
      </c>
      <c r="CV2" s="169"/>
      <c r="CW2" s="182" t="s">
        <v>277</v>
      </c>
      <c r="CX2" s="182" t="s">
        <v>639</v>
      </c>
      <c r="CY2" s="182" t="s">
        <v>564</v>
      </c>
      <c r="CZ2" s="182" t="s">
        <v>565</v>
      </c>
      <c r="DA2" s="182" t="s">
        <v>566</v>
      </c>
      <c r="DB2" s="182" t="s">
        <v>12</v>
      </c>
      <c r="DC2" s="182" t="s">
        <v>15</v>
      </c>
      <c r="DD2" s="182" t="s">
        <v>573</v>
      </c>
      <c r="DE2" s="172"/>
      <c r="DF2" s="173"/>
      <c r="DG2" s="173"/>
      <c r="DH2" s="183" t="s">
        <v>574</v>
      </c>
      <c r="DI2" s="183" t="s">
        <v>575</v>
      </c>
      <c r="DJ2" s="184" t="s">
        <v>280</v>
      </c>
      <c r="DK2" s="184" t="s">
        <v>528</v>
      </c>
      <c r="DL2" s="185" t="s">
        <v>14</v>
      </c>
      <c r="DM2" s="185" t="s">
        <v>17</v>
      </c>
      <c r="DN2" s="183" t="s">
        <v>16</v>
      </c>
      <c r="DO2" s="5"/>
      <c r="DP2" s="183" t="s">
        <v>1318</v>
      </c>
      <c r="DQ2" s="183" t="s">
        <v>1319</v>
      </c>
      <c r="DR2" s="183" t="s">
        <v>1320</v>
      </c>
      <c r="DS2" s="183" t="s">
        <v>1321</v>
      </c>
      <c r="DT2" s="185" t="s">
        <v>1322</v>
      </c>
      <c r="DU2" s="182" t="s">
        <v>573</v>
      </c>
      <c r="DV2" s="163"/>
      <c r="DX2" s="177"/>
      <c r="DY2" s="177"/>
    </row>
    <row r="3" spans="1:129" s="7" customFormat="1" ht="19.5" customHeight="1">
      <c r="A3" s="38"/>
      <c r="B3" s="84">
        <f>記入シート1!B4+記入シート2!B4</f>
        <v>8</v>
      </c>
      <c r="C3" s="2334" t="s">
        <v>283</v>
      </c>
      <c r="D3" s="2335"/>
      <c r="E3" s="2335"/>
      <c r="F3" s="2335"/>
      <c r="G3" s="2335"/>
      <c r="H3" s="2336"/>
      <c r="I3" s="2337"/>
      <c r="J3" s="2338"/>
      <c r="K3" s="2339"/>
      <c r="L3" s="2340" t="s">
        <v>284</v>
      </c>
      <c r="M3" s="2335"/>
      <c r="N3" s="2335"/>
      <c r="O3" s="2335"/>
      <c r="P3" s="2335"/>
      <c r="Q3" s="2336"/>
      <c r="R3" s="2337"/>
      <c r="S3" s="2339"/>
      <c r="T3" s="2341" t="s">
        <v>690</v>
      </c>
      <c r="U3" s="2342"/>
      <c r="V3" s="2342"/>
      <c r="W3" s="2343" t="s">
        <v>4865</v>
      </c>
      <c r="X3" s="2344"/>
      <c r="Y3" s="2344"/>
      <c r="Z3" s="2341" t="s">
        <v>585</v>
      </c>
      <c r="AA3" s="2342"/>
      <c r="AB3" s="2342"/>
      <c r="AC3" s="2352" t="str">
        <f>IF(W3="","",VLOOKUP(W3,CA:CB,2,0))</f>
        <v>堀内直也</v>
      </c>
      <c r="AD3" s="2353"/>
      <c r="AE3" s="2353"/>
      <c r="AF3" s="2341" t="s">
        <v>691</v>
      </c>
      <c r="AG3" s="2342"/>
      <c r="AH3" s="2342"/>
      <c r="AI3" s="2343"/>
      <c r="AJ3" s="2344"/>
      <c r="AK3" s="2344"/>
      <c r="AL3" s="2354" t="s">
        <v>688</v>
      </c>
      <c r="AM3" s="2354"/>
      <c r="AN3" s="2354"/>
      <c r="AO3" s="2354"/>
      <c r="AP3" s="2332"/>
      <c r="AQ3" s="2332"/>
      <c r="AR3" s="2332"/>
      <c r="AS3" s="2332"/>
      <c r="AT3" s="2333"/>
      <c r="AU3" s="68"/>
      <c r="AV3" s="160">
        <f>記入シート1!AV13</f>
        <v>0</v>
      </c>
      <c r="AW3" s="18" t="s">
        <v>1988</v>
      </c>
      <c r="AX3" s="4"/>
      <c r="AY3" s="4"/>
      <c r="AZ3" s="18"/>
      <c r="BA3" s="5"/>
      <c r="BB3" s="5"/>
      <c r="BC3" s="5" t="s">
        <v>1679</v>
      </c>
      <c r="BD3" s="5"/>
      <c r="BE3" s="5"/>
      <c r="BF3" s="5"/>
      <c r="BG3" s="5"/>
      <c r="BH3" s="5"/>
      <c r="BI3" s="5"/>
      <c r="BJ3" s="5"/>
      <c r="BK3" s="5"/>
      <c r="BL3" s="5"/>
      <c r="BM3" s="5"/>
      <c r="BN3" s="5"/>
      <c r="BO3" s="5"/>
      <c r="BP3" s="5"/>
      <c r="BQ3" s="5"/>
      <c r="BR3" s="5"/>
      <c r="BS3" s="5"/>
      <c r="BT3" s="5"/>
      <c r="BU3" s="5"/>
      <c r="BV3" s="5"/>
      <c r="BW3" s="5"/>
      <c r="BX3" s="5"/>
      <c r="BY3" s="5"/>
      <c r="BZ3" s="522" t="s">
        <v>1213</v>
      </c>
      <c r="CA3" s="523" t="str">
        <f>TEXT(BZ3,"0000000")</f>
        <v>0430106</v>
      </c>
      <c r="CB3" s="524" t="s">
        <v>588</v>
      </c>
      <c r="CC3" s="163"/>
      <c r="CD3" s="179">
        <v>6022</v>
      </c>
      <c r="CE3" s="225" t="s">
        <v>3085</v>
      </c>
      <c r="CF3" s="179">
        <v>6022</v>
      </c>
      <c r="CG3" s="163"/>
      <c r="CH3" s="186" t="s">
        <v>303</v>
      </c>
      <c r="CI3" s="186" t="s">
        <v>246</v>
      </c>
      <c r="CJ3" s="186">
        <v>5</v>
      </c>
      <c r="CK3" s="186" t="s">
        <v>170</v>
      </c>
      <c r="CL3" s="186" t="s">
        <v>81</v>
      </c>
      <c r="CM3" s="186"/>
      <c r="CN3" s="186" t="s">
        <v>537</v>
      </c>
      <c r="CO3" s="187" t="s">
        <v>265</v>
      </c>
      <c r="CP3" s="188" t="str">
        <f>ASC(I3)</f>
        <v/>
      </c>
      <c r="CQ3" s="167"/>
      <c r="CR3" s="1295" t="s">
        <v>4724</v>
      </c>
      <c r="CS3" s="1295">
        <v>932</v>
      </c>
      <c r="CT3" s="190" t="str">
        <f>$CP$14</f>
        <v>00000000</v>
      </c>
      <c r="CU3" s="191">
        <f>IF(CV3&gt;0,1,0)</f>
        <v>0</v>
      </c>
      <c r="CV3" s="169">
        <f>SUMIF(AY$10:AY$88,CS3,AZ$10:AZ$88)</f>
        <v>0</v>
      </c>
      <c r="CW3" s="189" t="s">
        <v>645</v>
      </c>
      <c r="CX3" s="189"/>
      <c r="CY3" s="192"/>
      <c r="CZ3" s="193"/>
      <c r="DA3" s="192"/>
      <c r="DB3" s="190" t="str">
        <f>LEFT(DC3,3)</f>
        <v>001</v>
      </c>
      <c r="DC3" s="194" t="s">
        <v>272</v>
      </c>
      <c r="DD3" s="191"/>
      <c r="DE3" s="172"/>
      <c r="DF3" s="173"/>
      <c r="DG3" s="173"/>
      <c r="DH3" s="195" t="s">
        <v>1462</v>
      </c>
      <c r="DI3" s="196" t="s">
        <v>1463</v>
      </c>
      <c r="DJ3" s="197"/>
      <c r="DK3" s="198" t="str">
        <f>DL3&amp;DM3</f>
        <v>93101PV2</v>
      </c>
      <c r="DL3" s="199" t="s">
        <v>1697</v>
      </c>
      <c r="DM3" s="200" t="s">
        <v>1464</v>
      </c>
      <c r="DN3" s="201" t="str">
        <f>T(記入シート1!I67)</f>
        <v/>
      </c>
      <c r="DO3" s="5"/>
      <c r="DP3" s="528" t="s">
        <v>1323</v>
      </c>
      <c r="DQ3" s="528" t="s">
        <v>1324</v>
      </c>
      <c r="DR3" s="528" t="s">
        <v>1325</v>
      </c>
      <c r="DS3" s="528" t="s">
        <v>1326</v>
      </c>
      <c r="DT3" s="529" t="s">
        <v>1327</v>
      </c>
      <c r="DU3" s="1101"/>
      <c r="DV3" s="163"/>
      <c r="DX3" s="177"/>
      <c r="DY3" s="177"/>
    </row>
    <row r="4" spans="1:129" ht="19.5" customHeight="1">
      <c r="A4" s="38"/>
      <c r="B4" s="84">
        <f>SUM(B5:B157)</f>
        <v>2</v>
      </c>
      <c r="C4" s="2607" t="s">
        <v>632</v>
      </c>
      <c r="D4" s="2608"/>
      <c r="E4" s="2608"/>
      <c r="F4" s="2608"/>
      <c r="G4" s="2608"/>
      <c r="H4" s="2609"/>
      <c r="I4" s="1629"/>
      <c r="J4" s="1630"/>
      <c r="K4" s="1631"/>
      <c r="L4" s="2603" t="str">
        <f>IF(OR(I4="",I4="－",I4="‐",I4="-",I4="ー"),"",IF(ISERROR(VLOOKUP(I4,$CD$1:$CF$301,2,FALSE)),"未登録",VLOOKUP(I4,$CD$1:$CF$301,2,FALSE)))</f>
        <v/>
      </c>
      <c r="M4" s="2604"/>
      <c r="N4" s="2604"/>
      <c r="O4" s="2604"/>
      <c r="P4" s="2604"/>
      <c r="Q4" s="2604"/>
      <c r="R4" s="2604"/>
      <c r="S4" s="2604"/>
      <c r="T4" s="2604"/>
      <c r="U4" s="2604"/>
      <c r="V4" s="2604"/>
      <c r="W4" s="2604"/>
      <c r="X4" s="2604"/>
      <c r="Y4" s="2604"/>
      <c r="Z4" s="2604"/>
      <c r="AA4" s="2604"/>
      <c r="AB4" s="2605"/>
      <c r="AC4" s="2370" t="s">
        <v>289</v>
      </c>
      <c r="AD4" s="2370"/>
      <c r="AE4" s="2370"/>
      <c r="AF4" s="2370"/>
      <c r="AG4" s="2371" t="str">
        <f>IF(LEN(I4)=4,I4,"")</f>
        <v/>
      </c>
      <c r="AH4" s="2371"/>
      <c r="AI4" s="2371"/>
      <c r="AJ4" s="2371"/>
      <c r="AK4" s="2371"/>
      <c r="AL4" s="2616" t="s">
        <v>3428</v>
      </c>
      <c r="AM4" s="2617"/>
      <c r="AN4" s="2617"/>
      <c r="AO4" s="2617"/>
      <c r="AP4" s="2613" t="s">
        <v>3429</v>
      </c>
      <c r="AQ4" s="2613"/>
      <c r="AR4" s="2613"/>
      <c r="AS4" s="2613"/>
      <c r="AT4" s="2614"/>
      <c r="AU4" s="68"/>
      <c r="AX4" s="202"/>
      <c r="AY4" s="203"/>
      <c r="AZ4" s="204"/>
      <c r="BA4" s="167"/>
      <c r="BB4" s="167"/>
      <c r="BC4" s="167"/>
      <c r="BD4" s="167"/>
      <c r="BE4" s="167"/>
      <c r="BF4" s="167"/>
      <c r="BG4" s="167"/>
      <c r="BH4" s="167"/>
      <c r="BI4" s="167"/>
      <c r="BJ4" s="167"/>
      <c r="BK4" s="167"/>
      <c r="BL4" s="167"/>
      <c r="BM4" s="167"/>
      <c r="BN4" s="167"/>
      <c r="BO4" s="167"/>
      <c r="BP4" s="167"/>
      <c r="BQ4" s="167"/>
      <c r="BR4" s="167"/>
      <c r="BS4" s="167"/>
      <c r="BT4" s="29"/>
      <c r="BU4" s="29"/>
      <c r="BV4" s="29"/>
      <c r="BW4" s="29"/>
      <c r="BX4" s="29"/>
      <c r="BY4" s="29"/>
      <c r="BZ4" s="522" t="s">
        <v>1214</v>
      </c>
      <c r="CA4" s="523" t="str">
        <f>TEXT(BZ4,"0000000")</f>
        <v>0430268</v>
      </c>
      <c r="CB4" s="524" t="s">
        <v>589</v>
      </c>
      <c r="CC4" s="205"/>
      <c r="CD4" s="179">
        <v>6033</v>
      </c>
      <c r="CE4" s="225" t="s">
        <v>3086</v>
      </c>
      <c r="CF4" s="179">
        <v>6033</v>
      </c>
      <c r="CH4" s="186" t="s">
        <v>305</v>
      </c>
      <c r="CI4" s="186" t="s">
        <v>61</v>
      </c>
      <c r="CJ4" s="186">
        <v>3</v>
      </c>
      <c r="CK4" s="186" t="s">
        <v>170</v>
      </c>
      <c r="CL4" s="186" t="s">
        <v>81</v>
      </c>
      <c r="CM4" s="186"/>
      <c r="CN4" s="186" t="s">
        <v>534</v>
      </c>
      <c r="CO4" s="187" t="s">
        <v>263</v>
      </c>
      <c r="CP4" s="188" t="str">
        <f>ASC(R3)</f>
        <v/>
      </c>
      <c r="CQ4" s="167"/>
      <c r="CR4" s="189" t="s">
        <v>1454</v>
      </c>
      <c r="CS4" s="189">
        <v>931</v>
      </c>
      <c r="CT4" s="190" t="str">
        <f>$CP$14</f>
        <v>00000000</v>
      </c>
      <c r="CU4" s="191">
        <f>IF(CV4&gt;0,1,0)</f>
        <v>0</v>
      </c>
      <c r="CV4" s="169">
        <f t="shared" ref="CV4:CV14" si="0">SUMIF(AY$10:AY$88,CS4,AZ$10:AZ$88)</f>
        <v>0</v>
      </c>
      <c r="CW4" s="206" t="s">
        <v>271</v>
      </c>
      <c r="CX4" s="206" t="s">
        <v>665</v>
      </c>
      <c r="CY4" s="207" t="s">
        <v>775</v>
      </c>
      <c r="CZ4" s="208" t="s">
        <v>295</v>
      </c>
      <c r="DA4" s="209"/>
      <c r="DB4" s="190" t="str">
        <f t="shared" ref="DB4:DB44" si="1">LEFT(DC4,3)</f>
        <v>001</v>
      </c>
      <c r="DC4" s="194" t="s">
        <v>664</v>
      </c>
      <c r="DD4" s="191">
        <v>2</v>
      </c>
      <c r="DF4" s="173"/>
      <c r="DG4" s="173"/>
      <c r="DH4" s="195" t="s">
        <v>858</v>
      </c>
      <c r="DI4" s="235" t="s">
        <v>1696</v>
      </c>
      <c r="DJ4" s="197"/>
      <c r="DK4" s="198" t="str">
        <f>DL4&amp;DM4</f>
        <v>93101PV3</v>
      </c>
      <c r="DL4" s="199" t="s">
        <v>1697</v>
      </c>
      <c r="DM4" s="200" t="s">
        <v>1698</v>
      </c>
      <c r="DN4" s="201" t="str">
        <f>"4"</f>
        <v>4</v>
      </c>
      <c r="DP4" s="531" t="s">
        <v>1323</v>
      </c>
      <c r="DQ4" s="531" t="s">
        <v>1328</v>
      </c>
      <c r="DR4" s="531" t="s">
        <v>900</v>
      </c>
      <c r="DS4" s="528" t="s">
        <v>1329</v>
      </c>
      <c r="DT4" s="532" t="s">
        <v>1330</v>
      </c>
      <c r="DU4" s="1101"/>
      <c r="DX4" s="177"/>
      <c r="DY4" s="177"/>
    </row>
    <row r="5" spans="1:129" ht="19.5" customHeight="1" thickBot="1">
      <c r="A5" s="38"/>
      <c r="B5" s="84">
        <f>IF(OR(W3="",AP3="",I4=""),1,0)</f>
        <v>1</v>
      </c>
      <c r="C5" s="2610" t="s">
        <v>530</v>
      </c>
      <c r="D5" s="2611"/>
      <c r="E5" s="2611"/>
      <c r="F5" s="2611"/>
      <c r="G5" s="2611"/>
      <c r="H5" s="2612"/>
      <c r="I5" s="1134" t="s">
        <v>531</v>
      </c>
      <c r="J5" s="2350" t="str">
        <f>IF(記入シート1!B13=0,"-","※")</f>
        <v>※</v>
      </c>
      <c r="K5" s="2606"/>
      <c r="L5" s="1135">
        <v>1</v>
      </c>
      <c r="M5" s="2350" t="str">
        <f>IF(記入シート1!B27=0,"-","※")</f>
        <v>※</v>
      </c>
      <c r="N5" s="2606"/>
      <c r="O5" s="1135">
        <v>2</v>
      </c>
      <c r="P5" s="2350" t="str">
        <f>IF(記入シート1!B48=0,"-","※")</f>
        <v>※</v>
      </c>
      <c r="Q5" s="2606"/>
      <c r="R5" s="1135">
        <v>3</v>
      </c>
      <c r="S5" s="2350" t="str">
        <f>IF(記入シート1!B60=0,"-","※")</f>
        <v>※</v>
      </c>
      <c r="T5" s="2606"/>
      <c r="U5" s="1135">
        <v>4</v>
      </c>
      <c r="V5" s="2350" t="str">
        <f>IF(記入シート1!B99=0,"-","※")</f>
        <v>※</v>
      </c>
      <c r="W5" s="2606"/>
      <c r="X5" s="1135">
        <v>5</v>
      </c>
      <c r="Y5" s="2350" t="str">
        <f>IF(記入シート1!B112=0,"-","※")</f>
        <v>※</v>
      </c>
      <c r="Z5" s="2606"/>
      <c r="AA5" s="1135">
        <v>6</v>
      </c>
      <c r="AB5" s="2350" t="str">
        <f>IF(OR(B9="NG",AND(AV17=FALSE,AV39=FALSE)),"※","-")</f>
        <v>※</v>
      </c>
      <c r="AC5" s="2606"/>
      <c r="AD5" s="1135">
        <v>7</v>
      </c>
      <c r="AE5" s="2350" t="str">
        <f>IF(B89=0,"-","※")</f>
        <v>-</v>
      </c>
      <c r="AF5" s="2615"/>
      <c r="AG5" s="803"/>
      <c r="AH5" s="1206"/>
      <c r="AI5" s="1206"/>
      <c r="AJ5" s="1206"/>
      <c r="AK5" s="1207"/>
      <c r="AL5" s="2374" t="s">
        <v>686</v>
      </c>
      <c r="AM5" s="2611"/>
      <c r="AN5" s="2611"/>
      <c r="AO5" s="2611"/>
      <c r="AP5" s="2294">
        <v>6570</v>
      </c>
      <c r="AQ5" s="2294"/>
      <c r="AR5" s="2294"/>
      <c r="AS5" s="2294"/>
      <c r="AT5" s="2295"/>
      <c r="AU5" s="68"/>
      <c r="AV5" s="178"/>
      <c r="AX5" s="202"/>
      <c r="AY5" s="203"/>
      <c r="AZ5" s="204"/>
      <c r="BA5" s="167"/>
      <c r="BB5" s="167"/>
      <c r="BC5" s="167"/>
      <c r="BD5" s="167"/>
      <c r="BE5" s="167"/>
      <c r="BF5" s="167"/>
      <c r="BG5" s="167"/>
      <c r="BH5" s="167"/>
      <c r="BI5" s="167"/>
      <c r="BJ5" s="167"/>
      <c r="BK5" s="167"/>
      <c r="BL5" s="167"/>
      <c r="BM5" s="167"/>
      <c r="BN5" s="167"/>
      <c r="BO5" s="167"/>
      <c r="BP5" s="167"/>
      <c r="BQ5" s="167"/>
      <c r="BR5" s="167"/>
      <c r="BS5" s="167"/>
      <c r="BT5" s="29"/>
      <c r="BU5" s="29"/>
      <c r="BV5" s="29"/>
      <c r="BW5" s="29"/>
      <c r="BX5" s="29"/>
      <c r="BY5" s="29"/>
      <c r="BZ5" s="522" t="s">
        <v>1215</v>
      </c>
      <c r="CA5" s="523" t="str">
        <f>TEXT(BZ5,"0000000")</f>
        <v>0435209</v>
      </c>
      <c r="CB5" s="524" t="s">
        <v>590</v>
      </c>
      <c r="CC5" s="205"/>
      <c r="CD5" s="179">
        <v>6035</v>
      </c>
      <c r="CE5" s="225" t="s">
        <v>3087</v>
      </c>
      <c r="CF5" s="179">
        <v>6035</v>
      </c>
      <c r="CH5" s="186" t="s">
        <v>307</v>
      </c>
      <c r="CI5" s="186" t="s">
        <v>20</v>
      </c>
      <c r="CJ5" s="186">
        <v>10</v>
      </c>
      <c r="CK5" s="186" t="s">
        <v>170</v>
      </c>
      <c r="CL5" s="186" t="s">
        <v>308</v>
      </c>
      <c r="CM5" s="186"/>
      <c r="CN5" s="186" t="s">
        <v>309</v>
      </c>
      <c r="CO5" s="210" t="s">
        <v>260</v>
      </c>
      <c r="CP5" s="188" t="str">
        <f>ASC(W3)</f>
        <v>1629244</v>
      </c>
      <c r="CQ5" s="167"/>
      <c r="CR5" s="189" t="s">
        <v>1455</v>
      </c>
      <c r="CS5" s="189">
        <v>935</v>
      </c>
      <c r="CT5" s="190" t="str">
        <f>$CP$14</f>
        <v>00000000</v>
      </c>
      <c r="CU5" s="191">
        <f>IF(CV5&gt;0,1,0)</f>
        <v>0</v>
      </c>
      <c r="CV5" s="169">
        <f t="shared" si="0"/>
        <v>0</v>
      </c>
      <c r="CW5" s="189" t="s">
        <v>258</v>
      </c>
      <c r="CX5" s="189" t="s">
        <v>666</v>
      </c>
      <c r="CY5" s="197" t="s">
        <v>657</v>
      </c>
      <c r="CZ5" s="211" t="s">
        <v>301</v>
      </c>
      <c r="DA5" s="197"/>
      <c r="DB5" s="190" t="str">
        <f t="shared" si="1"/>
        <v>001</v>
      </c>
      <c r="DC5" s="194" t="s">
        <v>259</v>
      </c>
      <c r="DD5" s="191">
        <v>0</v>
      </c>
      <c r="DF5" s="173"/>
      <c r="DG5" s="173"/>
      <c r="DH5" s="195" t="s">
        <v>858</v>
      </c>
      <c r="DI5" s="235" t="s">
        <v>2099</v>
      </c>
      <c r="DJ5" s="197" t="s">
        <v>2147</v>
      </c>
      <c r="DK5" s="198" t="str">
        <f t="shared" ref="DK5:DK14" si="2">DL5&amp;DM5</f>
        <v>93101PV4</v>
      </c>
      <c r="DL5" s="199" t="s">
        <v>1697</v>
      </c>
      <c r="DM5" s="200" t="s">
        <v>2102</v>
      </c>
      <c r="DN5" s="201">
        <f>AV76*1</f>
        <v>0</v>
      </c>
      <c r="DP5" s="531" t="s">
        <v>1323</v>
      </c>
      <c r="DQ5" s="531" t="s">
        <v>1331</v>
      </c>
      <c r="DR5" s="531" t="s">
        <v>1325</v>
      </c>
      <c r="DS5" s="528" t="s">
        <v>1332</v>
      </c>
      <c r="DT5" s="532" t="s">
        <v>1333</v>
      </c>
      <c r="DU5" s="1101"/>
      <c r="DX5" s="177"/>
      <c r="DY5" s="177"/>
    </row>
    <row r="6" spans="1:129" ht="19.5" customHeight="1" thickBot="1">
      <c r="A6" s="38"/>
      <c r="B6" s="84"/>
      <c r="C6" s="110"/>
      <c r="D6" s="110"/>
      <c r="E6" s="110"/>
      <c r="F6" s="110"/>
      <c r="G6" s="110"/>
      <c r="H6" s="110"/>
      <c r="I6" s="794"/>
      <c r="J6" s="794"/>
      <c r="K6" s="794"/>
      <c r="L6" s="794"/>
      <c r="M6" s="794"/>
      <c r="N6" s="794"/>
      <c r="O6" s="794"/>
      <c r="P6" s="794"/>
      <c r="Q6" s="794"/>
      <c r="R6" s="794"/>
      <c r="S6" s="794"/>
      <c r="T6" s="794"/>
      <c r="U6" s="794"/>
      <c r="V6" s="794"/>
      <c r="W6" s="794"/>
      <c r="X6" s="794"/>
      <c r="Y6" s="794"/>
      <c r="Z6" s="794"/>
      <c r="AA6" s="794"/>
      <c r="AB6" s="794"/>
      <c r="AC6" s="794"/>
      <c r="AD6" s="794"/>
      <c r="AE6" s="794"/>
      <c r="AF6" s="794"/>
      <c r="AG6" s="794"/>
      <c r="AH6" s="23"/>
      <c r="AI6" s="23"/>
      <c r="AJ6" s="23"/>
      <c r="AK6" s="23"/>
      <c r="AL6" s="110"/>
      <c r="AM6" s="110"/>
      <c r="AN6" s="110"/>
      <c r="AO6" s="110"/>
      <c r="AP6" s="802"/>
      <c r="AQ6" s="70"/>
      <c r="AR6" s="70"/>
      <c r="AS6" s="70"/>
      <c r="AT6" s="90"/>
      <c r="AU6" s="68"/>
      <c r="AV6" s="178"/>
      <c r="AX6" s="202"/>
      <c r="AY6" s="203"/>
      <c r="AZ6" s="204"/>
      <c r="BA6" s="167"/>
      <c r="BB6" s="167"/>
      <c r="BC6" s="167"/>
      <c r="BD6" s="167"/>
      <c r="BE6" s="167"/>
      <c r="BF6" s="167"/>
      <c r="BG6" s="167"/>
      <c r="BH6" s="167"/>
      <c r="BI6" s="167"/>
      <c r="BJ6" s="167"/>
      <c r="BK6" s="167"/>
      <c r="BL6" s="167"/>
      <c r="BM6" s="167"/>
      <c r="BN6" s="167"/>
      <c r="BO6" s="167"/>
      <c r="BP6" s="167"/>
      <c r="BQ6" s="167"/>
      <c r="BR6" s="167"/>
      <c r="BS6" s="167"/>
      <c r="BT6" s="29"/>
      <c r="BU6" s="29"/>
      <c r="BV6" s="29"/>
      <c r="BW6" s="29"/>
      <c r="BX6" s="29"/>
      <c r="BY6" s="29"/>
      <c r="BZ6" s="522" t="s">
        <v>1216</v>
      </c>
      <c r="CA6" s="523" t="str">
        <f t="shared" ref="CA6:CA20" si="3">TEXT(BZ6,"0000000")</f>
        <v>0441261</v>
      </c>
      <c r="CB6" s="524" t="s">
        <v>591</v>
      </c>
      <c r="CC6" s="213"/>
      <c r="CD6" s="179">
        <v>6036</v>
      </c>
      <c r="CE6" s="225" t="s">
        <v>3088</v>
      </c>
      <c r="CF6" s="179">
        <v>6036</v>
      </c>
      <c r="CG6" s="213"/>
      <c r="CH6" s="186" t="s">
        <v>298</v>
      </c>
      <c r="CI6" s="186" t="s">
        <v>246</v>
      </c>
      <c r="CJ6" s="186">
        <v>4</v>
      </c>
      <c r="CK6" s="186" t="s">
        <v>170</v>
      </c>
      <c r="CL6" s="186" t="s">
        <v>174</v>
      </c>
      <c r="CM6" s="186"/>
      <c r="CN6" s="186" t="s">
        <v>299</v>
      </c>
      <c r="CO6" s="214" t="s">
        <v>300</v>
      </c>
      <c r="CP6" s="215">
        <f>AP5</f>
        <v>6570</v>
      </c>
      <c r="CQ6" s="167"/>
      <c r="CR6" s="189" t="s">
        <v>1672</v>
      </c>
      <c r="CS6" s="189">
        <v>933</v>
      </c>
      <c r="CT6" s="190" t="str">
        <f>$CP$14</f>
        <v>00000000</v>
      </c>
      <c r="CU6" s="191">
        <f>IF(CV6&gt;0,1,0)</f>
        <v>0</v>
      </c>
      <c r="CV6" s="169">
        <f t="shared" si="0"/>
        <v>0</v>
      </c>
      <c r="CW6" s="216" t="s">
        <v>268</v>
      </c>
      <c r="CX6" s="216" t="s">
        <v>572</v>
      </c>
      <c r="CY6" s="217" t="s">
        <v>658</v>
      </c>
      <c r="CZ6" s="218" t="s">
        <v>669</v>
      </c>
      <c r="DA6" s="217"/>
      <c r="DB6" s="216" t="str">
        <f t="shared" si="1"/>
        <v>001</v>
      </c>
      <c r="DC6" s="219" t="s">
        <v>269</v>
      </c>
      <c r="DD6" s="220"/>
      <c r="DF6" s="173"/>
      <c r="DG6" s="173"/>
      <c r="DH6" s="195" t="s">
        <v>858</v>
      </c>
      <c r="DI6" s="235" t="s">
        <v>2100</v>
      </c>
      <c r="DJ6" s="197" t="s">
        <v>2147</v>
      </c>
      <c r="DK6" s="198" t="str">
        <f t="shared" si="2"/>
        <v>93101PV5</v>
      </c>
      <c r="DL6" s="199" t="s">
        <v>1697</v>
      </c>
      <c r="DM6" s="200" t="s">
        <v>2103</v>
      </c>
      <c r="DN6" s="201">
        <f>AV77*1</f>
        <v>0</v>
      </c>
      <c r="DO6" s="11"/>
      <c r="DP6" s="528" t="s">
        <v>1323</v>
      </c>
      <c r="DQ6" s="528" t="s">
        <v>1334</v>
      </c>
      <c r="DR6" s="528" t="s">
        <v>900</v>
      </c>
      <c r="DS6" s="528" t="s">
        <v>1335</v>
      </c>
      <c r="DT6" s="529" t="s">
        <v>1336</v>
      </c>
      <c r="DU6" s="1101"/>
      <c r="DV6" s="213"/>
      <c r="DX6" s="177"/>
      <c r="DY6" s="177"/>
    </row>
    <row r="7" spans="1:129" ht="19.5" customHeight="1" thickTop="1" thickBot="1">
      <c r="A7" s="38"/>
      <c r="B7" s="83"/>
      <c r="C7" s="805"/>
      <c r="D7" s="805"/>
      <c r="E7" s="805"/>
      <c r="F7" s="805"/>
      <c r="G7" s="805"/>
      <c r="H7" s="805"/>
      <c r="I7" s="806"/>
      <c r="J7" s="806"/>
      <c r="K7" s="806"/>
      <c r="L7" s="806"/>
      <c r="M7" s="806"/>
      <c r="N7" s="806"/>
      <c r="O7" s="806"/>
      <c r="P7" s="806"/>
      <c r="Q7" s="806"/>
      <c r="R7" s="806"/>
      <c r="S7" s="806"/>
      <c r="T7" s="806"/>
      <c r="U7" s="806"/>
      <c r="V7" s="806"/>
      <c r="W7" s="806"/>
      <c r="X7" s="806"/>
      <c r="Y7" s="806"/>
      <c r="Z7" s="806"/>
      <c r="AA7" s="806"/>
      <c r="AB7" s="806"/>
      <c r="AC7" s="806"/>
      <c r="AD7" s="806"/>
      <c r="AE7" s="806"/>
      <c r="AF7" s="806"/>
      <c r="AG7" s="806"/>
      <c r="AH7" s="807"/>
      <c r="AI7" s="807"/>
      <c r="AJ7" s="807"/>
      <c r="AK7" s="807"/>
      <c r="AL7" s="805"/>
      <c r="AM7" s="805"/>
      <c r="AN7" s="805"/>
      <c r="AO7" s="805"/>
      <c r="AP7" s="808"/>
      <c r="AQ7" s="808"/>
      <c r="AR7" s="808"/>
      <c r="AS7" s="808"/>
      <c r="AT7" s="808"/>
      <c r="AU7" s="67"/>
      <c r="AV7" s="178"/>
      <c r="AX7" s="202"/>
      <c r="AY7" s="203"/>
      <c r="AZ7" s="204"/>
      <c r="BA7" s="167"/>
      <c r="BB7" s="167"/>
      <c r="BC7" s="167"/>
      <c r="BD7" s="167"/>
      <c r="BE7" s="167"/>
      <c r="BF7" s="167"/>
      <c r="BG7" s="167"/>
      <c r="BH7" s="167"/>
      <c r="BI7" s="167"/>
      <c r="BJ7" s="167"/>
      <c r="BK7" s="167"/>
      <c r="BL7" s="167"/>
      <c r="BM7" s="167"/>
      <c r="BN7" s="167"/>
      <c r="BO7" s="167"/>
      <c r="BP7" s="167"/>
      <c r="BQ7" s="167"/>
      <c r="BR7" s="167"/>
      <c r="BS7" s="167"/>
      <c r="BT7" s="29"/>
      <c r="BU7" s="29"/>
      <c r="BV7" s="29"/>
      <c r="BW7" s="29"/>
      <c r="BX7" s="29"/>
      <c r="BY7" s="29"/>
      <c r="BZ7" s="522" t="s">
        <v>1217</v>
      </c>
      <c r="CA7" s="523" t="str">
        <f t="shared" si="3"/>
        <v>0441467</v>
      </c>
      <c r="CB7" s="524" t="s">
        <v>592</v>
      </c>
      <c r="CC7" s="213"/>
      <c r="CD7" s="179">
        <v>6038</v>
      </c>
      <c r="CE7" s="179" t="s">
        <v>3089</v>
      </c>
      <c r="CF7" s="179">
        <v>6038</v>
      </c>
      <c r="CG7" s="213"/>
      <c r="CH7" s="186" t="s">
        <v>312</v>
      </c>
      <c r="CI7" s="186" t="s">
        <v>21</v>
      </c>
      <c r="CJ7" s="186">
        <v>20</v>
      </c>
      <c r="CK7" s="186" t="s">
        <v>170</v>
      </c>
      <c r="CL7" s="186" t="s">
        <v>313</v>
      </c>
      <c r="CM7" s="186"/>
      <c r="CN7" s="186" t="s">
        <v>633</v>
      </c>
      <c r="CO7" s="210" t="s">
        <v>270</v>
      </c>
      <c r="CP7" s="188" t="str">
        <f>ASC(AP3)</f>
        <v/>
      </c>
      <c r="CQ7" s="167"/>
      <c r="CR7" s="189" t="s">
        <v>1673</v>
      </c>
      <c r="CS7" s="189">
        <v>934</v>
      </c>
      <c r="CT7" s="190" t="str">
        <f t="shared" ref="CT7:CT18" si="4">$CP$14</f>
        <v>00000000</v>
      </c>
      <c r="CU7" s="191">
        <f>IF(CV7&gt;0,1,0)</f>
        <v>0</v>
      </c>
      <c r="CV7" s="169">
        <f t="shared" si="0"/>
        <v>0</v>
      </c>
      <c r="CW7" s="216" t="s">
        <v>646</v>
      </c>
      <c r="CX7" s="216"/>
      <c r="CY7" s="217"/>
      <c r="CZ7" s="218"/>
      <c r="DA7" s="217"/>
      <c r="DB7" s="216" t="str">
        <f t="shared" si="1"/>
        <v>001</v>
      </c>
      <c r="DC7" s="219" t="s">
        <v>266</v>
      </c>
      <c r="DD7" s="220"/>
      <c r="DF7" s="173"/>
      <c r="DG7" s="173"/>
      <c r="DH7" s="195" t="s">
        <v>858</v>
      </c>
      <c r="DI7" s="235" t="s">
        <v>2101</v>
      </c>
      <c r="DJ7" s="261"/>
      <c r="DK7" s="198" t="str">
        <f t="shared" si="2"/>
        <v>93101PV6</v>
      </c>
      <c r="DL7" s="199" t="s">
        <v>1697</v>
      </c>
      <c r="DM7" s="200" t="s">
        <v>2104</v>
      </c>
      <c r="DN7" s="201">
        <f>IF(AV76=TRUE,ASC(Q75),0)</f>
        <v>0</v>
      </c>
      <c r="DO7" s="11"/>
      <c r="DP7" s="533" t="s">
        <v>1323</v>
      </c>
      <c r="DQ7" s="533" t="s">
        <v>1337</v>
      </c>
      <c r="DR7" s="533" t="s">
        <v>1338</v>
      </c>
      <c r="DS7" s="533"/>
      <c r="DT7" s="533" t="s">
        <v>1339</v>
      </c>
      <c r="DU7" s="534"/>
      <c r="DV7" s="213"/>
      <c r="DX7" s="177"/>
      <c r="DY7" s="177"/>
    </row>
    <row r="8" spans="1:129" ht="19.5" customHeight="1" thickBot="1">
      <c r="A8" s="38"/>
      <c r="B8" s="84">
        <f>IF(OR(L8="",P8="",T8="",AH8="",AL8="",AP8=""),1,0)</f>
        <v>1</v>
      </c>
      <c r="C8" s="2324" t="s">
        <v>635</v>
      </c>
      <c r="D8" s="2325"/>
      <c r="E8" s="2325"/>
      <c r="F8" s="2325"/>
      <c r="G8" s="2325"/>
      <c r="H8" s="2325"/>
      <c r="I8" s="2326"/>
      <c r="J8" s="2327" t="s">
        <v>331</v>
      </c>
      <c r="K8" s="2328"/>
      <c r="L8" s="2296"/>
      <c r="M8" s="2296"/>
      <c r="N8" s="2296"/>
      <c r="O8" s="809" t="s">
        <v>332</v>
      </c>
      <c r="P8" s="2296"/>
      <c r="Q8" s="2296"/>
      <c r="R8" s="2296"/>
      <c r="S8" s="809" t="s">
        <v>333</v>
      </c>
      <c r="T8" s="2296"/>
      <c r="U8" s="2296"/>
      <c r="V8" s="2296"/>
      <c r="W8" s="809" t="s">
        <v>334</v>
      </c>
      <c r="X8" s="810"/>
      <c r="Y8" s="2325" t="s">
        <v>634</v>
      </c>
      <c r="Z8" s="2325"/>
      <c r="AA8" s="2325"/>
      <c r="AB8" s="2325"/>
      <c r="AC8" s="2325"/>
      <c r="AD8" s="2325"/>
      <c r="AE8" s="2326"/>
      <c r="AF8" s="2327" t="s">
        <v>331</v>
      </c>
      <c r="AG8" s="2328"/>
      <c r="AH8" s="2296"/>
      <c r="AI8" s="2296"/>
      <c r="AJ8" s="2296"/>
      <c r="AK8" s="809" t="s">
        <v>332</v>
      </c>
      <c r="AL8" s="2296"/>
      <c r="AM8" s="2296"/>
      <c r="AN8" s="2296"/>
      <c r="AO8" s="809" t="s">
        <v>333</v>
      </c>
      <c r="AP8" s="2296"/>
      <c r="AQ8" s="2296"/>
      <c r="AR8" s="2296"/>
      <c r="AS8" s="809" t="s">
        <v>334</v>
      </c>
      <c r="AT8" s="811"/>
      <c r="AU8" s="68"/>
      <c r="AV8" s="226" t="str">
        <f>IF(OR(L8="",P8="",T8="",AH8="",AL8="",AP8=""),"NG","OK")</f>
        <v>NG</v>
      </c>
      <c r="AW8" s="4"/>
      <c r="AX8" s="553" t="str">
        <f>IF(AV8="OK",DATE(L8,P8,T8),"")</f>
        <v/>
      </c>
      <c r="AY8" s="553" t="str">
        <f>IF(AV8="OK",DATE(AH8,AL8,AP8),"")</f>
        <v/>
      </c>
      <c r="AZ8" s="204" t="str">
        <f>IF(AX8&gt;AY8,"NG","OK")</f>
        <v>OK</v>
      </c>
      <c r="BA8" s="167"/>
      <c r="BB8" s="167"/>
      <c r="BC8" s="167"/>
      <c r="BD8" s="167"/>
      <c r="BE8" s="167"/>
      <c r="BF8" s="167"/>
      <c r="BG8" s="167"/>
      <c r="BH8" s="167"/>
      <c r="BI8" s="167"/>
      <c r="BJ8" s="167"/>
      <c r="BK8" s="167"/>
      <c r="BL8" s="167"/>
      <c r="BM8" s="167"/>
      <c r="BN8" s="167"/>
      <c r="BO8" s="167"/>
      <c r="BP8" s="167"/>
      <c r="BQ8" s="167"/>
      <c r="BR8" s="167"/>
      <c r="BS8" s="167"/>
      <c r="BT8" s="29"/>
      <c r="BU8" s="29"/>
      <c r="BV8" s="29"/>
      <c r="BW8" s="29"/>
      <c r="BX8" s="29"/>
      <c r="BY8" s="29"/>
      <c r="BZ8" s="522" t="s">
        <v>1218</v>
      </c>
      <c r="CA8" s="523" t="str">
        <f t="shared" si="3"/>
        <v>0446579</v>
      </c>
      <c r="CB8" s="524" t="s">
        <v>1285</v>
      </c>
      <c r="CC8" s="213"/>
      <c r="CD8" s="1265"/>
      <c r="CE8" s="1265"/>
      <c r="CF8" s="1265"/>
      <c r="CG8" s="213"/>
      <c r="CH8" s="186" t="s">
        <v>317</v>
      </c>
      <c r="CI8" s="186" t="s">
        <v>246</v>
      </c>
      <c r="CJ8" s="186">
        <v>4</v>
      </c>
      <c r="CK8" s="186" t="s">
        <v>313</v>
      </c>
      <c r="CL8" s="186" t="s">
        <v>313</v>
      </c>
      <c r="CM8" s="221"/>
      <c r="CN8" s="222" t="s">
        <v>318</v>
      </c>
      <c r="CO8" s="210" t="s">
        <v>319</v>
      </c>
      <c r="CP8" s="188" t="str">
        <f>IF(LEN(AG4)&gt;0,AG4,"")</f>
        <v/>
      </c>
      <c r="CQ8" s="167"/>
      <c r="CR8" s="189" t="s">
        <v>1603</v>
      </c>
      <c r="CS8" s="189">
        <v>936</v>
      </c>
      <c r="CT8" s="190" t="str">
        <f>$CP$14</f>
        <v>00000000</v>
      </c>
      <c r="CU8" s="191">
        <f t="shared" ref="CU8:CU14" si="5">IF(CV8&gt;0,1,0)</f>
        <v>0</v>
      </c>
      <c r="CV8" s="169">
        <f t="shared" si="0"/>
        <v>0</v>
      </c>
      <c r="CW8" s="216" t="s">
        <v>5</v>
      </c>
      <c r="CX8" s="216" t="s">
        <v>640</v>
      </c>
      <c r="CY8" s="217" t="s">
        <v>659</v>
      </c>
      <c r="CZ8" s="218" t="s">
        <v>568</v>
      </c>
      <c r="DA8" s="217"/>
      <c r="DB8" s="216" t="str">
        <f t="shared" si="1"/>
        <v>001</v>
      </c>
      <c r="DC8" s="219" t="s">
        <v>264</v>
      </c>
      <c r="DD8" s="220"/>
      <c r="DF8" s="173"/>
      <c r="DG8" s="173"/>
      <c r="DH8" s="195" t="s">
        <v>858</v>
      </c>
      <c r="DI8" s="235" t="s">
        <v>2089</v>
      </c>
      <c r="DJ8" s="261"/>
      <c r="DK8" s="198" t="str">
        <f t="shared" si="2"/>
        <v>93101PV7</v>
      </c>
      <c r="DL8" s="199" t="s">
        <v>1697</v>
      </c>
      <c r="DM8" s="200" t="s">
        <v>2105</v>
      </c>
      <c r="DN8" s="201" t="str">
        <f>T(記入シート1!I31)</f>
        <v/>
      </c>
      <c r="DO8" s="11"/>
      <c r="DP8" s="533" t="s">
        <v>1323</v>
      </c>
      <c r="DQ8" s="533" t="s">
        <v>1340</v>
      </c>
      <c r="DR8" s="533" t="s">
        <v>1338</v>
      </c>
      <c r="DS8" s="533"/>
      <c r="DT8" s="533" t="s">
        <v>1341</v>
      </c>
      <c r="DU8" s="534"/>
      <c r="DV8" s="213"/>
      <c r="DX8" s="177"/>
      <c r="DY8" s="177"/>
    </row>
    <row r="9" spans="1:129" ht="19.5" customHeight="1">
      <c r="A9" s="38"/>
      <c r="B9" s="84" t="str">
        <f>IF(OR(AV8="NG",AW43="NG",BA45="NG",AX47="NG",AY49="NG",AY53="NG",AX57="NG",BB60="NG",AW67="NG",AW76="NG"),"NG","OK")</f>
        <v>NG</v>
      </c>
      <c r="C9" s="69"/>
      <c r="D9" s="69"/>
      <c r="E9" s="69"/>
      <c r="F9" s="69"/>
      <c r="G9" s="69"/>
      <c r="H9" s="69"/>
      <c r="I9" s="69"/>
      <c r="J9" s="69"/>
      <c r="K9" s="69"/>
      <c r="L9" s="69"/>
      <c r="M9" s="69"/>
      <c r="N9" s="69"/>
      <c r="O9" s="69"/>
      <c r="P9" s="69"/>
      <c r="Q9" s="69"/>
      <c r="R9" s="69"/>
      <c r="S9" s="69"/>
      <c r="T9" s="69"/>
      <c r="U9" s="69"/>
      <c r="V9" s="69"/>
      <c r="W9" s="69"/>
      <c r="X9" s="69"/>
      <c r="Y9" s="69" t="s">
        <v>812</v>
      </c>
      <c r="Z9" s="223"/>
      <c r="AA9" s="69"/>
      <c r="AB9" s="69"/>
      <c r="AC9" s="69"/>
      <c r="AD9" s="69"/>
      <c r="AE9" s="69"/>
      <c r="AF9" s="69"/>
      <c r="AG9" s="69"/>
      <c r="AH9" s="69"/>
      <c r="AI9" s="69"/>
      <c r="AJ9" s="69"/>
      <c r="AK9" s="69"/>
      <c r="AL9" s="69"/>
      <c r="AM9" s="69"/>
      <c r="AN9" s="69"/>
      <c r="AO9" s="69"/>
      <c r="AP9" s="69"/>
      <c r="AQ9" s="70"/>
      <c r="AR9" s="70"/>
      <c r="AS9" s="70"/>
      <c r="AT9" s="90"/>
      <c r="AU9" s="68"/>
      <c r="AW9" s="4"/>
      <c r="AX9" s="224"/>
      <c r="AY9" s="203"/>
      <c r="AZ9" s="204"/>
      <c r="BA9" s="167"/>
      <c r="BB9" s="167"/>
      <c r="BC9" s="167"/>
      <c r="BD9" s="167"/>
      <c r="BE9" s="167"/>
      <c r="BF9" s="167"/>
      <c r="BG9" s="167"/>
      <c r="BH9" s="167"/>
      <c r="BI9" s="167"/>
      <c r="BJ9" s="167"/>
      <c r="BK9" s="167"/>
      <c r="BL9" s="167"/>
      <c r="BM9" s="167"/>
      <c r="BN9" s="167"/>
      <c r="BO9" s="167"/>
      <c r="BP9" s="167"/>
      <c r="BQ9" s="167"/>
      <c r="BR9" s="167"/>
      <c r="BS9" s="167"/>
      <c r="BT9" s="29"/>
      <c r="BU9" s="29"/>
      <c r="BV9" s="29"/>
      <c r="BW9" s="29"/>
      <c r="BX9" s="29"/>
      <c r="BY9" s="29"/>
      <c r="BZ9" s="522" t="s">
        <v>1219</v>
      </c>
      <c r="CA9" s="523" t="str">
        <f t="shared" si="3"/>
        <v>0510538</v>
      </c>
      <c r="CB9" s="524" t="s">
        <v>593</v>
      </c>
      <c r="CC9" s="213"/>
      <c r="CD9" s="179">
        <v>6040</v>
      </c>
      <c r="CE9" s="179" t="s">
        <v>3183</v>
      </c>
      <c r="CF9" s="179">
        <v>6040</v>
      </c>
      <c r="CG9" s="213"/>
      <c r="CH9" s="186" t="s">
        <v>693</v>
      </c>
      <c r="CI9" s="186" t="s">
        <v>20</v>
      </c>
      <c r="CJ9" s="186">
        <v>60</v>
      </c>
      <c r="CK9" s="186" t="s">
        <v>81</v>
      </c>
      <c r="CL9" s="186" t="s">
        <v>81</v>
      </c>
      <c r="CM9" s="221"/>
      <c r="CN9" s="222" t="s">
        <v>692</v>
      </c>
      <c r="CO9" s="187" t="s">
        <v>315</v>
      </c>
      <c r="CP9" s="188" t="str">
        <f>T(AI3)</f>
        <v/>
      </c>
      <c r="CQ9" s="167"/>
      <c r="CR9" s="189" t="s">
        <v>2061</v>
      </c>
      <c r="CS9" s="189">
        <v>937</v>
      </c>
      <c r="CT9" s="190" t="str">
        <f t="shared" si="4"/>
        <v>00000000</v>
      </c>
      <c r="CU9" s="191">
        <f t="shared" si="5"/>
        <v>0</v>
      </c>
      <c r="CV9" s="169">
        <f t="shared" si="0"/>
        <v>0</v>
      </c>
      <c r="CW9" s="216" t="s">
        <v>261</v>
      </c>
      <c r="CX9" s="216" t="s">
        <v>572</v>
      </c>
      <c r="CY9" s="217"/>
      <c r="CZ9" s="218"/>
      <c r="DA9" s="217" t="s">
        <v>641</v>
      </c>
      <c r="DB9" s="216" t="str">
        <f t="shared" si="1"/>
        <v>001</v>
      </c>
      <c r="DC9" s="219" t="s">
        <v>262</v>
      </c>
      <c r="DD9" s="220"/>
      <c r="DE9" s="173"/>
      <c r="DF9" s="173"/>
      <c r="DG9" s="173"/>
      <c r="DH9" s="195" t="s">
        <v>858</v>
      </c>
      <c r="DI9" s="235" t="s">
        <v>2090</v>
      </c>
      <c r="DJ9" s="261"/>
      <c r="DK9" s="198" t="str">
        <f t="shared" si="2"/>
        <v>93101PV8</v>
      </c>
      <c r="DL9" s="199" t="s">
        <v>1697</v>
      </c>
      <c r="DM9" s="200" t="s">
        <v>2106</v>
      </c>
      <c r="DN9" s="201" t="str">
        <f>T(記入シート1!AB64)</f>
        <v/>
      </c>
      <c r="DO9" s="11"/>
      <c r="DP9" s="533" t="s">
        <v>1323</v>
      </c>
      <c r="DQ9" s="533" t="s">
        <v>1342</v>
      </c>
      <c r="DR9" s="533" t="s">
        <v>1338</v>
      </c>
      <c r="DS9" s="533"/>
      <c r="DT9" s="533" t="s">
        <v>1343</v>
      </c>
      <c r="DU9" s="534"/>
      <c r="DV9" s="213"/>
      <c r="DX9" s="177"/>
      <c r="DY9" s="177"/>
    </row>
    <row r="10" spans="1:129" ht="19.5" customHeight="1">
      <c r="A10" s="38"/>
      <c r="B10" s="84"/>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70"/>
      <c r="AR10" s="70"/>
      <c r="AS10" s="70"/>
      <c r="AT10" s="71"/>
      <c r="AU10" s="68"/>
      <c r="AV10" s="226"/>
      <c r="AY10" s="203"/>
      <c r="AZ10" s="204"/>
      <c r="BA10" s="167"/>
      <c r="BB10" s="167"/>
      <c r="BC10" s="167"/>
      <c r="BD10" s="167"/>
      <c r="BE10" s="167"/>
      <c r="BF10" s="167"/>
      <c r="BG10" s="167"/>
      <c r="BH10" s="167"/>
      <c r="BI10" s="167"/>
      <c r="BJ10" s="167"/>
      <c r="BK10" s="167"/>
      <c r="BL10" s="167"/>
      <c r="BM10" s="167"/>
      <c r="BN10" s="167"/>
      <c r="BO10" s="167"/>
      <c r="BP10" s="167"/>
      <c r="BQ10" s="167"/>
      <c r="BR10" s="167"/>
      <c r="BS10" s="167"/>
      <c r="BT10" s="29"/>
      <c r="BU10" s="29"/>
      <c r="BV10" s="29"/>
      <c r="BW10" s="29"/>
      <c r="BX10" s="29"/>
      <c r="BY10" s="29"/>
      <c r="BZ10" s="522" t="s">
        <v>1220</v>
      </c>
      <c r="CA10" s="523" t="str">
        <f t="shared" si="3"/>
        <v>0518614</v>
      </c>
      <c r="CB10" s="524" t="s">
        <v>594</v>
      </c>
      <c r="CC10" s="213"/>
      <c r="CD10" s="179">
        <v>6042</v>
      </c>
      <c r="CE10" s="179" t="s">
        <v>3184</v>
      </c>
      <c r="CF10" s="179">
        <v>6042</v>
      </c>
      <c r="CG10" s="213"/>
      <c r="CH10" s="186" t="s">
        <v>321</v>
      </c>
      <c r="CI10" s="186" t="s">
        <v>61</v>
      </c>
      <c r="CJ10" s="186">
        <v>1</v>
      </c>
      <c r="CK10" s="186" t="s">
        <v>170</v>
      </c>
      <c r="CL10" s="186" t="s">
        <v>174</v>
      </c>
      <c r="CM10" s="186" t="s">
        <v>535</v>
      </c>
      <c r="CN10" s="186"/>
      <c r="CO10" s="187" t="s">
        <v>257</v>
      </c>
      <c r="CP10" s="188">
        <f>IF(記入シート1!AV18=TRUE,1,0)</f>
        <v>0</v>
      </c>
      <c r="CQ10" s="167"/>
      <c r="CR10" s="189" t="s">
        <v>1604</v>
      </c>
      <c r="CS10" s="189">
        <v>938</v>
      </c>
      <c r="CT10" s="190" t="str">
        <f t="shared" si="4"/>
        <v>00000000</v>
      </c>
      <c r="CU10" s="191">
        <f t="shared" si="5"/>
        <v>0</v>
      </c>
      <c r="CV10" s="169">
        <f t="shared" si="0"/>
        <v>0</v>
      </c>
      <c r="CW10" s="216" t="s">
        <v>255</v>
      </c>
      <c r="CX10" s="216" t="s">
        <v>644</v>
      </c>
      <c r="CY10" s="217" t="s">
        <v>660</v>
      </c>
      <c r="CZ10" s="218" t="s">
        <v>295</v>
      </c>
      <c r="DA10" s="217"/>
      <c r="DB10" s="216" t="str">
        <f t="shared" si="1"/>
        <v>001</v>
      </c>
      <c r="DC10" s="219" t="s">
        <v>256</v>
      </c>
      <c r="DD10" s="220"/>
      <c r="DE10" s="173"/>
      <c r="DF10" s="173"/>
      <c r="DG10" s="173"/>
      <c r="DH10" s="195" t="s">
        <v>858</v>
      </c>
      <c r="DI10" s="235" t="s">
        <v>2091</v>
      </c>
      <c r="DJ10" s="261"/>
      <c r="DK10" s="198" t="str">
        <f t="shared" si="2"/>
        <v>93101PV9</v>
      </c>
      <c r="DL10" s="199" t="s">
        <v>1697</v>
      </c>
      <c r="DM10" s="200" t="s">
        <v>2107</v>
      </c>
      <c r="DN10" s="201" t="str">
        <f>T(記入シート1!AB67)</f>
        <v/>
      </c>
      <c r="DO10" s="11"/>
      <c r="DP10" s="533" t="s">
        <v>1323</v>
      </c>
      <c r="DQ10" s="533" t="s">
        <v>1344</v>
      </c>
      <c r="DR10" s="533" t="s">
        <v>1338</v>
      </c>
      <c r="DS10" s="533"/>
      <c r="DT10" s="533" t="s">
        <v>1345</v>
      </c>
      <c r="DU10" s="534"/>
      <c r="DV10" s="213"/>
      <c r="DX10" s="177"/>
      <c r="DY10" s="177"/>
    </row>
    <row r="11" spans="1:129" ht="19.5" customHeight="1">
      <c r="A11" s="51"/>
      <c r="B11" s="84"/>
      <c r="C11" s="110"/>
      <c r="D11" s="110"/>
      <c r="E11" s="110"/>
      <c r="F11" s="110"/>
      <c r="G11" s="110"/>
      <c r="H11" s="110"/>
      <c r="I11" s="110"/>
      <c r="J11" s="110"/>
      <c r="K11" s="110"/>
      <c r="L11" s="53"/>
      <c r="M11" s="53"/>
      <c r="N11" s="53"/>
      <c r="O11" s="89"/>
      <c r="P11" s="89"/>
      <c r="Q11" s="54"/>
      <c r="R11" s="54"/>
      <c r="S11" s="54"/>
      <c r="T11" s="54"/>
      <c r="U11" s="54"/>
      <c r="V11" s="54"/>
      <c r="W11" s="54"/>
      <c r="X11" s="54"/>
      <c r="Y11" s="55"/>
      <c r="Z11" s="55"/>
      <c r="AA11" s="55"/>
      <c r="AB11" s="55"/>
      <c r="AC11" s="55"/>
      <c r="AD11" s="55"/>
      <c r="AE11" s="55"/>
      <c r="AF11" s="55"/>
      <c r="AG11" s="54"/>
      <c r="AH11" s="54"/>
      <c r="AI11" s="54"/>
      <c r="AJ11" s="54"/>
      <c r="AK11" s="88"/>
      <c r="AL11" s="88"/>
      <c r="AM11" s="56"/>
      <c r="AN11" s="56"/>
      <c r="AO11" s="88"/>
      <c r="AP11" s="88"/>
      <c r="AQ11" s="88"/>
      <c r="AR11" s="88"/>
      <c r="AS11" s="88"/>
      <c r="AT11" s="88"/>
      <c r="AU11" s="72"/>
      <c r="BX11" s="29"/>
      <c r="BY11" s="29"/>
      <c r="BZ11" s="522" t="s">
        <v>1221</v>
      </c>
      <c r="CA11" s="523" t="str">
        <f t="shared" si="3"/>
        <v>0518623</v>
      </c>
      <c r="CB11" s="524" t="s">
        <v>595</v>
      </c>
      <c r="CC11" s="213"/>
      <c r="CD11" s="179">
        <v>6044</v>
      </c>
      <c r="CE11" s="179" t="s">
        <v>3185</v>
      </c>
      <c r="CF11" s="179">
        <v>6044</v>
      </c>
      <c r="CG11" s="213"/>
      <c r="CH11" s="227" t="s">
        <v>291</v>
      </c>
      <c r="CI11" s="227" t="s">
        <v>61</v>
      </c>
      <c r="CJ11" s="227">
        <v>2</v>
      </c>
      <c r="CK11" s="227" t="s">
        <v>170</v>
      </c>
      <c r="CL11" s="227" t="s">
        <v>292</v>
      </c>
      <c r="CM11" s="227" t="s">
        <v>536</v>
      </c>
      <c r="CN11" s="227" t="s">
        <v>293</v>
      </c>
      <c r="CO11" s="228" t="s">
        <v>294</v>
      </c>
      <c r="CP11" s="229" t="s">
        <v>745</v>
      </c>
      <c r="CQ11" s="167"/>
      <c r="CR11" s="189" t="s">
        <v>1605</v>
      </c>
      <c r="CS11" s="189">
        <v>939</v>
      </c>
      <c r="CT11" s="190" t="str">
        <f t="shared" si="4"/>
        <v>00000000</v>
      </c>
      <c r="CU11" s="191">
        <f t="shared" si="5"/>
        <v>0</v>
      </c>
      <c r="CV11" s="169">
        <f t="shared" si="0"/>
        <v>0</v>
      </c>
      <c r="CW11" s="216" t="s">
        <v>647</v>
      </c>
      <c r="CX11" s="216"/>
      <c r="CY11" s="217"/>
      <c r="CZ11" s="218"/>
      <c r="DA11" s="217"/>
      <c r="DB11" s="216" t="str">
        <f t="shared" si="1"/>
        <v>001</v>
      </c>
      <c r="DC11" s="219" t="s">
        <v>253</v>
      </c>
      <c r="DD11" s="220"/>
      <c r="DE11" s="173"/>
      <c r="DF11" s="173"/>
      <c r="DG11" s="173"/>
      <c r="DH11" s="195" t="s">
        <v>858</v>
      </c>
      <c r="DI11" s="235" t="s">
        <v>2112</v>
      </c>
      <c r="DJ11" s="261"/>
      <c r="DK11" s="198" t="str">
        <f t="shared" si="2"/>
        <v>93101PVA</v>
      </c>
      <c r="DL11" s="199" t="s">
        <v>1697</v>
      </c>
      <c r="DM11" s="200" t="s">
        <v>2108</v>
      </c>
      <c r="DN11" s="201" t="str">
        <f>SUBSTITUTE(SUBSTITUTE(T(記入シート1!I84),",",""),"/","")</f>
        <v/>
      </c>
      <c r="DO11" s="11"/>
      <c r="DP11" s="528" t="s">
        <v>1346</v>
      </c>
      <c r="DQ11" s="528" t="s">
        <v>1347</v>
      </c>
      <c r="DR11" s="528" t="s">
        <v>1325</v>
      </c>
      <c r="DS11" s="528" t="s">
        <v>1348</v>
      </c>
      <c r="DT11" s="529" t="s">
        <v>1349</v>
      </c>
      <c r="DU11" s="530" t="str">
        <f>IF(記入シート1!AV93=1,"0",IF(記入シート1!AV93=2,"1",""))</f>
        <v>0</v>
      </c>
      <c r="DV11" s="213"/>
      <c r="DX11" s="177"/>
      <c r="DY11" s="177"/>
    </row>
    <row r="12" spans="1:129" ht="19.5" customHeight="1">
      <c r="A12" s="51"/>
      <c r="B12" s="84"/>
      <c r="C12" s="110"/>
      <c r="D12" s="110"/>
      <c r="E12" s="110"/>
      <c r="F12" s="110"/>
      <c r="G12" s="110"/>
      <c r="H12" s="110"/>
      <c r="I12" s="110"/>
      <c r="J12" s="110"/>
      <c r="K12" s="110"/>
      <c r="L12" s="53"/>
      <c r="M12" s="1339" t="s">
        <v>864</v>
      </c>
      <c r="N12" s="1341"/>
      <c r="O12" s="1341"/>
      <c r="P12" s="1341"/>
      <c r="Q12" s="1341"/>
      <c r="R12" s="1341"/>
      <c r="S12" s="1341"/>
      <c r="T12" s="1341"/>
      <c r="U12" s="1341"/>
      <c r="V12" s="1341"/>
      <c r="W12" s="1341"/>
      <c r="X12" s="1341"/>
      <c r="Y12" s="1341"/>
      <c r="Z12" s="1341"/>
      <c r="AA12" s="1341"/>
      <c r="AB12" s="1341"/>
      <c r="AC12" s="1341"/>
      <c r="AD12" s="1341"/>
      <c r="AE12" s="1341"/>
      <c r="AF12" s="1341"/>
      <c r="AG12" s="1341"/>
      <c r="AH12" s="1341"/>
      <c r="AI12" s="1341"/>
      <c r="AJ12" s="1341"/>
      <c r="AK12" s="1341"/>
      <c r="AL12" s="1341"/>
      <c r="AM12" s="1341"/>
      <c r="AN12" s="1341"/>
      <c r="AO12" s="1341"/>
      <c r="AP12" s="1341"/>
      <c r="AQ12" s="1341"/>
      <c r="AR12" s="1341"/>
      <c r="AS12" s="1341"/>
      <c r="AT12" s="1341"/>
      <c r="AU12" s="72"/>
      <c r="BX12" s="29"/>
      <c r="BY12" s="29"/>
      <c r="BZ12" s="522" t="s">
        <v>1222</v>
      </c>
      <c r="CA12" s="523" t="str">
        <f t="shared" si="3"/>
        <v>0518669</v>
      </c>
      <c r="CB12" s="524" t="s">
        <v>1286</v>
      </c>
      <c r="CC12" s="213"/>
      <c r="CD12" s="179">
        <v>6045</v>
      </c>
      <c r="CE12" s="179" t="s">
        <v>3186</v>
      </c>
      <c r="CF12" s="179">
        <v>6045</v>
      </c>
      <c r="CG12" s="213"/>
      <c r="CH12" s="227" t="s">
        <v>286</v>
      </c>
      <c r="CI12" s="227" t="s">
        <v>61</v>
      </c>
      <c r="CJ12" s="227">
        <v>2</v>
      </c>
      <c r="CK12" s="227" t="s">
        <v>170</v>
      </c>
      <c r="CL12" s="227" t="s">
        <v>174</v>
      </c>
      <c r="CM12" s="227" t="s">
        <v>685</v>
      </c>
      <c r="CN12" s="227" t="s">
        <v>538</v>
      </c>
      <c r="CO12" s="228" t="s">
        <v>287</v>
      </c>
      <c r="CP12" s="229" t="s">
        <v>288</v>
      </c>
      <c r="CQ12" s="167"/>
      <c r="CR12" s="189" t="s">
        <v>3417</v>
      </c>
      <c r="CS12" s="189">
        <v>940</v>
      </c>
      <c r="CT12" s="190" t="str">
        <f t="shared" si="4"/>
        <v>00000000</v>
      </c>
      <c r="CU12" s="191">
        <f t="shared" si="5"/>
        <v>0</v>
      </c>
      <c r="CV12" s="169">
        <f t="shared" si="0"/>
        <v>0</v>
      </c>
      <c r="CW12" s="216" t="s">
        <v>251</v>
      </c>
      <c r="CX12" s="216" t="s">
        <v>87</v>
      </c>
      <c r="CY12" s="217" t="s">
        <v>660</v>
      </c>
      <c r="CZ12" s="218" t="s">
        <v>301</v>
      </c>
      <c r="DA12" s="217" t="s">
        <v>569</v>
      </c>
      <c r="DB12" s="216" t="str">
        <f t="shared" si="1"/>
        <v>001</v>
      </c>
      <c r="DC12" s="219" t="s">
        <v>252</v>
      </c>
      <c r="DD12" s="220"/>
      <c r="DE12" s="173"/>
      <c r="DF12" s="173"/>
      <c r="DG12" s="173"/>
      <c r="DH12" s="195" t="s">
        <v>858</v>
      </c>
      <c r="DI12" s="235" t="s">
        <v>2113</v>
      </c>
      <c r="DJ12" s="261"/>
      <c r="DK12" s="198" t="str">
        <f t="shared" si="2"/>
        <v>93101PVB</v>
      </c>
      <c r="DL12" s="199" t="s">
        <v>1697</v>
      </c>
      <c r="DM12" s="200" t="s">
        <v>2109</v>
      </c>
      <c r="DN12" s="201" t="str">
        <f>"+81"&amp;MID(SUBSTITUTE(ASC(記入シート1!I77),"-",""),2,15)</f>
        <v>+81</v>
      </c>
      <c r="DO12" s="11"/>
      <c r="DP12" s="528" t="s">
        <v>1346</v>
      </c>
      <c r="DQ12" s="528" t="s">
        <v>1350</v>
      </c>
      <c r="DR12" s="528" t="s">
        <v>1325</v>
      </c>
      <c r="DS12" s="528" t="s">
        <v>1348</v>
      </c>
      <c r="DT12" s="529" t="s">
        <v>1351</v>
      </c>
      <c r="DU12" s="530" t="str">
        <f>IF(記入シート1!AW93=1,"0",IF(記入シート1!AW93=2,"1",""))</f>
        <v>0</v>
      </c>
      <c r="DV12" s="213"/>
      <c r="DX12" s="177"/>
      <c r="DY12" s="177"/>
    </row>
    <row r="13" spans="1:129" ht="19.5" customHeight="1" thickBot="1">
      <c r="A13" s="51"/>
      <c r="B13" s="84"/>
      <c r="C13" s="110"/>
      <c r="D13" s="110"/>
      <c r="E13" s="110"/>
      <c r="F13" s="110"/>
      <c r="G13" s="110"/>
      <c r="H13" s="110"/>
      <c r="I13" s="110"/>
      <c r="J13" s="110"/>
      <c r="K13" s="110"/>
      <c r="L13" s="53"/>
      <c r="M13" s="1341"/>
      <c r="N13" s="1341"/>
      <c r="O13" s="1341"/>
      <c r="P13" s="1341"/>
      <c r="Q13" s="1341"/>
      <c r="R13" s="1341"/>
      <c r="S13" s="1341"/>
      <c r="T13" s="1341"/>
      <c r="U13" s="1341"/>
      <c r="V13" s="1341"/>
      <c r="W13" s="1341"/>
      <c r="X13" s="1341"/>
      <c r="Y13" s="1341"/>
      <c r="Z13" s="1341"/>
      <c r="AA13" s="1341"/>
      <c r="AB13" s="1341"/>
      <c r="AC13" s="1341"/>
      <c r="AD13" s="1341"/>
      <c r="AE13" s="1341"/>
      <c r="AF13" s="1342"/>
      <c r="AG13" s="1342"/>
      <c r="AH13" s="1342"/>
      <c r="AI13" s="1342"/>
      <c r="AJ13" s="1342"/>
      <c r="AK13" s="1342"/>
      <c r="AL13" s="1342"/>
      <c r="AM13" s="1342"/>
      <c r="AN13" s="1342"/>
      <c r="AO13" s="1342"/>
      <c r="AP13" s="1342"/>
      <c r="AQ13" s="1342"/>
      <c r="AR13" s="1342"/>
      <c r="AS13" s="1342"/>
      <c r="AT13" s="1342"/>
      <c r="AU13" s="72"/>
      <c r="BX13" s="29"/>
      <c r="BY13" s="29"/>
      <c r="BZ13" s="522" t="s">
        <v>1223</v>
      </c>
      <c r="CA13" s="523" t="str">
        <f t="shared" si="3"/>
        <v>0522770</v>
      </c>
      <c r="CB13" s="524" t="s">
        <v>596</v>
      </c>
      <c r="CC13" s="213"/>
      <c r="CD13" s="179">
        <v>6051</v>
      </c>
      <c r="CE13" s="179" t="s">
        <v>3381</v>
      </c>
      <c r="CF13" s="179">
        <v>6051</v>
      </c>
      <c r="CG13" s="213"/>
      <c r="CH13" s="186" t="s">
        <v>254</v>
      </c>
      <c r="CI13" s="186" t="s">
        <v>61</v>
      </c>
      <c r="CJ13" s="186">
        <v>8</v>
      </c>
      <c r="CK13" s="186" t="s">
        <v>170</v>
      </c>
      <c r="CL13" s="186" t="s">
        <v>174</v>
      </c>
      <c r="CM13" s="186"/>
      <c r="CN13" s="186"/>
      <c r="CO13" s="187" t="s">
        <v>323</v>
      </c>
      <c r="CP13" s="188" t="str">
        <f>RIGHT("0000"&amp;L8,4)&amp;RIGHT("00"&amp;P8,2)&amp;RIGHT("00"&amp;T8,2)</f>
        <v>00000000</v>
      </c>
      <c r="CQ13" s="167"/>
      <c r="CR13" s="189" t="s">
        <v>1607</v>
      </c>
      <c r="CS13" s="189">
        <v>941</v>
      </c>
      <c r="CT13" s="190" t="str">
        <f t="shared" si="4"/>
        <v>00000000</v>
      </c>
      <c r="CU13" s="191">
        <f t="shared" si="5"/>
        <v>0</v>
      </c>
      <c r="CV13" s="169">
        <f t="shared" si="0"/>
        <v>0</v>
      </c>
      <c r="CW13" s="216" t="s">
        <v>248</v>
      </c>
      <c r="CX13" s="216" t="s">
        <v>87</v>
      </c>
      <c r="CY13" s="217" t="s">
        <v>660</v>
      </c>
      <c r="CZ13" s="218" t="s">
        <v>295</v>
      </c>
      <c r="DA13" s="217" t="s">
        <v>569</v>
      </c>
      <c r="DB13" s="216" t="str">
        <f t="shared" si="1"/>
        <v>001</v>
      </c>
      <c r="DC13" s="219" t="s">
        <v>249</v>
      </c>
      <c r="DD13" s="220"/>
      <c r="DE13" s="173"/>
      <c r="DF13" s="173"/>
      <c r="DG13" s="173"/>
      <c r="DH13" s="195" t="s">
        <v>858</v>
      </c>
      <c r="DI13" s="235" t="s">
        <v>2114</v>
      </c>
      <c r="DJ13" s="197"/>
      <c r="DK13" s="198" t="str">
        <f t="shared" si="2"/>
        <v>93101PVC</v>
      </c>
      <c r="DL13" s="199" t="s">
        <v>1697</v>
      </c>
      <c r="DM13" s="200" t="s">
        <v>2110</v>
      </c>
      <c r="DN13" s="232" t="str">
        <f>ASC(AV20)</f>
        <v/>
      </c>
      <c r="DO13" s="233"/>
      <c r="DP13" s="528" t="s">
        <v>1346</v>
      </c>
      <c r="DQ13" s="528" t="s">
        <v>1352</v>
      </c>
      <c r="DR13" s="528" t="s">
        <v>1325</v>
      </c>
      <c r="DS13" s="528" t="s">
        <v>1348</v>
      </c>
      <c r="DT13" s="529" t="s">
        <v>1353</v>
      </c>
      <c r="DU13" s="530" t="str">
        <f>IF(記入シート1!AX93=1,"0",IF(記入シート1!AX93=2,"1",""))</f>
        <v>0</v>
      </c>
      <c r="DV13" s="213"/>
      <c r="DX13" s="177"/>
      <c r="DY13" s="177"/>
    </row>
    <row r="14" spans="1:129" ht="19.5" customHeight="1" thickTop="1">
      <c r="A14" s="51"/>
      <c r="B14" s="84"/>
      <c r="C14" s="2297" t="s">
        <v>400</v>
      </c>
      <c r="D14" s="2298"/>
      <c r="E14" s="2298"/>
      <c r="F14" s="2298"/>
      <c r="G14" s="2298"/>
      <c r="H14" s="2298"/>
      <c r="I14" s="2299"/>
      <c r="J14" s="2306" t="s">
        <v>747</v>
      </c>
      <c r="K14" s="2298"/>
      <c r="L14" s="2309" t="s">
        <v>748</v>
      </c>
      <c r="M14" s="2310"/>
      <c r="N14" s="2311"/>
      <c r="O14" s="2318" t="s">
        <v>917</v>
      </c>
      <c r="P14" s="2319"/>
      <c r="Q14" s="2201" t="s">
        <v>1915</v>
      </c>
      <c r="R14" s="2201"/>
      <c r="S14" s="2201"/>
      <c r="T14" s="2201"/>
      <c r="U14" s="2201" t="s">
        <v>1916</v>
      </c>
      <c r="V14" s="2201"/>
      <c r="W14" s="2201"/>
      <c r="X14" s="2201"/>
      <c r="Y14" s="2201" t="s">
        <v>1917</v>
      </c>
      <c r="Z14" s="2201"/>
      <c r="AA14" s="2201"/>
      <c r="AB14" s="2201"/>
      <c r="AC14" s="2201" t="s">
        <v>1918</v>
      </c>
      <c r="AD14" s="2201"/>
      <c r="AE14" s="2201"/>
      <c r="AF14" s="2201"/>
      <c r="AG14" s="2201" t="s">
        <v>1919</v>
      </c>
      <c r="AH14" s="2201"/>
      <c r="AI14" s="2201"/>
      <c r="AJ14" s="2201"/>
      <c r="AK14" s="2235" t="s">
        <v>855</v>
      </c>
      <c r="AL14" s="2235"/>
      <c r="AM14" s="2235"/>
      <c r="AN14" s="2235"/>
      <c r="AO14" s="2235"/>
      <c r="AP14" s="2235"/>
      <c r="AQ14" s="2235"/>
      <c r="AR14" s="2235"/>
      <c r="AS14" s="2235"/>
      <c r="AT14" s="2236"/>
      <c r="AU14" s="72"/>
      <c r="AY14" s="554" t="s">
        <v>401</v>
      </c>
      <c r="AZ14" s="234" t="s">
        <v>856</v>
      </c>
      <c r="BX14" s="29"/>
      <c r="BY14" s="29"/>
      <c r="BZ14" s="522" t="s">
        <v>1224</v>
      </c>
      <c r="CA14" s="523" t="str">
        <f t="shared" si="3"/>
        <v>0524381</v>
      </c>
      <c r="CB14" s="524" t="s">
        <v>597</v>
      </c>
      <c r="CC14" s="213"/>
      <c r="CD14" s="179">
        <v>6054</v>
      </c>
      <c r="CE14" s="179" t="s">
        <v>3382</v>
      </c>
      <c r="CF14" s="179">
        <v>6054</v>
      </c>
      <c r="CG14" s="213"/>
      <c r="CH14" s="186" t="s">
        <v>777</v>
      </c>
      <c r="CI14" s="186" t="s">
        <v>61</v>
      </c>
      <c r="CJ14" s="186">
        <v>8</v>
      </c>
      <c r="CK14" s="186" t="s">
        <v>170</v>
      </c>
      <c r="CL14" s="186" t="s">
        <v>174</v>
      </c>
      <c r="CM14" s="186"/>
      <c r="CN14" s="186"/>
      <c r="CO14" s="187" t="s">
        <v>527</v>
      </c>
      <c r="CP14" s="188" t="str">
        <f>RIGHT("0000"&amp;AH8,4)&amp;RIGHT("00"&amp;AL8,2)&amp;RIGHT("00"&amp;AP8,2)</f>
        <v>00000000</v>
      </c>
      <c r="CQ14" s="167"/>
      <c r="CR14" s="189" t="s">
        <v>1608</v>
      </c>
      <c r="CS14" s="189">
        <v>942</v>
      </c>
      <c r="CT14" s="190" t="str">
        <f t="shared" si="4"/>
        <v>00000000</v>
      </c>
      <c r="CU14" s="191">
        <f t="shared" si="5"/>
        <v>0</v>
      </c>
      <c r="CV14" s="169">
        <f t="shared" si="0"/>
        <v>0</v>
      </c>
      <c r="CW14" s="216" t="s">
        <v>247</v>
      </c>
      <c r="CX14" s="216" t="s">
        <v>87</v>
      </c>
      <c r="CY14" s="217" t="s">
        <v>660</v>
      </c>
      <c r="CZ14" s="218" t="s">
        <v>295</v>
      </c>
      <c r="DA14" s="217" t="s">
        <v>570</v>
      </c>
      <c r="DB14" s="216" t="str">
        <f t="shared" si="1"/>
        <v>001</v>
      </c>
      <c r="DC14" s="219" t="s">
        <v>667</v>
      </c>
      <c r="DD14" s="220"/>
      <c r="DE14" s="173"/>
      <c r="DF14" s="173"/>
      <c r="DG14" s="173"/>
      <c r="DH14" s="195" t="s">
        <v>858</v>
      </c>
      <c r="DI14" s="235" t="s">
        <v>2092</v>
      </c>
      <c r="DJ14" s="197"/>
      <c r="DK14" s="198" t="str">
        <f t="shared" si="2"/>
        <v>93101PVD</v>
      </c>
      <c r="DL14" s="199" t="s">
        <v>1697</v>
      </c>
      <c r="DM14" s="200" t="s">
        <v>2111</v>
      </c>
      <c r="DN14" s="975" t="str">
        <f>""</f>
        <v/>
      </c>
      <c r="DO14" s="233"/>
      <c r="DP14" s="528" t="s">
        <v>1346</v>
      </c>
      <c r="DQ14" s="528" t="s">
        <v>1354</v>
      </c>
      <c r="DR14" s="528" t="s">
        <v>1325</v>
      </c>
      <c r="DS14" s="528" t="s">
        <v>1348</v>
      </c>
      <c r="DT14" s="529" t="s">
        <v>1355</v>
      </c>
      <c r="DU14" s="530" t="str">
        <f>IF(記入シート1!AV95=1,"0",IF(記入シート1!AV95=2,"1",""))</f>
        <v>0</v>
      </c>
      <c r="DV14" s="213"/>
      <c r="DX14" s="177"/>
      <c r="DY14" s="177"/>
    </row>
    <row r="15" spans="1:129" ht="19.5" customHeight="1">
      <c r="A15" s="51"/>
      <c r="B15" s="84"/>
      <c r="C15" s="2300"/>
      <c r="D15" s="2301"/>
      <c r="E15" s="2301"/>
      <c r="F15" s="2301"/>
      <c r="G15" s="2301"/>
      <c r="H15" s="2301"/>
      <c r="I15" s="2302"/>
      <c r="J15" s="2307"/>
      <c r="K15" s="2301"/>
      <c r="L15" s="2312"/>
      <c r="M15" s="2313"/>
      <c r="N15" s="2314"/>
      <c r="O15" s="2320"/>
      <c r="P15" s="2321"/>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37"/>
      <c r="AL15" s="2237"/>
      <c r="AM15" s="2237"/>
      <c r="AN15" s="2237"/>
      <c r="AO15" s="2237"/>
      <c r="AP15" s="2237"/>
      <c r="AQ15" s="2237"/>
      <c r="AR15" s="2237"/>
      <c r="AS15" s="2237"/>
      <c r="AT15" s="2238"/>
      <c r="AU15" s="72"/>
      <c r="AY15" s="555"/>
      <c r="AZ15" s="236"/>
      <c r="BL15" s="11" t="s">
        <v>808</v>
      </c>
      <c r="BN15" s="237"/>
      <c r="BO15" s="237"/>
      <c r="BP15" s="11" t="s">
        <v>807</v>
      </c>
      <c r="BX15" s="29"/>
      <c r="BY15" s="29"/>
      <c r="BZ15" s="522" t="s">
        <v>1225</v>
      </c>
      <c r="CA15" s="523" t="str">
        <f t="shared" si="3"/>
        <v>0524934</v>
      </c>
      <c r="CB15" s="524" t="s">
        <v>598</v>
      </c>
      <c r="CC15" s="213"/>
      <c r="CD15" s="179">
        <v>6056</v>
      </c>
      <c r="CE15" s="179" t="s">
        <v>3432</v>
      </c>
      <c r="CF15" s="179">
        <v>6056</v>
      </c>
      <c r="CG15" s="213"/>
      <c r="CH15" s="164" t="s">
        <v>543</v>
      </c>
      <c r="CI15" s="164"/>
      <c r="CJ15" s="164"/>
      <c r="CK15" s="164"/>
      <c r="CL15" s="164"/>
      <c r="CM15" s="164"/>
      <c r="CN15" s="164"/>
      <c r="CO15" s="165"/>
      <c r="CP15" s="166"/>
      <c r="CQ15" s="169"/>
      <c r="CR15" s="189" t="s">
        <v>3525</v>
      </c>
      <c r="CS15" s="189">
        <v>943</v>
      </c>
      <c r="CT15" s="190" t="str">
        <f t="shared" si="4"/>
        <v>00000000</v>
      </c>
      <c r="CU15" s="191">
        <f>IF(CV15&gt;0,1,0)</f>
        <v>0</v>
      </c>
      <c r="CV15" s="169">
        <f>SUMIF(AY$10:AY$88,CS15,AZ$10:AZ$88)</f>
        <v>0</v>
      </c>
      <c r="CW15" s="216" t="s">
        <v>244</v>
      </c>
      <c r="CX15" s="216" t="s">
        <v>640</v>
      </c>
      <c r="CY15" s="238"/>
      <c r="CZ15" s="217" t="s">
        <v>310</v>
      </c>
      <c r="DA15" s="217"/>
      <c r="DB15" s="216" t="str">
        <f t="shared" si="1"/>
        <v>001</v>
      </c>
      <c r="DC15" s="219" t="s">
        <v>245</v>
      </c>
      <c r="DD15" s="220"/>
      <c r="DE15" s="173"/>
      <c r="DF15" s="173"/>
      <c r="DG15" s="173"/>
      <c r="DH15" s="1295" t="s">
        <v>4724</v>
      </c>
      <c r="DI15" s="235" t="s">
        <v>866</v>
      </c>
      <c r="DJ15" s="197"/>
      <c r="DK15" s="198" t="str">
        <f t="shared" ref="DK15:DK21" si="6">DL15&amp;DM15</f>
        <v>93201PW2</v>
      </c>
      <c r="DL15" s="1266" t="s">
        <v>1699</v>
      </c>
      <c r="DM15" s="200" t="s">
        <v>4752</v>
      </c>
      <c r="DN15" s="232" t="str">
        <f>T(記入シート1!I67)</f>
        <v/>
      </c>
      <c r="DO15" s="233"/>
      <c r="DP15" s="528" t="s">
        <v>1346</v>
      </c>
      <c r="DQ15" s="528" t="s">
        <v>1356</v>
      </c>
      <c r="DR15" s="528" t="s">
        <v>1325</v>
      </c>
      <c r="DS15" s="528" t="s">
        <v>1348</v>
      </c>
      <c r="DT15" s="529" t="s">
        <v>1357</v>
      </c>
      <c r="DU15" s="530" t="str">
        <f>IF(記入シート1!AW95=1,"0",IF(記入シート1!AW95=2,"1",""))</f>
        <v>0</v>
      </c>
      <c r="DV15" s="213"/>
      <c r="DX15" s="177"/>
      <c r="DY15" s="177"/>
    </row>
    <row r="16" spans="1:129" ht="19.5" customHeight="1">
      <c r="A16" s="51"/>
      <c r="B16" s="84"/>
      <c r="C16" s="2303"/>
      <c r="D16" s="2304"/>
      <c r="E16" s="2304"/>
      <c r="F16" s="2304"/>
      <c r="G16" s="2304"/>
      <c r="H16" s="2304"/>
      <c r="I16" s="2305"/>
      <c r="J16" s="2308"/>
      <c r="K16" s="2304"/>
      <c r="L16" s="2315"/>
      <c r="M16" s="2316"/>
      <c r="N16" s="2317"/>
      <c r="O16" s="2322"/>
      <c r="P16" s="232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39"/>
      <c r="AL16" s="2239"/>
      <c r="AM16" s="2239"/>
      <c r="AN16" s="2239"/>
      <c r="AO16" s="2239"/>
      <c r="AP16" s="2239"/>
      <c r="AQ16" s="2239"/>
      <c r="AR16" s="2239"/>
      <c r="AS16" s="2239"/>
      <c r="AT16" s="2240"/>
      <c r="AU16" s="72"/>
      <c r="BL16" s="571">
        <f>COLUMN(Q14)</f>
        <v>17</v>
      </c>
      <c r="BM16" s="571">
        <f>COLUMN(U14)</f>
        <v>21</v>
      </c>
      <c r="BN16" s="571">
        <f>COLUMN(Y14)</f>
        <v>25</v>
      </c>
      <c r="BO16" s="571">
        <f>COLUMN(AC14)</f>
        <v>29</v>
      </c>
      <c r="BP16" s="571">
        <f>COLUMN(AG14)</f>
        <v>33</v>
      </c>
      <c r="BX16" s="29"/>
      <c r="BY16" s="29"/>
      <c r="BZ16" s="522" t="s">
        <v>1226</v>
      </c>
      <c r="CA16" s="523" t="str">
        <f t="shared" si="3"/>
        <v>0525735</v>
      </c>
      <c r="CB16" s="524" t="s">
        <v>599</v>
      </c>
      <c r="CC16" s="213"/>
      <c r="CD16" s="179">
        <v>6057</v>
      </c>
      <c r="CE16" s="179" t="s">
        <v>3433</v>
      </c>
      <c r="CF16" s="179">
        <v>6057</v>
      </c>
      <c r="CG16" s="213"/>
      <c r="CH16" s="180" t="s">
        <v>277</v>
      </c>
      <c r="CI16" s="181" t="s">
        <v>532</v>
      </c>
      <c r="CJ16" s="181" t="s">
        <v>275</v>
      </c>
      <c r="CK16" s="180" t="s">
        <v>274</v>
      </c>
      <c r="CL16" s="180" t="s">
        <v>533</v>
      </c>
      <c r="CM16" s="180" t="s">
        <v>280</v>
      </c>
      <c r="CN16" s="180" t="s">
        <v>281</v>
      </c>
      <c r="CO16" s="180" t="s">
        <v>327</v>
      </c>
      <c r="CP16" s="180" t="s">
        <v>282</v>
      </c>
      <c r="CQ16" s="167"/>
      <c r="CR16" s="1222" t="s">
        <v>3569</v>
      </c>
      <c r="CS16" s="1222">
        <v>944</v>
      </c>
      <c r="CT16" s="190" t="str">
        <f t="shared" si="4"/>
        <v>00000000</v>
      </c>
      <c r="CU16" s="191">
        <f>IF(CV16&gt;0,1,0)</f>
        <v>0</v>
      </c>
      <c r="CV16" s="169">
        <f>SUMIF(AY$10:AY$88,CS16,AZ$10:AZ$88)</f>
        <v>0</v>
      </c>
      <c r="CW16" s="216" t="s">
        <v>242</v>
      </c>
      <c r="CX16" s="216" t="s">
        <v>87</v>
      </c>
      <c r="CY16" s="217" t="s">
        <v>660</v>
      </c>
      <c r="CZ16" s="218" t="s">
        <v>295</v>
      </c>
      <c r="DA16" s="217" t="s">
        <v>570</v>
      </c>
      <c r="DB16" s="216" t="str">
        <f t="shared" si="1"/>
        <v>001</v>
      </c>
      <c r="DC16" s="219" t="s">
        <v>243</v>
      </c>
      <c r="DD16" s="220"/>
      <c r="DE16" s="173"/>
      <c r="DF16" s="173"/>
      <c r="DG16" s="173"/>
      <c r="DH16" s="1295" t="s">
        <v>4724</v>
      </c>
      <c r="DI16" s="235" t="s">
        <v>1696</v>
      </c>
      <c r="DJ16" s="197"/>
      <c r="DK16" s="198" t="str">
        <f t="shared" si="6"/>
        <v>93201PW3</v>
      </c>
      <c r="DL16" s="1266" t="s">
        <v>1699</v>
      </c>
      <c r="DM16" s="200" t="s">
        <v>1700</v>
      </c>
      <c r="DN16" s="239" t="str">
        <f>"5"</f>
        <v>5</v>
      </c>
      <c r="DO16" s="233"/>
      <c r="DP16" s="528" t="s">
        <v>1346</v>
      </c>
      <c r="DQ16" s="528" t="s">
        <v>1358</v>
      </c>
      <c r="DR16" s="528" t="s">
        <v>1325</v>
      </c>
      <c r="DS16" s="528" t="s">
        <v>1348</v>
      </c>
      <c r="DT16" s="529" t="s">
        <v>1359</v>
      </c>
      <c r="DU16" s="530" t="str">
        <f>IF(記入シート1!AX95=1,"0",IF(記入シート1!AX95=2,"1",""))</f>
        <v>0</v>
      </c>
      <c r="DV16" s="213"/>
      <c r="DX16" s="177"/>
      <c r="DY16" s="177"/>
    </row>
    <row r="17" spans="1:129" ht="19.5" customHeight="1">
      <c r="A17" s="51"/>
      <c r="B17" s="84"/>
      <c r="C17" s="2083" t="s">
        <v>1645</v>
      </c>
      <c r="D17" s="2084"/>
      <c r="E17" s="2084"/>
      <c r="F17" s="2084"/>
      <c r="G17" s="2084"/>
      <c r="H17" s="2084"/>
      <c r="I17" s="2084"/>
      <c r="J17" s="49"/>
      <c r="K17" s="49"/>
      <c r="L17" s="50"/>
      <c r="M17" s="51"/>
      <c r="N17" s="51"/>
      <c r="O17" s="51"/>
      <c r="P17" s="51"/>
      <c r="Q17" s="51"/>
      <c r="R17" s="51"/>
      <c r="S17" s="51"/>
      <c r="T17" s="51"/>
      <c r="U17" s="51"/>
      <c r="V17" s="51"/>
      <c r="W17" s="51"/>
      <c r="X17" s="51"/>
      <c r="Y17" s="51"/>
      <c r="Z17" s="51"/>
      <c r="AA17" s="51"/>
      <c r="AB17" s="51"/>
      <c r="AC17" s="51"/>
      <c r="AD17" s="51"/>
      <c r="AE17" s="51"/>
      <c r="AF17" s="141"/>
      <c r="AG17" s="141"/>
      <c r="AH17" s="141"/>
      <c r="AI17" s="141"/>
      <c r="AJ17" s="141"/>
      <c r="AK17" s="141"/>
      <c r="AL17" s="141"/>
      <c r="AM17" s="141"/>
      <c r="AN17" s="141"/>
      <c r="AO17" s="141"/>
      <c r="AP17" s="51"/>
      <c r="AQ17" s="51"/>
      <c r="AR17" s="51"/>
      <c r="AS17" s="51"/>
      <c r="AT17" s="1310" t="s">
        <v>4842</v>
      </c>
      <c r="AU17" s="72"/>
      <c r="AV17" s="671" t="b">
        <f>IF(OR(AV18=TRUE,AV19=TRUE,AV21=TRUE,AV24=TRUE),TRUE,FALSE)</f>
        <v>0</v>
      </c>
      <c r="AW17" s="672" t="s">
        <v>1706</v>
      </c>
      <c r="AX17" s="240"/>
      <c r="AY17" s="241" t="s">
        <v>7</v>
      </c>
      <c r="AZ17" s="241" t="s">
        <v>404</v>
      </c>
      <c r="BA17" s="242" t="s">
        <v>774</v>
      </c>
      <c r="BB17" s="242" t="s">
        <v>0</v>
      </c>
      <c r="BC17" s="242" t="s">
        <v>405</v>
      </c>
      <c r="BD17" s="242" t="s">
        <v>810</v>
      </c>
      <c r="BE17" s="242"/>
      <c r="BF17" s="242"/>
      <c r="BG17" s="242"/>
      <c r="BH17" s="242"/>
      <c r="BI17" s="243" t="s">
        <v>406</v>
      </c>
      <c r="BJ17" s="243" t="s">
        <v>407</v>
      </c>
      <c r="BK17" s="243" t="s">
        <v>408</v>
      </c>
      <c r="BL17" s="244" t="s">
        <v>808</v>
      </c>
      <c r="BM17" s="242" t="s">
        <v>809</v>
      </c>
      <c r="BN17" s="244" t="s">
        <v>409</v>
      </c>
      <c r="BO17" s="244" t="s">
        <v>410</v>
      </c>
      <c r="BP17" s="244" t="s">
        <v>411</v>
      </c>
      <c r="BR17" s="242" t="s">
        <v>7</v>
      </c>
      <c r="BX17" s="212"/>
      <c r="BY17" s="212"/>
      <c r="BZ17" s="522" t="s">
        <v>1227</v>
      </c>
      <c r="CA17" s="523" t="str">
        <f t="shared" si="3"/>
        <v>1202892</v>
      </c>
      <c r="CB17" s="524" t="s">
        <v>1287</v>
      </c>
      <c r="CC17" s="213"/>
      <c r="CD17" s="179">
        <v>6058</v>
      </c>
      <c r="CE17" s="179" t="s">
        <v>3434</v>
      </c>
      <c r="CF17" s="179">
        <v>6058</v>
      </c>
      <c r="CG17" s="213"/>
      <c r="CH17" s="186" t="s">
        <v>238</v>
      </c>
      <c r="CI17" s="186" t="s">
        <v>21</v>
      </c>
      <c r="CJ17" s="186">
        <v>60</v>
      </c>
      <c r="CK17" s="186" t="s">
        <v>170</v>
      </c>
      <c r="CL17" s="186" t="s">
        <v>87</v>
      </c>
      <c r="CM17" s="186"/>
      <c r="CN17" s="186"/>
      <c r="CO17" s="187" t="s">
        <v>237</v>
      </c>
      <c r="CP17" s="245" t="str">
        <f>ASC(SUBSTITUTE(SUBSTITUTE(記入シート1!I27,"ヴ","ウﾞ"),"・",""))</f>
        <v/>
      </c>
      <c r="CQ17" s="167"/>
      <c r="CR17" s="1318" t="s">
        <v>4844</v>
      </c>
      <c r="CS17" s="1318">
        <v>947</v>
      </c>
      <c r="CT17" s="190" t="str">
        <f t="shared" si="4"/>
        <v>00000000</v>
      </c>
      <c r="CU17" s="191">
        <f>IF(CV17&gt;0,1,0)</f>
        <v>0</v>
      </c>
      <c r="CV17" s="169">
        <f>SUMIF(AY$10:AY$88,CS17,AZ$10:AZ$88)</f>
        <v>0</v>
      </c>
      <c r="CW17" s="216" t="s">
        <v>239</v>
      </c>
      <c r="CX17" s="216" t="s">
        <v>572</v>
      </c>
      <c r="CY17" s="217" t="s">
        <v>660</v>
      </c>
      <c r="CZ17" s="218" t="s">
        <v>295</v>
      </c>
      <c r="DA17" s="217"/>
      <c r="DB17" s="216" t="str">
        <f t="shared" si="1"/>
        <v>001</v>
      </c>
      <c r="DC17" s="219" t="s">
        <v>240</v>
      </c>
      <c r="DD17" s="220"/>
      <c r="DE17" s="173"/>
      <c r="DF17" s="173"/>
      <c r="DG17" s="173"/>
      <c r="DH17" s="1295" t="s">
        <v>4724</v>
      </c>
      <c r="DI17" s="235" t="s">
        <v>2089</v>
      </c>
      <c r="DJ17" s="197"/>
      <c r="DK17" s="198" t="str">
        <f t="shared" si="6"/>
        <v>93201PW4</v>
      </c>
      <c r="DL17" s="1266" t="s">
        <v>1699</v>
      </c>
      <c r="DM17" s="200" t="s">
        <v>2093</v>
      </c>
      <c r="DN17" s="239" t="str">
        <f>T(記入シート1!I31)</f>
        <v/>
      </c>
      <c r="DO17" s="233"/>
      <c r="DP17" s="528" t="s">
        <v>1346</v>
      </c>
      <c r="DQ17" s="528" t="s">
        <v>1360</v>
      </c>
      <c r="DR17" s="528" t="s">
        <v>1325</v>
      </c>
      <c r="DS17" s="528" t="s">
        <v>1361</v>
      </c>
      <c r="DT17" s="529" t="s">
        <v>1362</v>
      </c>
      <c r="DU17" s="1101"/>
      <c r="DV17" s="213"/>
      <c r="DX17" s="177"/>
      <c r="DY17" s="177"/>
    </row>
    <row r="18" spans="1:129" ht="19.5" customHeight="1">
      <c r="A18" s="51"/>
      <c r="B18" s="84"/>
      <c r="C18" s="2083" t="s">
        <v>4312</v>
      </c>
      <c r="D18" s="2084"/>
      <c r="E18" s="2084"/>
      <c r="F18" s="2084"/>
      <c r="G18" s="2084"/>
      <c r="H18" s="2084"/>
      <c r="I18" s="2085"/>
      <c r="J18" s="2355"/>
      <c r="K18" s="2356"/>
      <c r="L18" s="2357" t="s">
        <v>584</v>
      </c>
      <c r="M18" s="2358"/>
      <c r="N18" s="2359"/>
      <c r="O18" s="2292" t="s">
        <v>1685</v>
      </c>
      <c r="P18" s="2292"/>
      <c r="Q18" s="2234">
        <v>0</v>
      </c>
      <c r="R18" s="2234"/>
      <c r="S18" s="2234"/>
      <c r="T18" s="2234"/>
      <c r="U18" s="2234">
        <v>0</v>
      </c>
      <c r="V18" s="2234"/>
      <c r="W18" s="2234"/>
      <c r="X18" s="2234"/>
      <c r="Y18" s="2268">
        <v>0.02</v>
      </c>
      <c r="Z18" s="2268"/>
      <c r="AA18" s="2268"/>
      <c r="AB18" s="2268"/>
      <c r="AC18" s="2268">
        <v>0</v>
      </c>
      <c r="AD18" s="2268"/>
      <c r="AE18" s="2268"/>
      <c r="AF18" s="2268"/>
      <c r="AG18" s="2234">
        <v>0</v>
      </c>
      <c r="AH18" s="2234"/>
      <c r="AI18" s="2234"/>
      <c r="AJ18" s="2234"/>
      <c r="AK18" s="2624" t="s">
        <v>4839</v>
      </c>
      <c r="AL18" s="2625"/>
      <c r="AM18" s="2625"/>
      <c r="AN18" s="2625"/>
      <c r="AO18" s="2628" t="s">
        <v>4841</v>
      </c>
      <c r="AP18" s="2628"/>
      <c r="AQ18" s="2628"/>
      <c r="AR18" s="2626" t="s">
        <v>4840</v>
      </c>
      <c r="AS18" s="2626"/>
      <c r="AT18" s="2627"/>
      <c r="AU18" s="72"/>
      <c r="AV18" s="160" t="b">
        <v>0</v>
      </c>
      <c r="AW18" s="1298">
        <f>IF(AND(C18="Alipay",AV18=TRUE),1,0)</f>
        <v>0</v>
      </c>
      <c r="AX18" s="332"/>
      <c r="AY18" s="246" t="str">
        <f t="shared" ref="AY18:AY26" si="7">TEXT(BR18,"000")</f>
        <v>932</v>
      </c>
      <c r="AZ18" s="246">
        <f t="shared" ref="AZ18:AZ26" si="8">AW18</f>
        <v>0</v>
      </c>
      <c r="BA18" s="248" t="str">
        <f>VLOOKUP(O18,$BE$71:$BF$72,2,FALSE)</f>
        <v>82</v>
      </c>
      <c r="BB18" s="248" t="str">
        <f t="shared" ref="BB18:BB26" si="9">$AZ$14</f>
        <v>00</v>
      </c>
      <c r="BC18" s="1296" t="s">
        <v>1699</v>
      </c>
      <c r="BD18" s="248">
        <f>ROW(C18)</f>
        <v>18</v>
      </c>
      <c r="BE18" s="248">
        <f t="shared" ref="BE18:BE26" si="10">IF(AY18&amp;BC18=AY17&amp;BC17,BE17+1,1)</f>
        <v>1</v>
      </c>
      <c r="BF18" s="249" t="str">
        <f t="shared" ref="BF18:BF26" si="11">AY18&amp;BC18&amp;BE18</f>
        <v>932932011</v>
      </c>
      <c r="BG18" s="609"/>
      <c r="BH18" s="610"/>
      <c r="BI18" s="609" t="str">
        <f t="shared" ref="BI18:BI26" si="12">BR18&amp;"01"</f>
        <v>93201</v>
      </c>
      <c r="BJ18" s="609">
        <f t="shared" ref="BJ18:BJ19" si="13">IF(L18=$BC$2,1,0)</f>
        <v>1</v>
      </c>
      <c r="BK18" s="248">
        <f t="shared" ref="BK18:BK26" si="14">AZ18</f>
        <v>0</v>
      </c>
      <c r="BL18" s="838" t="str">
        <f>IF(AW18=1,Q18,"")</f>
        <v/>
      </c>
      <c r="BM18" s="838" t="str">
        <f>IF(AW18=1,U18,"")</f>
        <v/>
      </c>
      <c r="BN18" s="837" t="str">
        <f>IF(AW18=0,"",Y18)</f>
        <v/>
      </c>
      <c r="BO18" s="837" t="str">
        <f>IF(AW18=0,"",AC18)</f>
        <v/>
      </c>
      <c r="BP18" s="838" t="str">
        <f>IF(AW18=0,"",AG18)</f>
        <v/>
      </c>
      <c r="BR18" s="1296">
        <v>932</v>
      </c>
      <c r="BZ18" s="522" t="s">
        <v>1228</v>
      </c>
      <c r="CA18" s="523" t="str">
        <f t="shared" si="3"/>
        <v>1202895</v>
      </c>
      <c r="CB18" s="524" t="s">
        <v>600</v>
      </c>
      <c r="CC18" s="254"/>
      <c r="CD18" s="179">
        <v>6059</v>
      </c>
      <c r="CE18" s="179" t="s">
        <v>3430</v>
      </c>
      <c r="CF18" s="179">
        <v>6059</v>
      </c>
      <c r="CG18" s="254"/>
      <c r="CH18" s="186" t="s">
        <v>329</v>
      </c>
      <c r="CI18" s="186" t="s">
        <v>20</v>
      </c>
      <c r="CJ18" s="186">
        <v>60</v>
      </c>
      <c r="CK18" s="186" t="s">
        <v>170</v>
      </c>
      <c r="CL18" s="186" t="s">
        <v>87</v>
      </c>
      <c r="CM18" s="186"/>
      <c r="CN18" s="186"/>
      <c r="CO18" s="187" t="s">
        <v>241</v>
      </c>
      <c r="CP18" s="245" t="str">
        <f>T(記入シート1!I28)</f>
        <v/>
      </c>
      <c r="CQ18" s="167"/>
      <c r="CR18" s="1318" t="s">
        <v>4845</v>
      </c>
      <c r="CS18" s="1318">
        <v>949</v>
      </c>
      <c r="CT18" s="190" t="str">
        <f t="shared" si="4"/>
        <v>00000000</v>
      </c>
      <c r="CU18" s="191">
        <f>IF(CV18&gt;0,1,0)</f>
        <v>0</v>
      </c>
      <c r="CV18" s="169">
        <f>SUMIF(AY$10:AY$88,CS18,AZ$10:AZ$88)</f>
        <v>0</v>
      </c>
      <c r="CW18" s="216" t="s">
        <v>235</v>
      </c>
      <c r="CX18" s="216" t="s">
        <v>572</v>
      </c>
      <c r="CY18" s="217" t="s">
        <v>660</v>
      </c>
      <c r="CZ18" s="218" t="s">
        <v>295</v>
      </c>
      <c r="DA18" s="217"/>
      <c r="DB18" s="216" t="str">
        <f t="shared" si="1"/>
        <v>001</v>
      </c>
      <c r="DC18" s="219" t="s">
        <v>236</v>
      </c>
      <c r="DD18" s="220"/>
      <c r="DE18" s="173"/>
      <c r="DF18" s="173"/>
      <c r="DG18" s="173"/>
      <c r="DH18" s="1295" t="s">
        <v>4724</v>
      </c>
      <c r="DI18" s="261" t="s">
        <v>2090</v>
      </c>
      <c r="DJ18" s="261"/>
      <c r="DK18" s="198" t="str">
        <f t="shared" si="6"/>
        <v>93201PW5</v>
      </c>
      <c r="DL18" s="1266" t="s">
        <v>1699</v>
      </c>
      <c r="DM18" s="200" t="s">
        <v>2094</v>
      </c>
      <c r="DN18" s="239" t="str">
        <f>T(記入シート1!AB64)</f>
        <v/>
      </c>
      <c r="DO18" s="233"/>
      <c r="DP18" s="533" t="s">
        <v>1346</v>
      </c>
      <c r="DQ18" s="533" t="s">
        <v>1363</v>
      </c>
      <c r="DR18" s="533" t="s">
        <v>1338</v>
      </c>
      <c r="DS18" s="533"/>
      <c r="DT18" s="533" t="s">
        <v>1364</v>
      </c>
      <c r="DU18" s="534"/>
      <c r="DV18" s="213"/>
      <c r="DX18" s="177"/>
      <c r="DY18" s="177"/>
    </row>
    <row r="19" spans="1:129" ht="19.5" customHeight="1">
      <c r="A19" s="51"/>
      <c r="B19" s="84"/>
      <c r="C19" s="2284" t="s">
        <v>1912</v>
      </c>
      <c r="D19" s="2285"/>
      <c r="E19" s="2285"/>
      <c r="F19" s="2285"/>
      <c r="G19" s="2285"/>
      <c r="H19" s="2285"/>
      <c r="I19" s="2286"/>
      <c r="J19" s="2287"/>
      <c r="K19" s="2288"/>
      <c r="L19" s="2289" t="s">
        <v>805</v>
      </c>
      <c r="M19" s="2290"/>
      <c r="N19" s="2291"/>
      <c r="O19" s="2292" t="s">
        <v>1685</v>
      </c>
      <c r="P19" s="2292"/>
      <c r="Q19" s="2234">
        <v>0</v>
      </c>
      <c r="R19" s="2234"/>
      <c r="S19" s="2234"/>
      <c r="T19" s="2234"/>
      <c r="U19" s="2234">
        <v>0</v>
      </c>
      <c r="V19" s="2234"/>
      <c r="W19" s="2234"/>
      <c r="X19" s="2234"/>
      <c r="Y19" s="2268">
        <v>0.02</v>
      </c>
      <c r="Z19" s="2268"/>
      <c r="AA19" s="2268"/>
      <c r="AB19" s="2268"/>
      <c r="AC19" s="2268">
        <v>0</v>
      </c>
      <c r="AD19" s="2268"/>
      <c r="AE19" s="2268"/>
      <c r="AF19" s="2268"/>
      <c r="AG19" s="2234">
        <v>0</v>
      </c>
      <c r="AH19" s="2234"/>
      <c r="AI19" s="2234"/>
      <c r="AJ19" s="2234"/>
      <c r="AK19" s="977"/>
      <c r="AL19" s="978"/>
      <c r="AM19" s="2293" t="s">
        <v>2168</v>
      </c>
      <c r="AN19" s="2293"/>
      <c r="AO19" s="2293"/>
      <c r="AP19" s="2282" t="s">
        <v>2149</v>
      </c>
      <c r="AQ19" s="2282"/>
      <c r="AR19" s="2282"/>
      <c r="AS19" s="2282"/>
      <c r="AT19" s="2283"/>
      <c r="AU19" s="72"/>
      <c r="AV19" s="160" t="b">
        <v>0</v>
      </c>
      <c r="AW19" s="332">
        <f>IF(AV19=TRUE,AV19*1,0)</f>
        <v>0</v>
      </c>
      <c r="AX19" s="333"/>
      <c r="AY19" s="246" t="str">
        <f t="shared" si="7"/>
        <v>931</v>
      </c>
      <c r="AZ19" s="246">
        <f t="shared" si="8"/>
        <v>0</v>
      </c>
      <c r="BA19" s="256" t="str">
        <f>VLOOKUP(O19,$BE$71:$BF$72,2,FALSE)</f>
        <v>82</v>
      </c>
      <c r="BB19" s="256" t="str">
        <f t="shared" si="9"/>
        <v>00</v>
      </c>
      <c r="BC19" s="248" t="s">
        <v>860</v>
      </c>
      <c r="BD19" s="248">
        <f>ROW(C19)</f>
        <v>19</v>
      </c>
      <c r="BE19" s="256">
        <f t="shared" si="10"/>
        <v>1</v>
      </c>
      <c r="BF19" s="258" t="str">
        <f t="shared" si="11"/>
        <v>931931011</v>
      </c>
      <c r="BG19" s="611"/>
      <c r="BH19" s="610"/>
      <c r="BI19" s="612" t="str">
        <f t="shared" si="12"/>
        <v>93101</v>
      </c>
      <c r="BJ19" s="609">
        <f t="shared" si="13"/>
        <v>1</v>
      </c>
      <c r="BK19" s="248">
        <f t="shared" si="14"/>
        <v>0</v>
      </c>
      <c r="BL19" s="838" t="str">
        <f>IF(AW19=1,Q19,"")</f>
        <v/>
      </c>
      <c r="BM19" s="838" t="str">
        <f>IF(AW19=1,U19,"")</f>
        <v/>
      </c>
      <c r="BN19" s="837" t="str">
        <f>IF(AW19=0,"",Y19)</f>
        <v/>
      </c>
      <c r="BO19" s="837" t="str">
        <f>IF(AW19=0,"",AC19)</f>
        <v/>
      </c>
      <c r="BP19" s="838" t="str">
        <f>IF(AW19=0,"",AG19)</f>
        <v/>
      </c>
      <c r="BR19" s="248">
        <v>931</v>
      </c>
      <c r="BZ19" s="522" t="s">
        <v>1229</v>
      </c>
      <c r="CA19" s="523" t="str">
        <f t="shared" si="3"/>
        <v>1203376</v>
      </c>
      <c r="CB19" s="524" t="s">
        <v>601</v>
      </c>
      <c r="CC19" s="254"/>
      <c r="CD19" s="179">
        <v>6060</v>
      </c>
      <c r="CE19" s="179" t="s">
        <v>3431</v>
      </c>
      <c r="CF19" s="179">
        <v>6060</v>
      </c>
      <c r="CG19" s="254"/>
      <c r="CH19" s="186" t="s">
        <v>330</v>
      </c>
      <c r="CI19" s="186" t="s">
        <v>21</v>
      </c>
      <c r="CJ19" s="186">
        <v>255</v>
      </c>
      <c r="CK19" s="186" t="s">
        <v>170</v>
      </c>
      <c r="CL19" s="186" t="s">
        <v>174</v>
      </c>
      <c r="CM19" s="186"/>
      <c r="CN19" s="186"/>
      <c r="CO19" s="187" t="s">
        <v>227</v>
      </c>
      <c r="CP19" s="245" t="str">
        <f>ASC(記入シート1!J34)&amp;" "&amp;ASC(SUBSTITUTE(SUBSTITUTE(SUBSTITUTE(SUBSTITUTE(SUBSTITUTE(記入シート1!O34,"　","")," ",""),"ヴ","ウﾞ"),"・",""),"－","‐"))&amp;" "&amp;ASC(SUBSTITUTE(SUBSTITUTE(SUBSTITUTE(SUBSTITUTE(SUBSTITUTE(記入シート1!Z34,"　","")," ",""),"ヴ","ウﾞ"),"・",""),"－","‐"))&amp;IF(記入シート1!AK34="",""," "&amp;ASC(SUBSTITUTE(SUBSTITUTE(SUBSTITUTE(SUBSTITUTE(SUBSTITUTE(記入シート1!AK34,"　","")," ",""),"ヴ","ウﾞ"),"・",""),"－","‐")))</f>
        <v xml:space="preserve">(自動表示)  </v>
      </c>
      <c r="CQ19" s="167"/>
      <c r="CR19" s="189"/>
      <c r="CS19" s="189"/>
      <c r="CT19" s="189"/>
      <c r="CU19" s="230"/>
      <c r="CV19" s="169"/>
      <c r="CW19" s="216" t="s">
        <v>231</v>
      </c>
      <c r="CX19" s="216" t="s">
        <v>572</v>
      </c>
      <c r="CY19" s="217" t="s">
        <v>660</v>
      </c>
      <c r="CZ19" s="218" t="s">
        <v>295</v>
      </c>
      <c r="DA19" s="217"/>
      <c r="DB19" s="216" t="str">
        <f t="shared" si="1"/>
        <v>001</v>
      </c>
      <c r="DC19" s="219" t="s">
        <v>232</v>
      </c>
      <c r="DD19" s="220"/>
      <c r="DE19" s="173"/>
      <c r="DF19" s="173"/>
      <c r="DG19" s="173"/>
      <c r="DH19" s="1295" t="s">
        <v>4724</v>
      </c>
      <c r="DI19" s="261" t="s">
        <v>2091</v>
      </c>
      <c r="DJ19" s="261"/>
      <c r="DK19" s="198" t="str">
        <f t="shared" si="6"/>
        <v>93201PW6</v>
      </c>
      <c r="DL19" s="1266" t="s">
        <v>1699</v>
      </c>
      <c r="DM19" s="200" t="s">
        <v>2095</v>
      </c>
      <c r="DN19" s="239" t="str">
        <f>T(記入シート1!AB67)</f>
        <v/>
      </c>
      <c r="DO19" s="233"/>
      <c r="DP19" s="533" t="s">
        <v>1346</v>
      </c>
      <c r="DQ19" s="533" t="s">
        <v>1365</v>
      </c>
      <c r="DR19" s="533" t="s">
        <v>1338</v>
      </c>
      <c r="DS19" s="533"/>
      <c r="DT19" s="533" t="s">
        <v>1366</v>
      </c>
      <c r="DU19" s="534"/>
      <c r="DV19" s="213"/>
      <c r="DX19" s="177"/>
      <c r="DY19" s="177"/>
    </row>
    <row r="20" spans="1:129" ht="19.5" customHeight="1">
      <c r="A20" s="51"/>
      <c r="B20" s="84"/>
      <c r="C20" s="2284" t="s">
        <v>914</v>
      </c>
      <c r="D20" s="2285"/>
      <c r="E20" s="2285"/>
      <c r="F20" s="2285"/>
      <c r="G20" s="2285"/>
      <c r="H20" s="2285"/>
      <c r="I20" s="2285"/>
      <c r="J20" s="330"/>
      <c r="K20" s="650"/>
      <c r="L20" s="2329"/>
      <c r="M20" s="2330"/>
      <c r="N20" s="2330"/>
      <c r="O20" s="2331"/>
      <c r="P20" s="2331"/>
      <c r="Q20" s="2272"/>
      <c r="R20" s="2272"/>
      <c r="S20" s="2272"/>
      <c r="T20" s="2272"/>
      <c r="U20" s="2272"/>
      <c r="V20" s="2272"/>
      <c r="W20" s="2272"/>
      <c r="X20" s="2272"/>
      <c r="Y20" s="2272"/>
      <c r="Z20" s="2272"/>
      <c r="AA20" s="2276"/>
      <c r="AB20" s="2276"/>
      <c r="AC20" s="2276"/>
      <c r="AD20" s="2276"/>
      <c r="AE20" s="2276"/>
      <c r="AF20" s="2276"/>
      <c r="AG20" s="2276"/>
      <c r="AH20" s="2276"/>
      <c r="AI20" s="2276"/>
      <c r="AJ20" s="2276"/>
      <c r="AK20" s="2272"/>
      <c r="AL20" s="2272"/>
      <c r="AM20" s="2272"/>
      <c r="AN20" s="2272"/>
      <c r="AO20" s="2272"/>
      <c r="AP20" s="2277"/>
      <c r="AQ20" s="2277"/>
      <c r="AR20" s="2277"/>
      <c r="AS20" s="2277"/>
      <c r="AT20" s="2278"/>
      <c r="AU20" s="72"/>
      <c r="AV20" s="160" t="str">
        <f>IF(OR(AP19="",LEFT(AP19,2)="00"),"",LEFT(AP19,2))</f>
        <v/>
      </c>
      <c r="AW20" s="1298">
        <f>IF(AND(C18="Alipay+",AK18="旧Alipay+(AMS)",AV18=TRUE),1,0)</f>
        <v>0</v>
      </c>
      <c r="AX20" s="333"/>
      <c r="AY20" s="246" t="str">
        <f t="shared" si="7"/>
        <v>947</v>
      </c>
      <c r="AZ20" s="246">
        <f t="shared" si="8"/>
        <v>0</v>
      </c>
      <c r="BA20" s="1299" t="str">
        <f>VLOOKUP(O18,$BE$71:$BF$72,2,FALSE)</f>
        <v>82</v>
      </c>
      <c r="BB20" s="256" t="str">
        <f t="shared" si="9"/>
        <v>00</v>
      </c>
      <c r="BC20" s="1296" t="s">
        <v>4725</v>
      </c>
      <c r="BD20" s="1296">
        <f>BD18</f>
        <v>18</v>
      </c>
      <c r="BE20" s="256">
        <f t="shared" si="10"/>
        <v>1</v>
      </c>
      <c r="BF20" s="258" t="str">
        <f t="shared" si="11"/>
        <v>947947011</v>
      </c>
      <c r="BG20" s="611"/>
      <c r="BH20" s="610"/>
      <c r="BI20" s="612" t="str">
        <f t="shared" si="12"/>
        <v>94701</v>
      </c>
      <c r="BJ20" s="1300">
        <f>IF(L18=$BC$2,1,0)</f>
        <v>1</v>
      </c>
      <c r="BK20" s="1296">
        <f t="shared" si="14"/>
        <v>0</v>
      </c>
      <c r="BL20" s="1301" t="str">
        <f>IF(AW20=1,Q18,"")</f>
        <v/>
      </c>
      <c r="BM20" s="1301" t="str">
        <f>IF(AW20=1,U18,"")</f>
        <v/>
      </c>
      <c r="BN20" s="1302" t="str">
        <f>IF(AW20=0,"",Y18)</f>
        <v/>
      </c>
      <c r="BO20" s="1302" t="str">
        <f>IF(AW20=0,"",AC18)</f>
        <v/>
      </c>
      <c r="BP20" s="1301" t="str">
        <f>IF(AW20=0,"",AG18)</f>
        <v/>
      </c>
      <c r="BR20" s="1296">
        <v>947</v>
      </c>
      <c r="BZ20" s="522" t="s">
        <v>1230</v>
      </c>
      <c r="CA20" s="523" t="str">
        <f t="shared" si="3"/>
        <v>1203405</v>
      </c>
      <c r="CB20" s="524" t="s">
        <v>1288</v>
      </c>
      <c r="CC20" s="254"/>
      <c r="CD20" s="179">
        <v>6062</v>
      </c>
      <c r="CE20" s="179" t="s">
        <v>3435</v>
      </c>
      <c r="CF20" s="179">
        <v>6062</v>
      </c>
      <c r="CG20" s="254"/>
      <c r="CH20" s="186" t="s">
        <v>234</v>
      </c>
      <c r="CI20" s="186" t="s">
        <v>21</v>
      </c>
      <c r="CJ20" s="186">
        <v>8</v>
      </c>
      <c r="CK20" s="186" t="s">
        <v>170</v>
      </c>
      <c r="CL20" s="186" t="s">
        <v>174</v>
      </c>
      <c r="CM20" s="186"/>
      <c r="CN20" s="186"/>
      <c r="CO20" s="187" t="s">
        <v>233</v>
      </c>
      <c r="CP20" s="245" t="str">
        <f>ASC(記入シート1!J35&amp;"-"&amp;記入シート1!M35)</f>
        <v>-</v>
      </c>
      <c r="CQ20" s="167"/>
      <c r="CR20" s="189"/>
      <c r="CS20" s="189"/>
      <c r="CT20" s="189"/>
      <c r="CU20" s="230"/>
      <c r="CV20" s="169"/>
      <c r="CW20" s="216" t="s">
        <v>228</v>
      </c>
      <c r="CX20" s="216" t="s">
        <v>572</v>
      </c>
      <c r="CY20" s="217" t="s">
        <v>660</v>
      </c>
      <c r="CZ20" s="218" t="s">
        <v>295</v>
      </c>
      <c r="DA20" s="217"/>
      <c r="DB20" s="216" t="str">
        <f t="shared" si="1"/>
        <v>001</v>
      </c>
      <c r="DC20" s="219" t="s">
        <v>229</v>
      </c>
      <c r="DD20" s="220"/>
      <c r="DE20" s="173"/>
      <c r="DF20" s="173"/>
      <c r="DG20" s="173"/>
      <c r="DH20" s="1295" t="s">
        <v>4724</v>
      </c>
      <c r="DI20" s="235" t="s">
        <v>2092</v>
      </c>
      <c r="DJ20" s="197"/>
      <c r="DK20" s="198" t="str">
        <f t="shared" si="6"/>
        <v>93201PW7</v>
      </c>
      <c r="DL20" s="1266" t="s">
        <v>1699</v>
      </c>
      <c r="DM20" s="200" t="s">
        <v>2096</v>
      </c>
      <c r="DN20" s="971" t="str">
        <f>""</f>
        <v/>
      </c>
      <c r="DO20" s="233"/>
      <c r="DP20" s="528" t="s">
        <v>1367</v>
      </c>
      <c r="DQ20" s="528" t="s">
        <v>1368</v>
      </c>
      <c r="DR20" s="528" t="s">
        <v>1325</v>
      </c>
      <c r="DS20" s="528" t="s">
        <v>1369</v>
      </c>
      <c r="DT20" s="529" t="s">
        <v>1370</v>
      </c>
      <c r="DU20" s="1101"/>
      <c r="DV20" s="213"/>
      <c r="DX20" s="177"/>
      <c r="DY20" s="177"/>
    </row>
    <row r="21" spans="1:129" ht="19.5" customHeight="1">
      <c r="A21" s="545"/>
      <c r="B21" s="84"/>
      <c r="C21" s="2219">
        <v>1</v>
      </c>
      <c r="D21" s="2220"/>
      <c r="E21" s="2220"/>
      <c r="F21" s="649" t="s">
        <v>1693</v>
      </c>
      <c r="G21" s="2220">
        <v>14999</v>
      </c>
      <c r="H21" s="2220"/>
      <c r="I21" s="2221"/>
      <c r="J21" s="645"/>
      <c r="K21" s="646"/>
      <c r="L21" s="2222" t="s">
        <v>584</v>
      </c>
      <c r="M21" s="2223"/>
      <c r="N21" s="2224"/>
      <c r="O21" s="2231" t="s">
        <v>1685</v>
      </c>
      <c r="P21" s="2231"/>
      <c r="Q21" s="2234">
        <v>0</v>
      </c>
      <c r="R21" s="2234"/>
      <c r="S21" s="2234"/>
      <c r="T21" s="2234"/>
      <c r="U21" s="2279">
        <v>0</v>
      </c>
      <c r="V21" s="2279"/>
      <c r="W21" s="2279"/>
      <c r="X21" s="2279"/>
      <c r="Y21" s="2268">
        <v>0.02</v>
      </c>
      <c r="Z21" s="2268"/>
      <c r="AA21" s="2268"/>
      <c r="AB21" s="2268"/>
      <c r="AC21" s="2268">
        <v>0</v>
      </c>
      <c r="AD21" s="2268"/>
      <c r="AE21" s="2268"/>
      <c r="AF21" s="2268"/>
      <c r="AG21" s="2234">
        <v>0</v>
      </c>
      <c r="AH21" s="2234"/>
      <c r="AI21" s="2234"/>
      <c r="AJ21" s="2234"/>
      <c r="AK21" s="2269"/>
      <c r="AL21" s="2270"/>
      <c r="AM21" s="2270"/>
      <c r="AN21" s="2270"/>
      <c r="AO21" s="2270"/>
      <c r="AP21" s="2270"/>
      <c r="AQ21" s="2270"/>
      <c r="AR21" s="2270"/>
      <c r="AS21" s="2270"/>
      <c r="AT21" s="2271"/>
      <c r="AU21" s="72"/>
      <c r="AV21" s="160" t="b">
        <v>0</v>
      </c>
      <c r="AW21" s="332">
        <f>IF(AV21=TRUE,AV21*1,0)</f>
        <v>0</v>
      </c>
      <c r="AX21" s="332"/>
      <c r="AY21" s="246" t="str">
        <f t="shared" si="7"/>
        <v>935</v>
      </c>
      <c r="AZ21" s="246">
        <f t="shared" si="8"/>
        <v>0</v>
      </c>
      <c r="BA21" s="248" t="str">
        <f>VLOOKUP(O21,$BE$71:$BF$72,2,FALSE)</f>
        <v>82</v>
      </c>
      <c r="BB21" s="248" t="str">
        <f t="shared" si="9"/>
        <v>00</v>
      </c>
      <c r="BC21" s="644" t="s">
        <v>1692</v>
      </c>
      <c r="BD21" s="248">
        <f>ROW(C21)</f>
        <v>21</v>
      </c>
      <c r="BE21" s="248">
        <f t="shared" si="10"/>
        <v>1</v>
      </c>
      <c r="BF21" s="615" t="str">
        <f t="shared" si="11"/>
        <v>935000001</v>
      </c>
      <c r="BG21" s="839">
        <f>C21</f>
        <v>1</v>
      </c>
      <c r="BH21" s="840">
        <f>IF(BG21&gt;0,IF(LEN(G21)=0,999999999,VALUE(G21)*1),IF(LEN(G21)=0,0,VALUE(G21)*1))</f>
        <v>14999</v>
      </c>
      <c r="BI21" s="614" t="str">
        <f t="shared" si="12"/>
        <v>93501</v>
      </c>
      <c r="BJ21" s="609">
        <f>IF(L21=$BC$2,1,0)</f>
        <v>1</v>
      </c>
      <c r="BK21" s="248">
        <f t="shared" si="14"/>
        <v>0</v>
      </c>
      <c r="BL21" s="2273" t="str">
        <f>IF(AW21=1,Q21,"")</f>
        <v/>
      </c>
      <c r="BM21" s="2273" t="str">
        <f>IF(AW21=1,U21,"")</f>
        <v/>
      </c>
      <c r="BN21" s="837" t="str">
        <f>IF(AW21=0,"",Y21)</f>
        <v/>
      </c>
      <c r="BO21" s="837" t="str">
        <f>IF(AW21=0,"",AC21)</f>
        <v/>
      </c>
      <c r="BP21" s="838" t="str">
        <f>IF(AW21=0,"",AG21)</f>
        <v/>
      </c>
      <c r="BR21" s="574">
        <v>935</v>
      </c>
      <c r="BZ21" s="522" t="s">
        <v>1231</v>
      </c>
      <c r="CA21" s="523" t="str">
        <f t="shared" ref="CA21:CA32" si="15">TEXT(BZ21,"0000000")</f>
        <v>1203713</v>
      </c>
      <c r="CB21" s="524" t="s">
        <v>602</v>
      </c>
      <c r="CC21" s="254"/>
      <c r="CD21" s="1265"/>
      <c r="CE21" s="1265"/>
      <c r="CF21" s="1265"/>
      <c r="CG21" s="254"/>
      <c r="CH21" s="186" t="s">
        <v>335</v>
      </c>
      <c r="CI21" s="186" t="s">
        <v>20</v>
      </c>
      <c r="CJ21" s="186">
        <v>255</v>
      </c>
      <c r="CK21" s="186" t="s">
        <v>170</v>
      </c>
      <c r="CL21" s="186" t="s">
        <v>336</v>
      </c>
      <c r="CM21" s="186"/>
      <c r="CN21" s="186"/>
      <c r="CO21" s="187" t="s">
        <v>230</v>
      </c>
      <c r="CP21" s="245" t="str">
        <f>T(記入シート1!AW36)&amp;"　"&amp;SUBSTITUTE(SUBSTITUTE(SUBSTITUTE(SUBSTITUTE(T(記入シート1!N36),"　","")," ",""),"―","ー"),"－","‐")&amp;"　"&amp;SUBSTITUTE(SUBSTITUTE(SUBSTITUTE(SUBSTITUTE(T(記入シート1!V36),"　","")," ",""),"―","ー"),"－","‐")&amp;"　"&amp;SUBSTITUTE(SUBSTITUTE(SUBSTITUTE(SUBSTITUTE(T(記入シート1!AD36),"　","")," ",""),"―","ー"),"－","‐")&amp;IF(記入シート1!AL36="","","　"&amp;SUBSTITUTE(SUBSTITUTE(SUBSTITUTE(SUBSTITUTE(T(記入シート1!AL36),"　","")," ",""),"―","ー"),"－","‐"))</f>
        <v>選択して下さい　　　</v>
      </c>
      <c r="CQ21" s="167"/>
      <c r="CR21" s="189"/>
      <c r="CS21" s="189"/>
      <c r="CT21" s="189"/>
      <c r="CU21" s="230"/>
      <c r="CV21" s="169"/>
      <c r="CW21" s="216" t="s">
        <v>225</v>
      </c>
      <c r="CX21" s="216" t="s">
        <v>644</v>
      </c>
      <c r="CY21" s="217" t="s">
        <v>660</v>
      </c>
      <c r="CZ21" s="218" t="s">
        <v>295</v>
      </c>
      <c r="DA21" s="217"/>
      <c r="DB21" s="216" t="str">
        <f t="shared" si="1"/>
        <v>001</v>
      </c>
      <c r="DC21" s="219" t="s">
        <v>226</v>
      </c>
      <c r="DD21" s="220"/>
      <c r="DE21" s="173"/>
      <c r="DF21" s="173"/>
      <c r="DG21" s="173"/>
      <c r="DH21" s="1295" t="s">
        <v>4724</v>
      </c>
      <c r="DI21" s="235" t="s">
        <v>2098</v>
      </c>
      <c r="DJ21" s="197"/>
      <c r="DK21" s="198" t="str">
        <f t="shared" si="6"/>
        <v>93201PW8</v>
      </c>
      <c r="DL21" s="1266" t="s">
        <v>1699</v>
      </c>
      <c r="DM21" s="200" t="s">
        <v>2097</v>
      </c>
      <c r="DN21" s="971" t="str">
        <f>""</f>
        <v/>
      </c>
      <c r="DO21" s="233"/>
      <c r="DP21" s="528" t="s">
        <v>1367</v>
      </c>
      <c r="DQ21" s="528" t="s">
        <v>1371</v>
      </c>
      <c r="DR21" s="528" t="s">
        <v>1325</v>
      </c>
      <c r="DS21" s="528" t="s">
        <v>1372</v>
      </c>
      <c r="DT21" s="529" t="s">
        <v>1373</v>
      </c>
      <c r="DU21" s="1101"/>
      <c r="DV21" s="254"/>
      <c r="DX21" s="177"/>
      <c r="DY21" s="177"/>
    </row>
    <row r="22" spans="1:129" ht="19.5" customHeight="1">
      <c r="A22" s="545"/>
      <c r="B22" s="84"/>
      <c r="C22" s="2265">
        <v>15000</v>
      </c>
      <c r="D22" s="2266"/>
      <c r="E22" s="2266"/>
      <c r="F22" s="625" t="s">
        <v>1693</v>
      </c>
      <c r="G22" s="2266"/>
      <c r="H22" s="2266"/>
      <c r="I22" s="2267"/>
      <c r="J22" s="645"/>
      <c r="K22" s="646"/>
      <c r="L22" s="2225"/>
      <c r="M22" s="2226"/>
      <c r="N22" s="2227"/>
      <c r="O22" s="2232"/>
      <c r="P22" s="2232"/>
      <c r="Q22" s="2234"/>
      <c r="R22" s="2234"/>
      <c r="S22" s="2234"/>
      <c r="T22" s="2234"/>
      <c r="U22" s="2280"/>
      <c r="V22" s="2280"/>
      <c r="W22" s="2280"/>
      <c r="X22" s="2280"/>
      <c r="Y22" s="2268">
        <v>0.02</v>
      </c>
      <c r="Z22" s="2268"/>
      <c r="AA22" s="2268"/>
      <c r="AB22" s="2268"/>
      <c r="AC22" s="2268">
        <v>0</v>
      </c>
      <c r="AD22" s="2268"/>
      <c r="AE22" s="2268"/>
      <c r="AF22" s="2268"/>
      <c r="AG22" s="2234">
        <v>0</v>
      </c>
      <c r="AH22" s="2234"/>
      <c r="AI22" s="2234"/>
      <c r="AJ22" s="2234"/>
      <c r="AK22" s="2269"/>
      <c r="AL22" s="2270"/>
      <c r="AM22" s="2270"/>
      <c r="AN22" s="2270"/>
      <c r="AO22" s="2270"/>
      <c r="AP22" s="2270"/>
      <c r="AQ22" s="2270"/>
      <c r="AR22" s="2270"/>
      <c r="AS22" s="2270"/>
      <c r="AT22" s="2271"/>
      <c r="AU22" s="72"/>
      <c r="AW22" s="332">
        <f>AW21</f>
        <v>0</v>
      </c>
      <c r="AX22" s="332"/>
      <c r="AY22" s="246" t="str">
        <f t="shared" si="7"/>
        <v>935</v>
      </c>
      <c r="AZ22" s="246">
        <f t="shared" si="8"/>
        <v>0</v>
      </c>
      <c r="BA22" s="248"/>
      <c r="BB22" s="248" t="str">
        <f t="shared" si="9"/>
        <v>00</v>
      </c>
      <c r="BC22" s="644" t="s">
        <v>1692</v>
      </c>
      <c r="BD22" s="248">
        <f>ROW(C22)</f>
        <v>22</v>
      </c>
      <c r="BE22" s="248">
        <f t="shared" si="10"/>
        <v>2</v>
      </c>
      <c r="BF22" s="615" t="str">
        <f t="shared" si="11"/>
        <v>935000002</v>
      </c>
      <c r="BG22" s="839">
        <f>C22</f>
        <v>15000</v>
      </c>
      <c r="BH22" s="840">
        <f>IF(BG22&gt;0,IF(LEN(G22)=0,999999999,VALUE(G22)*1),IF(LEN(G22)=0,0,VALUE(G22)*1))</f>
        <v>999999999</v>
      </c>
      <c r="BI22" s="614" t="str">
        <f t="shared" si="12"/>
        <v>93501</v>
      </c>
      <c r="BJ22" s="609">
        <f>IF(L21=$BC$2,1,0)</f>
        <v>1</v>
      </c>
      <c r="BK22" s="248">
        <f t="shared" si="14"/>
        <v>0</v>
      </c>
      <c r="BL22" s="2274"/>
      <c r="BM22" s="2274"/>
      <c r="BN22" s="837" t="str">
        <f>IF(AW22=0,"",Y22)</f>
        <v/>
      </c>
      <c r="BO22" s="837" t="str">
        <f>IF(AW22=0,"",AC22)</f>
        <v/>
      </c>
      <c r="BP22" s="838" t="str">
        <f>IF(AW22=0,"",AG22)</f>
        <v/>
      </c>
      <c r="BR22" s="574">
        <v>935</v>
      </c>
      <c r="BZ22" s="522" t="s">
        <v>1232</v>
      </c>
      <c r="CA22" s="523" t="str">
        <f t="shared" si="15"/>
        <v>1203747</v>
      </c>
      <c r="CB22" s="524" t="s">
        <v>603</v>
      </c>
      <c r="CC22" s="254"/>
      <c r="CD22" s="179">
        <v>6067</v>
      </c>
      <c r="CE22" s="179" t="s">
        <v>3562</v>
      </c>
      <c r="CF22" s="179">
        <v>6067</v>
      </c>
      <c r="CG22" s="254"/>
      <c r="CH22" s="186" t="s">
        <v>337</v>
      </c>
      <c r="CI22" s="186" t="s">
        <v>21</v>
      </c>
      <c r="CJ22" s="186">
        <v>15</v>
      </c>
      <c r="CK22" s="186" t="s">
        <v>170</v>
      </c>
      <c r="CL22" s="186" t="s">
        <v>338</v>
      </c>
      <c r="CM22" s="186"/>
      <c r="CN22" s="186"/>
      <c r="CO22" s="187" t="s">
        <v>224</v>
      </c>
      <c r="CP22" s="245" t="str">
        <f>ASC(記入シート1!I38)</f>
        <v/>
      </c>
      <c r="CQ22" s="167"/>
      <c r="CR22" s="189"/>
      <c r="CS22" s="189"/>
      <c r="CT22" s="189"/>
      <c r="CU22" s="230"/>
      <c r="CV22" s="169"/>
      <c r="CW22" s="216" t="s">
        <v>222</v>
      </c>
      <c r="CX22" s="216" t="s">
        <v>644</v>
      </c>
      <c r="CY22" s="259"/>
      <c r="CZ22" s="217" t="s">
        <v>310</v>
      </c>
      <c r="DA22" s="259" t="s">
        <v>668</v>
      </c>
      <c r="DB22" s="216" t="str">
        <f t="shared" si="1"/>
        <v>001</v>
      </c>
      <c r="DC22" s="219" t="s">
        <v>223</v>
      </c>
      <c r="DD22" s="220"/>
      <c r="DE22" s="173"/>
      <c r="DF22" s="173"/>
      <c r="DG22" s="173"/>
      <c r="DH22" s="551" t="s">
        <v>776</v>
      </c>
      <c r="DI22" s="235" t="s">
        <v>1676</v>
      </c>
      <c r="DJ22" s="197"/>
      <c r="DK22" s="198" t="str">
        <f t="shared" ref="DK22:DK27" si="16">DL22&amp;DM22</f>
        <v>93501PZ4</v>
      </c>
      <c r="DL22" s="199" t="s">
        <v>1677</v>
      </c>
      <c r="DM22" s="200" t="s">
        <v>1678</v>
      </c>
      <c r="DN22" s="239" t="str">
        <f>ASC(記入シート1!AW73)</f>
        <v/>
      </c>
      <c r="DO22" s="233"/>
      <c r="DP22" s="528" t="s">
        <v>1367</v>
      </c>
      <c r="DQ22" s="528" t="s">
        <v>1374</v>
      </c>
      <c r="DR22" s="528" t="s">
        <v>1375</v>
      </c>
      <c r="DS22" s="528" t="s">
        <v>1376</v>
      </c>
      <c r="DT22" s="529" t="s">
        <v>1377</v>
      </c>
      <c r="DU22" s="534"/>
      <c r="DV22" s="254"/>
      <c r="DX22" s="177"/>
      <c r="DY22" s="177"/>
    </row>
    <row r="23" spans="1:129" ht="19.5" hidden="1" customHeight="1">
      <c r="A23" s="545" t="s">
        <v>1431</v>
      </c>
      <c r="B23" s="84"/>
      <c r="C23" s="2265"/>
      <c r="D23" s="2266"/>
      <c r="E23" s="2266"/>
      <c r="F23" s="625" t="s">
        <v>1693</v>
      </c>
      <c r="G23" s="2266"/>
      <c r="H23" s="2266"/>
      <c r="I23" s="2267"/>
      <c r="J23" s="647"/>
      <c r="K23" s="648"/>
      <c r="L23" s="2228"/>
      <c r="M23" s="2229"/>
      <c r="N23" s="2230"/>
      <c r="O23" s="2233"/>
      <c r="P23" s="2233"/>
      <c r="Q23" s="2234"/>
      <c r="R23" s="2234"/>
      <c r="S23" s="2234"/>
      <c r="T23" s="2234"/>
      <c r="U23" s="2281"/>
      <c r="V23" s="2281"/>
      <c r="W23" s="2281"/>
      <c r="X23" s="2281"/>
      <c r="Y23" s="2268">
        <v>0</v>
      </c>
      <c r="Z23" s="2268"/>
      <c r="AA23" s="2268"/>
      <c r="AB23" s="2268"/>
      <c r="AC23" s="2268">
        <v>0</v>
      </c>
      <c r="AD23" s="2268"/>
      <c r="AE23" s="2268"/>
      <c r="AF23" s="2268"/>
      <c r="AG23" s="2234">
        <v>0</v>
      </c>
      <c r="AH23" s="2234"/>
      <c r="AI23" s="2234"/>
      <c r="AJ23" s="2234"/>
      <c r="AK23" s="2269"/>
      <c r="AL23" s="2270"/>
      <c r="AM23" s="2270"/>
      <c r="AN23" s="2270"/>
      <c r="AO23" s="2270"/>
      <c r="AP23" s="2270"/>
      <c r="AQ23" s="2270"/>
      <c r="AR23" s="2270"/>
      <c r="AS23" s="2270"/>
      <c r="AT23" s="2271"/>
      <c r="AU23" s="72"/>
      <c r="AW23" s="332">
        <f>AW22</f>
        <v>0</v>
      </c>
      <c r="AX23" s="332"/>
      <c r="AY23" s="246" t="str">
        <f t="shared" si="7"/>
        <v>935</v>
      </c>
      <c r="AZ23" s="246">
        <f t="shared" si="8"/>
        <v>0</v>
      </c>
      <c r="BA23" s="248"/>
      <c r="BB23" s="248" t="str">
        <f t="shared" si="9"/>
        <v>00</v>
      </c>
      <c r="BC23" s="644" t="s">
        <v>1692</v>
      </c>
      <c r="BD23" s="248">
        <f>ROW(C23)</f>
        <v>23</v>
      </c>
      <c r="BE23" s="248">
        <f t="shared" si="10"/>
        <v>3</v>
      </c>
      <c r="BF23" s="615" t="str">
        <f t="shared" si="11"/>
        <v>935000003</v>
      </c>
      <c r="BG23" s="839">
        <f>C23</f>
        <v>0</v>
      </c>
      <c r="BH23" s="840">
        <f>IF(BG23&gt;0,IF(LEN(G23)=0,999999999,VALUE(G23)*1),IF(LEN(G23)=0,0,VALUE(G23)*1))</f>
        <v>0</v>
      </c>
      <c r="BI23" s="614" t="str">
        <f t="shared" si="12"/>
        <v>93501</v>
      </c>
      <c r="BJ23" s="609">
        <f>AW23</f>
        <v>0</v>
      </c>
      <c r="BK23" s="248">
        <f t="shared" si="14"/>
        <v>0</v>
      </c>
      <c r="BL23" s="2275"/>
      <c r="BM23" s="2275"/>
      <c r="BN23" s="837" t="str">
        <f>IF(AW23=0,"",Y23)</f>
        <v/>
      </c>
      <c r="BO23" s="837" t="str">
        <f>IF(AW23=0,"",AC23)</f>
        <v/>
      </c>
      <c r="BP23" s="838" t="str">
        <f>IF(AW23=0,"",AG23)</f>
        <v/>
      </c>
      <c r="BR23" s="574">
        <v>935</v>
      </c>
      <c r="BZ23" s="522" t="s">
        <v>1233</v>
      </c>
      <c r="CA23" s="523" t="str">
        <f>TEXT(BZ23,"0000000")</f>
        <v>1203748</v>
      </c>
      <c r="CB23" s="524" t="s">
        <v>604</v>
      </c>
      <c r="CC23" s="254"/>
      <c r="CD23" s="1265"/>
      <c r="CE23" s="1265"/>
      <c r="CF23" s="1265"/>
      <c r="CG23" s="254"/>
      <c r="CH23" s="186" t="s">
        <v>339</v>
      </c>
      <c r="CI23" s="186" t="s">
        <v>21</v>
      </c>
      <c r="CJ23" s="186">
        <v>15</v>
      </c>
      <c r="CK23" s="186" t="s">
        <v>170</v>
      </c>
      <c r="CL23" s="186" t="s">
        <v>313</v>
      </c>
      <c r="CM23" s="186"/>
      <c r="CN23" s="186" t="s">
        <v>545</v>
      </c>
      <c r="CO23" s="187" t="s">
        <v>221</v>
      </c>
      <c r="CP23" s="245" t="str">
        <f>IF(記入シート1!AE38="","00-0000-0000",ASC(記入シート1!AE38))</f>
        <v>00-0000-0000</v>
      </c>
      <c r="CQ23" s="167"/>
      <c r="CR23" s="189"/>
      <c r="CS23" s="189"/>
      <c r="CT23" s="189"/>
      <c r="CU23" s="230"/>
      <c r="CV23" s="169"/>
      <c r="CW23" s="216" t="s">
        <v>648</v>
      </c>
      <c r="CX23" s="216"/>
      <c r="CY23" s="238"/>
      <c r="CZ23" s="260"/>
      <c r="DA23" s="238"/>
      <c r="DB23" s="216" t="str">
        <f t="shared" si="1"/>
        <v>001</v>
      </c>
      <c r="DC23" s="219" t="s">
        <v>220</v>
      </c>
      <c r="DD23" s="220"/>
      <c r="DE23" s="173"/>
      <c r="DF23" s="173"/>
      <c r="DG23" s="173"/>
      <c r="DH23" s="551" t="s">
        <v>776</v>
      </c>
      <c r="DI23" s="235" t="s">
        <v>1696</v>
      </c>
      <c r="DJ23" s="261"/>
      <c r="DK23" s="198" t="str">
        <f t="shared" si="16"/>
        <v>93501PZ5</v>
      </c>
      <c r="DL23" s="199" t="s">
        <v>1677</v>
      </c>
      <c r="DM23" s="200" t="s">
        <v>1701</v>
      </c>
      <c r="DN23" s="239" t="str">
        <f>"6"</f>
        <v>6</v>
      </c>
      <c r="DO23" s="233"/>
      <c r="DP23" s="528" t="s">
        <v>1367</v>
      </c>
      <c r="DQ23" s="528" t="s">
        <v>1378</v>
      </c>
      <c r="DR23" s="528" t="s">
        <v>1325</v>
      </c>
      <c r="DS23" s="528" t="s">
        <v>1379</v>
      </c>
      <c r="DT23" s="529" t="s">
        <v>1380</v>
      </c>
      <c r="DU23" s="1101"/>
      <c r="DV23" s="254"/>
      <c r="DX23" s="177"/>
      <c r="DY23" s="177"/>
    </row>
    <row r="24" spans="1:129" ht="19.5" customHeight="1" thickBot="1">
      <c r="A24" s="545"/>
      <c r="B24" s="84"/>
      <c r="C24" s="2252" t="s">
        <v>3444</v>
      </c>
      <c r="D24" s="2253"/>
      <c r="E24" s="2253"/>
      <c r="F24" s="2253"/>
      <c r="G24" s="2253"/>
      <c r="H24" s="2253"/>
      <c r="I24" s="2254"/>
      <c r="J24" s="2258"/>
      <c r="K24" s="2258"/>
      <c r="L24" s="2259" t="s">
        <v>584</v>
      </c>
      <c r="M24" s="2260"/>
      <c r="N24" s="2261"/>
      <c r="O24" s="2262" t="s">
        <v>1685</v>
      </c>
      <c r="P24" s="2262"/>
      <c r="Q24" s="2263">
        <v>0</v>
      </c>
      <c r="R24" s="2263"/>
      <c r="S24" s="2263"/>
      <c r="T24" s="2263"/>
      <c r="U24" s="2263">
        <v>0</v>
      </c>
      <c r="V24" s="2263"/>
      <c r="W24" s="2263"/>
      <c r="X24" s="2263"/>
      <c r="Y24" s="2264">
        <v>2.5000000000000001E-2</v>
      </c>
      <c r="Z24" s="2264"/>
      <c r="AA24" s="2264"/>
      <c r="AB24" s="2264"/>
      <c r="AC24" s="2264">
        <v>0</v>
      </c>
      <c r="AD24" s="2264"/>
      <c r="AE24" s="2264"/>
      <c r="AF24" s="2264"/>
      <c r="AG24" s="2263">
        <v>0</v>
      </c>
      <c r="AH24" s="2263"/>
      <c r="AI24" s="2263"/>
      <c r="AJ24" s="2263"/>
      <c r="AK24" s="2241"/>
      <c r="AL24" s="2242"/>
      <c r="AM24" s="2242"/>
      <c r="AN24" s="2242"/>
      <c r="AO24" s="2242"/>
      <c r="AP24" s="2242"/>
      <c r="AQ24" s="2242"/>
      <c r="AR24" s="2242"/>
      <c r="AS24" s="2242"/>
      <c r="AT24" s="2243"/>
      <c r="AU24" s="72"/>
      <c r="AV24" s="160" t="b">
        <v>0</v>
      </c>
      <c r="AW24" s="332">
        <f>IF(AV24=TRUE,AV24*1,0)</f>
        <v>0</v>
      </c>
      <c r="AX24" s="332"/>
      <c r="AY24" s="246" t="str">
        <f t="shared" si="7"/>
        <v>943</v>
      </c>
      <c r="AZ24" s="246">
        <f t="shared" si="8"/>
        <v>0</v>
      </c>
      <c r="BA24" s="248" t="str">
        <f>VLOOKUP(O24,$BE$71:$BF$72,2,FALSE)</f>
        <v>82</v>
      </c>
      <c r="BB24" s="248" t="str">
        <f t="shared" si="9"/>
        <v>00</v>
      </c>
      <c r="BC24" s="644" t="s">
        <v>1692</v>
      </c>
      <c r="BD24" s="248">
        <f>ROW(C24)</f>
        <v>24</v>
      </c>
      <c r="BE24" s="248">
        <f t="shared" si="10"/>
        <v>1</v>
      </c>
      <c r="BF24" s="615" t="str">
        <f t="shared" si="11"/>
        <v>943000001</v>
      </c>
      <c r="BG24" s="662"/>
      <c r="BH24" s="663"/>
      <c r="BI24" s="614" t="str">
        <f t="shared" si="12"/>
        <v>94301</v>
      </c>
      <c r="BJ24" s="609">
        <f>IF(L24=$BC$2,1,0)</f>
        <v>1</v>
      </c>
      <c r="BK24" s="248">
        <f t="shared" si="14"/>
        <v>0</v>
      </c>
      <c r="BL24" s="838" t="str">
        <f>IF(AW24=1,Q24,"")</f>
        <v/>
      </c>
      <c r="BM24" s="838" t="str">
        <f>IF(AW24=1,U24,"")</f>
        <v/>
      </c>
      <c r="BN24" s="837" t="str">
        <f>IF(AW24=0,"",Y24)</f>
        <v/>
      </c>
      <c r="BO24" s="837" t="str">
        <f>IF(AW24=0,"",AC24)</f>
        <v/>
      </c>
      <c r="BP24" s="838" t="str">
        <f>IF(AW24=0,"",AG24)</f>
        <v/>
      </c>
      <c r="BR24" s="1152">
        <v>943</v>
      </c>
      <c r="BZ24" s="522" t="s">
        <v>1234</v>
      </c>
      <c r="CA24" s="523" t="str">
        <f t="shared" si="15"/>
        <v>1203976</v>
      </c>
      <c r="CB24" s="524" t="s">
        <v>605</v>
      </c>
      <c r="CC24" s="254"/>
      <c r="CD24" s="179">
        <v>6070</v>
      </c>
      <c r="CE24" s="179" t="s">
        <v>3574</v>
      </c>
      <c r="CF24" s="179">
        <v>6070</v>
      </c>
      <c r="CG24" s="254"/>
      <c r="CH24" s="186" t="s">
        <v>219</v>
      </c>
      <c r="CI24" s="186" t="s">
        <v>61</v>
      </c>
      <c r="CJ24" s="186">
        <v>8</v>
      </c>
      <c r="CK24" s="186" t="s">
        <v>170</v>
      </c>
      <c r="CL24" s="186" t="s">
        <v>87</v>
      </c>
      <c r="CM24" s="186"/>
      <c r="CN24" s="186"/>
      <c r="CO24" s="187" t="s">
        <v>218</v>
      </c>
      <c r="CP24" s="245" t="str">
        <f>RIGHT("0000"&amp;記入シート1!K39,4)&amp;RIGHT("00"&amp;記入シート1!N39,2)&amp;RIGHT("00"&amp;記入シート1!Q39,2)</f>
        <v>00000000</v>
      </c>
      <c r="CQ24" s="167"/>
      <c r="CR24" s="189"/>
      <c r="CS24" s="189"/>
      <c r="CT24" s="189"/>
      <c r="CU24" s="230"/>
      <c r="CV24" s="169"/>
      <c r="CW24" s="216" t="s">
        <v>216</v>
      </c>
      <c r="CX24" s="216" t="s">
        <v>640</v>
      </c>
      <c r="CY24" s="217"/>
      <c r="CZ24" s="238" t="s">
        <v>310</v>
      </c>
      <c r="DA24" s="217" t="s">
        <v>641</v>
      </c>
      <c r="DB24" s="216" t="str">
        <f t="shared" si="1"/>
        <v>001</v>
      </c>
      <c r="DC24" s="219" t="s">
        <v>217</v>
      </c>
      <c r="DD24" s="220"/>
      <c r="DE24" s="173"/>
      <c r="DF24" s="173"/>
      <c r="DG24" s="173"/>
      <c r="DH24" s="551" t="s">
        <v>776</v>
      </c>
      <c r="DI24" s="312" t="s">
        <v>2089</v>
      </c>
      <c r="DJ24" s="552"/>
      <c r="DK24" s="198" t="str">
        <f t="shared" si="16"/>
        <v>93501PZ6</v>
      </c>
      <c r="DL24" s="199" t="s">
        <v>1677</v>
      </c>
      <c r="DM24" s="231" t="s">
        <v>2085</v>
      </c>
      <c r="DN24" s="970" t="str">
        <f>T(記入シート1!I31)</f>
        <v/>
      </c>
      <c r="DO24" s="233"/>
      <c r="DP24" s="528" t="s">
        <v>1367</v>
      </c>
      <c r="DQ24" s="528" t="s">
        <v>1381</v>
      </c>
      <c r="DR24" s="528" t="s">
        <v>900</v>
      </c>
      <c r="DS24" s="528" t="s">
        <v>1382</v>
      </c>
      <c r="DT24" s="529" t="s">
        <v>1383</v>
      </c>
      <c r="DU24" s="1101"/>
      <c r="DV24" s="254"/>
      <c r="DX24" s="177"/>
      <c r="DY24" s="177"/>
    </row>
    <row r="25" spans="1:129" ht="19.5" customHeight="1" thickTop="1" thickBot="1">
      <c r="A25" s="545"/>
      <c r="B25" s="84"/>
      <c r="C25" s="2255"/>
      <c r="D25" s="2256"/>
      <c r="E25" s="2256"/>
      <c r="F25" s="2256"/>
      <c r="G25" s="2256"/>
      <c r="H25" s="2256"/>
      <c r="I25" s="2257"/>
      <c r="J25" s="1787" t="s">
        <v>3445</v>
      </c>
      <c r="K25" s="1787"/>
      <c r="L25" s="1787"/>
      <c r="M25" s="1787"/>
      <c r="N25" s="1788"/>
      <c r="O25" s="2245" t="s">
        <v>1865</v>
      </c>
      <c r="P25" s="2246"/>
      <c r="Q25" s="2247" t="s">
        <v>3493</v>
      </c>
      <c r="R25" s="2248"/>
      <c r="S25" s="2248"/>
      <c r="T25" s="2248"/>
      <c r="U25" s="2248"/>
      <c r="V25" s="2248"/>
      <c r="W25" s="2248"/>
      <c r="X25" s="2248"/>
      <c r="Y25" s="2245" t="s">
        <v>1866</v>
      </c>
      <c r="Z25" s="2246"/>
      <c r="AA25" s="2249" t="s">
        <v>3469</v>
      </c>
      <c r="AB25" s="2250"/>
      <c r="AC25" s="2250"/>
      <c r="AD25" s="2250"/>
      <c r="AE25" s="2250"/>
      <c r="AF25" s="2250"/>
      <c r="AG25" s="2250"/>
      <c r="AH25" s="2250"/>
      <c r="AI25" s="2250"/>
      <c r="AJ25" s="2251"/>
      <c r="AK25" s="1139"/>
      <c r="AL25" s="1139"/>
      <c r="AM25" s="1139"/>
      <c r="AN25" s="1139"/>
      <c r="AO25" s="1139"/>
      <c r="AP25" s="1140"/>
      <c r="AQ25" s="1140"/>
      <c r="AR25" s="1140"/>
      <c r="AS25" s="1140"/>
      <c r="AT25" s="1178"/>
      <c r="AU25" s="72"/>
      <c r="AV25" s="160" t="str">
        <f>LEFT(Q25,4)</f>
        <v>5000</v>
      </c>
      <c r="AW25" s="160" t="str">
        <f>LEFT(AA25,4)</f>
        <v>5001</v>
      </c>
      <c r="AX25" s="4" t="str">
        <f>VLOOKUP(Q25,AX339:BF345,9,FALSE)</f>
        <v>7011</v>
      </c>
      <c r="AY25" s="672" t="str">
        <f>IF(AV24=TRUE,IF(AND(AV25&lt;&gt;"0000",AW25&lt;&gt;"0000",LEFT(AV25,2)=LEFT(AW25,2)),"OK","NG"),"OK")</f>
        <v>OK</v>
      </c>
      <c r="AZ25" s="672" t="s">
        <v>3447</v>
      </c>
      <c r="BA25" s="1141"/>
      <c r="BB25" s="1141"/>
      <c r="BC25" s="1141"/>
      <c r="BD25" s="1142"/>
      <c r="BE25" s="1142"/>
      <c r="BF25" s="1143"/>
      <c r="BG25" s="1144"/>
      <c r="BH25" s="1145"/>
      <c r="BI25" s="1146"/>
      <c r="BJ25" s="1146"/>
      <c r="BK25" s="1142"/>
      <c r="BL25" s="1147"/>
      <c r="BM25" s="1147"/>
      <c r="BN25" s="1148"/>
      <c r="BO25" s="1148"/>
      <c r="BP25" s="1149"/>
      <c r="BQ25" s="5"/>
      <c r="BR25" s="1142"/>
      <c r="BZ25" s="517" t="s">
        <v>1235</v>
      </c>
      <c r="CA25" s="523" t="str">
        <f t="shared" si="15"/>
        <v>1204164</v>
      </c>
      <c r="CB25" s="518" t="s">
        <v>606</v>
      </c>
      <c r="CC25" s="254"/>
      <c r="CD25" s="1265"/>
      <c r="CE25" s="1265"/>
      <c r="CF25" s="1265"/>
      <c r="CG25" s="254"/>
      <c r="CH25" s="186" t="s">
        <v>215</v>
      </c>
      <c r="CI25" s="186" t="s">
        <v>18</v>
      </c>
      <c r="CJ25" s="186">
        <v>13</v>
      </c>
      <c r="CK25" s="186" t="s">
        <v>170</v>
      </c>
      <c r="CL25" s="186" t="s">
        <v>340</v>
      </c>
      <c r="CM25" s="186"/>
      <c r="CN25" s="186"/>
      <c r="CO25" s="187" t="s">
        <v>214</v>
      </c>
      <c r="CP25" s="245">
        <f>記入シート1!AA39*10000</f>
        <v>0</v>
      </c>
      <c r="CQ25" s="263"/>
      <c r="CR25" s="189"/>
      <c r="CS25" s="189"/>
      <c r="CT25" s="189"/>
      <c r="CU25" s="189"/>
      <c r="CV25" s="169"/>
      <c r="CW25" s="216" t="s">
        <v>212</v>
      </c>
      <c r="CX25" s="216" t="s">
        <v>640</v>
      </c>
      <c r="CY25" s="238"/>
      <c r="CZ25" s="238" t="s">
        <v>310</v>
      </c>
      <c r="DA25" s="238" t="s">
        <v>571</v>
      </c>
      <c r="DB25" s="216" t="str">
        <f t="shared" si="1"/>
        <v>001</v>
      </c>
      <c r="DC25" s="219" t="s">
        <v>213</v>
      </c>
      <c r="DD25" s="220"/>
      <c r="DE25" s="173"/>
      <c r="DF25" s="173"/>
      <c r="DG25" s="173"/>
      <c r="DH25" s="551" t="s">
        <v>776</v>
      </c>
      <c r="DI25" s="312" t="s">
        <v>2090</v>
      </c>
      <c r="DJ25" s="552"/>
      <c r="DK25" s="198" t="str">
        <f t="shared" si="16"/>
        <v>93501PZ7</v>
      </c>
      <c r="DL25" s="199" t="s">
        <v>1677</v>
      </c>
      <c r="DM25" s="231" t="s">
        <v>2086</v>
      </c>
      <c r="DN25" s="970" t="str">
        <f>T(記入シート1!AB64)</f>
        <v/>
      </c>
      <c r="DO25" s="233"/>
      <c r="DP25" s="535" t="s">
        <v>1367</v>
      </c>
      <c r="DQ25" s="535" t="s">
        <v>1384</v>
      </c>
      <c r="DR25" s="535" t="s">
        <v>1325</v>
      </c>
      <c r="DS25" s="528" t="s">
        <v>1379</v>
      </c>
      <c r="DT25" s="542" t="s">
        <v>1385</v>
      </c>
      <c r="DU25" s="1102"/>
      <c r="DV25" s="254"/>
      <c r="DX25" s="177"/>
      <c r="DY25" s="177"/>
    </row>
    <row r="26" spans="1:129" ht="19.5" hidden="1" customHeight="1" thickBot="1">
      <c r="A26" s="545" t="s">
        <v>1210</v>
      </c>
      <c r="B26" s="84"/>
      <c r="C26" s="572"/>
      <c r="D26" s="573"/>
      <c r="E26" s="573"/>
      <c r="F26" s="573"/>
      <c r="G26" s="573"/>
      <c r="H26" s="573"/>
      <c r="I26" s="573"/>
      <c r="J26" s="330"/>
      <c r="K26" s="330"/>
      <c r="L26" s="824"/>
      <c r="M26" s="710"/>
      <c r="N26" s="710"/>
      <c r="O26" s="827"/>
      <c r="P26" s="827"/>
      <c r="Q26" s="954"/>
      <c r="R26" s="954"/>
      <c r="S26" s="954"/>
      <c r="T26" s="954"/>
      <c r="U26" s="954"/>
      <c r="V26" s="1136"/>
      <c r="W26" s="1136"/>
      <c r="X26" s="1136"/>
      <c r="Y26" s="828"/>
      <c r="Z26" s="828"/>
      <c r="AA26" s="1132"/>
      <c r="AB26" s="1132"/>
      <c r="AC26" s="1132"/>
      <c r="AD26" s="1132"/>
      <c r="AE26" s="1132"/>
      <c r="AF26" s="1132"/>
      <c r="AG26" s="1132"/>
      <c r="AH26" s="1132"/>
      <c r="AI26" s="1132"/>
      <c r="AJ26" s="1132"/>
      <c r="AK26" s="1136"/>
      <c r="AL26" s="1136"/>
      <c r="AM26" s="1136"/>
      <c r="AN26" s="1136"/>
      <c r="AO26" s="1136"/>
      <c r="AP26" s="1137"/>
      <c r="AQ26" s="1137"/>
      <c r="AR26" s="1137"/>
      <c r="AS26" s="1137"/>
      <c r="AT26" s="1138"/>
      <c r="AU26" s="72"/>
      <c r="AW26" s="1311">
        <f>IF(AND(C18="Alipay+",AK18="新Alipay+(APS)",AV18=TRUE),1,0)</f>
        <v>0</v>
      </c>
      <c r="AX26" s="1150"/>
      <c r="AY26" s="1151" t="str">
        <f t="shared" si="7"/>
        <v>949</v>
      </c>
      <c r="AZ26" s="246">
        <f t="shared" si="8"/>
        <v>0</v>
      </c>
      <c r="BA26" s="1313" t="str">
        <f>VLOOKUP(O18,$BE$71:$BF$72,2,FALSE)</f>
        <v>82</v>
      </c>
      <c r="BB26" s="248" t="str">
        <f t="shared" si="9"/>
        <v>00</v>
      </c>
      <c r="BC26" s="644" t="s">
        <v>1692</v>
      </c>
      <c r="BD26" s="1313">
        <f>BD18</f>
        <v>18</v>
      </c>
      <c r="BE26" s="1152">
        <f t="shared" si="10"/>
        <v>1</v>
      </c>
      <c r="BF26" s="1153" t="str">
        <f t="shared" si="11"/>
        <v>949000001</v>
      </c>
      <c r="BG26" s="1154"/>
      <c r="BH26" s="1155"/>
      <c r="BI26" s="1156" t="str">
        <f t="shared" si="12"/>
        <v>94901</v>
      </c>
      <c r="BJ26" s="1314">
        <f>IF(L18=$BC$2,1,0)</f>
        <v>1</v>
      </c>
      <c r="BK26" s="1313">
        <f t="shared" si="14"/>
        <v>0</v>
      </c>
      <c r="BL26" s="1315" t="str">
        <f>IF(AW26=1,Q18,"")</f>
        <v/>
      </c>
      <c r="BM26" s="1315" t="str">
        <f>IF(AW26=1,U18,"")</f>
        <v/>
      </c>
      <c r="BN26" s="1316" t="str">
        <f>IF(AW26=0,"",Y18)</f>
        <v/>
      </c>
      <c r="BO26" s="1316" t="str">
        <f>IF(AW26=0,"",AC18)</f>
        <v/>
      </c>
      <c r="BP26" s="1317" t="str">
        <f>IF(AW26=0,"",AG18)</f>
        <v/>
      </c>
      <c r="BQ26" s="5"/>
      <c r="BR26" s="1312">
        <v>949</v>
      </c>
      <c r="BZ26" s="517" t="s">
        <v>1236</v>
      </c>
      <c r="CA26" s="523" t="str">
        <f t="shared" si="15"/>
        <v>1205880</v>
      </c>
      <c r="CB26" s="518" t="s">
        <v>607</v>
      </c>
      <c r="CC26" s="254"/>
      <c r="CD26" s="179">
        <v>6072</v>
      </c>
      <c r="CE26" s="179" t="s">
        <v>3575</v>
      </c>
      <c r="CF26" s="179">
        <v>6072</v>
      </c>
      <c r="CG26" s="254"/>
      <c r="CH26" s="186" t="s">
        <v>211</v>
      </c>
      <c r="CI26" s="186" t="s">
        <v>18</v>
      </c>
      <c r="CJ26" s="186">
        <v>13</v>
      </c>
      <c r="CK26" s="186" t="s">
        <v>170</v>
      </c>
      <c r="CL26" s="186" t="s">
        <v>340</v>
      </c>
      <c r="CM26" s="186"/>
      <c r="CN26" s="186" t="s">
        <v>546</v>
      </c>
      <c r="CO26" s="187" t="s">
        <v>210</v>
      </c>
      <c r="CP26" s="245">
        <f>記入シート1!AN39*10000</f>
        <v>0</v>
      </c>
      <c r="CQ26" s="167"/>
      <c r="CR26" s="189"/>
      <c r="CS26" s="189"/>
      <c r="CT26" s="189"/>
      <c r="CU26" s="189"/>
      <c r="CV26" s="169"/>
      <c r="CW26" s="216" t="s">
        <v>649</v>
      </c>
      <c r="CX26" s="216"/>
      <c r="CY26" s="238"/>
      <c r="CZ26" s="260"/>
      <c r="DA26" s="238"/>
      <c r="DB26" s="216" t="str">
        <f t="shared" si="1"/>
        <v>001</v>
      </c>
      <c r="DC26" s="219" t="s">
        <v>209</v>
      </c>
      <c r="DD26" s="220"/>
      <c r="DE26" s="173"/>
      <c r="DF26" s="173"/>
      <c r="DG26" s="173"/>
      <c r="DH26" s="551" t="s">
        <v>776</v>
      </c>
      <c r="DI26" s="312" t="s">
        <v>2091</v>
      </c>
      <c r="DJ26" s="552"/>
      <c r="DK26" s="198" t="str">
        <f t="shared" si="16"/>
        <v>93501PZ8</v>
      </c>
      <c r="DL26" s="199" t="s">
        <v>1677</v>
      </c>
      <c r="DM26" s="231" t="s">
        <v>2087</v>
      </c>
      <c r="DN26" s="970" t="str">
        <f>T(記入シート1!AB67)</f>
        <v/>
      </c>
      <c r="DO26" s="233"/>
      <c r="DP26" s="528" t="s">
        <v>1367</v>
      </c>
      <c r="DQ26" s="528" t="s">
        <v>1386</v>
      </c>
      <c r="DR26" s="528" t="s">
        <v>900</v>
      </c>
      <c r="DS26" s="528" t="s">
        <v>1382</v>
      </c>
      <c r="DT26" s="529" t="s">
        <v>1387</v>
      </c>
      <c r="DU26" s="1101"/>
      <c r="DV26" s="254"/>
      <c r="DX26" s="177"/>
      <c r="DY26" s="177"/>
    </row>
    <row r="27" spans="1:129" ht="19.5" hidden="1" customHeight="1">
      <c r="A27" s="545" t="s">
        <v>1210</v>
      </c>
      <c r="B27" s="84"/>
      <c r="C27" s="822"/>
      <c r="D27" s="823"/>
      <c r="E27" s="823"/>
      <c r="F27" s="823"/>
      <c r="G27" s="823"/>
      <c r="H27" s="823"/>
      <c r="I27" s="823"/>
      <c r="J27" s="330"/>
      <c r="K27" s="330"/>
      <c r="L27" s="824"/>
      <c r="M27" s="710"/>
      <c r="N27" s="710"/>
      <c r="O27" s="827"/>
      <c r="P27" s="827"/>
      <c r="Q27" s="825"/>
      <c r="R27" s="825"/>
      <c r="S27" s="825"/>
      <c r="T27" s="825"/>
      <c r="U27" s="825"/>
      <c r="V27" s="828"/>
      <c r="W27" s="828"/>
      <c r="X27" s="828"/>
      <c r="Y27" s="828"/>
      <c r="Z27" s="828"/>
      <c r="AA27" s="829"/>
      <c r="AB27" s="829"/>
      <c r="AC27" s="829"/>
      <c r="AD27" s="829"/>
      <c r="AE27" s="829"/>
      <c r="AF27" s="829"/>
      <c r="AG27" s="829"/>
      <c r="AH27" s="829"/>
      <c r="AI27" s="829"/>
      <c r="AJ27" s="829"/>
      <c r="AK27" s="828"/>
      <c r="AL27" s="828"/>
      <c r="AM27" s="828"/>
      <c r="AN27" s="828"/>
      <c r="AO27" s="828"/>
      <c r="AP27" s="830"/>
      <c r="AQ27" s="830"/>
      <c r="AR27" s="830"/>
      <c r="AS27" s="830"/>
      <c r="AT27" s="544"/>
      <c r="AU27" s="72"/>
      <c r="AW27" s="546"/>
      <c r="AX27" s="546"/>
      <c r="AY27" s="280"/>
      <c r="AZ27" s="280"/>
      <c r="BA27" s="269"/>
      <c r="BB27" s="268"/>
      <c r="BC27" s="268"/>
      <c r="BD27" s="269"/>
      <c r="BE27" s="269"/>
      <c r="BF27" s="270"/>
      <c r="BG27" s="563"/>
      <c r="BH27" s="564"/>
      <c r="BI27" s="565"/>
      <c r="BJ27" s="563"/>
      <c r="BK27" s="269"/>
      <c r="BL27" s="338"/>
      <c r="BM27" s="338"/>
      <c r="BN27" s="342"/>
      <c r="BO27" s="342"/>
      <c r="BP27" s="274"/>
      <c r="BQ27" s="5"/>
      <c r="BR27" s="269"/>
      <c r="BZ27" s="517" t="s">
        <v>1237</v>
      </c>
      <c r="CA27" s="523" t="str">
        <f t="shared" si="15"/>
        <v>1205979</v>
      </c>
      <c r="CB27" s="518" t="s">
        <v>608</v>
      </c>
      <c r="CC27" s="254"/>
      <c r="CD27" s="179">
        <v>6073</v>
      </c>
      <c r="CE27" s="179" t="s">
        <v>3576</v>
      </c>
      <c r="CF27" s="179">
        <v>6073</v>
      </c>
      <c r="CG27" s="254"/>
      <c r="CH27" s="186" t="s">
        <v>342</v>
      </c>
      <c r="CI27" s="186" t="s">
        <v>20</v>
      </c>
      <c r="CJ27" s="186">
        <v>255</v>
      </c>
      <c r="CK27" s="186" t="s">
        <v>170</v>
      </c>
      <c r="CL27" s="186" t="s">
        <v>343</v>
      </c>
      <c r="CM27" s="186"/>
      <c r="CN27" s="186"/>
      <c r="CO27" s="187" t="s">
        <v>208</v>
      </c>
      <c r="CP27" s="245" t="str">
        <f>LEFT(SUBSTITUTE(記入シート1!I40,CHAR(10),"　"),255)</f>
        <v/>
      </c>
      <c r="CQ27" s="167"/>
      <c r="CR27" s="189"/>
      <c r="CS27" s="189"/>
      <c r="CT27" s="189"/>
      <c r="CU27" s="230"/>
      <c r="CV27" s="169"/>
      <c r="CW27" s="216" t="s">
        <v>206</v>
      </c>
      <c r="CX27" s="216" t="s">
        <v>642</v>
      </c>
      <c r="CY27" s="217" t="s">
        <v>661</v>
      </c>
      <c r="CZ27" s="218" t="s">
        <v>301</v>
      </c>
      <c r="DA27" s="264"/>
      <c r="DB27" s="216" t="str">
        <f t="shared" si="1"/>
        <v>001</v>
      </c>
      <c r="DC27" s="219" t="s">
        <v>207</v>
      </c>
      <c r="DD27" s="220"/>
      <c r="DE27" s="173"/>
      <c r="DF27" s="173"/>
      <c r="DG27" s="173"/>
      <c r="DH27" s="551" t="s">
        <v>776</v>
      </c>
      <c r="DI27" s="312" t="s">
        <v>2092</v>
      </c>
      <c r="DJ27" s="262"/>
      <c r="DK27" s="198" t="str">
        <f t="shared" si="16"/>
        <v>93501PZ9</v>
      </c>
      <c r="DL27" s="199" t="s">
        <v>1677</v>
      </c>
      <c r="DM27" s="231" t="s">
        <v>2088</v>
      </c>
      <c r="DN27" s="976" t="str">
        <f>""</f>
        <v/>
      </c>
      <c r="DO27" s="233"/>
      <c r="DP27" s="528" t="s">
        <v>1367</v>
      </c>
      <c r="DQ27" s="528" t="s">
        <v>1388</v>
      </c>
      <c r="DR27" s="528" t="s">
        <v>1325</v>
      </c>
      <c r="DS27" s="528" t="s">
        <v>1379</v>
      </c>
      <c r="DT27" s="529" t="s">
        <v>1389</v>
      </c>
      <c r="DU27" s="1101"/>
      <c r="DV27" s="254"/>
      <c r="DX27" s="177"/>
      <c r="DY27" s="177"/>
    </row>
    <row r="28" spans="1:129" ht="19.5" hidden="1" customHeight="1">
      <c r="A28" s="545" t="s">
        <v>1210</v>
      </c>
      <c r="B28" s="84"/>
      <c r="C28" s="822"/>
      <c r="D28" s="823"/>
      <c r="E28" s="823"/>
      <c r="F28" s="823"/>
      <c r="G28" s="823"/>
      <c r="H28" s="823"/>
      <c r="I28" s="823"/>
      <c r="J28" s="330"/>
      <c r="K28" s="330"/>
      <c r="L28" s="824"/>
      <c r="M28" s="710"/>
      <c r="N28" s="710"/>
      <c r="O28" s="827"/>
      <c r="P28" s="827"/>
      <c r="Q28" s="825"/>
      <c r="R28" s="825"/>
      <c r="S28" s="825"/>
      <c r="T28" s="825"/>
      <c r="U28" s="825"/>
      <c r="V28" s="828"/>
      <c r="W28" s="828"/>
      <c r="X28" s="828"/>
      <c r="Y28" s="828"/>
      <c r="Z28" s="828"/>
      <c r="AA28" s="829"/>
      <c r="AB28" s="829"/>
      <c r="AC28" s="829"/>
      <c r="AD28" s="829"/>
      <c r="AE28" s="829"/>
      <c r="AF28" s="829"/>
      <c r="AG28" s="829"/>
      <c r="AH28" s="829"/>
      <c r="AI28" s="829"/>
      <c r="AJ28" s="829"/>
      <c r="AK28" s="828"/>
      <c r="AL28" s="828"/>
      <c r="AM28" s="828"/>
      <c r="AN28" s="828"/>
      <c r="AO28" s="828"/>
      <c r="AP28" s="830"/>
      <c r="AQ28" s="830"/>
      <c r="AR28" s="830"/>
      <c r="AS28" s="830"/>
      <c r="AT28" s="544"/>
      <c r="AU28" s="72"/>
      <c r="AW28" s="280"/>
      <c r="AX28" s="280"/>
      <c r="AY28" s="280"/>
      <c r="AZ28" s="280"/>
      <c r="BA28" s="269"/>
      <c r="BB28" s="268"/>
      <c r="BC28" s="268"/>
      <c r="BD28" s="269"/>
      <c r="BE28" s="269"/>
      <c r="BF28" s="270"/>
      <c r="BG28" s="563"/>
      <c r="BH28" s="564"/>
      <c r="BI28" s="565"/>
      <c r="BJ28" s="563"/>
      <c r="BK28" s="269"/>
      <c r="BL28" s="338"/>
      <c r="BM28" s="338"/>
      <c r="BN28" s="342"/>
      <c r="BO28" s="342"/>
      <c r="BP28" s="274"/>
      <c r="BQ28" s="5"/>
      <c r="BR28" s="269"/>
      <c r="BS28" s="5"/>
      <c r="BZ28" s="517" t="s">
        <v>1238</v>
      </c>
      <c r="CA28" s="523" t="str">
        <f t="shared" si="15"/>
        <v>1205998</v>
      </c>
      <c r="CB28" s="518" t="s">
        <v>609</v>
      </c>
      <c r="CC28" s="254"/>
      <c r="CD28" s="179">
        <v>6074</v>
      </c>
      <c r="CE28" s="179" t="s">
        <v>3577</v>
      </c>
      <c r="CF28" s="179">
        <v>6074</v>
      </c>
      <c r="CG28" s="254"/>
      <c r="CH28" s="186" t="s">
        <v>205</v>
      </c>
      <c r="CI28" s="186" t="s">
        <v>21</v>
      </c>
      <c r="CJ28" s="186">
        <v>128</v>
      </c>
      <c r="CK28" s="186" t="s">
        <v>170</v>
      </c>
      <c r="CL28" s="186" t="s">
        <v>87</v>
      </c>
      <c r="CM28" s="186"/>
      <c r="CN28" s="186"/>
      <c r="CO28" s="187" t="s">
        <v>204</v>
      </c>
      <c r="CP28" s="245" t="str">
        <f>ASC(記入シート1!I42)</f>
        <v/>
      </c>
      <c r="CQ28" s="167"/>
      <c r="CR28" s="189"/>
      <c r="CS28" s="189"/>
      <c r="CT28" s="189"/>
      <c r="CU28" s="230"/>
      <c r="CV28" s="169"/>
      <c r="CW28" s="216" t="s">
        <v>650</v>
      </c>
      <c r="CX28" s="216"/>
      <c r="CY28" s="217"/>
      <c r="CZ28" s="218"/>
      <c r="DA28" s="217"/>
      <c r="DB28" s="216" t="str">
        <f t="shared" si="1"/>
        <v>001</v>
      </c>
      <c r="DC28" s="219" t="s">
        <v>203</v>
      </c>
      <c r="DD28" s="220"/>
      <c r="DE28" s="173"/>
      <c r="DF28" s="173"/>
      <c r="DG28" s="173"/>
      <c r="DH28" s="551" t="s">
        <v>1885</v>
      </c>
      <c r="DI28" s="312" t="s">
        <v>1884</v>
      </c>
      <c r="DJ28" s="552"/>
      <c r="DK28" s="198" t="str">
        <f t="shared" ref="DK28:DK91" si="17">DL28&amp;DM28</f>
        <v>93601Q07</v>
      </c>
      <c r="DL28" s="199" t="s">
        <v>1886</v>
      </c>
      <c r="DM28" s="231" t="s">
        <v>1887</v>
      </c>
      <c r="DN28" s="970" t="str">
        <f>T(記入シート1!I67)</f>
        <v/>
      </c>
      <c r="DO28" s="278"/>
      <c r="DP28" s="528" t="s">
        <v>1367</v>
      </c>
      <c r="DQ28" s="528" t="s">
        <v>1390</v>
      </c>
      <c r="DR28" s="528" t="s">
        <v>900</v>
      </c>
      <c r="DS28" s="528" t="s">
        <v>1382</v>
      </c>
      <c r="DT28" s="529" t="s">
        <v>1391</v>
      </c>
      <c r="DU28" s="1101"/>
      <c r="DV28" s="254"/>
      <c r="DX28" s="177"/>
      <c r="DY28" s="177"/>
    </row>
    <row r="29" spans="1:129" ht="19.5" hidden="1" customHeight="1">
      <c r="A29" s="545" t="s">
        <v>1210</v>
      </c>
      <c r="B29" s="84"/>
      <c r="C29" s="822"/>
      <c r="D29" s="823"/>
      <c r="E29" s="823"/>
      <c r="F29" s="823"/>
      <c r="G29" s="823"/>
      <c r="H29" s="823"/>
      <c r="I29" s="823"/>
      <c r="J29" s="330"/>
      <c r="K29" s="330"/>
      <c r="L29" s="824"/>
      <c r="M29" s="710"/>
      <c r="N29" s="710"/>
      <c r="O29" s="827"/>
      <c r="P29" s="827"/>
      <c r="Q29" s="825"/>
      <c r="R29" s="825"/>
      <c r="S29" s="825"/>
      <c r="T29" s="825"/>
      <c r="U29" s="825"/>
      <c r="V29" s="828"/>
      <c r="W29" s="828"/>
      <c r="X29" s="828"/>
      <c r="Y29" s="828"/>
      <c r="Z29" s="828"/>
      <c r="AA29" s="829"/>
      <c r="AB29" s="829"/>
      <c r="AC29" s="829"/>
      <c r="AD29" s="829"/>
      <c r="AE29" s="829"/>
      <c r="AF29" s="829"/>
      <c r="AG29" s="829"/>
      <c r="AH29" s="829"/>
      <c r="AI29" s="829"/>
      <c r="AJ29" s="829"/>
      <c r="AK29" s="828"/>
      <c r="AL29" s="828"/>
      <c r="AM29" s="828"/>
      <c r="AN29" s="828"/>
      <c r="AO29" s="828"/>
      <c r="AP29" s="830"/>
      <c r="AQ29" s="830"/>
      <c r="AR29" s="830"/>
      <c r="AS29" s="830"/>
      <c r="AT29" s="544"/>
      <c r="AU29" s="72"/>
      <c r="AW29" s="280"/>
      <c r="AX29" s="280"/>
      <c r="AY29" s="280"/>
      <c r="AZ29" s="280"/>
      <c r="BA29" s="269"/>
      <c r="BB29" s="268"/>
      <c r="BC29" s="268"/>
      <c r="BD29" s="269"/>
      <c r="BE29" s="269"/>
      <c r="BF29" s="270"/>
      <c r="BG29" s="563"/>
      <c r="BH29" s="564"/>
      <c r="BI29" s="565"/>
      <c r="BJ29" s="563"/>
      <c r="BK29" s="269"/>
      <c r="BL29" s="338"/>
      <c r="BM29" s="338"/>
      <c r="BN29" s="342"/>
      <c r="BO29" s="342"/>
      <c r="BP29" s="274"/>
      <c r="BQ29" s="5"/>
      <c r="BR29" s="343"/>
      <c r="BZ29" s="517" t="s">
        <v>1239</v>
      </c>
      <c r="CA29" s="523" t="str">
        <f t="shared" si="15"/>
        <v>1206228</v>
      </c>
      <c r="CB29" s="518" t="s">
        <v>610</v>
      </c>
      <c r="CC29" s="254"/>
      <c r="CD29" s="179">
        <v>6075</v>
      </c>
      <c r="CE29" s="179" t="s">
        <v>3578</v>
      </c>
      <c r="CF29" s="179">
        <v>6075</v>
      </c>
      <c r="CG29" s="254"/>
      <c r="CH29" s="186" t="s">
        <v>765</v>
      </c>
      <c r="CI29" s="186" t="s">
        <v>18</v>
      </c>
      <c r="CJ29" s="186">
        <v>10</v>
      </c>
      <c r="CK29" s="186" t="s">
        <v>170</v>
      </c>
      <c r="CL29" s="186" t="s">
        <v>87</v>
      </c>
      <c r="CM29" s="186"/>
      <c r="CN29" s="186"/>
      <c r="CO29" s="187" t="s">
        <v>766</v>
      </c>
      <c r="CP29" s="245" t="str">
        <f>ASC(記入シート1!X43)</f>
        <v/>
      </c>
      <c r="CQ29" s="167"/>
      <c r="CR29" s="189"/>
      <c r="CS29" s="189"/>
      <c r="CT29" s="189"/>
      <c r="CU29" s="230"/>
      <c r="CV29" s="169"/>
      <c r="CW29" s="216" t="s">
        <v>5</v>
      </c>
      <c r="CX29" s="216" t="s">
        <v>643</v>
      </c>
      <c r="CY29" s="217" t="s">
        <v>662</v>
      </c>
      <c r="CZ29" s="218" t="s">
        <v>295</v>
      </c>
      <c r="DA29" s="217" t="s">
        <v>344</v>
      </c>
      <c r="DB29" s="216" t="str">
        <f t="shared" si="1"/>
        <v>001</v>
      </c>
      <c r="DC29" s="219" t="s">
        <v>200</v>
      </c>
      <c r="DD29" s="220"/>
      <c r="DE29" s="173"/>
      <c r="DF29" s="173"/>
      <c r="DG29" s="173"/>
      <c r="DH29" s="551" t="s">
        <v>1885</v>
      </c>
      <c r="DI29" s="312" t="s">
        <v>1879</v>
      </c>
      <c r="DJ29" s="552"/>
      <c r="DK29" s="198" t="str">
        <f t="shared" si="17"/>
        <v>93601Q08</v>
      </c>
      <c r="DL29" s="199" t="s">
        <v>1886</v>
      </c>
      <c r="DM29" s="231" t="s">
        <v>1888</v>
      </c>
      <c r="DN29" s="970" t="str">
        <f>IF(記入シート1!AV87="00","",TEXT(記入シート1!AV87,0))</f>
        <v>1</v>
      </c>
      <c r="DO29" s="233"/>
      <c r="DP29" s="528" t="s">
        <v>1367</v>
      </c>
      <c r="DQ29" s="528" t="s">
        <v>1392</v>
      </c>
      <c r="DR29" s="528" t="s">
        <v>1325</v>
      </c>
      <c r="DS29" s="528" t="s">
        <v>1379</v>
      </c>
      <c r="DT29" s="529" t="s">
        <v>1393</v>
      </c>
      <c r="DU29" s="1101"/>
      <c r="DV29" s="254"/>
      <c r="DX29" s="177"/>
      <c r="DY29" s="177"/>
    </row>
    <row r="30" spans="1:129" ht="19.5" hidden="1" customHeight="1">
      <c r="A30" s="545" t="s">
        <v>1210</v>
      </c>
      <c r="B30" s="84"/>
      <c r="C30" s="822"/>
      <c r="D30" s="823"/>
      <c r="E30" s="823"/>
      <c r="F30" s="823"/>
      <c r="G30" s="823"/>
      <c r="H30" s="823"/>
      <c r="I30" s="823"/>
      <c r="J30" s="330"/>
      <c r="K30" s="330"/>
      <c r="L30" s="824"/>
      <c r="M30" s="710"/>
      <c r="N30" s="710"/>
      <c r="O30" s="827"/>
      <c r="P30" s="827"/>
      <c r="Q30" s="825"/>
      <c r="R30" s="825"/>
      <c r="S30" s="825"/>
      <c r="T30" s="825"/>
      <c r="U30" s="825"/>
      <c r="V30" s="828"/>
      <c r="W30" s="828"/>
      <c r="X30" s="828"/>
      <c r="Y30" s="828"/>
      <c r="Z30" s="828"/>
      <c r="AA30" s="829"/>
      <c r="AB30" s="829"/>
      <c r="AC30" s="829"/>
      <c r="AD30" s="829"/>
      <c r="AE30" s="829"/>
      <c r="AF30" s="829"/>
      <c r="AG30" s="829"/>
      <c r="AH30" s="829"/>
      <c r="AI30" s="829"/>
      <c r="AJ30" s="829"/>
      <c r="AK30" s="828"/>
      <c r="AL30" s="828"/>
      <c r="AM30" s="828"/>
      <c r="AN30" s="828"/>
      <c r="AO30" s="828"/>
      <c r="AP30" s="830"/>
      <c r="AQ30" s="830"/>
      <c r="AR30" s="830"/>
      <c r="AS30" s="830"/>
      <c r="AT30" s="544"/>
      <c r="AU30" s="72"/>
      <c r="AV30" s="160" t="b">
        <v>0</v>
      </c>
      <c r="AW30" s="255"/>
      <c r="AX30" s="255"/>
      <c r="AY30" s="255"/>
      <c r="AZ30" s="255"/>
      <c r="BA30" s="256"/>
      <c r="BB30" s="257"/>
      <c r="BC30" s="257"/>
      <c r="BD30" s="256"/>
      <c r="BE30" s="256"/>
      <c r="BF30" s="258"/>
      <c r="BG30" s="558"/>
      <c r="BH30" s="557"/>
      <c r="BI30" s="559"/>
      <c r="BJ30" s="556"/>
      <c r="BK30" s="556"/>
      <c r="BL30" s="250"/>
      <c r="BM30" s="250"/>
      <c r="BN30" s="251"/>
      <c r="BO30" s="251"/>
      <c r="BP30" s="252"/>
      <c r="BR30" s="248"/>
      <c r="BZ30" s="517" t="s">
        <v>1240</v>
      </c>
      <c r="CA30" s="523" t="str">
        <f t="shared" si="15"/>
        <v>1206333</v>
      </c>
      <c r="CB30" s="518" t="s">
        <v>611</v>
      </c>
      <c r="CC30" s="254"/>
      <c r="CD30" s="179">
        <v>6077</v>
      </c>
      <c r="CE30" s="179" t="s">
        <v>3807</v>
      </c>
      <c r="CF30" s="179">
        <v>6077</v>
      </c>
      <c r="CG30" s="254"/>
      <c r="CH30" s="186" t="s">
        <v>199</v>
      </c>
      <c r="CI30" s="186" t="s">
        <v>21</v>
      </c>
      <c r="CJ30" s="186">
        <v>40</v>
      </c>
      <c r="CK30" s="186" t="s">
        <v>170</v>
      </c>
      <c r="CL30" s="186" t="s">
        <v>87</v>
      </c>
      <c r="CM30" s="186"/>
      <c r="CN30" s="186"/>
      <c r="CO30" s="187" t="s">
        <v>198</v>
      </c>
      <c r="CP30" s="245" t="str">
        <f>ASC(SUBSTITUTE(SUBSTITUTE(SUBSTITUTE(SUBSTITUTE(記入シート1!I48,"　","")," ",""),"ヴ","ウﾞ"),"・",""))&amp;" "&amp;ASC(SUBSTITUTE(SUBSTITUTE(SUBSTITUTE(SUBSTITUTE(記入シート1!O48,"　","")," ",""),"ヴ","ウﾞ"),"・",""))</f>
        <v xml:space="preserve"> </v>
      </c>
      <c r="CQ30" s="167"/>
      <c r="CR30" s="189"/>
      <c r="CS30" s="189"/>
      <c r="CT30" s="189"/>
      <c r="CU30" s="230"/>
      <c r="CV30" s="169"/>
      <c r="CW30" s="216" t="s">
        <v>651</v>
      </c>
      <c r="CX30" s="216"/>
      <c r="CY30" s="217"/>
      <c r="CZ30" s="218"/>
      <c r="DA30" s="217"/>
      <c r="DB30" s="216" t="str">
        <f t="shared" si="1"/>
        <v>001</v>
      </c>
      <c r="DC30" s="219" t="s">
        <v>197</v>
      </c>
      <c r="DD30" s="220"/>
      <c r="DE30" s="173"/>
      <c r="DF30" s="173"/>
      <c r="DG30" s="173"/>
      <c r="DH30" s="551" t="s">
        <v>1885</v>
      </c>
      <c r="DI30" s="312" t="s">
        <v>1880</v>
      </c>
      <c r="DJ30" s="552"/>
      <c r="DK30" s="198" t="str">
        <f t="shared" si="17"/>
        <v>93601Q09</v>
      </c>
      <c r="DL30" s="199" t="s">
        <v>1886</v>
      </c>
      <c r="DM30" s="231" t="s">
        <v>1889</v>
      </c>
      <c r="DN30" s="970" t="str">
        <f>IF(AV41="0000","",AV41)</f>
        <v>1500</v>
      </c>
      <c r="DO30" s="233"/>
      <c r="DP30" s="528" t="s">
        <v>1367</v>
      </c>
      <c r="DQ30" s="528" t="s">
        <v>1394</v>
      </c>
      <c r="DR30" s="528" t="s">
        <v>900</v>
      </c>
      <c r="DS30" s="528" t="s">
        <v>1382</v>
      </c>
      <c r="DT30" s="529" t="s">
        <v>1395</v>
      </c>
      <c r="DU30" s="1101"/>
      <c r="DV30" s="254"/>
      <c r="DX30" s="177"/>
      <c r="DY30" s="177"/>
    </row>
    <row r="31" spans="1:129" ht="19.5" hidden="1" customHeight="1">
      <c r="A31" s="545" t="s">
        <v>1210</v>
      </c>
      <c r="B31" s="84"/>
      <c r="C31" s="822"/>
      <c r="D31" s="823"/>
      <c r="E31" s="823"/>
      <c r="F31" s="823"/>
      <c r="G31" s="823"/>
      <c r="H31" s="823"/>
      <c r="I31" s="823"/>
      <c r="J31" s="330"/>
      <c r="K31" s="330"/>
      <c r="L31" s="824"/>
      <c r="M31" s="710"/>
      <c r="N31" s="710"/>
      <c r="O31" s="827"/>
      <c r="P31" s="827"/>
      <c r="Q31" s="825"/>
      <c r="R31" s="825"/>
      <c r="S31" s="825"/>
      <c r="T31" s="825"/>
      <c r="U31" s="825"/>
      <c r="V31" s="828"/>
      <c r="W31" s="828"/>
      <c r="X31" s="828"/>
      <c r="Y31" s="828"/>
      <c r="Z31" s="828"/>
      <c r="AA31" s="829"/>
      <c r="AB31" s="829"/>
      <c r="AC31" s="829"/>
      <c r="AD31" s="829"/>
      <c r="AE31" s="829"/>
      <c r="AF31" s="829"/>
      <c r="AG31" s="829"/>
      <c r="AH31" s="829"/>
      <c r="AI31" s="829"/>
      <c r="AJ31" s="829"/>
      <c r="AK31" s="828"/>
      <c r="AL31" s="828"/>
      <c r="AM31" s="828"/>
      <c r="AN31" s="828"/>
      <c r="AO31" s="828"/>
      <c r="AP31" s="830"/>
      <c r="AQ31" s="830"/>
      <c r="AR31" s="830"/>
      <c r="AS31" s="830"/>
      <c r="AT31" s="544"/>
      <c r="AU31" s="72"/>
      <c r="AV31" s="512" t="b">
        <v>0</v>
      </c>
      <c r="AW31" s="255"/>
      <c r="AX31" s="255"/>
      <c r="AY31" s="255"/>
      <c r="AZ31" s="255"/>
      <c r="BA31" s="256"/>
      <c r="BB31" s="257"/>
      <c r="BC31" s="257"/>
      <c r="BD31" s="256"/>
      <c r="BE31" s="256"/>
      <c r="BF31" s="258"/>
      <c r="BG31" s="558"/>
      <c r="BH31" s="557"/>
      <c r="BI31" s="559"/>
      <c r="BJ31" s="556"/>
      <c r="BK31" s="556"/>
      <c r="BL31" s="346"/>
      <c r="BM31" s="346"/>
      <c r="BN31" s="251"/>
      <c r="BO31" s="251"/>
      <c r="BP31" s="252"/>
      <c r="BR31" s="248"/>
      <c r="BZ31" s="517" t="s">
        <v>1241</v>
      </c>
      <c r="CA31" s="523" t="str">
        <f t="shared" si="15"/>
        <v>1206897</v>
      </c>
      <c r="CB31" s="518" t="s">
        <v>612</v>
      </c>
      <c r="CC31" s="254"/>
      <c r="CD31" s="179">
        <v>6081</v>
      </c>
      <c r="CE31" s="179" t="s">
        <v>3812</v>
      </c>
      <c r="CF31" s="179">
        <v>6081</v>
      </c>
      <c r="CG31" s="254"/>
      <c r="CH31" s="186" t="s">
        <v>202</v>
      </c>
      <c r="CI31" s="186" t="s">
        <v>20</v>
      </c>
      <c r="CJ31" s="186">
        <v>40</v>
      </c>
      <c r="CK31" s="186" t="s">
        <v>170</v>
      </c>
      <c r="CL31" s="186" t="s">
        <v>87</v>
      </c>
      <c r="CM31" s="186"/>
      <c r="CN31" s="186"/>
      <c r="CO31" s="187" t="s">
        <v>201</v>
      </c>
      <c r="CP31" s="245" t="str">
        <f>T(SUBSTITUTE(SUBSTITUTE(記入シート1!I49,"　","")," ",""))&amp;"　"&amp;T(SUBSTITUTE(SUBSTITUTE(記入シート1!O49,"　","")," ",""))</f>
        <v>　</v>
      </c>
      <c r="CQ31" s="167"/>
      <c r="CR31" s="189"/>
      <c r="CS31" s="189"/>
      <c r="CT31" s="189"/>
      <c r="CU31" s="230"/>
      <c r="CV31" s="169"/>
      <c r="CW31" s="216" t="s">
        <v>5</v>
      </c>
      <c r="CX31" s="216" t="s">
        <v>644</v>
      </c>
      <c r="CY31" s="217" t="s">
        <v>663</v>
      </c>
      <c r="CZ31" s="218" t="s">
        <v>295</v>
      </c>
      <c r="DA31" s="217"/>
      <c r="DB31" s="216" t="str">
        <f t="shared" si="1"/>
        <v>001</v>
      </c>
      <c r="DC31" s="219" t="s">
        <v>195</v>
      </c>
      <c r="DD31" s="220"/>
      <c r="DE31" s="173"/>
      <c r="DF31" s="173"/>
      <c r="DG31" s="173"/>
      <c r="DH31" s="551" t="s">
        <v>1885</v>
      </c>
      <c r="DI31" s="312" t="s">
        <v>1881</v>
      </c>
      <c r="DJ31" s="552"/>
      <c r="DK31" s="198" t="str">
        <f t="shared" si="17"/>
        <v>93601Q0A</v>
      </c>
      <c r="DL31" s="199" t="s">
        <v>1886</v>
      </c>
      <c r="DM31" s="231" t="s">
        <v>1890</v>
      </c>
      <c r="DN31" s="970" t="str">
        <f>IF(AV42="0000","",AV42)</f>
        <v>1506</v>
      </c>
      <c r="DO31" s="233"/>
      <c r="DP31" s="528" t="s">
        <v>1367</v>
      </c>
      <c r="DQ31" s="528" t="s">
        <v>1396</v>
      </c>
      <c r="DR31" s="528" t="s">
        <v>1325</v>
      </c>
      <c r="DS31" s="528" t="s">
        <v>1379</v>
      </c>
      <c r="DT31" s="529" t="s">
        <v>1397</v>
      </c>
      <c r="DU31" s="1101"/>
      <c r="DV31" s="254"/>
      <c r="DX31" s="177"/>
      <c r="DY31" s="177"/>
    </row>
    <row r="32" spans="1:129" ht="19.5" hidden="1" customHeight="1">
      <c r="A32" s="545" t="s">
        <v>1210</v>
      </c>
      <c r="B32" s="84"/>
      <c r="C32" s="822"/>
      <c r="D32" s="823"/>
      <c r="E32" s="823"/>
      <c r="F32" s="823"/>
      <c r="G32" s="823"/>
      <c r="H32" s="823"/>
      <c r="I32" s="823"/>
      <c r="J32" s="330"/>
      <c r="K32" s="330"/>
      <c r="L32" s="824"/>
      <c r="M32" s="710"/>
      <c r="N32" s="710"/>
      <c r="O32" s="827"/>
      <c r="P32" s="827"/>
      <c r="Q32" s="825"/>
      <c r="R32" s="825"/>
      <c r="S32" s="825"/>
      <c r="T32" s="825"/>
      <c r="U32" s="825"/>
      <c r="V32" s="828"/>
      <c r="W32" s="828"/>
      <c r="X32" s="828"/>
      <c r="Y32" s="828"/>
      <c r="Z32" s="828"/>
      <c r="AA32" s="829"/>
      <c r="AB32" s="829"/>
      <c r="AC32" s="829"/>
      <c r="AD32" s="829"/>
      <c r="AE32" s="829"/>
      <c r="AF32" s="829"/>
      <c r="AG32" s="829"/>
      <c r="AH32" s="829"/>
      <c r="AI32" s="829"/>
      <c r="AJ32" s="829"/>
      <c r="AK32" s="828"/>
      <c r="AL32" s="828"/>
      <c r="AM32" s="828"/>
      <c r="AN32" s="828"/>
      <c r="AO32" s="828"/>
      <c r="AP32" s="830"/>
      <c r="AQ32" s="830"/>
      <c r="AR32" s="830"/>
      <c r="AS32" s="830"/>
      <c r="AT32" s="544"/>
      <c r="AU32" s="72"/>
      <c r="AV32" s="512" t="b">
        <v>0</v>
      </c>
      <c r="AW32" s="334"/>
      <c r="AX32" s="334"/>
      <c r="AY32" s="334"/>
      <c r="AZ32" s="334"/>
      <c r="BA32" s="335"/>
      <c r="BB32" s="336"/>
      <c r="BC32" s="336"/>
      <c r="BD32" s="335"/>
      <c r="BE32" s="335"/>
      <c r="BF32" s="337"/>
      <c r="BG32" s="560"/>
      <c r="BH32" s="561"/>
      <c r="BI32" s="562"/>
      <c r="BJ32" s="560"/>
      <c r="BK32" s="560"/>
      <c r="BL32" s="338"/>
      <c r="BM32" s="338"/>
      <c r="BN32" s="340"/>
      <c r="BO32" s="340"/>
      <c r="BP32" s="341"/>
      <c r="BR32" s="335"/>
      <c r="BZ32" s="517" t="s">
        <v>1242</v>
      </c>
      <c r="CA32" s="523" t="str">
        <f t="shared" si="15"/>
        <v>1206989</v>
      </c>
      <c r="CB32" s="518" t="s">
        <v>613</v>
      </c>
      <c r="CC32" s="254"/>
      <c r="CD32" s="179">
        <v>6083</v>
      </c>
      <c r="CE32" s="179" t="s">
        <v>3813</v>
      </c>
      <c r="CF32" s="179">
        <v>6083</v>
      </c>
      <c r="CG32" s="254"/>
      <c r="CH32" s="186" t="s">
        <v>196</v>
      </c>
      <c r="CI32" s="186" t="s">
        <v>20</v>
      </c>
      <c r="CJ32" s="186">
        <v>20</v>
      </c>
      <c r="CK32" s="186" t="s">
        <v>170</v>
      </c>
      <c r="CL32" s="186" t="s">
        <v>87</v>
      </c>
      <c r="CM32" s="186"/>
      <c r="CN32" s="186"/>
      <c r="CO32" s="187" t="s">
        <v>347</v>
      </c>
      <c r="CP32" s="245" t="str">
        <f>T(記入シート1!X48)</f>
        <v/>
      </c>
      <c r="CQ32" s="167"/>
      <c r="CR32" s="189"/>
      <c r="CS32" s="189"/>
      <c r="CT32" s="189"/>
      <c r="CU32" s="189"/>
      <c r="CV32" s="169"/>
      <c r="CW32" s="216" t="s">
        <v>193</v>
      </c>
      <c r="CX32" s="216" t="s">
        <v>644</v>
      </c>
      <c r="CY32" s="279"/>
      <c r="CZ32" s="217" t="s">
        <v>310</v>
      </c>
      <c r="DA32" s="217"/>
      <c r="DB32" s="216" t="str">
        <f t="shared" si="1"/>
        <v>001</v>
      </c>
      <c r="DC32" s="219" t="s">
        <v>194</v>
      </c>
      <c r="DD32" s="220"/>
      <c r="DE32" s="173"/>
      <c r="DF32" s="173"/>
      <c r="DG32" s="173"/>
      <c r="DH32" s="551" t="s">
        <v>1885</v>
      </c>
      <c r="DI32" s="312" t="s">
        <v>1882</v>
      </c>
      <c r="DJ32" s="552"/>
      <c r="DK32" s="198" t="str">
        <f t="shared" si="17"/>
        <v>93601Q0B</v>
      </c>
      <c r="DL32" s="199" t="s">
        <v>1886</v>
      </c>
      <c r="DM32" s="231" t="s">
        <v>1891</v>
      </c>
      <c r="DN32" s="970" t="str">
        <f>IF(AV43=1,"0",IF(AV43=2,"1",""))</f>
        <v/>
      </c>
      <c r="DO32" s="233"/>
      <c r="DP32" s="528" t="s">
        <v>1367</v>
      </c>
      <c r="DQ32" s="528" t="s">
        <v>1398</v>
      </c>
      <c r="DR32" s="528" t="s">
        <v>900</v>
      </c>
      <c r="DS32" s="528" t="s">
        <v>1382</v>
      </c>
      <c r="DT32" s="529" t="s">
        <v>1399</v>
      </c>
      <c r="DU32" s="1101"/>
      <c r="DV32" s="254"/>
      <c r="DX32" s="177"/>
      <c r="DY32" s="177"/>
    </row>
    <row r="33" spans="1:129" ht="19.5" hidden="1" customHeight="1">
      <c r="A33" s="545" t="s">
        <v>1210</v>
      </c>
      <c r="B33" s="84"/>
      <c r="C33" s="822"/>
      <c r="D33" s="823"/>
      <c r="E33" s="823"/>
      <c r="F33" s="823"/>
      <c r="G33" s="823"/>
      <c r="H33" s="823"/>
      <c r="I33" s="823"/>
      <c r="J33" s="330"/>
      <c r="K33" s="330"/>
      <c r="L33" s="824"/>
      <c r="M33" s="710"/>
      <c r="N33" s="710"/>
      <c r="O33" s="827"/>
      <c r="P33" s="827"/>
      <c r="Q33" s="825"/>
      <c r="R33" s="825"/>
      <c r="S33" s="825"/>
      <c r="T33" s="825"/>
      <c r="U33" s="825"/>
      <c r="V33" s="828"/>
      <c r="W33" s="828"/>
      <c r="X33" s="828"/>
      <c r="Y33" s="828"/>
      <c r="Z33" s="828"/>
      <c r="AA33" s="829"/>
      <c r="AB33" s="829"/>
      <c r="AC33" s="829"/>
      <c r="AD33" s="829"/>
      <c r="AE33" s="829"/>
      <c r="AF33" s="829"/>
      <c r="AG33" s="829"/>
      <c r="AH33" s="829"/>
      <c r="AI33" s="829"/>
      <c r="AJ33" s="829"/>
      <c r="AK33" s="828"/>
      <c r="AL33" s="828"/>
      <c r="AM33" s="828"/>
      <c r="AN33" s="828"/>
      <c r="AO33" s="828"/>
      <c r="AP33" s="830"/>
      <c r="AQ33" s="830"/>
      <c r="AR33" s="830"/>
      <c r="AS33" s="830"/>
      <c r="AT33" s="544"/>
      <c r="AU33" s="72"/>
      <c r="AW33" s="280"/>
      <c r="AX33" s="280"/>
      <c r="AY33" s="280"/>
      <c r="AZ33" s="280"/>
      <c r="BA33" s="269"/>
      <c r="BB33" s="268"/>
      <c r="BC33" s="268"/>
      <c r="BD33" s="269"/>
      <c r="BE33" s="269"/>
      <c r="BF33" s="270"/>
      <c r="BG33" s="563"/>
      <c r="BH33" s="564"/>
      <c r="BI33" s="565"/>
      <c r="BJ33" s="563"/>
      <c r="BK33" s="563"/>
      <c r="BL33" s="338"/>
      <c r="BM33" s="338"/>
      <c r="BN33" s="342"/>
      <c r="BO33" s="342"/>
      <c r="BP33" s="274"/>
      <c r="BQ33" s="5"/>
      <c r="BR33" s="269"/>
      <c r="BZ33" s="517" t="s">
        <v>1243</v>
      </c>
      <c r="CA33" s="523" t="str">
        <f t="shared" ref="CA33:CA38" si="18">TEXT(BZ33,"0000000")</f>
        <v>1207224</v>
      </c>
      <c r="CB33" s="518" t="s">
        <v>614</v>
      </c>
      <c r="CC33" s="254"/>
      <c r="CD33" s="179">
        <v>6087</v>
      </c>
      <c r="CE33" s="179" t="s">
        <v>4325</v>
      </c>
      <c r="CF33" s="179">
        <v>6087</v>
      </c>
      <c r="CG33" s="254"/>
      <c r="CH33" s="186" t="s">
        <v>348</v>
      </c>
      <c r="CI33" s="186" t="s">
        <v>61</v>
      </c>
      <c r="CJ33" s="186">
        <v>1</v>
      </c>
      <c r="CK33" s="186" t="s">
        <v>170</v>
      </c>
      <c r="CL33" s="186" t="s">
        <v>349</v>
      </c>
      <c r="CM33" s="186" t="s">
        <v>539</v>
      </c>
      <c r="CN33" s="186"/>
      <c r="CO33" s="187" t="s">
        <v>350</v>
      </c>
      <c r="CP33" s="245">
        <f>記入シート1!AV48</f>
        <v>0</v>
      </c>
      <c r="CQ33" s="167"/>
      <c r="CR33" s="189"/>
      <c r="CS33" s="189"/>
      <c r="CT33" s="189"/>
      <c r="CU33" s="189"/>
      <c r="CV33" s="169"/>
      <c r="CW33" s="216" t="s">
        <v>190</v>
      </c>
      <c r="CX33" s="216" t="s">
        <v>644</v>
      </c>
      <c r="CY33" s="279"/>
      <c r="CZ33" s="217" t="s">
        <v>310</v>
      </c>
      <c r="DA33" s="217"/>
      <c r="DB33" s="216" t="str">
        <f t="shared" si="1"/>
        <v>001</v>
      </c>
      <c r="DC33" s="219" t="s">
        <v>191</v>
      </c>
      <c r="DD33" s="220"/>
      <c r="DE33" s="173"/>
      <c r="DF33" s="173"/>
      <c r="DG33" s="173"/>
      <c r="DH33" s="551" t="s">
        <v>1885</v>
      </c>
      <c r="DI33" s="312" t="s">
        <v>1883</v>
      </c>
      <c r="DJ33" s="552"/>
      <c r="DK33" s="198" t="str">
        <f t="shared" si="17"/>
        <v>93601Q0C</v>
      </c>
      <c r="DL33" s="199" t="s">
        <v>1886</v>
      </c>
      <c r="DM33" s="231" t="s">
        <v>1892</v>
      </c>
      <c r="DN33" s="970" t="str">
        <f>ASC(記入シート1!I43)</f>
        <v/>
      </c>
      <c r="DO33" s="233"/>
      <c r="DP33" s="528" t="s">
        <v>1367</v>
      </c>
      <c r="DQ33" s="528" t="s">
        <v>1400</v>
      </c>
      <c r="DR33" s="528" t="s">
        <v>1375</v>
      </c>
      <c r="DS33" s="528" t="s">
        <v>1401</v>
      </c>
      <c r="DT33" s="529" t="s">
        <v>1402</v>
      </c>
      <c r="DU33" s="534"/>
      <c r="DV33" s="254"/>
      <c r="DX33" s="177"/>
      <c r="DY33" s="177"/>
    </row>
    <row r="34" spans="1:129" ht="19.5" hidden="1" customHeight="1" thickBot="1">
      <c r="A34" s="545" t="s">
        <v>1210</v>
      </c>
      <c r="B34" s="84"/>
      <c r="C34" s="860"/>
      <c r="D34" s="861"/>
      <c r="E34" s="861"/>
      <c r="F34" s="861"/>
      <c r="G34" s="861"/>
      <c r="H34" s="861"/>
      <c r="I34" s="1197"/>
      <c r="J34" s="1198"/>
      <c r="K34" s="1198"/>
      <c r="L34" s="1199"/>
      <c r="M34" s="1200"/>
      <c r="N34" s="1200"/>
      <c r="O34" s="1201"/>
      <c r="P34" s="1201"/>
      <c r="Q34" s="1202"/>
      <c r="R34" s="1202"/>
      <c r="S34" s="1202"/>
      <c r="T34" s="1202"/>
      <c r="U34" s="1202"/>
      <c r="V34" s="1202"/>
      <c r="W34" s="1202"/>
      <c r="X34" s="1202"/>
      <c r="Y34" s="1202"/>
      <c r="Z34" s="1202"/>
      <c r="AA34" s="1203"/>
      <c r="AB34" s="1203"/>
      <c r="AC34" s="1203"/>
      <c r="AD34" s="1203"/>
      <c r="AE34" s="1203"/>
      <c r="AF34" s="1203"/>
      <c r="AG34" s="1203"/>
      <c r="AH34" s="1203"/>
      <c r="AI34" s="1203"/>
      <c r="AJ34" s="1203"/>
      <c r="AK34" s="1202"/>
      <c r="AL34" s="1202"/>
      <c r="AM34" s="1202"/>
      <c r="AN34" s="1202"/>
      <c r="AO34" s="1202"/>
      <c r="AP34" s="1204"/>
      <c r="AQ34" s="1204"/>
      <c r="AR34" s="1204"/>
      <c r="AS34" s="1204"/>
      <c r="AT34" s="1205"/>
      <c r="AU34" s="72"/>
      <c r="AW34" s="280"/>
      <c r="AX34" s="280"/>
      <c r="AY34" s="280"/>
      <c r="AZ34" s="280"/>
      <c r="BA34" s="269"/>
      <c r="BB34" s="268"/>
      <c r="BC34" s="268"/>
      <c r="BD34" s="269"/>
      <c r="BE34" s="269"/>
      <c r="BF34" s="270"/>
      <c r="BG34" s="563"/>
      <c r="BH34" s="564"/>
      <c r="BI34" s="565"/>
      <c r="BJ34" s="563"/>
      <c r="BK34" s="563"/>
      <c r="BL34" s="338"/>
      <c r="BM34" s="338"/>
      <c r="BN34" s="342"/>
      <c r="BO34" s="342"/>
      <c r="BP34" s="274"/>
      <c r="BQ34" s="5"/>
      <c r="BR34" s="269"/>
      <c r="BZ34" s="517" t="s">
        <v>1244</v>
      </c>
      <c r="CA34" s="517" t="str">
        <f t="shared" si="18"/>
        <v>1207256</v>
      </c>
      <c r="CB34" s="518" t="s">
        <v>615</v>
      </c>
      <c r="CC34" s="254"/>
      <c r="CD34" s="179">
        <v>6088</v>
      </c>
      <c r="CE34" s="179" t="s">
        <v>4326</v>
      </c>
      <c r="CF34" s="179">
        <v>6088</v>
      </c>
      <c r="CG34" s="254"/>
      <c r="CH34" s="186" t="s">
        <v>353</v>
      </c>
      <c r="CI34" s="186" t="s">
        <v>61</v>
      </c>
      <c r="CJ34" s="186">
        <v>8</v>
      </c>
      <c r="CK34" s="186" t="s">
        <v>170</v>
      </c>
      <c r="CL34" s="186" t="s">
        <v>87</v>
      </c>
      <c r="CM34" s="186"/>
      <c r="CN34" s="186"/>
      <c r="CO34" s="187" t="s">
        <v>192</v>
      </c>
      <c r="CP34" s="245" t="str">
        <f>RIGHT("0000"&amp;記入シート1!AI49,4)&amp;RIGHT("00"&amp;記入シート1!AM49,2)&amp;RIGHT("00"&amp;記入シート1!AQ49,2)</f>
        <v>00000000</v>
      </c>
      <c r="CQ34" s="167"/>
      <c r="CR34" s="189"/>
      <c r="CS34" s="189"/>
      <c r="CT34" s="189"/>
      <c r="CU34" s="230"/>
      <c r="CV34" s="169"/>
      <c r="CW34" s="216" t="s">
        <v>652</v>
      </c>
      <c r="CX34" s="216"/>
      <c r="CY34" s="217"/>
      <c r="CZ34" s="218"/>
      <c r="DA34" s="217"/>
      <c r="DB34" s="216" t="str">
        <f t="shared" si="1"/>
        <v>001</v>
      </c>
      <c r="DC34" s="219" t="s">
        <v>188</v>
      </c>
      <c r="DD34" s="216"/>
      <c r="DE34" s="173"/>
      <c r="DF34" s="173"/>
      <c r="DG34" s="173"/>
      <c r="DH34" s="551" t="s">
        <v>1885</v>
      </c>
      <c r="DI34" s="312" t="s">
        <v>1983</v>
      </c>
      <c r="DJ34" s="552"/>
      <c r="DK34" s="198" t="str">
        <f t="shared" si="17"/>
        <v>93601Q0D</v>
      </c>
      <c r="DL34" s="199" t="s">
        <v>1886</v>
      </c>
      <c r="DM34" s="231" t="s">
        <v>2081</v>
      </c>
      <c r="DN34" s="970" t="str">
        <f>T(記入シート1!I66)</f>
        <v/>
      </c>
      <c r="DO34" s="233"/>
      <c r="DP34" s="528" t="s">
        <v>1367</v>
      </c>
      <c r="DQ34" s="528" t="s">
        <v>1403</v>
      </c>
      <c r="DR34" s="528" t="s">
        <v>1325</v>
      </c>
      <c r="DS34" s="528" t="s">
        <v>1379</v>
      </c>
      <c r="DT34" s="529" t="s">
        <v>1404</v>
      </c>
      <c r="DU34" s="1101"/>
      <c r="DV34" s="254"/>
      <c r="DX34" s="177"/>
      <c r="DY34" s="177"/>
    </row>
    <row r="35" spans="1:129" ht="19.5" customHeight="1" thickBot="1">
      <c r="A35" s="545"/>
      <c r="B35" s="84"/>
      <c r="C35" s="863"/>
      <c r="D35" s="863"/>
      <c r="E35" s="863"/>
      <c r="F35" s="863"/>
      <c r="G35" s="863"/>
      <c r="H35" s="863"/>
      <c r="I35" s="1133"/>
      <c r="J35" s="1191"/>
      <c r="K35" s="1191"/>
      <c r="L35" s="1192"/>
      <c r="M35" s="1192"/>
      <c r="N35" s="1192"/>
      <c r="O35" s="1193"/>
      <c r="P35" s="1193"/>
      <c r="Q35" s="1194"/>
      <c r="R35" s="1194"/>
      <c r="S35" s="1194"/>
      <c r="T35" s="1194"/>
      <c r="U35" s="1194"/>
      <c r="V35" s="1194"/>
      <c r="W35" s="1194"/>
      <c r="X35" s="1194"/>
      <c r="Y35" s="1194"/>
      <c r="Z35" s="1194"/>
      <c r="AA35" s="1195"/>
      <c r="AB35" s="1195"/>
      <c r="AC35" s="1195"/>
      <c r="AD35" s="1195"/>
      <c r="AE35" s="1195"/>
      <c r="AF35" s="1195"/>
      <c r="AG35" s="1195"/>
      <c r="AH35" s="1195"/>
      <c r="AI35" s="1195"/>
      <c r="AJ35" s="1195"/>
      <c r="AK35" s="1194"/>
      <c r="AL35" s="1194"/>
      <c r="AM35" s="1194"/>
      <c r="AN35" s="1194"/>
      <c r="AO35" s="1194"/>
      <c r="AP35" s="1196"/>
      <c r="AQ35" s="1196"/>
      <c r="AR35" s="1196"/>
      <c r="AS35" s="1196"/>
      <c r="AT35" s="1196"/>
      <c r="AU35" s="72"/>
      <c r="AW35" s="280"/>
      <c r="AX35" s="280"/>
      <c r="AY35" s="280"/>
      <c r="AZ35" s="280"/>
      <c r="BA35" s="269"/>
      <c r="BB35" s="268"/>
      <c r="BC35" s="268"/>
      <c r="BD35" s="269"/>
      <c r="BE35" s="269"/>
      <c r="BF35" s="270"/>
      <c r="BG35" s="563"/>
      <c r="BH35" s="564"/>
      <c r="BI35" s="565"/>
      <c r="BJ35" s="563"/>
      <c r="BK35" s="563"/>
      <c r="BL35" s="338"/>
      <c r="BM35" s="338"/>
      <c r="BN35" s="342"/>
      <c r="BO35" s="342"/>
      <c r="BP35" s="274"/>
      <c r="BQ35" s="5"/>
      <c r="BR35" s="269"/>
      <c r="BZ35" s="517" t="s">
        <v>1245</v>
      </c>
      <c r="CA35" s="517" t="str">
        <f t="shared" si="18"/>
        <v>1207428</v>
      </c>
      <c r="CB35" s="518" t="s">
        <v>616</v>
      </c>
      <c r="CC35" s="254"/>
      <c r="CD35" s="179">
        <v>6089</v>
      </c>
      <c r="CE35" s="179" t="s">
        <v>4327</v>
      </c>
      <c r="CF35" s="179">
        <v>6089</v>
      </c>
      <c r="CG35" s="254"/>
      <c r="CH35" s="285" t="s">
        <v>46</v>
      </c>
      <c r="CI35" s="285" t="s">
        <v>21</v>
      </c>
      <c r="CJ35" s="285">
        <v>15</v>
      </c>
      <c r="CK35" s="285" t="s">
        <v>170</v>
      </c>
      <c r="CL35" s="285" t="s">
        <v>87</v>
      </c>
      <c r="CM35" s="285"/>
      <c r="CN35" s="285"/>
      <c r="CO35" s="286" t="s">
        <v>45</v>
      </c>
      <c r="CP35" s="302"/>
      <c r="CQ35" s="167"/>
      <c r="CR35" s="189"/>
      <c r="CS35" s="189"/>
      <c r="CT35" s="189"/>
      <c r="CU35" s="230"/>
      <c r="CV35" s="169"/>
      <c r="CW35" s="216" t="s">
        <v>185</v>
      </c>
      <c r="CX35" s="216"/>
      <c r="CY35" s="217" t="s">
        <v>660</v>
      </c>
      <c r="CZ35" s="218" t="s">
        <v>295</v>
      </c>
      <c r="DA35" s="217"/>
      <c r="DB35" s="216" t="str">
        <f t="shared" si="1"/>
        <v>001</v>
      </c>
      <c r="DC35" s="219" t="s">
        <v>186</v>
      </c>
      <c r="DD35" s="216"/>
      <c r="DE35" s="173"/>
      <c r="DF35" s="173"/>
      <c r="DG35" s="173"/>
      <c r="DH35" s="551" t="s">
        <v>1885</v>
      </c>
      <c r="DI35" s="235" t="s">
        <v>2079</v>
      </c>
      <c r="DJ35" s="197" t="s">
        <v>2146</v>
      </c>
      <c r="DK35" s="198" t="str">
        <f t="shared" si="17"/>
        <v>93601Q0E</v>
      </c>
      <c r="DL35" s="199" t="s">
        <v>1886</v>
      </c>
      <c r="DM35" s="200" t="s">
        <v>2082</v>
      </c>
      <c r="DN35" s="971" t="str">
        <f>""</f>
        <v/>
      </c>
      <c r="DO35" s="233"/>
      <c r="DP35" s="528" t="s">
        <v>1367</v>
      </c>
      <c r="DQ35" s="528" t="s">
        <v>1405</v>
      </c>
      <c r="DR35" s="528" t="s">
        <v>900</v>
      </c>
      <c r="DS35" s="528" t="s">
        <v>1382</v>
      </c>
      <c r="DT35" s="529" t="s">
        <v>1406</v>
      </c>
      <c r="DU35" s="1101"/>
      <c r="DV35" s="254"/>
      <c r="DX35" s="177"/>
      <c r="DY35" s="177"/>
    </row>
    <row r="36" spans="1:129" ht="19.5" customHeight="1" thickTop="1">
      <c r="A36" s="545"/>
      <c r="B36" s="84"/>
      <c r="C36" s="2187" t="s">
        <v>1472</v>
      </c>
      <c r="D36" s="2188"/>
      <c r="E36" s="2188"/>
      <c r="F36" s="2188"/>
      <c r="G36" s="2188"/>
      <c r="H36" s="2188"/>
      <c r="I36" s="2188"/>
      <c r="J36" s="2188" t="s">
        <v>1432</v>
      </c>
      <c r="K36" s="2192"/>
      <c r="L36" s="2195" t="s">
        <v>1467</v>
      </c>
      <c r="M36" s="2196"/>
      <c r="N36" s="2196"/>
      <c r="O36" s="2201" t="s">
        <v>1468</v>
      </c>
      <c r="P36" s="2201"/>
      <c r="Q36" s="2201" t="s">
        <v>1923</v>
      </c>
      <c r="R36" s="2201"/>
      <c r="S36" s="2201"/>
      <c r="T36" s="2201"/>
      <c r="U36" s="2201" t="s">
        <v>1924</v>
      </c>
      <c r="V36" s="2201"/>
      <c r="W36" s="2201"/>
      <c r="X36" s="2201"/>
      <c r="Y36" s="2201" t="s">
        <v>1920</v>
      </c>
      <c r="Z36" s="2201"/>
      <c r="AA36" s="2201"/>
      <c r="AB36" s="2201"/>
      <c r="AC36" s="2201" t="s">
        <v>1921</v>
      </c>
      <c r="AD36" s="2201"/>
      <c r="AE36" s="2201"/>
      <c r="AF36" s="2201"/>
      <c r="AG36" s="2201" t="s">
        <v>1922</v>
      </c>
      <c r="AH36" s="2201"/>
      <c r="AI36" s="2201"/>
      <c r="AJ36" s="2201"/>
      <c r="AK36" s="2235" t="s">
        <v>749</v>
      </c>
      <c r="AL36" s="2235"/>
      <c r="AM36" s="2235"/>
      <c r="AN36" s="2235"/>
      <c r="AO36" s="2235"/>
      <c r="AP36" s="2235"/>
      <c r="AQ36" s="2235"/>
      <c r="AR36" s="2235"/>
      <c r="AS36" s="2235"/>
      <c r="AT36" s="2236"/>
      <c r="AU36" s="72"/>
      <c r="AW36" s="280"/>
      <c r="AX36" s="280"/>
      <c r="AY36" s="280"/>
      <c r="AZ36" s="280"/>
      <c r="BA36" s="269"/>
      <c r="BB36" s="268"/>
      <c r="BC36" s="268"/>
      <c r="BD36" s="269"/>
      <c r="BE36" s="269"/>
      <c r="BF36" s="270"/>
      <c r="BG36" s="563"/>
      <c r="BH36" s="564"/>
      <c r="BI36" s="565"/>
      <c r="BJ36" s="563"/>
      <c r="BK36" s="563"/>
      <c r="BL36" s="338"/>
      <c r="BM36" s="338"/>
      <c r="BN36" s="342"/>
      <c r="BO36" s="342"/>
      <c r="BP36" s="274"/>
      <c r="BQ36" s="5"/>
      <c r="BR36" s="269"/>
      <c r="BZ36" s="517" t="s">
        <v>1246</v>
      </c>
      <c r="CA36" s="517" t="str">
        <f t="shared" si="18"/>
        <v>1208450</v>
      </c>
      <c r="CB36" s="525" t="s">
        <v>617</v>
      </c>
      <c r="CC36" s="254"/>
      <c r="CD36" s="179">
        <v>6090</v>
      </c>
      <c r="CE36" s="179" t="s">
        <v>4328</v>
      </c>
      <c r="CF36" s="179">
        <v>6090</v>
      </c>
      <c r="CG36" s="254"/>
      <c r="CH36" s="186" t="s">
        <v>767</v>
      </c>
      <c r="CI36" s="186" t="s">
        <v>20</v>
      </c>
      <c r="CJ36" s="186">
        <v>255</v>
      </c>
      <c r="CK36" s="186" t="s">
        <v>170</v>
      </c>
      <c r="CL36" s="186" t="s">
        <v>87</v>
      </c>
      <c r="CM36" s="186"/>
      <c r="CN36" s="186"/>
      <c r="CO36" s="187" t="s">
        <v>768</v>
      </c>
      <c r="CP36" s="245" t="str">
        <f>T(記入シート1!AW53)&amp;"　"&amp;SUBSTITUTE(SUBSTITUTE(SUBSTITUTE(SUBSTITUTE(T(記入シート1!N53),"　","")," ",""),"―","ー"),"－","‐")&amp;"　"&amp;SUBSTITUTE(SUBSTITUTE(SUBSTITUTE(SUBSTITUTE(T(記入シート1!V53),"　","")," ",""),"―","ー"),"－","‐")&amp;"　"&amp;SUBSTITUTE(SUBSTITUTE(SUBSTITUTE(SUBSTITUTE(T(記入シート1!AD53),"　","")," ",""),"―","ー"),"－","‐")&amp;IF(記入シート1!AL53="","","　"&amp;SUBSTITUTE(SUBSTITUTE(SUBSTITUTE(SUBSTITUTE(T(記入シート1!AL53),"　","")," ",""),"―","ー"),"－","‐"))</f>
        <v>選択して下さい　　　</v>
      </c>
      <c r="CQ36" s="167"/>
      <c r="CR36" s="189"/>
      <c r="CS36" s="189"/>
      <c r="CT36" s="189"/>
      <c r="CU36" s="230"/>
      <c r="CV36" s="169"/>
      <c r="CW36" s="216" t="s">
        <v>181</v>
      </c>
      <c r="CX36" s="216"/>
      <c r="CY36" s="217" t="s">
        <v>660</v>
      </c>
      <c r="CZ36" s="218" t="s">
        <v>295</v>
      </c>
      <c r="DA36" s="217"/>
      <c r="DB36" s="216" t="str">
        <f t="shared" si="1"/>
        <v>001</v>
      </c>
      <c r="DC36" s="219" t="s">
        <v>182</v>
      </c>
      <c r="DD36" s="216"/>
      <c r="DE36" s="173"/>
      <c r="DF36" s="173"/>
      <c r="DG36" s="173"/>
      <c r="DH36" s="551" t="s">
        <v>1885</v>
      </c>
      <c r="DI36" s="235" t="s">
        <v>2080</v>
      </c>
      <c r="DJ36" s="197" t="s">
        <v>2145</v>
      </c>
      <c r="DK36" s="198" t="str">
        <f t="shared" si="17"/>
        <v>93601Q0F</v>
      </c>
      <c r="DL36" s="199" t="s">
        <v>1886</v>
      </c>
      <c r="DM36" s="200" t="s">
        <v>2083</v>
      </c>
      <c r="DN36" s="239" t="str">
        <f>IF(AY42&lt;&gt;"0",AY42,IF(OR(CP26&gt;=10000000000,記入シート1!I43&gt;=100),"1","2"))</f>
        <v>2</v>
      </c>
      <c r="DO36" s="233"/>
      <c r="DP36" s="528" t="s">
        <v>1367</v>
      </c>
      <c r="DQ36" s="528" t="s">
        <v>1407</v>
      </c>
      <c r="DR36" s="528" t="s">
        <v>1375</v>
      </c>
      <c r="DS36" s="528" t="s">
        <v>1401</v>
      </c>
      <c r="DT36" s="529" t="s">
        <v>1408</v>
      </c>
      <c r="DU36" s="534"/>
      <c r="DV36" s="254"/>
      <c r="DX36" s="177"/>
      <c r="DY36" s="177"/>
    </row>
    <row r="37" spans="1:129" ht="19.5" customHeight="1">
      <c r="A37" s="545"/>
      <c r="B37" s="84"/>
      <c r="C37" s="2189"/>
      <c r="D37" s="2190"/>
      <c r="E37" s="2190"/>
      <c r="F37" s="2190"/>
      <c r="G37" s="2190"/>
      <c r="H37" s="2190"/>
      <c r="I37" s="2190"/>
      <c r="J37" s="2190"/>
      <c r="K37" s="2193"/>
      <c r="L37" s="2197"/>
      <c r="M37" s="2198"/>
      <c r="N37" s="2198"/>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37"/>
      <c r="AL37" s="2237"/>
      <c r="AM37" s="2237"/>
      <c r="AN37" s="2237"/>
      <c r="AO37" s="2237"/>
      <c r="AP37" s="2237"/>
      <c r="AQ37" s="2237"/>
      <c r="AR37" s="2237"/>
      <c r="AS37" s="2237"/>
      <c r="AT37" s="2238"/>
      <c r="AU37" s="72"/>
      <c r="AW37" s="280"/>
      <c r="AX37" s="280"/>
      <c r="AY37" s="280"/>
      <c r="AZ37" s="280"/>
      <c r="BA37" s="269"/>
      <c r="BB37" s="268"/>
      <c r="BC37" s="268"/>
      <c r="BD37" s="269"/>
      <c r="BE37" s="269"/>
      <c r="BF37" s="270"/>
      <c r="BG37" s="563"/>
      <c r="BH37" s="564"/>
      <c r="BI37" s="565"/>
      <c r="BJ37" s="563"/>
      <c r="BK37" s="563"/>
      <c r="BL37" s="338"/>
      <c r="BM37" s="338"/>
      <c r="BN37" s="342"/>
      <c r="BO37" s="342"/>
      <c r="BP37" s="274"/>
      <c r="BQ37" s="5"/>
      <c r="BR37" s="269"/>
      <c r="BZ37" s="517" t="s">
        <v>1247</v>
      </c>
      <c r="CA37" s="517" t="str">
        <f t="shared" si="18"/>
        <v>1208622</v>
      </c>
      <c r="CB37" s="525" t="s">
        <v>1289</v>
      </c>
      <c r="CC37" s="254"/>
      <c r="CD37" s="179">
        <v>6091</v>
      </c>
      <c r="CE37" s="179" t="s">
        <v>4329</v>
      </c>
      <c r="CF37" s="179">
        <v>6091</v>
      </c>
      <c r="CG37" s="254"/>
      <c r="CH37" s="547" t="s">
        <v>1433</v>
      </c>
      <c r="CI37" s="547" t="s">
        <v>21</v>
      </c>
      <c r="CJ37" s="547">
        <v>8</v>
      </c>
      <c r="CK37" s="547"/>
      <c r="CL37" s="547"/>
      <c r="CM37" s="547"/>
      <c r="CN37" s="547"/>
      <c r="CO37" s="187" t="s">
        <v>1434</v>
      </c>
      <c r="CP37" s="245" t="str">
        <f>ASC(記入シート1!J52&amp;"-"&amp;記入シート1!M52)</f>
        <v>-</v>
      </c>
      <c r="CQ37" s="167"/>
      <c r="CR37" s="189"/>
      <c r="CS37" s="189"/>
      <c r="CT37" s="189"/>
      <c r="CU37" s="230"/>
      <c r="CV37" s="169"/>
      <c r="CW37" s="216" t="s">
        <v>178</v>
      </c>
      <c r="CX37" s="216"/>
      <c r="CY37" s="217" t="s">
        <v>660</v>
      </c>
      <c r="CZ37" s="218" t="s">
        <v>295</v>
      </c>
      <c r="DA37" s="217"/>
      <c r="DB37" s="216" t="str">
        <f t="shared" si="1"/>
        <v>001</v>
      </c>
      <c r="DC37" s="219" t="s">
        <v>179</v>
      </c>
      <c r="DD37" s="216"/>
      <c r="DE37" s="173"/>
      <c r="DF37" s="173"/>
      <c r="DG37" s="173"/>
      <c r="DH37" s="551" t="s">
        <v>1885</v>
      </c>
      <c r="DI37" s="235" t="s">
        <v>2069</v>
      </c>
      <c r="DJ37" s="197" t="s">
        <v>2144</v>
      </c>
      <c r="DK37" s="198" t="str">
        <f t="shared" si="17"/>
        <v>93601Q0G</v>
      </c>
      <c r="DL37" s="199" t="s">
        <v>1886</v>
      </c>
      <c r="DM37" s="200" t="s">
        <v>2084</v>
      </c>
      <c r="DN37" s="239" t="str">
        <f>ASC(AY41)</f>
        <v>0</v>
      </c>
      <c r="DO37" s="233"/>
      <c r="DP37" s="533" t="s">
        <v>1367</v>
      </c>
      <c r="DQ37" s="533" t="s">
        <v>1409</v>
      </c>
      <c r="DR37" s="533" t="s">
        <v>1338</v>
      </c>
      <c r="DS37" s="533"/>
      <c r="DT37" s="533" t="s">
        <v>1410</v>
      </c>
      <c r="DU37" s="534"/>
      <c r="DV37" s="254"/>
      <c r="DX37" s="177"/>
      <c r="DY37" s="177"/>
    </row>
    <row r="38" spans="1:129" ht="19.5" customHeight="1">
      <c r="A38" s="545"/>
      <c r="B38" s="84"/>
      <c r="C38" s="2191"/>
      <c r="D38" s="1927"/>
      <c r="E38" s="1927"/>
      <c r="F38" s="1927"/>
      <c r="G38" s="1927"/>
      <c r="H38" s="1927"/>
      <c r="I38" s="1927"/>
      <c r="J38" s="1927"/>
      <c r="K38" s="2194"/>
      <c r="L38" s="2199"/>
      <c r="M38" s="2200"/>
      <c r="N38" s="2200"/>
      <c r="O38" s="2203"/>
      <c r="P38" s="2203"/>
      <c r="Q38" s="2203"/>
      <c r="R38" s="2203"/>
      <c r="S38" s="2203"/>
      <c r="T38" s="2203"/>
      <c r="U38" s="2203"/>
      <c r="V38" s="2203"/>
      <c r="W38" s="2203"/>
      <c r="X38" s="2203"/>
      <c r="Y38" s="2203"/>
      <c r="Z38" s="2203"/>
      <c r="AA38" s="2203"/>
      <c r="AB38" s="2203"/>
      <c r="AC38" s="2203"/>
      <c r="AD38" s="2203"/>
      <c r="AE38" s="2203"/>
      <c r="AF38" s="2203"/>
      <c r="AG38" s="2203"/>
      <c r="AH38" s="2203"/>
      <c r="AI38" s="2203"/>
      <c r="AJ38" s="2203"/>
      <c r="AK38" s="2239"/>
      <c r="AL38" s="2239"/>
      <c r="AM38" s="2239"/>
      <c r="AN38" s="2239"/>
      <c r="AO38" s="2239"/>
      <c r="AP38" s="2239"/>
      <c r="AQ38" s="2239"/>
      <c r="AR38" s="2239"/>
      <c r="AS38" s="2239"/>
      <c r="AT38" s="2240"/>
      <c r="AU38" s="72"/>
      <c r="AW38" s="280"/>
      <c r="AX38" s="280"/>
      <c r="AY38" s="280"/>
      <c r="AZ38" s="280"/>
      <c r="BA38" s="269"/>
      <c r="BB38" s="268"/>
      <c r="BC38" s="268"/>
      <c r="BD38" s="269"/>
      <c r="BE38" s="269"/>
      <c r="BF38" s="270"/>
      <c r="BG38" s="563"/>
      <c r="BH38" s="564"/>
      <c r="BI38" s="565"/>
      <c r="BJ38" s="563"/>
      <c r="BK38" s="563"/>
      <c r="BL38" s="338"/>
      <c r="BM38" s="338"/>
      <c r="BN38" s="342"/>
      <c r="BO38" s="342"/>
      <c r="BP38" s="274"/>
      <c r="BQ38" s="5"/>
      <c r="BR38" s="269"/>
      <c r="BZ38" s="517" t="s">
        <v>1248</v>
      </c>
      <c r="CA38" s="517" t="str">
        <f t="shared" si="18"/>
        <v>1208623</v>
      </c>
      <c r="CB38" s="525" t="s">
        <v>618</v>
      </c>
      <c r="CC38" s="254"/>
      <c r="CD38" s="179">
        <v>6092</v>
      </c>
      <c r="CE38" s="179" t="s">
        <v>4330</v>
      </c>
      <c r="CF38" s="179">
        <v>6092</v>
      </c>
      <c r="CG38" s="254"/>
      <c r="CH38" s="547" t="s">
        <v>1435</v>
      </c>
      <c r="CI38" s="547" t="s">
        <v>21</v>
      </c>
      <c r="CJ38" s="547">
        <v>60</v>
      </c>
      <c r="CK38" s="547"/>
      <c r="CL38" s="547"/>
      <c r="CM38" s="547"/>
      <c r="CN38" s="547"/>
      <c r="CO38" s="187" t="s">
        <v>1436</v>
      </c>
      <c r="CP38" s="245" t="str">
        <f>ASC(記入シート1!J51)&amp;" "&amp;ASC(SUBSTITUTE(SUBSTITUTE(SUBSTITUTE(SUBSTITUTE(SUBSTITUTE(記入シート1!O51,"　","")," ",""),"ヴ","ウﾞ"),"・",""),"－","‐"))&amp;" "&amp;ASC(SUBSTITUTE(SUBSTITUTE(SUBSTITUTE(SUBSTITUTE(SUBSTITUTE(記入シート1!Z51,"　","")," ",""),"ヴ","ウﾞ"),"・",""),"－","‐"))&amp;IF(記入シート1!AK51="",""," "&amp;ASC(SUBSTITUTE(SUBSTITUTE(SUBSTITUTE(SUBSTITUTE(SUBSTITUTE(記入シート1!AK51,"　","")," ",""),"ヴ","ウﾞ"),"・",""),"－","‐")))</f>
        <v xml:space="preserve">(自動表示)  </v>
      </c>
      <c r="CQ38" s="167"/>
      <c r="CR38" s="189"/>
      <c r="CS38" s="189"/>
      <c r="CT38" s="189"/>
      <c r="CU38" s="230"/>
      <c r="CV38" s="169"/>
      <c r="CW38" s="216" t="s">
        <v>653</v>
      </c>
      <c r="CX38" s="216"/>
      <c r="CY38" s="217"/>
      <c r="CZ38" s="218"/>
      <c r="DA38" s="217"/>
      <c r="DB38" s="216" t="str">
        <f t="shared" si="1"/>
        <v>001</v>
      </c>
      <c r="DC38" s="219" t="s">
        <v>175</v>
      </c>
      <c r="DD38" s="216"/>
      <c r="DE38" s="173"/>
      <c r="DF38" s="173"/>
      <c r="DG38" s="173"/>
      <c r="DH38" s="551" t="s">
        <v>2061</v>
      </c>
      <c r="DI38" s="235" t="s">
        <v>1884</v>
      </c>
      <c r="DJ38" s="197"/>
      <c r="DK38" s="198" t="str">
        <f t="shared" si="17"/>
        <v>93701Q12</v>
      </c>
      <c r="DL38" s="199" t="s">
        <v>2118</v>
      </c>
      <c r="DM38" s="200" t="s">
        <v>2115</v>
      </c>
      <c r="DN38" s="239" t="str">
        <f>T(記入シート1!I67)</f>
        <v/>
      </c>
      <c r="DO38" s="233"/>
      <c r="DP38" s="533" t="s">
        <v>1367</v>
      </c>
      <c r="DQ38" s="533" t="s">
        <v>1411</v>
      </c>
      <c r="DR38" s="533" t="s">
        <v>1338</v>
      </c>
      <c r="DS38" s="533"/>
      <c r="DT38" s="533" t="s">
        <v>1412</v>
      </c>
      <c r="DU38" s="534"/>
      <c r="DV38" s="254"/>
      <c r="DX38" s="177"/>
      <c r="DY38" s="177"/>
    </row>
    <row r="39" spans="1:129" ht="19.5" customHeight="1">
      <c r="A39" s="545"/>
      <c r="B39" s="84"/>
      <c r="C39" s="2083" t="s">
        <v>1645</v>
      </c>
      <c r="D39" s="2084"/>
      <c r="E39" s="2084"/>
      <c r="F39" s="2084"/>
      <c r="G39" s="2084"/>
      <c r="H39" s="2084"/>
      <c r="I39" s="2084"/>
      <c r="J39" s="49"/>
      <c r="K39" s="836"/>
      <c r="L39" s="50"/>
      <c r="M39" s="51"/>
      <c r="N39" s="51"/>
      <c r="O39" s="51"/>
      <c r="P39" s="51"/>
      <c r="Q39" s="51"/>
      <c r="R39" s="51"/>
      <c r="S39" s="51"/>
      <c r="T39" s="51"/>
      <c r="U39" s="51"/>
      <c r="V39" s="51"/>
      <c r="W39" s="51"/>
      <c r="X39" s="51"/>
      <c r="Y39" s="51"/>
      <c r="Z39" s="51"/>
      <c r="AA39" s="51"/>
      <c r="AB39" s="51"/>
      <c r="AC39" s="51"/>
      <c r="AD39" s="51"/>
      <c r="AE39" s="51"/>
      <c r="AF39" s="141"/>
      <c r="AG39" s="141"/>
      <c r="AH39" s="141"/>
      <c r="AI39" s="141"/>
      <c r="AJ39" s="141"/>
      <c r="AK39" s="141"/>
      <c r="AL39" s="141"/>
      <c r="AM39" s="141"/>
      <c r="AN39" s="141"/>
      <c r="AO39" s="141"/>
      <c r="AP39" s="51"/>
      <c r="AQ39" s="51"/>
      <c r="AR39" s="51"/>
      <c r="AS39" s="51"/>
      <c r="AT39" s="52"/>
      <c r="AU39" s="72"/>
      <c r="AV39" s="671" t="b">
        <f>IF(OR(AV40=TRUE,AV44=TRUE,AV46=TRUE,AV48=TRUE,AV52=TRUE,AV56=TRUE,AV59=TRUE),TRUE,FALSE)</f>
        <v>0</v>
      </c>
      <c r="AW39" s="672" t="s">
        <v>1707</v>
      </c>
      <c r="AX39" s="280"/>
      <c r="AY39" s="601" t="s">
        <v>7</v>
      </c>
      <c r="AZ39" s="601" t="s">
        <v>404</v>
      </c>
      <c r="BA39" s="602" t="s">
        <v>774</v>
      </c>
      <c r="BB39" s="603" t="s">
        <v>0</v>
      </c>
      <c r="BC39" s="603" t="s">
        <v>405</v>
      </c>
      <c r="BD39" s="602" t="s">
        <v>810</v>
      </c>
      <c r="BE39" s="602"/>
      <c r="BF39" s="604"/>
      <c r="BG39" s="605"/>
      <c r="BH39" s="606"/>
      <c r="BI39" s="607" t="s">
        <v>406</v>
      </c>
      <c r="BJ39" s="605" t="s">
        <v>407</v>
      </c>
      <c r="BK39" s="605" t="s">
        <v>408</v>
      </c>
      <c r="BL39" s="338" t="s">
        <v>808</v>
      </c>
      <c r="BM39" s="338" t="s">
        <v>809</v>
      </c>
      <c r="BN39" s="608" t="s">
        <v>409</v>
      </c>
      <c r="BO39" s="608" t="s">
        <v>410</v>
      </c>
      <c r="BP39" s="272" t="s">
        <v>411</v>
      </c>
      <c r="BQ39" s="19"/>
      <c r="BR39" s="602" t="s">
        <v>7</v>
      </c>
      <c r="BZ39" s="517">
        <v>1208682</v>
      </c>
      <c r="CA39" s="517" t="str">
        <f t="shared" ref="CA39:CA102" si="19">TEXT(BZ39,"0000000")</f>
        <v>1208682</v>
      </c>
      <c r="CB39" s="525" t="s">
        <v>619</v>
      </c>
      <c r="CC39" s="282"/>
      <c r="CD39" s="179">
        <v>6093</v>
      </c>
      <c r="CE39" s="179" t="s">
        <v>4331</v>
      </c>
      <c r="CF39" s="179">
        <v>6093</v>
      </c>
      <c r="CG39" s="282"/>
      <c r="CH39" s="547" t="s">
        <v>1437</v>
      </c>
      <c r="CI39" s="547" t="s">
        <v>21</v>
      </c>
      <c r="CJ39" s="547">
        <v>13</v>
      </c>
      <c r="CK39" s="547"/>
      <c r="CL39" s="547"/>
      <c r="CM39" s="547"/>
      <c r="CN39" s="547"/>
      <c r="CO39" s="187" t="s">
        <v>1438</v>
      </c>
      <c r="CP39" s="245" t="str">
        <f>ASC(記入シート1!I55)</f>
        <v/>
      </c>
      <c r="CQ39" s="167"/>
      <c r="CR39" s="189"/>
      <c r="CS39" s="189"/>
      <c r="CT39" s="189"/>
      <c r="CU39" s="189"/>
      <c r="CV39" s="169"/>
      <c r="CW39" s="216" t="s">
        <v>171</v>
      </c>
      <c r="CX39" s="216"/>
      <c r="CY39" s="217" t="s">
        <v>660</v>
      </c>
      <c r="CZ39" s="218" t="s">
        <v>295</v>
      </c>
      <c r="DA39" s="217"/>
      <c r="DB39" s="216" t="str">
        <f t="shared" si="1"/>
        <v>001</v>
      </c>
      <c r="DC39" s="219" t="s">
        <v>172</v>
      </c>
      <c r="DD39" s="216"/>
      <c r="DE39" s="173"/>
      <c r="DF39" s="173"/>
      <c r="DG39" s="173"/>
      <c r="DH39" s="551" t="s">
        <v>2061</v>
      </c>
      <c r="DI39" s="235" t="s">
        <v>2117</v>
      </c>
      <c r="DJ39" s="197"/>
      <c r="DK39" s="198" t="str">
        <f t="shared" si="17"/>
        <v>93701Q13</v>
      </c>
      <c r="DL39" s="199" t="s">
        <v>2118</v>
      </c>
      <c r="DM39" s="200" t="s">
        <v>2116</v>
      </c>
      <c r="DN39" s="239" t="str">
        <f>ASC(記入シート1!I43)</f>
        <v/>
      </c>
      <c r="DO39" s="233"/>
      <c r="DP39" s="536" t="s">
        <v>1367</v>
      </c>
      <c r="DQ39" s="536" t="s">
        <v>1413</v>
      </c>
      <c r="DR39" s="536" t="s">
        <v>1338</v>
      </c>
      <c r="DS39" s="533"/>
      <c r="DT39" s="536" t="s">
        <v>1414</v>
      </c>
      <c r="DU39" s="534"/>
      <c r="DV39" s="254"/>
      <c r="DX39" s="177"/>
      <c r="DY39" s="177"/>
    </row>
    <row r="40" spans="1:129" ht="19.5" customHeight="1" thickBot="1">
      <c r="A40" s="545"/>
      <c r="B40" s="84"/>
      <c r="C40" s="2180" t="s">
        <v>1471</v>
      </c>
      <c r="D40" s="2181"/>
      <c r="E40" s="2181"/>
      <c r="F40" s="2181"/>
      <c r="G40" s="2181"/>
      <c r="H40" s="2181"/>
      <c r="I40" s="2182"/>
      <c r="J40" s="711"/>
      <c r="K40" s="826"/>
      <c r="L40" s="2183" t="s">
        <v>584</v>
      </c>
      <c r="M40" s="2184"/>
      <c r="N40" s="2185"/>
      <c r="O40" s="2186" t="s">
        <v>1685</v>
      </c>
      <c r="P40" s="2186"/>
      <c r="Q40" s="2042">
        <v>0</v>
      </c>
      <c r="R40" s="2042"/>
      <c r="S40" s="2042"/>
      <c r="T40" s="2042"/>
      <c r="U40" s="2042">
        <v>0</v>
      </c>
      <c r="V40" s="2042"/>
      <c r="W40" s="2042"/>
      <c r="X40" s="2042"/>
      <c r="Y40" s="2218">
        <v>3.1E-2</v>
      </c>
      <c r="Z40" s="2218"/>
      <c r="AA40" s="2218"/>
      <c r="AB40" s="2218"/>
      <c r="AC40" s="2218">
        <v>0</v>
      </c>
      <c r="AD40" s="2218"/>
      <c r="AE40" s="2218"/>
      <c r="AF40" s="2218"/>
      <c r="AG40" s="2042">
        <v>0</v>
      </c>
      <c r="AH40" s="2042"/>
      <c r="AI40" s="2042"/>
      <c r="AJ40" s="2042"/>
      <c r="AK40" s="1066"/>
      <c r="AL40" s="1067"/>
      <c r="AM40" s="1067"/>
      <c r="AN40" s="1068"/>
      <c r="AO40" s="1068"/>
      <c r="AP40" s="1068"/>
      <c r="AQ40" s="1068"/>
      <c r="AR40" s="1069" t="s">
        <v>2141</v>
      </c>
      <c r="AS40" s="2154" t="s">
        <v>2137</v>
      </c>
      <c r="AT40" s="2155"/>
      <c r="AU40" s="72"/>
      <c r="AV40" s="160" t="b">
        <v>0</v>
      </c>
      <c r="AW40" s="332">
        <f>IF(AV40=TRUE,AV40*1,0)</f>
        <v>0</v>
      </c>
      <c r="AX40" s="332"/>
      <c r="AY40" s="246" t="str">
        <f>TEXT(BR40,"000")</f>
        <v>936</v>
      </c>
      <c r="AZ40" s="246">
        <f>AW40</f>
        <v>0</v>
      </c>
      <c r="BA40" s="248" t="str">
        <f>VLOOKUP(O40,$BE$71:$BF$72,2,FALSE)</f>
        <v>82</v>
      </c>
      <c r="BB40" s="248" t="str">
        <f t="shared" ref="BB40:BB46" si="20">$AZ$14</f>
        <v>00</v>
      </c>
      <c r="BC40" s="644" t="s">
        <v>1692</v>
      </c>
      <c r="BD40" s="248">
        <f>ROW(C40)</f>
        <v>40</v>
      </c>
      <c r="BE40" s="248">
        <f>IF(AY40&amp;BC40=AY39&amp;BC39,BE39+1,1)</f>
        <v>1</v>
      </c>
      <c r="BF40" s="615" t="str">
        <f>AY40&amp;BC40&amp;BE40</f>
        <v>936000001</v>
      </c>
      <c r="BG40" s="609"/>
      <c r="BH40" s="610"/>
      <c r="BI40" s="609" t="str">
        <f>BR40&amp;"01"</f>
        <v>93601</v>
      </c>
      <c r="BJ40" s="609">
        <f>IF(L40=$BC$2,1,0)</f>
        <v>1</v>
      </c>
      <c r="BK40" s="248">
        <f>AZ40</f>
        <v>0</v>
      </c>
      <c r="BL40" s="838" t="str">
        <f>IF(AW40=1,Q40,"")</f>
        <v/>
      </c>
      <c r="BM40" s="838" t="str">
        <f>IF(AW40=1,U40,"")</f>
        <v/>
      </c>
      <c r="BN40" s="837" t="str">
        <f>IF(AW40=0,"",Y40)</f>
        <v/>
      </c>
      <c r="BO40" s="837" t="str">
        <f>IF(AW40=0,"",AC40)</f>
        <v/>
      </c>
      <c r="BP40" s="838" t="str">
        <f>IF(AW40=0,"",AG40)</f>
        <v/>
      </c>
      <c r="BR40" s="248">
        <v>936</v>
      </c>
      <c r="BZ40" s="517">
        <v>1208945</v>
      </c>
      <c r="CA40" s="517" t="str">
        <f t="shared" si="19"/>
        <v>1208945</v>
      </c>
      <c r="CB40" s="525" t="s">
        <v>620</v>
      </c>
      <c r="CC40" s="254"/>
      <c r="CD40" s="179">
        <v>6094</v>
      </c>
      <c r="CE40" s="179" t="s">
        <v>4332</v>
      </c>
      <c r="CF40" s="179">
        <v>6094</v>
      </c>
      <c r="CG40" s="254"/>
      <c r="CH40" s="547" t="s">
        <v>1439</v>
      </c>
      <c r="CI40" s="547" t="s">
        <v>61</v>
      </c>
      <c r="CJ40" s="547">
        <v>1</v>
      </c>
      <c r="CK40" s="547"/>
      <c r="CL40" s="547"/>
      <c r="CM40" s="547" t="s">
        <v>1440</v>
      </c>
      <c r="CN40" s="547"/>
      <c r="CO40" s="187" t="s">
        <v>1441</v>
      </c>
      <c r="CP40" s="245" t="str">
        <f>IF(記入シート1!AV21=1,"0","1")</f>
        <v>1</v>
      </c>
      <c r="CQ40" s="167"/>
      <c r="CR40" s="189"/>
      <c r="CS40" s="189"/>
      <c r="CT40" s="189"/>
      <c r="CU40" s="189"/>
      <c r="CV40" s="169"/>
      <c r="CW40" s="216" t="s">
        <v>654</v>
      </c>
      <c r="CX40" s="216"/>
      <c r="CY40" s="217"/>
      <c r="CZ40" s="218"/>
      <c r="DA40" s="217"/>
      <c r="DB40" s="216" t="str">
        <f t="shared" si="1"/>
        <v>001</v>
      </c>
      <c r="DC40" s="219" t="s">
        <v>168</v>
      </c>
      <c r="DD40" s="216"/>
      <c r="DE40" s="173"/>
      <c r="DF40" s="173"/>
      <c r="DG40" s="173"/>
      <c r="DH40" s="551" t="s">
        <v>1604</v>
      </c>
      <c r="DI40" s="235" t="s">
        <v>2123</v>
      </c>
      <c r="DJ40" s="197"/>
      <c r="DK40" s="198" t="str">
        <f t="shared" si="17"/>
        <v>93801Q22</v>
      </c>
      <c r="DL40" s="199" t="s">
        <v>2127</v>
      </c>
      <c r="DM40" s="200" t="s">
        <v>2119</v>
      </c>
      <c r="DN40" s="239" t="str">
        <f>ASC(AN46)</f>
        <v/>
      </c>
      <c r="DO40" s="233"/>
      <c r="DP40" s="536" t="s">
        <v>1367</v>
      </c>
      <c r="DQ40" s="536" t="s">
        <v>1415</v>
      </c>
      <c r="DR40" s="536" t="s">
        <v>1338</v>
      </c>
      <c r="DS40" s="533"/>
      <c r="DT40" s="536" t="s">
        <v>1416</v>
      </c>
      <c r="DU40" s="534"/>
      <c r="DV40" s="254"/>
      <c r="DX40" s="177"/>
      <c r="DY40" s="177"/>
    </row>
    <row r="41" spans="1:129" ht="19.5" customHeight="1" thickTop="1">
      <c r="A41" s="545"/>
      <c r="B41" s="84"/>
      <c r="C41" s="2128"/>
      <c r="D41" s="2129"/>
      <c r="E41" s="2129"/>
      <c r="F41" s="2129"/>
      <c r="G41" s="2129"/>
      <c r="H41" s="2129"/>
      <c r="I41" s="2130"/>
      <c r="J41" s="2156" t="s">
        <v>2067</v>
      </c>
      <c r="K41" s="2157"/>
      <c r="L41" s="2157"/>
      <c r="M41" s="2157"/>
      <c r="N41" s="2158"/>
      <c r="O41" s="2159" t="s">
        <v>1865</v>
      </c>
      <c r="P41" s="2160"/>
      <c r="Q41" s="2161" t="s">
        <v>2174</v>
      </c>
      <c r="R41" s="2162"/>
      <c r="S41" s="2162"/>
      <c r="T41" s="2162"/>
      <c r="U41" s="2162"/>
      <c r="V41" s="2162"/>
      <c r="W41" s="2162"/>
      <c r="X41" s="2163"/>
      <c r="Y41" s="2164" t="s">
        <v>1866</v>
      </c>
      <c r="Z41" s="2164"/>
      <c r="AA41" s="2165" t="s">
        <v>2259</v>
      </c>
      <c r="AB41" s="2166"/>
      <c r="AC41" s="2166"/>
      <c r="AD41" s="2166"/>
      <c r="AE41" s="2166"/>
      <c r="AF41" s="2166"/>
      <c r="AG41" s="2166"/>
      <c r="AH41" s="2166"/>
      <c r="AI41" s="2166"/>
      <c r="AJ41" s="2166"/>
      <c r="AK41" s="2166"/>
      <c r="AL41" s="2166"/>
      <c r="AM41" s="2166"/>
      <c r="AN41" s="2166"/>
      <c r="AO41" s="2166"/>
      <c r="AP41" s="2166"/>
      <c r="AQ41" s="2166"/>
      <c r="AR41" s="2166"/>
      <c r="AS41" s="2166"/>
      <c r="AT41" s="990"/>
      <c r="AU41" s="72"/>
      <c r="AV41" s="512" t="str">
        <f>LEFT(Q41,4)</f>
        <v>1500</v>
      </c>
      <c r="AW41" s="778" t="str">
        <f>MID(Q41,6,LEN(Q41)-5)</f>
        <v>サービス</v>
      </c>
      <c r="AX41" s="694"/>
      <c r="AY41" s="973" t="str">
        <f>IF(AS40="","0",LEFT(AS40,1))</f>
        <v>0</v>
      </c>
      <c r="AZ41" s="695"/>
      <c r="BA41" s="696"/>
      <c r="BB41" s="696"/>
      <c r="BC41" s="697"/>
      <c r="BD41" s="696"/>
      <c r="BE41" s="696"/>
      <c r="BF41" s="698"/>
      <c r="BG41" s="699"/>
      <c r="BH41" s="700"/>
      <c r="BI41" s="699"/>
      <c r="BJ41" s="699"/>
      <c r="BK41" s="696"/>
      <c r="BL41" s="701"/>
      <c r="BM41" s="701"/>
      <c r="BN41" s="702"/>
      <c r="BO41" s="702"/>
      <c r="BP41" s="696"/>
      <c r="BQ41" s="5"/>
      <c r="BR41" s="696"/>
      <c r="BZ41" s="517" t="s">
        <v>1249</v>
      </c>
      <c r="CA41" s="517" t="str">
        <f t="shared" si="19"/>
        <v>1209993</v>
      </c>
      <c r="CB41" s="525" t="s">
        <v>621</v>
      </c>
      <c r="CC41" s="254"/>
      <c r="CD41" s="179">
        <v>6095</v>
      </c>
      <c r="CE41" s="179" t="s">
        <v>4333</v>
      </c>
      <c r="CF41" s="179">
        <v>6095</v>
      </c>
      <c r="CG41" s="254"/>
      <c r="CH41" s="547" t="s">
        <v>1442</v>
      </c>
      <c r="CI41" s="547" t="s">
        <v>61</v>
      </c>
      <c r="CJ41" s="547">
        <v>2</v>
      </c>
      <c r="CK41" s="547"/>
      <c r="CL41" s="547"/>
      <c r="CM41" s="547" t="s">
        <v>1443</v>
      </c>
      <c r="CN41" s="547"/>
      <c r="CO41" s="187" t="s">
        <v>1444</v>
      </c>
      <c r="CP41" s="245" t="str">
        <f>TEXT(記入シート1!AV13,"00")</f>
        <v>00</v>
      </c>
      <c r="CQ41" s="167"/>
      <c r="CR41" s="189"/>
      <c r="CS41" s="189"/>
      <c r="CT41" s="189"/>
      <c r="CU41" s="230"/>
      <c r="CV41" s="169"/>
      <c r="CW41" s="216" t="s">
        <v>165</v>
      </c>
      <c r="CX41" s="216"/>
      <c r="CY41" s="217" t="s">
        <v>660</v>
      </c>
      <c r="CZ41" s="218" t="s">
        <v>295</v>
      </c>
      <c r="DA41" s="217"/>
      <c r="DB41" s="216" t="str">
        <f t="shared" si="1"/>
        <v>001</v>
      </c>
      <c r="DC41" s="219" t="s">
        <v>166</v>
      </c>
      <c r="DD41" s="216"/>
      <c r="DE41" s="173"/>
      <c r="DF41" s="173"/>
      <c r="DG41" s="173"/>
      <c r="DH41" s="551" t="s">
        <v>1604</v>
      </c>
      <c r="DI41" s="235" t="s">
        <v>2124</v>
      </c>
      <c r="DJ41" s="197"/>
      <c r="DK41" s="198" t="str">
        <f t="shared" si="17"/>
        <v>93801Q23</v>
      </c>
      <c r="DL41" s="199" t="s">
        <v>2127</v>
      </c>
      <c r="DM41" s="200" t="s">
        <v>2120</v>
      </c>
      <c r="DN41" s="239" t="str">
        <f>UPPER(ASC(記入シート1!AE31))</f>
        <v/>
      </c>
      <c r="DO41" s="233"/>
      <c r="DP41" s="528" t="s">
        <v>1417</v>
      </c>
      <c r="DQ41" s="528" t="s">
        <v>1418</v>
      </c>
      <c r="DR41" s="528" t="s">
        <v>1325</v>
      </c>
      <c r="DS41" s="528" t="s">
        <v>1419</v>
      </c>
      <c r="DT41" s="529" t="s">
        <v>1420</v>
      </c>
      <c r="DU41" s="1101"/>
      <c r="DV41" s="254"/>
      <c r="DX41" s="177"/>
      <c r="DY41" s="177"/>
    </row>
    <row r="42" spans="1:129" ht="19.5" customHeight="1">
      <c r="A42" s="545"/>
      <c r="B42" s="84"/>
      <c r="C42" s="2128"/>
      <c r="D42" s="2129"/>
      <c r="E42" s="2129"/>
      <c r="F42" s="2129"/>
      <c r="G42" s="2129"/>
      <c r="H42" s="2129"/>
      <c r="I42" s="2130"/>
      <c r="J42" s="2204" t="s">
        <v>2068</v>
      </c>
      <c r="K42" s="2205"/>
      <c r="L42" s="2205"/>
      <c r="M42" s="2205"/>
      <c r="N42" s="2206"/>
      <c r="O42" s="777"/>
      <c r="P42" s="2208" t="s">
        <v>1822</v>
      </c>
      <c r="Q42" s="2208"/>
      <c r="R42" s="2208"/>
      <c r="S42" s="986"/>
      <c r="T42" s="2210" t="s">
        <v>1823</v>
      </c>
      <c r="U42" s="2210"/>
      <c r="V42" s="2210"/>
      <c r="W42" s="2212" t="s">
        <v>2312</v>
      </c>
      <c r="X42" s="2213"/>
      <c r="Y42" s="2213"/>
      <c r="Z42" s="2213"/>
      <c r="AA42" s="2213"/>
      <c r="AB42" s="2213"/>
      <c r="AC42" s="2213"/>
      <c r="AD42" s="2213"/>
      <c r="AE42" s="2213"/>
      <c r="AF42" s="2213"/>
      <c r="AG42" s="2213"/>
      <c r="AH42" s="2213"/>
      <c r="AI42" s="2213"/>
      <c r="AJ42" s="2213"/>
      <c r="AK42" s="2213"/>
      <c r="AL42" s="2213"/>
      <c r="AM42" s="2213"/>
      <c r="AN42" s="2213"/>
      <c r="AO42" s="2214"/>
      <c r="AP42" s="2171" t="s">
        <v>2070</v>
      </c>
      <c r="AQ42" s="2172"/>
      <c r="AR42" s="2172"/>
      <c r="AS42" s="2173" t="s">
        <v>2140</v>
      </c>
      <c r="AT42" s="2174"/>
      <c r="AU42" s="72"/>
      <c r="AV42" s="512" t="str">
        <f>LEFT(AA41,4)</f>
        <v>1506</v>
      </c>
      <c r="AW42" s="4" t="str">
        <f>MID(AA41,6,LEN(AA41)-5)</f>
        <v>モーテル・ラブホテル</v>
      </c>
      <c r="AX42" s="546"/>
      <c r="AY42" s="974" t="str">
        <f>IF(AS42="","0",LEFT(AS42,1))</f>
        <v>0</v>
      </c>
      <c r="AZ42" s="280"/>
      <c r="BA42" s="269"/>
      <c r="BB42" s="269"/>
      <c r="BC42" s="526"/>
      <c r="BD42" s="269"/>
      <c r="BE42" s="269"/>
      <c r="BF42" s="641"/>
      <c r="BG42" s="642"/>
      <c r="BH42" s="775"/>
      <c r="BI42" s="642"/>
      <c r="BJ42" s="642"/>
      <c r="BK42" s="269"/>
      <c r="BL42" s="602"/>
      <c r="BM42" s="602"/>
      <c r="BN42" s="776"/>
      <c r="BO42" s="776"/>
      <c r="BP42" s="269"/>
      <c r="BQ42" s="5"/>
      <c r="BR42" s="269"/>
      <c r="BZ42" s="517" t="s">
        <v>1250</v>
      </c>
      <c r="CA42" s="517" t="str">
        <f t="shared" si="19"/>
        <v>1209994</v>
      </c>
      <c r="CB42" s="525" t="s">
        <v>622</v>
      </c>
      <c r="CC42" s="254"/>
      <c r="CD42" s="179">
        <v>6096</v>
      </c>
      <c r="CE42" s="179" t="s">
        <v>4334</v>
      </c>
      <c r="CF42" s="179">
        <v>6096</v>
      </c>
      <c r="CG42" s="254"/>
      <c r="CH42" s="547" t="s">
        <v>1445</v>
      </c>
      <c r="CI42" s="547" t="s">
        <v>1446</v>
      </c>
      <c r="CJ42" s="547">
        <v>13</v>
      </c>
      <c r="CK42" s="547"/>
      <c r="CL42" s="547"/>
      <c r="CM42" s="547"/>
      <c r="CN42" s="547"/>
      <c r="CO42" s="187" t="s">
        <v>1447</v>
      </c>
      <c r="CP42" s="245" t="str">
        <f>ASC(記入シート1!AL43)</f>
        <v/>
      </c>
      <c r="CQ42" s="167"/>
      <c r="CR42" s="189"/>
      <c r="CS42" s="189"/>
      <c r="CT42" s="189"/>
      <c r="CU42" s="230"/>
      <c r="CV42" s="169"/>
      <c r="CW42" s="216" t="s">
        <v>162</v>
      </c>
      <c r="CX42" s="216"/>
      <c r="CY42" s="217" t="s">
        <v>660</v>
      </c>
      <c r="CZ42" s="218" t="s">
        <v>295</v>
      </c>
      <c r="DA42" s="217"/>
      <c r="DB42" s="216" t="str">
        <f t="shared" si="1"/>
        <v>001</v>
      </c>
      <c r="DC42" s="219" t="s">
        <v>163</v>
      </c>
      <c r="DD42" s="216"/>
      <c r="DE42" s="173"/>
      <c r="DF42" s="173"/>
      <c r="DG42" s="173"/>
      <c r="DH42" s="551" t="s">
        <v>1604</v>
      </c>
      <c r="DI42" s="235" t="s">
        <v>2125</v>
      </c>
      <c r="DJ42" s="197"/>
      <c r="DK42" s="198" t="str">
        <f t="shared" si="17"/>
        <v>93801Q24</v>
      </c>
      <c r="DL42" s="199" t="s">
        <v>2127</v>
      </c>
      <c r="DM42" s="200" t="s">
        <v>2121</v>
      </c>
      <c r="DN42" s="239" t="str">
        <f>IF(OR(AV47="00",AV47=""),"",ASC(AV47))</f>
        <v>30</v>
      </c>
      <c r="DO42" s="283"/>
      <c r="DP42" s="528" t="s">
        <v>1417</v>
      </c>
      <c r="DQ42" s="528" t="s">
        <v>1421</v>
      </c>
      <c r="DR42" s="528" t="s">
        <v>901</v>
      </c>
      <c r="DS42" s="528" t="s">
        <v>1422</v>
      </c>
      <c r="DT42" s="529" t="s">
        <v>1423</v>
      </c>
      <c r="DU42" s="1101"/>
      <c r="DV42" s="282"/>
      <c r="DX42" s="177"/>
      <c r="DY42" s="177"/>
    </row>
    <row r="43" spans="1:129" ht="19.5" customHeight="1" thickBot="1">
      <c r="A43" s="545"/>
      <c r="B43" s="84"/>
      <c r="C43" s="2121"/>
      <c r="D43" s="2122"/>
      <c r="E43" s="2122"/>
      <c r="F43" s="2122"/>
      <c r="G43" s="2122"/>
      <c r="H43" s="2122"/>
      <c r="I43" s="2123"/>
      <c r="J43" s="1486"/>
      <c r="K43" s="1487"/>
      <c r="L43" s="1487"/>
      <c r="M43" s="1487"/>
      <c r="N43" s="2207"/>
      <c r="O43" s="816"/>
      <c r="P43" s="2209"/>
      <c r="Q43" s="2209"/>
      <c r="R43" s="2209"/>
      <c r="S43" s="987"/>
      <c r="T43" s="2211"/>
      <c r="U43" s="2211"/>
      <c r="V43" s="2211"/>
      <c r="W43" s="2215"/>
      <c r="X43" s="2216"/>
      <c r="Y43" s="2216"/>
      <c r="Z43" s="2216"/>
      <c r="AA43" s="2216"/>
      <c r="AB43" s="2216"/>
      <c r="AC43" s="2216"/>
      <c r="AD43" s="2216"/>
      <c r="AE43" s="2216"/>
      <c r="AF43" s="2216"/>
      <c r="AG43" s="2216"/>
      <c r="AH43" s="2216"/>
      <c r="AI43" s="2216"/>
      <c r="AJ43" s="2216"/>
      <c r="AK43" s="2216"/>
      <c r="AL43" s="2216"/>
      <c r="AM43" s="2216"/>
      <c r="AN43" s="2216"/>
      <c r="AO43" s="2217"/>
      <c r="AP43" s="988"/>
      <c r="AQ43" s="988"/>
      <c r="AR43" s="988"/>
      <c r="AS43" s="988"/>
      <c r="AT43" s="989"/>
      <c r="AU43" s="72"/>
      <c r="AV43" s="512">
        <v>0</v>
      </c>
      <c r="AW43" s="779" t="str">
        <f>IF(AV40=TRUE,IF(AND(AV43&lt;&gt;0,AV41&lt;&gt;"0000",AV42&lt;&gt;"0000",LEFT(AV41,2)=LEFT(AV42,2)),"OK","NG"),"OK")</f>
        <v>OK</v>
      </c>
      <c r="AX43" s="672" t="s">
        <v>1878</v>
      </c>
      <c r="AY43" s="703"/>
      <c r="AZ43" s="703"/>
      <c r="BA43" s="343"/>
      <c r="BB43" s="343"/>
      <c r="BC43" s="704"/>
      <c r="BD43" s="343"/>
      <c r="BE43" s="343"/>
      <c r="BF43" s="705"/>
      <c r="BG43" s="706"/>
      <c r="BH43" s="707"/>
      <c r="BI43" s="706"/>
      <c r="BJ43" s="706"/>
      <c r="BK43" s="343"/>
      <c r="BL43" s="708"/>
      <c r="BM43" s="708"/>
      <c r="BN43" s="709"/>
      <c r="BO43" s="709"/>
      <c r="BP43" s="343"/>
      <c r="BQ43" s="5"/>
      <c r="BR43" s="343"/>
      <c r="BZ43" s="519" t="s">
        <v>1251</v>
      </c>
      <c r="CA43" s="517" t="str">
        <f t="shared" si="19"/>
        <v>1210249</v>
      </c>
      <c r="CB43" s="525" t="s">
        <v>1290</v>
      </c>
      <c r="CC43" s="254"/>
      <c r="CD43" s="179">
        <v>6097</v>
      </c>
      <c r="CE43" s="179" t="s">
        <v>4335</v>
      </c>
      <c r="CF43" s="179">
        <v>6097</v>
      </c>
      <c r="CG43" s="254"/>
      <c r="CH43" s="164" t="s">
        <v>544</v>
      </c>
      <c r="CI43" s="164"/>
      <c r="CJ43" s="164"/>
      <c r="CK43" s="164"/>
      <c r="CL43" s="164"/>
      <c r="CM43" s="164"/>
      <c r="CN43" s="164"/>
      <c r="CO43" s="165"/>
      <c r="CP43" s="281"/>
      <c r="CQ43" s="167"/>
      <c r="CR43" s="189"/>
      <c r="CS43" s="189"/>
      <c r="CT43" s="189"/>
      <c r="CU43" s="189"/>
      <c r="CV43" s="169"/>
      <c r="CW43" s="216" t="s">
        <v>655</v>
      </c>
      <c r="CX43" s="216"/>
      <c r="CY43" s="217"/>
      <c r="CZ43" s="218"/>
      <c r="DA43" s="217"/>
      <c r="DB43" s="216" t="str">
        <f t="shared" si="1"/>
        <v>001</v>
      </c>
      <c r="DC43" s="219" t="s">
        <v>160</v>
      </c>
      <c r="DD43" s="216"/>
      <c r="DE43" s="173"/>
      <c r="DF43" s="173"/>
      <c r="DG43" s="173"/>
      <c r="DH43" s="551" t="s">
        <v>1604</v>
      </c>
      <c r="DI43" s="235" t="s">
        <v>2126</v>
      </c>
      <c r="DJ43" s="197" t="s">
        <v>2142</v>
      </c>
      <c r="DK43" s="198" t="str">
        <f t="shared" si="17"/>
        <v>93801Q25</v>
      </c>
      <c r="DL43" s="199" t="s">
        <v>2127</v>
      </c>
      <c r="DM43" s="200" t="s">
        <v>2122</v>
      </c>
      <c r="DN43" s="239" t="str">
        <f>IF(AW47=1,"0","1")</f>
        <v>1</v>
      </c>
      <c r="DO43" s="283"/>
      <c r="DP43" s="528" t="s">
        <v>1417</v>
      </c>
      <c r="DQ43" s="528" t="s">
        <v>1424</v>
      </c>
      <c r="DR43" s="528" t="s">
        <v>1325</v>
      </c>
      <c r="DS43" s="528" t="s">
        <v>1419</v>
      </c>
      <c r="DT43" s="529" t="s">
        <v>1425</v>
      </c>
      <c r="DU43" s="1101"/>
      <c r="DV43" s="254"/>
      <c r="DX43" s="177"/>
      <c r="DY43" s="177"/>
    </row>
    <row r="44" spans="1:129" ht="19.5" customHeight="1" thickTop="1" thickBot="1">
      <c r="A44" s="545"/>
      <c r="B44" s="84"/>
      <c r="C44" s="2118" t="s">
        <v>2060</v>
      </c>
      <c r="D44" s="2119"/>
      <c r="E44" s="2119"/>
      <c r="F44" s="2119"/>
      <c r="G44" s="2119"/>
      <c r="H44" s="2119"/>
      <c r="I44" s="2120"/>
      <c r="J44" s="957"/>
      <c r="K44" s="957"/>
      <c r="L44" s="2105" t="s">
        <v>584</v>
      </c>
      <c r="M44" s="2106"/>
      <c r="N44" s="2107"/>
      <c r="O44" s="2108" t="s">
        <v>1685</v>
      </c>
      <c r="P44" s="2108"/>
      <c r="Q44" s="2109">
        <v>0</v>
      </c>
      <c r="R44" s="2109"/>
      <c r="S44" s="2109"/>
      <c r="T44" s="2109"/>
      <c r="U44" s="2109">
        <v>0</v>
      </c>
      <c r="V44" s="2109"/>
      <c r="W44" s="2109"/>
      <c r="X44" s="2109"/>
      <c r="Y44" s="2124">
        <v>3.5400000000000001E-2</v>
      </c>
      <c r="Z44" s="2124"/>
      <c r="AA44" s="2124"/>
      <c r="AB44" s="2124"/>
      <c r="AC44" s="2110">
        <v>0</v>
      </c>
      <c r="AD44" s="2110"/>
      <c r="AE44" s="2110"/>
      <c r="AF44" s="2110"/>
      <c r="AG44" s="2109">
        <v>0</v>
      </c>
      <c r="AH44" s="2109"/>
      <c r="AI44" s="2109"/>
      <c r="AJ44" s="2109"/>
      <c r="AK44" s="1270"/>
      <c r="AL44" s="1269"/>
      <c r="AM44" s="1269"/>
      <c r="AN44" s="1269"/>
      <c r="AO44" s="1269"/>
      <c r="AP44" s="2117" t="s">
        <v>4351</v>
      </c>
      <c r="AQ44" s="2117"/>
      <c r="AR44" s="2117"/>
      <c r="AS44" s="1783" t="s">
        <v>4352</v>
      </c>
      <c r="AT44" s="1784"/>
      <c r="AU44" s="72"/>
      <c r="AV44" s="160" t="b">
        <v>0</v>
      </c>
      <c r="AW44" s="332">
        <f>IF(AV44=TRUE,AV44*1,0)</f>
        <v>0</v>
      </c>
      <c r="AX44" s="332" t="s">
        <v>2061</v>
      </c>
      <c r="AY44" s="246" t="str">
        <f>TEXT(BR44,"000")</f>
        <v>937</v>
      </c>
      <c r="AZ44" s="246">
        <f>AW44</f>
        <v>0</v>
      </c>
      <c r="BA44" s="248" t="str">
        <f>VLOOKUP(O44,$BE$71:$BF$72,2,FALSE)</f>
        <v>82</v>
      </c>
      <c r="BB44" s="248" t="str">
        <f t="shared" si="20"/>
        <v>00</v>
      </c>
      <c r="BC44" s="1280" t="s">
        <v>1692</v>
      </c>
      <c r="BD44" s="248">
        <f>ROW(C44)</f>
        <v>44</v>
      </c>
      <c r="BE44" s="248">
        <f>IF(AY44&amp;BC44=AY43&amp;BC43,BE43+1,1)</f>
        <v>1</v>
      </c>
      <c r="BF44" s="615" t="str">
        <f>AY44&amp;BC44&amp;BE44</f>
        <v>937000001</v>
      </c>
      <c r="BG44" s="609"/>
      <c r="BH44" s="610"/>
      <c r="BI44" s="609" t="str">
        <f>BR44&amp;"01"</f>
        <v>93701</v>
      </c>
      <c r="BJ44" s="609">
        <f>IF(L44=$BC$2,1,0)</f>
        <v>1</v>
      </c>
      <c r="BK44" s="248">
        <f>AZ44</f>
        <v>0</v>
      </c>
      <c r="BL44" s="838" t="str">
        <f>IF(AW44=1,Q44,"")</f>
        <v/>
      </c>
      <c r="BM44" s="838" t="str">
        <f>IF(AW44=1,U44,"")</f>
        <v/>
      </c>
      <c r="BN44" s="837" t="str">
        <f>IF(AW44=0,"",Y44)</f>
        <v/>
      </c>
      <c r="BO44" s="837" t="str">
        <f>IF(AW44=0,"",AC44)</f>
        <v/>
      </c>
      <c r="BP44" s="838" t="str">
        <f>IF(AW44=0,"",AG44)</f>
        <v/>
      </c>
      <c r="BR44" s="248">
        <v>937</v>
      </c>
      <c r="BZ44" s="517" t="s">
        <v>1252</v>
      </c>
      <c r="CA44" s="517" t="str">
        <f t="shared" si="19"/>
        <v>1210473</v>
      </c>
      <c r="CB44" s="525" t="s">
        <v>623</v>
      </c>
      <c r="CC44" s="254"/>
      <c r="CD44" s="179">
        <v>6098</v>
      </c>
      <c r="CE44" s="179" t="s">
        <v>4336</v>
      </c>
      <c r="CF44" s="179">
        <v>6098</v>
      </c>
      <c r="CG44" s="254"/>
      <c r="CH44" s="180" t="s">
        <v>277</v>
      </c>
      <c r="CI44" s="181" t="s">
        <v>532</v>
      </c>
      <c r="CJ44" s="181" t="s">
        <v>275</v>
      </c>
      <c r="CK44" s="180" t="s">
        <v>274</v>
      </c>
      <c r="CL44" s="180" t="s">
        <v>533</v>
      </c>
      <c r="CM44" s="180" t="s">
        <v>280</v>
      </c>
      <c r="CN44" s="180" t="s">
        <v>281</v>
      </c>
      <c r="CO44" s="180" t="s">
        <v>327</v>
      </c>
      <c r="CP44" s="180" t="s">
        <v>328</v>
      </c>
      <c r="CQ44" s="167"/>
      <c r="CR44" s="189"/>
      <c r="CS44" s="189"/>
      <c r="CT44" s="189"/>
      <c r="CU44" s="189"/>
      <c r="CV44" s="169"/>
      <c r="CW44" s="216" t="s">
        <v>158</v>
      </c>
      <c r="CX44" s="216"/>
      <c r="CY44" s="217" t="s">
        <v>660</v>
      </c>
      <c r="CZ44" s="218" t="s">
        <v>295</v>
      </c>
      <c r="DA44" s="217"/>
      <c r="DB44" s="216" t="str">
        <f t="shared" si="1"/>
        <v>001</v>
      </c>
      <c r="DC44" s="219" t="s">
        <v>159</v>
      </c>
      <c r="DD44" s="216"/>
      <c r="DE44" s="173"/>
      <c r="DF44" s="173"/>
      <c r="DG44" s="173"/>
      <c r="DH44" s="551" t="s">
        <v>1605</v>
      </c>
      <c r="DI44" s="235" t="s">
        <v>2133</v>
      </c>
      <c r="DJ44" s="197"/>
      <c r="DK44" s="198" t="str">
        <f t="shared" si="17"/>
        <v>93901Q32</v>
      </c>
      <c r="DL44" s="199" t="s">
        <v>2136</v>
      </c>
      <c r="DM44" s="200" t="s">
        <v>2128</v>
      </c>
      <c r="DN44" s="971" t="str">
        <f>""</f>
        <v/>
      </c>
      <c r="DO44" s="284"/>
      <c r="DP44" s="528" t="s">
        <v>1417</v>
      </c>
      <c r="DQ44" s="528" t="s">
        <v>1426</v>
      </c>
      <c r="DR44" s="528" t="s">
        <v>901</v>
      </c>
      <c r="DS44" s="528" t="s">
        <v>1422</v>
      </c>
      <c r="DT44" s="529" t="s">
        <v>1427</v>
      </c>
      <c r="DU44" s="1101"/>
      <c r="DV44" s="254"/>
      <c r="DX44" s="177"/>
      <c r="DY44" s="177"/>
    </row>
    <row r="45" spans="1:129" ht="19.5" customHeight="1" thickTop="1" thickBot="1">
      <c r="A45" s="545"/>
      <c r="B45" s="84"/>
      <c r="C45" s="2121"/>
      <c r="D45" s="2122"/>
      <c r="E45" s="2122"/>
      <c r="F45" s="2122"/>
      <c r="G45" s="2122"/>
      <c r="H45" s="2122"/>
      <c r="I45" s="2123"/>
      <c r="J45" s="2139" t="s">
        <v>4292</v>
      </c>
      <c r="K45" s="2140"/>
      <c r="L45" s="2175"/>
      <c r="M45" s="2175"/>
      <c r="N45" s="2176"/>
      <c r="O45" s="2144" t="s">
        <v>3987</v>
      </c>
      <c r="P45" s="2144"/>
      <c r="Q45" s="2144"/>
      <c r="R45" s="2144"/>
      <c r="S45" s="2144"/>
      <c r="T45" s="2144"/>
      <c r="U45" s="2144"/>
      <c r="V45" s="2144"/>
      <c r="W45" s="2144"/>
      <c r="X45" s="2144"/>
      <c r="Y45" s="2146" t="s">
        <v>2315</v>
      </c>
      <c r="Z45" s="2147"/>
      <c r="AA45" s="2177" t="s">
        <v>3925</v>
      </c>
      <c r="AB45" s="2178"/>
      <c r="AC45" s="2178"/>
      <c r="AD45" s="2178"/>
      <c r="AE45" s="2178"/>
      <c r="AF45" s="2178"/>
      <c r="AG45" s="2178"/>
      <c r="AH45" s="2178"/>
      <c r="AI45" s="2178"/>
      <c r="AJ45" s="2178"/>
      <c r="AK45" s="2178"/>
      <c r="AL45" s="2179"/>
      <c r="AM45" s="1255"/>
      <c r="AN45" s="1254"/>
      <c r="AO45" s="1254"/>
      <c r="AP45" s="1254"/>
      <c r="AQ45" s="1254"/>
      <c r="AR45" s="1254"/>
      <c r="AS45" s="1254"/>
      <c r="AT45" s="1256"/>
      <c r="AU45" s="72"/>
      <c r="AV45" s="5" t="str">
        <f>LEFT(O45,4)</f>
        <v>1900</v>
      </c>
      <c r="AW45" s="5" t="str">
        <f>MID(O45,6,LEN(O45)-5)</f>
        <v>施設利用料</v>
      </c>
      <c r="AX45" s="984" t="str">
        <f>LEFT(AA45,4)</f>
        <v>1903</v>
      </c>
      <c r="AY45" s="984" t="str">
        <f>MID(AA45,6,LEN(AA45)-5)</f>
        <v>宿泊代</v>
      </c>
      <c r="AZ45" s="1257" t="str">
        <f>VLOOKUP(AX45,AZ389:BB493,3,FALSE)</f>
        <v>37</v>
      </c>
      <c r="BA45" s="672" t="str">
        <f>IF(AV44=TRUE,IF(AND(AV45&lt;&gt;0,AV45&lt;&gt;"0000",AX45&lt;&gt;"0000",LEFT(AV45,2)=LEFT(AX45,2)),"OK","NG"),"OK")</f>
        <v>OK</v>
      </c>
      <c r="BB45" s="672" t="s">
        <v>4293</v>
      </c>
      <c r="BZ45" s="517" t="s">
        <v>1253</v>
      </c>
      <c r="CA45" s="517" t="str">
        <f t="shared" si="19"/>
        <v>1600945</v>
      </c>
      <c r="CB45" s="526" t="s">
        <v>624</v>
      </c>
      <c r="CC45" s="254"/>
      <c r="CD45" s="179">
        <v>6099</v>
      </c>
      <c r="CE45" s="179" t="s">
        <v>4337</v>
      </c>
      <c r="CF45" s="179">
        <v>6099</v>
      </c>
      <c r="CG45" s="254"/>
      <c r="CH45" s="186" t="s">
        <v>358</v>
      </c>
      <c r="CI45" s="186" t="s">
        <v>20</v>
      </c>
      <c r="CJ45" s="186">
        <v>25</v>
      </c>
      <c r="CK45" s="186" t="s">
        <v>170</v>
      </c>
      <c r="CL45" s="186" t="s">
        <v>174</v>
      </c>
      <c r="CM45" s="186"/>
      <c r="CN45" s="186" t="s">
        <v>746</v>
      </c>
      <c r="CO45" s="187" t="s">
        <v>189</v>
      </c>
      <c r="CP45" s="245" t="str">
        <f>DBCS(SUBSTITUTE(SUBSTITUTE(SUBSTITUTE(T(記入シート1!I61),"―","ー"),"－","‐"),"～","ー"))</f>
        <v/>
      </c>
      <c r="CQ45" s="167"/>
      <c r="CR45" s="173"/>
      <c r="CS45" s="173"/>
      <c r="CT45" s="167" t="s">
        <v>529</v>
      </c>
      <c r="CU45" s="173"/>
      <c r="CV45" s="169"/>
      <c r="CW45" s="189" t="s">
        <v>4305</v>
      </c>
      <c r="CX45" s="189"/>
      <c r="CY45" s="197" t="s">
        <v>4306</v>
      </c>
      <c r="CZ45" s="211"/>
      <c r="DA45" s="197"/>
      <c r="DB45" s="190" t="s">
        <v>3862</v>
      </c>
      <c r="DC45" s="1294" t="s">
        <v>4726</v>
      </c>
      <c r="DD45" s="191">
        <f>IF(AV66=2,2,1)</f>
        <v>1</v>
      </c>
      <c r="DE45" s="173"/>
      <c r="DF45" s="173"/>
      <c r="DG45" s="173"/>
      <c r="DH45" s="551" t="s">
        <v>1605</v>
      </c>
      <c r="DI45" s="235" t="s">
        <v>2134</v>
      </c>
      <c r="DJ45" s="197"/>
      <c r="DK45" s="198" t="str">
        <f t="shared" si="17"/>
        <v>93901Q33</v>
      </c>
      <c r="DL45" s="199" t="s">
        <v>2136</v>
      </c>
      <c r="DM45" s="200" t="s">
        <v>2129</v>
      </c>
      <c r="DN45" s="971" t="str">
        <f>""</f>
        <v/>
      </c>
      <c r="DO45" s="284"/>
      <c r="DP45" s="528" t="s">
        <v>1417</v>
      </c>
      <c r="DQ45" s="528" t="s">
        <v>1428</v>
      </c>
      <c r="DR45" s="528" t="s">
        <v>1375</v>
      </c>
      <c r="DS45" s="528" t="s">
        <v>1429</v>
      </c>
      <c r="DT45" s="529" t="s">
        <v>1430</v>
      </c>
      <c r="DU45" s="1101"/>
      <c r="DV45" s="254"/>
      <c r="DX45" s="177"/>
      <c r="DY45" s="177"/>
    </row>
    <row r="46" spans="1:129" ht="19.5" customHeight="1" thickTop="1" thickBot="1">
      <c r="A46" s="545"/>
      <c r="B46" s="84"/>
      <c r="C46" s="2118" t="s">
        <v>2062</v>
      </c>
      <c r="D46" s="2119"/>
      <c r="E46" s="2119"/>
      <c r="F46" s="2119"/>
      <c r="G46" s="2119"/>
      <c r="H46" s="2119"/>
      <c r="I46" s="2120"/>
      <c r="J46" s="969"/>
      <c r="K46" s="849"/>
      <c r="L46" s="2105" t="s">
        <v>584</v>
      </c>
      <c r="M46" s="2106"/>
      <c r="N46" s="2107"/>
      <c r="O46" s="2108" t="s">
        <v>1685</v>
      </c>
      <c r="P46" s="2108"/>
      <c r="Q46" s="2109">
        <v>0</v>
      </c>
      <c r="R46" s="2109"/>
      <c r="S46" s="2109"/>
      <c r="T46" s="2109"/>
      <c r="U46" s="2109">
        <v>0</v>
      </c>
      <c r="V46" s="2109"/>
      <c r="W46" s="2109"/>
      <c r="X46" s="2109"/>
      <c r="Y46" s="2110">
        <v>3.5400000000000001E-2</v>
      </c>
      <c r="Z46" s="2110"/>
      <c r="AA46" s="2110"/>
      <c r="AB46" s="2110"/>
      <c r="AC46" s="2110">
        <v>0</v>
      </c>
      <c r="AD46" s="2110"/>
      <c r="AE46" s="2110"/>
      <c r="AF46" s="2110"/>
      <c r="AG46" s="2109">
        <v>0</v>
      </c>
      <c r="AH46" s="2109"/>
      <c r="AI46" s="2109"/>
      <c r="AJ46" s="2109"/>
      <c r="AK46" s="2599" t="s">
        <v>1978</v>
      </c>
      <c r="AL46" s="2600"/>
      <c r="AM46" s="2600"/>
      <c r="AN46" s="2601"/>
      <c r="AO46" s="2601"/>
      <c r="AP46" s="2601"/>
      <c r="AQ46" s="2601"/>
      <c r="AR46" s="2601"/>
      <c r="AS46" s="2601"/>
      <c r="AT46" s="2602"/>
      <c r="AU46" s="72"/>
      <c r="AV46" s="160" t="b">
        <v>0</v>
      </c>
      <c r="AW46" s="332">
        <f>IF(AV46=TRUE,AV46*1,0)</f>
        <v>0</v>
      </c>
      <c r="AX46" s="332" t="s">
        <v>1913</v>
      </c>
      <c r="AY46" s="246" t="str">
        <f>TEXT(BR46,"000")</f>
        <v>938</v>
      </c>
      <c r="AZ46" s="246">
        <f>AW46</f>
        <v>0</v>
      </c>
      <c r="BA46" s="248" t="str">
        <f>VLOOKUP(O46,$BE$71:$BF$72,2,FALSE)</f>
        <v>82</v>
      </c>
      <c r="BB46" s="248" t="str">
        <f t="shared" si="20"/>
        <v>00</v>
      </c>
      <c r="BC46" s="644" t="s">
        <v>1692</v>
      </c>
      <c r="BD46" s="248">
        <f>ROW(C46)</f>
        <v>46</v>
      </c>
      <c r="BE46" s="248">
        <f>IF(AY46&amp;BC46=AY44&amp;BC44,BE44+1,1)</f>
        <v>1</v>
      </c>
      <c r="BF46" s="615" t="str">
        <f>AY46&amp;BC46&amp;BE46</f>
        <v>938000001</v>
      </c>
      <c r="BG46" s="609"/>
      <c r="BH46" s="610"/>
      <c r="BI46" s="609" t="str">
        <f>BR46&amp;"01"</f>
        <v>93801</v>
      </c>
      <c r="BJ46" s="609">
        <f>IF(L46=$BC$2,1,0)</f>
        <v>1</v>
      </c>
      <c r="BK46" s="248">
        <f>AZ46</f>
        <v>0</v>
      </c>
      <c r="BL46" s="838" t="str">
        <f>IF(AW46=1,Q46,"")</f>
        <v/>
      </c>
      <c r="BM46" s="838" t="str">
        <f>IF(AW46=1,U46,"")</f>
        <v/>
      </c>
      <c r="BN46" s="837" t="str">
        <f>IF(AW46=0,"",Y46)</f>
        <v/>
      </c>
      <c r="BO46" s="837" t="str">
        <f>IF(AW46=0,"",AC46)</f>
        <v/>
      </c>
      <c r="BP46" s="838" t="str">
        <f>IF(AW46=0,"",AG46)</f>
        <v/>
      </c>
      <c r="BR46" s="248">
        <v>938</v>
      </c>
      <c r="BZ46" s="517" t="s">
        <v>1254</v>
      </c>
      <c r="CA46" s="517" t="str">
        <f t="shared" si="19"/>
        <v>1601605</v>
      </c>
      <c r="CB46" s="525" t="s">
        <v>625</v>
      </c>
      <c r="CC46" s="254"/>
      <c r="CD46" s="179">
        <v>6100</v>
      </c>
      <c r="CE46" s="179" t="s">
        <v>4338</v>
      </c>
      <c r="CF46" s="179">
        <v>6100</v>
      </c>
      <c r="CG46" s="254"/>
      <c r="CH46" s="186" t="s">
        <v>184</v>
      </c>
      <c r="CI46" s="186" t="s">
        <v>21</v>
      </c>
      <c r="CJ46" s="186">
        <v>100</v>
      </c>
      <c r="CK46" s="186" t="s">
        <v>170</v>
      </c>
      <c r="CL46" s="186" t="s">
        <v>363</v>
      </c>
      <c r="CM46" s="186"/>
      <c r="CN46" s="186"/>
      <c r="CO46" s="187" t="s">
        <v>183</v>
      </c>
      <c r="CP46" s="245" t="str">
        <f>ASC(SUBSTITUTE(SUBSTITUTE(SUBSTITUTE(SUBSTITUTE(T(記入シート1!I60),"ヴ","ウﾞ"),"―","ー"),"－","‐"),"～","ー"))</f>
        <v/>
      </c>
      <c r="CQ46" s="167"/>
      <c r="CR46" s="173"/>
      <c r="CS46" s="173"/>
      <c r="CT46" s="173"/>
      <c r="CU46" s="173"/>
      <c r="CV46" s="169"/>
      <c r="CW46" s="189" t="s">
        <v>4307</v>
      </c>
      <c r="CX46" s="189"/>
      <c r="CY46" s="197" t="s">
        <v>4308</v>
      </c>
      <c r="CZ46" s="211"/>
      <c r="DA46" s="197"/>
      <c r="DB46" s="190" t="s">
        <v>3862</v>
      </c>
      <c r="DC46" s="194" t="s">
        <v>3863</v>
      </c>
      <c r="DD46" s="191">
        <f>IF(AV67=2,2,1)</f>
        <v>1</v>
      </c>
      <c r="DE46" s="173"/>
      <c r="DF46" s="173"/>
      <c r="DG46" s="173"/>
      <c r="DH46" s="551" t="s">
        <v>1605</v>
      </c>
      <c r="DI46" s="235" t="s">
        <v>1884</v>
      </c>
      <c r="DJ46" s="197"/>
      <c r="DK46" s="198" t="str">
        <f t="shared" si="17"/>
        <v>93901Q34</v>
      </c>
      <c r="DL46" s="199" t="s">
        <v>2136</v>
      </c>
      <c r="DM46" s="200" t="s">
        <v>2130</v>
      </c>
      <c r="DN46" s="239" t="str">
        <f>T(記入シート1!I67)</f>
        <v/>
      </c>
      <c r="DO46" s="284"/>
      <c r="DP46" s="284"/>
      <c r="DQ46" s="538"/>
      <c r="DR46" s="538"/>
      <c r="DS46" s="538"/>
      <c r="DT46" s="538"/>
      <c r="DU46" s="538"/>
      <c r="DV46" s="254"/>
      <c r="DX46" s="177"/>
      <c r="DY46" s="177"/>
    </row>
    <row r="47" spans="1:129" ht="19.5" customHeight="1" thickTop="1" thickBot="1">
      <c r="A47" s="545"/>
      <c r="B47" s="84"/>
      <c r="C47" s="2121"/>
      <c r="D47" s="2122"/>
      <c r="E47" s="2122"/>
      <c r="F47" s="2122"/>
      <c r="G47" s="2122"/>
      <c r="H47" s="2122"/>
      <c r="I47" s="2123"/>
      <c r="J47" s="2131" t="s">
        <v>1958</v>
      </c>
      <c r="K47" s="2131"/>
      <c r="L47" s="2131"/>
      <c r="M47" s="2131"/>
      <c r="N47" s="2132"/>
      <c r="O47" s="2133" t="s">
        <v>1955</v>
      </c>
      <c r="P47" s="2134"/>
      <c r="Q47" s="2134"/>
      <c r="R47" s="2134"/>
      <c r="S47" s="2134"/>
      <c r="T47" s="2134"/>
      <c r="U47" s="2134"/>
      <c r="V47" s="2134"/>
      <c r="W47" s="2134"/>
      <c r="X47" s="2135"/>
      <c r="Y47" s="2136" t="s">
        <v>2064</v>
      </c>
      <c r="Z47" s="2137"/>
      <c r="AA47" s="2137"/>
      <c r="AB47" s="2138"/>
      <c r="AC47" s="964"/>
      <c r="AD47" s="2137" t="s">
        <v>2065</v>
      </c>
      <c r="AE47" s="2137"/>
      <c r="AF47" s="2137"/>
      <c r="AG47" s="965"/>
      <c r="AH47" s="2375" t="s">
        <v>2066</v>
      </c>
      <c r="AI47" s="2375"/>
      <c r="AJ47" s="2376"/>
      <c r="AK47" s="966"/>
      <c r="AL47" s="967"/>
      <c r="AM47" s="967"/>
      <c r="AN47" s="967"/>
      <c r="AO47" s="967"/>
      <c r="AP47" s="967"/>
      <c r="AQ47" s="967"/>
      <c r="AR47" s="967"/>
      <c r="AS47" s="967"/>
      <c r="AT47" s="968"/>
      <c r="AU47" s="72"/>
      <c r="AV47" s="160" t="str">
        <f>LEFT(O47,2)</f>
        <v>30</v>
      </c>
      <c r="AW47" s="958">
        <v>0</v>
      </c>
      <c r="AX47" s="672" t="str">
        <f>IF(AND(AV46=TRUE,OR(AV47="00",AV47="",AW47=0)),"NG","OK")</f>
        <v>OK</v>
      </c>
      <c r="AY47" s="672" t="s">
        <v>1957</v>
      </c>
      <c r="BZ47" s="517" t="s">
        <v>1255</v>
      </c>
      <c r="CA47" s="517" t="str">
        <f t="shared" si="19"/>
        <v>1601607</v>
      </c>
      <c r="CB47" s="525" t="s">
        <v>626</v>
      </c>
      <c r="CC47" s="254"/>
      <c r="CD47" s="179">
        <v>6101</v>
      </c>
      <c r="CE47" s="179" t="s">
        <v>4339</v>
      </c>
      <c r="CF47" s="179">
        <v>6101</v>
      </c>
      <c r="CG47" s="254"/>
      <c r="CH47" s="186" t="s">
        <v>368</v>
      </c>
      <c r="CI47" s="186" t="s">
        <v>20</v>
      </c>
      <c r="CJ47" s="186">
        <v>100</v>
      </c>
      <c r="CK47" s="186" t="s">
        <v>170</v>
      </c>
      <c r="CL47" s="186" t="s">
        <v>87</v>
      </c>
      <c r="CM47" s="186"/>
      <c r="CN47" s="186" t="s">
        <v>551</v>
      </c>
      <c r="CO47" s="187" t="s">
        <v>187</v>
      </c>
      <c r="CP47" s="245" t="str">
        <f>DBCS(SUBSTITUTE(SUBSTITUTE(SUBSTITUTE(T(記入シート1!I61),"―","ー"),"－","‐"),"～","ー"))</f>
        <v/>
      </c>
      <c r="CQ47" s="167"/>
      <c r="CR47" s="173"/>
      <c r="CS47" s="173"/>
      <c r="CT47" s="173"/>
      <c r="CU47" s="173"/>
      <c r="CV47" s="169"/>
      <c r="CW47" s="189" t="s">
        <v>4309</v>
      </c>
      <c r="CX47" s="189"/>
      <c r="CY47" s="197" t="s">
        <v>3063</v>
      </c>
      <c r="CZ47" s="211"/>
      <c r="DA47" s="197"/>
      <c r="DB47" s="190" t="s">
        <v>3862</v>
      </c>
      <c r="DC47" s="194" t="s">
        <v>3864</v>
      </c>
      <c r="DD47" s="191">
        <f>IF(AV68=2,1,0)</f>
        <v>0</v>
      </c>
      <c r="DE47" s="173"/>
      <c r="DF47" s="173"/>
      <c r="DG47" s="173"/>
      <c r="DH47" s="551" t="s">
        <v>1605</v>
      </c>
      <c r="DI47" s="235" t="s">
        <v>2117</v>
      </c>
      <c r="DJ47" s="197"/>
      <c r="DK47" s="198" t="str">
        <f t="shared" si="17"/>
        <v>93901Q35</v>
      </c>
      <c r="DL47" s="199" t="s">
        <v>2136</v>
      </c>
      <c r="DM47" s="200" t="s">
        <v>2131</v>
      </c>
      <c r="DN47" s="239" t="str">
        <f>ASC(記入シート1!I43)</f>
        <v/>
      </c>
      <c r="DO47" s="284"/>
      <c r="DP47" s="284"/>
      <c r="DQ47" s="538"/>
      <c r="DR47" s="538"/>
      <c r="DS47" s="538"/>
      <c r="DT47" s="538"/>
      <c r="DU47" s="538"/>
      <c r="DV47" s="254"/>
      <c r="DX47" s="177"/>
      <c r="DY47" s="177"/>
    </row>
    <row r="48" spans="1:129" ht="19.5" hidden="1" customHeight="1" thickTop="1" thickBot="1">
      <c r="A48" s="545" t="s">
        <v>1210</v>
      </c>
      <c r="B48" s="84"/>
      <c r="C48" s="2125" t="s">
        <v>2316</v>
      </c>
      <c r="D48" s="2126"/>
      <c r="E48" s="2126"/>
      <c r="F48" s="2126"/>
      <c r="G48" s="2126"/>
      <c r="H48" s="2126"/>
      <c r="I48" s="2127"/>
      <c r="J48" s="992"/>
      <c r="K48" s="993"/>
      <c r="L48" s="2105" t="s">
        <v>584</v>
      </c>
      <c r="M48" s="2106"/>
      <c r="N48" s="2107"/>
      <c r="O48" s="2108" t="s">
        <v>1685</v>
      </c>
      <c r="P48" s="2108"/>
      <c r="Q48" s="2109">
        <v>0</v>
      </c>
      <c r="R48" s="2109"/>
      <c r="S48" s="2109"/>
      <c r="T48" s="2109"/>
      <c r="U48" s="2109">
        <v>0</v>
      </c>
      <c r="V48" s="2109"/>
      <c r="W48" s="2109"/>
      <c r="X48" s="2109"/>
      <c r="Y48" s="2110">
        <v>0</v>
      </c>
      <c r="Z48" s="2110"/>
      <c r="AA48" s="2110"/>
      <c r="AB48" s="2110"/>
      <c r="AC48" s="2110">
        <v>0</v>
      </c>
      <c r="AD48" s="2110"/>
      <c r="AE48" s="2110"/>
      <c r="AF48" s="2110"/>
      <c r="AG48" s="2109">
        <v>0</v>
      </c>
      <c r="AH48" s="2109"/>
      <c r="AI48" s="2109"/>
      <c r="AJ48" s="2109"/>
      <c r="AK48" s="2151"/>
      <c r="AL48" s="2152"/>
      <c r="AM48" s="2152"/>
      <c r="AN48" s="2152"/>
      <c r="AO48" s="2152"/>
      <c r="AP48" s="2152"/>
      <c r="AQ48" s="2152"/>
      <c r="AR48" s="2152"/>
      <c r="AS48" s="2152"/>
      <c r="AT48" s="2153"/>
      <c r="AU48" s="72"/>
      <c r="AV48" s="160" t="b">
        <v>0</v>
      </c>
      <c r="AW48" s="332">
        <f>IF(AV48=TRUE,AV48*1,0)</f>
        <v>0</v>
      </c>
      <c r="AX48" s="332" t="s">
        <v>1914</v>
      </c>
      <c r="AY48" s="246" t="str">
        <f>TEXT(BR48,"000")</f>
        <v>939</v>
      </c>
      <c r="AZ48" s="246">
        <f>AW48</f>
        <v>0</v>
      </c>
      <c r="BA48" s="574" t="str">
        <f>VLOOKUP(O48,$BE$71:$BF$72,2,FALSE)</f>
        <v>82</v>
      </c>
      <c r="BB48" s="644" t="str">
        <f>$AZ$14</f>
        <v>00</v>
      </c>
      <c r="BC48" s="644" t="s">
        <v>1692</v>
      </c>
      <c r="BD48" s="574">
        <f>ROW(C48)</f>
        <v>48</v>
      </c>
      <c r="BE48" s="574">
        <f>IF(AY48&amp;BC48=AY46&amp;BC46,BE46+1,1)</f>
        <v>1</v>
      </c>
      <c r="BF48" s="615" t="str">
        <f>AY48&amp;BC48&amp;BE48</f>
        <v>939000001</v>
      </c>
      <c r="BG48" s="614"/>
      <c r="BH48" s="847"/>
      <c r="BI48" s="614" t="str">
        <f>BR48&amp;"01"</f>
        <v>93901</v>
      </c>
      <c r="BJ48" s="614">
        <f>IF(L48=$BC$2,1,0)</f>
        <v>1</v>
      </c>
      <c r="BK48" s="574">
        <f>AZ48</f>
        <v>0</v>
      </c>
      <c r="BL48" s="838" t="str">
        <f>IF(AW48=1,Q48,"")</f>
        <v/>
      </c>
      <c r="BM48" s="838" t="str">
        <f>IF(AW48=1,U48,"")</f>
        <v/>
      </c>
      <c r="BN48" s="837" t="str">
        <f>IF(AW48=0,"",Y48)</f>
        <v/>
      </c>
      <c r="BO48" s="837" t="str">
        <f>IF(AW48=0,"",AC48)</f>
        <v/>
      </c>
      <c r="BP48" s="838" t="str">
        <f>IF(AW48=0,"",AG48)</f>
        <v/>
      </c>
      <c r="BR48" s="248">
        <v>939</v>
      </c>
      <c r="BZ48" s="517" t="s">
        <v>1256</v>
      </c>
      <c r="CA48" s="517" t="str">
        <f t="shared" si="19"/>
        <v>1602484</v>
      </c>
      <c r="CB48" s="518" t="s">
        <v>627</v>
      </c>
      <c r="CC48" s="254"/>
      <c r="CD48" s="179">
        <v>6102</v>
      </c>
      <c r="CE48" s="179" t="s">
        <v>4340</v>
      </c>
      <c r="CF48" s="179">
        <v>6102</v>
      </c>
      <c r="CG48" s="254"/>
      <c r="CH48" s="186" t="s">
        <v>369</v>
      </c>
      <c r="CI48" s="186" t="s">
        <v>21</v>
      </c>
      <c r="CJ48" s="186">
        <v>100</v>
      </c>
      <c r="CK48" s="186" t="s">
        <v>170</v>
      </c>
      <c r="CL48" s="186" t="s">
        <v>87</v>
      </c>
      <c r="CM48" s="186"/>
      <c r="CN48" s="186"/>
      <c r="CO48" s="187" t="s">
        <v>180</v>
      </c>
      <c r="CP48" s="245" t="str">
        <f>ASC(SUBSTITUTE(SUBSTITUTE(SUBSTITUTE(T(記入シート1!I64),"―","ー"),"－","‐"),"～","ー"))</f>
        <v/>
      </c>
      <c r="CQ48" s="167"/>
      <c r="CR48" s="173"/>
      <c r="CS48" s="173"/>
      <c r="CT48" s="173"/>
      <c r="CU48" s="173"/>
      <c r="CV48" s="169"/>
      <c r="CW48" s="189" t="s">
        <v>1457</v>
      </c>
      <c r="CX48" s="189"/>
      <c r="CY48" s="197" t="s">
        <v>660</v>
      </c>
      <c r="CZ48" s="211" t="s">
        <v>301</v>
      </c>
      <c r="DA48" s="197"/>
      <c r="DB48" s="190" t="str">
        <f t="shared" ref="DB48:DB62" si="21">LEFT(DC48,3)</f>
        <v>931</v>
      </c>
      <c r="DC48" s="298" t="s">
        <v>1456</v>
      </c>
      <c r="DD48" s="191">
        <f>IF(AV19=TRUE,1,0)</f>
        <v>0</v>
      </c>
      <c r="DE48" s="173"/>
      <c r="DF48" s="173"/>
      <c r="DG48" s="173"/>
      <c r="DH48" s="551" t="s">
        <v>1605</v>
      </c>
      <c r="DI48" s="235" t="s">
        <v>2135</v>
      </c>
      <c r="DJ48" s="197" t="s">
        <v>2143</v>
      </c>
      <c r="DK48" s="198" t="str">
        <f t="shared" si="17"/>
        <v>93901Q36</v>
      </c>
      <c r="DL48" s="199" t="s">
        <v>2136</v>
      </c>
      <c r="DM48" s="200" t="s">
        <v>2132</v>
      </c>
      <c r="DN48" s="971" t="str">
        <f>""</f>
        <v/>
      </c>
      <c r="DO48" s="284"/>
      <c r="DP48" s="284"/>
      <c r="DQ48" s="538"/>
      <c r="DR48" s="538"/>
      <c r="DS48" s="538"/>
      <c r="DT48" s="538"/>
      <c r="DU48" s="538"/>
      <c r="DV48" s="254"/>
      <c r="DX48" s="177"/>
      <c r="DY48" s="177"/>
    </row>
    <row r="49" spans="1:129" ht="19.5" hidden="1" customHeight="1" thickTop="1">
      <c r="A49" s="545" t="s">
        <v>1210</v>
      </c>
      <c r="B49" s="84"/>
      <c r="C49" s="2128"/>
      <c r="D49" s="2129"/>
      <c r="E49" s="2129"/>
      <c r="F49" s="2129"/>
      <c r="G49" s="2129"/>
      <c r="H49" s="2129"/>
      <c r="I49" s="2130"/>
      <c r="J49" s="2139" t="s">
        <v>829</v>
      </c>
      <c r="K49" s="2140"/>
      <c r="L49" s="2141"/>
      <c r="M49" s="2141"/>
      <c r="N49" s="2142"/>
      <c r="O49" s="2143" t="s">
        <v>1876</v>
      </c>
      <c r="P49" s="2144"/>
      <c r="Q49" s="2144"/>
      <c r="R49" s="2144"/>
      <c r="S49" s="2144"/>
      <c r="T49" s="2144"/>
      <c r="U49" s="2144"/>
      <c r="V49" s="2144"/>
      <c r="W49" s="2144"/>
      <c r="X49" s="2145"/>
      <c r="Y49" s="2146" t="s">
        <v>2315</v>
      </c>
      <c r="Z49" s="2147"/>
      <c r="AA49" s="2148" t="s">
        <v>1876</v>
      </c>
      <c r="AB49" s="2149"/>
      <c r="AC49" s="2149"/>
      <c r="AD49" s="2149"/>
      <c r="AE49" s="2149"/>
      <c r="AF49" s="2149"/>
      <c r="AG49" s="2149"/>
      <c r="AH49" s="2149"/>
      <c r="AI49" s="2149"/>
      <c r="AJ49" s="2149"/>
      <c r="AK49" s="2149"/>
      <c r="AL49" s="2150"/>
      <c r="AM49" s="1239"/>
      <c r="AN49" s="1042"/>
      <c r="AO49" s="1042"/>
      <c r="AP49" s="1042"/>
      <c r="AQ49" s="1042"/>
      <c r="AR49" s="1042"/>
      <c r="AS49" s="1042"/>
      <c r="AT49" s="1240"/>
      <c r="AU49" s="72"/>
      <c r="AV49" s="512" t="str">
        <f>LEFT(O49,4)</f>
        <v>0000</v>
      </c>
      <c r="AW49" s="1036" t="str">
        <f>MID(O49,6,LEN(O49)-5)</f>
        <v>選択してください</v>
      </c>
      <c r="AY49" s="550" t="str">
        <f>IF(AV48=TRUE,IF(AND(AV49&lt;&gt;"0000",AV50&lt;&gt;"0000",LEFT(AV49,2)=LEFT(AV50,2)),"OK","NG"),"OK")</f>
        <v>OK</v>
      </c>
      <c r="AZ49" s="672" t="s">
        <v>2139</v>
      </c>
      <c r="BZ49" s="517">
        <v>1602485</v>
      </c>
      <c r="CA49" s="517" t="str">
        <f t="shared" si="19"/>
        <v>1602485</v>
      </c>
      <c r="CB49" s="518" t="s">
        <v>628</v>
      </c>
      <c r="CC49" s="254"/>
      <c r="CD49" s="179">
        <v>6103</v>
      </c>
      <c r="CE49" s="179" t="s">
        <v>4341</v>
      </c>
      <c r="CF49" s="179">
        <v>6103</v>
      </c>
      <c r="CG49" s="254"/>
      <c r="CH49" s="186" t="s">
        <v>23</v>
      </c>
      <c r="CI49" s="186" t="s">
        <v>21</v>
      </c>
      <c r="CJ49" s="186">
        <v>8</v>
      </c>
      <c r="CK49" s="186" t="s">
        <v>170</v>
      </c>
      <c r="CL49" s="186" t="s">
        <v>87</v>
      </c>
      <c r="CM49" s="186"/>
      <c r="CN49" s="186"/>
      <c r="CO49" s="187" t="s">
        <v>503</v>
      </c>
      <c r="CP49" s="245" t="str">
        <f>IF(記入シート1!AV69=TRUE,記入シート2!CP20,ASC(記入シート1!J71&amp;"-"&amp;記入シート1!M71))</f>
        <v>-</v>
      </c>
      <c r="CQ49" s="167"/>
      <c r="CR49" s="173"/>
      <c r="CS49" s="173"/>
      <c r="CT49" s="173"/>
      <c r="CU49" s="173"/>
      <c r="CV49" s="169"/>
      <c r="CW49" s="1295" t="s">
        <v>4724</v>
      </c>
      <c r="CX49" s="189"/>
      <c r="CY49" s="197" t="s">
        <v>660</v>
      </c>
      <c r="CZ49" s="211" t="s">
        <v>301</v>
      </c>
      <c r="DA49" s="197"/>
      <c r="DB49" s="190" t="str">
        <f t="shared" si="21"/>
        <v>932</v>
      </c>
      <c r="DC49" s="298" t="s">
        <v>4751</v>
      </c>
      <c r="DD49" s="1297">
        <f>CU3</f>
        <v>0</v>
      </c>
      <c r="DE49" s="173"/>
      <c r="DF49" s="173"/>
      <c r="DG49" s="173"/>
      <c r="DH49" s="551" t="s">
        <v>1605</v>
      </c>
      <c r="DI49" s="235" t="s">
        <v>3055</v>
      </c>
      <c r="DJ49" s="197"/>
      <c r="DK49" s="198" t="str">
        <f t="shared" si="17"/>
        <v>93901Q37</v>
      </c>
      <c r="DL49" s="199" t="s">
        <v>2136</v>
      </c>
      <c r="DM49" s="200" t="s">
        <v>3065</v>
      </c>
      <c r="DN49" s="239" t="str">
        <f>ASC(記入シート1!AE31)</f>
        <v/>
      </c>
      <c r="DO49" s="284"/>
      <c r="DP49" s="284"/>
      <c r="DQ49" s="538"/>
      <c r="DR49" s="538"/>
      <c r="DS49" s="538"/>
      <c r="DT49" s="538"/>
      <c r="DU49" s="538"/>
      <c r="DV49" s="254"/>
      <c r="DX49" s="177"/>
      <c r="DY49" s="177"/>
    </row>
    <row r="50" spans="1:129" ht="19.5" hidden="1" customHeight="1" thickBot="1">
      <c r="A50" s="545" t="s">
        <v>1210</v>
      </c>
      <c r="B50" s="84"/>
      <c r="C50" s="2128"/>
      <c r="D50" s="2129"/>
      <c r="E50" s="2129"/>
      <c r="F50" s="2129"/>
      <c r="G50" s="2129"/>
      <c r="H50" s="2129"/>
      <c r="I50" s="2130"/>
      <c r="J50" s="578"/>
      <c r="K50" s="850"/>
      <c r="L50" s="1235"/>
      <c r="M50" s="1235"/>
      <c r="N50" s="1236"/>
      <c r="O50" s="1043"/>
      <c r="P50" s="1044"/>
      <c r="Q50" s="1045"/>
      <c r="R50" s="1046"/>
      <c r="S50" s="1046"/>
      <c r="T50" s="1047"/>
      <c r="U50" s="1045"/>
      <c r="V50" s="1046"/>
      <c r="W50" s="1046"/>
      <c r="X50" s="1047"/>
      <c r="Y50" s="1048"/>
      <c r="Z50" s="1049"/>
      <c r="AA50" s="1049"/>
      <c r="AB50" s="1050"/>
      <c r="AC50" s="1048"/>
      <c r="AD50" s="1049"/>
      <c r="AE50" s="1049"/>
      <c r="AF50" s="1050"/>
      <c r="AG50" s="1045"/>
      <c r="AH50" s="1046"/>
      <c r="AI50" s="1046"/>
      <c r="AJ50" s="1047"/>
      <c r="AK50" s="1051"/>
      <c r="AL50" s="1052"/>
      <c r="AM50" s="1237"/>
      <c r="AN50" s="1237"/>
      <c r="AO50" s="1237"/>
      <c r="AP50" s="1237"/>
      <c r="AQ50" s="1237"/>
      <c r="AR50" s="1237"/>
      <c r="AS50" s="1237"/>
      <c r="AT50" s="1238"/>
      <c r="AU50" s="72"/>
      <c r="AV50" s="512" t="str">
        <f>LEFT(AA49,4)</f>
        <v>0000</v>
      </c>
      <c r="AW50" s="4" t="str">
        <f>MID(AA49,6,LEN(AA49)-5)</f>
        <v>選択してください</v>
      </c>
      <c r="AX50" s="1034">
        <f>COUNTA(【多店舗用】記入シート3!B9:B508)</f>
        <v>1</v>
      </c>
      <c r="AY50" s="546"/>
      <c r="AZ50" s="546"/>
      <c r="BA50" s="541"/>
      <c r="BB50" s="541"/>
      <c r="BC50" s="526"/>
      <c r="BD50" s="541"/>
      <c r="BE50" s="541"/>
      <c r="BF50" s="641"/>
      <c r="BG50" s="539"/>
      <c r="BH50" s="1055"/>
      <c r="BI50" s="539"/>
      <c r="BJ50" s="539"/>
      <c r="BK50" s="541"/>
      <c r="BL50" s="1056"/>
      <c r="BM50" s="1056"/>
      <c r="BN50" s="1057"/>
      <c r="BO50" s="1057"/>
      <c r="BP50" s="1056"/>
      <c r="BQ50" s="5"/>
      <c r="BR50" s="541"/>
      <c r="BZ50" s="517" t="s">
        <v>1257</v>
      </c>
      <c r="CA50" s="517" t="str">
        <f t="shared" si="19"/>
        <v>1604187</v>
      </c>
      <c r="CB50" s="518" t="s">
        <v>1291</v>
      </c>
      <c r="CC50" s="288"/>
      <c r="CD50" s="179">
        <v>6104</v>
      </c>
      <c r="CE50" s="179" t="s">
        <v>4342</v>
      </c>
      <c r="CF50" s="179">
        <v>6104</v>
      </c>
      <c r="CG50" s="288"/>
      <c r="CH50" s="186" t="s">
        <v>22</v>
      </c>
      <c r="CI50" s="186" t="s">
        <v>20</v>
      </c>
      <c r="CJ50" s="186">
        <v>255</v>
      </c>
      <c r="CK50" s="186" t="s">
        <v>170</v>
      </c>
      <c r="CL50" s="186" t="s">
        <v>87</v>
      </c>
      <c r="CM50" s="186"/>
      <c r="CN50" s="186"/>
      <c r="CO50" s="187" t="s">
        <v>505</v>
      </c>
      <c r="CP50" s="245" t="str">
        <f>IF(記入シート1!AV69=TRUE,CP21,T(記入シート1!AW72)&amp;"　"&amp;SUBSTITUTE(SUBSTITUTE(SUBSTITUTE(SUBSTITUTE(T(記入シート1!N72),"　","")," ",""),"―","ー"),"－","‐")&amp;"　"&amp;SUBSTITUTE(SUBSTITUTE(SUBSTITUTE(SUBSTITUTE(T(記入シート1!V72),"　","")," ",""),"―","ー"),"－","‐")&amp;"　"&amp;SUBSTITUTE(SUBSTITUTE(SUBSTITUTE(SUBSTITUTE(T(記入シート1!AD72),"　","")," ",""),"―","ー"),"－","‐")&amp;IF(記入シート1!AL72="","","　"&amp;SUBSTITUTE(SUBSTITUTE(SUBSTITUTE(SUBSTITUTE(T(記入シート1!AL72),"　","")," ",""),"―","ー"),"－","‐")))</f>
        <v>選択して下さい　　　</v>
      </c>
      <c r="CQ50" s="167"/>
      <c r="CR50" s="173"/>
      <c r="CS50" s="173"/>
      <c r="CT50" s="173"/>
      <c r="CU50" s="173"/>
      <c r="CV50" s="169"/>
      <c r="CW50" s="1318" t="s">
        <v>4844</v>
      </c>
      <c r="CX50" s="189"/>
      <c r="CY50" s="197" t="s">
        <v>660</v>
      </c>
      <c r="CZ50" s="211" t="s">
        <v>301</v>
      </c>
      <c r="DA50" s="197"/>
      <c r="DB50" s="190" t="s">
        <v>4313</v>
      </c>
      <c r="DC50" s="298" t="s">
        <v>4316</v>
      </c>
      <c r="DD50" s="1297">
        <f>CU17</f>
        <v>0</v>
      </c>
      <c r="DE50" s="293"/>
      <c r="DF50" s="173"/>
      <c r="DG50" s="173"/>
      <c r="DH50" s="551" t="s">
        <v>1605</v>
      </c>
      <c r="DI50" s="235" t="s">
        <v>3056</v>
      </c>
      <c r="DJ50" s="197"/>
      <c r="DK50" s="198" t="str">
        <f t="shared" si="17"/>
        <v>93901Q38</v>
      </c>
      <c r="DL50" s="199" t="s">
        <v>2136</v>
      </c>
      <c r="DM50" s="200" t="s">
        <v>3066</v>
      </c>
      <c r="DN50" s="239" t="str">
        <f>IF(AV49="0000","",AV49)</f>
        <v/>
      </c>
      <c r="DO50" s="284"/>
      <c r="DP50" s="284"/>
      <c r="DQ50" s="538"/>
      <c r="DR50" s="538"/>
      <c r="DS50" s="538"/>
      <c r="DT50" s="538"/>
      <c r="DU50" s="538"/>
      <c r="DV50" s="254"/>
      <c r="DX50" s="177"/>
      <c r="DY50" s="177"/>
    </row>
    <row r="51" spans="1:129" ht="19.5" hidden="1" customHeight="1" thickTop="1" thickBot="1">
      <c r="A51" s="545" t="s">
        <v>1210</v>
      </c>
      <c r="B51" s="84"/>
      <c r="C51" s="2121"/>
      <c r="D51" s="2122"/>
      <c r="E51" s="2122"/>
      <c r="F51" s="2122"/>
      <c r="G51" s="2122"/>
      <c r="H51" s="2122"/>
      <c r="I51" s="2123"/>
      <c r="J51" s="969"/>
      <c r="K51" s="849"/>
      <c r="L51" s="1241"/>
      <c r="M51" s="1242"/>
      <c r="N51" s="1243"/>
      <c r="O51" s="1244"/>
      <c r="P51" s="1245"/>
      <c r="Q51" s="1246"/>
      <c r="R51" s="1224"/>
      <c r="S51" s="1224"/>
      <c r="T51" s="1247"/>
      <c r="U51" s="1246"/>
      <c r="V51" s="1224"/>
      <c r="W51" s="1224"/>
      <c r="X51" s="1247"/>
      <c r="Y51" s="1248"/>
      <c r="Z51" s="1249"/>
      <c r="AA51" s="1249"/>
      <c r="AB51" s="1250"/>
      <c r="AC51" s="1248"/>
      <c r="AD51" s="1249"/>
      <c r="AE51" s="1249"/>
      <c r="AF51" s="1250"/>
      <c r="AG51" s="1246"/>
      <c r="AH51" s="1224"/>
      <c r="AI51" s="1224"/>
      <c r="AJ51" s="1247"/>
      <c r="AK51" s="1251"/>
      <c r="AL51" s="1252"/>
      <c r="AM51" s="1252"/>
      <c r="AN51" s="1252"/>
      <c r="AO51" s="1252"/>
      <c r="AP51" s="1252"/>
      <c r="AQ51" s="1252"/>
      <c r="AR51" s="1252"/>
      <c r="AS51" s="1252"/>
      <c r="AT51" s="1253"/>
      <c r="AU51" s="72"/>
      <c r="AW51" s="617"/>
      <c r="AX51" s="617"/>
      <c r="AY51" s="617"/>
      <c r="AZ51" s="617"/>
      <c r="BA51" s="1037"/>
      <c r="BB51" s="1037"/>
      <c r="BC51" s="704"/>
      <c r="BD51" s="1037"/>
      <c r="BE51" s="1037"/>
      <c r="BF51" s="705"/>
      <c r="BG51" s="1038"/>
      <c r="BH51" s="1039"/>
      <c r="BI51" s="1038"/>
      <c r="BJ51" s="1038"/>
      <c r="BK51" s="1037"/>
      <c r="BL51" s="1040"/>
      <c r="BM51" s="1040"/>
      <c r="BN51" s="1041"/>
      <c r="BO51" s="1041"/>
      <c r="BP51" s="1040"/>
      <c r="BQ51" s="5"/>
      <c r="BR51" s="1037"/>
      <c r="BZ51" s="517" t="s">
        <v>1258</v>
      </c>
      <c r="CA51" s="517" t="str">
        <f t="shared" si="19"/>
        <v>1605143</v>
      </c>
      <c r="CB51" s="518" t="s">
        <v>1292</v>
      </c>
      <c r="CC51" s="294"/>
      <c r="CD51" s="179">
        <v>6105</v>
      </c>
      <c r="CE51" s="179" t="s">
        <v>4343</v>
      </c>
      <c r="CF51" s="179">
        <v>6105</v>
      </c>
      <c r="CG51" s="294"/>
      <c r="CH51" s="186" t="s">
        <v>769</v>
      </c>
      <c r="CI51" s="186" t="s">
        <v>21</v>
      </c>
      <c r="CJ51" s="186">
        <v>255</v>
      </c>
      <c r="CK51" s="186" t="s">
        <v>170</v>
      </c>
      <c r="CL51" s="186" t="s">
        <v>87</v>
      </c>
      <c r="CM51" s="186"/>
      <c r="CN51" s="186"/>
      <c r="CO51" s="187" t="s">
        <v>506</v>
      </c>
      <c r="CP51" s="245" t="str">
        <f>IF(記入シート1!AV69=TRUE,CP19,ASC(記入シート1!J70)&amp;" "&amp;ASC(SUBSTITUTE(SUBSTITUTE(SUBSTITUTE(SUBSTITUTE(SUBSTITUTE(記入シート1!O70,"　","")," ",""),"ヴ","ウﾞ"),"・",""),"－","‐"))&amp;" "&amp;ASC(SUBSTITUTE(SUBSTITUTE(SUBSTITUTE(SUBSTITUTE(SUBSTITUTE(記入シート1!Z70,"　","")," ",""),"ヴ","ウﾞ"),"・",""),"－","‐"))&amp;IF(記入シート1!AK70="",""," "&amp;ASC(SUBSTITUTE(SUBSTITUTE(SUBSTITUTE(SUBSTITUTE(SUBSTITUTE(記入シート1!AK70,"　","")," ",""),"ヴ","ウﾞ"),"・",""),"－","‐"))))</f>
        <v xml:space="preserve">(自動表示)  </v>
      </c>
      <c r="CQ51" s="167"/>
      <c r="CR51" s="173"/>
      <c r="CS51" s="173"/>
      <c r="CT51" s="173"/>
      <c r="CU51" s="173"/>
      <c r="CV51" s="169"/>
      <c r="CW51" s="189" t="s">
        <v>776</v>
      </c>
      <c r="CX51" s="189"/>
      <c r="CY51" s="197" t="s">
        <v>660</v>
      </c>
      <c r="CZ51" s="211" t="s">
        <v>301</v>
      </c>
      <c r="DA51" s="197"/>
      <c r="DB51" s="190" t="str">
        <f t="shared" si="21"/>
        <v>935</v>
      </c>
      <c r="DC51" s="298" t="s">
        <v>1634</v>
      </c>
      <c r="DD51" s="191">
        <f>IF(AV21=TRUE,1,0)</f>
        <v>0</v>
      </c>
      <c r="DE51" s="293"/>
      <c r="DF51" s="173"/>
      <c r="DG51" s="173"/>
      <c r="DH51" s="551" t="s">
        <v>1605</v>
      </c>
      <c r="DI51" s="235" t="s">
        <v>3057</v>
      </c>
      <c r="DJ51" s="197"/>
      <c r="DK51" s="198" t="str">
        <f t="shared" si="17"/>
        <v>93901Q39</v>
      </c>
      <c r="DL51" s="199" t="s">
        <v>2136</v>
      </c>
      <c r="DM51" s="200" t="s">
        <v>3067</v>
      </c>
      <c r="DN51" s="239" t="str">
        <f>IF(AV50="0000","",AV50)</f>
        <v/>
      </c>
      <c r="DO51" s="284"/>
      <c r="DP51" s="284"/>
      <c r="DQ51" s="538"/>
      <c r="DR51" s="538"/>
      <c r="DS51" s="538"/>
      <c r="DT51" s="538"/>
      <c r="DU51" s="538"/>
      <c r="DV51" s="254"/>
      <c r="DX51" s="177"/>
      <c r="DY51" s="177"/>
    </row>
    <row r="52" spans="1:129" ht="19.5" customHeight="1" thickTop="1" thickBot="1">
      <c r="A52" s="545"/>
      <c r="B52" s="84"/>
      <c r="C52" s="2125" t="s">
        <v>3414</v>
      </c>
      <c r="D52" s="2126"/>
      <c r="E52" s="2126"/>
      <c r="F52" s="2126"/>
      <c r="G52" s="2126"/>
      <c r="H52" s="2126"/>
      <c r="I52" s="2127"/>
      <c r="J52" s="1267"/>
      <c r="K52" s="993"/>
      <c r="L52" s="2105" t="s">
        <v>584</v>
      </c>
      <c r="M52" s="2106"/>
      <c r="N52" s="2107"/>
      <c r="O52" s="2108" t="s">
        <v>1685</v>
      </c>
      <c r="P52" s="2108"/>
      <c r="Q52" s="2109">
        <v>0</v>
      </c>
      <c r="R52" s="2109"/>
      <c r="S52" s="2109"/>
      <c r="T52" s="2109"/>
      <c r="U52" s="2109">
        <v>0</v>
      </c>
      <c r="V52" s="2109"/>
      <c r="W52" s="2109"/>
      <c r="X52" s="2109"/>
      <c r="Y52" s="2110">
        <v>3.5400000000000001E-2</v>
      </c>
      <c r="Z52" s="2110"/>
      <c r="AA52" s="2110"/>
      <c r="AB52" s="2110"/>
      <c r="AC52" s="2110">
        <v>0</v>
      </c>
      <c r="AD52" s="2110"/>
      <c r="AE52" s="2110"/>
      <c r="AF52" s="2110"/>
      <c r="AG52" s="2109">
        <v>0</v>
      </c>
      <c r="AH52" s="2109"/>
      <c r="AI52" s="2109"/>
      <c r="AJ52" s="2109"/>
      <c r="AK52" s="2385"/>
      <c r="AL52" s="2386"/>
      <c r="AM52" s="2386"/>
      <c r="AN52" s="2386"/>
      <c r="AO52" s="2386"/>
      <c r="AP52" s="2386"/>
      <c r="AQ52" s="2386"/>
      <c r="AR52" s="2386"/>
      <c r="AS52" s="2386"/>
      <c r="AT52" s="2387"/>
      <c r="AU52" s="72"/>
      <c r="AV52" s="160" t="b">
        <v>0</v>
      </c>
      <c r="AW52" s="332">
        <f>IF(AV52=TRUE,AV52*1,0)</f>
        <v>0</v>
      </c>
      <c r="AX52" s="332" t="s">
        <v>3416</v>
      </c>
      <c r="AY52" s="246" t="str">
        <f>TEXT(BR52,"000")</f>
        <v>940</v>
      </c>
      <c r="AZ52" s="246">
        <f>AW52</f>
        <v>0</v>
      </c>
      <c r="BA52" s="574" t="str">
        <f>VLOOKUP(O52,$BE$71:$BF$72,2,FALSE)</f>
        <v>82</v>
      </c>
      <c r="BB52" s="644" t="str">
        <f>$AZ$14</f>
        <v>00</v>
      </c>
      <c r="BC52" s="644" t="s">
        <v>1692</v>
      </c>
      <c r="BD52" s="574">
        <f>ROW(C52)</f>
        <v>52</v>
      </c>
      <c r="BE52" s="574">
        <f>IF(AY52&amp;BC52=AY50&amp;BC50,BE50+1,1)</f>
        <v>1</v>
      </c>
      <c r="BF52" s="615" t="str">
        <f>AY52&amp;BC52&amp;BE52</f>
        <v>940000001</v>
      </c>
      <c r="BG52" s="614"/>
      <c r="BH52" s="847"/>
      <c r="BI52" s="614" t="str">
        <f>BR52&amp;"01"</f>
        <v>94001</v>
      </c>
      <c r="BJ52" s="614">
        <f>IF(L52=$BC$2,1,0)</f>
        <v>1</v>
      </c>
      <c r="BK52" s="574">
        <f>AZ52</f>
        <v>0</v>
      </c>
      <c r="BL52" s="838" t="str">
        <f>IF(AW52=1,Q52,"")</f>
        <v/>
      </c>
      <c r="BM52" s="838" t="str">
        <f>IF(AW52=1,U52,"")</f>
        <v/>
      </c>
      <c r="BN52" s="837" t="str">
        <f>IF(AW52=0,"",Y52)</f>
        <v/>
      </c>
      <c r="BO52" s="837" t="str">
        <f>IF(AW52=0,"",AC52)</f>
        <v/>
      </c>
      <c r="BP52" s="838" t="str">
        <f>IF(AW52=0,"",AG52)</f>
        <v/>
      </c>
      <c r="BR52" s="248">
        <v>940</v>
      </c>
      <c r="BZ52" s="517" t="s">
        <v>1259</v>
      </c>
      <c r="CA52" s="517" t="str">
        <f t="shared" si="19"/>
        <v>1605144</v>
      </c>
      <c r="CB52" s="518" t="s">
        <v>1293</v>
      </c>
      <c r="CC52" s="294"/>
      <c r="CD52" s="179">
        <v>6106</v>
      </c>
      <c r="CE52" s="179" t="s">
        <v>4344</v>
      </c>
      <c r="CF52" s="179">
        <v>6106</v>
      </c>
      <c r="CG52" s="294"/>
      <c r="CH52" s="547" t="s">
        <v>1448</v>
      </c>
      <c r="CI52" s="547" t="s">
        <v>1449</v>
      </c>
      <c r="CJ52" s="547">
        <v>13</v>
      </c>
      <c r="CK52" s="547"/>
      <c r="CL52" s="547"/>
      <c r="CM52" s="547"/>
      <c r="CN52" s="547"/>
      <c r="CO52" s="548" t="s">
        <v>1450</v>
      </c>
      <c r="CP52" s="549" t="str">
        <f>ASC(記入シート1!I77)</f>
        <v/>
      </c>
      <c r="CQ52" s="167"/>
      <c r="CR52" s="173"/>
      <c r="CS52" s="173"/>
      <c r="CT52" s="173"/>
      <c r="CU52" s="173"/>
      <c r="CV52" s="169"/>
      <c r="CW52" s="189" t="s">
        <v>1672</v>
      </c>
      <c r="CX52" s="189"/>
      <c r="CY52" s="197" t="s">
        <v>660</v>
      </c>
      <c r="CZ52" s="211"/>
      <c r="DA52" s="197"/>
      <c r="DB52" s="190" t="str">
        <f t="shared" si="21"/>
        <v>933</v>
      </c>
      <c r="DC52" s="298" t="s">
        <v>1674</v>
      </c>
      <c r="DD52" s="191">
        <f>IF(AV64=TRUE,1,0)</f>
        <v>0</v>
      </c>
      <c r="DE52" s="293"/>
      <c r="DF52" s="173"/>
      <c r="DG52" s="173"/>
      <c r="DH52" s="551" t="s">
        <v>1605</v>
      </c>
      <c r="DI52" s="235" t="s">
        <v>3058</v>
      </c>
      <c r="DJ52" s="197" t="s">
        <v>3062</v>
      </c>
      <c r="DK52" s="198" t="str">
        <f t="shared" si="17"/>
        <v>93901Q3A</v>
      </c>
      <c r="DL52" s="199" t="s">
        <v>2136</v>
      </c>
      <c r="DM52" s="200" t="s">
        <v>3068</v>
      </c>
      <c r="DN52" s="971" t="str">
        <f>""</f>
        <v/>
      </c>
      <c r="DO52" s="284"/>
      <c r="DP52" s="284"/>
      <c r="DQ52" s="538"/>
      <c r="DR52" s="538"/>
      <c r="DS52" s="538"/>
      <c r="DT52" s="538"/>
      <c r="DU52" s="538"/>
      <c r="DV52" s="254"/>
      <c r="DX52" s="177"/>
      <c r="DY52" s="177"/>
    </row>
    <row r="53" spans="1:129" ht="19.5" customHeight="1" thickTop="1" thickBot="1">
      <c r="A53" s="545"/>
      <c r="B53" s="84"/>
      <c r="C53" s="2128"/>
      <c r="D53" s="2129"/>
      <c r="E53" s="2129"/>
      <c r="F53" s="2129"/>
      <c r="G53" s="2129"/>
      <c r="H53" s="2129"/>
      <c r="I53" s="2130"/>
      <c r="J53" s="2388" t="s">
        <v>3385</v>
      </c>
      <c r="K53" s="2389"/>
      <c r="L53" s="2389"/>
      <c r="M53" s="2389"/>
      <c r="N53" s="2390"/>
      <c r="O53" s="2391" t="s">
        <v>3401</v>
      </c>
      <c r="P53" s="2392"/>
      <c r="Q53" s="2392"/>
      <c r="R53" s="2392"/>
      <c r="S53" s="2392"/>
      <c r="T53" s="2392"/>
      <c r="U53" s="2392"/>
      <c r="V53" s="2392"/>
      <c r="W53" s="2392"/>
      <c r="X53" s="2393"/>
      <c r="Y53" s="2394" t="s">
        <v>3410</v>
      </c>
      <c r="Z53" s="2395"/>
      <c r="AA53" s="2395"/>
      <c r="AB53" s="2396"/>
      <c r="AC53" s="1118"/>
      <c r="AD53" s="2395" t="s">
        <v>3411</v>
      </c>
      <c r="AE53" s="2395"/>
      <c r="AF53" s="2395"/>
      <c r="AG53" s="1118"/>
      <c r="AH53" s="1118"/>
      <c r="AI53" s="2395" t="s">
        <v>3412</v>
      </c>
      <c r="AJ53" s="2395"/>
      <c r="AK53" s="2395"/>
      <c r="AL53" s="2395"/>
      <c r="AM53" s="2395"/>
      <c r="AN53" s="1117"/>
      <c r="AO53" s="1117"/>
      <c r="AP53" s="2076" t="s">
        <v>3413</v>
      </c>
      <c r="AQ53" s="2076"/>
      <c r="AR53" s="1117"/>
      <c r="AS53" s="1117"/>
      <c r="AT53" s="853"/>
      <c r="AU53" s="72"/>
      <c r="AV53" s="512" t="str">
        <f>LEFT(O53,2)</f>
        <v>15</v>
      </c>
      <c r="AW53" s="1214">
        <v>0</v>
      </c>
      <c r="AY53" s="550" t="str">
        <f>IF(AND(AV52=TRUE,OR(AV53="00",AV53="",AW53=0)),"NG","OK")</f>
        <v>OK</v>
      </c>
      <c r="AZ53" s="672" t="s">
        <v>3409</v>
      </c>
      <c r="BA53" s="1058"/>
      <c r="BB53" s="1058"/>
      <c r="BC53" s="1059"/>
      <c r="BD53" s="1058"/>
      <c r="BE53" s="1058"/>
      <c r="BF53" s="1060"/>
      <c r="BG53" s="1061"/>
      <c r="BH53" s="1062"/>
      <c r="BI53" s="1061"/>
      <c r="BJ53" s="1061"/>
      <c r="BK53" s="1058"/>
      <c r="BL53" s="1063"/>
      <c r="BM53" s="1063"/>
      <c r="BN53" s="1064"/>
      <c r="BO53" s="1064"/>
      <c r="BP53" s="1063"/>
      <c r="BR53" s="1058"/>
      <c r="BZ53" s="517" t="s">
        <v>1260</v>
      </c>
      <c r="CA53" s="517" t="str">
        <f t="shared" si="19"/>
        <v>1607288</v>
      </c>
      <c r="CB53" s="518" t="s">
        <v>1294</v>
      </c>
      <c r="CC53" s="295"/>
      <c r="CD53" s="179">
        <v>6108</v>
      </c>
      <c r="CE53" s="179" t="s">
        <v>4345</v>
      </c>
      <c r="CF53" s="179">
        <v>6108</v>
      </c>
      <c r="CG53" s="295"/>
      <c r="CH53" s="186" t="s">
        <v>177</v>
      </c>
      <c r="CI53" s="186" t="s">
        <v>21</v>
      </c>
      <c r="CJ53" s="186">
        <v>128</v>
      </c>
      <c r="CK53" s="186" t="s">
        <v>170</v>
      </c>
      <c r="CL53" s="186" t="s">
        <v>174</v>
      </c>
      <c r="CM53" s="186"/>
      <c r="CN53" s="186"/>
      <c r="CO53" s="187" t="s">
        <v>176</v>
      </c>
      <c r="CP53" s="245" t="str">
        <f>ASC(記入シート1!I78)</f>
        <v/>
      </c>
      <c r="CQ53" s="167"/>
      <c r="CR53" s="173"/>
      <c r="CS53" s="173"/>
      <c r="CT53" s="173"/>
      <c r="CU53" s="173"/>
      <c r="CV53" s="169"/>
      <c r="CW53" s="189" t="s">
        <v>1673</v>
      </c>
      <c r="CX53" s="189"/>
      <c r="CY53" s="197" t="s">
        <v>660</v>
      </c>
      <c r="CZ53" s="211"/>
      <c r="DA53" s="197"/>
      <c r="DB53" s="190" t="str">
        <f t="shared" si="21"/>
        <v>934</v>
      </c>
      <c r="DC53" s="298" t="s">
        <v>1675</v>
      </c>
      <c r="DD53" s="191">
        <f>IF(AV65=TRUE,1,0)</f>
        <v>0</v>
      </c>
      <c r="DE53" s="293"/>
      <c r="DF53" s="173"/>
      <c r="DG53" s="173"/>
      <c r="DH53" s="551" t="s">
        <v>1605</v>
      </c>
      <c r="DI53" s="235" t="s">
        <v>3801</v>
      </c>
      <c r="DJ53" s="197"/>
      <c r="DK53" s="198" t="str">
        <f t="shared" si="17"/>
        <v>93901Q3E</v>
      </c>
      <c r="DL53" s="199" t="s">
        <v>2136</v>
      </c>
      <c r="DM53" s="200" t="s">
        <v>3804</v>
      </c>
      <c r="DN53" s="239" t="str">
        <f>ASC(SUBSTITUTE(SUBSTITUTE(SUBSTITUTE(T(記入シート1!I64),"―","ー"),"－","‐"),"～","ー"))</f>
        <v/>
      </c>
      <c r="DO53" s="284"/>
      <c r="DP53" s="284"/>
      <c r="DQ53" s="538"/>
      <c r="DR53" s="538"/>
      <c r="DS53" s="538"/>
      <c r="DT53" s="538"/>
      <c r="DU53" s="538"/>
      <c r="DV53" s="288"/>
      <c r="DX53" s="177"/>
      <c r="DY53" s="177"/>
    </row>
    <row r="54" spans="1:129" ht="19.5" hidden="1" customHeight="1">
      <c r="A54" s="545" t="s">
        <v>1210</v>
      </c>
      <c r="B54" s="84"/>
      <c r="C54" s="2128"/>
      <c r="D54" s="2129"/>
      <c r="E54" s="2129"/>
      <c r="F54" s="2129"/>
      <c r="G54" s="2129"/>
      <c r="H54" s="2129"/>
      <c r="I54" s="2130"/>
      <c r="J54" s="1119"/>
      <c r="K54" s="1120"/>
      <c r="L54" s="1120"/>
      <c r="M54" s="1120"/>
      <c r="N54" s="1121"/>
      <c r="O54" s="1127"/>
      <c r="P54" s="1122"/>
      <c r="Q54" s="1122"/>
      <c r="R54" s="1122"/>
      <c r="S54" s="1127"/>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8"/>
      <c r="AU54" s="72"/>
      <c r="AV54" s="512"/>
      <c r="AW54" s="4"/>
      <c r="AX54" s="546"/>
      <c r="AY54" s="546"/>
      <c r="AZ54" s="546"/>
      <c r="BA54" s="541"/>
      <c r="BB54" s="541"/>
      <c r="BC54" s="541"/>
      <c r="BD54" s="541"/>
      <c r="BE54" s="541"/>
      <c r="BF54" s="641"/>
      <c r="BG54" s="539"/>
      <c r="BH54" s="1055"/>
      <c r="BI54" s="539"/>
      <c r="BJ54" s="539"/>
      <c r="BK54" s="541"/>
      <c r="BL54" s="1056"/>
      <c r="BM54" s="1056"/>
      <c r="BN54" s="1057"/>
      <c r="BO54" s="1057"/>
      <c r="BP54" s="1056"/>
      <c r="BQ54" s="5"/>
      <c r="BR54" s="541"/>
      <c r="BZ54" s="517" t="s">
        <v>1261</v>
      </c>
      <c r="CA54" s="517" t="str">
        <f t="shared" si="19"/>
        <v>1607805</v>
      </c>
      <c r="CB54" s="518" t="s">
        <v>1295</v>
      </c>
      <c r="CC54" s="295"/>
      <c r="CD54" s="179">
        <v>6109</v>
      </c>
      <c r="CE54" s="179" t="s">
        <v>4346</v>
      </c>
      <c r="CF54" s="179">
        <v>6109</v>
      </c>
      <c r="CG54" s="295"/>
      <c r="CH54" s="285" t="s">
        <v>370</v>
      </c>
      <c r="CI54" s="285" t="s">
        <v>61</v>
      </c>
      <c r="CJ54" s="285">
        <v>1</v>
      </c>
      <c r="CK54" s="285" t="s">
        <v>170</v>
      </c>
      <c r="CL54" s="285" t="s">
        <v>174</v>
      </c>
      <c r="CM54" s="285" t="s">
        <v>540</v>
      </c>
      <c r="CN54" s="285"/>
      <c r="CO54" s="286" t="s">
        <v>173</v>
      </c>
      <c r="CP54" s="287">
        <v>1</v>
      </c>
      <c r="CQ54" s="167"/>
      <c r="CR54" s="173"/>
      <c r="CS54" s="173"/>
      <c r="CT54" s="173"/>
      <c r="CU54" s="173"/>
      <c r="CV54" s="169"/>
      <c r="CW54" s="189" t="s">
        <v>1603</v>
      </c>
      <c r="CX54" s="189"/>
      <c r="CY54" s="197" t="s">
        <v>660</v>
      </c>
      <c r="CZ54" s="211" t="s">
        <v>301</v>
      </c>
      <c r="DA54" s="197"/>
      <c r="DB54" s="190" t="str">
        <f t="shared" si="21"/>
        <v>936</v>
      </c>
      <c r="DC54" s="298" t="s">
        <v>1635</v>
      </c>
      <c r="DD54" s="191">
        <f>IF(AV40=TRUE,1,0)</f>
        <v>0</v>
      </c>
      <c r="DE54" s="293"/>
      <c r="DF54" s="173"/>
      <c r="DG54" s="173"/>
      <c r="DH54" s="551" t="s">
        <v>1605</v>
      </c>
      <c r="DI54" s="235" t="s">
        <v>3802</v>
      </c>
      <c r="DJ54" s="197" t="s">
        <v>3063</v>
      </c>
      <c r="DK54" s="198" t="str">
        <f t="shared" si="17"/>
        <v>93901Q3F</v>
      </c>
      <c r="DL54" s="199" t="s">
        <v>2136</v>
      </c>
      <c r="DM54" s="200" t="s">
        <v>3805</v>
      </c>
      <c r="DN54" s="971" t="str">
        <f>""</f>
        <v/>
      </c>
      <c r="DO54" s="284"/>
      <c r="DP54" s="284"/>
      <c r="DQ54" s="538"/>
      <c r="DR54" s="538"/>
      <c r="DS54" s="538"/>
      <c r="DT54" s="538"/>
      <c r="DU54" s="538"/>
      <c r="DV54" s="294"/>
      <c r="DX54" s="177"/>
      <c r="DY54" s="177"/>
    </row>
    <row r="55" spans="1:129" ht="19.5" hidden="1" customHeight="1" thickBot="1">
      <c r="A55" s="545" t="s">
        <v>1210</v>
      </c>
      <c r="B55" s="84"/>
      <c r="C55" s="2121"/>
      <c r="D55" s="2122"/>
      <c r="E55" s="2122"/>
      <c r="F55" s="2122"/>
      <c r="G55" s="2122"/>
      <c r="H55" s="2122"/>
      <c r="I55" s="2123"/>
      <c r="J55" s="1125"/>
      <c r="K55" s="1126"/>
      <c r="L55" s="348"/>
      <c r="M55" s="348"/>
      <c r="N55" s="1123"/>
      <c r="O55" s="1129"/>
      <c r="P55" s="1124"/>
      <c r="Q55" s="1124"/>
      <c r="R55" s="1124"/>
      <c r="S55" s="1129"/>
      <c r="T55" s="1124"/>
      <c r="U55" s="1124"/>
      <c r="V55" s="1124"/>
      <c r="W55" s="1124"/>
      <c r="X55" s="1124"/>
      <c r="Y55" s="1124"/>
      <c r="Z55" s="1124"/>
      <c r="AA55" s="1124"/>
      <c r="AB55" s="1124"/>
      <c r="AC55" s="1124"/>
      <c r="AD55" s="1124"/>
      <c r="AE55" s="1124"/>
      <c r="AF55" s="1124"/>
      <c r="AG55" s="1124"/>
      <c r="AH55" s="1124"/>
      <c r="AI55" s="1124"/>
      <c r="AJ55" s="1124"/>
      <c r="AK55" s="1124"/>
      <c r="AL55" s="1124"/>
      <c r="AM55" s="1124"/>
      <c r="AN55" s="1124"/>
      <c r="AO55" s="1124"/>
      <c r="AP55" s="1124"/>
      <c r="AQ55" s="1124"/>
      <c r="AR55" s="1124"/>
      <c r="AS55" s="1124"/>
      <c r="AT55" s="1130"/>
      <c r="AU55" s="72"/>
      <c r="AW55" s="280"/>
      <c r="AX55" s="280"/>
      <c r="AY55" s="280"/>
      <c r="AZ55" s="280"/>
      <c r="BA55" s="269"/>
      <c r="BB55" s="268"/>
      <c r="BC55" s="268"/>
      <c r="BD55" s="269"/>
      <c r="BE55" s="269"/>
      <c r="BF55" s="270"/>
      <c r="BG55" s="563"/>
      <c r="BH55" s="564"/>
      <c r="BI55" s="565"/>
      <c r="BJ55" s="563"/>
      <c r="BK55" s="563"/>
      <c r="BL55" s="338"/>
      <c r="BM55" s="338"/>
      <c r="BN55" s="342"/>
      <c r="BO55" s="342"/>
      <c r="BP55" s="274"/>
      <c r="BQ55" s="5"/>
      <c r="BR55" s="269"/>
      <c r="BZ55" s="517" t="s">
        <v>789</v>
      </c>
      <c r="CA55" s="517" t="str">
        <f t="shared" si="19"/>
        <v>1608562</v>
      </c>
      <c r="CB55" s="518" t="s">
        <v>795</v>
      </c>
      <c r="CC55" s="295"/>
      <c r="CD55" s="179">
        <v>6110</v>
      </c>
      <c r="CE55" s="179" t="s">
        <v>4347</v>
      </c>
      <c r="CF55" s="179">
        <v>6110</v>
      </c>
      <c r="CG55" s="295"/>
      <c r="CH55" s="673" t="s">
        <v>1694</v>
      </c>
      <c r="CI55" s="673" t="s">
        <v>61</v>
      </c>
      <c r="CJ55" s="673">
        <v>8</v>
      </c>
      <c r="CK55" s="673" t="s">
        <v>1451</v>
      </c>
      <c r="CL55" s="673" t="s">
        <v>1451</v>
      </c>
      <c r="CM55" s="673"/>
      <c r="CN55" s="673"/>
      <c r="CO55" s="674" t="s">
        <v>169</v>
      </c>
      <c r="CP55" s="675"/>
      <c r="CQ55" s="167"/>
      <c r="CR55" s="173"/>
      <c r="CS55" s="173"/>
      <c r="CT55" s="173"/>
      <c r="CU55" s="173"/>
      <c r="CV55" s="169"/>
      <c r="CW55" s="189" t="s">
        <v>2061</v>
      </c>
      <c r="CX55" s="189"/>
      <c r="CY55" s="197" t="s">
        <v>660</v>
      </c>
      <c r="CZ55" s="211" t="s">
        <v>301</v>
      </c>
      <c r="DA55" s="197"/>
      <c r="DB55" s="190" t="str">
        <f t="shared" si="21"/>
        <v>937</v>
      </c>
      <c r="DC55" s="298" t="s">
        <v>1980</v>
      </c>
      <c r="DD55" s="191">
        <f>IF(AV44=TRUE,1,0)</f>
        <v>0</v>
      </c>
      <c r="DE55" s="293"/>
      <c r="DF55" s="173"/>
      <c r="DG55" s="173"/>
      <c r="DH55" s="551" t="s">
        <v>1605</v>
      </c>
      <c r="DI55" s="235" t="s">
        <v>3803</v>
      </c>
      <c r="DJ55" s="197"/>
      <c r="DK55" s="198" t="str">
        <f t="shared" si="17"/>
        <v>93901Q3G</v>
      </c>
      <c r="DL55" s="199" t="s">
        <v>2136</v>
      </c>
      <c r="DM55" s="200" t="s">
        <v>3806</v>
      </c>
      <c r="DN55" s="530" t="str">
        <f>TEXT(Y48*100,"0.00")</f>
        <v>0.00</v>
      </c>
      <c r="DO55" s="284"/>
      <c r="DP55" s="284"/>
      <c r="DQ55" s="538"/>
      <c r="DR55" s="538"/>
      <c r="DS55" s="538"/>
      <c r="DT55" s="538"/>
      <c r="DU55" s="538"/>
      <c r="DV55" s="294"/>
      <c r="DX55" s="177"/>
      <c r="DY55" s="177"/>
    </row>
    <row r="56" spans="1:129" ht="19.5" customHeight="1" thickTop="1" thickBot="1">
      <c r="A56" s="545"/>
      <c r="B56" s="84"/>
      <c r="C56" s="2111" t="s">
        <v>3352</v>
      </c>
      <c r="D56" s="2112"/>
      <c r="E56" s="2112"/>
      <c r="F56" s="2112"/>
      <c r="G56" s="2112"/>
      <c r="H56" s="2112"/>
      <c r="I56" s="2113"/>
      <c r="J56" s="849"/>
      <c r="K56" s="849"/>
      <c r="L56" s="2105" t="s">
        <v>584</v>
      </c>
      <c r="M56" s="2106"/>
      <c r="N56" s="2107"/>
      <c r="O56" s="2108" t="s">
        <v>1685</v>
      </c>
      <c r="P56" s="2108"/>
      <c r="Q56" s="2109">
        <v>0</v>
      </c>
      <c r="R56" s="2109"/>
      <c r="S56" s="2109"/>
      <c r="T56" s="2109"/>
      <c r="U56" s="2109">
        <v>0</v>
      </c>
      <c r="V56" s="2109"/>
      <c r="W56" s="2109"/>
      <c r="X56" s="2109"/>
      <c r="Y56" s="2110">
        <v>3.5400000000000001E-2</v>
      </c>
      <c r="Z56" s="2110"/>
      <c r="AA56" s="2110"/>
      <c r="AB56" s="2110"/>
      <c r="AC56" s="2110">
        <v>0</v>
      </c>
      <c r="AD56" s="2110"/>
      <c r="AE56" s="2110"/>
      <c r="AF56" s="2110"/>
      <c r="AG56" s="2109">
        <v>0</v>
      </c>
      <c r="AH56" s="2109"/>
      <c r="AI56" s="2109"/>
      <c r="AJ56" s="2109"/>
      <c r="AK56" s="1105"/>
      <c r="AL56" s="1105"/>
      <c r="AM56" s="1105"/>
      <c r="AN56" s="1105"/>
      <c r="AO56" s="1105"/>
      <c r="AP56" s="1105"/>
      <c r="AQ56" s="1105"/>
      <c r="AR56" s="1106" t="s">
        <v>3355</v>
      </c>
      <c r="AS56" s="2411" t="s">
        <v>2137</v>
      </c>
      <c r="AT56" s="2412"/>
      <c r="AU56" s="72"/>
      <c r="AV56" s="160" t="b">
        <v>0</v>
      </c>
      <c r="AW56" s="332">
        <f>IF(AV56=TRUE,AV56*1,0)</f>
        <v>0</v>
      </c>
      <c r="AX56" s="332" t="s">
        <v>3357</v>
      </c>
      <c r="AY56" s="246" t="str">
        <f>TEXT(BR56,"000")</f>
        <v>941</v>
      </c>
      <c r="AZ56" s="246">
        <f>AW56</f>
        <v>0</v>
      </c>
      <c r="BA56" s="574" t="str">
        <f>VLOOKUP(O56,$BE$71:$BF$72,2,FALSE)</f>
        <v>82</v>
      </c>
      <c r="BB56" s="644" t="str">
        <f>$AZ$14</f>
        <v>00</v>
      </c>
      <c r="BC56" s="644" t="s">
        <v>1692</v>
      </c>
      <c r="BD56" s="574">
        <f>ROW(C56)</f>
        <v>56</v>
      </c>
      <c r="BE56" s="574">
        <f>IF(AY56&amp;BC56=AY54&amp;BC54,BE54+1,1)</f>
        <v>1</v>
      </c>
      <c r="BF56" s="615" t="str">
        <f>AY56&amp;BC56&amp;BE56</f>
        <v>941000001</v>
      </c>
      <c r="BG56" s="614"/>
      <c r="BH56" s="847"/>
      <c r="BI56" s="614" t="str">
        <f>BR56&amp;"01"</f>
        <v>94101</v>
      </c>
      <c r="BJ56" s="614">
        <f>IF(L56=$BC$2,1,0)</f>
        <v>1</v>
      </c>
      <c r="BK56" s="574">
        <f>AZ56</f>
        <v>0</v>
      </c>
      <c r="BL56" s="838" t="str">
        <f>IF(AW56=1,Q56,"")</f>
        <v/>
      </c>
      <c r="BM56" s="838" t="str">
        <f>IF(AW56=1,U56,"")</f>
        <v/>
      </c>
      <c r="BN56" s="837" t="str">
        <f>IF(AW56=0,"",Y56)</f>
        <v/>
      </c>
      <c r="BO56" s="837" t="str">
        <f>IF(AW56=0,"",AC56)</f>
        <v/>
      </c>
      <c r="BP56" s="838" t="str">
        <f>IF(AW56=0,"",AG56)</f>
        <v/>
      </c>
      <c r="BR56" s="574">
        <v>941</v>
      </c>
      <c r="BZ56" s="517" t="s">
        <v>790</v>
      </c>
      <c r="CA56" s="517" t="str">
        <f t="shared" si="19"/>
        <v>1608563</v>
      </c>
      <c r="CB56" s="518" t="s">
        <v>796</v>
      </c>
      <c r="CC56" s="295"/>
      <c r="CD56" s="179">
        <v>6078</v>
      </c>
      <c r="CE56" s="179" t="s">
        <v>4348</v>
      </c>
      <c r="CF56" s="179">
        <v>6078</v>
      </c>
      <c r="CG56" s="295"/>
      <c r="CH56" s="676" t="s">
        <v>1708</v>
      </c>
      <c r="CI56" s="676" t="s">
        <v>20</v>
      </c>
      <c r="CJ56" s="676">
        <v>255</v>
      </c>
      <c r="CK56" s="676" t="s">
        <v>1451</v>
      </c>
      <c r="CL56" s="676" t="s">
        <v>1452</v>
      </c>
      <c r="CM56" s="676"/>
      <c r="CN56" s="676" t="s">
        <v>1709</v>
      </c>
      <c r="CO56" s="677" t="s">
        <v>164</v>
      </c>
      <c r="CP56" s="678" t="str">
        <f>LEFT(SUBSTITUTE(記入シート1!I82,CHAR(10),"　"),255)</f>
        <v/>
      </c>
      <c r="CQ56" s="29"/>
      <c r="CR56" s="173"/>
      <c r="CS56" s="173"/>
      <c r="CT56" s="173"/>
      <c r="CU56" s="173"/>
      <c r="CV56" s="169"/>
      <c r="CW56" s="189" t="s">
        <v>1604</v>
      </c>
      <c r="CX56" s="189"/>
      <c r="CY56" s="197" t="s">
        <v>660</v>
      </c>
      <c r="CZ56" s="211" t="s">
        <v>301</v>
      </c>
      <c r="DA56" s="197"/>
      <c r="DB56" s="190" t="str">
        <f t="shared" si="21"/>
        <v>938</v>
      </c>
      <c r="DC56" s="298" t="s">
        <v>1981</v>
      </c>
      <c r="DD56" s="191">
        <f>IF(AV46=TRUE,1,0)</f>
        <v>0</v>
      </c>
      <c r="DE56" s="293"/>
      <c r="DF56" s="173"/>
      <c r="DG56" s="173"/>
      <c r="DH56" s="551" t="s">
        <v>3415</v>
      </c>
      <c r="DI56" s="235" t="s">
        <v>1884</v>
      </c>
      <c r="DJ56" s="197"/>
      <c r="DK56" s="198" t="str">
        <f t="shared" si="17"/>
        <v>94001Q44</v>
      </c>
      <c r="DL56" s="199" t="s">
        <v>3422</v>
      </c>
      <c r="DM56" s="200" t="s">
        <v>3423</v>
      </c>
      <c r="DN56" s="239" t="str">
        <f>T(記入シート1!I67)</f>
        <v/>
      </c>
      <c r="DO56" s="284"/>
      <c r="DP56" s="284"/>
      <c r="DQ56" s="538"/>
      <c r="DR56" s="538"/>
      <c r="DS56" s="538"/>
      <c r="DT56" s="538"/>
      <c r="DU56" s="538"/>
      <c r="DV56" s="295"/>
      <c r="DX56" s="177"/>
      <c r="DY56" s="177"/>
    </row>
    <row r="57" spans="1:129" ht="19.5" customHeight="1" thickTop="1">
      <c r="A57" s="545"/>
      <c r="B57" s="84"/>
      <c r="C57" s="2038"/>
      <c r="D57" s="2039"/>
      <c r="E57" s="2039"/>
      <c r="F57" s="2039"/>
      <c r="G57" s="2039"/>
      <c r="H57" s="2039"/>
      <c r="I57" s="2040"/>
      <c r="J57" s="2414" t="s">
        <v>3353</v>
      </c>
      <c r="K57" s="2414"/>
      <c r="L57" s="2389"/>
      <c r="M57" s="2389"/>
      <c r="N57" s="2390"/>
      <c r="O57" s="2593" t="s">
        <v>3214</v>
      </c>
      <c r="P57" s="2594"/>
      <c r="Q57" s="2594"/>
      <c r="R57" s="2594"/>
      <c r="S57" s="2594"/>
      <c r="T57" s="2594"/>
      <c r="U57" s="2594"/>
      <c r="V57" s="2594"/>
      <c r="W57" s="2594"/>
      <c r="X57" s="2595"/>
      <c r="Y57" s="2418" t="s">
        <v>3354</v>
      </c>
      <c r="Z57" s="2419"/>
      <c r="AA57" s="2596" t="s">
        <v>3287</v>
      </c>
      <c r="AB57" s="2597"/>
      <c r="AC57" s="2597"/>
      <c r="AD57" s="2597"/>
      <c r="AE57" s="2597"/>
      <c r="AF57" s="2597"/>
      <c r="AG57" s="2597"/>
      <c r="AH57" s="2597"/>
      <c r="AI57" s="2597"/>
      <c r="AJ57" s="2597"/>
      <c r="AK57" s="2597"/>
      <c r="AL57" s="2598"/>
      <c r="AM57" s="1065"/>
      <c r="AN57" s="1065"/>
      <c r="AO57" s="1065"/>
      <c r="AP57" s="1065"/>
      <c r="AQ57" s="1065"/>
      <c r="AR57" s="1065"/>
      <c r="AS57" s="1065"/>
      <c r="AT57" s="1104"/>
      <c r="AU57" s="72"/>
      <c r="AV57" s="512" t="str">
        <f>LEFT(O57,4)</f>
        <v>1800</v>
      </c>
      <c r="AW57" s="1036" t="str">
        <f>MID(O57,6,LEN(O57)-5)</f>
        <v>宿泊・娯楽・スポーツ等施設</v>
      </c>
      <c r="AX57" s="550" t="str">
        <f>IF(AV56=TRUE,IF(AND(AV57&lt;&gt;"0000",AV58&lt;&gt;"0000",LEFT(AV57,2)=LEFT(AV58,2),AY58&lt;&gt;0),"OK","NG"),"OK")</f>
        <v>OK</v>
      </c>
      <c r="AY57" s="672" t="s">
        <v>3356</v>
      </c>
      <c r="AZ57" s="280"/>
      <c r="BA57" s="269"/>
      <c r="BB57" s="268"/>
      <c r="BC57" s="268"/>
      <c r="BD57" s="269"/>
      <c r="BE57" s="269"/>
      <c r="BF57" s="270"/>
      <c r="BG57" s="563"/>
      <c r="BH57" s="564"/>
      <c r="BI57" s="565"/>
      <c r="BJ57" s="563"/>
      <c r="BK57" s="563"/>
      <c r="BL57" s="338"/>
      <c r="BM57" s="338"/>
      <c r="BN57" s="342"/>
      <c r="BO57" s="342"/>
      <c r="BP57" s="274"/>
      <c r="BQ57" s="5"/>
      <c r="BR57" s="269"/>
      <c r="BZ57" s="517" t="s">
        <v>791</v>
      </c>
      <c r="CA57" s="517" t="str">
        <f t="shared" si="19"/>
        <v>1608564</v>
      </c>
      <c r="CB57" s="518" t="s">
        <v>797</v>
      </c>
      <c r="CC57" s="295"/>
      <c r="CD57" s="179">
        <v>6111</v>
      </c>
      <c r="CE57" s="179" t="s">
        <v>4721</v>
      </c>
      <c r="CF57" s="179">
        <v>6111</v>
      </c>
      <c r="CG57" s="295"/>
      <c r="CH57" s="186" t="s">
        <v>371</v>
      </c>
      <c r="CI57" s="186" t="s">
        <v>61</v>
      </c>
      <c r="CJ57" s="186">
        <v>2</v>
      </c>
      <c r="CK57" s="186" t="s">
        <v>170</v>
      </c>
      <c r="CL57" s="186" t="s">
        <v>174</v>
      </c>
      <c r="CM57" s="186" t="s">
        <v>541</v>
      </c>
      <c r="CN57" s="186"/>
      <c r="CO57" s="187" t="s">
        <v>167</v>
      </c>
      <c r="CP57" s="245" t="str">
        <f>LEFT(記入シート1!AL87,2)</f>
        <v>00</v>
      </c>
      <c r="CQ57" s="167"/>
      <c r="CR57" s="173"/>
      <c r="CS57" s="173"/>
      <c r="CT57" s="173"/>
      <c r="CU57" s="173"/>
      <c r="CV57" s="169"/>
      <c r="CW57" s="189" t="s">
        <v>1605</v>
      </c>
      <c r="CX57" s="189"/>
      <c r="CY57" s="197" t="s">
        <v>660</v>
      </c>
      <c r="CZ57" s="211" t="s">
        <v>301</v>
      </c>
      <c r="DA57" s="197"/>
      <c r="DB57" s="190" t="str">
        <f t="shared" si="21"/>
        <v>939</v>
      </c>
      <c r="DC57" s="298" t="s">
        <v>1982</v>
      </c>
      <c r="DD57" s="191">
        <f>IF(AV48=TRUE,1,0)</f>
        <v>0</v>
      </c>
      <c r="DE57" s="293"/>
      <c r="DF57" s="173"/>
      <c r="DG57" s="173"/>
      <c r="DH57" s="551" t="s">
        <v>3415</v>
      </c>
      <c r="DI57" s="235" t="s">
        <v>1983</v>
      </c>
      <c r="DJ57" s="1035"/>
      <c r="DK57" s="198" t="str">
        <f t="shared" si="17"/>
        <v>94001Q45</v>
      </c>
      <c r="DL57" s="199" t="s">
        <v>3422</v>
      </c>
      <c r="DM57" s="200" t="s">
        <v>3424</v>
      </c>
      <c r="DN57" s="239" t="str">
        <f>T(記入シート1!I66)</f>
        <v/>
      </c>
      <c r="DO57" s="1032"/>
      <c r="DP57" s="284"/>
      <c r="DQ57" s="538"/>
      <c r="DR57" s="538"/>
      <c r="DS57" s="538"/>
      <c r="DT57" s="538"/>
      <c r="DU57" s="538"/>
      <c r="DV57" s="295"/>
      <c r="DX57" s="177"/>
      <c r="DY57" s="177"/>
    </row>
    <row r="58" spans="1:129" ht="19.5" customHeight="1" thickBot="1">
      <c r="A58" s="545"/>
      <c r="B58" s="84"/>
      <c r="C58" s="2022"/>
      <c r="D58" s="2023"/>
      <c r="E58" s="2023"/>
      <c r="F58" s="2023"/>
      <c r="G58" s="2023"/>
      <c r="H58" s="2023"/>
      <c r="I58" s="2024"/>
      <c r="J58" s="2377" t="s">
        <v>3558</v>
      </c>
      <c r="K58" s="2378"/>
      <c r="L58" s="2620"/>
      <c r="M58" s="2620"/>
      <c r="N58" s="2621"/>
      <c r="O58" s="1215"/>
      <c r="P58" s="2622" t="s">
        <v>3560</v>
      </c>
      <c r="Q58" s="2622"/>
      <c r="R58" s="2622"/>
      <c r="S58" s="2622"/>
      <c r="T58" s="1215"/>
      <c r="U58" s="2622" t="s">
        <v>3559</v>
      </c>
      <c r="V58" s="2622"/>
      <c r="W58" s="2622"/>
      <c r="X58" s="2623"/>
      <c r="Y58" s="1216"/>
      <c r="Z58" s="1127"/>
      <c r="AA58" s="1127"/>
      <c r="AB58" s="1127"/>
      <c r="AC58" s="1127"/>
      <c r="AD58" s="1127"/>
      <c r="AE58" s="1127"/>
      <c r="AF58" s="1127"/>
      <c r="AG58" s="1127"/>
      <c r="AH58" s="1127"/>
      <c r="AI58" s="1127"/>
      <c r="AJ58" s="1127"/>
      <c r="AK58" s="1127"/>
      <c r="AL58" s="1127"/>
      <c r="AM58" s="1127"/>
      <c r="AN58" s="1127"/>
      <c r="AO58" s="1127"/>
      <c r="AP58" s="1127"/>
      <c r="AQ58" s="1127"/>
      <c r="AR58" s="1127"/>
      <c r="AS58" s="1127"/>
      <c r="AT58" s="1217"/>
      <c r="AU58" s="72"/>
      <c r="AV58" s="512" t="str">
        <f>LEFT(AA57,4)</f>
        <v>1801</v>
      </c>
      <c r="AW58" s="4" t="str">
        <f>MID(AA57,6,LEN(AA57)-5)</f>
        <v>宿泊代</v>
      </c>
      <c r="AX58" s="1212" t="str">
        <f>IF(AS56="","0",LEFT(AS56,1))</f>
        <v>0</v>
      </c>
      <c r="AY58" s="1213">
        <v>0</v>
      </c>
      <c r="AZ58" s="280"/>
      <c r="BA58" s="269"/>
      <c r="BB58" s="268"/>
      <c r="BC58" s="268"/>
      <c r="BD58" s="269"/>
      <c r="BE58" s="269"/>
      <c r="BF58" s="270"/>
      <c r="BG58" s="563"/>
      <c r="BH58" s="564"/>
      <c r="BI58" s="565"/>
      <c r="BJ58" s="563"/>
      <c r="BK58" s="563"/>
      <c r="BL58" s="338"/>
      <c r="BM58" s="338"/>
      <c r="BN58" s="342"/>
      <c r="BO58" s="342"/>
      <c r="BP58" s="274"/>
      <c r="BQ58" s="5"/>
      <c r="BR58" s="269"/>
      <c r="BZ58" s="517" t="s">
        <v>792</v>
      </c>
      <c r="CA58" s="517" t="str">
        <f t="shared" si="19"/>
        <v>1608565</v>
      </c>
      <c r="CB58" s="518" t="s">
        <v>798</v>
      </c>
      <c r="CC58" s="295"/>
      <c r="CD58" s="179">
        <v>6113</v>
      </c>
      <c r="CE58" s="179" t="s">
        <v>4722</v>
      </c>
      <c r="CF58" s="179">
        <v>6113</v>
      </c>
      <c r="CG58" s="295"/>
      <c r="CH58" s="186" t="s">
        <v>372</v>
      </c>
      <c r="CI58" s="186" t="s">
        <v>20</v>
      </c>
      <c r="CJ58" s="186">
        <v>255</v>
      </c>
      <c r="CK58" s="186" t="s">
        <v>170</v>
      </c>
      <c r="CL58" s="186" t="s">
        <v>373</v>
      </c>
      <c r="CM58" s="186"/>
      <c r="CN58" s="1072"/>
      <c r="CO58" s="187" t="s">
        <v>161</v>
      </c>
      <c r="CP58" s="245" t="str">
        <f>T(記入シート1!I88)</f>
        <v/>
      </c>
      <c r="CQ58" s="167"/>
      <c r="CR58" s="173"/>
      <c r="CS58" s="173"/>
      <c r="CT58" s="173"/>
      <c r="CU58" s="173"/>
      <c r="CV58" s="169"/>
      <c r="CW58" s="189" t="s">
        <v>3418</v>
      </c>
      <c r="CX58" s="189"/>
      <c r="CY58" s="197" t="s">
        <v>660</v>
      </c>
      <c r="CZ58" s="211" t="s">
        <v>301</v>
      </c>
      <c r="DA58" s="197"/>
      <c r="DB58" s="190" t="str">
        <f t="shared" si="21"/>
        <v>940</v>
      </c>
      <c r="DC58" s="298" t="s">
        <v>3419</v>
      </c>
      <c r="DD58" s="191">
        <f>IF(AV52=TRUE,1,0)</f>
        <v>0</v>
      </c>
      <c r="DE58" s="293"/>
      <c r="DF58" s="173"/>
      <c r="DG58" s="173"/>
      <c r="DH58" s="551" t="s">
        <v>3415</v>
      </c>
      <c r="DI58" s="235" t="s">
        <v>3420</v>
      </c>
      <c r="DJ58" s="197"/>
      <c r="DK58" s="198" t="str">
        <f t="shared" si="17"/>
        <v>94001Q46</v>
      </c>
      <c r="DL58" s="199" t="s">
        <v>3422</v>
      </c>
      <c r="DM58" s="200" t="s">
        <v>3425</v>
      </c>
      <c r="DN58" s="239" t="str">
        <f>IF(OR(AV53="00",AV53=""),"",ASC(AV53))</f>
        <v>15</v>
      </c>
      <c r="DO58" s="284"/>
      <c r="DP58" s="284"/>
      <c r="DQ58" s="538"/>
      <c r="DR58" s="538"/>
      <c r="DS58" s="538"/>
      <c r="DT58" s="538"/>
      <c r="DU58" s="538"/>
      <c r="DV58" s="295"/>
      <c r="DX58" s="177"/>
      <c r="DY58" s="177"/>
    </row>
    <row r="59" spans="1:129" ht="19.5" customHeight="1" thickTop="1" thickBot="1">
      <c r="A59" s="545"/>
      <c r="B59" s="84"/>
      <c r="C59" s="2111" t="s">
        <v>3563</v>
      </c>
      <c r="D59" s="2112"/>
      <c r="E59" s="2112"/>
      <c r="F59" s="2112"/>
      <c r="G59" s="2112"/>
      <c r="H59" s="2112"/>
      <c r="I59" s="2113"/>
      <c r="J59" s="849"/>
      <c r="K59" s="849"/>
      <c r="L59" s="2105" t="s">
        <v>584</v>
      </c>
      <c r="M59" s="2106"/>
      <c r="N59" s="2107"/>
      <c r="O59" s="2108" t="s">
        <v>1685</v>
      </c>
      <c r="P59" s="2108"/>
      <c r="Q59" s="2109">
        <v>0</v>
      </c>
      <c r="R59" s="2109"/>
      <c r="S59" s="2109"/>
      <c r="T59" s="2109"/>
      <c r="U59" s="2109">
        <v>0</v>
      </c>
      <c r="V59" s="2109"/>
      <c r="W59" s="2109"/>
      <c r="X59" s="2109"/>
      <c r="Y59" s="2110">
        <v>3.5400000000000001E-2</v>
      </c>
      <c r="Z59" s="2110"/>
      <c r="AA59" s="2110"/>
      <c r="AB59" s="2110"/>
      <c r="AC59" s="2110">
        <v>0</v>
      </c>
      <c r="AD59" s="2110"/>
      <c r="AE59" s="2110"/>
      <c r="AF59" s="2110"/>
      <c r="AG59" s="2109">
        <v>0</v>
      </c>
      <c r="AH59" s="2109"/>
      <c r="AI59" s="2109"/>
      <c r="AJ59" s="2109"/>
      <c r="AK59" s="1270"/>
      <c r="AL59" s="1268"/>
      <c r="AM59" s="1268"/>
      <c r="AN59" s="1268"/>
      <c r="AO59" s="1268"/>
      <c r="AP59" s="2117" t="s">
        <v>4351</v>
      </c>
      <c r="AQ59" s="2117"/>
      <c r="AR59" s="2117"/>
      <c r="AS59" s="1783" t="s">
        <v>4352</v>
      </c>
      <c r="AT59" s="1784"/>
      <c r="AU59" s="72"/>
      <c r="AV59" s="160" t="b">
        <v>0</v>
      </c>
      <c r="AW59" s="332">
        <f>IF(AV59=TRUE,AV59*1,0)</f>
        <v>0</v>
      </c>
      <c r="AX59" s="332" t="s">
        <v>3564</v>
      </c>
      <c r="AY59" s="332" t="str">
        <f>TEXT(BR59,"000")</f>
        <v>944</v>
      </c>
      <c r="AZ59" s="332">
        <f>AW59</f>
        <v>0</v>
      </c>
      <c r="BA59" s="574" t="str">
        <f>VLOOKUP(O59,$BE$71:$BF$72,2,FALSE)</f>
        <v>82</v>
      </c>
      <c r="BB59" s="574" t="str">
        <f>$AZ$14</f>
        <v>00</v>
      </c>
      <c r="BC59" s="1280" t="s">
        <v>4706</v>
      </c>
      <c r="BD59" s="574">
        <f>ROW(C59)</f>
        <v>59</v>
      </c>
      <c r="BE59" s="574">
        <f>IF(AY59&amp;BC59=AY57&amp;BC57,BE57+1,1)</f>
        <v>1</v>
      </c>
      <c r="BF59" s="615" t="str">
        <f>AY59&amp;BC59&amp;BE59</f>
        <v>944000001</v>
      </c>
      <c r="BG59" s="614"/>
      <c r="BH59" s="847"/>
      <c r="BI59" s="614" t="str">
        <f>BR59&amp;"01"</f>
        <v>94401</v>
      </c>
      <c r="BJ59" s="614">
        <f>IF(L59=$BC$2,1,0)</f>
        <v>1</v>
      </c>
      <c r="BK59" s="574">
        <f>AZ59</f>
        <v>0</v>
      </c>
      <c r="BL59" s="1220" t="str">
        <f>IF(AW59=1,Q59,"")</f>
        <v/>
      </c>
      <c r="BM59" s="1220" t="str">
        <f>IF(AW59=1,U59,"")</f>
        <v/>
      </c>
      <c r="BN59" s="1221" t="str">
        <f>IF(AW59=0,"",Y59)</f>
        <v/>
      </c>
      <c r="BO59" s="1221" t="str">
        <f>IF(AW59=0,"",AC59)</f>
        <v/>
      </c>
      <c r="BP59" s="1220" t="str">
        <f>IF(AW59=0,"",AG59)</f>
        <v/>
      </c>
      <c r="BR59" s="574">
        <v>944</v>
      </c>
      <c r="BZ59" s="519" t="s">
        <v>793</v>
      </c>
      <c r="CA59" s="517" t="str">
        <f t="shared" si="19"/>
        <v>1608566</v>
      </c>
      <c r="CB59" s="518" t="s">
        <v>799</v>
      </c>
      <c r="CC59" s="295"/>
      <c r="CD59" s="179">
        <v>6114</v>
      </c>
      <c r="CE59" s="179" t="s">
        <v>4723</v>
      </c>
      <c r="CF59" s="179">
        <v>6114</v>
      </c>
      <c r="CG59" s="295"/>
      <c r="CH59" s="285" t="s">
        <v>773</v>
      </c>
      <c r="CI59" s="285" t="s">
        <v>18</v>
      </c>
      <c r="CJ59" s="285">
        <v>13</v>
      </c>
      <c r="CK59" s="285" t="s">
        <v>170</v>
      </c>
      <c r="CL59" s="285" t="s">
        <v>19</v>
      </c>
      <c r="CM59" s="285"/>
      <c r="CN59" s="679"/>
      <c r="CO59" s="1070" t="s">
        <v>772</v>
      </c>
      <c r="CP59" s="1071"/>
      <c r="CQ59" s="167"/>
      <c r="CR59" s="173"/>
      <c r="CS59" s="173"/>
      <c r="CT59" s="173"/>
      <c r="CU59" s="173"/>
      <c r="CV59" s="169"/>
      <c r="CW59" s="189" t="s">
        <v>1607</v>
      </c>
      <c r="CX59" s="189"/>
      <c r="CY59" s="197" t="s">
        <v>660</v>
      </c>
      <c r="CZ59" s="211" t="s">
        <v>301</v>
      </c>
      <c r="DA59" s="197"/>
      <c r="DB59" s="190" t="str">
        <f t="shared" si="21"/>
        <v>941</v>
      </c>
      <c r="DC59" s="298" t="s">
        <v>3358</v>
      </c>
      <c r="DD59" s="191">
        <f>IF(AV56=TRUE,1,0)</f>
        <v>0</v>
      </c>
      <c r="DE59" s="293"/>
      <c r="DF59" s="173"/>
      <c r="DG59" s="173"/>
      <c r="DH59" s="551" t="s">
        <v>3415</v>
      </c>
      <c r="DI59" s="235" t="s">
        <v>3421</v>
      </c>
      <c r="DJ59" s="1035" t="s">
        <v>3427</v>
      </c>
      <c r="DK59" s="198" t="str">
        <f t="shared" si="17"/>
        <v>94001Q47</v>
      </c>
      <c r="DL59" s="199" t="s">
        <v>3422</v>
      </c>
      <c r="DM59" s="200" t="s">
        <v>3426</v>
      </c>
      <c r="DN59" s="239" t="str">
        <f>IF(AW53=1,"1",IF(AW53=2,"2","3"))</f>
        <v>3</v>
      </c>
      <c r="DO59" s="284"/>
      <c r="DP59" s="284"/>
      <c r="DQ59" s="538"/>
      <c r="DR59" s="538"/>
      <c r="DS59" s="538"/>
      <c r="DT59" s="538"/>
      <c r="DU59" s="538"/>
      <c r="DV59" s="295"/>
      <c r="DX59" s="177"/>
      <c r="DY59" s="177"/>
    </row>
    <row r="60" spans="1:129" ht="19.5" customHeight="1" thickTop="1" thickBot="1">
      <c r="A60" s="545"/>
      <c r="B60" s="84"/>
      <c r="C60" s="2114"/>
      <c r="D60" s="2115"/>
      <c r="E60" s="2115"/>
      <c r="F60" s="2115"/>
      <c r="G60" s="2115"/>
      <c r="H60" s="2115"/>
      <c r="I60" s="2116"/>
      <c r="J60" s="1785" t="s">
        <v>4361</v>
      </c>
      <c r="K60" s="1786"/>
      <c r="L60" s="1787"/>
      <c r="M60" s="1787"/>
      <c r="N60" s="1788"/>
      <c r="O60" s="1789" t="s">
        <v>4370</v>
      </c>
      <c r="P60" s="1790"/>
      <c r="Q60" s="1790"/>
      <c r="R60" s="1790"/>
      <c r="S60" s="1790"/>
      <c r="T60" s="1790"/>
      <c r="U60" s="1790"/>
      <c r="V60" s="1790"/>
      <c r="W60" s="1791" t="s">
        <v>4354</v>
      </c>
      <c r="X60" s="1792"/>
      <c r="Y60" s="1792"/>
      <c r="Z60" s="1793"/>
      <c r="AA60" s="1794" t="s">
        <v>4591</v>
      </c>
      <c r="AB60" s="1795"/>
      <c r="AC60" s="1795"/>
      <c r="AD60" s="1795"/>
      <c r="AE60" s="1795"/>
      <c r="AF60" s="1795"/>
      <c r="AG60" s="1795"/>
      <c r="AH60" s="1796"/>
      <c r="AI60" s="1797" t="s">
        <v>4356</v>
      </c>
      <c r="AJ60" s="1798"/>
      <c r="AK60" s="1798"/>
      <c r="AL60" s="1799"/>
      <c r="AM60" s="1279"/>
      <c r="AN60" s="1798" t="s">
        <v>4357</v>
      </c>
      <c r="AO60" s="1798"/>
      <c r="AP60" s="1798"/>
      <c r="AQ60" s="1279"/>
      <c r="AR60" s="1798" t="s">
        <v>4358</v>
      </c>
      <c r="AS60" s="1798"/>
      <c r="AT60" s="1800"/>
      <c r="AU60" s="72"/>
      <c r="AV60" s="160" t="str">
        <f>LEFT(O60,4)</f>
        <v>1900</v>
      </c>
      <c r="AW60" s="1213" t="str">
        <f>MID(O60,6,LEN(O60)-5)</f>
        <v>サービス:趣味/娯楽</v>
      </c>
      <c r="AX60" s="1213" t="str">
        <f>LEFT(AA60,4)</f>
        <v>1917</v>
      </c>
      <c r="AY60" s="1213" t="str">
        <f>MID(AA60,6,LEN(AA60)-5)</f>
        <v>ファッションホテル</v>
      </c>
      <c r="AZ60" s="1213" t="str">
        <f>VLOOKUP(AV60,AX549:BA564,4,FALSE)</f>
        <v>2</v>
      </c>
      <c r="BA60" s="1281">
        <v>0</v>
      </c>
      <c r="BB60" s="1282" t="str">
        <f>IF(AV59=TRUE,IF(AND(AV60&lt;&gt;0,AV60&lt;&gt;"0000",AX60&lt;&gt;"0000",LEFT(AV60,2)=LEFT(AX60,2),VALUE(BA60)&gt;0),"OK","NG"),"OK")</f>
        <v>OK</v>
      </c>
      <c r="BC60" s="672" t="s">
        <v>4359</v>
      </c>
      <c r="BD60" s="269"/>
      <c r="BE60" s="269"/>
      <c r="BF60" s="270"/>
      <c r="BG60" s="563"/>
      <c r="BH60" s="564"/>
      <c r="BI60" s="565"/>
      <c r="BJ60" s="563"/>
      <c r="BK60" s="563"/>
      <c r="BL60" s="338"/>
      <c r="BM60" s="338"/>
      <c r="BN60" s="342"/>
      <c r="BO60" s="342"/>
      <c r="BP60" s="274"/>
      <c r="BQ60" s="5"/>
      <c r="BR60" s="269"/>
      <c r="BZ60" s="519" t="s">
        <v>794</v>
      </c>
      <c r="CA60" s="517" t="str">
        <f t="shared" si="19"/>
        <v>1608567</v>
      </c>
      <c r="CB60" s="518" t="s">
        <v>800</v>
      </c>
      <c r="CC60" s="295"/>
      <c r="CD60" s="179">
        <v>6115</v>
      </c>
      <c r="CE60" s="179" t="s">
        <v>4727</v>
      </c>
      <c r="CF60" s="179">
        <v>6115</v>
      </c>
      <c r="CG60" s="295"/>
      <c r="CH60" s="186" t="s">
        <v>374</v>
      </c>
      <c r="CI60" s="186" t="s">
        <v>18</v>
      </c>
      <c r="CJ60" s="186">
        <v>9</v>
      </c>
      <c r="CK60" s="186" t="s">
        <v>170</v>
      </c>
      <c r="CL60" s="186" t="s">
        <v>375</v>
      </c>
      <c r="CM60" s="186"/>
      <c r="CN60" s="186"/>
      <c r="CO60" s="291" t="s">
        <v>157</v>
      </c>
      <c r="CP60" s="292" t="str">
        <f>ASC(記入シート1!AA88)</f>
        <v/>
      </c>
      <c r="CQ60" s="167"/>
      <c r="CR60" s="173"/>
      <c r="CS60" s="173"/>
      <c r="CT60" s="173"/>
      <c r="CU60" s="173"/>
      <c r="CV60" s="169"/>
      <c r="CW60" s="1222" t="s">
        <v>3570</v>
      </c>
      <c r="CX60" s="189"/>
      <c r="CY60" s="197" t="s">
        <v>660</v>
      </c>
      <c r="CZ60" s="211" t="s">
        <v>301</v>
      </c>
      <c r="DA60" s="197"/>
      <c r="DB60" s="190" t="str">
        <f t="shared" si="21"/>
        <v>943</v>
      </c>
      <c r="DC60" s="1223" t="s">
        <v>3572</v>
      </c>
      <c r="DD60" s="191">
        <f>IF(AV24=TRUE,1,0)</f>
        <v>0</v>
      </c>
      <c r="DE60" s="293"/>
      <c r="DF60" s="173"/>
      <c r="DG60" s="173"/>
      <c r="DH60" s="551" t="s">
        <v>776</v>
      </c>
      <c r="DI60" s="235" t="s">
        <v>3083</v>
      </c>
      <c r="DJ60" s="197"/>
      <c r="DK60" s="198" t="str">
        <f t="shared" si="17"/>
        <v>93501PZA</v>
      </c>
      <c r="DL60" s="199" t="s">
        <v>1677</v>
      </c>
      <c r="DM60" s="200" t="s">
        <v>3084</v>
      </c>
      <c r="DN60" s="239" t="str">
        <f>LEFT(ASC(SUBSTITUTE(SUBSTITUTE(記入シート1!I64," ","_"),"　","_")),25)</f>
        <v/>
      </c>
      <c r="DO60" s="284"/>
      <c r="DP60" s="284"/>
      <c r="DQ60" s="538"/>
      <c r="DR60" s="538"/>
      <c r="DS60" s="538"/>
      <c r="DT60" s="538"/>
      <c r="DU60" s="538"/>
      <c r="DV60" s="295"/>
      <c r="DX60" s="177"/>
      <c r="DY60" s="177"/>
    </row>
    <row r="61" spans="1:129" ht="19.5" hidden="1" customHeight="1" thickBot="1">
      <c r="A61" s="545" t="s">
        <v>1210</v>
      </c>
      <c r="B61" s="84"/>
      <c r="C61" s="849"/>
      <c r="D61" s="849"/>
      <c r="E61" s="849"/>
      <c r="F61" s="849"/>
      <c r="G61" s="849"/>
      <c r="H61" s="849"/>
      <c r="I61" s="849"/>
      <c r="J61" s="849"/>
      <c r="K61" s="849"/>
      <c r="L61" s="1218"/>
      <c r="M61" s="1218"/>
      <c r="N61" s="1218"/>
      <c r="O61" s="1219"/>
      <c r="P61" s="1219"/>
      <c r="Q61" s="1219"/>
      <c r="R61" s="1219"/>
      <c r="S61" s="1219"/>
      <c r="T61" s="1219"/>
      <c r="U61" s="1219"/>
      <c r="V61" s="1219"/>
      <c r="W61" s="1219"/>
      <c r="X61" s="1219"/>
      <c r="Y61" s="1219"/>
      <c r="Z61" s="1219"/>
      <c r="AA61" s="1219"/>
      <c r="AB61" s="1219"/>
      <c r="AC61" s="1219"/>
      <c r="AD61" s="1219"/>
      <c r="AE61" s="1219"/>
      <c r="AF61" s="1219"/>
      <c r="AG61" s="1219"/>
      <c r="AH61" s="1219"/>
      <c r="AI61" s="1219"/>
      <c r="AJ61" s="1219"/>
      <c r="AK61" s="1219"/>
      <c r="AL61" s="1219"/>
      <c r="AM61" s="1219"/>
      <c r="AN61" s="1219"/>
      <c r="AO61" s="1219"/>
      <c r="AP61" s="1219"/>
      <c r="AQ61" s="1219"/>
      <c r="AR61" s="1219"/>
      <c r="AS61" s="1219"/>
      <c r="AT61" s="1219"/>
      <c r="AU61" s="72"/>
      <c r="AW61" s="280"/>
      <c r="AX61" s="280"/>
      <c r="AY61" s="280"/>
      <c r="AZ61" s="280"/>
      <c r="BA61" s="269"/>
      <c r="BB61" s="268"/>
      <c r="BC61" s="268"/>
      <c r="BD61" s="269"/>
      <c r="BE61" s="269"/>
      <c r="BF61" s="270"/>
      <c r="BG61" s="563"/>
      <c r="BH61" s="564"/>
      <c r="BI61" s="565"/>
      <c r="BJ61" s="563"/>
      <c r="BK61" s="563"/>
      <c r="BL61" s="338"/>
      <c r="BM61" s="338"/>
      <c r="BN61" s="342"/>
      <c r="BO61" s="342"/>
      <c r="BP61" s="274"/>
      <c r="BQ61" s="5"/>
      <c r="BR61" s="269"/>
      <c r="BZ61" s="519" t="s">
        <v>1262</v>
      </c>
      <c r="CA61" s="517" t="str">
        <f t="shared" si="19"/>
        <v>1608568</v>
      </c>
      <c r="CB61" s="518" t="s">
        <v>801</v>
      </c>
      <c r="CC61" s="295"/>
      <c r="CD61" s="179">
        <v>6116</v>
      </c>
      <c r="CE61" s="179" t="s">
        <v>4728</v>
      </c>
      <c r="CF61" s="179">
        <v>6116</v>
      </c>
      <c r="CG61" s="295"/>
      <c r="CH61" s="186" t="s">
        <v>376</v>
      </c>
      <c r="CI61" s="186" t="s">
        <v>18</v>
      </c>
      <c r="CJ61" s="186">
        <v>9</v>
      </c>
      <c r="CK61" s="186" t="s">
        <v>170</v>
      </c>
      <c r="CL61" s="186" t="s">
        <v>375</v>
      </c>
      <c r="CM61" s="186"/>
      <c r="CN61" s="186"/>
      <c r="CO61" s="291" t="s">
        <v>154</v>
      </c>
      <c r="CP61" s="292" t="str">
        <f>ASC(記入シート1!AG88)</f>
        <v/>
      </c>
      <c r="CQ61" s="167"/>
      <c r="CR61" s="173"/>
      <c r="CS61" s="173"/>
      <c r="CT61" s="173"/>
      <c r="CU61" s="173"/>
      <c r="CV61" s="169"/>
      <c r="CW61" s="1222" t="s">
        <v>3571</v>
      </c>
      <c r="CX61" s="189"/>
      <c r="CY61" s="197" t="s">
        <v>660</v>
      </c>
      <c r="CZ61" s="211" t="s">
        <v>301</v>
      </c>
      <c r="DA61" s="197"/>
      <c r="DB61" s="190" t="str">
        <f t="shared" si="21"/>
        <v>944</v>
      </c>
      <c r="DC61" s="1223" t="s">
        <v>3573</v>
      </c>
      <c r="DD61" s="191">
        <f>IF(AV59=TRUE,1,0)</f>
        <v>0</v>
      </c>
      <c r="DE61" s="293"/>
      <c r="DF61" s="173"/>
      <c r="DG61" s="173"/>
      <c r="DH61" s="1295" t="s">
        <v>4724</v>
      </c>
      <c r="DI61" s="235" t="s">
        <v>3188</v>
      </c>
      <c r="DJ61" s="197"/>
      <c r="DK61" s="198" t="str">
        <f t="shared" si="17"/>
        <v>93201PW9</v>
      </c>
      <c r="DL61" s="1266" t="s">
        <v>1699</v>
      </c>
      <c r="DM61" s="200" t="s">
        <v>4753</v>
      </c>
      <c r="DN61" s="239" t="str">
        <f>"+81"&amp;MID(SUBSTITUTE(ASC(CP22),"-",""),2,15)</f>
        <v>+81</v>
      </c>
      <c r="DO61" s="284"/>
      <c r="DP61" s="284"/>
      <c r="DQ61" s="538"/>
      <c r="DR61" s="538"/>
      <c r="DS61" s="538"/>
      <c r="DT61" s="538"/>
      <c r="DU61" s="538"/>
      <c r="DV61" s="295"/>
      <c r="DX61" s="177"/>
      <c r="DY61" s="177"/>
    </row>
    <row r="62" spans="1:129" ht="19.5" hidden="1" customHeight="1" thickTop="1">
      <c r="A62" s="545" t="s">
        <v>1210</v>
      </c>
      <c r="B62" s="84"/>
      <c r="C62" s="2096" t="s">
        <v>919</v>
      </c>
      <c r="D62" s="1829"/>
      <c r="E62" s="1829"/>
      <c r="F62" s="1829"/>
      <c r="G62" s="1829"/>
      <c r="H62" s="1829"/>
      <c r="I62" s="1829"/>
      <c r="J62" s="1890" t="s">
        <v>1469</v>
      </c>
      <c r="K62" s="1829"/>
      <c r="L62" s="2097"/>
      <c r="M62" s="2098"/>
      <c r="N62" s="2098"/>
      <c r="O62" s="2101"/>
      <c r="P62" s="2101"/>
      <c r="Q62" s="2103"/>
      <c r="R62" s="2101"/>
      <c r="S62" s="2101"/>
      <c r="T62" s="2101"/>
      <c r="U62" s="2101"/>
      <c r="V62" s="2101"/>
      <c r="W62" s="2101"/>
      <c r="X62" s="2101"/>
      <c r="Y62" s="2101"/>
      <c r="Z62" s="2101"/>
      <c r="AA62" s="2077" t="s">
        <v>1470</v>
      </c>
      <c r="AB62" s="2078"/>
      <c r="AC62" s="2078"/>
      <c r="AD62" s="2078"/>
      <c r="AE62" s="2079"/>
      <c r="AF62" s="931"/>
      <c r="AG62" s="931"/>
      <c r="AH62" s="931"/>
      <c r="AI62" s="931"/>
      <c r="AJ62" s="931"/>
      <c r="AK62" s="931"/>
      <c r="AL62" s="931"/>
      <c r="AM62" s="931"/>
      <c r="AN62" s="931"/>
      <c r="AO62" s="931"/>
      <c r="AP62" s="931"/>
      <c r="AQ62" s="931"/>
      <c r="AR62" s="931"/>
      <c r="AS62" s="931"/>
      <c r="AT62" s="932"/>
      <c r="AU62" s="72"/>
      <c r="AW62" s="280"/>
      <c r="AX62" s="280"/>
      <c r="AY62" s="280"/>
      <c r="AZ62" s="280"/>
      <c r="BA62" s="269"/>
      <c r="BB62" s="268"/>
      <c r="BC62" s="268"/>
      <c r="BD62" s="269"/>
      <c r="BE62" s="269"/>
      <c r="BF62" s="270"/>
      <c r="BG62" s="563"/>
      <c r="BH62" s="564"/>
      <c r="BI62" s="565"/>
      <c r="BJ62" s="563"/>
      <c r="BK62" s="563"/>
      <c r="BL62" s="338"/>
      <c r="BM62" s="338"/>
      <c r="BN62" s="342"/>
      <c r="BO62" s="342"/>
      <c r="BP62" s="274"/>
      <c r="BQ62" s="5"/>
      <c r="BR62" s="269"/>
      <c r="BZ62" s="519" t="s">
        <v>803</v>
      </c>
      <c r="CA62" s="517" t="str">
        <f t="shared" si="19"/>
        <v>9999992</v>
      </c>
      <c r="CB62" s="518" t="s">
        <v>804</v>
      </c>
      <c r="CC62" s="295"/>
      <c r="CD62" s="179">
        <v>6117</v>
      </c>
      <c r="CE62" s="179" t="s">
        <v>4729</v>
      </c>
      <c r="CF62" s="179">
        <v>6117</v>
      </c>
      <c r="CG62" s="295"/>
      <c r="CH62" s="186" t="s">
        <v>377</v>
      </c>
      <c r="CI62" s="186" t="s">
        <v>18</v>
      </c>
      <c r="CJ62" s="186">
        <v>9</v>
      </c>
      <c r="CK62" s="186" t="s">
        <v>170</v>
      </c>
      <c r="CL62" s="186" t="s">
        <v>375</v>
      </c>
      <c r="CM62" s="186"/>
      <c r="CN62" s="186"/>
      <c r="CO62" s="291" t="s">
        <v>378</v>
      </c>
      <c r="CP62" s="292" t="str">
        <f>ASC(記入シート1!AP88)</f>
        <v/>
      </c>
      <c r="CQ62" s="167"/>
      <c r="CR62" s="173"/>
      <c r="CS62" s="173"/>
      <c r="CT62" s="173"/>
      <c r="CU62" s="173"/>
      <c r="CV62" s="169"/>
      <c r="CW62" s="1295" t="s">
        <v>4845</v>
      </c>
      <c r="CX62" s="189"/>
      <c r="CY62" s="197" t="s">
        <v>660</v>
      </c>
      <c r="CZ62" s="211" t="s">
        <v>301</v>
      </c>
      <c r="DA62" s="197"/>
      <c r="DB62" s="190" t="str">
        <f t="shared" si="21"/>
        <v>949</v>
      </c>
      <c r="DC62" s="1223" t="s">
        <v>4846</v>
      </c>
      <c r="DD62" s="1297">
        <f>CU18</f>
        <v>0</v>
      </c>
      <c r="DE62" s="293"/>
      <c r="DF62" s="173"/>
      <c r="DG62" s="173"/>
      <c r="DH62" s="551" t="s">
        <v>3437</v>
      </c>
      <c r="DI62" s="235" t="s">
        <v>1884</v>
      </c>
      <c r="DJ62" s="197"/>
      <c r="DK62" s="198" t="str">
        <f t="shared" si="17"/>
        <v>93501PZB</v>
      </c>
      <c r="DL62" s="199" t="s">
        <v>1677</v>
      </c>
      <c r="DM62" s="200" t="s">
        <v>3438</v>
      </c>
      <c r="DN62" s="239" t="str">
        <f>T(記入シート1!I67)</f>
        <v/>
      </c>
      <c r="DO62" s="284"/>
      <c r="DP62" s="284"/>
      <c r="DQ62" s="538"/>
      <c r="DR62" s="538"/>
      <c r="DS62" s="538"/>
      <c r="DT62" s="538"/>
      <c r="DU62" s="538"/>
      <c r="DV62" s="295"/>
      <c r="DX62" s="177"/>
      <c r="DY62" s="177"/>
    </row>
    <row r="63" spans="1:129" ht="19.5" hidden="1" customHeight="1" thickBot="1">
      <c r="A63" s="545" t="s">
        <v>1210</v>
      </c>
      <c r="B63" s="84"/>
      <c r="C63" s="2050"/>
      <c r="D63" s="1832"/>
      <c r="E63" s="1832"/>
      <c r="F63" s="1832"/>
      <c r="G63" s="1832"/>
      <c r="H63" s="1832"/>
      <c r="I63" s="1832"/>
      <c r="J63" s="1831"/>
      <c r="K63" s="1832"/>
      <c r="L63" s="2099"/>
      <c r="M63" s="2100"/>
      <c r="N63" s="2100"/>
      <c r="O63" s="2102"/>
      <c r="P63" s="2102"/>
      <c r="Q63" s="2104"/>
      <c r="R63" s="2102"/>
      <c r="S63" s="2102"/>
      <c r="T63" s="2102"/>
      <c r="U63" s="2102"/>
      <c r="V63" s="2102"/>
      <c r="W63" s="2102"/>
      <c r="X63" s="2102"/>
      <c r="Y63" s="2102"/>
      <c r="Z63" s="2102"/>
      <c r="AA63" s="2080"/>
      <c r="AB63" s="2081"/>
      <c r="AC63" s="2081"/>
      <c r="AD63" s="2081"/>
      <c r="AE63" s="2082"/>
      <c r="AF63" s="575"/>
      <c r="AG63" s="576"/>
      <c r="AH63" s="576"/>
      <c r="AI63" s="576"/>
      <c r="AJ63" s="576"/>
      <c r="AK63" s="576"/>
      <c r="AL63" s="577"/>
      <c r="AM63" s="577"/>
      <c r="AN63" s="577"/>
      <c r="AO63" s="577"/>
      <c r="AP63" s="577"/>
      <c r="AQ63" s="577"/>
      <c r="AR63" s="577"/>
      <c r="AS63" s="575"/>
      <c r="AT63" s="817"/>
      <c r="AU63" s="72"/>
      <c r="AW63" s="280"/>
      <c r="AX63" s="280"/>
      <c r="AY63" s="280"/>
      <c r="AZ63" s="280"/>
      <c r="BA63" s="269"/>
      <c r="BB63" s="268"/>
      <c r="BC63" s="268"/>
      <c r="BD63" s="269"/>
      <c r="BE63" s="269"/>
      <c r="BF63" s="270"/>
      <c r="BG63" s="563"/>
      <c r="BH63" s="564"/>
      <c r="BI63" s="565"/>
      <c r="BJ63" s="563"/>
      <c r="BK63" s="563"/>
      <c r="BL63" s="338"/>
      <c r="BM63" s="338"/>
      <c r="BN63" s="342"/>
      <c r="BO63" s="342"/>
      <c r="BP63" s="274"/>
      <c r="BQ63" s="5"/>
      <c r="BR63" s="269"/>
      <c r="BZ63" s="519" t="s">
        <v>1263</v>
      </c>
      <c r="CA63" s="517" t="str">
        <f t="shared" si="19"/>
        <v>9999999</v>
      </c>
      <c r="CB63" s="518" t="s">
        <v>806</v>
      </c>
      <c r="CC63" s="295"/>
      <c r="CD63" s="179">
        <v>6118</v>
      </c>
      <c r="CE63" s="179" t="s">
        <v>4730</v>
      </c>
      <c r="CF63" s="179">
        <v>6118</v>
      </c>
      <c r="CG63" s="295"/>
      <c r="CH63" s="186" t="s">
        <v>379</v>
      </c>
      <c r="CI63" s="186" t="s">
        <v>61</v>
      </c>
      <c r="CJ63" s="186">
        <v>1</v>
      </c>
      <c r="CK63" s="186" t="s">
        <v>550</v>
      </c>
      <c r="CL63" s="186" t="s">
        <v>81</v>
      </c>
      <c r="CM63" s="186" t="s">
        <v>380</v>
      </c>
      <c r="CN63" s="186" t="s">
        <v>542</v>
      </c>
      <c r="CO63" s="187" t="s">
        <v>381</v>
      </c>
      <c r="CP63" s="245">
        <f>IF(CP62="",1,IF(VALUE(CP62)&lt;1000,2,1))</f>
        <v>1</v>
      </c>
      <c r="CQ63" s="167"/>
      <c r="CR63" s="173"/>
      <c r="CS63" s="173"/>
      <c r="CT63" s="173"/>
      <c r="CU63" s="173"/>
      <c r="CV63" s="169"/>
      <c r="CW63" s="189"/>
      <c r="CX63" s="189"/>
      <c r="CY63" s="197"/>
      <c r="CZ63" s="211"/>
      <c r="DA63" s="197"/>
      <c r="DB63" s="991"/>
      <c r="DC63" s="298"/>
      <c r="DD63" s="191"/>
      <c r="DE63" s="293"/>
      <c r="DF63" s="173"/>
      <c r="DG63" s="173"/>
      <c r="DH63" s="551" t="s">
        <v>1604</v>
      </c>
      <c r="DI63" s="235" t="s">
        <v>1884</v>
      </c>
      <c r="DJ63" s="197"/>
      <c r="DK63" s="198" t="str">
        <f t="shared" si="17"/>
        <v>93801Q26</v>
      </c>
      <c r="DL63" s="199" t="s">
        <v>2127</v>
      </c>
      <c r="DM63" s="200" t="s">
        <v>3439</v>
      </c>
      <c r="DN63" s="239" t="str">
        <f>T(記入シート1!I67)</f>
        <v/>
      </c>
      <c r="DO63" s="284"/>
      <c r="DP63" s="284"/>
      <c r="DQ63" s="538"/>
      <c r="DR63" s="538"/>
      <c r="DS63" s="538"/>
      <c r="DT63" s="538"/>
      <c r="DU63" s="538"/>
      <c r="DV63" s="295"/>
      <c r="DX63" s="177"/>
      <c r="DY63" s="177"/>
    </row>
    <row r="64" spans="1:129" ht="19.5" hidden="1" customHeight="1">
      <c r="A64" s="545" t="s">
        <v>1210</v>
      </c>
      <c r="B64" s="84"/>
      <c r="C64" s="666"/>
      <c r="D64" s="666"/>
      <c r="E64" s="666"/>
      <c r="F64" s="666"/>
      <c r="G64" s="666"/>
      <c r="H64" s="666"/>
      <c r="I64" s="666"/>
      <c r="J64" s="666"/>
      <c r="K64" s="666"/>
      <c r="L64" s="1287"/>
      <c r="M64" s="1287"/>
      <c r="N64" s="1288"/>
      <c r="O64" s="89"/>
      <c r="P64" s="89"/>
      <c r="Q64" s="1285"/>
      <c r="R64" s="1285"/>
      <c r="S64" s="1285"/>
      <c r="T64" s="1285"/>
      <c r="U64" s="1285"/>
      <c r="V64" s="1285"/>
      <c r="W64" s="1285"/>
      <c r="X64" s="1285"/>
      <c r="Y64" s="1285"/>
      <c r="Z64" s="1285"/>
      <c r="AA64" s="1284"/>
      <c r="AB64" s="1284"/>
      <c r="AC64" s="1284"/>
      <c r="AD64" s="1284"/>
      <c r="AE64" s="1284"/>
      <c r="AF64" s="1284"/>
      <c r="AG64" s="1284"/>
      <c r="AH64" s="1284"/>
      <c r="AI64" s="1284"/>
      <c r="AJ64" s="1284"/>
      <c r="AK64" s="1285"/>
      <c r="AL64" s="1285"/>
      <c r="AM64" s="1285"/>
      <c r="AN64" s="1285"/>
      <c r="AO64" s="1285"/>
      <c r="AP64" s="1286"/>
      <c r="AQ64" s="1286"/>
      <c r="AR64" s="1286"/>
      <c r="AS64" s="1286"/>
      <c r="AT64" s="1286"/>
      <c r="AU64" s="72"/>
      <c r="AW64" s="280"/>
      <c r="AX64" s="280"/>
      <c r="AY64" s="280"/>
      <c r="AZ64" s="280"/>
      <c r="BA64" s="269"/>
      <c r="BB64" s="268"/>
      <c r="BC64" s="268"/>
      <c r="BD64" s="269"/>
      <c r="BE64" s="269"/>
      <c r="BF64" s="270"/>
      <c r="BG64" s="563"/>
      <c r="BH64" s="564"/>
      <c r="BI64" s="565"/>
      <c r="BJ64" s="563"/>
      <c r="BK64" s="563"/>
      <c r="BL64" s="338"/>
      <c r="BM64" s="338"/>
      <c r="BN64" s="342"/>
      <c r="BO64" s="342"/>
      <c r="BP64" s="274"/>
      <c r="BQ64" s="5"/>
      <c r="BR64" s="269"/>
      <c r="BZ64" s="519" t="s">
        <v>1264</v>
      </c>
      <c r="CA64" s="517" t="str">
        <f t="shared" si="19"/>
        <v>1610861</v>
      </c>
      <c r="CB64" s="518" t="s">
        <v>1296</v>
      </c>
      <c r="CC64" s="295"/>
      <c r="CD64" s="179">
        <v>6119</v>
      </c>
      <c r="CE64" s="179" t="s">
        <v>4731</v>
      </c>
      <c r="CF64" s="179">
        <v>6119</v>
      </c>
      <c r="CG64" s="295"/>
      <c r="CH64" s="186" t="s">
        <v>382</v>
      </c>
      <c r="CI64" s="186" t="s">
        <v>61</v>
      </c>
      <c r="CJ64" s="186">
        <v>1</v>
      </c>
      <c r="CK64" s="186" t="s">
        <v>549</v>
      </c>
      <c r="CL64" s="186" t="s">
        <v>383</v>
      </c>
      <c r="CM64" s="186" t="s">
        <v>535</v>
      </c>
      <c r="CN64" s="186" t="s">
        <v>547</v>
      </c>
      <c r="CO64" s="187" t="s">
        <v>150</v>
      </c>
      <c r="CP64" s="245">
        <f>IF(記入シート1!AV90=TRUE,1,0)</f>
        <v>0</v>
      </c>
      <c r="CQ64" s="167"/>
      <c r="CR64" s="173"/>
      <c r="CS64" s="173"/>
      <c r="CT64" s="173"/>
      <c r="CU64" s="173"/>
      <c r="CV64" s="169"/>
      <c r="CW64" s="275"/>
      <c r="CX64" s="275"/>
      <c r="CY64" s="315"/>
      <c r="CZ64" s="316"/>
      <c r="DA64" s="315"/>
      <c r="DB64" s="167" t="s">
        <v>529</v>
      </c>
      <c r="DC64" s="167"/>
      <c r="DD64" s="167"/>
      <c r="DE64" s="293"/>
      <c r="DF64" s="173"/>
      <c r="DG64" s="173"/>
      <c r="DH64" s="551" t="s">
        <v>1607</v>
      </c>
      <c r="DI64" s="235" t="s">
        <v>1884</v>
      </c>
      <c r="DJ64" s="197"/>
      <c r="DK64" s="198" t="str">
        <f t="shared" si="17"/>
        <v>94101Q52</v>
      </c>
      <c r="DL64" s="199" t="s">
        <v>3363</v>
      </c>
      <c r="DM64" s="200" t="s">
        <v>3364</v>
      </c>
      <c r="DN64" s="239" t="str">
        <f>T(記入シート1!I67)</f>
        <v/>
      </c>
      <c r="DO64" s="284"/>
      <c r="DP64" s="284"/>
      <c r="DQ64" s="538"/>
      <c r="DR64" s="538"/>
      <c r="DS64" s="538"/>
      <c r="DT64" s="538"/>
      <c r="DU64" s="538"/>
      <c r="DV64" s="295"/>
      <c r="DX64" s="177"/>
      <c r="DY64" s="177"/>
    </row>
    <row r="65" spans="1:129" ht="19.5" customHeight="1" thickBot="1">
      <c r="A65" s="545"/>
      <c r="B65" s="84"/>
      <c r="C65" s="1283"/>
      <c r="D65" s="1283"/>
      <c r="E65" s="1283"/>
      <c r="F65" s="1283"/>
      <c r="G65" s="1283"/>
      <c r="H65" s="1283"/>
      <c r="I65" s="1283"/>
      <c r="J65" s="1283"/>
      <c r="K65" s="1283"/>
      <c r="L65" s="1289"/>
      <c r="M65" s="1289"/>
      <c r="N65" s="69"/>
      <c r="O65" s="89"/>
      <c r="P65" s="89"/>
      <c r="Q65" s="1285"/>
      <c r="R65" s="1285"/>
      <c r="S65" s="1285"/>
      <c r="T65" s="1285"/>
      <c r="U65" s="1285"/>
      <c r="V65" s="1285"/>
      <c r="W65" s="1285"/>
      <c r="X65" s="1285"/>
      <c r="Y65" s="1285"/>
      <c r="Z65" s="1285"/>
      <c r="AA65" s="1284"/>
      <c r="AB65" s="1284"/>
      <c r="AC65" s="1284"/>
      <c r="AD65" s="1284"/>
      <c r="AE65" s="1284"/>
      <c r="AF65" s="1284"/>
      <c r="AG65" s="1284"/>
      <c r="AH65" s="1284"/>
      <c r="AI65" s="1284"/>
      <c r="AJ65" s="1284"/>
      <c r="AK65" s="1285"/>
      <c r="AL65" s="1285"/>
      <c r="AM65" s="1285"/>
      <c r="AN65" s="1285"/>
      <c r="AO65" s="1285"/>
      <c r="AP65" s="1286"/>
      <c r="AQ65" s="1286"/>
      <c r="AR65" s="1286"/>
      <c r="AS65" s="1286"/>
      <c r="AT65" s="1286"/>
      <c r="AU65" s="72"/>
      <c r="AW65" s="280"/>
      <c r="AX65" s="280"/>
      <c r="AY65" s="280"/>
      <c r="AZ65" s="280"/>
      <c r="BA65" s="269"/>
      <c r="BB65" s="268"/>
      <c r="BC65" s="268"/>
      <c r="BD65" s="269"/>
      <c r="BE65" s="269"/>
      <c r="BF65" s="270"/>
      <c r="BG65" s="563"/>
      <c r="BH65" s="564"/>
      <c r="BI65" s="565"/>
      <c r="BJ65" s="563"/>
      <c r="BK65" s="563"/>
      <c r="BL65" s="338"/>
      <c r="BM65" s="338"/>
      <c r="BN65" s="342"/>
      <c r="BO65" s="342"/>
      <c r="BP65" s="274"/>
      <c r="BQ65" s="5"/>
      <c r="BR65" s="269"/>
      <c r="BZ65" s="519" t="s">
        <v>1265</v>
      </c>
      <c r="CA65" s="517" t="str">
        <f t="shared" si="19"/>
        <v>1610862</v>
      </c>
      <c r="CB65" s="518" t="s">
        <v>1297</v>
      </c>
      <c r="CC65" s="295"/>
      <c r="CD65" s="179">
        <v>6120</v>
      </c>
      <c r="CE65" s="179" t="s">
        <v>4732</v>
      </c>
      <c r="CF65" s="179">
        <v>6120</v>
      </c>
      <c r="CG65" s="295"/>
      <c r="CH65" s="186" t="s">
        <v>385</v>
      </c>
      <c r="CI65" s="186" t="s">
        <v>61</v>
      </c>
      <c r="CJ65" s="186">
        <v>1</v>
      </c>
      <c r="CK65" s="186" t="s">
        <v>170</v>
      </c>
      <c r="CL65" s="186" t="s">
        <v>383</v>
      </c>
      <c r="CM65" s="186" t="s">
        <v>384</v>
      </c>
      <c r="CN65" s="186" t="s">
        <v>547</v>
      </c>
      <c r="CO65" s="187" t="s">
        <v>149</v>
      </c>
      <c r="CP65" s="245">
        <f>IF(記入シート1!AW90=TRUE,1,0)</f>
        <v>0</v>
      </c>
      <c r="CQ65" s="167"/>
      <c r="CR65" s="173"/>
      <c r="CS65" s="173"/>
      <c r="CT65" s="173"/>
      <c r="CU65" s="173"/>
      <c r="CV65" s="169"/>
      <c r="CW65" s="275"/>
      <c r="CX65" s="275"/>
      <c r="CY65" s="315"/>
      <c r="CZ65" s="316"/>
      <c r="DA65" s="315"/>
      <c r="DC65" s="167"/>
      <c r="DD65" s="167"/>
      <c r="DE65" s="293"/>
      <c r="DF65" s="173"/>
      <c r="DG65" s="173"/>
      <c r="DH65" s="551" t="s">
        <v>1607</v>
      </c>
      <c r="DI65" s="235" t="s">
        <v>1983</v>
      </c>
      <c r="DJ65" s="197"/>
      <c r="DK65" s="198" t="str">
        <f t="shared" si="17"/>
        <v>94101Q53</v>
      </c>
      <c r="DL65" s="199" t="s">
        <v>3363</v>
      </c>
      <c r="DM65" s="200" t="s">
        <v>3365</v>
      </c>
      <c r="DN65" s="239" t="str">
        <f>T(記入シート1!I66)</f>
        <v/>
      </c>
      <c r="DO65" s="284"/>
      <c r="DP65" s="284"/>
      <c r="DQ65" s="538"/>
      <c r="DR65" s="538"/>
      <c r="DS65" s="538"/>
      <c r="DT65" s="538"/>
      <c r="DU65" s="538"/>
      <c r="DV65" s="295"/>
      <c r="DX65" s="177"/>
      <c r="DY65" s="177"/>
    </row>
    <row r="66" spans="1:129" ht="19.5" customHeight="1">
      <c r="A66" s="545"/>
      <c r="B66" s="84"/>
      <c r="C66" s="2297" t="s">
        <v>4297</v>
      </c>
      <c r="D66" s="2298"/>
      <c r="E66" s="2298"/>
      <c r="F66" s="2298"/>
      <c r="G66" s="2298"/>
      <c r="H66" s="2298"/>
      <c r="I66" s="2299"/>
      <c r="J66" s="1998" t="s">
        <v>4747</v>
      </c>
      <c r="K66" s="1999"/>
      <c r="L66" s="1999"/>
      <c r="M66" s="1999"/>
      <c r="N66" s="2400"/>
      <c r="O66" s="866"/>
      <c r="P66" s="866"/>
      <c r="Q66" s="2401" t="s">
        <v>4749</v>
      </c>
      <c r="R66" s="2401"/>
      <c r="S66" s="2401"/>
      <c r="T66" s="1293"/>
      <c r="U66" s="1293"/>
      <c r="V66" s="2401" t="s">
        <v>4750</v>
      </c>
      <c r="W66" s="2401"/>
      <c r="X66" s="2402"/>
      <c r="Y66" s="2403" t="s">
        <v>4748</v>
      </c>
      <c r="Z66" s="2404"/>
      <c r="AA66" s="2404"/>
      <c r="AB66" s="2404"/>
      <c r="AC66" s="2404"/>
      <c r="AD66" s="2404"/>
      <c r="AE66" s="2404"/>
      <c r="AF66" s="2404"/>
      <c r="AG66" s="2404"/>
      <c r="AH66" s="2404"/>
      <c r="AI66" s="2404"/>
      <c r="AJ66" s="2404"/>
      <c r="AK66" s="2404"/>
      <c r="AL66" s="2404"/>
      <c r="AM66" s="2404"/>
      <c r="AN66" s="2404"/>
      <c r="AO66" s="2404"/>
      <c r="AP66" s="2404"/>
      <c r="AQ66" s="2404"/>
      <c r="AR66" s="2404"/>
      <c r="AS66" s="2404"/>
      <c r="AT66" s="2405"/>
      <c r="AU66" s="72"/>
      <c r="AV66" s="160">
        <v>1</v>
      </c>
      <c r="AW66" s="280"/>
      <c r="AX66" s="280"/>
      <c r="AY66" s="280"/>
      <c r="AZ66" s="280"/>
      <c r="BA66" s="269"/>
      <c r="BB66" s="526"/>
      <c r="BC66" s="541"/>
      <c r="BD66" s="269"/>
      <c r="BE66" s="269"/>
      <c r="BF66" s="641"/>
      <c r="BG66" s="563"/>
      <c r="BH66" s="564"/>
      <c r="BI66" s="642"/>
      <c r="BJ66" s="563"/>
      <c r="BK66" s="269"/>
      <c r="BL66" s="338"/>
      <c r="BM66" s="338"/>
      <c r="BN66" s="342"/>
      <c r="BO66" s="342"/>
      <c r="BP66" s="274"/>
      <c r="BQ66" s="5"/>
      <c r="BR66" s="269"/>
      <c r="BZ66" s="519" t="s">
        <v>1266</v>
      </c>
      <c r="CA66" s="517" t="str">
        <f t="shared" si="19"/>
        <v>1611513</v>
      </c>
      <c r="CB66" s="518" t="s">
        <v>1298</v>
      </c>
      <c r="CC66" s="295"/>
      <c r="CD66" s="179">
        <v>6121</v>
      </c>
      <c r="CE66" s="179" t="s">
        <v>4733</v>
      </c>
      <c r="CF66" s="179">
        <v>6121</v>
      </c>
      <c r="CG66" s="295"/>
      <c r="CH66" s="186" t="s">
        <v>386</v>
      </c>
      <c r="CI66" s="186" t="s">
        <v>61</v>
      </c>
      <c r="CJ66" s="186">
        <v>1</v>
      </c>
      <c r="CK66" s="186" t="s">
        <v>170</v>
      </c>
      <c r="CL66" s="186" t="s">
        <v>383</v>
      </c>
      <c r="CM66" s="186" t="s">
        <v>384</v>
      </c>
      <c r="CN66" s="186" t="s">
        <v>547</v>
      </c>
      <c r="CO66" s="187" t="s">
        <v>148</v>
      </c>
      <c r="CP66" s="245">
        <f>IF(記入シート1!AX90=TRUE,1,0)</f>
        <v>0</v>
      </c>
      <c r="CQ66" s="167"/>
      <c r="CR66" s="173"/>
      <c r="CS66" s="173"/>
      <c r="CT66" s="173"/>
      <c r="CU66" s="173"/>
      <c r="CV66" s="169"/>
      <c r="CW66" s="275"/>
      <c r="CX66" s="275"/>
      <c r="CY66" s="315"/>
      <c r="CZ66" s="316"/>
      <c r="DA66" s="315"/>
      <c r="DC66" s="167"/>
      <c r="DD66" s="167"/>
      <c r="DE66" s="293"/>
      <c r="DF66" s="173"/>
      <c r="DG66" s="173"/>
      <c r="DH66" s="551" t="s">
        <v>1607</v>
      </c>
      <c r="DI66" s="235" t="s">
        <v>3359</v>
      </c>
      <c r="DJ66" s="197"/>
      <c r="DK66" s="198" t="str">
        <f t="shared" si="17"/>
        <v>94101Q54</v>
      </c>
      <c r="DL66" s="199" t="s">
        <v>3363</v>
      </c>
      <c r="DM66" s="200" t="s">
        <v>3366</v>
      </c>
      <c r="DN66" s="239" t="str">
        <f>IF(OR(AV57="0000",AV57=""),"",ASC(AV57))</f>
        <v>1800</v>
      </c>
      <c r="DO66" s="284"/>
      <c r="DP66" s="284"/>
      <c r="DQ66" s="538"/>
      <c r="DR66" s="538"/>
      <c r="DS66" s="538"/>
      <c r="DT66" s="538"/>
      <c r="DU66" s="538"/>
      <c r="DV66" s="295"/>
      <c r="DX66" s="177"/>
      <c r="DY66" s="177"/>
    </row>
    <row r="67" spans="1:129" ht="19.5" customHeight="1">
      <c r="A67" s="545"/>
      <c r="B67" s="84"/>
      <c r="C67" s="2300"/>
      <c r="D67" s="2301"/>
      <c r="E67" s="2301"/>
      <c r="F67" s="2301"/>
      <c r="G67" s="2301"/>
      <c r="H67" s="2301"/>
      <c r="I67" s="2302"/>
      <c r="J67" s="1966" t="s">
        <v>4302</v>
      </c>
      <c r="K67" s="1967"/>
      <c r="L67" s="1967"/>
      <c r="M67" s="1967"/>
      <c r="N67" s="2067"/>
      <c r="O67" s="1290"/>
      <c r="P67" s="1291"/>
      <c r="Q67" s="2068" t="s">
        <v>4303</v>
      </c>
      <c r="R67" s="2068"/>
      <c r="S67" s="2068"/>
      <c r="T67" s="1292"/>
      <c r="U67" s="1292"/>
      <c r="V67" s="2068" t="s">
        <v>4304</v>
      </c>
      <c r="W67" s="2068"/>
      <c r="X67" s="2069"/>
      <c r="Y67" s="2070"/>
      <c r="Z67" s="2071"/>
      <c r="AA67" s="2071"/>
      <c r="AB67" s="2071"/>
      <c r="AC67" s="2071"/>
      <c r="AD67" s="2071"/>
      <c r="AE67" s="2071"/>
      <c r="AF67" s="2071"/>
      <c r="AG67" s="2071"/>
      <c r="AH67" s="2071"/>
      <c r="AI67" s="2071"/>
      <c r="AJ67" s="2071"/>
      <c r="AK67" s="2071"/>
      <c r="AL67" s="2071"/>
      <c r="AM67" s="2071"/>
      <c r="AN67" s="2071"/>
      <c r="AO67" s="2071"/>
      <c r="AP67" s="2071"/>
      <c r="AQ67" s="2071"/>
      <c r="AR67" s="2071"/>
      <c r="AS67" s="2071"/>
      <c r="AT67" s="2072"/>
      <c r="AU67" s="72"/>
      <c r="AV67" s="160">
        <v>1</v>
      </c>
      <c r="AW67" s="671" t="str">
        <f>IF(OR(AV66=0,AV67=0,AV68=0),"NG","OK")</f>
        <v>OK</v>
      </c>
      <c r="AX67" s="672" t="s">
        <v>1544</v>
      </c>
      <c r="AY67" s="280"/>
      <c r="AZ67" s="280"/>
      <c r="BA67" s="269"/>
      <c r="BB67" s="526"/>
      <c r="BC67" s="541"/>
      <c r="BD67" s="269"/>
      <c r="BE67" s="269"/>
      <c r="BF67" s="641"/>
      <c r="BG67" s="563"/>
      <c r="BH67" s="564"/>
      <c r="BI67" s="642"/>
      <c r="BJ67" s="563"/>
      <c r="BK67" s="269"/>
      <c r="BL67" s="338"/>
      <c r="BM67" s="338"/>
      <c r="BN67" s="342"/>
      <c r="BO67" s="342"/>
      <c r="BP67" s="274"/>
      <c r="BR67" s="269"/>
      <c r="BZ67" s="519" t="s">
        <v>1267</v>
      </c>
      <c r="CA67" s="517" t="str">
        <f t="shared" si="19"/>
        <v>1611514</v>
      </c>
      <c r="CB67" s="518" t="s">
        <v>1299</v>
      </c>
      <c r="CC67" s="295"/>
      <c r="CD67" s="179">
        <v>6122</v>
      </c>
      <c r="CE67" s="179" t="s">
        <v>4734</v>
      </c>
      <c r="CF67" s="179">
        <v>6122</v>
      </c>
      <c r="CG67" s="295"/>
      <c r="CH67" s="186" t="s">
        <v>391</v>
      </c>
      <c r="CI67" s="186" t="s">
        <v>61</v>
      </c>
      <c r="CJ67" s="186">
        <v>1</v>
      </c>
      <c r="CK67" s="186" t="s">
        <v>170</v>
      </c>
      <c r="CL67" s="186" t="s">
        <v>392</v>
      </c>
      <c r="CM67" s="186" t="s">
        <v>393</v>
      </c>
      <c r="CN67" s="186" t="s">
        <v>547</v>
      </c>
      <c r="CO67" s="187" t="s">
        <v>147</v>
      </c>
      <c r="CP67" s="245">
        <f>IF(OR(記入シート1!AY90=TRUE,記入シート1!AZ90=TRUE,記入シート1!BA90=TRUE,記入シート1!BB90=TRUE,記入シート1!BC90=TRUE,),1,0)</f>
        <v>0</v>
      </c>
      <c r="CQ67" s="167"/>
      <c r="CR67" s="173"/>
      <c r="CS67" s="173"/>
      <c r="CT67" s="173"/>
      <c r="CU67" s="173"/>
      <c r="CV67" s="169"/>
      <c r="CW67" s="275"/>
      <c r="CX67" s="275"/>
      <c r="CY67" s="315"/>
      <c r="CZ67" s="316"/>
      <c r="DA67" s="315"/>
      <c r="DC67" s="167"/>
      <c r="DD67" s="167"/>
      <c r="DE67" s="293"/>
      <c r="DF67" s="173"/>
      <c r="DG67" s="173"/>
      <c r="DH67" s="551" t="s">
        <v>1607</v>
      </c>
      <c r="DI67" s="235" t="s">
        <v>3360</v>
      </c>
      <c r="DJ67" s="197"/>
      <c r="DK67" s="198" t="str">
        <f t="shared" si="17"/>
        <v>94101Q55</v>
      </c>
      <c r="DL67" s="199" t="s">
        <v>3363</v>
      </c>
      <c r="DM67" s="200" t="s">
        <v>3367</v>
      </c>
      <c r="DN67" s="239" t="str">
        <f>IF(OR(AV58="0000",AV58=""),"",ASC(AV58))</f>
        <v>1801</v>
      </c>
      <c r="DO67" s="284"/>
      <c r="DP67" s="284"/>
      <c r="DQ67" s="538"/>
      <c r="DR67" s="538"/>
      <c r="DS67" s="538"/>
      <c r="DT67" s="538"/>
      <c r="DU67" s="538"/>
      <c r="DV67" s="295"/>
      <c r="DX67" s="177"/>
      <c r="DY67" s="177"/>
    </row>
    <row r="68" spans="1:129" ht="19.5" customHeight="1" thickBot="1">
      <c r="A68" s="545"/>
      <c r="B68" s="84"/>
      <c r="C68" s="2397"/>
      <c r="D68" s="2398"/>
      <c r="E68" s="2398"/>
      <c r="F68" s="2398"/>
      <c r="G68" s="2398"/>
      <c r="H68" s="2398"/>
      <c r="I68" s="2399"/>
      <c r="J68" s="2073" t="s">
        <v>4298</v>
      </c>
      <c r="K68" s="2074"/>
      <c r="L68" s="2074"/>
      <c r="M68" s="2074"/>
      <c r="N68" s="2075"/>
      <c r="O68" s="1259"/>
      <c r="P68" s="1260"/>
      <c r="Q68" s="2406" t="s">
        <v>4299</v>
      </c>
      <c r="R68" s="2406"/>
      <c r="S68" s="2406"/>
      <c r="T68" s="1261"/>
      <c r="U68" s="1261"/>
      <c r="V68" s="2406" t="s">
        <v>4300</v>
      </c>
      <c r="W68" s="2406"/>
      <c r="X68" s="2407"/>
      <c r="Y68" s="2408" t="s">
        <v>4301</v>
      </c>
      <c r="Z68" s="2409"/>
      <c r="AA68" s="2409"/>
      <c r="AB68" s="2409"/>
      <c r="AC68" s="2409"/>
      <c r="AD68" s="2409"/>
      <c r="AE68" s="2409"/>
      <c r="AF68" s="2409"/>
      <c r="AG68" s="2409"/>
      <c r="AH68" s="2409"/>
      <c r="AI68" s="2409"/>
      <c r="AJ68" s="2409"/>
      <c r="AK68" s="2409"/>
      <c r="AL68" s="2409"/>
      <c r="AM68" s="2409"/>
      <c r="AN68" s="2409"/>
      <c r="AO68" s="2409"/>
      <c r="AP68" s="2409"/>
      <c r="AQ68" s="2409"/>
      <c r="AR68" s="2409"/>
      <c r="AS68" s="2409"/>
      <c r="AT68" s="2410"/>
      <c r="AU68" s="72"/>
      <c r="AV68" s="160">
        <v>1</v>
      </c>
      <c r="AW68" s="280"/>
      <c r="AX68" s="280"/>
      <c r="AY68" s="280"/>
      <c r="AZ68" s="280"/>
      <c r="BA68" s="269"/>
      <c r="BB68" s="526"/>
      <c r="BC68" s="541"/>
      <c r="BD68" s="269"/>
      <c r="BE68" s="269"/>
      <c r="BF68" s="641"/>
      <c r="BG68" s="563"/>
      <c r="BH68" s="564"/>
      <c r="BI68" s="642"/>
      <c r="BJ68" s="563"/>
      <c r="BK68" s="269"/>
      <c r="BL68" s="338"/>
      <c r="BM68" s="338"/>
      <c r="BN68" s="342"/>
      <c r="BO68" s="342"/>
      <c r="BP68" s="274"/>
      <c r="BR68" s="269"/>
      <c r="BZ68" s="519" t="s">
        <v>1268</v>
      </c>
      <c r="CA68" s="517" t="str">
        <f t="shared" si="19"/>
        <v>1611515</v>
      </c>
      <c r="CB68" s="518" t="s">
        <v>1300</v>
      </c>
      <c r="CC68" s="295"/>
      <c r="CD68" s="179">
        <v>6123</v>
      </c>
      <c r="CE68" s="179" t="s">
        <v>4735</v>
      </c>
      <c r="CF68" s="179">
        <v>6123</v>
      </c>
      <c r="CG68" s="295"/>
      <c r="CH68" s="186" t="s">
        <v>397</v>
      </c>
      <c r="CI68" s="186" t="s">
        <v>20</v>
      </c>
      <c r="CJ68" s="186">
        <v>60</v>
      </c>
      <c r="CK68" s="186" t="s">
        <v>313</v>
      </c>
      <c r="CL68" s="186" t="s">
        <v>392</v>
      </c>
      <c r="CM68" s="186"/>
      <c r="CN68" s="186" t="s">
        <v>548</v>
      </c>
      <c r="CO68" s="187" t="s">
        <v>146</v>
      </c>
      <c r="CP68" s="245" t="str">
        <f>T(記入シート1!N91)</f>
        <v/>
      </c>
      <c r="CQ68" s="167"/>
      <c r="CR68" s="173"/>
      <c r="CS68" s="173"/>
      <c r="CT68" s="173"/>
      <c r="CU68" s="173"/>
      <c r="CV68" s="169"/>
      <c r="CW68" s="275"/>
      <c r="CX68" s="275"/>
      <c r="CY68" s="315"/>
      <c r="CZ68" s="316"/>
      <c r="DA68" s="315"/>
      <c r="DC68" s="167"/>
      <c r="DD68" s="167"/>
      <c r="DE68" s="293"/>
      <c r="DF68" s="173"/>
      <c r="DG68" s="173"/>
      <c r="DH68" s="551" t="s">
        <v>1607</v>
      </c>
      <c r="DI68" s="235" t="s">
        <v>1879</v>
      </c>
      <c r="DJ68" s="197" t="s">
        <v>3370</v>
      </c>
      <c r="DK68" s="198" t="str">
        <f t="shared" si="17"/>
        <v>94101Q56</v>
      </c>
      <c r="DL68" s="199" t="s">
        <v>3363</v>
      </c>
      <c r="DM68" s="200" t="s">
        <v>3372</v>
      </c>
      <c r="DN68" s="239" t="str">
        <f>"1"</f>
        <v>1</v>
      </c>
      <c r="DO68" s="284"/>
      <c r="DP68" s="284"/>
      <c r="DQ68" s="538"/>
      <c r="DR68" s="538"/>
      <c r="DS68" s="538"/>
      <c r="DT68" s="538"/>
      <c r="DU68" s="538"/>
      <c r="DV68" s="295"/>
      <c r="DX68" s="177"/>
      <c r="DY68" s="177"/>
    </row>
    <row r="69" spans="1:129" ht="19.5" customHeight="1" thickBot="1">
      <c r="A69" s="51"/>
      <c r="B69" s="111"/>
      <c r="C69" s="666"/>
      <c r="D69" s="867"/>
      <c r="E69" s="666"/>
      <c r="F69" s="666"/>
      <c r="G69" s="666"/>
      <c r="H69" s="666"/>
      <c r="I69" s="666"/>
      <c r="J69" s="666"/>
      <c r="K69" s="666"/>
      <c r="L69" s="865"/>
      <c r="M69" s="865"/>
      <c r="N69" s="865"/>
      <c r="O69" s="866"/>
      <c r="P69" s="866"/>
      <c r="Q69" s="686"/>
      <c r="R69" s="686"/>
      <c r="S69" s="686"/>
      <c r="T69" s="686"/>
      <c r="U69" s="686"/>
      <c r="V69" s="686"/>
      <c r="W69" s="686"/>
      <c r="X69" s="686"/>
      <c r="Y69" s="687"/>
      <c r="Z69" s="687"/>
      <c r="AA69" s="687"/>
      <c r="AB69" s="687"/>
      <c r="AC69" s="687"/>
      <c r="AD69" s="687"/>
      <c r="AE69" s="687"/>
      <c r="AF69" s="687"/>
      <c r="AG69" s="686"/>
      <c r="AH69" s="686"/>
      <c r="AI69" s="686"/>
      <c r="AJ69" s="686"/>
      <c r="AK69" s="688"/>
      <c r="AL69" s="688"/>
      <c r="AM69" s="689"/>
      <c r="AN69" s="689"/>
      <c r="AO69" s="688"/>
      <c r="AP69" s="688"/>
      <c r="AQ69" s="688"/>
      <c r="AR69" s="688"/>
      <c r="AS69" s="688"/>
      <c r="AT69" s="688"/>
      <c r="AU69" s="72"/>
      <c r="AW69" s="568"/>
      <c r="AX69" s="265"/>
      <c r="AY69" s="265"/>
      <c r="AZ69" s="266"/>
      <c r="BA69" s="267"/>
      <c r="BB69" s="268"/>
      <c r="BC69" s="268"/>
      <c r="BD69" s="269"/>
      <c r="BE69" s="269"/>
      <c r="BF69" s="270"/>
      <c r="BG69" s="563"/>
      <c r="BH69" s="564"/>
      <c r="BI69" s="565"/>
      <c r="BJ69" s="563"/>
      <c r="BK69" s="269"/>
      <c r="BL69" s="272"/>
      <c r="BM69" s="272"/>
      <c r="BN69" s="273"/>
      <c r="BO69" s="273"/>
      <c r="BP69" s="274"/>
      <c r="BR69" s="269"/>
      <c r="BZ69" s="519" t="s">
        <v>1269</v>
      </c>
      <c r="CA69" s="517" t="str">
        <f t="shared" si="19"/>
        <v>1611516</v>
      </c>
      <c r="CB69" s="518" t="s">
        <v>1301</v>
      </c>
      <c r="CC69" s="295"/>
      <c r="CD69" s="179">
        <v>6124</v>
      </c>
      <c r="CE69" s="179" t="s">
        <v>4744</v>
      </c>
      <c r="CF69" s="179">
        <v>6124</v>
      </c>
      <c r="CG69" s="295"/>
      <c r="CH69" s="186" t="s">
        <v>398</v>
      </c>
      <c r="CI69" s="186" t="s">
        <v>21</v>
      </c>
      <c r="CJ69" s="186">
        <v>30</v>
      </c>
      <c r="CK69" s="186" t="s">
        <v>313</v>
      </c>
      <c r="CL69" s="186" t="s">
        <v>81</v>
      </c>
      <c r="CM69" s="186"/>
      <c r="CN69" s="186" t="s">
        <v>548</v>
      </c>
      <c r="CO69" s="187" t="s">
        <v>145</v>
      </c>
      <c r="CP69" s="245" t="str">
        <f>ASC(記入シート1!AB91)</f>
        <v/>
      </c>
      <c r="CQ69" s="167"/>
      <c r="CR69" s="173"/>
      <c r="CS69" s="173"/>
      <c r="CT69" s="173"/>
      <c r="CU69" s="173"/>
      <c r="CV69" s="169"/>
      <c r="CW69" s="275"/>
      <c r="CX69" s="275"/>
      <c r="CY69" s="315"/>
      <c r="CZ69" s="316"/>
      <c r="DA69" s="315"/>
      <c r="DC69" s="167"/>
      <c r="DD69" s="167"/>
      <c r="DE69" s="293"/>
      <c r="DF69" s="173"/>
      <c r="DG69" s="173"/>
      <c r="DH69" s="551" t="s">
        <v>1607</v>
      </c>
      <c r="DI69" s="235" t="s">
        <v>3361</v>
      </c>
      <c r="DJ69" s="197" t="s">
        <v>3371</v>
      </c>
      <c r="DK69" s="198" t="str">
        <f t="shared" si="17"/>
        <v>94101Q57</v>
      </c>
      <c r="DL69" s="199" t="s">
        <v>3363</v>
      </c>
      <c r="DM69" s="200" t="s">
        <v>3368</v>
      </c>
      <c r="DN69" s="239" t="str">
        <f>ASC(AX58)</f>
        <v>0</v>
      </c>
      <c r="DO69" s="284"/>
      <c r="DP69" s="284"/>
      <c r="DQ69" s="538"/>
      <c r="DR69" s="538"/>
      <c r="DS69" s="538"/>
      <c r="DT69" s="538"/>
      <c r="DU69" s="538"/>
      <c r="DV69" s="295"/>
      <c r="DX69" s="177"/>
      <c r="DY69" s="177"/>
    </row>
    <row r="70" spans="1:129" ht="19.5" customHeight="1" thickTop="1">
      <c r="A70" s="51"/>
      <c r="B70" s="84"/>
      <c r="C70" s="2047" t="s">
        <v>1964</v>
      </c>
      <c r="D70" s="2048"/>
      <c r="E70" s="2048"/>
      <c r="F70" s="2048"/>
      <c r="G70" s="2048"/>
      <c r="H70" s="2048"/>
      <c r="I70" s="2048"/>
      <c r="J70" s="2048"/>
      <c r="K70" s="2049"/>
      <c r="L70" s="2052" t="s">
        <v>1965</v>
      </c>
      <c r="M70" s="2053"/>
      <c r="N70" s="2053"/>
      <c r="O70" s="2053"/>
      <c r="P70" s="2053"/>
      <c r="Q70" s="2056" t="s">
        <v>1966</v>
      </c>
      <c r="R70" s="2053"/>
      <c r="S70" s="2053"/>
      <c r="T70" s="2053"/>
      <c r="U70" s="2057"/>
      <c r="V70" s="868"/>
      <c r="W70" s="869"/>
      <c r="X70" s="869"/>
      <c r="Y70" s="869"/>
      <c r="Z70" s="869"/>
      <c r="AA70" s="870"/>
      <c r="AB70" s="870"/>
      <c r="AC70" s="870"/>
      <c r="AD70" s="870"/>
      <c r="AE70" s="870"/>
      <c r="AF70" s="870"/>
      <c r="AG70" s="871"/>
      <c r="AH70" s="871"/>
      <c r="AI70" s="871"/>
      <c r="AJ70" s="871"/>
      <c r="AK70" s="871"/>
      <c r="AL70" s="871"/>
      <c r="AM70" s="871"/>
      <c r="AN70" s="871"/>
      <c r="AO70" s="871"/>
      <c r="AP70" s="871"/>
      <c r="AQ70" s="871"/>
      <c r="AR70" s="871"/>
      <c r="AS70" s="871"/>
      <c r="AT70" s="872"/>
      <c r="AU70" s="72"/>
      <c r="AW70" s="568"/>
      <c r="AX70" s="265"/>
      <c r="AY70" s="265"/>
      <c r="AZ70" s="266"/>
      <c r="BC70" s="268"/>
      <c r="BD70" s="269"/>
      <c r="BE70" s="269" t="s">
        <v>1683</v>
      </c>
      <c r="BH70" s="270"/>
      <c r="BI70" s="565"/>
      <c r="BJ70" s="563"/>
      <c r="BK70" s="269"/>
      <c r="BL70" s="272"/>
      <c r="BM70" s="272"/>
      <c r="BN70" s="273"/>
      <c r="BO70" s="273"/>
      <c r="BP70" s="274"/>
      <c r="BR70" s="269"/>
      <c r="BZ70" s="519" t="s">
        <v>1270</v>
      </c>
      <c r="CA70" s="517" t="str">
        <f t="shared" si="19"/>
        <v>1611517</v>
      </c>
      <c r="CB70" s="518" t="s">
        <v>1302</v>
      </c>
      <c r="CC70" s="295"/>
      <c r="CD70" s="179">
        <v>6125</v>
      </c>
      <c r="CE70" s="179" t="s">
        <v>4745</v>
      </c>
      <c r="CF70" s="179">
        <v>6125</v>
      </c>
      <c r="CG70" s="295"/>
      <c r="CH70" s="186" t="s">
        <v>399</v>
      </c>
      <c r="CI70" s="186" t="s">
        <v>61</v>
      </c>
      <c r="CJ70" s="186">
        <v>8</v>
      </c>
      <c r="CK70" s="186" t="s">
        <v>313</v>
      </c>
      <c r="CL70" s="186" t="s">
        <v>81</v>
      </c>
      <c r="CM70" s="186"/>
      <c r="CN70" s="186" t="s">
        <v>548</v>
      </c>
      <c r="CO70" s="187" t="s">
        <v>144</v>
      </c>
      <c r="CP70" s="245" t="str">
        <f>IF(CP68="","",IF(記入シート1!AN91="","",RIGHT("0000"&amp;記入シート1!AN91,4)&amp;RIGHT("00"&amp;記入シート1!AQ91,2)&amp;RIGHT("00"&amp;記入シート1!AS91,2)))</f>
        <v/>
      </c>
      <c r="CQ70" s="167"/>
      <c r="CR70" s="173"/>
      <c r="CS70" s="173"/>
      <c r="CT70" s="173"/>
      <c r="CU70" s="173"/>
      <c r="CV70" s="169"/>
      <c r="CW70" s="275"/>
      <c r="CX70" s="275"/>
      <c r="CY70" s="315"/>
      <c r="CZ70" s="316"/>
      <c r="DA70" s="315"/>
      <c r="DC70" s="167"/>
      <c r="DD70" s="167"/>
      <c r="DE70" s="293"/>
      <c r="DF70" s="173"/>
      <c r="DG70" s="173"/>
      <c r="DH70" s="551" t="s">
        <v>1607</v>
      </c>
      <c r="DI70" s="235" t="s">
        <v>3362</v>
      </c>
      <c r="DJ70" s="197" t="s">
        <v>3561</v>
      </c>
      <c r="DK70" s="198" t="str">
        <f t="shared" si="17"/>
        <v>94101Q58</v>
      </c>
      <c r="DL70" s="199" t="s">
        <v>3363</v>
      </c>
      <c r="DM70" s="200" t="s">
        <v>3369</v>
      </c>
      <c r="DN70" s="239" t="str">
        <f>IF(AY58=1,"1","0")</f>
        <v>0</v>
      </c>
      <c r="DO70" s="284"/>
      <c r="DP70" s="284"/>
      <c r="DQ70" s="538"/>
      <c r="DR70" s="538"/>
      <c r="DS70" s="538"/>
      <c r="DT70" s="538"/>
      <c r="DU70" s="538"/>
      <c r="DV70" s="295"/>
      <c r="DX70" s="177"/>
      <c r="DY70" s="177"/>
    </row>
    <row r="71" spans="1:129" ht="19.5" customHeight="1">
      <c r="A71" s="51"/>
      <c r="B71" s="84"/>
      <c r="C71" s="2050"/>
      <c r="D71" s="1832"/>
      <c r="E71" s="1832"/>
      <c r="F71" s="1832"/>
      <c r="G71" s="1832"/>
      <c r="H71" s="1832"/>
      <c r="I71" s="1832"/>
      <c r="J71" s="1832"/>
      <c r="K71" s="2051"/>
      <c r="L71" s="2054"/>
      <c r="M71" s="2055"/>
      <c r="N71" s="2055"/>
      <c r="O71" s="2055"/>
      <c r="P71" s="2055"/>
      <c r="Q71" s="2055"/>
      <c r="R71" s="2055"/>
      <c r="S71" s="2055"/>
      <c r="T71" s="2055"/>
      <c r="U71" s="2058"/>
      <c r="V71" s="857"/>
      <c r="W71" s="667"/>
      <c r="X71" s="667"/>
      <c r="Y71" s="667"/>
      <c r="Z71" s="667"/>
      <c r="AA71" s="347"/>
      <c r="AB71" s="347"/>
      <c r="AC71" s="348"/>
      <c r="AD71" s="348"/>
      <c r="AE71" s="348"/>
      <c r="AF71" s="348"/>
      <c r="AG71" s="850"/>
      <c r="AH71" s="850"/>
      <c r="AI71" s="850"/>
      <c r="AJ71" s="850"/>
      <c r="AK71" s="850"/>
      <c r="AL71" s="850"/>
      <c r="AM71" s="850"/>
      <c r="AN71" s="850"/>
      <c r="AO71" s="850"/>
      <c r="AP71" s="850"/>
      <c r="AQ71" s="850"/>
      <c r="AR71" s="850"/>
      <c r="AS71" s="850"/>
      <c r="AT71" s="859"/>
      <c r="AU71" s="72"/>
      <c r="AX71" s="568" t="s">
        <v>1702</v>
      </c>
      <c r="AY71" s="483" t="s">
        <v>1703</v>
      </c>
      <c r="AZ71" s="266"/>
      <c r="BC71" s="268"/>
      <c r="BD71" s="269"/>
      <c r="BE71" s="269" t="s">
        <v>1684</v>
      </c>
      <c r="BF71" s="306" t="s">
        <v>1690</v>
      </c>
      <c r="BH71" s="270"/>
      <c r="BI71" s="565"/>
      <c r="BJ71" s="563"/>
      <c r="BK71" s="269"/>
      <c r="BL71" s="272"/>
      <c r="BM71" s="272"/>
      <c r="BN71" s="273"/>
      <c r="BO71" s="273"/>
      <c r="BP71" s="274"/>
      <c r="BR71" s="269"/>
      <c r="BZ71" s="519" t="s">
        <v>1271</v>
      </c>
      <c r="CA71" s="517" t="str">
        <f t="shared" si="19"/>
        <v>1611518</v>
      </c>
      <c r="CB71" s="518" t="s">
        <v>1303</v>
      </c>
      <c r="CC71" s="295"/>
      <c r="CD71" s="179">
        <v>6126</v>
      </c>
      <c r="CE71" s="179" t="s">
        <v>4746</v>
      </c>
      <c r="CF71" s="179">
        <v>6126</v>
      </c>
      <c r="CG71" s="295"/>
      <c r="CH71" s="186" t="s">
        <v>770</v>
      </c>
      <c r="CI71" s="186" t="s">
        <v>20</v>
      </c>
      <c r="CJ71" s="186">
        <v>60</v>
      </c>
      <c r="CK71" s="186" t="s">
        <v>170</v>
      </c>
      <c r="CL71" s="186" t="s">
        <v>87</v>
      </c>
      <c r="CM71" s="186"/>
      <c r="CN71" s="186"/>
      <c r="CO71" s="187" t="s">
        <v>771</v>
      </c>
      <c r="CP71" s="245" t="str">
        <f>記入シート1!BD81</f>
        <v>：～：  休業日（）</v>
      </c>
      <c r="CQ71" s="167"/>
      <c r="CR71" s="173"/>
      <c r="CS71" s="173"/>
      <c r="CT71" s="173"/>
      <c r="CU71" s="173"/>
      <c r="CV71" s="169"/>
      <c r="CW71" s="275"/>
      <c r="CX71" s="275"/>
      <c r="CY71" s="315"/>
      <c r="CZ71" s="316"/>
      <c r="DA71" s="315"/>
      <c r="DC71" s="167"/>
      <c r="DD71" s="167"/>
      <c r="DE71" s="293"/>
      <c r="DF71" s="173"/>
      <c r="DG71" s="173"/>
      <c r="DH71" s="1169" t="s">
        <v>3526</v>
      </c>
      <c r="DI71" s="1170" t="s">
        <v>1884</v>
      </c>
      <c r="DJ71" s="1171"/>
      <c r="DK71" s="1172" t="str">
        <f t="shared" si="17"/>
        <v>94301Q72</v>
      </c>
      <c r="DL71" s="1173" t="s">
        <v>3527</v>
      </c>
      <c r="DM71" s="1174" t="s">
        <v>3528</v>
      </c>
      <c r="DN71" s="239" t="str">
        <f>T(記入シート1!I67)</f>
        <v/>
      </c>
      <c r="DO71" s="284"/>
      <c r="DP71" s="284"/>
      <c r="DQ71" s="538"/>
      <c r="DR71" s="538"/>
      <c r="DS71" s="538"/>
      <c r="DT71" s="538"/>
      <c r="DU71" s="538"/>
      <c r="DV71" s="295"/>
      <c r="DX71" s="177"/>
      <c r="DY71" s="177"/>
    </row>
    <row r="72" spans="1:129" ht="19.5" customHeight="1" thickBot="1">
      <c r="A72" s="51"/>
      <c r="B72" s="84"/>
      <c r="C72" s="2035" t="s">
        <v>916</v>
      </c>
      <c r="D72" s="2036"/>
      <c r="E72" s="2036"/>
      <c r="F72" s="2036"/>
      <c r="G72" s="2036"/>
      <c r="H72" s="2036"/>
      <c r="I72" s="2036"/>
      <c r="J72" s="2036"/>
      <c r="K72" s="2059"/>
      <c r="L72" s="2041">
        <v>5000</v>
      </c>
      <c r="M72" s="2060"/>
      <c r="N72" s="2060"/>
      <c r="O72" s="2060"/>
      <c r="P72" s="2060"/>
      <c r="Q72" s="2060">
        <v>300</v>
      </c>
      <c r="R72" s="2060"/>
      <c r="S72" s="2060"/>
      <c r="T72" s="2060"/>
      <c r="U72" s="2061"/>
      <c r="V72" s="873"/>
      <c r="W72" s="874"/>
      <c r="X72" s="874"/>
      <c r="Y72" s="874"/>
      <c r="Z72" s="874"/>
      <c r="AA72" s="874"/>
      <c r="AB72" s="874"/>
      <c r="AC72" s="874"/>
      <c r="AD72" s="875"/>
      <c r="AE72" s="875"/>
      <c r="AF72" s="875"/>
      <c r="AG72" s="876"/>
      <c r="AH72" s="877"/>
      <c r="AI72" s="877"/>
      <c r="AJ72" s="877"/>
      <c r="AK72" s="877"/>
      <c r="AL72" s="877"/>
      <c r="AM72" s="877"/>
      <c r="AN72" s="877"/>
      <c r="AO72" s="877"/>
      <c r="AP72" s="877"/>
      <c r="AQ72" s="877"/>
      <c r="AR72" s="877"/>
      <c r="AS72" s="877"/>
      <c r="AT72" s="878"/>
      <c r="AU72" s="72"/>
      <c r="AW72" s="568" t="s">
        <v>1681</v>
      </c>
      <c r="AX72" s="928">
        <f>L72</f>
        <v>5000</v>
      </c>
      <c r="AY72" s="928">
        <f>Q72</f>
        <v>300</v>
      </c>
      <c r="AZ72" s="266"/>
      <c r="BA72" s="265" t="s">
        <v>1682</v>
      </c>
      <c r="BC72" s="268"/>
      <c r="BD72" s="269"/>
      <c r="BE72" s="269" t="s">
        <v>1685</v>
      </c>
      <c r="BF72" s="306" t="s">
        <v>1691</v>
      </c>
      <c r="BH72" s="270"/>
      <c r="BI72" s="565"/>
      <c r="BJ72" s="563"/>
      <c r="BK72" s="269"/>
      <c r="BL72" s="272"/>
      <c r="BM72" s="272"/>
      <c r="BN72" s="273"/>
      <c r="BO72" s="273"/>
      <c r="BP72" s="274"/>
      <c r="BR72" s="269"/>
      <c r="BZ72" s="519" t="s">
        <v>1272</v>
      </c>
      <c r="CA72" s="517" t="str">
        <f t="shared" si="19"/>
        <v>1611519</v>
      </c>
      <c r="CB72" s="518" t="s">
        <v>1304</v>
      </c>
      <c r="CC72" s="295"/>
      <c r="CD72" s="179">
        <v>6127</v>
      </c>
      <c r="CE72" s="179" t="s">
        <v>4736</v>
      </c>
      <c r="CF72" s="179">
        <v>6127</v>
      </c>
      <c r="CG72" s="295"/>
      <c r="CH72" s="164" t="s">
        <v>552</v>
      </c>
      <c r="CI72" s="164"/>
      <c r="CJ72" s="164"/>
      <c r="CK72" s="164"/>
      <c r="CL72" s="164"/>
      <c r="CM72" s="164"/>
      <c r="CN72" s="164"/>
      <c r="CO72" s="165"/>
      <c r="CP72" s="281"/>
      <c r="CQ72" s="167"/>
      <c r="CR72" s="173"/>
      <c r="CS72" s="173"/>
      <c r="CT72" s="173"/>
      <c r="CU72" s="173"/>
      <c r="CV72" s="169"/>
      <c r="CW72" s="275"/>
      <c r="CX72" s="275"/>
      <c r="CY72" s="315"/>
      <c r="CZ72" s="316"/>
      <c r="DA72" s="315"/>
      <c r="DC72" s="167"/>
      <c r="DD72" s="167"/>
      <c r="DE72" s="293"/>
      <c r="DF72" s="173"/>
      <c r="DG72" s="173"/>
      <c r="DH72" s="1169" t="s">
        <v>3526</v>
      </c>
      <c r="DI72" s="1170" t="s">
        <v>1983</v>
      </c>
      <c r="DJ72" s="1171"/>
      <c r="DK72" s="1172" t="str">
        <f t="shared" si="17"/>
        <v>94301Q73</v>
      </c>
      <c r="DL72" s="1173" t="s">
        <v>3527</v>
      </c>
      <c r="DM72" s="1174" t="s">
        <v>3529</v>
      </c>
      <c r="DN72" s="239" t="str">
        <f>T(記入シート1!I66)</f>
        <v/>
      </c>
      <c r="DO72" s="284"/>
      <c r="DP72" s="284"/>
      <c r="DQ72" s="538"/>
      <c r="DR72" s="538"/>
      <c r="DS72" s="538"/>
      <c r="DT72" s="538"/>
      <c r="DU72" s="538"/>
      <c r="DV72" s="295"/>
      <c r="DX72" s="177"/>
      <c r="DY72" s="177"/>
    </row>
    <row r="73" spans="1:129" ht="19.5" customHeight="1" thickTop="1" thickBot="1">
      <c r="A73" s="545"/>
      <c r="B73" s="84"/>
      <c r="C73" s="666"/>
      <c r="D73" s="666"/>
      <c r="E73" s="666"/>
      <c r="F73" s="666"/>
      <c r="G73" s="666"/>
      <c r="H73" s="666"/>
      <c r="I73" s="666"/>
      <c r="J73" s="666"/>
      <c r="K73" s="666"/>
      <c r="L73" s="110"/>
      <c r="M73" s="110"/>
      <c r="N73" s="110"/>
      <c r="O73" s="110"/>
      <c r="P73" s="110"/>
      <c r="Q73" s="887"/>
      <c r="R73" s="848"/>
      <c r="S73" s="848"/>
      <c r="T73" s="848"/>
      <c r="U73" s="848"/>
      <c r="V73" s="848"/>
      <c r="W73" s="848"/>
      <c r="X73" s="848"/>
      <c r="Y73" s="848"/>
      <c r="Z73" s="848"/>
      <c r="AA73" s="667"/>
      <c r="AB73" s="667"/>
      <c r="AC73" s="667"/>
      <c r="AD73" s="350"/>
      <c r="AE73" s="350"/>
      <c r="AF73" s="350"/>
      <c r="AG73" s="351"/>
      <c r="AH73" s="352"/>
      <c r="AI73" s="352"/>
      <c r="AJ73" s="352"/>
      <c r="AK73" s="352"/>
      <c r="AL73" s="352"/>
      <c r="AM73" s="352"/>
      <c r="AN73" s="352"/>
      <c r="AO73" s="352"/>
      <c r="AP73" s="352"/>
      <c r="AQ73" s="352"/>
      <c r="AR73" s="352"/>
      <c r="AS73" s="352"/>
      <c r="AT73" s="879"/>
      <c r="AU73" s="72"/>
      <c r="AW73" s="568"/>
      <c r="AX73" s="265"/>
      <c r="AY73" s="265"/>
      <c r="AZ73" s="266"/>
      <c r="BA73" s="267"/>
      <c r="BB73" s="268"/>
      <c r="BC73" s="268"/>
      <c r="BD73" s="269"/>
      <c r="BE73" s="269" t="s">
        <v>1686</v>
      </c>
      <c r="BF73" s="643"/>
      <c r="BG73" s="563"/>
      <c r="BH73" s="564"/>
      <c r="BI73" s="565"/>
      <c r="BJ73" s="563"/>
      <c r="BK73" s="269"/>
      <c r="BL73" s="272"/>
      <c r="BM73" s="272"/>
      <c r="BN73" s="273"/>
      <c r="BO73" s="273"/>
      <c r="BP73" s="274"/>
      <c r="BR73" s="269"/>
      <c r="BZ73" s="519" t="s">
        <v>1273</v>
      </c>
      <c r="CA73" s="517" t="str">
        <f t="shared" si="19"/>
        <v>1611520</v>
      </c>
      <c r="CB73" s="518" t="s">
        <v>1305</v>
      </c>
      <c r="CC73" s="295"/>
      <c r="CD73" s="179">
        <v>6128</v>
      </c>
      <c r="CE73" s="179" t="s">
        <v>4737</v>
      </c>
      <c r="CF73" s="179">
        <v>6128</v>
      </c>
      <c r="CG73" s="295"/>
      <c r="CH73" s="180" t="s">
        <v>277</v>
      </c>
      <c r="CI73" s="181" t="s">
        <v>276</v>
      </c>
      <c r="CJ73" s="181" t="s">
        <v>275</v>
      </c>
      <c r="CK73" s="180" t="s">
        <v>274</v>
      </c>
      <c r="CL73" s="180" t="s">
        <v>274</v>
      </c>
      <c r="CM73" s="180" t="s">
        <v>273</v>
      </c>
      <c r="CN73" s="180"/>
      <c r="CO73" s="180" t="s">
        <v>327</v>
      </c>
      <c r="CP73" s="180" t="s">
        <v>328</v>
      </c>
      <c r="CQ73" s="167"/>
      <c r="CR73" s="173"/>
      <c r="CS73" s="173"/>
      <c r="CT73" s="173"/>
      <c r="CU73" s="173"/>
      <c r="CV73" s="169"/>
      <c r="CW73" s="275"/>
      <c r="CX73" s="275"/>
      <c r="CY73" s="315"/>
      <c r="CZ73" s="316"/>
      <c r="DA73" s="315"/>
      <c r="DC73" s="167"/>
      <c r="DD73" s="167"/>
      <c r="DE73" s="293"/>
      <c r="DF73" s="173"/>
      <c r="DG73" s="173"/>
      <c r="DH73" s="1169" t="s">
        <v>3526</v>
      </c>
      <c r="DI73" s="1170" t="s">
        <v>1696</v>
      </c>
      <c r="DJ73" s="1171"/>
      <c r="DK73" s="1172" t="str">
        <f t="shared" si="17"/>
        <v>94301Q74</v>
      </c>
      <c r="DL73" s="1173" t="s">
        <v>3527</v>
      </c>
      <c r="DM73" s="1174" t="s">
        <v>3530</v>
      </c>
      <c r="DN73" s="239" t="str">
        <f>"9"</f>
        <v>9</v>
      </c>
      <c r="DO73" s="284"/>
      <c r="DP73" s="284"/>
      <c r="DQ73" s="538"/>
      <c r="DR73" s="538"/>
      <c r="DS73" s="538"/>
      <c r="DT73" s="538"/>
      <c r="DU73" s="538"/>
      <c r="DV73" s="295"/>
      <c r="DX73" s="177"/>
      <c r="DY73" s="177"/>
    </row>
    <row r="74" spans="1:129" ht="19.5" customHeight="1" thickTop="1">
      <c r="A74" s="545"/>
      <c r="B74" s="84"/>
      <c r="C74" s="2019" t="s">
        <v>1967</v>
      </c>
      <c r="D74" s="1914"/>
      <c r="E74" s="1914"/>
      <c r="F74" s="1914"/>
      <c r="G74" s="1914"/>
      <c r="H74" s="1914"/>
      <c r="I74" s="1914"/>
      <c r="J74" s="1914"/>
      <c r="K74" s="1914"/>
      <c r="L74" s="1914"/>
      <c r="M74" s="1914"/>
      <c r="N74" s="1915"/>
      <c r="O74" s="2020" t="s">
        <v>1907</v>
      </c>
      <c r="P74" s="2031"/>
      <c r="Q74" s="2032" t="s">
        <v>1965</v>
      </c>
      <c r="R74" s="2033"/>
      <c r="S74" s="2033"/>
      <c r="T74" s="2033"/>
      <c r="U74" s="2034"/>
      <c r="V74" s="886"/>
      <c r="W74" s="882"/>
      <c r="X74" s="882"/>
      <c r="Y74" s="882"/>
      <c r="Z74" s="882"/>
      <c r="AA74" s="869"/>
      <c r="AB74" s="869"/>
      <c r="AC74" s="869"/>
      <c r="AD74" s="883"/>
      <c r="AE74" s="883"/>
      <c r="AF74" s="883"/>
      <c r="AG74" s="884"/>
      <c r="AH74" s="879"/>
      <c r="AI74" s="879"/>
      <c r="AJ74" s="879"/>
      <c r="AK74" s="879"/>
      <c r="AL74" s="879"/>
      <c r="AM74" s="879"/>
      <c r="AN74" s="879"/>
      <c r="AO74" s="879"/>
      <c r="AP74" s="879"/>
      <c r="AQ74" s="879"/>
      <c r="AR74" s="879"/>
      <c r="AS74" s="879"/>
      <c r="AT74" s="885"/>
      <c r="AU74" s="72"/>
      <c r="AW74" s="568"/>
      <c r="AX74" s="265"/>
      <c r="AY74" s="265"/>
      <c r="AZ74" s="266"/>
      <c r="BA74" s="267"/>
      <c r="BB74" s="268"/>
      <c r="BC74" s="268"/>
      <c r="BD74" s="269"/>
      <c r="BE74" s="269" t="s">
        <v>1687</v>
      </c>
      <c r="BF74" s="643"/>
      <c r="BG74" s="563"/>
      <c r="BH74" s="564"/>
      <c r="BI74" s="565"/>
      <c r="BJ74" s="563"/>
      <c r="BK74" s="269"/>
      <c r="BL74" s="272"/>
      <c r="BM74" s="272"/>
      <c r="BN74" s="273"/>
      <c r="BO74" s="273"/>
      <c r="BP74" s="274"/>
      <c r="BR74" s="269"/>
      <c r="BZ74" s="519" t="s">
        <v>1274</v>
      </c>
      <c r="CA74" s="517" t="str">
        <f t="shared" si="19"/>
        <v>1611521</v>
      </c>
      <c r="CB74" s="518" t="s">
        <v>1306</v>
      </c>
      <c r="CC74" s="295"/>
      <c r="CD74" s="179">
        <v>6129</v>
      </c>
      <c r="CE74" s="179" t="s">
        <v>4738</v>
      </c>
      <c r="CF74" s="179">
        <v>6129</v>
      </c>
      <c r="CG74" s="295"/>
      <c r="CH74" s="186" t="s">
        <v>141</v>
      </c>
      <c r="CI74" s="186" t="s">
        <v>20</v>
      </c>
      <c r="CJ74" s="186">
        <v>30</v>
      </c>
      <c r="CK74" s="186" t="s">
        <v>87</v>
      </c>
      <c r="CL74" s="186" t="s">
        <v>87</v>
      </c>
      <c r="CM74" s="186"/>
      <c r="CN74" s="186"/>
      <c r="CO74" s="187" t="s">
        <v>140</v>
      </c>
      <c r="CP74" s="245" t="str">
        <f>T(記入シート1!I99)</f>
        <v/>
      </c>
      <c r="CQ74" s="167"/>
      <c r="CR74" s="173"/>
      <c r="CS74" s="173"/>
      <c r="CT74" s="173"/>
      <c r="CU74" s="173"/>
      <c r="CV74" s="169"/>
      <c r="CW74" s="275"/>
      <c r="CX74" s="275"/>
      <c r="CY74" s="315"/>
      <c r="CZ74" s="316"/>
      <c r="DA74" s="315"/>
      <c r="DC74" s="167"/>
      <c r="DD74" s="167"/>
      <c r="DE74" s="293"/>
      <c r="DF74" s="173"/>
      <c r="DG74" s="173"/>
      <c r="DH74" s="1169" t="s">
        <v>3526</v>
      </c>
      <c r="DI74" s="1170" t="s">
        <v>1676</v>
      </c>
      <c r="DJ74" s="1171"/>
      <c r="DK74" s="1172" t="str">
        <f t="shared" si="17"/>
        <v>94301Q75</v>
      </c>
      <c r="DL74" s="1173" t="s">
        <v>3527</v>
      </c>
      <c r="DM74" s="1174" t="s">
        <v>3531</v>
      </c>
      <c r="DN74" s="239" t="str">
        <f>ASC(記入シート1!AW73)</f>
        <v/>
      </c>
      <c r="DO74" s="284"/>
      <c r="DP74" s="284"/>
      <c r="DQ74" s="538"/>
      <c r="DR74" s="538"/>
      <c r="DS74" s="538"/>
      <c r="DT74" s="538"/>
      <c r="DU74" s="538"/>
      <c r="DV74" s="295"/>
      <c r="DX74" s="177"/>
      <c r="DY74" s="177"/>
    </row>
    <row r="75" spans="1:129" ht="19.5" customHeight="1" thickBot="1">
      <c r="A75" s="545"/>
      <c r="B75" s="84"/>
      <c r="C75" s="2035" t="s">
        <v>1984</v>
      </c>
      <c r="D75" s="2036"/>
      <c r="E75" s="2036"/>
      <c r="F75" s="2036"/>
      <c r="G75" s="2036"/>
      <c r="H75" s="2036"/>
      <c r="I75" s="2036"/>
      <c r="J75" s="2036"/>
      <c r="K75" s="2036"/>
      <c r="L75" s="2036"/>
      <c r="M75" s="2036"/>
      <c r="N75" s="2037"/>
      <c r="O75" s="889"/>
      <c r="P75" s="890"/>
      <c r="Q75" s="2041">
        <v>250000</v>
      </c>
      <c r="R75" s="2042"/>
      <c r="S75" s="2042"/>
      <c r="T75" s="2042"/>
      <c r="U75" s="2043"/>
      <c r="V75" s="891" t="s">
        <v>1968</v>
      </c>
      <c r="W75" s="892"/>
      <c r="X75" s="892"/>
      <c r="Y75" s="892"/>
      <c r="Z75" s="892"/>
      <c r="AA75" s="893"/>
      <c r="AB75" s="893"/>
      <c r="AC75" s="893"/>
      <c r="AD75" s="894"/>
      <c r="AE75" s="894"/>
      <c r="AF75" s="894"/>
      <c r="AG75" s="895"/>
      <c r="AH75" s="896"/>
      <c r="AI75" s="896"/>
      <c r="AJ75" s="896"/>
      <c r="AK75" s="896"/>
      <c r="AL75" s="896"/>
      <c r="AM75" s="896"/>
      <c r="AN75" s="896"/>
      <c r="AO75" s="896"/>
      <c r="AP75" s="896"/>
      <c r="AQ75" s="896"/>
      <c r="AR75" s="896"/>
      <c r="AS75" s="896"/>
      <c r="AT75" s="897"/>
      <c r="AU75" s="72"/>
      <c r="AW75" s="568"/>
      <c r="AX75" s="265"/>
      <c r="AY75" s="265"/>
      <c r="AZ75" s="266"/>
      <c r="BA75" s="267"/>
      <c r="BB75" s="268"/>
      <c r="BC75" s="268"/>
      <c r="BD75" s="269"/>
      <c r="BE75" s="269" t="s">
        <v>1688</v>
      </c>
      <c r="BF75" s="643"/>
      <c r="BG75" s="563"/>
      <c r="BH75" s="564"/>
      <c r="BI75" s="565"/>
      <c r="BJ75" s="563"/>
      <c r="BK75" s="269"/>
      <c r="BL75" s="272"/>
      <c r="BM75" s="272"/>
      <c r="BN75" s="273"/>
      <c r="BO75" s="273"/>
      <c r="BP75" s="274"/>
      <c r="BR75" s="269"/>
      <c r="BZ75" s="519" t="s">
        <v>1275</v>
      </c>
      <c r="CA75" s="517" t="str">
        <f t="shared" si="19"/>
        <v>1612020</v>
      </c>
      <c r="CB75" s="518" t="s">
        <v>1307</v>
      </c>
      <c r="CC75" s="295"/>
      <c r="CD75" s="179">
        <v>6130</v>
      </c>
      <c r="CE75" s="179" t="s">
        <v>4739</v>
      </c>
      <c r="CF75" s="179">
        <v>6130</v>
      </c>
      <c r="CG75" s="295"/>
      <c r="CH75" s="186" t="s">
        <v>424</v>
      </c>
      <c r="CI75" s="186" t="s">
        <v>61</v>
      </c>
      <c r="CJ75" s="186">
        <v>1</v>
      </c>
      <c r="CK75" s="186" t="s">
        <v>402</v>
      </c>
      <c r="CL75" s="186" t="s">
        <v>402</v>
      </c>
      <c r="CM75" s="186" t="s">
        <v>425</v>
      </c>
      <c r="CN75" s="186"/>
      <c r="CO75" s="187" t="s">
        <v>139</v>
      </c>
      <c r="CP75" s="245">
        <f>記入シート1!AV99</f>
        <v>0</v>
      </c>
      <c r="CQ75" s="167"/>
      <c r="CR75" s="173"/>
      <c r="CS75" s="173"/>
      <c r="CT75" s="173"/>
      <c r="CU75" s="173"/>
      <c r="CV75" s="169"/>
      <c r="CW75" s="275"/>
      <c r="CX75" s="275"/>
      <c r="CY75" s="315"/>
      <c r="CZ75" s="316"/>
      <c r="DA75" s="315"/>
      <c r="DC75" s="167"/>
      <c r="DD75" s="167"/>
      <c r="DE75" s="293"/>
      <c r="DF75" s="173"/>
      <c r="DG75" s="173"/>
      <c r="DH75" s="1169" t="s">
        <v>3526</v>
      </c>
      <c r="DI75" s="1170" t="s">
        <v>2092</v>
      </c>
      <c r="DJ75" s="1171"/>
      <c r="DK75" s="1172" t="str">
        <f t="shared" si="17"/>
        <v>94301Q76</v>
      </c>
      <c r="DL75" s="1173" t="s">
        <v>3527</v>
      </c>
      <c r="DM75" s="1174" t="s">
        <v>3532</v>
      </c>
      <c r="DN75" s="239" t="str">
        <f>ASC(AX25)</f>
        <v>7011</v>
      </c>
      <c r="DO75" s="284"/>
      <c r="DP75" s="284"/>
      <c r="DQ75" s="538"/>
      <c r="DR75" s="538"/>
      <c r="DS75" s="538"/>
      <c r="DT75" s="538"/>
      <c r="DU75" s="538"/>
      <c r="DV75" s="295"/>
      <c r="DX75" s="177"/>
      <c r="DY75" s="177"/>
    </row>
    <row r="76" spans="1:129" ht="19.5" customHeight="1" thickTop="1">
      <c r="A76" s="545"/>
      <c r="B76" s="84"/>
      <c r="C76" s="2038"/>
      <c r="D76" s="2039"/>
      <c r="E76" s="2039"/>
      <c r="F76" s="2039"/>
      <c r="G76" s="2039"/>
      <c r="H76" s="2039"/>
      <c r="I76" s="2039"/>
      <c r="J76" s="2039"/>
      <c r="K76" s="2039"/>
      <c r="L76" s="2039"/>
      <c r="M76" s="2039"/>
      <c r="N76" s="2040"/>
      <c r="O76" s="880"/>
      <c r="P76" s="858"/>
      <c r="Q76" s="812" t="s">
        <v>1908</v>
      </c>
      <c r="R76" s="814"/>
      <c r="S76" s="814"/>
      <c r="T76" s="814"/>
      <c r="U76" s="814"/>
      <c r="V76" s="814"/>
      <c r="W76" s="814"/>
      <c r="X76" s="814"/>
      <c r="Y76" s="814"/>
      <c r="Z76" s="814"/>
      <c r="AA76" s="814"/>
      <c r="AB76" s="814"/>
      <c r="AC76" s="814"/>
      <c r="AD76" s="814"/>
      <c r="AE76" s="814"/>
      <c r="AF76" s="814"/>
      <c r="AG76" s="814"/>
      <c r="AH76" s="814"/>
      <c r="AI76" s="814"/>
      <c r="AJ76" s="814"/>
      <c r="AK76" s="814"/>
      <c r="AL76" s="814"/>
      <c r="AM76" s="814"/>
      <c r="AN76" s="814"/>
      <c r="AO76" s="814"/>
      <c r="AP76" s="814"/>
      <c r="AQ76" s="814"/>
      <c r="AR76" s="814"/>
      <c r="AS76" s="814"/>
      <c r="AT76" s="815"/>
      <c r="AU76" s="72"/>
      <c r="AV76" s="160" t="b">
        <v>0</v>
      </c>
      <c r="AW76" s="671" t="str">
        <f>IF(AV76=TRUE,IF(AND(AV19=TRUE,AV77=TRUE),"OK","NG"),"OK")</f>
        <v>OK</v>
      </c>
      <c r="AX76" s="672" t="s">
        <v>1544</v>
      </c>
      <c r="AY76" s="265"/>
      <c r="AZ76" s="266"/>
      <c r="BA76" s="267"/>
      <c r="BB76" s="268"/>
      <c r="BC76" s="268"/>
      <c r="BD76" s="269"/>
      <c r="BE76" s="269" t="s">
        <v>1689</v>
      </c>
      <c r="BF76" s="643"/>
      <c r="BG76" s="563"/>
      <c r="BH76" s="564"/>
      <c r="BI76" s="565"/>
      <c r="BJ76" s="563"/>
      <c r="BK76" s="269"/>
      <c r="BL76" s="272"/>
      <c r="BM76" s="272"/>
      <c r="BN76" s="273"/>
      <c r="BO76" s="273"/>
      <c r="BP76" s="274"/>
      <c r="BR76" s="269"/>
      <c r="BZ76" s="517" t="s">
        <v>1276</v>
      </c>
      <c r="CA76" s="517" t="str">
        <f t="shared" si="19"/>
        <v>1612406</v>
      </c>
      <c r="CB76" s="518" t="s">
        <v>1308</v>
      </c>
      <c r="CC76" s="295"/>
      <c r="CD76" s="179">
        <v>6131</v>
      </c>
      <c r="CE76" s="179" t="s">
        <v>4740</v>
      </c>
      <c r="CF76" s="179">
        <v>6131</v>
      </c>
      <c r="CG76" s="295"/>
      <c r="CH76" s="186" t="s">
        <v>427</v>
      </c>
      <c r="CI76" s="186" t="s">
        <v>130</v>
      </c>
      <c r="CJ76" s="186">
        <v>30</v>
      </c>
      <c r="CK76" s="186" t="s">
        <v>426</v>
      </c>
      <c r="CL76" s="186" t="s">
        <v>426</v>
      </c>
      <c r="CM76" s="186"/>
      <c r="CN76" s="186"/>
      <c r="CO76" s="187" t="s">
        <v>137</v>
      </c>
      <c r="CP76" s="245" t="str">
        <f>T(記入シート1!AG99)</f>
        <v/>
      </c>
      <c r="CQ76" s="167"/>
      <c r="CR76" s="173"/>
      <c r="CS76" s="173"/>
      <c r="CT76" s="173"/>
      <c r="CU76" s="173"/>
      <c r="CV76" s="169"/>
      <c r="CW76" s="275"/>
      <c r="CX76" s="275"/>
      <c r="CY76" s="315"/>
      <c r="CZ76" s="316"/>
      <c r="DA76" s="315"/>
      <c r="DC76" s="167"/>
      <c r="DD76" s="167"/>
      <c r="DE76" s="293"/>
      <c r="DF76" s="173"/>
      <c r="DG76" s="173"/>
      <c r="DH76" s="1169" t="s">
        <v>3526</v>
      </c>
      <c r="DI76" s="1170" t="s">
        <v>3533</v>
      </c>
      <c r="DJ76" s="1171"/>
      <c r="DK76" s="1172" t="str">
        <f t="shared" si="17"/>
        <v>94301Q77</v>
      </c>
      <c r="DL76" s="1173" t="s">
        <v>3527</v>
      </c>
      <c r="DM76" s="1174" t="s">
        <v>3534</v>
      </c>
      <c r="DN76" s="239" t="str">
        <f>IF(OR(AV25="0000",AV25=""),"",ASC(AV25))</f>
        <v>5000</v>
      </c>
      <c r="DO76" s="284"/>
      <c r="DP76" s="284"/>
      <c r="DQ76" s="538"/>
      <c r="DR76" s="538"/>
      <c r="DS76" s="538"/>
      <c r="DT76" s="538"/>
      <c r="DU76" s="538"/>
      <c r="DV76" s="295"/>
      <c r="DX76" s="177"/>
      <c r="DY76" s="177"/>
    </row>
    <row r="77" spans="1:129" ht="19.5" customHeight="1">
      <c r="A77" s="545"/>
      <c r="B77" s="84"/>
      <c r="C77" s="2044" t="s">
        <v>1969</v>
      </c>
      <c r="D77" s="2045"/>
      <c r="E77" s="2045"/>
      <c r="F77" s="2045"/>
      <c r="G77" s="2045"/>
      <c r="H77" s="2045"/>
      <c r="I77" s="2045"/>
      <c r="J77" s="2045"/>
      <c r="K77" s="2045"/>
      <c r="L77" s="2045"/>
      <c r="M77" s="2045"/>
      <c r="N77" s="2046"/>
      <c r="O77" s="578"/>
      <c r="P77" s="851"/>
      <c r="Q77" s="813" t="s">
        <v>1909</v>
      </c>
      <c r="R77" s="814"/>
      <c r="S77" s="814"/>
      <c r="T77" s="814"/>
      <c r="U77" s="814"/>
      <c r="V77" s="814"/>
      <c r="W77" s="814"/>
      <c r="X77" s="814"/>
      <c r="Y77" s="814"/>
      <c r="Z77" s="814"/>
      <c r="AA77" s="814"/>
      <c r="AB77" s="814"/>
      <c r="AC77" s="814"/>
      <c r="AD77" s="814"/>
      <c r="AE77" s="814"/>
      <c r="AF77" s="814"/>
      <c r="AG77" s="814"/>
      <c r="AH77" s="814"/>
      <c r="AI77" s="814"/>
      <c r="AJ77" s="814"/>
      <c r="AK77" s="814"/>
      <c r="AL77" s="814"/>
      <c r="AM77" s="814"/>
      <c r="AN77" s="814"/>
      <c r="AO77" s="814"/>
      <c r="AP77" s="814"/>
      <c r="AQ77" s="814"/>
      <c r="AR77" s="814"/>
      <c r="AS77" s="814"/>
      <c r="AT77" s="815"/>
      <c r="AU77" s="72"/>
      <c r="AV77" s="160" t="b">
        <v>0</v>
      </c>
      <c r="AW77" s="265"/>
      <c r="AX77" s="265"/>
      <c r="AY77" s="265"/>
      <c r="AZ77" s="266"/>
      <c r="BA77" s="267"/>
      <c r="BB77" s="268"/>
      <c r="BC77" s="268"/>
      <c r="BD77" s="269"/>
      <c r="BE77" s="269"/>
      <c r="BF77" s="270"/>
      <c r="BG77" s="563"/>
      <c r="BH77" s="564"/>
      <c r="BI77" s="565"/>
      <c r="BJ77" s="563"/>
      <c r="BK77" s="269"/>
      <c r="BL77" s="272"/>
      <c r="BM77" s="272"/>
      <c r="BN77" s="273"/>
      <c r="BO77" s="273"/>
      <c r="BP77" s="274"/>
      <c r="BR77" s="269"/>
      <c r="BZ77" s="517" t="s">
        <v>1277</v>
      </c>
      <c r="CA77" s="517" t="str">
        <f t="shared" si="19"/>
        <v>1613162</v>
      </c>
      <c r="CB77" s="518" t="s">
        <v>1309</v>
      </c>
      <c r="CC77" s="295"/>
      <c r="CD77" s="179">
        <v>6132</v>
      </c>
      <c r="CE77" s="179" t="s">
        <v>4741</v>
      </c>
      <c r="CF77" s="179">
        <v>6132</v>
      </c>
      <c r="CG77" s="295"/>
      <c r="CH77" s="186" t="s">
        <v>136</v>
      </c>
      <c r="CI77" s="186" t="s">
        <v>61</v>
      </c>
      <c r="CJ77" s="186">
        <v>1</v>
      </c>
      <c r="CK77" s="186" t="s">
        <v>87</v>
      </c>
      <c r="CL77" s="186" t="s">
        <v>87</v>
      </c>
      <c r="CM77" s="186" t="s">
        <v>1705</v>
      </c>
      <c r="CN77" s="186"/>
      <c r="CO77" s="187" t="s">
        <v>135</v>
      </c>
      <c r="CP77" s="245">
        <f>記入シート1!AV100</f>
        <v>0</v>
      </c>
      <c r="CQ77" s="167"/>
      <c r="CR77" s="173"/>
      <c r="CS77" s="173"/>
      <c r="CT77" s="173"/>
      <c r="CU77" s="173"/>
      <c r="CV77" s="169"/>
      <c r="CW77" s="275"/>
      <c r="CX77" s="275"/>
      <c r="CY77" s="315"/>
      <c r="CZ77" s="316"/>
      <c r="DA77" s="315"/>
      <c r="DC77" s="167"/>
      <c r="DD77" s="167"/>
      <c r="DE77" s="293"/>
      <c r="DF77" s="173"/>
      <c r="DG77" s="173"/>
      <c r="DH77" s="1169" t="s">
        <v>3526</v>
      </c>
      <c r="DI77" s="1170" t="s">
        <v>3535</v>
      </c>
      <c r="DJ77" s="1171"/>
      <c r="DK77" s="1172" t="str">
        <f t="shared" si="17"/>
        <v>94301Q78</v>
      </c>
      <c r="DL77" s="1173" t="s">
        <v>3527</v>
      </c>
      <c r="DM77" s="1174" t="s">
        <v>3536</v>
      </c>
      <c r="DN77" s="239" t="str">
        <f>IF(OR(AW25="0000",AW25=""),"",ASC(AW25))</f>
        <v>5001</v>
      </c>
      <c r="DO77" s="284"/>
      <c r="DP77" s="284"/>
      <c r="DQ77" s="538"/>
      <c r="DR77" s="538"/>
      <c r="DS77" s="538"/>
      <c r="DT77" s="538"/>
      <c r="DU77" s="538"/>
      <c r="DV77" s="295"/>
      <c r="DX77" s="177"/>
      <c r="DY77" s="177"/>
    </row>
    <row r="78" spans="1:129" ht="19.5" customHeight="1">
      <c r="A78" s="545"/>
      <c r="B78" s="84"/>
      <c r="C78" s="2044"/>
      <c r="D78" s="2045"/>
      <c r="E78" s="2045"/>
      <c r="F78" s="2045"/>
      <c r="G78" s="2045"/>
      <c r="H78" s="2045"/>
      <c r="I78" s="2045"/>
      <c r="J78" s="2045"/>
      <c r="K78" s="2045"/>
      <c r="L78" s="2045"/>
      <c r="M78" s="2045"/>
      <c r="N78" s="2046"/>
      <c r="O78" s="850"/>
      <c r="P78" s="851"/>
      <c r="Q78" s="813" t="s">
        <v>1910</v>
      </c>
      <c r="R78" s="814"/>
      <c r="S78" s="814"/>
      <c r="T78" s="814"/>
      <c r="U78" s="814"/>
      <c r="V78" s="814"/>
      <c r="W78" s="814"/>
      <c r="X78" s="814"/>
      <c r="Y78" s="814"/>
      <c r="Z78" s="814"/>
      <c r="AA78" s="814"/>
      <c r="AB78" s="814"/>
      <c r="AC78" s="814"/>
      <c r="AD78" s="814"/>
      <c r="AE78" s="814"/>
      <c r="AF78" s="814"/>
      <c r="AG78" s="814"/>
      <c r="AH78" s="814"/>
      <c r="AI78" s="814"/>
      <c r="AJ78" s="814"/>
      <c r="AK78" s="814"/>
      <c r="AL78" s="814"/>
      <c r="AM78" s="814"/>
      <c r="AN78" s="814"/>
      <c r="AO78" s="814"/>
      <c r="AP78" s="814"/>
      <c r="AQ78" s="814"/>
      <c r="AR78" s="814"/>
      <c r="AS78" s="814"/>
      <c r="AT78" s="815"/>
      <c r="AU78" s="72"/>
      <c r="AW78" s="568"/>
      <c r="AX78" s="265"/>
      <c r="AY78" s="265"/>
      <c r="AZ78" s="266"/>
      <c r="BA78" s="267"/>
      <c r="BB78" s="268"/>
      <c r="BC78" s="268"/>
      <c r="BD78" s="269"/>
      <c r="BE78" s="269"/>
      <c r="BF78" s="270"/>
      <c r="BG78" s="563"/>
      <c r="BH78" s="564"/>
      <c r="BI78" s="565"/>
      <c r="BJ78" s="563"/>
      <c r="BK78" s="269"/>
      <c r="BL78" s="272"/>
      <c r="BM78" s="272"/>
      <c r="BN78" s="273"/>
      <c r="BO78" s="273"/>
      <c r="BP78" s="274"/>
      <c r="BR78" s="269"/>
      <c r="BZ78" s="517" t="s">
        <v>1278</v>
      </c>
      <c r="CA78" s="517" t="str">
        <f t="shared" si="19"/>
        <v>1621421</v>
      </c>
      <c r="CB78" s="518" t="s">
        <v>1310</v>
      </c>
      <c r="CC78" s="295"/>
      <c r="CD78" s="179">
        <v>6162</v>
      </c>
      <c r="CE78" s="179" t="s">
        <v>4742</v>
      </c>
      <c r="CF78" s="179">
        <v>6162</v>
      </c>
      <c r="CG78" s="295"/>
      <c r="CH78" s="186" t="s">
        <v>143</v>
      </c>
      <c r="CI78" s="186" t="s">
        <v>61</v>
      </c>
      <c r="CJ78" s="186">
        <v>4</v>
      </c>
      <c r="CK78" s="186" t="s">
        <v>87</v>
      </c>
      <c r="CL78" s="186" t="s">
        <v>87</v>
      </c>
      <c r="CM78" s="186"/>
      <c r="CN78" s="186"/>
      <c r="CO78" s="187" t="s">
        <v>142</v>
      </c>
      <c r="CP78" s="245" t="str">
        <f>IF(OR(記入シート1!I101="",記入シート1!K101="",記入シート1!M101="",記入シート1!O101=""),"",記入シート1!I101&amp;記入シート1!K101&amp;記入シート1!M101&amp;記入シート1!O101)</f>
        <v/>
      </c>
      <c r="CQ78" s="167"/>
      <c r="CR78" s="173"/>
      <c r="CS78" s="173"/>
      <c r="CT78" s="173"/>
      <c r="CU78" s="173"/>
      <c r="CV78" s="169"/>
      <c r="CW78" s="275"/>
      <c r="CX78" s="275"/>
      <c r="CY78" s="315"/>
      <c r="CZ78" s="316"/>
      <c r="DA78" s="315"/>
      <c r="DC78" s="167"/>
      <c r="DD78" s="167"/>
      <c r="DE78" s="293"/>
      <c r="DF78" s="173"/>
      <c r="DG78" s="173"/>
      <c r="DH78" s="1169" t="s">
        <v>3526</v>
      </c>
      <c r="DI78" s="1170" t="s">
        <v>2091</v>
      </c>
      <c r="DJ78" s="1171"/>
      <c r="DK78" s="1172" t="str">
        <f t="shared" si="17"/>
        <v>94301Q79</v>
      </c>
      <c r="DL78" s="1173" t="s">
        <v>3527</v>
      </c>
      <c r="DM78" s="1174" t="s">
        <v>3537</v>
      </c>
      <c r="DN78" s="239" t="str">
        <f>T(記入シート1!AB67)</f>
        <v/>
      </c>
      <c r="DO78" s="284"/>
      <c r="DP78" s="284"/>
      <c r="DQ78" s="538"/>
      <c r="DR78" s="538"/>
      <c r="DS78" s="538"/>
      <c r="DT78" s="538"/>
      <c r="DU78" s="538"/>
      <c r="DV78" s="295"/>
      <c r="DX78" s="177"/>
      <c r="DY78" s="177"/>
    </row>
    <row r="79" spans="1:129" ht="19.5" customHeight="1" thickBot="1">
      <c r="A79" s="545"/>
      <c r="B79" s="84"/>
      <c r="C79" s="898"/>
      <c r="D79" s="899"/>
      <c r="E79" s="899"/>
      <c r="F79" s="899"/>
      <c r="G79" s="899"/>
      <c r="H79" s="899"/>
      <c r="I79" s="899"/>
      <c r="J79" s="899"/>
      <c r="K79" s="899"/>
      <c r="L79" s="899"/>
      <c r="M79" s="899"/>
      <c r="N79" s="900"/>
      <c r="O79" s="901"/>
      <c r="P79" s="902"/>
      <c r="Q79" s="903" t="s">
        <v>1911</v>
      </c>
      <c r="R79" s="904"/>
      <c r="S79" s="904"/>
      <c r="T79" s="904"/>
      <c r="U79" s="904"/>
      <c r="V79" s="904"/>
      <c r="W79" s="904"/>
      <c r="X79" s="904"/>
      <c r="Y79" s="904"/>
      <c r="Z79" s="904"/>
      <c r="AA79" s="874"/>
      <c r="AB79" s="874"/>
      <c r="AC79" s="874"/>
      <c r="AD79" s="875"/>
      <c r="AE79" s="875"/>
      <c r="AF79" s="875"/>
      <c r="AG79" s="877"/>
      <c r="AH79" s="877"/>
      <c r="AI79" s="877"/>
      <c r="AJ79" s="877"/>
      <c r="AK79" s="877"/>
      <c r="AL79" s="877"/>
      <c r="AM79" s="877"/>
      <c r="AN79" s="877"/>
      <c r="AO79" s="877"/>
      <c r="AP79" s="877"/>
      <c r="AQ79" s="877"/>
      <c r="AR79" s="877"/>
      <c r="AS79" s="877"/>
      <c r="AT79" s="878"/>
      <c r="AU79" s="72"/>
      <c r="AW79" s="280"/>
      <c r="AX79" s="280"/>
      <c r="AY79" s="280"/>
      <c r="AZ79" s="280"/>
      <c r="BA79" s="269"/>
      <c r="BB79" s="268"/>
      <c r="BC79" s="268"/>
      <c r="BD79" s="269"/>
      <c r="BE79" s="269"/>
      <c r="BF79" s="270"/>
      <c r="BG79" s="563"/>
      <c r="BH79" s="564"/>
      <c r="BI79" s="565"/>
      <c r="BJ79" s="563"/>
      <c r="BK79" s="269"/>
      <c r="BL79" s="272"/>
      <c r="BM79" s="272"/>
      <c r="BN79" s="273"/>
      <c r="BO79" s="273"/>
      <c r="BP79" s="274"/>
      <c r="BR79" s="269"/>
      <c r="BZ79" s="519" t="s">
        <v>1279</v>
      </c>
      <c r="CA79" s="517" t="str">
        <f t="shared" si="19"/>
        <v>1621420</v>
      </c>
      <c r="CB79" s="518" t="s">
        <v>1311</v>
      </c>
      <c r="CC79" s="295"/>
      <c r="CD79" s="179">
        <v>6163</v>
      </c>
      <c r="CE79" s="179" t="s">
        <v>4743</v>
      </c>
      <c r="CF79" s="179">
        <v>6163</v>
      </c>
      <c r="CG79" s="295"/>
      <c r="CH79" s="186" t="s">
        <v>428</v>
      </c>
      <c r="CI79" s="186" t="s">
        <v>61</v>
      </c>
      <c r="CJ79" s="186">
        <v>3</v>
      </c>
      <c r="CK79" s="186" t="s">
        <v>87</v>
      </c>
      <c r="CL79" s="186" t="s">
        <v>87</v>
      </c>
      <c r="CM79" s="186"/>
      <c r="CN79" s="186"/>
      <c r="CO79" s="187" t="s">
        <v>138</v>
      </c>
      <c r="CP79" s="245" t="str">
        <f>IF(OR(記入シート1!V101="",記入シート1!X101="",記入シート1!Z101=""),"",記入シート1!V101&amp;記入シート1!X101&amp;記入シート1!Z101)</f>
        <v/>
      </c>
      <c r="CQ79" s="167"/>
      <c r="CR79" s="173"/>
      <c r="CS79" s="173"/>
      <c r="CT79" s="173"/>
      <c r="CU79" s="173"/>
      <c r="CV79" s="169"/>
      <c r="CW79" s="275"/>
      <c r="CX79" s="275"/>
      <c r="CY79" s="315"/>
      <c r="CZ79" s="316"/>
      <c r="DA79" s="315"/>
      <c r="DC79" s="167"/>
      <c r="DD79" s="167"/>
      <c r="DE79" s="293"/>
      <c r="DF79" s="173"/>
      <c r="DG79" s="173"/>
      <c r="DH79" s="1169" t="s">
        <v>3566</v>
      </c>
      <c r="DI79" s="1170" t="s">
        <v>1884</v>
      </c>
      <c r="DJ79" s="1171"/>
      <c r="DK79" s="1172" t="str">
        <f t="shared" si="17"/>
        <v>94401Q82</v>
      </c>
      <c r="DL79" s="1173" t="s">
        <v>3565</v>
      </c>
      <c r="DM79" s="1174" t="s">
        <v>3567</v>
      </c>
      <c r="DN79" s="239" t="str">
        <f>T(記入シート1!I67)</f>
        <v/>
      </c>
      <c r="DO79" s="284"/>
      <c r="DP79" s="284"/>
      <c r="DQ79" s="538"/>
      <c r="DR79" s="538"/>
      <c r="DS79" s="538"/>
      <c r="DT79" s="538"/>
      <c r="DU79" s="538"/>
      <c r="DV79" s="295"/>
      <c r="DX79" s="177"/>
      <c r="DY79" s="177"/>
    </row>
    <row r="80" spans="1:129" ht="19.5" customHeight="1">
      <c r="A80" s="545"/>
      <c r="B80" s="84"/>
      <c r="C80" s="2019" t="s">
        <v>1970</v>
      </c>
      <c r="D80" s="1914"/>
      <c r="E80" s="1914"/>
      <c r="F80" s="1914"/>
      <c r="G80" s="1914"/>
      <c r="H80" s="1914"/>
      <c r="I80" s="1914"/>
      <c r="J80" s="1914"/>
      <c r="K80" s="1914"/>
      <c r="L80" s="1914"/>
      <c r="M80" s="1914"/>
      <c r="N80" s="1915"/>
      <c r="O80" s="2020" t="s">
        <v>1432</v>
      </c>
      <c r="P80" s="2021"/>
      <c r="Q80" s="907" t="s">
        <v>1977</v>
      </c>
      <c r="R80" s="908"/>
      <c r="S80" s="908"/>
      <c r="T80" s="908"/>
      <c r="U80" s="908"/>
      <c r="V80" s="908"/>
      <c r="W80" s="908"/>
      <c r="X80" s="908"/>
      <c r="Y80" s="908"/>
      <c r="Z80" s="908"/>
      <c r="AA80" s="908"/>
      <c r="AB80" s="908"/>
      <c r="AC80" s="908"/>
      <c r="AD80" s="908"/>
      <c r="AE80" s="908"/>
      <c r="AF80" s="908"/>
      <c r="AG80" s="908"/>
      <c r="AH80" s="908"/>
      <c r="AI80" s="908"/>
      <c r="AJ80" s="908"/>
      <c r="AK80" s="908"/>
      <c r="AL80" s="908"/>
      <c r="AM80" s="908"/>
      <c r="AN80" s="908"/>
      <c r="AO80" s="908"/>
      <c r="AP80" s="908"/>
      <c r="AQ80" s="908"/>
      <c r="AR80" s="908"/>
      <c r="AS80" s="908"/>
      <c r="AT80" s="909"/>
      <c r="AU80" s="72"/>
      <c r="AW80" s="568"/>
      <c r="AX80" s="265"/>
      <c r="AY80" s="265"/>
      <c r="AZ80" s="266"/>
      <c r="BA80" s="267"/>
      <c r="BB80" s="268"/>
      <c r="BC80" s="268"/>
      <c r="BD80" s="269"/>
      <c r="BE80" s="269"/>
      <c r="BF80" s="270"/>
      <c r="BG80" s="563"/>
      <c r="BH80" s="564"/>
      <c r="BI80" s="565"/>
      <c r="BJ80" s="563"/>
      <c r="BK80" s="269"/>
      <c r="BL80" s="272"/>
      <c r="BM80" s="272"/>
      <c r="BN80" s="273"/>
      <c r="BO80" s="273"/>
      <c r="BP80" s="274"/>
      <c r="BR80" s="269"/>
      <c r="BZ80" s="519" t="s">
        <v>1280</v>
      </c>
      <c r="CA80" s="517" t="str">
        <f t="shared" si="19"/>
        <v>1621422</v>
      </c>
      <c r="CB80" s="518" t="s">
        <v>1312</v>
      </c>
      <c r="CC80" s="295"/>
      <c r="CD80" s="179">
        <v>6167</v>
      </c>
      <c r="CE80" s="179" t="s">
        <v>4754</v>
      </c>
      <c r="CF80" s="179">
        <v>6167</v>
      </c>
      <c r="CG80" s="295"/>
      <c r="CH80" s="186" t="s">
        <v>134</v>
      </c>
      <c r="CI80" s="186" t="s">
        <v>61</v>
      </c>
      <c r="CJ80" s="186">
        <v>1</v>
      </c>
      <c r="CK80" s="186" t="s">
        <v>87</v>
      </c>
      <c r="CL80" s="186" t="s">
        <v>87</v>
      </c>
      <c r="CM80" s="186" t="s">
        <v>429</v>
      </c>
      <c r="CN80" s="186"/>
      <c r="CO80" s="187" t="s">
        <v>133</v>
      </c>
      <c r="CP80" s="245">
        <f>記入シート1!AV103</f>
        <v>0</v>
      </c>
      <c r="CQ80" s="167"/>
      <c r="CR80" s="173"/>
      <c r="CS80" s="173"/>
      <c r="CT80" s="173"/>
      <c r="CU80" s="173"/>
      <c r="CV80" s="169"/>
      <c r="CW80" s="275"/>
      <c r="CX80" s="275"/>
      <c r="CY80" s="315"/>
      <c r="CZ80" s="316"/>
      <c r="DA80" s="315"/>
      <c r="DC80" s="167"/>
      <c r="DD80" s="167"/>
      <c r="DE80" s="293"/>
      <c r="DF80" s="173"/>
      <c r="DG80" s="173"/>
      <c r="DH80" s="1169" t="s">
        <v>3566</v>
      </c>
      <c r="DI80" s="1170" t="s">
        <v>1983</v>
      </c>
      <c r="DJ80" s="1171"/>
      <c r="DK80" s="1172" t="str">
        <f t="shared" si="17"/>
        <v>94401Q83</v>
      </c>
      <c r="DL80" s="1173" t="s">
        <v>3565</v>
      </c>
      <c r="DM80" s="1174" t="s">
        <v>3568</v>
      </c>
      <c r="DN80" s="239" t="str">
        <f>T(記入シート1!I66)</f>
        <v/>
      </c>
      <c r="DO80" s="284"/>
      <c r="DP80" s="284"/>
      <c r="DQ80" s="538"/>
      <c r="DR80" s="538"/>
      <c r="DS80" s="538"/>
      <c r="DT80" s="538"/>
      <c r="DU80" s="538"/>
      <c r="DV80" s="295"/>
      <c r="DX80" s="177"/>
      <c r="DY80" s="177"/>
    </row>
    <row r="81" spans="1:129" ht="19.5" customHeight="1">
      <c r="A81" s="545"/>
      <c r="B81" s="84"/>
      <c r="C81" s="2022" t="s">
        <v>1971</v>
      </c>
      <c r="D81" s="2023"/>
      <c r="E81" s="2023"/>
      <c r="F81" s="2023"/>
      <c r="G81" s="2023"/>
      <c r="H81" s="2023"/>
      <c r="I81" s="2023"/>
      <c r="J81" s="2023"/>
      <c r="K81" s="2023"/>
      <c r="L81" s="2023"/>
      <c r="M81" s="2023"/>
      <c r="N81" s="2024"/>
      <c r="O81" s="849"/>
      <c r="P81" s="905"/>
      <c r="Q81" s="814" t="s">
        <v>1974</v>
      </c>
      <c r="R81" s="814"/>
      <c r="S81" s="814"/>
      <c r="T81" s="814"/>
      <c r="U81" s="814"/>
      <c r="V81" s="814"/>
      <c r="W81" s="814"/>
      <c r="X81" s="814"/>
      <c r="Y81" s="814"/>
      <c r="Z81" s="814"/>
      <c r="AA81" s="852"/>
      <c r="AB81" s="852"/>
      <c r="AC81" s="852"/>
      <c r="AD81" s="852"/>
      <c r="AE81" s="852"/>
      <c r="AF81" s="852"/>
      <c r="AG81" s="913"/>
      <c r="AH81" s="913"/>
      <c r="AI81" s="913"/>
      <c r="AJ81" s="913"/>
      <c r="AK81" s="913"/>
      <c r="AL81" s="913"/>
      <c r="AM81" s="913"/>
      <c r="AN81" s="913"/>
      <c r="AO81" s="913"/>
      <c r="AP81" s="913"/>
      <c r="AQ81" s="913"/>
      <c r="AR81" s="913"/>
      <c r="AS81" s="913"/>
      <c r="AT81" s="914"/>
      <c r="AU81" s="72"/>
      <c r="AV81" s="160" t="b">
        <v>0</v>
      </c>
      <c r="AW81" s="568"/>
      <c r="AX81" s="265"/>
      <c r="AY81" s="265"/>
      <c r="AZ81" s="266"/>
      <c r="BA81" s="267"/>
      <c r="BB81" s="268"/>
      <c r="BC81" s="268"/>
      <c r="BD81" s="269"/>
      <c r="BE81" s="269"/>
      <c r="BF81" s="270"/>
      <c r="BG81" s="563"/>
      <c r="BH81" s="564"/>
      <c r="BI81" s="565"/>
      <c r="BJ81" s="563"/>
      <c r="BK81" s="269"/>
      <c r="BL81" s="272"/>
      <c r="BM81" s="272"/>
      <c r="BN81" s="273"/>
      <c r="BO81" s="273"/>
      <c r="BP81" s="274"/>
      <c r="BR81" s="269"/>
      <c r="BZ81" s="519" t="s">
        <v>1281</v>
      </c>
      <c r="CA81" s="517" t="str">
        <f t="shared" si="19"/>
        <v>1621424</v>
      </c>
      <c r="CB81" s="518" t="s">
        <v>1313</v>
      </c>
      <c r="CC81" s="295"/>
      <c r="CD81" s="179">
        <v>6168</v>
      </c>
      <c r="CE81" s="179" t="s">
        <v>4755</v>
      </c>
      <c r="CF81" s="179">
        <v>6168</v>
      </c>
      <c r="CG81" s="295"/>
      <c r="CH81" s="186" t="s">
        <v>132</v>
      </c>
      <c r="CI81" s="186" t="s">
        <v>61</v>
      </c>
      <c r="CJ81" s="186">
        <v>7</v>
      </c>
      <c r="CK81" s="186" t="s">
        <v>430</v>
      </c>
      <c r="CL81" s="186" t="s">
        <v>430</v>
      </c>
      <c r="CM81" s="186"/>
      <c r="CN81" s="186"/>
      <c r="CO81" s="187" t="s">
        <v>131</v>
      </c>
      <c r="CP81" s="245" t="str">
        <f>IF(OR(記入シート1!V103="",記入シート1!X103="",記入シート1!Z103="",記入シート1!AB103="",記入シート1!AD103="",記入シート1!AF103="",記入シート1!AH103=""),"",RIGHT("0" &amp; 記入シート1!V103&amp;記入シート1!X103&amp;記入シート1!Z103&amp;記入シート1!AB103&amp;記入シート1!AD103&amp;記入シート1!AF103&amp;記入シート1!AH103,7))</f>
        <v/>
      </c>
      <c r="CQ81" s="167"/>
      <c r="CR81" s="173"/>
      <c r="CS81" s="173"/>
      <c r="CT81" s="173"/>
      <c r="CU81" s="173"/>
      <c r="CV81" s="169"/>
      <c r="CW81" s="275"/>
      <c r="CX81" s="275"/>
      <c r="CY81" s="315"/>
      <c r="CZ81" s="316"/>
      <c r="DA81" s="315"/>
      <c r="DC81" s="167"/>
      <c r="DD81" s="167"/>
      <c r="DE81" s="293"/>
      <c r="DF81" s="173"/>
      <c r="DG81" s="173"/>
      <c r="DH81" s="551" t="s">
        <v>1604</v>
      </c>
      <c r="DI81" s="1170" t="s">
        <v>1983</v>
      </c>
      <c r="DJ81" s="1171"/>
      <c r="DK81" s="1172" t="str">
        <f t="shared" si="17"/>
        <v>93801Q27</v>
      </c>
      <c r="DL81" s="199" t="s">
        <v>2127</v>
      </c>
      <c r="DM81" s="1174" t="s">
        <v>3810</v>
      </c>
      <c r="DN81" s="239" t="str">
        <f>T(記入シート1!I66)</f>
        <v/>
      </c>
      <c r="DO81" s="284"/>
      <c r="DP81" s="284"/>
      <c r="DQ81" s="538"/>
      <c r="DR81" s="538"/>
      <c r="DS81" s="538"/>
      <c r="DT81" s="538"/>
      <c r="DU81" s="538"/>
      <c r="DV81" s="295"/>
      <c r="DX81" s="177"/>
      <c r="DY81" s="177"/>
    </row>
    <row r="82" spans="1:129" ht="19.5" customHeight="1">
      <c r="A82" s="545"/>
      <c r="B82" s="84"/>
      <c r="C82" s="2025" t="s">
        <v>1972</v>
      </c>
      <c r="D82" s="2026"/>
      <c r="E82" s="2026"/>
      <c r="F82" s="2026"/>
      <c r="G82" s="2026"/>
      <c r="H82" s="2026"/>
      <c r="I82" s="2026"/>
      <c r="J82" s="2026"/>
      <c r="K82" s="2026"/>
      <c r="L82" s="2026"/>
      <c r="M82" s="2026"/>
      <c r="N82" s="2027"/>
      <c r="O82" s="910"/>
      <c r="P82" s="905"/>
      <c r="Q82" s="915" t="s">
        <v>1975</v>
      </c>
      <c r="R82" s="888"/>
      <c r="S82" s="888"/>
      <c r="T82" s="888"/>
      <c r="U82" s="888"/>
      <c r="V82" s="888"/>
      <c r="W82" s="888"/>
      <c r="X82" s="888"/>
      <c r="Y82" s="888"/>
      <c r="Z82" s="888"/>
      <c r="AA82" s="881"/>
      <c r="AB82" s="881"/>
      <c r="AC82" s="916"/>
      <c r="AD82" s="916"/>
      <c r="AE82" s="916"/>
      <c r="AF82" s="916"/>
      <c r="AG82" s="917"/>
      <c r="AH82" s="917"/>
      <c r="AI82" s="917"/>
      <c r="AJ82" s="917"/>
      <c r="AK82" s="917"/>
      <c r="AL82" s="917"/>
      <c r="AM82" s="917"/>
      <c r="AN82" s="917"/>
      <c r="AO82" s="917"/>
      <c r="AP82" s="917"/>
      <c r="AQ82" s="917"/>
      <c r="AR82" s="917"/>
      <c r="AS82" s="917"/>
      <c r="AT82" s="918"/>
      <c r="AU82" s="72"/>
      <c r="AV82" s="160" t="b">
        <v>0</v>
      </c>
      <c r="AW82" s="280"/>
      <c r="AX82" s="280"/>
      <c r="AY82" s="280"/>
      <c r="AZ82" s="280"/>
      <c r="BA82" s="269"/>
      <c r="BB82" s="268"/>
      <c r="BC82" s="268"/>
      <c r="BD82" s="269"/>
      <c r="BE82" s="269"/>
      <c r="BF82" s="270"/>
      <c r="BG82" s="563"/>
      <c r="BH82" s="564"/>
      <c r="BI82" s="565"/>
      <c r="BJ82" s="563"/>
      <c r="BK82" s="269"/>
      <c r="BL82" s="272"/>
      <c r="BM82" s="272"/>
      <c r="BN82" s="273"/>
      <c r="BO82" s="273"/>
      <c r="BP82" s="274"/>
      <c r="BR82" s="269"/>
      <c r="BZ82" s="519" t="s">
        <v>1282</v>
      </c>
      <c r="CA82" s="517" t="str">
        <f t="shared" si="19"/>
        <v>1621423</v>
      </c>
      <c r="CB82" s="518" t="s">
        <v>1314</v>
      </c>
      <c r="CC82" s="295"/>
      <c r="CD82" s="179">
        <v>6169</v>
      </c>
      <c r="CE82" s="179" t="s">
        <v>4756</v>
      </c>
      <c r="CF82" s="179">
        <v>6169</v>
      </c>
      <c r="CG82" s="295"/>
      <c r="CH82" s="676" t="s">
        <v>1704</v>
      </c>
      <c r="CI82" s="676" t="s">
        <v>130</v>
      </c>
      <c r="CJ82" s="676">
        <v>100</v>
      </c>
      <c r="CK82" s="676" t="s">
        <v>1695</v>
      </c>
      <c r="CL82" s="676" t="s">
        <v>1695</v>
      </c>
      <c r="CM82" s="676"/>
      <c r="CN82" s="676"/>
      <c r="CO82" s="677" t="s">
        <v>129</v>
      </c>
      <c r="CP82" s="678" t="str">
        <f>DBCS(記入シート1!I107)</f>
        <v/>
      </c>
      <c r="CQ82" s="167"/>
      <c r="CR82" s="173"/>
      <c r="CS82" s="173"/>
      <c r="CT82" s="173"/>
      <c r="CU82" s="173"/>
      <c r="CV82" s="169"/>
      <c r="CW82" s="275"/>
      <c r="CX82" s="275"/>
      <c r="CY82" s="315"/>
      <c r="CZ82" s="316"/>
      <c r="DA82" s="315"/>
      <c r="DC82" s="167"/>
      <c r="DD82" s="167"/>
      <c r="DE82" s="293"/>
      <c r="DF82" s="173"/>
      <c r="DG82" s="173"/>
      <c r="DH82" s="551" t="s">
        <v>1604</v>
      </c>
      <c r="DI82" s="1170" t="s">
        <v>3809</v>
      </c>
      <c r="DJ82" s="1171"/>
      <c r="DK82" s="1172" t="str">
        <f t="shared" si="17"/>
        <v>93801Q28</v>
      </c>
      <c r="DL82" s="199" t="s">
        <v>2127</v>
      </c>
      <c r="DM82" s="1174" t="s">
        <v>3811</v>
      </c>
      <c r="DN82" s="239" t="str">
        <f>T(記入シート1!AB67)</f>
        <v/>
      </c>
      <c r="DO82" s="284"/>
      <c r="DP82" s="284"/>
      <c r="DQ82" s="538"/>
      <c r="DR82" s="538"/>
      <c r="DS82" s="538"/>
      <c r="DT82" s="538"/>
      <c r="DU82" s="538"/>
      <c r="DV82" s="295"/>
      <c r="DX82" s="177"/>
      <c r="DY82" s="177"/>
    </row>
    <row r="83" spans="1:129" ht="19.5" customHeight="1" thickBot="1">
      <c r="A83" s="545"/>
      <c r="B83" s="84"/>
      <c r="C83" s="2025" t="s">
        <v>1973</v>
      </c>
      <c r="D83" s="2026"/>
      <c r="E83" s="2026"/>
      <c r="F83" s="2026"/>
      <c r="G83" s="2026"/>
      <c r="H83" s="2026"/>
      <c r="I83" s="2026"/>
      <c r="J83" s="2026"/>
      <c r="K83" s="2026"/>
      <c r="L83" s="2026"/>
      <c r="M83" s="2026"/>
      <c r="N83" s="2027"/>
      <c r="O83" s="910"/>
      <c r="P83" s="905"/>
      <c r="Q83" s="915" t="s">
        <v>1976</v>
      </c>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919"/>
      <c r="AU83" s="72"/>
      <c r="AV83" s="160" t="b">
        <v>0</v>
      </c>
      <c r="AW83" s="280"/>
      <c r="AX83" s="280"/>
      <c r="AY83" s="280"/>
      <c r="AZ83" s="280"/>
      <c r="BA83" s="269"/>
      <c r="BB83" s="268"/>
      <c r="BC83" s="268"/>
      <c r="BD83" s="269"/>
      <c r="BE83" s="269"/>
      <c r="BF83" s="270"/>
      <c r="BG83" s="563"/>
      <c r="BH83" s="564"/>
      <c r="BI83" s="565"/>
      <c r="BJ83" s="563"/>
      <c r="BK83" s="269"/>
      <c r="BL83" s="272"/>
      <c r="BM83" s="272"/>
      <c r="BN83" s="273"/>
      <c r="BO83" s="273"/>
      <c r="BP83" s="274"/>
      <c r="BR83" s="269"/>
      <c r="BZ83" s="519" t="s">
        <v>1283</v>
      </c>
      <c r="CA83" s="517" t="str">
        <f t="shared" si="19"/>
        <v>0107746</v>
      </c>
      <c r="CB83" s="518" t="s">
        <v>1315</v>
      </c>
      <c r="CC83" s="295"/>
      <c r="CD83" s="179">
        <v>6173</v>
      </c>
      <c r="CE83" s="179" t="s">
        <v>4757</v>
      </c>
      <c r="CF83" s="179">
        <v>6173</v>
      </c>
      <c r="CG83" s="295"/>
      <c r="CH83" s="676" t="s">
        <v>1710</v>
      </c>
      <c r="CI83" s="676" t="s">
        <v>21</v>
      </c>
      <c r="CJ83" s="676">
        <v>100</v>
      </c>
      <c r="CK83" s="676" t="s">
        <v>1695</v>
      </c>
      <c r="CL83" s="676" t="s">
        <v>1695</v>
      </c>
      <c r="CM83" s="676"/>
      <c r="CN83" s="676"/>
      <c r="CO83" s="677" t="s">
        <v>128</v>
      </c>
      <c r="CP83" s="678" t="str">
        <f>ASC(LEFT(T(SUBSTITUTE(SUBSTITUTE(IF(LEFT(T(記入シート1!I105),8)="カブシキガイシャ",SUBSTITUTE(T(記入シート1!I105),"カブシキガイシャ","カ)"),IF(RIGHT(T(記入シート1!I105),8)="カブシキガイシャ",SUBSTITUTE(T(記入シート1!I105),"カブシキガイシャ","(カ"),IF(LEFT(T(記入シート1!I105),8)="ユウゲンガイシャ",SUBSTITUTE(T(記入シート1!I105),"ユウゲンガイシャ","ユ)"),IF(RIGHT(T(記入シート1!I105),8)="ユウゲンガイシャ",SUBSTITUTE(T(記入シート1!I105),"ユウゲンガイシャ","(ユ"),T(記入シート1!I105))))),"ヴ","ウﾞ"),"・",".")),35))</f>
        <v/>
      </c>
      <c r="CQ83" s="167"/>
      <c r="CR83" s="173"/>
      <c r="CS83" s="173"/>
      <c r="CT83" s="173"/>
      <c r="CU83" s="173"/>
      <c r="CV83" s="169"/>
      <c r="CW83" s="275"/>
      <c r="CX83" s="275"/>
      <c r="CY83" s="315"/>
      <c r="CZ83" s="316"/>
      <c r="DA83" s="315"/>
      <c r="DC83" s="167"/>
      <c r="DD83" s="167"/>
      <c r="DE83" s="293"/>
      <c r="DF83" s="173"/>
      <c r="DG83" s="173"/>
      <c r="DH83" s="1169" t="s">
        <v>2061</v>
      </c>
      <c r="DI83" s="1170" t="s">
        <v>1709</v>
      </c>
      <c r="DJ83" s="1171"/>
      <c r="DK83" s="1172" t="str">
        <f t="shared" si="17"/>
        <v>93701Q14</v>
      </c>
      <c r="DL83" s="1173" t="s">
        <v>2118</v>
      </c>
      <c r="DM83" s="1174" t="s">
        <v>4295</v>
      </c>
      <c r="DN83" s="239" t="str">
        <f>IFERROR(IF(AZ45=0,"",ASC(AZ45)),"")</f>
        <v>37</v>
      </c>
      <c r="DO83" s="284"/>
      <c r="DP83" s="233"/>
      <c r="DQ83" s="539"/>
      <c r="DR83" s="539"/>
      <c r="DS83" s="539"/>
      <c r="DT83" s="539"/>
      <c r="DU83" s="539"/>
      <c r="DV83" s="295"/>
      <c r="DX83" s="177"/>
      <c r="DY83" s="177"/>
    </row>
    <row r="84" spans="1:129" ht="19.5" hidden="1" customHeight="1">
      <c r="A84" s="545" t="s">
        <v>1210</v>
      </c>
      <c r="B84" s="84"/>
      <c r="C84" s="2028"/>
      <c r="D84" s="2029"/>
      <c r="E84" s="2029"/>
      <c r="F84" s="2029"/>
      <c r="G84" s="2029"/>
      <c r="H84" s="2029"/>
      <c r="I84" s="2029"/>
      <c r="J84" s="2029"/>
      <c r="K84" s="2029"/>
      <c r="L84" s="2029"/>
      <c r="M84" s="2029"/>
      <c r="N84" s="2030"/>
      <c r="O84" s="910"/>
      <c r="P84" s="905"/>
      <c r="Q84" s="920"/>
      <c r="R84" s="921"/>
      <c r="S84" s="921"/>
      <c r="T84" s="921"/>
      <c r="U84" s="921"/>
      <c r="V84" s="921"/>
      <c r="W84" s="921"/>
      <c r="X84" s="921"/>
      <c r="Y84" s="921"/>
      <c r="Z84" s="921"/>
      <c r="AA84" s="922"/>
      <c r="AB84" s="922"/>
      <c r="AC84" s="922"/>
      <c r="AD84" s="922"/>
      <c r="AE84" s="922"/>
      <c r="AF84" s="922"/>
      <c r="AG84" s="923"/>
      <c r="AH84" s="923"/>
      <c r="AI84" s="924"/>
      <c r="AJ84" s="924"/>
      <c r="AK84" s="924"/>
      <c r="AL84" s="924"/>
      <c r="AM84" s="924"/>
      <c r="AN84" s="924"/>
      <c r="AO84" s="924"/>
      <c r="AP84" s="924"/>
      <c r="AQ84" s="924"/>
      <c r="AR84" s="924"/>
      <c r="AS84" s="924"/>
      <c r="AT84" s="925"/>
      <c r="AU84" s="72"/>
      <c r="AW84" s="280"/>
      <c r="AX84" s="280"/>
      <c r="AY84" s="280"/>
      <c r="AZ84" s="280"/>
      <c r="BA84" s="269"/>
      <c r="BB84" s="268"/>
      <c r="BC84" s="268"/>
      <c r="BD84" s="269"/>
      <c r="BE84" s="269"/>
      <c r="BF84" s="270"/>
      <c r="BG84" s="563"/>
      <c r="BH84" s="564"/>
      <c r="BI84" s="565"/>
      <c r="BJ84" s="563"/>
      <c r="BK84" s="269"/>
      <c r="BL84" s="272"/>
      <c r="BM84" s="272"/>
      <c r="BN84" s="273"/>
      <c r="BO84" s="273"/>
      <c r="BP84" s="274"/>
      <c r="BR84" s="269"/>
      <c r="BZ84" s="519" t="s">
        <v>1985</v>
      </c>
      <c r="CA84" s="517" t="str">
        <f t="shared" si="19"/>
        <v>9999995</v>
      </c>
      <c r="CB84" s="518" t="s">
        <v>1986</v>
      </c>
      <c r="CC84" s="295"/>
      <c r="CD84" s="179">
        <v>6174</v>
      </c>
      <c r="CE84" s="179" t="s">
        <v>4758</v>
      </c>
      <c r="CF84" s="179">
        <v>6174</v>
      </c>
      <c r="CG84" s="295"/>
      <c r="CH84" s="180" t="s">
        <v>277</v>
      </c>
      <c r="CI84" s="181" t="s">
        <v>532</v>
      </c>
      <c r="CJ84" s="181" t="s">
        <v>275</v>
      </c>
      <c r="CK84" s="180" t="s">
        <v>274</v>
      </c>
      <c r="CL84" s="180" t="s">
        <v>533</v>
      </c>
      <c r="CM84" s="180" t="s">
        <v>280</v>
      </c>
      <c r="CN84" s="180" t="s">
        <v>281</v>
      </c>
      <c r="CO84" s="180" t="s">
        <v>327</v>
      </c>
      <c r="CP84" s="180" t="s">
        <v>328</v>
      </c>
      <c r="CQ84" s="167"/>
      <c r="CR84" s="173"/>
      <c r="CS84" s="173"/>
      <c r="CT84" s="173"/>
      <c r="CU84" s="173"/>
      <c r="CV84" s="169"/>
      <c r="CW84" s="275"/>
      <c r="CX84" s="275"/>
      <c r="CY84" s="315"/>
      <c r="CZ84" s="316"/>
      <c r="DA84" s="315"/>
      <c r="DC84" s="167"/>
      <c r="DD84" s="167"/>
      <c r="DE84" s="293"/>
      <c r="DF84" s="173"/>
      <c r="DG84" s="173"/>
      <c r="DH84" s="1169" t="s">
        <v>2061</v>
      </c>
      <c r="DI84" s="1170" t="s">
        <v>4294</v>
      </c>
      <c r="DJ84" s="1171"/>
      <c r="DK84" s="1172" t="str">
        <f t="shared" si="17"/>
        <v>93701Q15</v>
      </c>
      <c r="DL84" s="1173" t="s">
        <v>2118</v>
      </c>
      <c r="DM84" s="1174" t="s">
        <v>4296</v>
      </c>
      <c r="DN84" s="239" t="str">
        <f>IF(OR(AX45="",AX45="0000"),"",ASC(AX45))</f>
        <v>1903</v>
      </c>
      <c r="DO84" s="284"/>
      <c r="DP84" s="233"/>
      <c r="DQ84" s="539"/>
      <c r="DR84" s="539"/>
      <c r="DS84" s="539"/>
      <c r="DT84" s="539"/>
      <c r="DU84" s="539"/>
      <c r="DV84" s="295"/>
      <c r="DX84" s="177"/>
      <c r="DY84" s="177"/>
    </row>
    <row r="85" spans="1:129" ht="19.5" hidden="1" customHeight="1" thickBot="1">
      <c r="A85" s="545" t="s">
        <v>1210</v>
      </c>
      <c r="B85" s="84"/>
      <c r="C85" s="1983"/>
      <c r="D85" s="1984"/>
      <c r="E85" s="1984"/>
      <c r="F85" s="1984"/>
      <c r="G85" s="1984"/>
      <c r="H85" s="1984"/>
      <c r="I85" s="1984"/>
      <c r="J85" s="1984"/>
      <c r="K85" s="1984"/>
      <c r="L85" s="1984"/>
      <c r="M85" s="1984"/>
      <c r="N85" s="1985"/>
      <c r="O85" s="911"/>
      <c r="P85" s="906"/>
      <c r="Q85" s="926"/>
      <c r="R85" s="927"/>
      <c r="S85" s="927"/>
      <c r="T85" s="927"/>
      <c r="U85" s="927"/>
      <c r="V85" s="927"/>
      <c r="W85" s="927"/>
      <c r="X85" s="927"/>
      <c r="Y85" s="927"/>
      <c r="Z85" s="927"/>
      <c r="AA85" s="818"/>
      <c r="AB85" s="818"/>
      <c r="AC85" s="818"/>
      <c r="AD85" s="818"/>
      <c r="AE85" s="818"/>
      <c r="AF85" s="818"/>
      <c r="AG85" s="819"/>
      <c r="AH85" s="819"/>
      <c r="AI85" s="820"/>
      <c r="AJ85" s="820"/>
      <c r="AK85" s="820"/>
      <c r="AL85" s="820"/>
      <c r="AM85" s="820"/>
      <c r="AN85" s="820"/>
      <c r="AO85" s="820"/>
      <c r="AP85" s="820"/>
      <c r="AQ85" s="820"/>
      <c r="AR85" s="820"/>
      <c r="AS85" s="820"/>
      <c r="AT85" s="912"/>
      <c r="AU85" s="72"/>
      <c r="AW85" s="280"/>
      <c r="AX85" s="280"/>
      <c r="AY85" s="280"/>
      <c r="AZ85" s="280"/>
      <c r="BA85" s="269"/>
      <c r="BB85" s="268"/>
      <c r="BC85" s="268"/>
      <c r="BD85" s="269"/>
      <c r="BE85" s="269"/>
      <c r="BF85" s="270"/>
      <c r="BG85" s="563"/>
      <c r="BH85" s="564"/>
      <c r="BI85" s="565"/>
      <c r="BJ85" s="563"/>
      <c r="BK85" s="269"/>
      <c r="BL85" s="272"/>
      <c r="BM85" s="272"/>
      <c r="BN85" s="273"/>
      <c r="BO85" s="273"/>
      <c r="BP85" s="274"/>
      <c r="BR85" s="269"/>
      <c r="BZ85" s="517">
        <v>1626031</v>
      </c>
      <c r="CA85" s="517" t="str">
        <f t="shared" si="19"/>
        <v>1626031</v>
      </c>
      <c r="CB85" s="518" t="s">
        <v>2072</v>
      </c>
      <c r="CC85" s="295"/>
      <c r="CD85" s="179">
        <v>6175</v>
      </c>
      <c r="CE85" s="179" t="s">
        <v>4759</v>
      </c>
      <c r="CF85" s="179">
        <v>6175</v>
      </c>
      <c r="CG85" s="295"/>
      <c r="CH85" s="186" t="s">
        <v>117</v>
      </c>
      <c r="CI85" s="186" t="s">
        <v>21</v>
      </c>
      <c r="CJ85" s="186">
        <v>40</v>
      </c>
      <c r="CK85" s="186" t="s">
        <v>170</v>
      </c>
      <c r="CL85" s="186" t="s">
        <v>402</v>
      </c>
      <c r="CM85" s="186"/>
      <c r="CN85" s="186"/>
      <c r="CO85" s="187" t="s">
        <v>116</v>
      </c>
      <c r="CP85" s="245" t="str">
        <f>ASC(SUBSTITUTE(SUBSTITUTE(SUBSTITUTE(SUBSTITUTE(記入シート1!I112,"　","")," ",""),"ヴ","ウﾞ"),"・",""))&amp;" "&amp;ASC(SUBSTITUTE(SUBSTITUTE(SUBSTITUTE(SUBSTITUTE(記入シート1!Q112,"　","")," ",""),"ヴ","ウﾞ"),"・",""))</f>
        <v xml:space="preserve"> </v>
      </c>
      <c r="CQ85" s="167"/>
      <c r="CR85" s="173"/>
      <c r="CS85" s="173"/>
      <c r="CT85" s="173"/>
      <c r="CU85" s="173"/>
      <c r="CV85" s="169"/>
      <c r="CW85" s="275"/>
      <c r="CX85" s="275"/>
      <c r="CY85" s="315"/>
      <c r="CZ85" s="316"/>
      <c r="DA85" s="315"/>
      <c r="DC85" s="167"/>
      <c r="DD85" s="167"/>
      <c r="DE85" s="293"/>
      <c r="DF85" s="173"/>
      <c r="DG85" s="173"/>
      <c r="DH85" s="1169" t="s">
        <v>3563</v>
      </c>
      <c r="DI85" s="1170" t="s">
        <v>4707</v>
      </c>
      <c r="DJ85" s="1171"/>
      <c r="DK85" s="1172" t="str">
        <f t="shared" si="17"/>
        <v>94401Q87</v>
      </c>
      <c r="DL85" s="1173" t="s">
        <v>3565</v>
      </c>
      <c r="DM85" s="1174" t="s">
        <v>4708</v>
      </c>
      <c r="DN85" s="239" t="str">
        <f>T(記入シート1!AB67)</f>
        <v/>
      </c>
      <c r="DO85" s="284"/>
      <c r="DP85" s="233"/>
      <c r="DQ85" s="539"/>
      <c r="DR85" s="539"/>
      <c r="DS85" s="539"/>
      <c r="DT85" s="539"/>
      <c r="DU85" s="539"/>
      <c r="DV85" s="295"/>
      <c r="DX85" s="177"/>
      <c r="DY85" s="177"/>
    </row>
    <row r="86" spans="1:129" s="7" customFormat="1" ht="19.5" customHeight="1">
      <c r="A86" s="51"/>
      <c r="B86" s="84"/>
      <c r="C86" s="665"/>
      <c r="D86" s="665"/>
      <c r="E86" s="665"/>
      <c r="F86" s="665"/>
      <c r="G86" s="665"/>
      <c r="H86" s="665"/>
      <c r="I86" s="665"/>
      <c r="J86" s="665"/>
      <c r="K86" s="665"/>
      <c r="L86" s="668"/>
      <c r="M86" s="669"/>
      <c r="N86" s="670"/>
      <c r="O86" s="670"/>
      <c r="P86" s="670"/>
      <c r="Q86" s="670"/>
      <c r="R86" s="670"/>
      <c r="S86" s="670"/>
      <c r="T86" s="670"/>
      <c r="U86" s="670"/>
      <c r="V86" s="821"/>
      <c r="W86" s="821"/>
      <c r="X86" s="821"/>
      <c r="Y86" s="821"/>
      <c r="Z86" s="821"/>
      <c r="AA86" s="821"/>
      <c r="AB86" s="821"/>
      <c r="AC86" s="821"/>
      <c r="AD86" s="821"/>
      <c r="AE86" s="821"/>
      <c r="AF86" s="821"/>
      <c r="AG86" s="821"/>
      <c r="AH86" s="821"/>
      <c r="AI86" s="821"/>
      <c r="AJ86" s="821"/>
      <c r="AK86" s="821"/>
      <c r="AL86" s="821"/>
      <c r="AM86" s="821"/>
      <c r="AN86" s="821"/>
      <c r="AO86" s="821"/>
      <c r="AP86" s="821"/>
      <c r="AQ86" s="821"/>
      <c r="AR86" s="821"/>
      <c r="AS86" s="821"/>
      <c r="AT86" s="821"/>
      <c r="AU86" s="72"/>
      <c r="AV86" s="160"/>
      <c r="AW86" s="280"/>
      <c r="AX86" s="280"/>
      <c r="AY86" s="18"/>
      <c r="AZ86" s="18"/>
      <c r="BA86" s="11"/>
      <c r="BB86" s="11"/>
      <c r="BC86" s="11"/>
      <c r="BD86" s="11"/>
      <c r="BE86" s="280"/>
      <c r="BF86" s="269"/>
      <c r="BG86" s="268"/>
      <c r="BH86" s="268"/>
      <c r="BI86" s="269"/>
      <c r="BJ86" s="271"/>
      <c r="BK86" s="269"/>
      <c r="BL86" s="272"/>
      <c r="BM86" s="272"/>
      <c r="BN86" s="273"/>
      <c r="BO86" s="273"/>
      <c r="BP86" s="274"/>
      <c r="BQ86" s="11"/>
      <c r="BR86" s="269"/>
      <c r="BS86" s="11"/>
      <c r="BT86" s="11"/>
      <c r="BU86" s="11"/>
      <c r="BV86" s="11"/>
      <c r="BW86" s="11"/>
      <c r="BX86" s="11"/>
      <c r="BY86" s="11"/>
      <c r="BZ86" s="517">
        <v>1626033</v>
      </c>
      <c r="CA86" s="517" t="str">
        <f t="shared" si="19"/>
        <v>1626033</v>
      </c>
      <c r="CB86" s="518" t="s">
        <v>2073</v>
      </c>
      <c r="CC86" s="295"/>
      <c r="CD86" s="179">
        <v>6176</v>
      </c>
      <c r="CE86" s="179" t="s">
        <v>4760</v>
      </c>
      <c r="CF86" s="179">
        <v>6176</v>
      </c>
      <c r="CG86" s="295"/>
      <c r="CH86" s="186" t="s">
        <v>403</v>
      </c>
      <c r="CI86" s="186" t="s">
        <v>20</v>
      </c>
      <c r="CJ86" s="186">
        <v>40</v>
      </c>
      <c r="CK86" s="186" t="s">
        <v>170</v>
      </c>
      <c r="CL86" s="186" t="s">
        <v>402</v>
      </c>
      <c r="CM86" s="186"/>
      <c r="CN86" s="186"/>
      <c r="CO86" s="187" t="s">
        <v>118</v>
      </c>
      <c r="CP86" s="245" t="str">
        <f>T(SUBSTITUTE(SUBSTITUTE(記入シート1!I113,"　","")," ",""))&amp;"　"&amp;T(SUBSTITUTE(SUBSTITUTE(記入シート1!Q113,"　","")," ",""))</f>
        <v>　</v>
      </c>
      <c r="CQ86" s="167"/>
      <c r="CR86" s="173"/>
      <c r="CS86" s="173"/>
      <c r="CT86" s="173"/>
      <c r="CU86" s="173"/>
      <c r="CV86" s="169"/>
      <c r="CW86" s="275"/>
      <c r="CX86" s="275"/>
      <c r="CY86" s="315"/>
      <c r="CZ86" s="316"/>
      <c r="DA86" s="315"/>
      <c r="DB86" s="167"/>
      <c r="DC86" s="167"/>
      <c r="DD86" s="167"/>
      <c r="DE86" s="293"/>
      <c r="DF86" s="173"/>
      <c r="DG86" s="173"/>
      <c r="DH86" s="1169" t="s">
        <v>3563</v>
      </c>
      <c r="DI86" s="1170" t="s">
        <v>4709</v>
      </c>
      <c r="DJ86" s="1171" t="s">
        <v>4710</v>
      </c>
      <c r="DK86" s="1172" t="str">
        <f t="shared" si="17"/>
        <v>94401Q88</v>
      </c>
      <c r="DL86" s="1173" t="s">
        <v>3565</v>
      </c>
      <c r="DM86" s="1174" t="s">
        <v>4711</v>
      </c>
      <c r="DN86" s="239" t="str">
        <f>ASC(AZ60)</f>
        <v>2</v>
      </c>
      <c r="DO86" s="233"/>
      <c r="DP86" s="233"/>
      <c r="DQ86" s="539"/>
      <c r="DR86" s="539"/>
      <c r="DS86" s="539"/>
      <c r="DT86" s="539"/>
      <c r="DU86" s="539"/>
      <c r="DV86" s="295"/>
      <c r="DX86" s="177"/>
      <c r="DY86" s="177"/>
    </row>
    <row r="87" spans="1:129" ht="19.5" customHeight="1">
      <c r="A87" s="51"/>
      <c r="B87" s="84"/>
      <c r="C87" s="349"/>
      <c r="D87" s="349"/>
      <c r="E87" s="349"/>
      <c r="F87" s="349"/>
      <c r="G87" s="349"/>
      <c r="H87" s="349"/>
      <c r="I87" s="349"/>
      <c r="J87" s="349"/>
      <c r="K87" s="349"/>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72"/>
      <c r="BE87" s="18"/>
      <c r="BY87" s="253"/>
      <c r="BZ87" s="517">
        <v>1626035</v>
      </c>
      <c r="CA87" s="517" t="str">
        <f t="shared" si="19"/>
        <v>1626035</v>
      </c>
      <c r="CB87" s="518" t="s">
        <v>2074</v>
      </c>
      <c r="CC87" s="295"/>
      <c r="CD87" s="179">
        <v>6177</v>
      </c>
      <c r="CE87" s="179" t="s">
        <v>4761</v>
      </c>
      <c r="CF87" s="179">
        <v>6177</v>
      </c>
      <c r="CG87" s="295"/>
      <c r="CH87" s="186" t="s">
        <v>412</v>
      </c>
      <c r="CI87" s="186" t="s">
        <v>20</v>
      </c>
      <c r="CJ87" s="186">
        <v>40</v>
      </c>
      <c r="CK87" s="186" t="s">
        <v>383</v>
      </c>
      <c r="CL87" s="186" t="s">
        <v>383</v>
      </c>
      <c r="CM87" s="186"/>
      <c r="CN87" s="186"/>
      <c r="CO87" s="187" t="s">
        <v>113</v>
      </c>
      <c r="CP87" s="245" t="str">
        <f>T(記入シート1!AE112)</f>
        <v/>
      </c>
      <c r="CQ87" s="167"/>
      <c r="CR87" s="173"/>
      <c r="CS87" s="173"/>
      <c r="CT87" s="173"/>
      <c r="CU87" s="173"/>
      <c r="CV87" s="169"/>
      <c r="CW87" s="275"/>
      <c r="CX87" s="275"/>
      <c r="CY87" s="315"/>
      <c r="CZ87" s="316"/>
      <c r="DA87" s="315"/>
      <c r="DC87" s="167"/>
      <c r="DD87" s="167"/>
      <c r="DE87" s="300"/>
      <c r="DF87" s="173"/>
      <c r="DG87" s="173"/>
      <c r="DH87" s="1169" t="s">
        <v>3563</v>
      </c>
      <c r="DI87" s="1170" t="s">
        <v>4294</v>
      </c>
      <c r="DJ87" s="1171"/>
      <c r="DK87" s="1172" t="str">
        <f t="shared" si="17"/>
        <v>94401Q89</v>
      </c>
      <c r="DL87" s="1173" t="s">
        <v>3565</v>
      </c>
      <c r="DM87" s="1174" t="s">
        <v>4715</v>
      </c>
      <c r="DN87" s="239" t="str">
        <f>IF(OR(AX60="0000",AX60=""),"",ASC(AX60))</f>
        <v>1917</v>
      </c>
      <c r="DO87" s="233"/>
      <c r="DV87" s="295"/>
      <c r="DX87" s="177"/>
      <c r="DY87" s="177"/>
    </row>
    <row r="88" spans="1:129" ht="19.5" customHeight="1" thickBot="1">
      <c r="A88" s="51"/>
      <c r="B88" s="84"/>
      <c r="C88" s="349"/>
      <c r="D88" s="349"/>
      <c r="E88" s="349"/>
      <c r="F88" s="349"/>
      <c r="G88" s="349"/>
      <c r="H88" s="349"/>
      <c r="I88" s="349"/>
      <c r="J88" s="349"/>
      <c r="K88" s="349"/>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72"/>
      <c r="BE88" s="18"/>
      <c r="BY88" s="253"/>
      <c r="BZ88" s="517">
        <v>1300134</v>
      </c>
      <c r="CA88" s="517" t="str">
        <f t="shared" si="19"/>
        <v>1300134</v>
      </c>
      <c r="CB88" s="518" t="s">
        <v>2075</v>
      </c>
      <c r="CC88" s="295"/>
      <c r="CD88" s="179">
        <v>6178</v>
      </c>
      <c r="CE88" s="179" t="s">
        <v>4762</v>
      </c>
      <c r="CF88" s="179">
        <v>6178</v>
      </c>
      <c r="CG88" s="295"/>
      <c r="CH88" s="186" t="s">
        <v>112</v>
      </c>
      <c r="CI88" s="186" t="s">
        <v>21</v>
      </c>
      <c r="CJ88" s="186">
        <v>15</v>
      </c>
      <c r="CK88" s="186" t="s">
        <v>170</v>
      </c>
      <c r="CL88" s="186" t="s">
        <v>87</v>
      </c>
      <c r="CM88" s="299"/>
      <c r="CN88" s="299"/>
      <c r="CO88" s="187" t="s">
        <v>111</v>
      </c>
      <c r="CP88" s="245" t="str">
        <f>ASC(記入シート1!AE113)</f>
        <v/>
      </c>
      <c r="CQ88" s="167"/>
      <c r="CR88" s="173"/>
      <c r="CS88" s="173"/>
      <c r="CT88" s="173"/>
      <c r="CU88" s="173"/>
      <c r="CV88" s="169"/>
      <c r="CW88" s="275"/>
      <c r="CX88" s="275"/>
      <c r="CY88" s="315"/>
      <c r="CZ88" s="316"/>
      <c r="DA88" s="315"/>
      <c r="DC88" s="167"/>
      <c r="DD88" s="167"/>
      <c r="DE88" s="300"/>
      <c r="DF88" s="173"/>
      <c r="DG88" s="173"/>
      <c r="DH88" s="1169" t="s">
        <v>3563</v>
      </c>
      <c r="DI88" s="1170" t="s">
        <v>4712</v>
      </c>
      <c r="DJ88" s="1171" t="s">
        <v>4714</v>
      </c>
      <c r="DK88" s="1172" t="str">
        <f t="shared" si="17"/>
        <v>94401Q8A</v>
      </c>
      <c r="DL88" s="1173" t="s">
        <v>3565</v>
      </c>
      <c r="DM88" s="1174" t="s">
        <v>4716</v>
      </c>
      <c r="DN88" s="239" t="str">
        <f>IF(BA60=1,"1","0")</f>
        <v>0</v>
      </c>
      <c r="DO88" s="233"/>
      <c r="DV88" s="295"/>
      <c r="DX88" s="177"/>
      <c r="DY88" s="177"/>
    </row>
    <row r="89" spans="1:129" ht="19.5" customHeight="1">
      <c r="A89" s="51"/>
      <c r="B89" s="84">
        <f>IF(OR(AV89="NG",AV100="NG",AV119="NG"),1,0)</f>
        <v>0</v>
      </c>
      <c r="C89" s="1986" t="s">
        <v>1198</v>
      </c>
      <c r="D89" s="1987"/>
      <c r="E89" s="1987"/>
      <c r="F89" s="1987"/>
      <c r="G89" s="1987"/>
      <c r="H89" s="1987"/>
      <c r="I89" s="1988"/>
      <c r="J89" s="1919" t="s">
        <v>924</v>
      </c>
      <c r="K89" s="1919"/>
      <c r="L89" s="1919"/>
      <c r="M89" s="1919"/>
      <c r="N89" s="1919"/>
      <c r="O89" s="1919"/>
      <c r="P89" s="1919"/>
      <c r="Q89" s="1995"/>
      <c r="R89" s="1996"/>
      <c r="S89" s="1996"/>
      <c r="T89" s="1996"/>
      <c r="U89" s="1996"/>
      <c r="V89" s="1996"/>
      <c r="W89" s="1996"/>
      <c r="X89" s="1996"/>
      <c r="Y89" s="1996"/>
      <c r="Z89" s="1996"/>
      <c r="AA89" s="1996"/>
      <c r="AB89" s="1996"/>
      <c r="AC89" s="1996"/>
      <c r="AD89" s="1996"/>
      <c r="AE89" s="1996"/>
      <c r="AF89" s="1996"/>
      <c r="AG89" s="1996"/>
      <c r="AH89" s="1996"/>
      <c r="AI89" s="1996"/>
      <c r="AJ89" s="1996"/>
      <c r="AK89" s="1997"/>
      <c r="AL89" s="1998" t="s">
        <v>1473</v>
      </c>
      <c r="AM89" s="1999"/>
      <c r="AN89" s="1999"/>
      <c r="AO89" s="1999"/>
      <c r="AP89" s="1999"/>
      <c r="AQ89" s="1999"/>
      <c r="AR89" s="1999"/>
      <c r="AS89" s="1999"/>
      <c r="AT89" s="2000"/>
      <c r="AU89" s="72"/>
      <c r="AV89" s="671" t="str">
        <f>IF(AV77=TRUE,IF(AND(Q89&lt;&gt;"",Q91&lt;&gt;"",Q92&lt;&gt;"",Q93&lt;&gt;"",Q94&lt;&gt;"",Q95&lt;&gt;"",AE95&lt;&gt;"",Q96&lt;&gt;"",Q97&lt;&gt;""),"OK","NG"),"OK")</f>
        <v>OK</v>
      </c>
      <c r="AW89" s="672" t="s">
        <v>1544</v>
      </c>
      <c r="AY89" s="7"/>
      <c r="AZ89" s="7"/>
      <c r="BA89" s="7"/>
      <c r="BB89" s="7"/>
      <c r="BC89" s="7"/>
      <c r="BD89" s="7"/>
      <c r="BE89" s="18"/>
      <c r="BY89" s="253"/>
      <c r="BZ89" s="517">
        <v>1301064</v>
      </c>
      <c r="CA89" s="517" t="str">
        <f t="shared" si="19"/>
        <v>1301064</v>
      </c>
      <c r="CB89" s="518" t="s">
        <v>2076</v>
      </c>
      <c r="CC89" s="295"/>
      <c r="CD89" s="179">
        <v>6179</v>
      </c>
      <c r="CE89" s="179" t="s">
        <v>4763</v>
      </c>
      <c r="CF89" s="179">
        <v>6179</v>
      </c>
      <c r="CG89" s="295"/>
      <c r="CH89" s="186" t="s">
        <v>413</v>
      </c>
      <c r="CI89" s="186" t="s">
        <v>21</v>
      </c>
      <c r="CJ89" s="186">
        <v>128</v>
      </c>
      <c r="CK89" s="186" t="s">
        <v>170</v>
      </c>
      <c r="CL89" s="186" t="s">
        <v>87</v>
      </c>
      <c r="CM89" s="186"/>
      <c r="CN89" s="186"/>
      <c r="CO89" s="187" t="s">
        <v>109</v>
      </c>
      <c r="CP89" s="245" t="str">
        <f>ASC(記入シート1!AE115)</f>
        <v/>
      </c>
      <c r="CQ89" s="167"/>
      <c r="CR89" s="173"/>
      <c r="CS89" s="173"/>
      <c r="CT89" s="173"/>
      <c r="CU89" s="173"/>
      <c r="CV89" s="169"/>
      <c r="CW89" s="275"/>
      <c r="CX89" s="275"/>
      <c r="CY89" s="315"/>
      <c r="CZ89" s="316"/>
      <c r="DA89" s="315"/>
      <c r="DC89" s="167"/>
      <c r="DD89" s="167"/>
      <c r="DE89" s="300"/>
      <c r="DF89" s="173"/>
      <c r="DG89" s="173"/>
      <c r="DH89" s="1169" t="s">
        <v>3563</v>
      </c>
      <c r="DI89" s="1170" t="s">
        <v>4713</v>
      </c>
      <c r="DJ89" s="1171" t="s">
        <v>4718</v>
      </c>
      <c r="DK89" s="1172" t="str">
        <f t="shared" si="17"/>
        <v>94401Q8B</v>
      </c>
      <c r="DL89" s="1173" t="s">
        <v>3565</v>
      </c>
      <c r="DM89" s="1174" t="s">
        <v>4717</v>
      </c>
      <c r="DN89" s="239" t="str">
        <f>IF(AS59="直接","4","1")</f>
        <v>1</v>
      </c>
      <c r="DO89" s="233"/>
      <c r="DV89" s="295"/>
      <c r="DX89" s="177"/>
      <c r="DY89" s="177"/>
    </row>
    <row r="90" spans="1:129" ht="19.5" customHeight="1">
      <c r="A90" s="51"/>
      <c r="B90" s="84"/>
      <c r="C90" s="1989"/>
      <c r="D90" s="1990"/>
      <c r="E90" s="1990"/>
      <c r="F90" s="1990"/>
      <c r="G90" s="1990"/>
      <c r="H90" s="1990"/>
      <c r="I90" s="1991"/>
      <c r="J90" s="2001" t="s">
        <v>1475</v>
      </c>
      <c r="K90" s="1907"/>
      <c r="L90" s="1907"/>
      <c r="M90" s="1907"/>
      <c r="N90" s="1907"/>
      <c r="O90" s="1907"/>
      <c r="P90" s="1907"/>
      <c r="Q90" s="2002" t="s">
        <v>920</v>
      </c>
      <c r="R90" s="2002"/>
      <c r="S90" s="2002"/>
      <c r="T90" s="2002"/>
      <c r="U90" s="2002"/>
      <c r="V90" s="2002"/>
      <c r="W90" s="2002"/>
      <c r="X90" s="2002" t="s">
        <v>921</v>
      </c>
      <c r="Y90" s="2002"/>
      <c r="Z90" s="2002"/>
      <c r="AA90" s="2002"/>
      <c r="AB90" s="2002"/>
      <c r="AC90" s="2002"/>
      <c r="AD90" s="2002"/>
      <c r="AE90" s="2002" t="s">
        <v>922</v>
      </c>
      <c r="AF90" s="2002"/>
      <c r="AG90" s="2002"/>
      <c r="AH90" s="2002"/>
      <c r="AI90" s="2002"/>
      <c r="AJ90" s="2002"/>
      <c r="AK90" s="2002"/>
      <c r="AL90" s="2003" t="s">
        <v>1474</v>
      </c>
      <c r="AM90" s="2004"/>
      <c r="AN90" s="2004"/>
      <c r="AO90" s="2004"/>
      <c r="AP90" s="2004"/>
      <c r="AQ90" s="2004"/>
      <c r="AR90" s="2004"/>
      <c r="AS90" s="2004"/>
      <c r="AT90" s="2005"/>
      <c r="AU90" s="72"/>
      <c r="BE90" s="18"/>
      <c r="BZ90" s="517">
        <v>1602184</v>
      </c>
      <c r="CA90" s="517" t="str">
        <f t="shared" si="19"/>
        <v>1602184</v>
      </c>
      <c r="CB90" s="518" t="s">
        <v>2077</v>
      </c>
      <c r="CC90" s="295"/>
      <c r="CD90" s="179">
        <v>6180</v>
      </c>
      <c r="CE90" s="179" t="s">
        <v>4764</v>
      </c>
      <c r="CF90" s="179">
        <v>6180</v>
      </c>
      <c r="CG90" s="295"/>
      <c r="CH90" s="186" t="s">
        <v>110</v>
      </c>
      <c r="CI90" s="186" t="s">
        <v>21</v>
      </c>
      <c r="CJ90" s="186">
        <v>15</v>
      </c>
      <c r="CK90" s="186" t="s">
        <v>1451</v>
      </c>
      <c r="CL90" s="186" t="s">
        <v>1452</v>
      </c>
      <c r="CM90" s="186"/>
      <c r="CN90" s="186"/>
      <c r="CO90" s="187" t="s">
        <v>492</v>
      </c>
      <c r="CP90" s="529" t="str">
        <f>ASC(記入シート1!AE114)</f>
        <v/>
      </c>
      <c r="CQ90" s="167"/>
      <c r="CR90" s="173"/>
      <c r="CS90" s="173"/>
      <c r="CT90" s="173"/>
      <c r="CU90" s="173"/>
      <c r="CV90" s="169"/>
      <c r="CW90" s="275"/>
      <c r="CX90" s="275"/>
      <c r="CY90" s="315"/>
      <c r="CZ90" s="316"/>
      <c r="DA90" s="315"/>
      <c r="DC90" s="167"/>
      <c r="DD90" s="167"/>
      <c r="DE90" s="300"/>
      <c r="DF90" s="173"/>
      <c r="DG90" s="173"/>
      <c r="DH90" s="1169" t="s">
        <v>1603</v>
      </c>
      <c r="DI90" s="1170" t="s">
        <v>4720</v>
      </c>
      <c r="DJ90" s="1171"/>
      <c r="DK90" s="1172" t="str">
        <f t="shared" si="17"/>
        <v>93601Q04</v>
      </c>
      <c r="DL90" s="1173" t="s">
        <v>1886</v>
      </c>
      <c r="DM90" s="1174" t="s">
        <v>4719</v>
      </c>
      <c r="DN90" s="239" t="str">
        <f>IF(AV68=2,"1:利用する","0:利用しない")</f>
        <v>0:利用しない</v>
      </c>
      <c r="DV90" s="295"/>
      <c r="DX90" s="177"/>
      <c r="DY90" s="177"/>
    </row>
    <row r="91" spans="1:129" ht="19.5" customHeight="1">
      <c r="A91" s="51"/>
      <c r="B91" s="84"/>
      <c r="C91" s="1989"/>
      <c r="D91" s="1990"/>
      <c r="E91" s="1990"/>
      <c r="F91" s="1990"/>
      <c r="G91" s="1990"/>
      <c r="H91" s="1990"/>
      <c r="I91" s="1991"/>
      <c r="J91" s="1907"/>
      <c r="K91" s="1907"/>
      <c r="L91" s="1907"/>
      <c r="M91" s="1907"/>
      <c r="N91" s="1907"/>
      <c r="O91" s="1907"/>
      <c r="P91" s="1907"/>
      <c r="Q91" s="2618"/>
      <c r="R91" s="2619"/>
      <c r="S91" s="2619"/>
      <c r="T91" s="2619"/>
      <c r="U91" s="2619"/>
      <c r="V91" s="2619"/>
      <c r="W91" s="2619"/>
      <c r="X91" s="2618"/>
      <c r="Y91" s="2619"/>
      <c r="Z91" s="2619"/>
      <c r="AA91" s="2619"/>
      <c r="AB91" s="2619"/>
      <c r="AC91" s="2619"/>
      <c r="AD91" s="2619"/>
      <c r="AE91" s="2619"/>
      <c r="AF91" s="2619"/>
      <c r="AG91" s="2619"/>
      <c r="AH91" s="2619"/>
      <c r="AI91" s="2619"/>
      <c r="AJ91" s="2619"/>
      <c r="AK91" s="2619"/>
      <c r="AL91" s="1966"/>
      <c r="AM91" s="1967"/>
      <c r="AN91" s="1967"/>
      <c r="AO91" s="1967"/>
      <c r="AP91" s="1967"/>
      <c r="AQ91" s="1967"/>
      <c r="AR91" s="1967"/>
      <c r="AS91" s="1967"/>
      <c r="AT91" s="1968"/>
      <c r="AU91" s="72"/>
      <c r="BE91" s="18"/>
      <c r="BT91" s="5"/>
      <c r="BU91" s="5"/>
      <c r="BV91" s="5"/>
      <c r="BZ91" s="517">
        <v>1202896</v>
      </c>
      <c r="CA91" s="517" t="str">
        <f t="shared" si="19"/>
        <v>1202896</v>
      </c>
      <c r="CB91" s="518" t="s">
        <v>2078</v>
      </c>
      <c r="CC91" s="295"/>
      <c r="CD91" s="179">
        <v>6196</v>
      </c>
      <c r="CE91" s="179" t="s">
        <v>4830</v>
      </c>
      <c r="CF91" s="179">
        <v>6196</v>
      </c>
      <c r="CG91" s="295"/>
      <c r="CH91" s="285" t="s">
        <v>107</v>
      </c>
      <c r="CI91" s="285" t="s">
        <v>21</v>
      </c>
      <c r="CJ91" s="285">
        <v>40</v>
      </c>
      <c r="CK91" s="285" t="s">
        <v>170</v>
      </c>
      <c r="CL91" s="285" t="s">
        <v>87</v>
      </c>
      <c r="CM91" s="285"/>
      <c r="CN91" s="285"/>
      <c r="CO91" s="286" t="s">
        <v>106</v>
      </c>
      <c r="CP91" s="287"/>
      <c r="CQ91" s="167"/>
      <c r="CR91" s="173"/>
      <c r="CS91" s="173"/>
      <c r="CT91" s="173"/>
      <c r="CU91" s="173"/>
      <c r="CV91" s="169"/>
      <c r="CW91" s="275"/>
      <c r="CX91" s="275"/>
      <c r="CY91" s="315"/>
      <c r="CZ91" s="316"/>
      <c r="DA91" s="315"/>
      <c r="DC91" s="167"/>
      <c r="DD91" s="167"/>
      <c r="DE91" s="300"/>
      <c r="DF91" s="173"/>
      <c r="DG91" s="173"/>
      <c r="DH91" s="1295" t="s">
        <v>4844</v>
      </c>
      <c r="DI91" s="235" t="s">
        <v>866</v>
      </c>
      <c r="DJ91" s="1171"/>
      <c r="DK91" s="1172" t="str">
        <f t="shared" si="17"/>
        <v>94701QB2</v>
      </c>
      <c r="DL91" s="1266" t="s">
        <v>4315</v>
      </c>
      <c r="DM91" s="200" t="s">
        <v>4317</v>
      </c>
      <c r="DN91" s="239" t="str">
        <f>T(記入シート1!I67)</f>
        <v/>
      </c>
      <c r="DV91" s="295"/>
      <c r="DX91" s="177"/>
      <c r="DY91" s="177"/>
    </row>
    <row r="92" spans="1:129" ht="19.5" customHeight="1">
      <c r="A92" s="51"/>
      <c r="B92" s="84"/>
      <c r="C92" s="1989"/>
      <c r="D92" s="1990"/>
      <c r="E92" s="1990"/>
      <c r="F92" s="1990"/>
      <c r="G92" s="1990"/>
      <c r="H92" s="1990"/>
      <c r="I92" s="1991"/>
      <c r="J92" s="1847" t="s">
        <v>1670</v>
      </c>
      <c r="K92" s="1972"/>
      <c r="L92" s="1973"/>
      <c r="M92" s="1980" t="s">
        <v>1663</v>
      </c>
      <c r="N92" s="1981"/>
      <c r="O92" s="1981"/>
      <c r="P92" s="1982"/>
      <c r="Q92" s="1957"/>
      <c r="R92" s="1958"/>
      <c r="S92" s="1958"/>
      <c r="T92" s="1958"/>
      <c r="U92" s="1958"/>
      <c r="V92" s="1958"/>
      <c r="W92" s="1958"/>
      <c r="X92" s="1958"/>
      <c r="Y92" s="1958"/>
      <c r="Z92" s="1958"/>
      <c r="AA92" s="1958"/>
      <c r="AB92" s="1958"/>
      <c r="AC92" s="1958"/>
      <c r="AD92" s="1958"/>
      <c r="AE92" s="1958"/>
      <c r="AF92" s="1958"/>
      <c r="AG92" s="1958"/>
      <c r="AH92" s="1958"/>
      <c r="AI92" s="1958"/>
      <c r="AJ92" s="1958"/>
      <c r="AK92" s="1959"/>
      <c r="AL92" s="2006" t="s">
        <v>1669</v>
      </c>
      <c r="AM92" s="2007"/>
      <c r="AN92" s="2007"/>
      <c r="AO92" s="2007"/>
      <c r="AP92" s="2007"/>
      <c r="AQ92" s="2007"/>
      <c r="AR92" s="2007"/>
      <c r="AS92" s="2007"/>
      <c r="AT92" s="2008"/>
      <c r="AU92" s="72"/>
      <c r="BE92" s="18"/>
      <c r="BT92" s="5"/>
      <c r="BU92" s="5"/>
      <c r="BV92" s="5"/>
      <c r="BZ92" s="517" t="s">
        <v>3538</v>
      </c>
      <c r="CA92" s="517" t="str">
        <f t="shared" si="19"/>
        <v>1627445</v>
      </c>
      <c r="CB92" s="518" t="s">
        <v>3548</v>
      </c>
      <c r="CC92" s="295"/>
      <c r="CD92" s="179">
        <v>6197</v>
      </c>
      <c r="CE92" s="179" t="s">
        <v>4831</v>
      </c>
      <c r="CF92" s="179">
        <v>6197</v>
      </c>
      <c r="CG92" s="295"/>
      <c r="CH92" s="285" t="s">
        <v>414</v>
      </c>
      <c r="CI92" s="285" t="s">
        <v>20</v>
      </c>
      <c r="CJ92" s="285">
        <v>40</v>
      </c>
      <c r="CK92" s="285" t="s">
        <v>170</v>
      </c>
      <c r="CL92" s="285" t="s">
        <v>402</v>
      </c>
      <c r="CM92" s="285"/>
      <c r="CN92" s="285"/>
      <c r="CO92" s="286" t="s">
        <v>108</v>
      </c>
      <c r="CP92" s="287"/>
      <c r="CQ92" s="167"/>
      <c r="CR92" s="173"/>
      <c r="CS92" s="173"/>
      <c r="CT92" s="173"/>
      <c r="CU92" s="173"/>
      <c r="CV92" s="169"/>
      <c r="CW92" s="275"/>
      <c r="CX92" s="275"/>
      <c r="CY92" s="315"/>
      <c r="CZ92" s="316"/>
      <c r="DA92" s="315"/>
      <c r="DC92" s="167"/>
      <c r="DD92" s="167"/>
      <c r="DE92" s="300"/>
      <c r="DF92" s="173"/>
      <c r="DG92" s="173"/>
      <c r="DH92" s="1295" t="s">
        <v>4844</v>
      </c>
      <c r="DI92" s="235" t="s">
        <v>1696</v>
      </c>
      <c r="DJ92" s="1171"/>
      <c r="DK92" s="1172" t="str">
        <f t="shared" ref="DK92:DK106" si="22">DL92&amp;DM92</f>
        <v>94701QB3</v>
      </c>
      <c r="DL92" s="1266" t="s">
        <v>4315</v>
      </c>
      <c r="DM92" s="200" t="s">
        <v>4318</v>
      </c>
      <c r="DN92" s="239" t="str">
        <f>"10"</f>
        <v>10</v>
      </c>
      <c r="DV92" s="295"/>
      <c r="DX92" s="177"/>
      <c r="DY92" s="177"/>
    </row>
    <row r="93" spans="1:129" ht="19.5" customHeight="1">
      <c r="A93" s="51"/>
      <c r="B93" s="84"/>
      <c r="C93" s="1989"/>
      <c r="D93" s="1990"/>
      <c r="E93" s="1990"/>
      <c r="F93" s="1990"/>
      <c r="G93" s="1990"/>
      <c r="H93" s="1990"/>
      <c r="I93" s="1991"/>
      <c r="J93" s="1974"/>
      <c r="K93" s="1975"/>
      <c r="L93" s="1976"/>
      <c r="M93" s="1980" t="s">
        <v>1664</v>
      </c>
      <c r="N93" s="1981"/>
      <c r="O93" s="1981"/>
      <c r="P93" s="1982"/>
      <c r="Q93" s="1957"/>
      <c r="R93" s="1958"/>
      <c r="S93" s="1958"/>
      <c r="T93" s="1958"/>
      <c r="U93" s="1958"/>
      <c r="V93" s="1958"/>
      <c r="W93" s="1958"/>
      <c r="X93" s="1958"/>
      <c r="Y93" s="1958"/>
      <c r="Z93" s="1958"/>
      <c r="AA93" s="1958"/>
      <c r="AB93" s="1958"/>
      <c r="AC93" s="1958"/>
      <c r="AD93" s="1958"/>
      <c r="AE93" s="1958"/>
      <c r="AF93" s="1958"/>
      <c r="AG93" s="1958"/>
      <c r="AH93" s="1958"/>
      <c r="AI93" s="1958"/>
      <c r="AJ93" s="1958"/>
      <c r="AK93" s="1959"/>
      <c r="AL93" s="2006"/>
      <c r="AM93" s="2007"/>
      <c r="AN93" s="2007"/>
      <c r="AO93" s="2007"/>
      <c r="AP93" s="2007"/>
      <c r="AQ93" s="2007"/>
      <c r="AR93" s="2007"/>
      <c r="AS93" s="2007"/>
      <c r="AT93" s="2008"/>
      <c r="AU93" s="72"/>
      <c r="BE93" s="18"/>
      <c r="BT93" s="5"/>
      <c r="BU93" s="5"/>
      <c r="BV93" s="5"/>
      <c r="BZ93" s="517" t="s">
        <v>3539</v>
      </c>
      <c r="CA93" s="517" t="str">
        <f t="shared" si="19"/>
        <v>1629244</v>
      </c>
      <c r="CB93" s="518" t="s">
        <v>3549</v>
      </c>
      <c r="CC93" s="295"/>
      <c r="CD93" s="179">
        <v>6230</v>
      </c>
      <c r="CE93" s="179" t="s">
        <v>4835</v>
      </c>
      <c r="CF93" s="179">
        <v>6230</v>
      </c>
      <c r="CG93" s="295"/>
      <c r="CH93" s="285" t="s">
        <v>103</v>
      </c>
      <c r="CI93" s="285" t="s">
        <v>20</v>
      </c>
      <c r="CJ93" s="285">
        <v>40</v>
      </c>
      <c r="CK93" s="285" t="s">
        <v>81</v>
      </c>
      <c r="CL93" s="285" t="s">
        <v>81</v>
      </c>
      <c r="CM93" s="285"/>
      <c r="CN93" s="285"/>
      <c r="CO93" s="286" t="s">
        <v>102</v>
      </c>
      <c r="CP93" s="287"/>
      <c r="CQ93" s="167"/>
      <c r="CR93" s="173"/>
      <c r="CS93" s="173"/>
      <c r="CT93" s="173"/>
      <c r="CU93" s="173"/>
      <c r="CV93" s="169"/>
      <c r="CW93" s="275"/>
      <c r="CX93" s="275"/>
      <c r="CY93" s="315"/>
      <c r="CZ93" s="316"/>
      <c r="DA93" s="315"/>
      <c r="DC93" s="167"/>
      <c r="DD93" s="167"/>
      <c r="DE93" s="300"/>
      <c r="DF93" s="173"/>
      <c r="DG93" s="173"/>
      <c r="DH93" s="1295" t="s">
        <v>4844</v>
      </c>
      <c r="DI93" s="235" t="s">
        <v>2089</v>
      </c>
      <c r="DJ93" s="1171"/>
      <c r="DK93" s="1172" t="str">
        <f t="shared" si="22"/>
        <v>94701QB4</v>
      </c>
      <c r="DL93" s="1266" t="s">
        <v>4315</v>
      </c>
      <c r="DM93" s="200" t="s">
        <v>4319</v>
      </c>
      <c r="DN93" s="239" t="str">
        <f>T(記入シート1!I31)</f>
        <v/>
      </c>
      <c r="DV93" s="295"/>
      <c r="DX93" s="177"/>
      <c r="DY93" s="177"/>
    </row>
    <row r="94" spans="1:129" ht="19.5" customHeight="1">
      <c r="A94" s="51"/>
      <c r="B94" s="84"/>
      <c r="C94" s="1989"/>
      <c r="D94" s="1990"/>
      <c r="E94" s="1990"/>
      <c r="F94" s="1990"/>
      <c r="G94" s="1990"/>
      <c r="H94" s="1990"/>
      <c r="I94" s="1991"/>
      <c r="J94" s="1977"/>
      <c r="K94" s="1978"/>
      <c r="L94" s="1979"/>
      <c r="M94" s="1980" t="s">
        <v>1665</v>
      </c>
      <c r="N94" s="1981"/>
      <c r="O94" s="1981"/>
      <c r="P94" s="1982"/>
      <c r="Q94" s="1957"/>
      <c r="R94" s="1958"/>
      <c r="S94" s="1958"/>
      <c r="T94" s="1958"/>
      <c r="U94" s="1958"/>
      <c r="V94" s="1958"/>
      <c r="W94" s="1958"/>
      <c r="X94" s="1958"/>
      <c r="Y94" s="1958"/>
      <c r="Z94" s="1958"/>
      <c r="AA94" s="1958"/>
      <c r="AB94" s="1958"/>
      <c r="AC94" s="1958"/>
      <c r="AD94" s="1958"/>
      <c r="AE94" s="1958"/>
      <c r="AF94" s="1958"/>
      <c r="AG94" s="1958"/>
      <c r="AH94" s="1958"/>
      <c r="AI94" s="1958"/>
      <c r="AJ94" s="1958"/>
      <c r="AK94" s="1959"/>
      <c r="AL94" s="2006"/>
      <c r="AM94" s="2007"/>
      <c r="AN94" s="2007"/>
      <c r="AO94" s="2007"/>
      <c r="AP94" s="2007"/>
      <c r="AQ94" s="2007"/>
      <c r="AR94" s="2007"/>
      <c r="AS94" s="2007"/>
      <c r="AT94" s="2008"/>
      <c r="AU94" s="72"/>
      <c r="BE94" s="18"/>
      <c r="BT94" s="5"/>
      <c r="BU94" s="5"/>
      <c r="BV94" s="5"/>
      <c r="BZ94" s="517" t="s">
        <v>3540</v>
      </c>
      <c r="CA94" s="517" t="str">
        <f t="shared" si="19"/>
        <v>1631038</v>
      </c>
      <c r="CB94" s="518" t="s">
        <v>3550</v>
      </c>
      <c r="CC94" s="295"/>
      <c r="CD94" s="179">
        <v>6236</v>
      </c>
      <c r="CE94" s="179" t="s">
        <v>4836</v>
      </c>
      <c r="CF94" s="179">
        <v>6236</v>
      </c>
      <c r="CG94" s="295"/>
      <c r="CH94" s="285" t="s">
        <v>415</v>
      </c>
      <c r="CI94" s="285" t="s">
        <v>21</v>
      </c>
      <c r="CJ94" s="285">
        <v>15</v>
      </c>
      <c r="CK94" s="285" t="s">
        <v>170</v>
      </c>
      <c r="CL94" s="285" t="s">
        <v>338</v>
      </c>
      <c r="CM94" s="285"/>
      <c r="CN94" s="285"/>
      <c r="CO94" s="286" t="s">
        <v>101</v>
      </c>
      <c r="CP94" s="287"/>
      <c r="CQ94" s="167"/>
      <c r="CR94" s="173"/>
      <c r="CS94" s="173"/>
      <c r="CT94" s="173"/>
      <c r="CU94" s="173"/>
      <c r="CV94" s="169"/>
      <c r="CW94" s="275"/>
      <c r="CX94" s="275"/>
      <c r="CY94" s="315"/>
      <c r="CZ94" s="316"/>
      <c r="DA94" s="315"/>
      <c r="DC94" s="167"/>
      <c r="DD94" s="167"/>
      <c r="DE94" s="300"/>
      <c r="DF94" s="173"/>
      <c r="DG94" s="173"/>
      <c r="DH94" s="1295" t="s">
        <v>4844</v>
      </c>
      <c r="DI94" s="261" t="s">
        <v>2090</v>
      </c>
      <c r="DJ94" s="1171"/>
      <c r="DK94" s="1172" t="str">
        <f t="shared" si="22"/>
        <v>94701QB5</v>
      </c>
      <c r="DL94" s="1266" t="s">
        <v>4315</v>
      </c>
      <c r="DM94" s="200" t="s">
        <v>4320</v>
      </c>
      <c r="DN94" s="239" t="str">
        <f>T(記入シート1!AB64)</f>
        <v/>
      </c>
      <c r="DV94" s="295"/>
      <c r="DX94" s="177"/>
      <c r="DY94" s="177"/>
    </row>
    <row r="95" spans="1:129" ht="19.5" customHeight="1">
      <c r="A95" s="51"/>
      <c r="B95" s="84"/>
      <c r="C95" s="1989"/>
      <c r="D95" s="1990"/>
      <c r="E95" s="1990"/>
      <c r="F95" s="1990"/>
      <c r="G95" s="1990"/>
      <c r="H95" s="1990"/>
      <c r="I95" s="1991"/>
      <c r="J95" s="1847" t="s">
        <v>1668</v>
      </c>
      <c r="K95" s="1849"/>
      <c r="L95" s="1895" t="s">
        <v>1666</v>
      </c>
      <c r="M95" s="1895"/>
      <c r="N95" s="1895"/>
      <c r="O95" s="1895"/>
      <c r="P95" s="1896"/>
      <c r="Q95" s="1957"/>
      <c r="R95" s="1958"/>
      <c r="S95" s="1958"/>
      <c r="T95" s="1958"/>
      <c r="U95" s="1958"/>
      <c r="V95" s="1958"/>
      <c r="W95" s="1958"/>
      <c r="X95" s="1958"/>
      <c r="Y95" s="1958"/>
      <c r="Z95" s="1959"/>
      <c r="AA95" s="1907" t="s">
        <v>1671</v>
      </c>
      <c r="AB95" s="1907"/>
      <c r="AC95" s="1907"/>
      <c r="AD95" s="1907"/>
      <c r="AE95" s="1960"/>
      <c r="AF95" s="1961"/>
      <c r="AG95" s="1961"/>
      <c r="AH95" s="1961"/>
      <c r="AI95" s="1961"/>
      <c r="AJ95" s="1961"/>
      <c r="AK95" s="1962"/>
      <c r="AL95" s="1963" t="s">
        <v>1647</v>
      </c>
      <c r="AM95" s="1964"/>
      <c r="AN95" s="1964"/>
      <c r="AO95" s="1964"/>
      <c r="AP95" s="1964"/>
      <c r="AQ95" s="1964"/>
      <c r="AR95" s="1964"/>
      <c r="AS95" s="1964"/>
      <c r="AT95" s="1965"/>
      <c r="AU95" s="72"/>
      <c r="BE95" s="18"/>
      <c r="BT95" s="5"/>
      <c r="BU95" s="5"/>
      <c r="BV95" s="5"/>
      <c r="BZ95" s="517" t="s">
        <v>3541</v>
      </c>
      <c r="CA95" s="517" t="str">
        <f t="shared" si="19"/>
        <v>1627843</v>
      </c>
      <c r="CB95" s="518" t="s">
        <v>3551</v>
      </c>
      <c r="CC95" s="295"/>
      <c r="CD95" s="179">
        <v>6238</v>
      </c>
      <c r="CE95" s="179" t="s">
        <v>4837</v>
      </c>
      <c r="CF95" s="179">
        <v>6238</v>
      </c>
      <c r="CG95" s="295"/>
      <c r="CH95" s="285" t="s">
        <v>416</v>
      </c>
      <c r="CI95" s="285" t="s">
        <v>21</v>
      </c>
      <c r="CJ95" s="285">
        <v>128</v>
      </c>
      <c r="CK95" s="285" t="s">
        <v>170</v>
      </c>
      <c r="CL95" s="285" t="s">
        <v>338</v>
      </c>
      <c r="CM95" s="285"/>
      <c r="CN95" s="285"/>
      <c r="CO95" s="286" t="s">
        <v>98</v>
      </c>
      <c r="CP95" s="287"/>
      <c r="CQ95" s="167"/>
      <c r="CR95" s="173"/>
      <c r="CS95" s="173"/>
      <c r="CT95" s="173"/>
      <c r="CU95" s="173"/>
      <c r="CV95" s="169"/>
      <c r="CW95" s="275"/>
      <c r="CX95" s="275"/>
      <c r="CY95" s="315"/>
      <c r="CZ95" s="316"/>
      <c r="DA95" s="315"/>
      <c r="DC95" s="167"/>
      <c r="DD95" s="167"/>
      <c r="DE95" s="300"/>
      <c r="DF95" s="173"/>
      <c r="DG95" s="173"/>
      <c r="DH95" s="1295" t="s">
        <v>4844</v>
      </c>
      <c r="DI95" s="261" t="s">
        <v>2091</v>
      </c>
      <c r="DJ95" s="1171"/>
      <c r="DK95" s="1172" t="str">
        <f t="shared" si="22"/>
        <v>94701QB6</v>
      </c>
      <c r="DL95" s="1266" t="s">
        <v>4315</v>
      </c>
      <c r="DM95" s="200" t="s">
        <v>4321</v>
      </c>
      <c r="DN95" s="239" t="str">
        <f>T(記入シート1!AB67)</f>
        <v/>
      </c>
      <c r="DV95" s="295"/>
      <c r="DX95" s="177"/>
      <c r="DY95" s="177"/>
    </row>
    <row r="96" spans="1:129" ht="19.5" customHeight="1">
      <c r="A96" s="51"/>
      <c r="B96" s="84"/>
      <c r="C96" s="1989"/>
      <c r="D96" s="1990"/>
      <c r="E96" s="1990"/>
      <c r="F96" s="1990"/>
      <c r="G96" s="1990"/>
      <c r="H96" s="1990"/>
      <c r="I96" s="1991"/>
      <c r="J96" s="1955"/>
      <c r="K96" s="1956"/>
      <c r="L96" s="1895" t="s">
        <v>1667</v>
      </c>
      <c r="M96" s="1895"/>
      <c r="N96" s="1895"/>
      <c r="O96" s="1895"/>
      <c r="P96" s="1896"/>
      <c r="Q96" s="1969"/>
      <c r="R96" s="1970"/>
      <c r="S96" s="1970"/>
      <c r="T96" s="1970"/>
      <c r="U96" s="1970"/>
      <c r="V96" s="1970"/>
      <c r="W96" s="1970"/>
      <c r="X96" s="1970"/>
      <c r="Y96" s="1970"/>
      <c r="Z96" s="1970"/>
      <c r="AA96" s="1970"/>
      <c r="AB96" s="1970"/>
      <c r="AC96" s="1970"/>
      <c r="AD96" s="1970"/>
      <c r="AE96" s="1970"/>
      <c r="AF96" s="1970"/>
      <c r="AG96" s="1970"/>
      <c r="AH96" s="1970"/>
      <c r="AI96" s="1970"/>
      <c r="AJ96" s="1970"/>
      <c r="AK96" s="1971"/>
      <c r="AL96" s="1966"/>
      <c r="AM96" s="1967"/>
      <c r="AN96" s="1967"/>
      <c r="AO96" s="1967"/>
      <c r="AP96" s="1967"/>
      <c r="AQ96" s="1967"/>
      <c r="AR96" s="1967"/>
      <c r="AS96" s="1967"/>
      <c r="AT96" s="1968"/>
      <c r="AU96" s="72"/>
      <c r="BE96" s="18"/>
      <c r="BT96" s="5"/>
      <c r="BU96" s="5"/>
      <c r="BV96" s="5"/>
      <c r="BW96" s="5"/>
      <c r="BZ96" s="517" t="s">
        <v>3542</v>
      </c>
      <c r="CA96" s="517" t="str">
        <f t="shared" si="19"/>
        <v>1629564</v>
      </c>
      <c r="CB96" s="518" t="s">
        <v>3552</v>
      </c>
      <c r="CC96" s="295"/>
      <c r="CD96" s="179">
        <v>6255</v>
      </c>
      <c r="CE96" s="179" t="s">
        <v>4843</v>
      </c>
      <c r="CF96" s="179">
        <v>6255</v>
      </c>
      <c r="CG96" s="295"/>
      <c r="CH96" s="186" t="s">
        <v>417</v>
      </c>
      <c r="CI96" s="186" t="s">
        <v>21</v>
      </c>
      <c r="CJ96" s="186">
        <v>40</v>
      </c>
      <c r="CK96" s="186" t="s">
        <v>170</v>
      </c>
      <c r="CL96" s="186" t="s">
        <v>338</v>
      </c>
      <c r="CM96" s="186"/>
      <c r="CN96" s="186"/>
      <c r="CO96" s="187" t="s">
        <v>95</v>
      </c>
      <c r="CP96" s="245" t="str">
        <f>ASC(SUBSTITUTE(SUBSTITUTE(SUBSTITUTE(SUBSTITUTE(記入シート1!I119,"　","")," ",""),"ヴ","ウﾞ"),"・",""))&amp;" "&amp;ASC(SUBSTITUTE(SUBSTITUTE(SUBSTITUTE(SUBSTITUTE(記入シート1!Q119,"　","")," ",""),"ヴ","ウﾞ"),"・",""))</f>
        <v xml:space="preserve"> </v>
      </c>
      <c r="CQ96" s="167"/>
      <c r="CR96" s="173"/>
      <c r="CS96" s="173"/>
      <c r="CT96" s="173"/>
      <c r="CU96" s="173"/>
      <c r="CV96" s="169"/>
      <c r="CW96" s="275"/>
      <c r="CX96" s="275"/>
      <c r="CY96" s="315"/>
      <c r="CZ96" s="316"/>
      <c r="DA96" s="315"/>
      <c r="DC96" s="167"/>
      <c r="DD96" s="167"/>
      <c r="DE96" s="300"/>
      <c r="DF96" s="173"/>
      <c r="DG96" s="173"/>
      <c r="DH96" s="1295" t="s">
        <v>4844</v>
      </c>
      <c r="DI96" s="235" t="s">
        <v>2092</v>
      </c>
      <c r="DJ96" s="1171"/>
      <c r="DK96" s="1172" t="str">
        <f t="shared" si="22"/>
        <v>94701QB7</v>
      </c>
      <c r="DL96" s="1266" t="s">
        <v>4315</v>
      </c>
      <c r="DM96" s="200" t="s">
        <v>4322</v>
      </c>
      <c r="DN96" s="971" t="str">
        <f>""</f>
        <v/>
      </c>
      <c r="DV96" s="295"/>
      <c r="DX96" s="177"/>
      <c r="DY96" s="177"/>
    </row>
    <row r="97" spans="1:129" ht="19.5" customHeight="1">
      <c r="A97" s="51"/>
      <c r="B97" s="84"/>
      <c r="C97" s="1989"/>
      <c r="D97" s="1990"/>
      <c r="E97" s="1990"/>
      <c r="F97" s="1990"/>
      <c r="G97" s="1990"/>
      <c r="H97" s="1990"/>
      <c r="I97" s="1991"/>
      <c r="J97" s="1828" t="s">
        <v>923</v>
      </c>
      <c r="K97" s="2015"/>
      <c r="L97" s="2015"/>
      <c r="M97" s="2015"/>
      <c r="N97" s="2015"/>
      <c r="O97" s="2015"/>
      <c r="P97" s="2016"/>
      <c r="Q97" s="1949"/>
      <c r="R97" s="1949"/>
      <c r="S97" s="1949"/>
      <c r="T97" s="1949"/>
      <c r="U97" s="1949"/>
      <c r="V97" s="1949"/>
      <c r="W97" s="1949"/>
      <c r="X97" s="1949"/>
      <c r="Y97" s="1949"/>
      <c r="Z97" s="1949"/>
      <c r="AA97" s="1949"/>
      <c r="AB97" s="1949"/>
      <c r="AC97" s="1949"/>
      <c r="AD97" s="1949"/>
      <c r="AE97" s="1949"/>
      <c r="AF97" s="1949"/>
      <c r="AG97" s="1949"/>
      <c r="AH97" s="1949"/>
      <c r="AI97" s="1949"/>
      <c r="AJ97" s="1949"/>
      <c r="AK97" s="1949"/>
      <c r="AL97" s="1950" t="s">
        <v>1476</v>
      </c>
      <c r="AM97" s="1951"/>
      <c r="AN97" s="1951"/>
      <c r="AO97" s="1951"/>
      <c r="AP97" s="1951"/>
      <c r="AQ97" s="1951"/>
      <c r="AR97" s="1951"/>
      <c r="AS97" s="1951"/>
      <c r="AT97" s="1952"/>
      <c r="AU97" s="72"/>
      <c r="BE97" s="18"/>
      <c r="BT97" s="5"/>
      <c r="BU97" s="5"/>
      <c r="BV97" s="5"/>
      <c r="BW97" s="5"/>
      <c r="BZ97" s="517" t="s">
        <v>3543</v>
      </c>
      <c r="CA97" s="517" t="str">
        <f t="shared" si="19"/>
        <v>1629452</v>
      </c>
      <c r="CB97" s="518" t="s">
        <v>3553</v>
      </c>
      <c r="CC97" s="295"/>
      <c r="CD97" s="179">
        <v>6286</v>
      </c>
      <c r="CE97" s="179" t="s">
        <v>4858</v>
      </c>
      <c r="CF97" s="179">
        <v>6286</v>
      </c>
      <c r="CG97" s="295"/>
      <c r="CH97" s="186" t="s">
        <v>97</v>
      </c>
      <c r="CI97" s="186" t="s">
        <v>20</v>
      </c>
      <c r="CJ97" s="186">
        <v>40</v>
      </c>
      <c r="CK97" s="186" t="s">
        <v>170</v>
      </c>
      <c r="CL97" s="186" t="s">
        <v>87</v>
      </c>
      <c r="CM97" s="186"/>
      <c r="CN97" s="186"/>
      <c r="CO97" s="187" t="s">
        <v>96</v>
      </c>
      <c r="CP97" s="245" t="str">
        <f>T(SUBSTITUTE(SUBSTITUTE(記入シート1!I120,"　","")," ",""))&amp;"　"&amp;T(SUBSTITUTE(SUBSTITUTE(記入シート1!Q120,"　","")," ",""))</f>
        <v>　</v>
      </c>
      <c r="CQ97" s="167"/>
      <c r="CR97" s="173"/>
      <c r="CS97" s="173"/>
      <c r="CT97" s="173"/>
      <c r="CU97" s="173"/>
      <c r="CV97" s="169"/>
      <c r="CW97" s="275"/>
      <c r="CX97" s="275"/>
      <c r="CY97" s="315"/>
      <c r="CZ97" s="316"/>
      <c r="DA97" s="315"/>
      <c r="DC97" s="167"/>
      <c r="DD97" s="167"/>
      <c r="DE97" s="300"/>
      <c r="DF97" s="173"/>
      <c r="DG97" s="173"/>
      <c r="DH97" s="1295" t="s">
        <v>4844</v>
      </c>
      <c r="DI97" s="235" t="s">
        <v>2098</v>
      </c>
      <c r="DJ97" s="1171"/>
      <c r="DK97" s="1172" t="str">
        <f t="shared" si="22"/>
        <v>94701QB8</v>
      </c>
      <c r="DL97" s="1266" t="s">
        <v>4315</v>
      </c>
      <c r="DM97" s="200" t="s">
        <v>4323</v>
      </c>
      <c r="DN97" s="971" t="str">
        <f>""</f>
        <v/>
      </c>
      <c r="DV97" s="295"/>
      <c r="DX97" s="177"/>
      <c r="DY97" s="177"/>
    </row>
    <row r="98" spans="1:129" ht="19.5" customHeight="1">
      <c r="A98" s="51"/>
      <c r="B98" s="84"/>
      <c r="C98" s="1989"/>
      <c r="D98" s="1990"/>
      <c r="E98" s="1990"/>
      <c r="F98" s="1990"/>
      <c r="G98" s="1990"/>
      <c r="H98" s="1990"/>
      <c r="I98" s="1991"/>
      <c r="J98" s="2017"/>
      <c r="K98" s="1990"/>
      <c r="L98" s="1990"/>
      <c r="M98" s="1990"/>
      <c r="N98" s="1990"/>
      <c r="O98" s="1990"/>
      <c r="P98" s="1991"/>
      <c r="Q98" s="1953"/>
      <c r="R98" s="1953"/>
      <c r="S98" s="1953"/>
      <c r="T98" s="1953"/>
      <c r="U98" s="1953"/>
      <c r="V98" s="1953"/>
      <c r="W98" s="1953"/>
      <c r="X98" s="1953"/>
      <c r="Y98" s="1953"/>
      <c r="Z98" s="1953"/>
      <c r="AA98" s="1953"/>
      <c r="AB98" s="1953"/>
      <c r="AC98" s="1953"/>
      <c r="AD98" s="1953"/>
      <c r="AE98" s="1953"/>
      <c r="AF98" s="1953"/>
      <c r="AG98" s="1953"/>
      <c r="AH98" s="1953"/>
      <c r="AI98" s="1953"/>
      <c r="AJ98" s="1953"/>
      <c r="AK98" s="1953"/>
      <c r="AL98" s="1950" t="s">
        <v>1477</v>
      </c>
      <c r="AM98" s="1951"/>
      <c r="AN98" s="1951"/>
      <c r="AO98" s="1951"/>
      <c r="AP98" s="1951"/>
      <c r="AQ98" s="1951"/>
      <c r="AR98" s="1951"/>
      <c r="AS98" s="1951"/>
      <c r="AT98" s="1952"/>
      <c r="AU98" s="72"/>
      <c r="BE98" s="18"/>
      <c r="BW98" s="5"/>
      <c r="BZ98" s="517" t="s">
        <v>3544</v>
      </c>
      <c r="CA98" s="517" t="str">
        <f t="shared" si="19"/>
        <v>1630786</v>
      </c>
      <c r="CB98" s="518" t="s">
        <v>3554</v>
      </c>
      <c r="CC98" s="295"/>
      <c r="CD98" s="179">
        <v>6300</v>
      </c>
      <c r="CE98" s="179" t="s">
        <v>4862</v>
      </c>
      <c r="CF98" s="179">
        <v>6300</v>
      </c>
      <c r="CG98" s="295"/>
      <c r="CH98" s="186" t="s">
        <v>418</v>
      </c>
      <c r="CI98" s="186" t="s">
        <v>20</v>
      </c>
      <c r="CJ98" s="186">
        <v>40</v>
      </c>
      <c r="CK98" s="186" t="s">
        <v>81</v>
      </c>
      <c r="CL98" s="186" t="s">
        <v>81</v>
      </c>
      <c r="CM98" s="186"/>
      <c r="CN98" s="186"/>
      <c r="CO98" s="187" t="s">
        <v>92</v>
      </c>
      <c r="CP98" s="245" t="str">
        <f>T(記入シート1!AE119)</f>
        <v/>
      </c>
      <c r="CQ98" s="167"/>
      <c r="CR98" s="173"/>
      <c r="CS98" s="173"/>
      <c r="CT98" s="173"/>
      <c r="CU98" s="173"/>
      <c r="CV98" s="169"/>
      <c r="CW98" s="275"/>
      <c r="CX98" s="275"/>
      <c r="CY98" s="315"/>
      <c r="CZ98" s="316"/>
      <c r="DA98" s="315"/>
      <c r="DC98" s="167"/>
      <c r="DD98" s="167"/>
      <c r="DE98" s="300"/>
      <c r="DF98" s="173"/>
      <c r="DG98" s="173"/>
      <c r="DH98" s="1295" t="s">
        <v>4844</v>
      </c>
      <c r="DI98" s="235" t="s">
        <v>3188</v>
      </c>
      <c r="DJ98" s="1171"/>
      <c r="DK98" s="1172" t="str">
        <f t="shared" si="22"/>
        <v>94701QB9</v>
      </c>
      <c r="DL98" s="1173" t="s">
        <v>4725</v>
      </c>
      <c r="DM98" s="1174" t="s">
        <v>4324</v>
      </c>
      <c r="DN98" s="239" t="str">
        <f>"+81"&amp;MID(SUBSTITUTE(ASC(CP22),"-",""),2,15)</f>
        <v>+81</v>
      </c>
      <c r="DV98" s="295"/>
      <c r="DX98" s="177"/>
      <c r="DY98" s="177"/>
    </row>
    <row r="99" spans="1:129" ht="19.5" customHeight="1" thickBot="1">
      <c r="A99" s="51"/>
      <c r="B99" s="84"/>
      <c r="C99" s="1992"/>
      <c r="D99" s="1993"/>
      <c r="E99" s="1993"/>
      <c r="F99" s="1993"/>
      <c r="G99" s="1993"/>
      <c r="H99" s="1993"/>
      <c r="I99" s="1994"/>
      <c r="J99" s="2018"/>
      <c r="K99" s="1993"/>
      <c r="L99" s="1993"/>
      <c r="M99" s="1993"/>
      <c r="N99" s="1993"/>
      <c r="O99" s="1993"/>
      <c r="P99" s="1994"/>
      <c r="Q99" s="1954"/>
      <c r="R99" s="1954"/>
      <c r="S99" s="1954"/>
      <c r="T99" s="1954"/>
      <c r="U99" s="1954"/>
      <c r="V99" s="1954"/>
      <c r="W99" s="1954"/>
      <c r="X99" s="1954"/>
      <c r="Y99" s="1954"/>
      <c r="Z99" s="1954"/>
      <c r="AA99" s="1954"/>
      <c r="AB99" s="1954"/>
      <c r="AC99" s="1954"/>
      <c r="AD99" s="1954"/>
      <c r="AE99" s="1954"/>
      <c r="AF99" s="1954"/>
      <c r="AG99" s="1954"/>
      <c r="AH99" s="1954"/>
      <c r="AI99" s="1954"/>
      <c r="AJ99" s="1954"/>
      <c r="AK99" s="1954"/>
      <c r="AL99" s="1950" t="s">
        <v>1478</v>
      </c>
      <c r="AM99" s="1951"/>
      <c r="AN99" s="1951"/>
      <c r="AO99" s="1951"/>
      <c r="AP99" s="1951"/>
      <c r="AQ99" s="1951"/>
      <c r="AR99" s="1951"/>
      <c r="AS99" s="1951"/>
      <c r="AT99" s="1952"/>
      <c r="AU99" s="72"/>
      <c r="BE99" s="18"/>
      <c r="BT99" s="5"/>
      <c r="BU99" s="5"/>
      <c r="BV99" s="5"/>
      <c r="BW99" s="5"/>
      <c r="BZ99" s="517" t="s">
        <v>3545</v>
      </c>
      <c r="CA99" s="517" t="str">
        <f t="shared" si="19"/>
        <v>1613012</v>
      </c>
      <c r="CB99" s="518" t="s">
        <v>3555</v>
      </c>
      <c r="CC99" s="295"/>
      <c r="CD99" s="179">
        <v>6302</v>
      </c>
      <c r="CE99" s="179" t="s">
        <v>4863</v>
      </c>
      <c r="CF99" s="179">
        <v>6302</v>
      </c>
      <c r="CG99" s="295"/>
      <c r="CH99" s="186" t="s">
        <v>419</v>
      </c>
      <c r="CI99" s="186" t="s">
        <v>21</v>
      </c>
      <c r="CJ99" s="186">
        <v>15</v>
      </c>
      <c r="CK99" s="186" t="s">
        <v>170</v>
      </c>
      <c r="CL99" s="186" t="s">
        <v>343</v>
      </c>
      <c r="CM99" s="186"/>
      <c r="CN99" s="186"/>
      <c r="CO99" s="187" t="s">
        <v>91</v>
      </c>
      <c r="CP99" s="245" t="str">
        <f>ASC(記入シート1!AE120)</f>
        <v/>
      </c>
      <c r="CQ99" s="167"/>
      <c r="CR99" s="173"/>
      <c r="CS99" s="173"/>
      <c r="CT99" s="173"/>
      <c r="CU99" s="173"/>
      <c r="CV99" s="169"/>
      <c r="CW99" s="275"/>
      <c r="CX99" s="275"/>
      <c r="CY99" s="315"/>
      <c r="CZ99" s="316"/>
      <c r="DA99" s="315"/>
      <c r="DC99" s="167"/>
      <c r="DD99" s="167"/>
      <c r="DE99" s="300"/>
      <c r="DF99" s="173"/>
      <c r="DG99" s="173"/>
      <c r="DH99" s="1319" t="s">
        <v>4845</v>
      </c>
      <c r="DI99" s="1170" t="s">
        <v>4838</v>
      </c>
      <c r="DJ99" s="1171"/>
      <c r="DK99" s="1172" t="str">
        <f t="shared" si="22"/>
        <v>94901QD2</v>
      </c>
      <c r="DL99" s="1173" t="s">
        <v>4855</v>
      </c>
      <c r="DM99" s="1174" t="s">
        <v>4847</v>
      </c>
      <c r="DN99" s="239" t="str">
        <f>T(記入シート1!I67)</f>
        <v/>
      </c>
      <c r="DV99" s="295"/>
      <c r="DX99" s="177"/>
      <c r="DY99" s="177"/>
    </row>
    <row r="100" spans="1:129" ht="19.5" hidden="1" customHeight="1">
      <c r="A100" s="545" t="s">
        <v>1210</v>
      </c>
      <c r="B100" s="84"/>
      <c r="C100" s="1908" t="s">
        <v>927</v>
      </c>
      <c r="D100" s="1909"/>
      <c r="E100" s="1909"/>
      <c r="F100" s="1909"/>
      <c r="G100" s="1909"/>
      <c r="H100" s="1909"/>
      <c r="I100" s="1910"/>
      <c r="J100" s="1913" t="s">
        <v>1140</v>
      </c>
      <c r="K100" s="1914"/>
      <c r="L100" s="1914"/>
      <c r="M100" s="1914"/>
      <c r="N100" s="1914"/>
      <c r="O100" s="1914"/>
      <c r="P100" s="1915"/>
      <c r="Q100" s="1945"/>
      <c r="R100" s="1946"/>
      <c r="S100" s="1946"/>
      <c r="T100" s="1946"/>
      <c r="U100" s="1946"/>
      <c r="V100" s="1946"/>
      <c r="W100" s="1946"/>
      <c r="X100" s="1946"/>
      <c r="Y100" s="1946"/>
      <c r="Z100" s="1946"/>
      <c r="AA100" s="1946"/>
      <c r="AB100" s="1946"/>
      <c r="AC100" s="1946"/>
      <c r="AD100" s="1946"/>
      <c r="AE100" s="1946"/>
      <c r="AF100" s="1946"/>
      <c r="AG100" s="1946"/>
      <c r="AH100" s="1946"/>
      <c r="AI100" s="1946"/>
      <c r="AJ100" s="1946"/>
      <c r="AK100" s="1947"/>
      <c r="AL100" s="1923"/>
      <c r="AM100" s="1924"/>
      <c r="AN100" s="1924"/>
      <c r="AO100" s="1924"/>
      <c r="AP100" s="1924"/>
      <c r="AQ100" s="1924"/>
      <c r="AR100" s="1924"/>
      <c r="AS100" s="1924"/>
      <c r="AT100" s="1925"/>
      <c r="AU100" s="72"/>
      <c r="AV100" s="671" t="str">
        <f>IF(AV64=TRUE,IF(AND(Q100&lt;&gt;"",Q103&lt;&gt;"",Q107&lt;&gt;"",Q109&lt;&gt;"",Q110&lt;&gt;"",AE110&lt;&gt;"",Q112&lt;&gt;"",AV101&lt;&gt;"NG",AW101&lt;&gt;"NG",AV104&lt;&gt;"NG",AW104&lt;&gt;"NG",AV105&lt;&gt;"NG",AW105&lt;&gt;"NG",AV106&lt;&gt;"NG",AW106&lt;&gt;"NG",AV108&lt;&gt;"NG",AW108&lt;&gt;"NG",AW109&lt;&gt;"NG",AV111&lt;&gt;"NG",AW111&lt;&gt;"NG"),"OK","NG"),"OK")</f>
        <v>OK</v>
      </c>
      <c r="AW100" s="672" t="s">
        <v>1544</v>
      </c>
      <c r="AX100" s="584" t="s">
        <v>1143</v>
      </c>
      <c r="AY100" s="584" t="s">
        <v>1144</v>
      </c>
      <c r="AZ100" s="584" t="s">
        <v>1506</v>
      </c>
      <c r="BA100" s="585" t="s">
        <v>1510</v>
      </c>
      <c r="BB100" s="584" t="s">
        <v>1175</v>
      </c>
      <c r="BC100" s="585" t="s">
        <v>1515</v>
      </c>
      <c r="BD100" s="585" t="s">
        <v>1523</v>
      </c>
      <c r="BE100" s="584" t="s">
        <v>1177</v>
      </c>
      <c r="BF100" s="584" t="s">
        <v>1187</v>
      </c>
      <c r="BG100" s="584" t="s">
        <v>1188</v>
      </c>
      <c r="BH100" s="584" t="s">
        <v>1194</v>
      </c>
      <c r="BI100" s="584" t="s">
        <v>1195</v>
      </c>
      <c r="BZ100" s="517" t="s">
        <v>3546</v>
      </c>
      <c r="CA100" s="517" t="str">
        <f t="shared" si="19"/>
        <v>1603239</v>
      </c>
      <c r="CB100" s="518" t="s">
        <v>3556</v>
      </c>
      <c r="CC100" s="295"/>
      <c r="CD100" s="179">
        <v>6303</v>
      </c>
      <c r="CE100" s="179" t="s">
        <v>4864</v>
      </c>
      <c r="CF100" s="179">
        <v>6303</v>
      </c>
      <c r="CG100" s="295"/>
      <c r="CH100" s="186" t="s">
        <v>420</v>
      </c>
      <c r="CI100" s="186" t="s">
        <v>21</v>
      </c>
      <c r="CJ100" s="186">
        <v>128</v>
      </c>
      <c r="CK100" s="186" t="s">
        <v>170</v>
      </c>
      <c r="CL100" s="186" t="s">
        <v>87</v>
      </c>
      <c r="CM100" s="186"/>
      <c r="CN100" s="186"/>
      <c r="CO100" s="187" t="s">
        <v>90</v>
      </c>
      <c r="CP100" s="245" t="str">
        <f>ASC(記入シート1!AE122)</f>
        <v/>
      </c>
      <c r="CQ100" s="167"/>
      <c r="CR100" s="173"/>
      <c r="CS100" s="173"/>
      <c r="CT100" s="173"/>
      <c r="CU100" s="173"/>
      <c r="CV100" s="169"/>
      <c r="CW100" s="275"/>
      <c r="CX100" s="275"/>
      <c r="CY100" s="315"/>
      <c r="CZ100" s="316"/>
      <c r="DA100" s="315"/>
      <c r="DC100" s="167"/>
      <c r="DD100" s="167"/>
      <c r="DE100" s="300"/>
      <c r="DF100" s="173"/>
      <c r="DG100" s="173"/>
      <c r="DH100" s="1319" t="s">
        <v>4845</v>
      </c>
      <c r="DI100" s="1170" t="s">
        <v>1696</v>
      </c>
      <c r="DJ100" s="1171"/>
      <c r="DK100" s="1172" t="str">
        <f t="shared" si="22"/>
        <v>94901QD3</v>
      </c>
      <c r="DL100" s="1173" t="s">
        <v>4855</v>
      </c>
      <c r="DM100" s="1174" t="s">
        <v>4848</v>
      </c>
      <c r="DN100" s="239" t="str">
        <f>"15"</f>
        <v>15</v>
      </c>
      <c r="DV100" s="254"/>
      <c r="DX100" s="177"/>
      <c r="DY100" s="177"/>
    </row>
    <row r="101" spans="1:129" ht="19.5" hidden="1" customHeight="1">
      <c r="A101" s="545" t="s">
        <v>1210</v>
      </c>
      <c r="B101" s="84"/>
      <c r="C101" s="1911"/>
      <c r="D101" s="1851"/>
      <c r="E101" s="1851"/>
      <c r="F101" s="1851"/>
      <c r="G101" s="1851"/>
      <c r="H101" s="1851"/>
      <c r="I101" s="1852"/>
      <c r="J101" s="1894" t="s">
        <v>1142</v>
      </c>
      <c r="K101" s="1895"/>
      <c r="L101" s="1895"/>
      <c r="M101" s="1895"/>
      <c r="N101" s="1895"/>
      <c r="O101" s="1895"/>
      <c r="P101" s="1896"/>
      <c r="Q101" s="1877" t="s">
        <v>1480</v>
      </c>
      <c r="R101" s="1878"/>
      <c r="S101" s="1878"/>
      <c r="T101" s="1878"/>
      <c r="U101" s="1878"/>
      <c r="V101" s="1878"/>
      <c r="W101" s="1879"/>
      <c r="X101" s="1894" t="s">
        <v>1486</v>
      </c>
      <c r="Y101" s="1895"/>
      <c r="Z101" s="1895"/>
      <c r="AA101" s="1895"/>
      <c r="AB101" s="1895"/>
      <c r="AC101" s="1895"/>
      <c r="AD101" s="1896"/>
      <c r="AE101" s="1877" t="s">
        <v>1480</v>
      </c>
      <c r="AF101" s="1878"/>
      <c r="AG101" s="1878"/>
      <c r="AH101" s="1878"/>
      <c r="AI101" s="1878"/>
      <c r="AJ101" s="1878"/>
      <c r="AK101" s="1879"/>
      <c r="AL101" s="1880"/>
      <c r="AM101" s="1881"/>
      <c r="AN101" s="1881"/>
      <c r="AO101" s="1881"/>
      <c r="AP101" s="1881"/>
      <c r="AQ101" s="1881"/>
      <c r="AR101" s="1881"/>
      <c r="AS101" s="1881"/>
      <c r="AT101" s="1882"/>
      <c r="AU101" s="72"/>
      <c r="AV101" s="160" t="str">
        <f>IF(Q101="選択してください","NG",MID(Q101,FIND("：",Q101)+1,LEN(Q101)-FIND("：",Q101)))</f>
        <v>NG</v>
      </c>
      <c r="AW101" s="160" t="str">
        <f>IF(AE101="選択してください","NG",MID(AE101,FIND("：",AE101)+1,LEN(AE101)-FIND("：",AE101)))</f>
        <v>NG</v>
      </c>
      <c r="AX101" s="581" t="s">
        <v>1480</v>
      </c>
      <c r="AY101" s="333" t="s">
        <v>1480</v>
      </c>
      <c r="AZ101" s="630" t="s">
        <v>1480</v>
      </c>
      <c r="BA101" s="581" t="s">
        <v>1480</v>
      </c>
      <c r="BB101" s="333" t="s">
        <v>1480</v>
      </c>
      <c r="BC101" s="333" t="s">
        <v>1480</v>
      </c>
      <c r="BD101" s="333" t="s">
        <v>1480</v>
      </c>
      <c r="BE101" s="333" t="s">
        <v>1480</v>
      </c>
      <c r="BF101" s="333" t="s">
        <v>1480</v>
      </c>
      <c r="BG101" s="333" t="s">
        <v>1480</v>
      </c>
      <c r="BH101" s="333" t="s">
        <v>1480</v>
      </c>
      <c r="BI101" s="333" t="s">
        <v>1480</v>
      </c>
      <c r="BW101" s="5"/>
      <c r="BZ101" s="517" t="s">
        <v>3547</v>
      </c>
      <c r="CA101" s="517" t="str">
        <f t="shared" si="19"/>
        <v>1605385</v>
      </c>
      <c r="CB101" s="518" t="s">
        <v>3557</v>
      </c>
      <c r="CC101" s="254"/>
      <c r="CD101" s="179"/>
      <c r="CE101" s="179"/>
      <c r="CF101" s="179"/>
      <c r="CG101" s="254"/>
      <c r="CH101" s="186" t="s">
        <v>421</v>
      </c>
      <c r="CI101" s="186" t="s">
        <v>21</v>
      </c>
      <c r="CJ101" s="186">
        <v>15</v>
      </c>
      <c r="CK101" s="186" t="s">
        <v>170</v>
      </c>
      <c r="CL101" s="186" t="s">
        <v>81</v>
      </c>
      <c r="CM101" s="186"/>
      <c r="CN101" s="186"/>
      <c r="CO101" s="187" t="s">
        <v>84</v>
      </c>
      <c r="CP101" s="245" t="str">
        <f>ASC(記入シート1!AE121)</f>
        <v/>
      </c>
      <c r="CQ101" s="167"/>
      <c r="CR101" s="173"/>
      <c r="CS101" s="173"/>
      <c r="CT101" s="173"/>
      <c r="CU101" s="173"/>
      <c r="CV101" s="169"/>
      <c r="CW101" s="275"/>
      <c r="CX101" s="275"/>
      <c r="CY101" s="315"/>
      <c r="CZ101" s="316"/>
      <c r="DA101" s="315"/>
      <c r="DC101" s="167"/>
      <c r="DD101" s="167"/>
      <c r="DE101" s="300"/>
      <c r="DF101" s="173"/>
      <c r="DG101" s="173"/>
      <c r="DH101" s="1319" t="s">
        <v>4845</v>
      </c>
      <c r="DI101" s="1170" t="s">
        <v>2089</v>
      </c>
      <c r="DJ101" s="1171"/>
      <c r="DK101" s="1172" t="str">
        <f t="shared" si="22"/>
        <v>94901QD4</v>
      </c>
      <c r="DL101" s="1173" t="s">
        <v>4855</v>
      </c>
      <c r="DM101" s="1174" t="s">
        <v>4849</v>
      </c>
      <c r="DN101" s="239" t="str">
        <f>T(記入シート1!I31)</f>
        <v/>
      </c>
      <c r="DP101" s="304"/>
      <c r="DV101" s="254"/>
      <c r="DX101" s="177"/>
      <c r="DY101" s="177"/>
    </row>
    <row r="102" spans="1:129" ht="19.5" hidden="1" customHeight="1">
      <c r="A102" s="545" t="s">
        <v>1210</v>
      </c>
      <c r="B102" s="84"/>
      <c r="C102" s="1911"/>
      <c r="D102" s="1851"/>
      <c r="E102" s="1851"/>
      <c r="F102" s="1851"/>
      <c r="G102" s="1851"/>
      <c r="H102" s="1851"/>
      <c r="I102" s="1852"/>
      <c r="J102" s="1894" t="s">
        <v>1585</v>
      </c>
      <c r="K102" s="1895"/>
      <c r="L102" s="1895"/>
      <c r="M102" s="1895"/>
      <c r="N102" s="1895"/>
      <c r="O102" s="1895"/>
      <c r="P102" s="1896"/>
      <c r="Q102" s="1877" t="s">
        <v>1480</v>
      </c>
      <c r="R102" s="1878"/>
      <c r="S102" s="1878"/>
      <c r="T102" s="1878"/>
      <c r="U102" s="1878"/>
      <c r="V102" s="1878"/>
      <c r="W102" s="1878"/>
      <c r="X102" s="1894" t="s">
        <v>1509</v>
      </c>
      <c r="Y102" s="1895"/>
      <c r="Z102" s="1895"/>
      <c r="AA102" s="1895"/>
      <c r="AB102" s="1895"/>
      <c r="AC102" s="1895"/>
      <c r="AD102" s="1896"/>
      <c r="AE102" s="1871" t="s">
        <v>1480</v>
      </c>
      <c r="AF102" s="1872"/>
      <c r="AG102" s="1872"/>
      <c r="AH102" s="1872"/>
      <c r="AI102" s="1872"/>
      <c r="AJ102" s="1872"/>
      <c r="AK102" s="1873"/>
      <c r="AL102" s="1880" t="s">
        <v>1549</v>
      </c>
      <c r="AM102" s="1881"/>
      <c r="AN102" s="1881"/>
      <c r="AO102" s="1881"/>
      <c r="AP102" s="1881"/>
      <c r="AQ102" s="1881"/>
      <c r="AR102" s="1881"/>
      <c r="AS102" s="1881"/>
      <c r="AT102" s="1882"/>
      <c r="AU102" s="72"/>
      <c r="AV102" s="160" t="str">
        <f>IF(Q102="選択してください","",MID(Q102,FIND("：",Q102)+1,LEN(Q102)-FIND("：",Q102)))</f>
        <v/>
      </c>
      <c r="AW102" s="160" t="str">
        <f>IF(AE102="選択してください","",MID(AE102,FIND("：",AE102)+1,LEN(AE102)-FIND("：",AE102)))</f>
        <v/>
      </c>
      <c r="AX102" s="582" t="s">
        <v>1484</v>
      </c>
      <c r="AY102" s="586" t="s">
        <v>1487</v>
      </c>
      <c r="AZ102" s="546" t="s">
        <v>1507</v>
      </c>
      <c r="BA102" s="588" t="s">
        <v>1511</v>
      </c>
      <c r="BB102" s="586" t="s">
        <v>1519</v>
      </c>
      <c r="BC102" s="588" t="s">
        <v>1517</v>
      </c>
      <c r="BD102" s="586" t="s">
        <v>1525</v>
      </c>
      <c r="BE102" s="586" t="s">
        <v>1528</v>
      </c>
      <c r="BF102" s="591" t="s">
        <v>1531</v>
      </c>
      <c r="BG102" s="591" t="s">
        <v>1533</v>
      </c>
      <c r="BH102" s="591" t="s">
        <v>1539</v>
      </c>
      <c r="BI102" s="591" t="s">
        <v>1543</v>
      </c>
      <c r="BZ102" s="517" t="s">
        <v>4310</v>
      </c>
      <c r="CA102" s="517" t="str">
        <f t="shared" si="19"/>
        <v>5203793</v>
      </c>
      <c r="CB102" s="518" t="s">
        <v>4311</v>
      </c>
      <c r="CC102" s="254"/>
      <c r="CD102" s="179"/>
      <c r="CE102" s="179"/>
      <c r="CF102" s="179"/>
      <c r="CG102" s="254"/>
      <c r="CH102" s="186" t="s">
        <v>89</v>
      </c>
      <c r="CI102" s="186" t="s">
        <v>21</v>
      </c>
      <c r="CJ102" s="186">
        <v>8</v>
      </c>
      <c r="CK102" s="186" t="s">
        <v>170</v>
      </c>
      <c r="CL102" s="186" t="s">
        <v>87</v>
      </c>
      <c r="CM102" s="186"/>
      <c r="CN102" s="186"/>
      <c r="CO102" s="187" t="s">
        <v>88</v>
      </c>
      <c r="CP102" s="245" t="str">
        <f>IF(記入シート1!AV123=1,記入シート2!CP20,IF(記入シート1!AV123=2,記入シート2!CP49,""))</f>
        <v/>
      </c>
      <c r="CQ102" s="167"/>
      <c r="CR102" s="173"/>
      <c r="CS102" s="173"/>
      <c r="CT102" s="173"/>
      <c r="CU102" s="173"/>
      <c r="CV102" s="169"/>
      <c r="CW102" s="275"/>
      <c r="CX102" s="275"/>
      <c r="CY102" s="315"/>
      <c r="CZ102" s="316"/>
      <c r="DA102" s="315"/>
      <c r="DC102" s="167"/>
      <c r="DD102" s="167"/>
      <c r="DE102" s="300"/>
      <c r="DF102" s="173"/>
      <c r="DG102" s="173"/>
      <c r="DH102" s="1319" t="s">
        <v>4845</v>
      </c>
      <c r="DI102" s="1170" t="s">
        <v>2090</v>
      </c>
      <c r="DJ102" s="1171"/>
      <c r="DK102" s="1172" t="str">
        <f t="shared" si="22"/>
        <v>94901QD5</v>
      </c>
      <c r="DL102" s="1173" t="s">
        <v>4855</v>
      </c>
      <c r="DM102" s="1174" t="s">
        <v>4850</v>
      </c>
      <c r="DN102" s="239" t="str">
        <f>T(記入シート1!AB64)</f>
        <v/>
      </c>
      <c r="DP102" s="304"/>
      <c r="DV102" s="254"/>
      <c r="DX102" s="177"/>
      <c r="DY102" s="177"/>
    </row>
    <row r="103" spans="1:129" ht="19.5" hidden="1" customHeight="1">
      <c r="A103" s="545" t="s">
        <v>1210</v>
      </c>
      <c r="B103" s="84"/>
      <c r="C103" s="1911"/>
      <c r="D103" s="1851"/>
      <c r="E103" s="1851"/>
      <c r="F103" s="1851"/>
      <c r="G103" s="1851"/>
      <c r="H103" s="1851"/>
      <c r="I103" s="1852"/>
      <c r="J103" s="1805" t="s">
        <v>1505</v>
      </c>
      <c r="K103" s="1806"/>
      <c r="L103" s="1806"/>
      <c r="M103" s="1806"/>
      <c r="N103" s="1806"/>
      <c r="O103" s="1806"/>
      <c r="P103" s="1807"/>
      <c r="Q103" s="1942"/>
      <c r="R103" s="1943"/>
      <c r="S103" s="1943"/>
      <c r="T103" s="1943"/>
      <c r="U103" s="1943"/>
      <c r="V103" s="1943"/>
      <c r="W103" s="1943"/>
      <c r="X103" s="1943"/>
      <c r="Y103" s="1943"/>
      <c r="Z103" s="1943"/>
      <c r="AA103" s="1943"/>
      <c r="AB103" s="1943"/>
      <c r="AC103" s="1943"/>
      <c r="AD103" s="1943"/>
      <c r="AE103" s="1943"/>
      <c r="AF103" s="1943"/>
      <c r="AG103" s="1943"/>
      <c r="AH103" s="1943"/>
      <c r="AI103" s="1943"/>
      <c r="AJ103" s="1943"/>
      <c r="AK103" s="1944"/>
      <c r="AL103" s="1880"/>
      <c r="AM103" s="1881"/>
      <c r="AN103" s="1881"/>
      <c r="AO103" s="1881"/>
      <c r="AP103" s="1881"/>
      <c r="AQ103" s="1881"/>
      <c r="AR103" s="1881"/>
      <c r="AS103" s="1881"/>
      <c r="AT103" s="1882"/>
      <c r="AU103" s="72"/>
      <c r="AX103" s="582" t="s">
        <v>1481</v>
      </c>
      <c r="AY103" s="586" t="s">
        <v>1488</v>
      </c>
      <c r="AZ103" s="617" t="s">
        <v>1508</v>
      </c>
      <c r="BA103" s="588" t="s">
        <v>1513</v>
      </c>
      <c r="BB103" s="586" t="s">
        <v>1520</v>
      </c>
      <c r="BC103" s="588" t="s">
        <v>1518</v>
      </c>
      <c r="BD103" s="587" t="s">
        <v>1524</v>
      </c>
      <c r="BE103" s="587" t="s">
        <v>1527</v>
      </c>
      <c r="BF103" s="587" t="s">
        <v>1532</v>
      </c>
      <c r="BG103" s="592" t="s">
        <v>1534</v>
      </c>
      <c r="BH103" s="592" t="s">
        <v>1540</v>
      </c>
      <c r="BI103" s="592" t="s">
        <v>1542</v>
      </c>
      <c r="BZ103" s="517" t="s">
        <v>4765</v>
      </c>
      <c r="CA103" s="517" t="s">
        <v>4765</v>
      </c>
      <c r="CB103" s="526" t="s">
        <v>4766</v>
      </c>
      <c r="CC103" s="254"/>
      <c r="CD103" s="179"/>
      <c r="CE103" s="179"/>
      <c r="CF103" s="179"/>
      <c r="CG103" s="254"/>
      <c r="CH103" s="186" t="s">
        <v>422</v>
      </c>
      <c r="CI103" s="186" t="s">
        <v>20</v>
      </c>
      <c r="CJ103" s="186">
        <v>255</v>
      </c>
      <c r="CK103" s="186" t="s">
        <v>170</v>
      </c>
      <c r="CL103" s="186" t="s">
        <v>423</v>
      </c>
      <c r="CM103" s="186"/>
      <c r="CN103" s="186"/>
      <c r="CO103" s="187" t="s">
        <v>86</v>
      </c>
      <c r="CP103" s="245" t="str">
        <f>IF(記入シート1!AV123=1,CP21,IF(記入シート1!AV123=2,CP50,""))</f>
        <v/>
      </c>
      <c r="CQ103" s="167"/>
      <c r="CR103" s="173"/>
      <c r="CS103" s="173"/>
      <c r="CT103" s="173"/>
      <c r="CU103" s="173"/>
      <c r="CV103" s="169"/>
      <c r="CW103" s="275"/>
      <c r="CX103" s="275"/>
      <c r="CY103" s="315"/>
      <c r="CZ103" s="316"/>
      <c r="DA103" s="315"/>
      <c r="DC103" s="167"/>
      <c r="DD103" s="167"/>
      <c r="DE103" s="300"/>
      <c r="DF103" s="173"/>
      <c r="DG103" s="173"/>
      <c r="DH103" s="1319" t="s">
        <v>4845</v>
      </c>
      <c r="DI103" s="1170" t="s">
        <v>2091</v>
      </c>
      <c r="DJ103" s="1171"/>
      <c r="DK103" s="1172" t="str">
        <f t="shared" si="22"/>
        <v>94901QD6</v>
      </c>
      <c r="DL103" s="1173" t="s">
        <v>4855</v>
      </c>
      <c r="DM103" s="1174" t="s">
        <v>4851</v>
      </c>
      <c r="DN103" s="239" t="str">
        <f>T(記入シート1!AB67)</f>
        <v/>
      </c>
      <c r="DP103" s="304"/>
      <c r="DV103" s="254"/>
      <c r="DX103" s="177"/>
      <c r="DY103" s="177"/>
    </row>
    <row r="104" spans="1:129" ht="19.5" hidden="1" customHeight="1">
      <c r="A104" s="545" t="s">
        <v>1210</v>
      </c>
      <c r="B104" s="84"/>
      <c r="C104" s="1911"/>
      <c r="D104" s="1851"/>
      <c r="E104" s="1851"/>
      <c r="F104" s="1851"/>
      <c r="G104" s="1851"/>
      <c r="H104" s="1851"/>
      <c r="I104" s="1852"/>
      <c r="J104" s="1894" t="s">
        <v>1139</v>
      </c>
      <c r="K104" s="1895"/>
      <c r="L104" s="1895"/>
      <c r="M104" s="1895"/>
      <c r="N104" s="1895"/>
      <c r="O104" s="1895"/>
      <c r="P104" s="1896"/>
      <c r="Q104" s="1877" t="s">
        <v>1480</v>
      </c>
      <c r="R104" s="1878"/>
      <c r="S104" s="1878"/>
      <c r="T104" s="1878"/>
      <c r="U104" s="1878"/>
      <c r="V104" s="1878"/>
      <c r="W104" s="1879"/>
      <c r="X104" s="1907" t="s">
        <v>1514</v>
      </c>
      <c r="Y104" s="1907"/>
      <c r="Z104" s="1907"/>
      <c r="AA104" s="1907"/>
      <c r="AB104" s="1907"/>
      <c r="AC104" s="1907"/>
      <c r="AD104" s="1907"/>
      <c r="AE104" s="1871" t="s">
        <v>1480</v>
      </c>
      <c r="AF104" s="1872"/>
      <c r="AG104" s="1872"/>
      <c r="AH104" s="1872"/>
      <c r="AI104" s="1872"/>
      <c r="AJ104" s="1872"/>
      <c r="AK104" s="1873"/>
      <c r="AL104" s="1880"/>
      <c r="AM104" s="1881"/>
      <c r="AN104" s="1881"/>
      <c r="AO104" s="1881"/>
      <c r="AP104" s="1881"/>
      <c r="AQ104" s="1881"/>
      <c r="AR104" s="1881"/>
      <c r="AS104" s="1881"/>
      <c r="AT104" s="1882"/>
      <c r="AU104" s="72"/>
      <c r="AV104" s="160" t="str">
        <f>IF(Q104="選択してください","NG",MID(Q104,FIND("：",Q104)+1,LEN(Q104)-FIND("：",Q104)))</f>
        <v>NG</v>
      </c>
      <c r="AW104" s="160" t="str">
        <f>IF(AE104="選択してください","NG",MID(AE104,FIND("：",AE104)+1,LEN(AE104)-FIND("：",AE104)))</f>
        <v>NG</v>
      </c>
      <c r="AX104" s="582" t="s">
        <v>1482</v>
      </c>
      <c r="AY104" s="586" t="s">
        <v>1489</v>
      </c>
      <c r="BA104" s="589" t="s">
        <v>1512</v>
      </c>
      <c r="BB104" s="587" t="s">
        <v>1521</v>
      </c>
      <c r="BC104" s="589" t="s">
        <v>1577</v>
      </c>
      <c r="BE104" s="18"/>
      <c r="BZ104" s="517" t="s">
        <v>4767</v>
      </c>
      <c r="CA104" s="517" t="s">
        <v>4767</v>
      </c>
      <c r="CB104" s="526" t="s">
        <v>4768</v>
      </c>
      <c r="CC104" s="254"/>
      <c r="CD104" s="179"/>
      <c r="CE104" s="179"/>
      <c r="CF104" s="179"/>
      <c r="CG104" s="254"/>
      <c r="CH104" s="164" t="s">
        <v>579</v>
      </c>
      <c r="CI104" s="164"/>
      <c r="CJ104" s="164"/>
      <c r="CK104" s="164"/>
      <c r="CL104" s="164"/>
      <c r="CM104" s="164"/>
      <c r="CN104" s="164"/>
      <c r="CO104" s="165"/>
      <c r="CP104" s="281"/>
      <c r="CQ104" s="167"/>
      <c r="CR104" s="173"/>
      <c r="CS104" s="173"/>
      <c r="CT104" s="173"/>
      <c r="CU104" s="173"/>
      <c r="CV104" s="169"/>
      <c r="CW104" s="275"/>
      <c r="CX104" s="275"/>
      <c r="CY104" s="315"/>
      <c r="CZ104" s="316"/>
      <c r="DA104" s="315"/>
      <c r="DC104" s="167"/>
      <c r="DD104" s="167"/>
      <c r="DE104" s="300"/>
      <c r="DF104" s="173"/>
      <c r="DG104" s="173"/>
      <c r="DH104" s="1319" t="s">
        <v>4845</v>
      </c>
      <c r="DI104" s="1170" t="s">
        <v>2092</v>
      </c>
      <c r="DJ104" s="1171"/>
      <c r="DK104" s="1172" t="str">
        <f t="shared" si="22"/>
        <v>94901QD7</v>
      </c>
      <c r="DL104" s="1173" t="s">
        <v>4855</v>
      </c>
      <c r="DM104" s="1174" t="s">
        <v>4852</v>
      </c>
      <c r="DN104" s="971" t="str">
        <f>""</f>
        <v/>
      </c>
      <c r="DO104" s="304"/>
      <c r="DP104" s="304"/>
      <c r="DX104" s="177"/>
      <c r="DY104" s="177"/>
    </row>
    <row r="105" spans="1:129" ht="19.5" hidden="1" customHeight="1">
      <c r="A105" s="545" t="s">
        <v>1210</v>
      </c>
      <c r="B105" s="84"/>
      <c r="C105" s="1911"/>
      <c r="D105" s="1851"/>
      <c r="E105" s="1851"/>
      <c r="F105" s="1851"/>
      <c r="G105" s="1851"/>
      <c r="H105" s="1851"/>
      <c r="I105" s="1852"/>
      <c r="J105" s="1894" t="s">
        <v>1176</v>
      </c>
      <c r="K105" s="1895"/>
      <c r="L105" s="1895"/>
      <c r="M105" s="1895"/>
      <c r="N105" s="1895"/>
      <c r="O105" s="1895"/>
      <c r="P105" s="1896"/>
      <c r="Q105" s="1877" t="s">
        <v>1479</v>
      </c>
      <c r="R105" s="1878"/>
      <c r="S105" s="1878"/>
      <c r="T105" s="1878"/>
      <c r="U105" s="1878"/>
      <c r="V105" s="1878"/>
      <c r="W105" s="1879"/>
      <c r="X105" s="1907" t="s">
        <v>1199</v>
      </c>
      <c r="Y105" s="1907"/>
      <c r="Z105" s="1907"/>
      <c r="AA105" s="1907"/>
      <c r="AB105" s="1907"/>
      <c r="AC105" s="1907"/>
      <c r="AD105" s="1907"/>
      <c r="AE105" s="1877" t="s">
        <v>1479</v>
      </c>
      <c r="AF105" s="1878"/>
      <c r="AG105" s="1878"/>
      <c r="AH105" s="1878"/>
      <c r="AI105" s="1878"/>
      <c r="AJ105" s="1878"/>
      <c r="AK105" s="1879"/>
      <c r="AL105" s="1880"/>
      <c r="AM105" s="1881"/>
      <c r="AN105" s="1881"/>
      <c r="AO105" s="1881"/>
      <c r="AP105" s="1881"/>
      <c r="AQ105" s="1881"/>
      <c r="AR105" s="1881"/>
      <c r="AS105" s="1881"/>
      <c r="AT105" s="1882"/>
      <c r="AU105" s="72"/>
      <c r="AV105" s="160" t="str">
        <f>IF(Q105="あり","是",IF(Q105="なし","否","NG"))</f>
        <v>NG</v>
      </c>
      <c r="AW105" s="160" t="str">
        <f>IF(AE105="対応","退税",IF(AE105="非対応","非免","NG"))</f>
        <v>NG</v>
      </c>
      <c r="AX105" s="583" t="s">
        <v>1483</v>
      </c>
      <c r="AY105" s="586" t="s">
        <v>1490</v>
      </c>
      <c r="BT105" s="5"/>
      <c r="BU105" s="5"/>
      <c r="BV105" s="5"/>
      <c r="BZ105" s="517" t="s">
        <v>4769</v>
      </c>
      <c r="CA105" s="517" t="s">
        <v>4769</v>
      </c>
      <c r="CB105" s="526" t="s">
        <v>4770</v>
      </c>
      <c r="CC105" s="205"/>
      <c r="CD105" s="179"/>
      <c r="CE105" s="179"/>
      <c r="CF105" s="179"/>
      <c r="CH105" s="180" t="s">
        <v>277</v>
      </c>
      <c r="CI105" s="181" t="s">
        <v>532</v>
      </c>
      <c r="CJ105" s="181" t="s">
        <v>275</v>
      </c>
      <c r="CK105" s="180" t="s">
        <v>274</v>
      </c>
      <c r="CL105" s="180" t="s">
        <v>533</v>
      </c>
      <c r="CM105" s="180" t="s">
        <v>280</v>
      </c>
      <c r="CN105" s="180" t="s">
        <v>281</v>
      </c>
      <c r="CO105" s="180" t="s">
        <v>327</v>
      </c>
      <c r="CP105" s="180" t="s">
        <v>328</v>
      </c>
      <c r="CQ105" s="167"/>
      <c r="CR105" s="173"/>
      <c r="CS105" s="173"/>
      <c r="CT105" s="173"/>
      <c r="CU105" s="173"/>
      <c r="CV105" s="169"/>
      <c r="CW105" s="275"/>
      <c r="CX105" s="275"/>
      <c r="CY105" s="315"/>
      <c r="CZ105" s="316"/>
      <c r="DA105" s="315"/>
      <c r="DC105" s="167"/>
      <c r="DD105" s="167"/>
      <c r="DE105" s="300"/>
      <c r="DF105" s="173"/>
      <c r="DG105" s="173"/>
      <c r="DH105" s="1319" t="s">
        <v>4845</v>
      </c>
      <c r="DI105" s="1170" t="s">
        <v>2098</v>
      </c>
      <c r="DJ105" s="1171"/>
      <c r="DK105" s="1172" t="str">
        <f t="shared" si="22"/>
        <v>94901QD8</v>
      </c>
      <c r="DL105" s="1173" t="s">
        <v>4855</v>
      </c>
      <c r="DM105" s="1174" t="s">
        <v>4853</v>
      </c>
      <c r="DN105" s="971" t="str">
        <f>""</f>
        <v/>
      </c>
      <c r="DO105" s="304"/>
      <c r="DP105" s="304"/>
      <c r="DX105" s="177"/>
      <c r="DY105" s="177"/>
    </row>
    <row r="106" spans="1:129" ht="19.5" hidden="1" customHeight="1">
      <c r="A106" s="545" t="s">
        <v>1210</v>
      </c>
      <c r="B106" s="84"/>
      <c r="C106" s="1911"/>
      <c r="D106" s="1851"/>
      <c r="E106" s="1851"/>
      <c r="F106" s="1851"/>
      <c r="G106" s="1851"/>
      <c r="H106" s="1851"/>
      <c r="I106" s="1852"/>
      <c r="J106" s="1907" t="s">
        <v>1522</v>
      </c>
      <c r="K106" s="1907"/>
      <c r="L106" s="1907"/>
      <c r="M106" s="1907"/>
      <c r="N106" s="1907"/>
      <c r="O106" s="1907"/>
      <c r="P106" s="1907"/>
      <c r="Q106" s="1871" t="s">
        <v>1480</v>
      </c>
      <c r="R106" s="1872"/>
      <c r="S106" s="1872"/>
      <c r="T106" s="1872"/>
      <c r="U106" s="1872"/>
      <c r="V106" s="1872"/>
      <c r="W106" s="1873"/>
      <c r="X106" s="1907" t="s">
        <v>1526</v>
      </c>
      <c r="Y106" s="1907"/>
      <c r="Z106" s="1907"/>
      <c r="AA106" s="1907"/>
      <c r="AB106" s="1907"/>
      <c r="AC106" s="1907"/>
      <c r="AD106" s="1907"/>
      <c r="AE106" s="1871" t="s">
        <v>1480</v>
      </c>
      <c r="AF106" s="1872"/>
      <c r="AG106" s="1872"/>
      <c r="AH106" s="1872"/>
      <c r="AI106" s="1872"/>
      <c r="AJ106" s="1872"/>
      <c r="AK106" s="1873"/>
      <c r="AL106" s="1880"/>
      <c r="AM106" s="1881"/>
      <c r="AN106" s="1881"/>
      <c r="AO106" s="1881"/>
      <c r="AP106" s="1881"/>
      <c r="AQ106" s="1881"/>
      <c r="AR106" s="1881"/>
      <c r="AS106" s="1881"/>
      <c r="AT106" s="1882"/>
      <c r="AU106" s="72"/>
      <c r="AV106" s="160" t="str">
        <f>IF(Q106="選択してください","NG",MID(Q106,FIND("：",Q106)+1,LEN(Q106)-FIND("：",Q106)))</f>
        <v>NG</v>
      </c>
      <c r="AW106" s="160" t="str">
        <f>IF(AE106="選択してください","NG",MID(AE106,FIND("：",AE106)+1,LEN(AE106)-FIND("：",AE106)))</f>
        <v>NG</v>
      </c>
      <c r="AY106" s="586" t="s">
        <v>1491</v>
      </c>
      <c r="BT106" s="5"/>
      <c r="BU106" s="5"/>
      <c r="BV106" s="5"/>
      <c r="BZ106" s="517" t="s">
        <v>4771</v>
      </c>
      <c r="CA106" s="517" t="s">
        <v>4771</v>
      </c>
      <c r="CB106" s="526" t="s">
        <v>4772</v>
      </c>
      <c r="CC106" s="205"/>
      <c r="CD106" s="179"/>
      <c r="CE106" s="179"/>
      <c r="CF106" s="179"/>
      <c r="CH106" s="285" t="s">
        <v>432</v>
      </c>
      <c r="CI106" s="285" t="s">
        <v>21</v>
      </c>
      <c r="CJ106" s="285">
        <v>128</v>
      </c>
      <c r="CK106" s="285" t="s">
        <v>553</v>
      </c>
      <c r="CL106" s="285" t="s">
        <v>313</v>
      </c>
      <c r="CM106" s="285"/>
      <c r="CN106" s="285"/>
      <c r="CO106" s="286" t="s">
        <v>83</v>
      </c>
      <c r="CP106" s="287"/>
      <c r="CQ106" s="167"/>
      <c r="CR106" s="173"/>
      <c r="CS106" s="173"/>
      <c r="CT106" s="173"/>
      <c r="CU106" s="173"/>
      <c r="CV106" s="169"/>
      <c r="CW106" s="275"/>
      <c r="CX106" s="275"/>
      <c r="CY106" s="315"/>
      <c r="CZ106" s="316"/>
      <c r="DA106" s="315"/>
      <c r="DC106" s="167"/>
      <c r="DD106" s="167"/>
      <c r="DE106" s="300"/>
      <c r="DF106" s="173"/>
      <c r="DG106" s="173"/>
      <c r="DH106" s="1319" t="s">
        <v>4845</v>
      </c>
      <c r="DI106" s="1170" t="s">
        <v>3188</v>
      </c>
      <c r="DJ106" s="1171"/>
      <c r="DK106" s="1172" t="str">
        <f t="shared" si="22"/>
        <v>94901QD9</v>
      </c>
      <c r="DL106" s="1173" t="s">
        <v>4855</v>
      </c>
      <c r="DM106" s="1174" t="s">
        <v>4854</v>
      </c>
      <c r="DN106" s="239" t="str">
        <f>"+81"&amp;MID(SUBSTITUTE(ASC(CP22),"-",""),2,15)</f>
        <v>+81</v>
      </c>
      <c r="DO106" s="304"/>
      <c r="DP106" s="304"/>
      <c r="DX106" s="177"/>
      <c r="DY106" s="177"/>
    </row>
    <row r="107" spans="1:129" ht="19.5" hidden="1" customHeight="1">
      <c r="A107" s="545" t="s">
        <v>1210</v>
      </c>
      <c r="B107" s="84"/>
      <c r="C107" s="1911"/>
      <c r="D107" s="1851"/>
      <c r="E107" s="1851"/>
      <c r="F107" s="1851"/>
      <c r="G107" s="1851"/>
      <c r="H107" s="1851"/>
      <c r="I107" s="1852"/>
      <c r="J107" s="1894" t="s">
        <v>1650</v>
      </c>
      <c r="K107" s="1895"/>
      <c r="L107" s="1895"/>
      <c r="M107" s="1895"/>
      <c r="N107" s="1895"/>
      <c r="O107" s="1895"/>
      <c r="P107" s="1896"/>
      <c r="Q107" s="1948"/>
      <c r="R107" s="1892"/>
      <c r="S107" s="1892"/>
      <c r="T107" s="1892"/>
      <c r="U107" s="1892"/>
      <c r="V107" s="1892"/>
      <c r="W107" s="1892"/>
      <c r="X107" s="1892"/>
      <c r="Y107" s="1892"/>
      <c r="Z107" s="1892"/>
      <c r="AA107" s="1892"/>
      <c r="AB107" s="1892"/>
      <c r="AC107" s="1892"/>
      <c r="AD107" s="1892"/>
      <c r="AE107" s="1892"/>
      <c r="AF107" s="1892"/>
      <c r="AG107" s="1892"/>
      <c r="AH107" s="1892"/>
      <c r="AI107" s="1892"/>
      <c r="AJ107" s="1892"/>
      <c r="AK107" s="1893"/>
      <c r="AL107" s="1880" t="s">
        <v>1529</v>
      </c>
      <c r="AM107" s="1881"/>
      <c r="AN107" s="1881"/>
      <c r="AO107" s="1881"/>
      <c r="AP107" s="1881"/>
      <c r="AQ107" s="1881"/>
      <c r="AR107" s="1881"/>
      <c r="AS107" s="1881"/>
      <c r="AT107" s="1882"/>
      <c r="AU107" s="72"/>
      <c r="AY107" s="586" t="s">
        <v>1492</v>
      </c>
      <c r="BT107" s="5"/>
      <c r="BU107" s="5"/>
      <c r="BV107" s="5"/>
      <c r="BZ107" s="517" t="s">
        <v>4773</v>
      </c>
      <c r="CA107" s="517" t="s">
        <v>4773</v>
      </c>
      <c r="CB107" s="518" t="s">
        <v>4774</v>
      </c>
      <c r="CC107" s="205"/>
      <c r="CD107" s="179"/>
      <c r="CE107" s="179"/>
      <c r="CF107" s="179"/>
      <c r="CH107" s="285" t="s">
        <v>433</v>
      </c>
      <c r="CI107" s="285" t="s">
        <v>61</v>
      </c>
      <c r="CJ107" s="285">
        <v>1</v>
      </c>
      <c r="CK107" s="285" t="s">
        <v>170</v>
      </c>
      <c r="CL107" s="285" t="s">
        <v>313</v>
      </c>
      <c r="CM107" s="285" t="s">
        <v>540</v>
      </c>
      <c r="CN107" s="285"/>
      <c r="CO107" s="286" t="s">
        <v>82</v>
      </c>
      <c r="CP107" s="287"/>
      <c r="CQ107" s="167"/>
      <c r="CR107" s="173"/>
      <c r="CS107" s="173"/>
      <c r="CT107" s="173"/>
      <c r="CU107" s="173"/>
      <c r="CV107" s="169"/>
      <c r="CW107" s="275"/>
      <c r="CX107" s="275"/>
      <c r="CY107" s="315"/>
      <c r="CZ107" s="316"/>
      <c r="DA107" s="315"/>
      <c r="DC107" s="167"/>
      <c r="DD107" s="167"/>
      <c r="DE107" s="300"/>
      <c r="DF107" s="173"/>
      <c r="DG107" s="173"/>
      <c r="DH107" s="1169"/>
      <c r="DI107" s="1170"/>
      <c r="DJ107" s="1171"/>
      <c r="DK107" s="1172"/>
      <c r="DL107" s="1173"/>
      <c r="DM107" s="1174"/>
      <c r="DN107" s="239"/>
      <c r="DO107" s="304"/>
      <c r="DP107" s="304"/>
      <c r="DX107" s="177"/>
      <c r="DY107" s="177"/>
    </row>
    <row r="108" spans="1:129" ht="19.5" hidden="1" customHeight="1">
      <c r="A108" s="545" t="s">
        <v>1210</v>
      </c>
      <c r="B108" s="84"/>
      <c r="C108" s="1911"/>
      <c r="D108" s="1851"/>
      <c r="E108" s="1851"/>
      <c r="F108" s="1851"/>
      <c r="G108" s="1851"/>
      <c r="H108" s="1851"/>
      <c r="I108" s="1852"/>
      <c r="J108" s="1894" t="s">
        <v>1576</v>
      </c>
      <c r="K108" s="1895"/>
      <c r="L108" s="1895"/>
      <c r="M108" s="1895"/>
      <c r="N108" s="1895"/>
      <c r="O108" s="1895"/>
      <c r="P108" s="1896"/>
      <c r="Q108" s="1936"/>
      <c r="R108" s="1937"/>
      <c r="S108" s="1937"/>
      <c r="T108" s="1937"/>
      <c r="U108" s="1937"/>
      <c r="V108" s="1937"/>
      <c r="W108" s="1938"/>
      <c r="X108" s="1907" t="s">
        <v>1530</v>
      </c>
      <c r="Y108" s="1907"/>
      <c r="Z108" s="1907"/>
      <c r="AA108" s="1907"/>
      <c r="AB108" s="1907"/>
      <c r="AC108" s="1907"/>
      <c r="AD108" s="1907"/>
      <c r="AE108" s="1871" t="s">
        <v>1480</v>
      </c>
      <c r="AF108" s="1872"/>
      <c r="AG108" s="1872"/>
      <c r="AH108" s="1872"/>
      <c r="AI108" s="1872"/>
      <c r="AJ108" s="1872"/>
      <c r="AK108" s="1873"/>
      <c r="AL108" s="1880"/>
      <c r="AM108" s="1881"/>
      <c r="AN108" s="1881"/>
      <c r="AO108" s="1881"/>
      <c r="AP108" s="1881"/>
      <c r="AQ108" s="1881"/>
      <c r="AR108" s="1881"/>
      <c r="AS108" s="1881"/>
      <c r="AT108" s="1882"/>
      <c r="AU108" s="72"/>
      <c r="AV108" s="160" t="str">
        <f>IF(AND(AW104="代金券",Q108=""),"NG","OK")</f>
        <v>OK</v>
      </c>
      <c r="AW108" s="160" t="str">
        <f>IF(AE108="選択してください","NG",MID(AE108,FIND("：",AE108)+1,LEN(AE108)-FIND("：",AE108)))</f>
        <v>NG</v>
      </c>
      <c r="AY108" s="586" t="s">
        <v>1493</v>
      </c>
      <c r="BT108" s="5"/>
      <c r="BU108" s="5"/>
      <c r="BV108" s="5"/>
      <c r="BZ108" s="517" t="s">
        <v>4775</v>
      </c>
      <c r="CA108" s="517" t="s">
        <v>4775</v>
      </c>
      <c r="CB108" s="518" t="s">
        <v>4776</v>
      </c>
      <c r="CC108" s="205"/>
      <c r="CD108" s="179"/>
      <c r="CE108" s="179"/>
      <c r="CF108" s="179"/>
      <c r="CH108" s="285" t="s">
        <v>434</v>
      </c>
      <c r="CI108" s="285" t="s">
        <v>21</v>
      </c>
      <c r="CJ108" s="285">
        <v>15</v>
      </c>
      <c r="CK108" s="285" t="s">
        <v>313</v>
      </c>
      <c r="CL108" s="285" t="s">
        <v>313</v>
      </c>
      <c r="CM108" s="285"/>
      <c r="CN108" s="301" t="s">
        <v>636</v>
      </c>
      <c r="CO108" s="286" t="s">
        <v>80</v>
      </c>
      <c r="CP108" s="302"/>
      <c r="CQ108" s="167"/>
      <c r="CR108" s="173"/>
      <c r="CS108" s="173"/>
      <c r="CT108" s="173"/>
      <c r="CU108" s="173"/>
      <c r="CV108" s="169"/>
      <c r="CW108" s="275"/>
      <c r="CX108" s="275"/>
      <c r="CY108" s="315"/>
      <c r="CZ108" s="316"/>
      <c r="DA108" s="315"/>
      <c r="DC108" s="167"/>
      <c r="DD108" s="167"/>
      <c r="DE108" s="300"/>
      <c r="DF108" s="173"/>
      <c r="DG108" s="173"/>
      <c r="DL108" s="167" t="s">
        <v>529</v>
      </c>
      <c r="DO108" s="304"/>
      <c r="DP108" s="304"/>
      <c r="DX108" s="177"/>
      <c r="DY108" s="177"/>
    </row>
    <row r="109" spans="1:129" ht="19.5" hidden="1" customHeight="1">
      <c r="A109" s="545" t="s">
        <v>1210</v>
      </c>
      <c r="B109" s="84"/>
      <c r="C109" s="1911"/>
      <c r="D109" s="1851"/>
      <c r="E109" s="1851"/>
      <c r="F109" s="1851"/>
      <c r="G109" s="1851"/>
      <c r="H109" s="1851"/>
      <c r="I109" s="1852"/>
      <c r="J109" s="1894" t="s">
        <v>1546</v>
      </c>
      <c r="K109" s="1895"/>
      <c r="L109" s="1895"/>
      <c r="M109" s="1895"/>
      <c r="N109" s="1895"/>
      <c r="O109" s="1895"/>
      <c r="P109" s="1896"/>
      <c r="Q109" s="1939"/>
      <c r="R109" s="1940"/>
      <c r="S109" s="1940"/>
      <c r="T109" s="1940"/>
      <c r="U109" s="1940"/>
      <c r="V109" s="1940"/>
      <c r="W109" s="1941"/>
      <c r="X109" s="1894" t="s">
        <v>1535</v>
      </c>
      <c r="Y109" s="1895"/>
      <c r="Z109" s="1895"/>
      <c r="AA109" s="1895"/>
      <c r="AB109" s="1895"/>
      <c r="AC109" s="1895"/>
      <c r="AD109" s="1896"/>
      <c r="AE109" s="1877" t="s">
        <v>1480</v>
      </c>
      <c r="AF109" s="1878"/>
      <c r="AG109" s="1878"/>
      <c r="AH109" s="1878"/>
      <c r="AI109" s="1878"/>
      <c r="AJ109" s="1878"/>
      <c r="AK109" s="1878"/>
      <c r="AL109" s="1880"/>
      <c r="AM109" s="1881"/>
      <c r="AN109" s="1881"/>
      <c r="AO109" s="1881"/>
      <c r="AP109" s="1881"/>
      <c r="AQ109" s="1881"/>
      <c r="AR109" s="1881"/>
      <c r="AS109" s="1881"/>
      <c r="AT109" s="1882"/>
      <c r="AU109" s="72"/>
      <c r="AW109" s="160" t="str">
        <f>IF(AE109="選択してください","NG",MID(AE109,FIND("：",AE109)+1,LEN(AE109)-FIND("：",AE109)))</f>
        <v>NG</v>
      </c>
      <c r="AY109" s="586" t="s">
        <v>1494</v>
      </c>
      <c r="BT109" s="5"/>
      <c r="BU109" s="5"/>
      <c r="BV109" s="5"/>
      <c r="BZ109" s="517" t="s">
        <v>4777</v>
      </c>
      <c r="CA109" s="517" t="s">
        <v>4777</v>
      </c>
      <c r="CB109" s="518" t="s">
        <v>4778</v>
      </c>
      <c r="CC109" s="205"/>
      <c r="CD109" s="179"/>
      <c r="CE109" s="179"/>
      <c r="CF109" s="179"/>
      <c r="CH109" s="285" t="s">
        <v>435</v>
      </c>
      <c r="CI109" s="285" t="s">
        <v>21</v>
      </c>
      <c r="CJ109" s="285">
        <v>128</v>
      </c>
      <c r="CK109" s="285" t="s">
        <v>313</v>
      </c>
      <c r="CL109" s="285" t="s">
        <v>313</v>
      </c>
      <c r="CM109" s="285"/>
      <c r="CN109" s="301" t="s">
        <v>637</v>
      </c>
      <c r="CO109" s="303" t="s">
        <v>79</v>
      </c>
      <c r="CP109" s="302"/>
      <c r="CQ109" s="167"/>
      <c r="CR109" s="173"/>
      <c r="CS109" s="173"/>
      <c r="CT109" s="173"/>
      <c r="CU109" s="173"/>
      <c r="CV109" s="169"/>
      <c r="CW109" s="275"/>
      <c r="CX109" s="275"/>
      <c r="CY109" s="315"/>
      <c r="CZ109" s="316"/>
      <c r="DA109" s="315"/>
      <c r="DC109" s="167"/>
      <c r="DD109" s="167"/>
      <c r="DE109" s="300"/>
      <c r="DF109" s="173"/>
      <c r="DG109" s="173"/>
      <c r="DO109" s="304"/>
      <c r="DP109" s="304"/>
      <c r="DX109" s="177"/>
      <c r="DY109" s="177"/>
    </row>
    <row r="110" spans="1:129" ht="19.5" hidden="1" customHeight="1">
      <c r="A110" s="545" t="s">
        <v>1210</v>
      </c>
      <c r="B110" s="84"/>
      <c r="C110" s="1911"/>
      <c r="D110" s="1851"/>
      <c r="E110" s="1851"/>
      <c r="F110" s="1851"/>
      <c r="G110" s="1851"/>
      <c r="H110" s="1851"/>
      <c r="I110" s="1852"/>
      <c r="J110" s="1894" t="s">
        <v>1537</v>
      </c>
      <c r="K110" s="1895"/>
      <c r="L110" s="1895"/>
      <c r="M110" s="1895"/>
      <c r="N110" s="1895"/>
      <c r="O110" s="1895"/>
      <c r="P110" s="1896"/>
      <c r="Q110" s="1934"/>
      <c r="R110" s="1934"/>
      <c r="S110" s="1934"/>
      <c r="T110" s="1934"/>
      <c r="U110" s="1934"/>
      <c r="V110" s="1934"/>
      <c r="W110" s="1934"/>
      <c r="X110" s="1831" t="s">
        <v>1536</v>
      </c>
      <c r="Y110" s="1832"/>
      <c r="Z110" s="1832"/>
      <c r="AA110" s="1832"/>
      <c r="AB110" s="1832"/>
      <c r="AC110" s="1832"/>
      <c r="AD110" s="1833"/>
      <c r="AE110" s="1887"/>
      <c r="AF110" s="1888"/>
      <c r="AG110" s="1888"/>
      <c r="AH110" s="1888"/>
      <c r="AI110" s="1888"/>
      <c r="AJ110" s="1888"/>
      <c r="AK110" s="1889"/>
      <c r="AL110" s="1880" t="s">
        <v>1550</v>
      </c>
      <c r="AM110" s="1881"/>
      <c r="AN110" s="1881"/>
      <c r="AO110" s="1881"/>
      <c r="AP110" s="1881"/>
      <c r="AQ110" s="1881"/>
      <c r="AR110" s="1881"/>
      <c r="AS110" s="1881"/>
      <c r="AT110" s="1882"/>
      <c r="AU110" s="72"/>
      <c r="AY110" s="586" t="s">
        <v>1495</v>
      </c>
      <c r="BE110" s="18"/>
      <c r="BT110" s="5"/>
      <c r="BU110" s="5"/>
      <c r="BV110" s="5"/>
      <c r="BZ110" s="517" t="s">
        <v>4779</v>
      </c>
      <c r="CA110" s="517" t="s">
        <v>4779</v>
      </c>
      <c r="CB110" s="518" t="s">
        <v>4780</v>
      </c>
      <c r="CC110" s="205"/>
      <c r="CD110" s="179"/>
      <c r="CE110" s="179"/>
      <c r="CF110" s="179"/>
      <c r="CH110" s="285" t="s">
        <v>436</v>
      </c>
      <c r="CI110" s="285" t="s">
        <v>61</v>
      </c>
      <c r="CJ110" s="285">
        <v>1</v>
      </c>
      <c r="CK110" s="285" t="s">
        <v>81</v>
      </c>
      <c r="CL110" s="285" t="s">
        <v>313</v>
      </c>
      <c r="CM110" s="285" t="s">
        <v>437</v>
      </c>
      <c r="CN110" s="285" t="s">
        <v>554</v>
      </c>
      <c r="CO110" s="286" t="s">
        <v>78</v>
      </c>
      <c r="CP110" s="287"/>
      <c r="CQ110" s="167"/>
      <c r="CR110" s="173"/>
      <c r="CS110" s="173"/>
      <c r="CT110" s="173"/>
      <c r="CU110" s="173"/>
      <c r="CV110" s="169"/>
      <c r="CW110" s="275"/>
      <c r="CX110" s="275"/>
      <c r="CY110" s="315"/>
      <c r="CZ110" s="316"/>
      <c r="DA110" s="315"/>
      <c r="DC110" s="167"/>
      <c r="DD110" s="167"/>
      <c r="DE110" s="293"/>
      <c r="DF110" s="173"/>
      <c r="DG110" s="173"/>
      <c r="DO110" s="304"/>
      <c r="DP110" s="304"/>
      <c r="DX110" s="177"/>
      <c r="DY110" s="177"/>
    </row>
    <row r="111" spans="1:129" ht="19.5" hidden="1" customHeight="1">
      <c r="A111" s="545" t="s">
        <v>1210</v>
      </c>
      <c r="B111" s="84"/>
      <c r="C111" s="1911"/>
      <c r="D111" s="1851"/>
      <c r="E111" s="1851"/>
      <c r="F111" s="1851"/>
      <c r="G111" s="1851"/>
      <c r="H111" s="1851"/>
      <c r="I111" s="1852"/>
      <c r="J111" s="1894" t="s">
        <v>1538</v>
      </c>
      <c r="K111" s="1895"/>
      <c r="L111" s="1895"/>
      <c r="M111" s="1895"/>
      <c r="N111" s="1895"/>
      <c r="O111" s="1895"/>
      <c r="P111" s="1896"/>
      <c r="Q111" s="1935" t="s">
        <v>1480</v>
      </c>
      <c r="R111" s="1935"/>
      <c r="S111" s="1935"/>
      <c r="T111" s="1935"/>
      <c r="U111" s="1935"/>
      <c r="V111" s="1935"/>
      <c r="W111" s="1935"/>
      <c r="X111" s="1907" t="s">
        <v>1541</v>
      </c>
      <c r="Y111" s="1907"/>
      <c r="Z111" s="1907"/>
      <c r="AA111" s="1907"/>
      <c r="AB111" s="1907"/>
      <c r="AC111" s="1907"/>
      <c r="AD111" s="1907"/>
      <c r="AE111" s="1871" t="s">
        <v>1480</v>
      </c>
      <c r="AF111" s="1872"/>
      <c r="AG111" s="1872"/>
      <c r="AH111" s="1872"/>
      <c r="AI111" s="1872"/>
      <c r="AJ111" s="1872"/>
      <c r="AK111" s="1873"/>
      <c r="AL111" s="1880"/>
      <c r="AM111" s="1881"/>
      <c r="AN111" s="1881"/>
      <c r="AO111" s="1881"/>
      <c r="AP111" s="1881"/>
      <c r="AQ111" s="1881"/>
      <c r="AR111" s="1881"/>
      <c r="AS111" s="1881"/>
      <c r="AT111" s="1882"/>
      <c r="AU111" s="72"/>
      <c r="AV111" s="160" t="str">
        <f>IF(Q111="選択してください","NG",MID(Q111,FIND("：",Q111)+1,LEN(Q111)-FIND("：",Q111)))</f>
        <v>NG</v>
      </c>
      <c r="AW111" s="160" t="str">
        <f>IF(AE111="選択してください","NG",MID(AE111,FIND("：",AE111)+1,LEN(AE111)-FIND("：",AE111)))</f>
        <v>NG</v>
      </c>
      <c r="AY111" s="586" t="s">
        <v>1497</v>
      </c>
      <c r="BE111" s="18"/>
      <c r="BG111" s="18"/>
      <c r="BT111" s="5"/>
      <c r="BU111" s="5"/>
      <c r="BV111" s="5"/>
      <c r="BZ111" s="517" t="s">
        <v>4781</v>
      </c>
      <c r="CA111" s="517" t="s">
        <v>4781</v>
      </c>
      <c r="CB111" s="518" t="s">
        <v>4782</v>
      </c>
      <c r="CC111" s="205"/>
      <c r="CD111" s="179"/>
      <c r="CE111" s="179"/>
      <c r="CF111" s="179"/>
      <c r="CH111" s="285" t="s">
        <v>438</v>
      </c>
      <c r="CI111" s="285" t="s">
        <v>20</v>
      </c>
      <c r="CJ111" s="285">
        <v>60</v>
      </c>
      <c r="CK111" s="285" t="s">
        <v>81</v>
      </c>
      <c r="CL111" s="285" t="s">
        <v>81</v>
      </c>
      <c r="CM111" s="285"/>
      <c r="CN111" s="285" t="s">
        <v>555</v>
      </c>
      <c r="CO111" s="286" t="s">
        <v>77</v>
      </c>
      <c r="CP111" s="287"/>
      <c r="CQ111" s="167"/>
      <c r="CR111" s="173"/>
      <c r="CS111" s="173"/>
      <c r="CT111" s="173"/>
      <c r="CU111" s="173"/>
      <c r="CV111" s="169"/>
      <c r="CW111" s="275"/>
      <c r="CX111" s="275"/>
      <c r="CY111" s="315"/>
      <c r="CZ111" s="316"/>
      <c r="DA111" s="315"/>
      <c r="DC111" s="167"/>
      <c r="DD111" s="167"/>
      <c r="DE111" s="293"/>
      <c r="DF111" s="173"/>
      <c r="DG111" s="173"/>
      <c r="DO111" s="304"/>
      <c r="DP111" s="304"/>
      <c r="DX111" s="177"/>
      <c r="DY111" s="177"/>
    </row>
    <row r="112" spans="1:129" ht="19.5" hidden="1" customHeight="1">
      <c r="A112" s="545" t="s">
        <v>1210</v>
      </c>
      <c r="B112" s="84"/>
      <c r="C112" s="1911"/>
      <c r="D112" s="1851"/>
      <c r="E112" s="1851"/>
      <c r="F112" s="1851"/>
      <c r="G112" s="1851"/>
      <c r="H112" s="1851"/>
      <c r="I112" s="1852"/>
      <c r="J112" s="1894" t="s">
        <v>1545</v>
      </c>
      <c r="K112" s="1895"/>
      <c r="L112" s="1895"/>
      <c r="M112" s="1895"/>
      <c r="N112" s="1895"/>
      <c r="O112" s="1895"/>
      <c r="P112" s="1896"/>
      <c r="Q112" s="1897"/>
      <c r="R112" s="1897"/>
      <c r="S112" s="1897"/>
      <c r="T112" s="1897"/>
      <c r="U112" s="1897"/>
      <c r="V112" s="1897"/>
      <c r="W112" s="1897"/>
      <c r="X112" s="1897"/>
      <c r="Y112" s="1897"/>
      <c r="Z112" s="1897"/>
      <c r="AA112" s="1897"/>
      <c r="AB112" s="1897"/>
      <c r="AC112" s="1897"/>
      <c r="AD112" s="1897"/>
      <c r="AE112" s="1897"/>
      <c r="AF112" s="1897"/>
      <c r="AG112" s="1897"/>
      <c r="AH112" s="1897"/>
      <c r="AI112" s="1897"/>
      <c r="AJ112" s="1897"/>
      <c r="AK112" s="1897"/>
      <c r="AL112" s="1880"/>
      <c r="AM112" s="1881"/>
      <c r="AN112" s="1881"/>
      <c r="AO112" s="1881"/>
      <c r="AP112" s="1881"/>
      <c r="AQ112" s="1881"/>
      <c r="AR112" s="1881"/>
      <c r="AS112" s="1881"/>
      <c r="AT112" s="1882"/>
      <c r="AU112" s="72"/>
      <c r="AY112" s="586" t="s">
        <v>1633</v>
      </c>
      <c r="BE112" s="597"/>
      <c r="BG112" s="160"/>
      <c r="BT112" s="5"/>
      <c r="BU112" s="5"/>
      <c r="BV112" s="5"/>
      <c r="BZ112" s="517" t="s">
        <v>4783</v>
      </c>
      <c r="CA112" s="517" t="s">
        <v>4783</v>
      </c>
      <c r="CB112" s="518" t="s">
        <v>4784</v>
      </c>
      <c r="CC112" s="205"/>
      <c r="CD112" s="179"/>
      <c r="CE112" s="179"/>
      <c r="CF112" s="179"/>
      <c r="CH112" s="285" t="s">
        <v>439</v>
      </c>
      <c r="CI112" s="285" t="s">
        <v>20</v>
      </c>
      <c r="CJ112" s="285">
        <v>255</v>
      </c>
      <c r="CK112" s="285" t="s">
        <v>383</v>
      </c>
      <c r="CL112" s="285" t="s">
        <v>383</v>
      </c>
      <c r="CM112" s="285"/>
      <c r="CN112" s="285" t="s">
        <v>555</v>
      </c>
      <c r="CO112" s="286" t="s">
        <v>76</v>
      </c>
      <c r="CP112" s="287"/>
      <c r="CQ112" s="167"/>
      <c r="CR112" s="173"/>
      <c r="CS112" s="173"/>
      <c r="CT112" s="173"/>
      <c r="CU112" s="173"/>
      <c r="CV112" s="169"/>
      <c r="CW112" s="275"/>
      <c r="CX112" s="275"/>
      <c r="CY112" s="315"/>
      <c r="CZ112" s="316"/>
      <c r="DA112" s="315"/>
      <c r="DC112" s="167"/>
      <c r="DD112" s="167"/>
      <c r="DE112" s="293"/>
      <c r="DF112" s="173"/>
      <c r="DG112" s="173"/>
      <c r="DO112" s="304"/>
      <c r="DP112" s="304"/>
      <c r="DX112" s="177"/>
      <c r="DY112" s="177"/>
    </row>
    <row r="113" spans="1:129" ht="19.5" hidden="1" customHeight="1">
      <c r="A113" s="545" t="s">
        <v>1210</v>
      </c>
      <c r="B113" s="84"/>
      <c r="C113" s="1911"/>
      <c r="D113" s="1851"/>
      <c r="E113" s="1851"/>
      <c r="F113" s="1851"/>
      <c r="G113" s="1851"/>
      <c r="H113" s="1851"/>
      <c r="I113" s="1852"/>
      <c r="J113" s="1847" t="s">
        <v>1652</v>
      </c>
      <c r="K113" s="1848"/>
      <c r="L113" s="1848"/>
      <c r="M113" s="1848"/>
      <c r="N113" s="1848"/>
      <c r="O113" s="1848"/>
      <c r="P113" s="1849"/>
      <c r="Q113" s="1898" t="s">
        <v>1651</v>
      </c>
      <c r="R113" s="1899"/>
      <c r="S113" s="1899"/>
      <c r="T113" s="1899"/>
      <c r="U113" s="1899"/>
      <c r="V113" s="1899"/>
      <c r="W113" s="1899"/>
      <c r="X113" s="1899"/>
      <c r="Y113" s="1899"/>
      <c r="Z113" s="1899"/>
      <c r="AA113" s="1899"/>
      <c r="AB113" s="1899"/>
      <c r="AC113" s="1899"/>
      <c r="AD113" s="1899"/>
      <c r="AE113" s="1899"/>
      <c r="AF113" s="1899"/>
      <c r="AG113" s="1899"/>
      <c r="AH113" s="1899"/>
      <c r="AI113" s="1899"/>
      <c r="AJ113" s="1899"/>
      <c r="AK113" s="1899"/>
      <c r="AL113" s="1899"/>
      <c r="AM113" s="1899"/>
      <c r="AN113" s="1899"/>
      <c r="AO113" s="1899"/>
      <c r="AP113" s="1899"/>
      <c r="AQ113" s="1899"/>
      <c r="AR113" s="1899"/>
      <c r="AS113" s="1899"/>
      <c r="AT113" s="1900"/>
      <c r="AU113" s="72"/>
      <c r="AY113" s="586" t="s">
        <v>1601</v>
      </c>
      <c r="BE113" s="512"/>
      <c r="BG113" s="18"/>
      <c r="BT113" s="5"/>
      <c r="BU113" s="5"/>
      <c r="BV113" s="5"/>
      <c r="BZ113" s="517" t="s">
        <v>4785</v>
      </c>
      <c r="CA113" s="517" t="s">
        <v>4785</v>
      </c>
      <c r="CB113" s="518" t="s">
        <v>4786</v>
      </c>
      <c r="CC113" s="205"/>
      <c r="CD113" s="179"/>
      <c r="CE113" s="179"/>
      <c r="CF113" s="179"/>
      <c r="CH113" s="285" t="s">
        <v>440</v>
      </c>
      <c r="CI113" s="285" t="s">
        <v>20</v>
      </c>
      <c r="CJ113" s="285">
        <v>255</v>
      </c>
      <c r="CK113" s="285" t="s">
        <v>313</v>
      </c>
      <c r="CL113" s="285" t="s">
        <v>313</v>
      </c>
      <c r="CM113" s="285"/>
      <c r="CN113" s="285" t="s">
        <v>554</v>
      </c>
      <c r="CO113" s="286" t="s">
        <v>75</v>
      </c>
      <c r="CP113" s="287"/>
      <c r="CQ113" s="167"/>
      <c r="CR113" s="173"/>
      <c r="CS113" s="173"/>
      <c r="CT113" s="173"/>
      <c r="CU113" s="173"/>
      <c r="CV113" s="169"/>
      <c r="CW113" s="275"/>
      <c r="CX113" s="275"/>
      <c r="CY113" s="315"/>
      <c r="CZ113" s="316"/>
      <c r="DA113" s="315"/>
      <c r="DC113" s="167"/>
      <c r="DD113" s="167"/>
      <c r="DE113" s="293"/>
      <c r="DF113" s="173"/>
      <c r="DG113" s="173"/>
      <c r="DO113" s="304"/>
      <c r="DP113" s="304"/>
      <c r="DX113" s="177"/>
      <c r="DY113" s="177"/>
    </row>
    <row r="114" spans="1:129" ht="19.5" hidden="1" customHeight="1">
      <c r="A114" s="545" t="s">
        <v>1210</v>
      </c>
      <c r="B114" s="84"/>
      <c r="C114" s="1911"/>
      <c r="D114" s="1851"/>
      <c r="E114" s="1851"/>
      <c r="F114" s="1851"/>
      <c r="G114" s="1851"/>
      <c r="H114" s="1851"/>
      <c r="I114" s="1852"/>
      <c r="J114" s="1850"/>
      <c r="K114" s="1851"/>
      <c r="L114" s="1851"/>
      <c r="M114" s="1851"/>
      <c r="N114" s="1851"/>
      <c r="O114" s="1851"/>
      <c r="P114" s="1852"/>
      <c r="Q114" s="1901"/>
      <c r="R114" s="1902"/>
      <c r="S114" s="1902"/>
      <c r="T114" s="1902"/>
      <c r="U114" s="1902"/>
      <c r="V114" s="1902"/>
      <c r="W114" s="1902"/>
      <c r="X114" s="1902"/>
      <c r="Y114" s="1902"/>
      <c r="Z114" s="1902"/>
      <c r="AA114" s="1902"/>
      <c r="AB114" s="1902"/>
      <c r="AC114" s="1902"/>
      <c r="AD114" s="1902"/>
      <c r="AE114" s="1902"/>
      <c r="AF114" s="1902"/>
      <c r="AG114" s="1902"/>
      <c r="AH114" s="1902"/>
      <c r="AI114" s="1902"/>
      <c r="AJ114" s="1902"/>
      <c r="AK114" s="1902"/>
      <c r="AL114" s="1902"/>
      <c r="AM114" s="1902"/>
      <c r="AN114" s="1902"/>
      <c r="AO114" s="1902"/>
      <c r="AP114" s="1902"/>
      <c r="AQ114" s="1902"/>
      <c r="AR114" s="1902"/>
      <c r="AS114" s="1902"/>
      <c r="AT114" s="1903"/>
      <c r="AU114" s="72"/>
      <c r="AY114" s="586" t="s">
        <v>1498</v>
      </c>
      <c r="BE114" s="512"/>
      <c r="BT114" s="5"/>
      <c r="BU114" s="5"/>
      <c r="BV114" s="5"/>
      <c r="BZ114" s="517" t="s">
        <v>4787</v>
      </c>
      <c r="CA114" s="517" t="s">
        <v>4787</v>
      </c>
      <c r="CB114" s="518" t="s">
        <v>4788</v>
      </c>
      <c r="CC114" s="205"/>
      <c r="CD114" s="179"/>
      <c r="CE114" s="179"/>
      <c r="CF114" s="179"/>
      <c r="CH114" s="285" t="s">
        <v>441</v>
      </c>
      <c r="CI114" s="285" t="s">
        <v>20</v>
      </c>
      <c r="CJ114" s="285">
        <v>40</v>
      </c>
      <c r="CK114" s="285" t="s">
        <v>442</v>
      </c>
      <c r="CL114" s="285" t="s">
        <v>442</v>
      </c>
      <c r="CM114" s="285"/>
      <c r="CN114" s="285" t="s">
        <v>556</v>
      </c>
      <c r="CO114" s="286" t="s">
        <v>443</v>
      </c>
      <c r="CP114" s="287"/>
      <c r="CQ114" s="167"/>
      <c r="CR114" s="173"/>
      <c r="CS114" s="173"/>
      <c r="CT114" s="173"/>
      <c r="CU114" s="173"/>
      <c r="CV114" s="169"/>
      <c r="CX114" s="275"/>
      <c r="CY114" s="315"/>
      <c r="CZ114" s="316"/>
      <c r="DA114" s="315"/>
      <c r="DC114" s="167"/>
      <c r="DD114" s="167"/>
      <c r="DE114" s="293"/>
      <c r="DF114" s="173"/>
      <c r="DG114" s="173"/>
      <c r="DO114" s="304"/>
      <c r="DP114" s="304"/>
      <c r="DX114" s="177"/>
      <c r="DY114" s="177"/>
    </row>
    <row r="115" spans="1:129" ht="19.5" hidden="1" customHeight="1">
      <c r="A115" s="545" t="s">
        <v>1210</v>
      </c>
      <c r="B115" s="84"/>
      <c r="C115" s="1911"/>
      <c r="D115" s="1851"/>
      <c r="E115" s="1851"/>
      <c r="F115" s="1851"/>
      <c r="G115" s="1851"/>
      <c r="H115" s="1851"/>
      <c r="I115" s="1852"/>
      <c r="J115" s="1850"/>
      <c r="K115" s="1851"/>
      <c r="L115" s="1851"/>
      <c r="M115" s="1851"/>
      <c r="N115" s="1851"/>
      <c r="O115" s="1851"/>
      <c r="P115" s="1852"/>
      <c r="Q115" s="1901"/>
      <c r="R115" s="1902"/>
      <c r="S115" s="1902"/>
      <c r="T115" s="1902"/>
      <c r="U115" s="1902"/>
      <c r="V115" s="1902"/>
      <c r="W115" s="1902"/>
      <c r="X115" s="1902"/>
      <c r="Y115" s="1902"/>
      <c r="Z115" s="1902"/>
      <c r="AA115" s="1902"/>
      <c r="AB115" s="1902"/>
      <c r="AC115" s="1902"/>
      <c r="AD115" s="1902"/>
      <c r="AE115" s="1902"/>
      <c r="AF115" s="1902"/>
      <c r="AG115" s="1902"/>
      <c r="AH115" s="1902"/>
      <c r="AI115" s="1902"/>
      <c r="AJ115" s="1902"/>
      <c r="AK115" s="1902"/>
      <c r="AL115" s="1902"/>
      <c r="AM115" s="1902"/>
      <c r="AN115" s="1902"/>
      <c r="AO115" s="1902"/>
      <c r="AP115" s="1902"/>
      <c r="AQ115" s="1902"/>
      <c r="AR115" s="1902"/>
      <c r="AS115" s="1902"/>
      <c r="AT115" s="1903"/>
      <c r="AU115" s="72"/>
      <c r="AY115" s="586" t="s">
        <v>1499</v>
      </c>
      <c r="BE115" s="512"/>
      <c r="BT115" s="5"/>
      <c r="BU115" s="5"/>
      <c r="BV115" s="5"/>
      <c r="BZ115" s="517" t="s">
        <v>4789</v>
      </c>
      <c r="CA115" s="519" t="s">
        <v>4789</v>
      </c>
      <c r="CB115" s="518" t="s">
        <v>4790</v>
      </c>
      <c r="CC115" s="205"/>
      <c r="CD115" s="179"/>
      <c r="CE115" s="179"/>
      <c r="CF115" s="179"/>
      <c r="CH115" s="285" t="s">
        <v>444</v>
      </c>
      <c r="CI115" s="285" t="s">
        <v>61</v>
      </c>
      <c r="CJ115" s="285">
        <v>1</v>
      </c>
      <c r="CK115" s="285" t="s">
        <v>313</v>
      </c>
      <c r="CL115" s="285" t="s">
        <v>313</v>
      </c>
      <c r="CM115" s="285" t="s">
        <v>445</v>
      </c>
      <c r="CN115" s="285" t="s">
        <v>554</v>
      </c>
      <c r="CO115" s="286" t="s">
        <v>74</v>
      </c>
      <c r="CP115" s="287"/>
      <c r="CQ115" s="167"/>
      <c r="CR115" s="173"/>
      <c r="CS115" s="173"/>
      <c r="CT115" s="173"/>
      <c r="CU115" s="173"/>
      <c r="CV115" s="169"/>
      <c r="CX115" s="275"/>
      <c r="CY115" s="315"/>
      <c r="CZ115" s="316"/>
      <c r="DA115" s="315"/>
      <c r="DC115" s="167"/>
      <c r="DD115" s="167"/>
      <c r="DE115" s="293"/>
      <c r="DF115" s="173"/>
      <c r="DG115" s="173"/>
      <c r="DO115" s="304"/>
      <c r="DP115" s="304"/>
      <c r="DX115" s="177"/>
      <c r="DY115" s="177"/>
    </row>
    <row r="116" spans="1:129" ht="19.5" hidden="1" customHeight="1">
      <c r="A116" s="545" t="s">
        <v>1210</v>
      </c>
      <c r="B116" s="84"/>
      <c r="C116" s="1911"/>
      <c r="D116" s="1851"/>
      <c r="E116" s="1851"/>
      <c r="F116" s="1851"/>
      <c r="G116" s="1851"/>
      <c r="H116" s="1851"/>
      <c r="I116" s="1852"/>
      <c r="J116" s="1850"/>
      <c r="K116" s="1851"/>
      <c r="L116" s="1851"/>
      <c r="M116" s="1851"/>
      <c r="N116" s="1851"/>
      <c r="O116" s="1851"/>
      <c r="P116" s="1852"/>
      <c r="Q116" s="1901"/>
      <c r="R116" s="1902"/>
      <c r="S116" s="1902"/>
      <c r="T116" s="1902"/>
      <c r="U116" s="1902"/>
      <c r="V116" s="1902"/>
      <c r="W116" s="1902"/>
      <c r="X116" s="1902"/>
      <c r="Y116" s="1902"/>
      <c r="Z116" s="1902"/>
      <c r="AA116" s="1902"/>
      <c r="AB116" s="1902"/>
      <c r="AC116" s="1902"/>
      <c r="AD116" s="1902"/>
      <c r="AE116" s="1902"/>
      <c r="AF116" s="1902"/>
      <c r="AG116" s="1902"/>
      <c r="AH116" s="1902"/>
      <c r="AI116" s="1902"/>
      <c r="AJ116" s="1902"/>
      <c r="AK116" s="1902"/>
      <c r="AL116" s="1902"/>
      <c r="AM116" s="1902"/>
      <c r="AN116" s="1902"/>
      <c r="AO116" s="1902"/>
      <c r="AP116" s="1902"/>
      <c r="AQ116" s="1902"/>
      <c r="AR116" s="1902"/>
      <c r="AS116" s="1902"/>
      <c r="AT116" s="1903"/>
      <c r="AU116" s="72"/>
      <c r="AY116" s="586" t="s">
        <v>1500</v>
      </c>
      <c r="BE116" s="512"/>
      <c r="BT116" s="5"/>
      <c r="BU116" s="5"/>
      <c r="BV116" s="5"/>
      <c r="BZ116" s="517" t="s">
        <v>4791</v>
      </c>
      <c r="CA116" s="519" t="s">
        <v>4791</v>
      </c>
      <c r="CB116" s="518" t="s">
        <v>4792</v>
      </c>
      <c r="CC116" s="205"/>
      <c r="CD116" s="179"/>
      <c r="CE116" s="179"/>
      <c r="CF116" s="179"/>
      <c r="CH116" s="285" t="s">
        <v>446</v>
      </c>
      <c r="CI116" s="285" t="s">
        <v>20</v>
      </c>
      <c r="CJ116" s="285">
        <v>255</v>
      </c>
      <c r="CK116" s="285" t="s">
        <v>313</v>
      </c>
      <c r="CL116" s="285" t="s">
        <v>313</v>
      </c>
      <c r="CM116" s="285"/>
      <c r="CN116" s="285" t="s">
        <v>557</v>
      </c>
      <c r="CO116" s="286" t="s">
        <v>73</v>
      </c>
      <c r="CP116" s="287"/>
      <c r="CQ116" s="167"/>
      <c r="CR116" s="173"/>
      <c r="CS116" s="173"/>
      <c r="CT116" s="173"/>
      <c r="CU116" s="173"/>
      <c r="CV116" s="169"/>
      <c r="CY116" s="315"/>
      <c r="DC116" s="167"/>
      <c r="DD116" s="172"/>
      <c r="DE116" s="293"/>
      <c r="DF116" s="173"/>
      <c r="DG116" s="173"/>
      <c r="DO116" s="304"/>
      <c r="DP116" s="304"/>
      <c r="DX116" s="177"/>
      <c r="DY116" s="177"/>
    </row>
    <row r="117" spans="1:129" ht="19.5" hidden="1" customHeight="1">
      <c r="A117" s="545" t="s">
        <v>1210</v>
      </c>
      <c r="B117" s="84"/>
      <c r="C117" s="1911"/>
      <c r="D117" s="1851"/>
      <c r="E117" s="1851"/>
      <c r="F117" s="1851"/>
      <c r="G117" s="1851"/>
      <c r="H117" s="1851"/>
      <c r="I117" s="1852"/>
      <c r="J117" s="1850"/>
      <c r="K117" s="1851"/>
      <c r="L117" s="1851"/>
      <c r="M117" s="1851"/>
      <c r="N117" s="1851"/>
      <c r="O117" s="1851"/>
      <c r="P117" s="1852"/>
      <c r="Q117" s="1901"/>
      <c r="R117" s="1902"/>
      <c r="S117" s="1902"/>
      <c r="T117" s="1902"/>
      <c r="U117" s="1902"/>
      <c r="V117" s="1902"/>
      <c r="W117" s="1902"/>
      <c r="X117" s="1902"/>
      <c r="Y117" s="1902"/>
      <c r="Z117" s="1902"/>
      <c r="AA117" s="1902"/>
      <c r="AB117" s="1902"/>
      <c r="AC117" s="1902"/>
      <c r="AD117" s="1902"/>
      <c r="AE117" s="1902"/>
      <c r="AF117" s="1902"/>
      <c r="AG117" s="1902"/>
      <c r="AH117" s="1902"/>
      <c r="AI117" s="1902"/>
      <c r="AJ117" s="1902"/>
      <c r="AK117" s="1902"/>
      <c r="AL117" s="1902"/>
      <c r="AM117" s="1902"/>
      <c r="AN117" s="1902"/>
      <c r="AO117" s="1902"/>
      <c r="AP117" s="1902"/>
      <c r="AQ117" s="1902"/>
      <c r="AR117" s="1902"/>
      <c r="AS117" s="1902"/>
      <c r="AT117" s="1903"/>
      <c r="AU117" s="72"/>
      <c r="AY117" s="586" t="s">
        <v>1501</v>
      </c>
      <c r="BE117" s="512"/>
      <c r="BT117" s="5"/>
      <c r="BU117" s="5"/>
      <c r="BV117" s="5"/>
      <c r="BZ117" s="517" t="s">
        <v>4793</v>
      </c>
      <c r="CA117" s="519" t="s">
        <v>4793</v>
      </c>
      <c r="CB117" s="526" t="s">
        <v>4794</v>
      </c>
      <c r="CC117" s="205"/>
      <c r="CD117" s="179"/>
      <c r="CE117" s="179"/>
      <c r="CF117" s="179"/>
      <c r="CH117" s="285" t="s">
        <v>447</v>
      </c>
      <c r="CI117" s="285" t="s">
        <v>61</v>
      </c>
      <c r="CJ117" s="285">
        <v>1</v>
      </c>
      <c r="CK117" s="285" t="s">
        <v>448</v>
      </c>
      <c r="CL117" s="285" t="s">
        <v>448</v>
      </c>
      <c r="CM117" s="285" t="s">
        <v>449</v>
      </c>
      <c r="CN117" s="285" t="s">
        <v>554</v>
      </c>
      <c r="CO117" s="286" t="s">
        <v>72</v>
      </c>
      <c r="CP117" s="287"/>
      <c r="CQ117" s="167"/>
      <c r="CR117" s="173"/>
      <c r="CS117" s="173"/>
      <c r="CT117" s="173"/>
      <c r="CU117" s="173"/>
      <c r="CV117" s="169"/>
      <c r="CW117" s="275"/>
      <c r="CY117" s="315"/>
      <c r="DC117" s="167"/>
      <c r="DD117" s="172"/>
      <c r="DE117" s="293"/>
      <c r="DF117" s="173"/>
      <c r="DG117" s="173"/>
      <c r="DO117" s="304"/>
      <c r="DP117" s="304"/>
      <c r="DX117" s="177"/>
      <c r="DY117" s="177"/>
    </row>
    <row r="118" spans="1:129" ht="19.5" hidden="1" customHeight="1" thickBot="1">
      <c r="A118" s="545" t="s">
        <v>1210</v>
      </c>
      <c r="B118" s="84"/>
      <c r="C118" s="1912"/>
      <c r="D118" s="1854"/>
      <c r="E118" s="1854"/>
      <c r="F118" s="1854"/>
      <c r="G118" s="1854"/>
      <c r="H118" s="1854"/>
      <c r="I118" s="1855"/>
      <c r="J118" s="1853"/>
      <c r="K118" s="1854"/>
      <c r="L118" s="1854"/>
      <c r="M118" s="1854"/>
      <c r="N118" s="1854"/>
      <c r="O118" s="1854"/>
      <c r="P118" s="1855"/>
      <c r="Q118" s="1904"/>
      <c r="R118" s="1905"/>
      <c r="S118" s="1905"/>
      <c r="T118" s="1905"/>
      <c r="U118" s="1905"/>
      <c r="V118" s="1905"/>
      <c r="W118" s="1905"/>
      <c r="X118" s="1905"/>
      <c r="Y118" s="1905"/>
      <c r="Z118" s="1905"/>
      <c r="AA118" s="1905"/>
      <c r="AB118" s="1905"/>
      <c r="AC118" s="1905"/>
      <c r="AD118" s="1905"/>
      <c r="AE118" s="1905"/>
      <c r="AF118" s="1905"/>
      <c r="AG118" s="1905"/>
      <c r="AH118" s="1905"/>
      <c r="AI118" s="1905"/>
      <c r="AJ118" s="1905"/>
      <c r="AK118" s="1905"/>
      <c r="AL118" s="1905"/>
      <c r="AM118" s="1905"/>
      <c r="AN118" s="1905"/>
      <c r="AO118" s="1905"/>
      <c r="AP118" s="1905"/>
      <c r="AQ118" s="1905"/>
      <c r="AR118" s="1905"/>
      <c r="AS118" s="1905"/>
      <c r="AT118" s="1906"/>
      <c r="AU118" s="72"/>
      <c r="AY118" s="586" t="s">
        <v>1502</v>
      </c>
      <c r="BT118" s="5"/>
      <c r="BU118" s="5"/>
      <c r="BV118" s="5"/>
      <c r="BZ118" s="517" t="s">
        <v>4795</v>
      </c>
      <c r="CA118" s="517" t="s">
        <v>4795</v>
      </c>
      <c r="CB118" s="526" t="s">
        <v>4796</v>
      </c>
      <c r="CC118" s="205"/>
      <c r="CD118" s="179"/>
      <c r="CE118" s="179"/>
      <c r="CF118" s="179"/>
      <c r="CH118" s="285" t="s">
        <v>450</v>
      </c>
      <c r="CI118" s="285" t="s">
        <v>20</v>
      </c>
      <c r="CJ118" s="285">
        <v>255</v>
      </c>
      <c r="CK118" s="285" t="s">
        <v>81</v>
      </c>
      <c r="CL118" s="285" t="s">
        <v>81</v>
      </c>
      <c r="CM118" s="285"/>
      <c r="CN118" s="285" t="s">
        <v>557</v>
      </c>
      <c r="CO118" s="286" t="s">
        <v>71</v>
      </c>
      <c r="CP118" s="287"/>
      <c r="CQ118" s="167"/>
      <c r="CR118" s="173"/>
      <c r="CS118" s="173"/>
      <c r="CT118" s="173"/>
      <c r="CU118" s="173"/>
      <c r="CV118" s="169"/>
      <c r="CW118" s="275"/>
      <c r="CY118" s="275"/>
      <c r="DB118" s="172"/>
      <c r="DC118" s="316"/>
      <c r="DD118" s="172"/>
      <c r="DE118" s="293"/>
      <c r="DF118" s="173"/>
      <c r="DG118" s="173"/>
      <c r="DO118" s="304"/>
      <c r="DP118" s="304"/>
      <c r="DV118" s="305"/>
      <c r="DX118" s="177"/>
      <c r="DY118" s="177"/>
    </row>
    <row r="119" spans="1:129" ht="19.5" hidden="1" customHeight="1">
      <c r="A119" s="545" t="s">
        <v>1210</v>
      </c>
      <c r="B119" s="84"/>
      <c r="C119" s="1908" t="s">
        <v>1197</v>
      </c>
      <c r="D119" s="1909"/>
      <c r="E119" s="1909"/>
      <c r="F119" s="1909"/>
      <c r="G119" s="1909"/>
      <c r="H119" s="1909"/>
      <c r="I119" s="1910"/>
      <c r="J119" s="1913" t="s">
        <v>1547</v>
      </c>
      <c r="K119" s="1914"/>
      <c r="L119" s="1914"/>
      <c r="M119" s="1914"/>
      <c r="N119" s="1914"/>
      <c r="O119" s="1914"/>
      <c r="P119" s="1915"/>
      <c r="Q119" s="1916"/>
      <c r="R119" s="1917"/>
      <c r="S119" s="1917"/>
      <c r="T119" s="1917"/>
      <c r="U119" s="1917"/>
      <c r="V119" s="1917"/>
      <c r="W119" s="1918"/>
      <c r="X119" s="1919" t="s">
        <v>1551</v>
      </c>
      <c r="Y119" s="1919"/>
      <c r="Z119" s="1919"/>
      <c r="AA119" s="1919"/>
      <c r="AB119" s="1919"/>
      <c r="AC119" s="1919"/>
      <c r="AD119" s="1919"/>
      <c r="AE119" s="1920" t="s">
        <v>1480</v>
      </c>
      <c r="AF119" s="1921"/>
      <c r="AG119" s="1921"/>
      <c r="AH119" s="1921"/>
      <c r="AI119" s="1921"/>
      <c r="AJ119" s="1921"/>
      <c r="AK119" s="1922"/>
      <c r="AL119" s="1923"/>
      <c r="AM119" s="1924"/>
      <c r="AN119" s="1924"/>
      <c r="AO119" s="1924"/>
      <c r="AP119" s="1924"/>
      <c r="AQ119" s="1924"/>
      <c r="AR119" s="1924"/>
      <c r="AS119" s="1924"/>
      <c r="AT119" s="1925"/>
      <c r="AU119" s="72"/>
      <c r="AV119" s="671" t="str">
        <f>IF(AV65=TRUE,IF(AND(Q119&lt;&gt;"",Q120&lt;&gt;"",T121&lt;&gt;"",AD121&lt;&gt;"",Q123&lt;&gt;"",Q124&lt;&gt;"",Q125&lt;&gt;"",T128&lt;&gt;"",AD128&lt;&gt;"",Q131&lt;&gt;"",Q133&lt;&gt;"",AV120&lt;&gt;"NG",AV122&lt;&gt;"NG",AW122&lt;&gt;"NG",AV126&lt;&gt;"NG",AW126&lt;&gt;"NG",AV127&lt;&gt;"NG",AV129&lt;&gt;"NG",AV130&lt;&gt;"NG"),"OK","NG"),"OK")</f>
        <v>OK</v>
      </c>
      <c r="AW119" s="672" t="s">
        <v>1544</v>
      </c>
      <c r="AX119" s="629" t="s">
        <v>1600</v>
      </c>
      <c r="AY119" s="586" t="s">
        <v>1503</v>
      </c>
      <c r="AZ119" s="631" t="s">
        <v>1553</v>
      </c>
      <c r="BA119" s="585" t="s">
        <v>1566</v>
      </c>
      <c r="BB119" s="584" t="s">
        <v>1579</v>
      </c>
      <c r="BC119" s="584" t="s">
        <v>1201</v>
      </c>
      <c r="BD119" s="585" t="s">
        <v>1591</v>
      </c>
      <c r="BE119" s="18"/>
      <c r="BT119" s="5"/>
      <c r="BU119" s="5"/>
      <c r="BV119" s="5"/>
      <c r="BZ119" s="517" t="s">
        <v>4797</v>
      </c>
      <c r="CA119" s="519" t="s">
        <v>4797</v>
      </c>
      <c r="CB119" s="526" t="s">
        <v>4798</v>
      </c>
      <c r="CC119" s="305"/>
      <c r="CD119" s="179"/>
      <c r="CE119" s="179"/>
      <c r="CF119" s="179"/>
      <c r="CG119" s="305"/>
      <c r="CH119" s="285" t="s">
        <v>451</v>
      </c>
      <c r="CI119" s="285" t="s">
        <v>61</v>
      </c>
      <c r="CJ119" s="285">
        <v>1</v>
      </c>
      <c r="CK119" s="285" t="s">
        <v>81</v>
      </c>
      <c r="CL119" s="285" t="s">
        <v>81</v>
      </c>
      <c r="CM119" s="285" t="s">
        <v>452</v>
      </c>
      <c r="CN119" s="285" t="s">
        <v>554</v>
      </c>
      <c r="CO119" s="303" t="s">
        <v>70</v>
      </c>
      <c r="CP119" s="287"/>
      <c r="CQ119" s="167"/>
      <c r="CR119" s="173"/>
      <c r="CS119" s="173"/>
      <c r="CT119" s="173"/>
      <c r="CU119" s="173"/>
      <c r="CV119" s="169"/>
      <c r="CW119" s="275"/>
      <c r="CX119" s="275"/>
      <c r="CY119" s="275"/>
      <c r="CZ119" s="316"/>
      <c r="DA119" s="315"/>
      <c r="DB119" s="172"/>
      <c r="DC119" s="316"/>
      <c r="DD119" s="167"/>
      <c r="DE119" s="293"/>
      <c r="DF119" s="173"/>
      <c r="DG119" s="173"/>
      <c r="DO119" s="304"/>
      <c r="DP119" s="304"/>
      <c r="DV119" s="305"/>
      <c r="DX119" s="177"/>
      <c r="DY119" s="177"/>
    </row>
    <row r="120" spans="1:129" ht="19.5" hidden="1" customHeight="1">
      <c r="A120" s="545" t="s">
        <v>1210</v>
      </c>
      <c r="B120" s="84"/>
      <c r="C120" s="1911"/>
      <c r="D120" s="1851"/>
      <c r="E120" s="1851"/>
      <c r="F120" s="1851"/>
      <c r="G120" s="1851"/>
      <c r="H120" s="1851"/>
      <c r="I120" s="1852"/>
      <c r="J120" s="1831" t="s">
        <v>1552</v>
      </c>
      <c r="K120" s="1832"/>
      <c r="L120" s="1832"/>
      <c r="M120" s="1832"/>
      <c r="N120" s="1832"/>
      <c r="O120" s="1832"/>
      <c r="P120" s="1833"/>
      <c r="Q120" s="1891"/>
      <c r="R120" s="1892"/>
      <c r="S120" s="1892"/>
      <c r="T120" s="1892"/>
      <c r="U120" s="1892"/>
      <c r="V120" s="1892"/>
      <c r="W120" s="1892"/>
      <c r="X120" s="1892"/>
      <c r="Y120" s="1892"/>
      <c r="Z120" s="1892"/>
      <c r="AA120" s="1892"/>
      <c r="AB120" s="1892"/>
      <c r="AC120" s="1892"/>
      <c r="AD120" s="1892"/>
      <c r="AE120" s="1892"/>
      <c r="AF120" s="1892"/>
      <c r="AG120" s="1892"/>
      <c r="AH120" s="1892"/>
      <c r="AI120" s="1892"/>
      <c r="AJ120" s="1892"/>
      <c r="AK120" s="1893"/>
      <c r="AL120" s="1880"/>
      <c r="AM120" s="1881"/>
      <c r="AN120" s="1881"/>
      <c r="AO120" s="1881"/>
      <c r="AP120" s="1881"/>
      <c r="AQ120" s="1881"/>
      <c r="AR120" s="1881"/>
      <c r="AS120" s="1881"/>
      <c r="AT120" s="1882"/>
      <c r="AU120" s="72"/>
      <c r="AV120" s="160" t="str">
        <f>IF(AE119="選択してください","NG",MID(AE119,FIND("：",AE119)+1,LEN(AE119)-FIND("：",AE119)))</f>
        <v>NG</v>
      </c>
      <c r="AX120" s="581" t="s">
        <v>1480</v>
      </c>
      <c r="AY120" s="586" t="s">
        <v>1504</v>
      </c>
      <c r="AZ120" s="632" t="s">
        <v>1480</v>
      </c>
      <c r="BA120" s="581" t="s">
        <v>1480</v>
      </c>
      <c r="BB120" s="333" t="s">
        <v>1480</v>
      </c>
      <c r="BC120" s="333" t="s">
        <v>1480</v>
      </c>
      <c r="BD120" s="333" t="s">
        <v>1480</v>
      </c>
      <c r="BE120" s="18"/>
      <c r="BT120" s="5"/>
      <c r="BU120" s="5"/>
      <c r="BV120" s="5"/>
      <c r="BZ120" s="517" t="s">
        <v>4799</v>
      </c>
      <c r="CA120" s="517" t="s">
        <v>4799</v>
      </c>
      <c r="CB120" s="518" t="s">
        <v>4800</v>
      </c>
      <c r="CC120" s="305"/>
      <c r="CD120" s="179"/>
      <c r="CE120" s="179"/>
      <c r="CF120" s="179"/>
      <c r="CG120" s="305"/>
      <c r="CH120" s="285" t="s">
        <v>453</v>
      </c>
      <c r="CI120" s="285" t="s">
        <v>61</v>
      </c>
      <c r="CJ120" s="285">
        <v>1</v>
      </c>
      <c r="CK120" s="285" t="s">
        <v>81</v>
      </c>
      <c r="CL120" s="285" t="s">
        <v>81</v>
      </c>
      <c r="CM120" s="285" t="s">
        <v>452</v>
      </c>
      <c r="CN120" s="285" t="s">
        <v>554</v>
      </c>
      <c r="CO120" s="303" t="s">
        <v>69</v>
      </c>
      <c r="CP120" s="287"/>
      <c r="CQ120" s="167"/>
      <c r="CR120" s="173"/>
      <c r="CS120" s="173"/>
      <c r="CT120" s="173"/>
      <c r="CU120" s="173"/>
      <c r="CV120" s="169"/>
      <c r="CW120" s="275"/>
      <c r="CX120" s="275"/>
      <c r="CY120" s="275"/>
      <c r="CZ120" s="316"/>
      <c r="DA120" s="315"/>
      <c r="DB120" s="172"/>
      <c r="DC120" s="316"/>
      <c r="DD120" s="167"/>
      <c r="DE120" s="293"/>
      <c r="DF120" s="173"/>
      <c r="DO120" s="304"/>
      <c r="DP120" s="304"/>
      <c r="DV120" s="305"/>
      <c r="DX120" s="177"/>
      <c r="DY120" s="177"/>
    </row>
    <row r="121" spans="1:129" ht="19.5" hidden="1" customHeight="1">
      <c r="A121" s="545" t="s">
        <v>1210</v>
      </c>
      <c r="B121" s="84"/>
      <c r="C121" s="1911"/>
      <c r="D121" s="1851"/>
      <c r="E121" s="1851"/>
      <c r="F121" s="1851"/>
      <c r="G121" s="1851"/>
      <c r="H121" s="1851"/>
      <c r="I121" s="1852"/>
      <c r="J121" s="1894" t="s">
        <v>1598</v>
      </c>
      <c r="K121" s="1895"/>
      <c r="L121" s="1895"/>
      <c r="M121" s="1895"/>
      <c r="N121" s="1895"/>
      <c r="O121" s="1895"/>
      <c r="P121" s="1896"/>
      <c r="Q121" s="1886" t="s">
        <v>925</v>
      </c>
      <c r="R121" s="1886"/>
      <c r="S121" s="1886"/>
      <c r="T121" s="1926"/>
      <c r="U121" s="1926"/>
      <c r="V121" s="1926"/>
      <c r="W121" s="1926"/>
      <c r="X121" s="1926"/>
      <c r="Y121" s="1926"/>
      <c r="Z121" s="1926"/>
      <c r="AA121" s="1886" t="s">
        <v>926</v>
      </c>
      <c r="AB121" s="1886"/>
      <c r="AC121" s="1886"/>
      <c r="AD121" s="1926"/>
      <c r="AE121" s="1926"/>
      <c r="AF121" s="1926"/>
      <c r="AG121" s="1926"/>
      <c r="AH121" s="1926"/>
      <c r="AI121" s="1926"/>
      <c r="AJ121" s="1926"/>
      <c r="AK121" s="1926"/>
      <c r="AL121" s="1880"/>
      <c r="AM121" s="1881"/>
      <c r="AN121" s="1881"/>
      <c r="AO121" s="1881"/>
      <c r="AP121" s="1881"/>
      <c r="AQ121" s="1881"/>
      <c r="AR121" s="1881"/>
      <c r="AS121" s="1881"/>
      <c r="AT121" s="1882"/>
      <c r="AU121" s="72"/>
      <c r="AX121" s="582" t="s">
        <v>1610</v>
      </c>
      <c r="AY121" s="587" t="s">
        <v>1496</v>
      </c>
      <c r="AZ121" s="633" t="s">
        <v>1555</v>
      </c>
      <c r="BA121" s="595" t="str">
        <f>"8%"</f>
        <v>8%</v>
      </c>
      <c r="BB121" s="586" t="s">
        <v>1580</v>
      </c>
      <c r="BC121" s="586" t="s">
        <v>1202</v>
      </c>
      <c r="BD121" s="588" t="s">
        <v>1592</v>
      </c>
      <c r="BE121" s="598"/>
      <c r="BT121" s="5"/>
      <c r="BU121" s="5"/>
      <c r="BV121" s="5"/>
      <c r="BZ121" s="517" t="s">
        <v>4801</v>
      </c>
      <c r="CA121" s="519" t="s">
        <v>4801</v>
      </c>
      <c r="CB121" s="526" t="s">
        <v>4802</v>
      </c>
      <c r="CC121" s="305"/>
      <c r="CD121" s="179"/>
      <c r="CE121" s="179"/>
      <c r="CF121" s="179"/>
      <c r="CG121" s="305"/>
      <c r="CH121" s="285" t="s">
        <v>454</v>
      </c>
      <c r="CI121" s="285" t="s">
        <v>61</v>
      </c>
      <c r="CJ121" s="285">
        <v>1</v>
      </c>
      <c r="CK121" s="285" t="s">
        <v>455</v>
      </c>
      <c r="CL121" s="285" t="s">
        <v>455</v>
      </c>
      <c r="CM121" s="285" t="s">
        <v>456</v>
      </c>
      <c r="CN121" s="285" t="s">
        <v>554</v>
      </c>
      <c r="CO121" s="303" t="s">
        <v>68</v>
      </c>
      <c r="CP121" s="287"/>
      <c r="CQ121" s="167"/>
      <c r="CR121" s="173"/>
      <c r="CS121" s="173"/>
      <c r="CT121" s="173"/>
      <c r="CU121" s="173"/>
      <c r="CV121" s="169"/>
      <c r="CW121" s="275"/>
      <c r="CX121" s="275"/>
      <c r="CY121" s="315"/>
      <c r="CZ121" s="316"/>
      <c r="DA121" s="315"/>
      <c r="DC121" s="167"/>
      <c r="DD121" s="167"/>
      <c r="DE121" s="293"/>
      <c r="DF121" s="173"/>
      <c r="DO121" s="304"/>
      <c r="DP121" s="304"/>
      <c r="DV121" s="305"/>
      <c r="DX121" s="177"/>
      <c r="DY121" s="177"/>
    </row>
    <row r="122" spans="1:129" ht="19.5" hidden="1" customHeight="1">
      <c r="A122" s="545" t="s">
        <v>1210</v>
      </c>
      <c r="B122" s="84"/>
      <c r="C122" s="1911"/>
      <c r="D122" s="1851"/>
      <c r="E122" s="1851"/>
      <c r="F122" s="1851"/>
      <c r="G122" s="1851"/>
      <c r="H122" s="1851"/>
      <c r="I122" s="1852"/>
      <c r="J122" s="1831" t="s">
        <v>1554</v>
      </c>
      <c r="K122" s="1832"/>
      <c r="L122" s="1832"/>
      <c r="M122" s="1832"/>
      <c r="N122" s="1832"/>
      <c r="O122" s="1832"/>
      <c r="P122" s="1833"/>
      <c r="Q122" s="1871" t="s">
        <v>1480</v>
      </c>
      <c r="R122" s="1872"/>
      <c r="S122" s="1872"/>
      <c r="T122" s="1872"/>
      <c r="U122" s="1872"/>
      <c r="V122" s="1872"/>
      <c r="W122" s="1873"/>
      <c r="X122" s="1927" t="s">
        <v>1566</v>
      </c>
      <c r="Y122" s="1927"/>
      <c r="Z122" s="1927"/>
      <c r="AA122" s="1927"/>
      <c r="AB122" s="1927"/>
      <c r="AC122" s="1927"/>
      <c r="AD122" s="1927"/>
      <c r="AE122" s="1928" t="s">
        <v>1480</v>
      </c>
      <c r="AF122" s="1929"/>
      <c r="AG122" s="1929"/>
      <c r="AH122" s="1929"/>
      <c r="AI122" s="1929"/>
      <c r="AJ122" s="1929"/>
      <c r="AK122" s="1930"/>
      <c r="AL122" s="1931"/>
      <c r="AM122" s="1932"/>
      <c r="AN122" s="1932"/>
      <c r="AO122" s="1932"/>
      <c r="AP122" s="1932"/>
      <c r="AQ122" s="1932"/>
      <c r="AR122" s="1932"/>
      <c r="AS122" s="1932"/>
      <c r="AT122" s="1933"/>
      <c r="AU122" s="72"/>
      <c r="AV122" s="160" t="str">
        <f>IF(Q122="選択してください","NG",MID(Q122,FIND("：",Q122)+1,LEN(Q122)-FIND("：",Q122)))</f>
        <v>NG</v>
      </c>
      <c r="AW122" s="160" t="str">
        <f>IF(AE122="選択してください","NG",AE122)</f>
        <v>NG</v>
      </c>
      <c r="AX122" s="582" t="s">
        <v>1611</v>
      </c>
      <c r="AZ122" s="633" t="s">
        <v>1556</v>
      </c>
      <c r="BA122" s="596" t="s">
        <v>1568</v>
      </c>
      <c r="BB122" s="586" t="s">
        <v>1581</v>
      </c>
      <c r="BC122" s="587" t="s">
        <v>1203</v>
      </c>
      <c r="BD122" s="589" t="s">
        <v>1594</v>
      </c>
      <c r="BE122" s="18"/>
      <c r="BT122" s="7"/>
      <c r="BU122" s="7"/>
      <c r="BV122" s="7"/>
      <c r="BW122" s="5"/>
      <c r="BZ122" s="517" t="s">
        <v>4803</v>
      </c>
      <c r="CA122" s="519" t="s">
        <v>4803</v>
      </c>
      <c r="CB122" s="518" t="s">
        <v>4804</v>
      </c>
      <c r="CC122" s="305"/>
      <c r="CD122" s="179"/>
      <c r="CE122" s="179"/>
      <c r="CF122" s="179"/>
      <c r="CG122" s="305"/>
      <c r="CH122" s="285" t="s">
        <v>457</v>
      </c>
      <c r="CI122" s="285" t="s">
        <v>20</v>
      </c>
      <c r="CJ122" s="285">
        <v>255</v>
      </c>
      <c r="CK122" s="285" t="s">
        <v>458</v>
      </c>
      <c r="CL122" s="285" t="s">
        <v>458</v>
      </c>
      <c r="CM122" s="285"/>
      <c r="CN122" s="285" t="s">
        <v>557</v>
      </c>
      <c r="CO122" s="303" t="s">
        <v>67</v>
      </c>
      <c r="CP122" s="287"/>
      <c r="CQ122" s="167"/>
      <c r="CR122" s="173"/>
      <c r="CS122" s="173"/>
      <c r="CT122" s="173"/>
      <c r="CU122" s="173"/>
      <c r="CV122" s="169"/>
      <c r="CW122" s="275"/>
      <c r="CX122" s="275"/>
      <c r="CY122" s="315"/>
      <c r="CZ122" s="316"/>
      <c r="DA122" s="315"/>
      <c r="DC122" s="167"/>
      <c r="DD122" s="167"/>
      <c r="DE122" s="293"/>
      <c r="DF122" s="173"/>
      <c r="DO122" s="304"/>
      <c r="DP122" s="304"/>
      <c r="DV122" s="305"/>
      <c r="DX122" s="177"/>
      <c r="DY122" s="177"/>
    </row>
    <row r="123" spans="1:129" ht="19.5" hidden="1" customHeight="1">
      <c r="A123" s="545" t="s">
        <v>1210</v>
      </c>
      <c r="B123" s="84"/>
      <c r="C123" s="1911"/>
      <c r="D123" s="1851"/>
      <c r="E123" s="1851"/>
      <c r="F123" s="1851"/>
      <c r="G123" s="1851"/>
      <c r="H123" s="1851"/>
      <c r="I123" s="1852"/>
      <c r="J123" s="1805" t="s">
        <v>1569</v>
      </c>
      <c r="K123" s="1806"/>
      <c r="L123" s="1806"/>
      <c r="M123" s="1806"/>
      <c r="N123" s="1806"/>
      <c r="O123" s="1806"/>
      <c r="P123" s="1807"/>
      <c r="Q123" s="1891"/>
      <c r="R123" s="1892"/>
      <c r="S123" s="1892"/>
      <c r="T123" s="1892"/>
      <c r="U123" s="1892"/>
      <c r="V123" s="1892"/>
      <c r="W123" s="1892"/>
      <c r="X123" s="1892"/>
      <c r="Y123" s="1892"/>
      <c r="Z123" s="1892"/>
      <c r="AA123" s="1892"/>
      <c r="AB123" s="1892"/>
      <c r="AC123" s="1892"/>
      <c r="AD123" s="1892"/>
      <c r="AE123" s="1892"/>
      <c r="AF123" s="1892"/>
      <c r="AG123" s="1892"/>
      <c r="AH123" s="1892"/>
      <c r="AI123" s="1892"/>
      <c r="AJ123" s="1892"/>
      <c r="AK123" s="1893"/>
      <c r="AL123" s="1880" t="s">
        <v>1529</v>
      </c>
      <c r="AM123" s="1881"/>
      <c r="AN123" s="1881"/>
      <c r="AO123" s="1881"/>
      <c r="AP123" s="1881"/>
      <c r="AQ123" s="1881"/>
      <c r="AR123" s="1881"/>
      <c r="AS123" s="1881"/>
      <c r="AT123" s="1882"/>
      <c r="AU123" s="72"/>
      <c r="AX123" s="586" t="s">
        <v>1612</v>
      </c>
      <c r="AZ123" s="586" t="s">
        <v>1557</v>
      </c>
      <c r="BB123" s="588" t="s">
        <v>1582</v>
      </c>
      <c r="BE123" s="18"/>
      <c r="BT123" s="7"/>
      <c r="BU123" s="7"/>
      <c r="BV123" s="7"/>
      <c r="BW123" s="7"/>
      <c r="BZ123" s="517" t="s">
        <v>4805</v>
      </c>
      <c r="CA123" s="517" t="s">
        <v>4805</v>
      </c>
      <c r="CB123" s="526" t="s">
        <v>4806</v>
      </c>
      <c r="CC123" s="305"/>
      <c r="CD123" s="179"/>
      <c r="CE123" s="179"/>
      <c r="CF123" s="179"/>
      <c r="CG123" s="305"/>
      <c r="CH123" s="285" t="s">
        <v>459</v>
      </c>
      <c r="CI123" s="285" t="s">
        <v>20</v>
      </c>
      <c r="CJ123" s="285">
        <v>255</v>
      </c>
      <c r="CK123" s="285" t="s">
        <v>383</v>
      </c>
      <c r="CL123" s="285" t="s">
        <v>383</v>
      </c>
      <c r="CM123" s="285"/>
      <c r="CN123" s="285"/>
      <c r="CO123" s="286" t="s">
        <v>66</v>
      </c>
      <c r="CP123" s="287"/>
      <c r="CQ123" s="167"/>
      <c r="CR123" s="173"/>
      <c r="CS123" s="173"/>
      <c r="CT123" s="173"/>
      <c r="CU123" s="173"/>
      <c r="CV123" s="169"/>
      <c r="CW123" s="275"/>
      <c r="CX123" s="275"/>
      <c r="CY123" s="315"/>
      <c r="CZ123" s="316"/>
      <c r="DA123" s="315"/>
      <c r="DC123" s="167"/>
      <c r="DD123" s="167"/>
      <c r="DE123" s="293"/>
      <c r="DF123" s="173"/>
      <c r="DO123" s="304"/>
      <c r="DP123" s="304"/>
      <c r="DV123" s="305"/>
      <c r="DX123" s="177"/>
      <c r="DY123" s="177"/>
    </row>
    <row r="124" spans="1:129" ht="19.5" hidden="1" customHeight="1">
      <c r="A124" s="545" t="s">
        <v>1210</v>
      </c>
      <c r="B124" s="84"/>
      <c r="C124" s="1911"/>
      <c r="D124" s="1851"/>
      <c r="E124" s="1851"/>
      <c r="F124" s="1851"/>
      <c r="G124" s="1851"/>
      <c r="H124" s="1851"/>
      <c r="I124" s="1852"/>
      <c r="J124" s="1805" t="s">
        <v>1571</v>
      </c>
      <c r="K124" s="1806"/>
      <c r="L124" s="1806"/>
      <c r="M124" s="1806"/>
      <c r="N124" s="1806"/>
      <c r="O124" s="1806"/>
      <c r="P124" s="1807"/>
      <c r="Q124" s="1883"/>
      <c r="R124" s="1884"/>
      <c r="S124" s="1884"/>
      <c r="T124" s="1884"/>
      <c r="U124" s="1884"/>
      <c r="V124" s="1884"/>
      <c r="W124" s="1884"/>
      <c r="X124" s="1884"/>
      <c r="Y124" s="1884"/>
      <c r="Z124" s="1884"/>
      <c r="AA124" s="1884"/>
      <c r="AB124" s="1884"/>
      <c r="AC124" s="1884"/>
      <c r="AD124" s="1884"/>
      <c r="AE124" s="1884"/>
      <c r="AF124" s="1884"/>
      <c r="AG124" s="1884"/>
      <c r="AH124" s="1884"/>
      <c r="AI124" s="1884"/>
      <c r="AJ124" s="1884"/>
      <c r="AK124" s="1885"/>
      <c r="AL124" s="1880" t="s">
        <v>1572</v>
      </c>
      <c r="AM124" s="1881"/>
      <c r="AN124" s="1881"/>
      <c r="AO124" s="1881"/>
      <c r="AP124" s="1881"/>
      <c r="AQ124" s="1881"/>
      <c r="AR124" s="1881"/>
      <c r="AS124" s="1881"/>
      <c r="AT124" s="1882"/>
      <c r="AU124" s="72"/>
      <c r="AX124" s="586" t="s">
        <v>1613</v>
      </c>
      <c r="AZ124" s="586" t="s">
        <v>1558</v>
      </c>
      <c r="BB124" s="589" t="s">
        <v>1583</v>
      </c>
      <c r="BE124" s="18"/>
      <c r="BT124" s="7"/>
      <c r="BU124" s="7"/>
      <c r="BV124" s="7"/>
      <c r="BW124" s="7"/>
      <c r="BZ124" s="304" t="s">
        <v>4807</v>
      </c>
      <c r="CA124" s="517" t="s">
        <v>4807</v>
      </c>
      <c r="CB124" s="518" t="s">
        <v>4808</v>
      </c>
      <c r="CC124" s="305"/>
      <c r="CD124" s="179"/>
      <c r="CE124" s="179"/>
      <c r="CF124" s="179"/>
      <c r="CG124" s="305"/>
      <c r="CH124" s="285" t="s">
        <v>460</v>
      </c>
      <c r="CI124" s="285" t="s">
        <v>61</v>
      </c>
      <c r="CJ124" s="285">
        <v>1</v>
      </c>
      <c r="CK124" s="285" t="s">
        <v>81</v>
      </c>
      <c r="CL124" s="285" t="s">
        <v>81</v>
      </c>
      <c r="CM124" s="285" t="s">
        <v>461</v>
      </c>
      <c r="CN124" s="285" t="s">
        <v>554</v>
      </c>
      <c r="CO124" s="286" t="s">
        <v>65</v>
      </c>
      <c r="CP124" s="287"/>
      <c r="CQ124" s="167"/>
      <c r="CR124" s="173"/>
      <c r="CS124" s="173"/>
      <c r="CT124" s="173"/>
      <c r="CU124" s="173"/>
      <c r="CV124" s="169"/>
      <c r="CW124" s="275"/>
      <c r="CX124" s="275"/>
      <c r="CY124" s="315"/>
      <c r="CZ124" s="316"/>
      <c r="DA124" s="315"/>
      <c r="DC124" s="167"/>
      <c r="DD124" s="167"/>
      <c r="DE124" s="293"/>
      <c r="DF124" s="173"/>
      <c r="DO124" s="304"/>
      <c r="DP124" s="304"/>
      <c r="DV124" s="305"/>
      <c r="DX124" s="177"/>
      <c r="DY124" s="177"/>
    </row>
    <row r="125" spans="1:129" ht="19.5" hidden="1" customHeight="1">
      <c r="A125" s="545" t="s">
        <v>1210</v>
      </c>
      <c r="B125" s="84"/>
      <c r="C125" s="1911"/>
      <c r="D125" s="1851"/>
      <c r="E125" s="1851"/>
      <c r="F125" s="1851"/>
      <c r="G125" s="1851"/>
      <c r="H125" s="1851"/>
      <c r="I125" s="1852"/>
      <c r="J125" s="1894" t="s">
        <v>1574</v>
      </c>
      <c r="K125" s="1895"/>
      <c r="L125" s="1895"/>
      <c r="M125" s="1895"/>
      <c r="N125" s="1895"/>
      <c r="O125" s="1895"/>
      <c r="P125" s="1896"/>
      <c r="Q125" s="1883"/>
      <c r="R125" s="1884"/>
      <c r="S125" s="1884"/>
      <c r="T125" s="1884"/>
      <c r="U125" s="1884"/>
      <c r="V125" s="1884"/>
      <c r="W125" s="1884"/>
      <c r="X125" s="1884"/>
      <c r="Y125" s="1884"/>
      <c r="Z125" s="1884"/>
      <c r="AA125" s="1884"/>
      <c r="AB125" s="1884"/>
      <c r="AC125" s="1884"/>
      <c r="AD125" s="1884"/>
      <c r="AE125" s="1884"/>
      <c r="AF125" s="1884"/>
      <c r="AG125" s="1884"/>
      <c r="AH125" s="1884"/>
      <c r="AI125" s="1884"/>
      <c r="AJ125" s="1884"/>
      <c r="AK125" s="1885"/>
      <c r="AL125" s="1880"/>
      <c r="AM125" s="1881"/>
      <c r="AN125" s="1881"/>
      <c r="AO125" s="1881"/>
      <c r="AP125" s="1881"/>
      <c r="AQ125" s="1881"/>
      <c r="AR125" s="1881"/>
      <c r="AS125" s="1881"/>
      <c r="AT125" s="1882"/>
      <c r="AU125" s="72"/>
      <c r="AX125" s="586" t="s">
        <v>1614</v>
      </c>
      <c r="AY125" s="483"/>
      <c r="AZ125" s="586" t="s">
        <v>1562</v>
      </c>
      <c r="BE125" s="18"/>
      <c r="BT125" s="7"/>
      <c r="BU125" s="7"/>
      <c r="BV125" s="7"/>
      <c r="BW125" s="7"/>
      <c r="BZ125" s="304" t="s">
        <v>4809</v>
      </c>
      <c r="CA125" s="517" t="s">
        <v>4809</v>
      </c>
      <c r="CB125" s="518" t="s">
        <v>4810</v>
      </c>
      <c r="CC125" s="305">
        <v>5077</v>
      </c>
      <c r="CD125" s="179"/>
      <c r="CE125" s="179"/>
      <c r="CF125" s="179"/>
      <c r="CG125" s="305">
        <v>5077</v>
      </c>
      <c r="CH125" s="285" t="s">
        <v>462</v>
      </c>
      <c r="CI125" s="285" t="s">
        <v>20</v>
      </c>
      <c r="CJ125" s="285">
        <v>255</v>
      </c>
      <c r="CK125" s="285" t="s">
        <v>455</v>
      </c>
      <c r="CL125" s="285" t="s">
        <v>455</v>
      </c>
      <c r="CM125" s="285"/>
      <c r="CN125" s="285" t="s">
        <v>557</v>
      </c>
      <c r="CO125" s="286" t="s">
        <v>64</v>
      </c>
      <c r="CP125" s="287"/>
      <c r="CQ125" s="167"/>
      <c r="CR125" s="173"/>
      <c r="CS125" s="173"/>
      <c r="CT125" s="173"/>
      <c r="CU125" s="173"/>
      <c r="CV125" s="169"/>
      <c r="CX125" s="275"/>
      <c r="CY125" s="315"/>
      <c r="CZ125" s="316"/>
      <c r="DA125" s="315"/>
      <c r="DC125" s="167"/>
      <c r="DD125" s="167"/>
      <c r="DE125" s="293"/>
      <c r="DF125" s="173"/>
      <c r="DO125" s="304"/>
      <c r="DP125" s="304"/>
      <c r="DV125" s="305"/>
      <c r="DX125" s="177"/>
      <c r="DY125" s="177"/>
    </row>
    <row r="126" spans="1:129" ht="19.5" hidden="1" customHeight="1">
      <c r="A126" s="545" t="s">
        <v>1210</v>
      </c>
      <c r="B126" s="84"/>
      <c r="C126" s="1911"/>
      <c r="D126" s="1851"/>
      <c r="E126" s="1851"/>
      <c r="F126" s="1851"/>
      <c r="G126" s="1851"/>
      <c r="H126" s="1851"/>
      <c r="I126" s="1852"/>
      <c r="J126" s="1907" t="s">
        <v>1584</v>
      </c>
      <c r="K126" s="1907"/>
      <c r="L126" s="1907"/>
      <c r="M126" s="1907"/>
      <c r="N126" s="1907"/>
      <c r="O126" s="1907"/>
      <c r="P126" s="1907"/>
      <c r="Q126" s="1871" t="s">
        <v>1480</v>
      </c>
      <c r="R126" s="1872"/>
      <c r="S126" s="1872"/>
      <c r="T126" s="1872"/>
      <c r="U126" s="1872"/>
      <c r="V126" s="1872"/>
      <c r="W126" s="1872"/>
      <c r="X126" s="1872"/>
      <c r="Y126" s="1873"/>
      <c r="Z126" s="1883"/>
      <c r="AA126" s="1884"/>
      <c r="AB126" s="1884"/>
      <c r="AC126" s="1884"/>
      <c r="AD126" s="1884"/>
      <c r="AE126" s="1884"/>
      <c r="AF126" s="1884"/>
      <c r="AG126" s="1884"/>
      <c r="AH126" s="1884"/>
      <c r="AI126" s="1884"/>
      <c r="AJ126" s="1884"/>
      <c r="AK126" s="1885"/>
      <c r="AL126" s="1880"/>
      <c r="AM126" s="1881"/>
      <c r="AN126" s="1881"/>
      <c r="AO126" s="1881"/>
      <c r="AP126" s="1881"/>
      <c r="AQ126" s="1881"/>
      <c r="AR126" s="1881"/>
      <c r="AS126" s="1881"/>
      <c r="AT126" s="1882"/>
      <c r="AU126" s="72"/>
      <c r="AV126" s="160" t="str">
        <f>IF(Q126="選択してください","NG",MID(Q126,FIND("：",Q126)+1,LEN(Q126)-FIND("：",Q126)))</f>
        <v>NG</v>
      </c>
      <c r="AW126" s="18" t="str">
        <f>IF(AND(LEFT(Q126,2)="一部",Z126=""),"NG","OK")</f>
        <v>OK</v>
      </c>
      <c r="AX126" s="586" t="s">
        <v>1615</v>
      </c>
      <c r="AY126" s="483"/>
      <c r="AZ126" s="586" t="s">
        <v>1563</v>
      </c>
      <c r="BE126" s="18"/>
      <c r="BT126" s="7"/>
      <c r="BU126" s="7"/>
      <c r="BV126" s="7"/>
      <c r="BW126" s="7"/>
      <c r="BZ126" s="304" t="s">
        <v>4811</v>
      </c>
      <c r="CA126" s="517" t="s">
        <v>4811</v>
      </c>
      <c r="CB126" s="518" t="s">
        <v>4812</v>
      </c>
      <c r="CC126" s="305"/>
      <c r="CD126" s="179"/>
      <c r="CE126" s="179"/>
      <c r="CF126" s="179"/>
      <c r="CG126" s="305"/>
      <c r="CH126" s="285" t="s">
        <v>463</v>
      </c>
      <c r="CI126" s="285" t="s">
        <v>20</v>
      </c>
      <c r="CJ126" s="285">
        <v>120</v>
      </c>
      <c r="CK126" s="285" t="s">
        <v>383</v>
      </c>
      <c r="CL126" s="285" t="s">
        <v>383</v>
      </c>
      <c r="CM126" s="285"/>
      <c r="CN126" s="285" t="s">
        <v>554</v>
      </c>
      <c r="CO126" s="303" t="s">
        <v>63</v>
      </c>
      <c r="CP126" s="287"/>
      <c r="CQ126" s="167"/>
      <c r="CR126" s="173"/>
      <c r="CS126" s="173"/>
      <c r="CT126" s="173"/>
      <c r="CU126" s="173"/>
      <c r="CV126" s="169"/>
      <c r="CX126" s="275"/>
      <c r="CY126" s="315"/>
      <c r="CZ126" s="316"/>
      <c r="DA126" s="315"/>
      <c r="DC126" s="167"/>
      <c r="DD126" s="167"/>
      <c r="DE126" s="293"/>
      <c r="DF126" s="173"/>
      <c r="DO126" s="304"/>
      <c r="DP126" s="304"/>
      <c r="DV126" s="305"/>
      <c r="DX126" s="177"/>
      <c r="DY126" s="177"/>
    </row>
    <row r="127" spans="1:129" ht="19.5" hidden="1" customHeight="1">
      <c r="A127" s="545" t="s">
        <v>1210</v>
      </c>
      <c r="B127" s="84"/>
      <c r="C127" s="1911"/>
      <c r="D127" s="1851"/>
      <c r="E127" s="1851"/>
      <c r="F127" s="1851"/>
      <c r="G127" s="1851"/>
      <c r="H127" s="1851"/>
      <c r="I127" s="1852"/>
      <c r="J127" s="1831" t="s">
        <v>1587</v>
      </c>
      <c r="K127" s="1832"/>
      <c r="L127" s="1832"/>
      <c r="M127" s="1832"/>
      <c r="N127" s="1832"/>
      <c r="O127" s="1832"/>
      <c r="P127" s="1833"/>
      <c r="Q127" s="1877" t="s">
        <v>1480</v>
      </c>
      <c r="R127" s="1878"/>
      <c r="S127" s="1878"/>
      <c r="T127" s="1878"/>
      <c r="U127" s="1878"/>
      <c r="V127" s="1878"/>
      <c r="W127" s="1879"/>
      <c r="X127" s="599"/>
      <c r="Y127" s="599"/>
      <c r="Z127" s="599"/>
      <c r="AA127" s="599"/>
      <c r="AB127" s="599"/>
      <c r="AC127" s="599"/>
      <c r="AD127" s="599"/>
      <c r="AE127" s="599"/>
      <c r="AF127" s="599"/>
      <c r="AG127" s="599"/>
      <c r="AH127" s="599"/>
      <c r="AI127" s="599"/>
      <c r="AJ127" s="599"/>
      <c r="AK127" s="600"/>
      <c r="AL127" s="1880"/>
      <c r="AM127" s="1881"/>
      <c r="AN127" s="1881"/>
      <c r="AO127" s="1881"/>
      <c r="AP127" s="1881"/>
      <c r="AQ127" s="1881"/>
      <c r="AR127" s="1881"/>
      <c r="AS127" s="1881"/>
      <c r="AT127" s="1882"/>
      <c r="AU127" s="72"/>
      <c r="AV127" s="160" t="str">
        <f>IF(Q127="選択してください","NG",Q127)</f>
        <v>NG</v>
      </c>
      <c r="AX127" s="586" t="s">
        <v>1616</v>
      </c>
      <c r="AZ127" s="586" t="s">
        <v>1559</v>
      </c>
      <c r="BE127" s="18"/>
      <c r="BT127" s="7"/>
      <c r="BU127" s="7"/>
      <c r="BV127" s="7"/>
      <c r="BW127" s="7"/>
      <c r="BZ127" s="304" t="s">
        <v>4813</v>
      </c>
      <c r="CA127" s="517" t="s">
        <v>4813</v>
      </c>
      <c r="CB127" s="518" t="s">
        <v>4814</v>
      </c>
      <c r="CC127" s="305">
        <v>3108</v>
      </c>
      <c r="CD127" s="179"/>
      <c r="CE127" s="179"/>
      <c r="CF127" s="179"/>
      <c r="CG127" s="305">
        <v>3108</v>
      </c>
      <c r="CH127" s="285" t="s">
        <v>464</v>
      </c>
      <c r="CI127" s="285" t="s">
        <v>20</v>
      </c>
      <c r="CJ127" s="285">
        <v>120</v>
      </c>
      <c r="CK127" s="285" t="s">
        <v>313</v>
      </c>
      <c r="CL127" s="285" t="s">
        <v>313</v>
      </c>
      <c r="CM127" s="285"/>
      <c r="CN127" s="285" t="s">
        <v>554</v>
      </c>
      <c r="CO127" s="303" t="s">
        <v>62</v>
      </c>
      <c r="CP127" s="287"/>
      <c r="CQ127" s="167"/>
      <c r="CR127" s="173"/>
      <c r="CS127" s="173"/>
      <c r="CT127" s="173"/>
      <c r="CU127" s="173"/>
      <c r="CV127" s="169"/>
      <c r="CY127" s="315"/>
      <c r="DC127" s="167"/>
      <c r="DE127" s="293"/>
      <c r="DF127" s="173"/>
      <c r="DO127" s="304"/>
      <c r="DP127" s="304"/>
      <c r="DV127" s="305"/>
      <c r="DX127" s="177"/>
      <c r="DY127" s="177"/>
    </row>
    <row r="128" spans="1:129" ht="19.5" hidden="1" customHeight="1">
      <c r="A128" s="545" t="s">
        <v>1210</v>
      </c>
      <c r="B128" s="84"/>
      <c r="C128" s="1911"/>
      <c r="D128" s="1851"/>
      <c r="E128" s="1851"/>
      <c r="F128" s="1851"/>
      <c r="G128" s="1851"/>
      <c r="H128" s="1851"/>
      <c r="I128" s="1852"/>
      <c r="J128" s="1890" t="s">
        <v>1092</v>
      </c>
      <c r="K128" s="1829"/>
      <c r="L128" s="1829"/>
      <c r="M128" s="1829"/>
      <c r="N128" s="1829"/>
      <c r="O128" s="1829"/>
      <c r="P128" s="1830"/>
      <c r="Q128" s="1886" t="s">
        <v>1588</v>
      </c>
      <c r="R128" s="1886"/>
      <c r="S128" s="1886"/>
      <c r="T128" s="1887"/>
      <c r="U128" s="1888"/>
      <c r="V128" s="1888"/>
      <c r="W128" s="1888"/>
      <c r="X128" s="1888"/>
      <c r="Y128" s="1888"/>
      <c r="Z128" s="1889"/>
      <c r="AA128" s="1886" t="s">
        <v>1589</v>
      </c>
      <c r="AB128" s="1886"/>
      <c r="AC128" s="1886"/>
      <c r="AD128" s="1887"/>
      <c r="AE128" s="1888"/>
      <c r="AF128" s="1888"/>
      <c r="AG128" s="1888"/>
      <c r="AH128" s="1888"/>
      <c r="AI128" s="1888"/>
      <c r="AJ128" s="1888"/>
      <c r="AK128" s="1889"/>
      <c r="AL128" s="1880" t="s">
        <v>1590</v>
      </c>
      <c r="AM128" s="1881"/>
      <c r="AN128" s="1881"/>
      <c r="AO128" s="1881"/>
      <c r="AP128" s="1881"/>
      <c r="AQ128" s="1881"/>
      <c r="AR128" s="1881"/>
      <c r="AS128" s="1881"/>
      <c r="AT128" s="1882"/>
      <c r="AU128" s="72"/>
      <c r="AX128" s="586" t="s">
        <v>1617</v>
      </c>
      <c r="AZ128" s="586" t="s">
        <v>1622</v>
      </c>
      <c r="BE128" s="18"/>
      <c r="BT128" s="7"/>
      <c r="BU128" s="7"/>
      <c r="BV128" s="7"/>
      <c r="BW128" s="7"/>
      <c r="BZ128" s="304" t="s">
        <v>4815</v>
      </c>
      <c r="CA128" s="517" t="s">
        <v>4815</v>
      </c>
      <c r="CB128" s="518" t="s">
        <v>4816</v>
      </c>
      <c r="CC128" s="305"/>
      <c r="CD128" s="179"/>
      <c r="CE128" s="179"/>
      <c r="CF128" s="179"/>
      <c r="CG128" s="305"/>
      <c r="CH128" s="285" t="s">
        <v>465</v>
      </c>
      <c r="CI128" s="285" t="s">
        <v>61</v>
      </c>
      <c r="CJ128" s="285">
        <v>1</v>
      </c>
      <c r="CK128" s="285" t="s">
        <v>81</v>
      </c>
      <c r="CL128" s="285" t="s">
        <v>81</v>
      </c>
      <c r="CM128" s="285" t="s">
        <v>466</v>
      </c>
      <c r="CN128" s="285" t="s">
        <v>554</v>
      </c>
      <c r="CO128" s="286" t="s">
        <v>60</v>
      </c>
      <c r="CP128" s="287"/>
      <c r="CQ128" s="167"/>
      <c r="CR128" s="173"/>
      <c r="CS128" s="173"/>
      <c r="CT128" s="173"/>
      <c r="CU128" s="173"/>
      <c r="CV128" s="169"/>
      <c r="CY128" s="315"/>
      <c r="DC128" s="167"/>
      <c r="DE128" s="293"/>
      <c r="DF128" s="173"/>
      <c r="DO128" s="304"/>
      <c r="DP128" s="304"/>
      <c r="DV128" s="305"/>
      <c r="DX128" s="177"/>
      <c r="DY128" s="177"/>
    </row>
    <row r="129" spans="1:129" ht="19.5" hidden="1" customHeight="1">
      <c r="A129" s="545" t="s">
        <v>1210</v>
      </c>
      <c r="B129" s="84"/>
      <c r="C129" s="1911"/>
      <c r="D129" s="1851"/>
      <c r="E129" s="1851"/>
      <c r="F129" s="1851"/>
      <c r="G129" s="1851"/>
      <c r="H129" s="1851"/>
      <c r="I129" s="1852"/>
      <c r="J129" s="1865" t="s">
        <v>1091</v>
      </c>
      <c r="K129" s="1866"/>
      <c r="L129" s="1866"/>
      <c r="M129" s="1866"/>
      <c r="N129" s="1866"/>
      <c r="O129" s="1866"/>
      <c r="P129" s="1867"/>
      <c r="Q129" s="1871" t="s">
        <v>1480</v>
      </c>
      <c r="R129" s="1872"/>
      <c r="S129" s="1872"/>
      <c r="T129" s="1872"/>
      <c r="U129" s="1872"/>
      <c r="V129" s="1872"/>
      <c r="W129" s="1872"/>
      <c r="X129" s="1872"/>
      <c r="Y129" s="1873"/>
      <c r="Z129" s="1874" t="s">
        <v>1593</v>
      </c>
      <c r="AA129" s="1875"/>
      <c r="AB129" s="1875"/>
      <c r="AC129" s="1875"/>
      <c r="AD129" s="1875"/>
      <c r="AE129" s="1875"/>
      <c r="AF129" s="1875"/>
      <c r="AG129" s="1875"/>
      <c r="AH129" s="1875"/>
      <c r="AI129" s="1875"/>
      <c r="AJ129" s="1875"/>
      <c r="AK129" s="1876"/>
      <c r="AL129" s="1880"/>
      <c r="AM129" s="1881"/>
      <c r="AN129" s="1881"/>
      <c r="AO129" s="1881"/>
      <c r="AP129" s="1881"/>
      <c r="AQ129" s="1881"/>
      <c r="AR129" s="1881"/>
      <c r="AS129" s="1881"/>
      <c r="AT129" s="1882"/>
      <c r="AU129" s="72"/>
      <c r="AV129" s="160" t="str">
        <f>IF(Q129="選択してください","NG",MID(Q129,FIND("：",Q129)+1,LEN(Q129)-FIND("：",Q129)))</f>
        <v>NG</v>
      </c>
      <c r="AW129" s="512">
        <f>IF(RIGHT(AV129,2)="不同",1,0)</f>
        <v>0</v>
      </c>
      <c r="AX129" s="586" t="s">
        <v>1618</v>
      </c>
      <c r="AZ129" s="586" t="s">
        <v>1602</v>
      </c>
      <c r="BD129" s="18"/>
      <c r="BT129" s="7"/>
      <c r="BU129" s="7"/>
      <c r="BV129" s="7"/>
      <c r="BW129" s="7"/>
      <c r="BZ129" s="304" t="s">
        <v>4817</v>
      </c>
      <c r="CA129" s="517" t="s">
        <v>4817</v>
      </c>
      <c r="CB129" s="518" t="s">
        <v>4818</v>
      </c>
      <c r="CC129" s="305"/>
      <c r="CD129" s="179"/>
      <c r="CE129" s="179"/>
      <c r="CF129" s="179"/>
      <c r="CG129" s="305"/>
      <c r="CH129" s="285" t="s">
        <v>467</v>
      </c>
      <c r="CI129" s="285" t="s">
        <v>20</v>
      </c>
      <c r="CJ129" s="285">
        <v>255</v>
      </c>
      <c r="CK129" s="285" t="s">
        <v>81</v>
      </c>
      <c r="CL129" s="285" t="s">
        <v>81</v>
      </c>
      <c r="CM129" s="285"/>
      <c r="CN129" s="285" t="s">
        <v>557</v>
      </c>
      <c r="CO129" s="286" t="s">
        <v>59</v>
      </c>
      <c r="CP129" s="287"/>
      <c r="CQ129" s="167"/>
      <c r="CR129" s="173"/>
      <c r="CS129" s="173"/>
      <c r="CT129" s="173"/>
      <c r="CU129" s="173"/>
      <c r="CV129" s="169"/>
      <c r="DE129" s="293"/>
      <c r="DF129" s="173"/>
      <c r="DO129" s="304"/>
      <c r="DP129" s="304"/>
      <c r="DV129" s="305"/>
      <c r="DX129" s="177"/>
      <c r="DY129" s="177"/>
    </row>
    <row r="130" spans="1:129" ht="19.5" hidden="1" customHeight="1">
      <c r="A130" s="545" t="s">
        <v>1210</v>
      </c>
      <c r="B130" s="84"/>
      <c r="C130" s="1911"/>
      <c r="D130" s="1851"/>
      <c r="E130" s="1851"/>
      <c r="F130" s="1851"/>
      <c r="G130" s="1851"/>
      <c r="H130" s="1851"/>
      <c r="I130" s="1852"/>
      <c r="J130" s="1868"/>
      <c r="K130" s="1869"/>
      <c r="L130" s="1869"/>
      <c r="M130" s="1869"/>
      <c r="N130" s="1869"/>
      <c r="O130" s="1869"/>
      <c r="P130" s="1870"/>
      <c r="Q130" s="1886" t="s">
        <v>1588</v>
      </c>
      <c r="R130" s="1886"/>
      <c r="S130" s="1886"/>
      <c r="T130" s="1887"/>
      <c r="U130" s="1888"/>
      <c r="V130" s="1888"/>
      <c r="W130" s="1888"/>
      <c r="X130" s="1888"/>
      <c r="Y130" s="1888"/>
      <c r="Z130" s="1889"/>
      <c r="AA130" s="1886" t="s">
        <v>1589</v>
      </c>
      <c r="AB130" s="1886"/>
      <c r="AC130" s="1886"/>
      <c r="AD130" s="1887"/>
      <c r="AE130" s="1888"/>
      <c r="AF130" s="1888"/>
      <c r="AG130" s="1888"/>
      <c r="AH130" s="1888"/>
      <c r="AI130" s="1888"/>
      <c r="AJ130" s="1888"/>
      <c r="AK130" s="1889"/>
      <c r="AL130" s="1880" t="s">
        <v>1590</v>
      </c>
      <c r="AM130" s="1881"/>
      <c r="AN130" s="1881"/>
      <c r="AO130" s="1881"/>
      <c r="AP130" s="1881"/>
      <c r="AQ130" s="1881"/>
      <c r="AR130" s="1881"/>
      <c r="AS130" s="1881"/>
      <c r="AT130" s="1882"/>
      <c r="AU130" s="72"/>
      <c r="AV130" s="18" t="str">
        <f>IF(AND(AW129=1,OR(T130="",AD130="")),"NG","OK")</f>
        <v>OK</v>
      </c>
      <c r="AX130" s="586" t="s">
        <v>1619</v>
      </c>
      <c r="AZ130" s="586" t="s">
        <v>1560</v>
      </c>
      <c r="BT130" s="7"/>
      <c r="BU130" s="7"/>
      <c r="BV130" s="7"/>
      <c r="BW130" s="7"/>
      <c r="BZ130" s="517" t="s">
        <v>4856</v>
      </c>
      <c r="CA130" s="517" t="s">
        <v>4856</v>
      </c>
      <c r="CB130" s="518" t="s">
        <v>4857</v>
      </c>
      <c r="CC130" s="305"/>
      <c r="CD130" s="179"/>
      <c r="CE130" s="179"/>
      <c r="CF130" s="179"/>
      <c r="CG130" s="305"/>
      <c r="CH130" s="285" t="s">
        <v>468</v>
      </c>
      <c r="CI130" s="285" t="s">
        <v>20</v>
      </c>
      <c r="CJ130" s="285">
        <v>120</v>
      </c>
      <c r="CK130" s="285" t="s">
        <v>383</v>
      </c>
      <c r="CL130" s="285" t="s">
        <v>383</v>
      </c>
      <c r="CM130" s="285"/>
      <c r="CN130" s="285" t="s">
        <v>554</v>
      </c>
      <c r="CO130" s="303" t="s">
        <v>58</v>
      </c>
      <c r="CP130" s="287"/>
      <c r="CQ130" s="167"/>
      <c r="CR130" s="173"/>
      <c r="CS130" s="173"/>
      <c r="CT130" s="173"/>
      <c r="CU130" s="173"/>
      <c r="CV130" s="169"/>
      <c r="DE130" s="293"/>
      <c r="DF130" s="173"/>
      <c r="DO130" s="304"/>
      <c r="DP130" s="304"/>
      <c r="DV130" s="305"/>
      <c r="DX130" s="177"/>
      <c r="DY130" s="177"/>
    </row>
    <row r="131" spans="1:129" ht="19.5" hidden="1" customHeight="1">
      <c r="A131" s="545" t="s">
        <v>1210</v>
      </c>
      <c r="B131" s="84"/>
      <c r="C131" s="1911"/>
      <c r="D131" s="1851"/>
      <c r="E131" s="1851"/>
      <c r="F131" s="1851"/>
      <c r="G131" s="1851"/>
      <c r="H131" s="1851"/>
      <c r="I131" s="1852"/>
      <c r="J131" s="1828" t="s">
        <v>1596</v>
      </c>
      <c r="K131" s="1829"/>
      <c r="L131" s="1829"/>
      <c r="M131" s="1829"/>
      <c r="N131" s="1829"/>
      <c r="O131" s="1829"/>
      <c r="P131" s="1830"/>
      <c r="Q131" s="1834"/>
      <c r="R131" s="1835"/>
      <c r="S131" s="1835"/>
      <c r="T131" s="1835"/>
      <c r="U131" s="1835"/>
      <c r="V131" s="1835"/>
      <c r="W131" s="1835"/>
      <c r="X131" s="1835"/>
      <c r="Y131" s="1835"/>
      <c r="Z131" s="1835"/>
      <c r="AA131" s="1835"/>
      <c r="AB131" s="1835"/>
      <c r="AC131" s="1835"/>
      <c r="AD131" s="1835"/>
      <c r="AE131" s="1835"/>
      <c r="AF131" s="1835"/>
      <c r="AG131" s="1835"/>
      <c r="AH131" s="1835"/>
      <c r="AI131" s="1835"/>
      <c r="AJ131" s="1835"/>
      <c r="AK131" s="1835"/>
      <c r="AL131" s="1835"/>
      <c r="AM131" s="1835"/>
      <c r="AN131" s="1835"/>
      <c r="AO131" s="1835"/>
      <c r="AP131" s="1835"/>
      <c r="AQ131" s="1835"/>
      <c r="AR131" s="1835"/>
      <c r="AS131" s="1835"/>
      <c r="AT131" s="1836"/>
      <c r="AU131" s="72"/>
      <c r="AX131" s="586" t="s">
        <v>1620</v>
      </c>
      <c r="AZ131" s="587" t="s">
        <v>1561</v>
      </c>
      <c r="BT131" s="7"/>
      <c r="BU131" s="7"/>
      <c r="BV131" s="7"/>
      <c r="BW131" s="7"/>
      <c r="BZ131" s="304" t="s">
        <v>4860</v>
      </c>
      <c r="CA131" s="517" t="s">
        <v>4860</v>
      </c>
      <c r="CB131" s="518" t="s">
        <v>4861</v>
      </c>
      <c r="CC131" s="305"/>
      <c r="CD131" s="179"/>
      <c r="CE131" s="179"/>
      <c r="CF131" s="179"/>
      <c r="CG131" s="305"/>
      <c r="CH131" s="285" t="s">
        <v>469</v>
      </c>
      <c r="CI131" s="285" t="s">
        <v>20</v>
      </c>
      <c r="CJ131" s="285">
        <v>120</v>
      </c>
      <c r="CK131" s="285" t="s">
        <v>81</v>
      </c>
      <c r="CL131" s="285" t="s">
        <v>81</v>
      </c>
      <c r="CM131" s="285"/>
      <c r="CN131" s="285" t="s">
        <v>554</v>
      </c>
      <c r="CO131" s="303" t="s">
        <v>57</v>
      </c>
      <c r="CP131" s="287"/>
      <c r="CQ131" s="167"/>
      <c r="CR131" s="173"/>
      <c r="CS131" s="173"/>
      <c r="CT131" s="173"/>
      <c r="CU131" s="173"/>
      <c r="CV131" s="169"/>
      <c r="DE131" s="293"/>
      <c r="DF131" s="173"/>
      <c r="DO131" s="304"/>
      <c r="DP131" s="304"/>
      <c r="DV131" s="305"/>
      <c r="DX131" s="177"/>
      <c r="DY131" s="177"/>
    </row>
    <row r="132" spans="1:129" ht="19.5" hidden="1" customHeight="1">
      <c r="A132" s="545" t="s">
        <v>1210</v>
      </c>
      <c r="B132" s="84"/>
      <c r="C132" s="1911"/>
      <c r="D132" s="1851"/>
      <c r="E132" s="1851"/>
      <c r="F132" s="1851"/>
      <c r="G132" s="1851"/>
      <c r="H132" s="1851"/>
      <c r="I132" s="1852"/>
      <c r="J132" s="1831"/>
      <c r="K132" s="1832"/>
      <c r="L132" s="1832"/>
      <c r="M132" s="1832"/>
      <c r="N132" s="1832"/>
      <c r="O132" s="1832"/>
      <c r="P132" s="1833"/>
      <c r="Q132" s="1837"/>
      <c r="R132" s="1838"/>
      <c r="S132" s="1838"/>
      <c r="T132" s="1838"/>
      <c r="U132" s="1838"/>
      <c r="V132" s="1838"/>
      <c r="W132" s="1838"/>
      <c r="X132" s="1838"/>
      <c r="Y132" s="1838"/>
      <c r="Z132" s="1838"/>
      <c r="AA132" s="1838"/>
      <c r="AB132" s="1838"/>
      <c r="AC132" s="1838"/>
      <c r="AD132" s="1838"/>
      <c r="AE132" s="1838"/>
      <c r="AF132" s="1838"/>
      <c r="AG132" s="1838"/>
      <c r="AH132" s="1838"/>
      <c r="AI132" s="1838"/>
      <c r="AJ132" s="1838"/>
      <c r="AK132" s="1838"/>
      <c r="AL132" s="1838"/>
      <c r="AM132" s="1838"/>
      <c r="AN132" s="1838"/>
      <c r="AO132" s="1838"/>
      <c r="AP132" s="1838"/>
      <c r="AQ132" s="1838"/>
      <c r="AR132" s="1838"/>
      <c r="AS132" s="1838"/>
      <c r="AT132" s="1839"/>
      <c r="AU132" s="72"/>
      <c r="AW132" s="594"/>
      <c r="AX132" s="586" t="s">
        <v>1621</v>
      </c>
      <c r="BT132" s="7"/>
      <c r="BU132" s="7"/>
      <c r="BV132" s="7"/>
      <c r="BW132" s="7"/>
      <c r="BX132" s="5"/>
      <c r="BZ132" s="16"/>
      <c r="CA132" s="517"/>
      <c r="CB132" s="518"/>
      <c r="CC132" s="305"/>
      <c r="CD132" s="179"/>
      <c r="CE132" s="179"/>
      <c r="CF132" s="179"/>
      <c r="CG132" s="305"/>
      <c r="CH132" s="285" t="s">
        <v>470</v>
      </c>
      <c r="CI132" s="285" t="s">
        <v>20</v>
      </c>
      <c r="CJ132" s="285">
        <v>120</v>
      </c>
      <c r="CK132" s="285" t="s">
        <v>471</v>
      </c>
      <c r="CL132" s="285" t="s">
        <v>471</v>
      </c>
      <c r="CM132" s="285"/>
      <c r="CN132" s="285" t="s">
        <v>554</v>
      </c>
      <c r="CO132" s="286" t="s">
        <v>56</v>
      </c>
      <c r="CP132" s="287"/>
      <c r="CQ132" s="167"/>
      <c r="CR132" s="173"/>
      <c r="CS132" s="173"/>
      <c r="CT132" s="173"/>
      <c r="CU132" s="173"/>
      <c r="CV132" s="169"/>
      <c r="DE132" s="293"/>
      <c r="DF132" s="173"/>
      <c r="DO132" s="304"/>
      <c r="DP132" s="304"/>
      <c r="DV132" s="305"/>
      <c r="DX132" s="177"/>
      <c r="DY132" s="177"/>
    </row>
    <row r="133" spans="1:129" ht="19.5" hidden="1" customHeight="1">
      <c r="A133" s="545" t="s">
        <v>1210</v>
      </c>
      <c r="B133" s="84"/>
      <c r="C133" s="1911"/>
      <c r="D133" s="1851"/>
      <c r="E133" s="1851"/>
      <c r="F133" s="1851"/>
      <c r="G133" s="1851"/>
      <c r="H133" s="1851"/>
      <c r="I133" s="1852"/>
      <c r="J133" s="1828" t="s">
        <v>1597</v>
      </c>
      <c r="K133" s="1829"/>
      <c r="L133" s="1829"/>
      <c r="M133" s="1829"/>
      <c r="N133" s="1829"/>
      <c r="O133" s="1829"/>
      <c r="P133" s="1830"/>
      <c r="Q133" s="1835"/>
      <c r="R133" s="1835"/>
      <c r="S133" s="1835"/>
      <c r="T133" s="1835"/>
      <c r="U133" s="1835"/>
      <c r="V133" s="1835"/>
      <c r="W133" s="1835"/>
      <c r="X133" s="1835"/>
      <c r="Y133" s="1835"/>
      <c r="Z133" s="1835"/>
      <c r="AA133" s="1835"/>
      <c r="AB133" s="1835"/>
      <c r="AC133" s="1835"/>
      <c r="AD133" s="1835"/>
      <c r="AE133" s="1835"/>
      <c r="AF133" s="1835"/>
      <c r="AG133" s="1835"/>
      <c r="AH133" s="1835"/>
      <c r="AI133" s="1835"/>
      <c r="AJ133" s="1835"/>
      <c r="AK133" s="1835"/>
      <c r="AL133" s="1835"/>
      <c r="AM133" s="1835"/>
      <c r="AN133" s="1835"/>
      <c r="AO133" s="1835"/>
      <c r="AP133" s="1835"/>
      <c r="AQ133" s="1835"/>
      <c r="AR133" s="1835"/>
      <c r="AS133" s="1835"/>
      <c r="AT133" s="1843"/>
      <c r="AU133" s="72"/>
      <c r="AW133" s="594"/>
      <c r="AX133" s="586" t="s">
        <v>1622</v>
      </c>
      <c r="BT133" s="7"/>
      <c r="BU133" s="7"/>
      <c r="BV133" s="7"/>
      <c r="BW133" s="7"/>
      <c r="BX133" s="5"/>
      <c r="BZ133" s="16"/>
      <c r="CA133" s="517"/>
      <c r="CB133" s="518"/>
      <c r="CC133" s="305"/>
      <c r="CD133" s="179"/>
      <c r="CE133" s="179"/>
      <c r="CF133" s="179"/>
      <c r="CG133" s="305"/>
      <c r="CH133" s="285" t="s">
        <v>55</v>
      </c>
      <c r="CI133" s="285" t="s">
        <v>20</v>
      </c>
      <c r="CJ133" s="285">
        <v>120</v>
      </c>
      <c r="CK133" s="285" t="s">
        <v>81</v>
      </c>
      <c r="CL133" s="285" t="s">
        <v>81</v>
      </c>
      <c r="CM133" s="285"/>
      <c r="CN133" s="285" t="s">
        <v>554</v>
      </c>
      <c r="CO133" s="286" t="s">
        <v>54</v>
      </c>
      <c r="CP133" s="287"/>
      <c r="CQ133" s="167"/>
      <c r="CR133" s="173"/>
      <c r="CS133" s="173"/>
      <c r="CT133" s="173"/>
      <c r="CU133" s="173"/>
      <c r="CV133" s="169"/>
      <c r="DE133" s="293"/>
      <c r="DF133" s="173"/>
      <c r="DO133" s="304"/>
      <c r="DP133" s="304"/>
      <c r="DV133" s="305"/>
      <c r="DX133" s="177"/>
      <c r="DY133" s="177"/>
    </row>
    <row r="134" spans="1:129" ht="19.5" hidden="1" customHeight="1">
      <c r="A134" s="545" t="s">
        <v>1210</v>
      </c>
      <c r="B134" s="84"/>
      <c r="C134" s="1911"/>
      <c r="D134" s="1851"/>
      <c r="E134" s="1851"/>
      <c r="F134" s="1851"/>
      <c r="G134" s="1851"/>
      <c r="H134" s="1851"/>
      <c r="I134" s="1852"/>
      <c r="J134" s="1840"/>
      <c r="K134" s="1841"/>
      <c r="L134" s="1841"/>
      <c r="M134" s="1841"/>
      <c r="N134" s="1841"/>
      <c r="O134" s="1841"/>
      <c r="P134" s="1842"/>
      <c r="Q134" s="1844"/>
      <c r="R134" s="1844"/>
      <c r="S134" s="1844"/>
      <c r="T134" s="1844"/>
      <c r="U134" s="1844"/>
      <c r="V134" s="1844"/>
      <c r="W134" s="1844"/>
      <c r="X134" s="1844"/>
      <c r="Y134" s="1844"/>
      <c r="Z134" s="1844"/>
      <c r="AA134" s="1844"/>
      <c r="AB134" s="1844"/>
      <c r="AC134" s="1844"/>
      <c r="AD134" s="1844"/>
      <c r="AE134" s="1844"/>
      <c r="AF134" s="1844"/>
      <c r="AG134" s="1844"/>
      <c r="AH134" s="1844"/>
      <c r="AI134" s="1844"/>
      <c r="AJ134" s="1844"/>
      <c r="AK134" s="1844"/>
      <c r="AL134" s="1844"/>
      <c r="AM134" s="1844"/>
      <c r="AN134" s="1844"/>
      <c r="AO134" s="1844"/>
      <c r="AP134" s="1844"/>
      <c r="AQ134" s="1844"/>
      <c r="AR134" s="1844"/>
      <c r="AS134" s="1844"/>
      <c r="AT134" s="1845"/>
      <c r="AU134" s="72"/>
      <c r="AX134" s="586" t="s">
        <v>1623</v>
      </c>
      <c r="BT134" s="7"/>
      <c r="BU134" s="7"/>
      <c r="BV134" s="7"/>
      <c r="BW134" s="7"/>
      <c r="BX134" s="5"/>
      <c r="BZ134" s="16"/>
      <c r="CA134" s="517"/>
      <c r="CB134" s="518"/>
      <c r="CC134" s="305"/>
      <c r="CD134" s="179"/>
      <c r="CE134" s="179"/>
      <c r="CF134" s="179"/>
      <c r="CG134" s="305"/>
      <c r="CH134" s="285" t="s">
        <v>472</v>
      </c>
      <c r="CI134" s="285" t="s">
        <v>18</v>
      </c>
      <c r="CJ134" s="285">
        <v>1</v>
      </c>
      <c r="CK134" s="285" t="s">
        <v>19</v>
      </c>
      <c r="CL134" s="285" t="s">
        <v>19</v>
      </c>
      <c r="CM134" s="285" t="s">
        <v>456</v>
      </c>
      <c r="CN134" s="301" t="s">
        <v>558</v>
      </c>
      <c r="CO134" s="286" t="s">
        <v>53</v>
      </c>
      <c r="CP134" s="302"/>
      <c r="CQ134" s="167"/>
      <c r="CR134" s="173"/>
      <c r="CS134" s="173"/>
      <c r="CT134" s="173"/>
      <c r="CU134" s="173"/>
      <c r="CV134" s="169"/>
      <c r="DE134" s="293"/>
      <c r="DF134" s="173"/>
      <c r="DO134" s="304"/>
      <c r="DP134" s="304"/>
      <c r="DV134" s="305"/>
      <c r="DX134" s="177"/>
      <c r="DY134" s="177"/>
    </row>
    <row r="135" spans="1:129" ht="19.5" hidden="1" customHeight="1">
      <c r="A135" s="545" t="s">
        <v>1210</v>
      </c>
      <c r="B135" s="84"/>
      <c r="C135" s="1911"/>
      <c r="D135" s="1851"/>
      <c r="E135" s="1851"/>
      <c r="F135" s="1851"/>
      <c r="G135" s="1851"/>
      <c r="H135" s="1851"/>
      <c r="I135" s="1852"/>
      <c r="J135" s="1831"/>
      <c r="K135" s="1832"/>
      <c r="L135" s="1832"/>
      <c r="M135" s="1832"/>
      <c r="N135" s="1832"/>
      <c r="O135" s="1832"/>
      <c r="P135" s="1833"/>
      <c r="Q135" s="1838"/>
      <c r="R135" s="1838"/>
      <c r="S135" s="1838"/>
      <c r="T135" s="1838"/>
      <c r="U135" s="1838"/>
      <c r="V135" s="1838"/>
      <c r="W135" s="1838"/>
      <c r="X135" s="1838"/>
      <c r="Y135" s="1838"/>
      <c r="Z135" s="1838"/>
      <c r="AA135" s="1838"/>
      <c r="AB135" s="1838"/>
      <c r="AC135" s="1838"/>
      <c r="AD135" s="1838"/>
      <c r="AE135" s="1838"/>
      <c r="AF135" s="1838"/>
      <c r="AG135" s="1838"/>
      <c r="AH135" s="1838"/>
      <c r="AI135" s="1838"/>
      <c r="AJ135" s="1838"/>
      <c r="AK135" s="1838"/>
      <c r="AL135" s="1838"/>
      <c r="AM135" s="1838"/>
      <c r="AN135" s="1838"/>
      <c r="AO135" s="1838"/>
      <c r="AP135" s="1838"/>
      <c r="AQ135" s="1838"/>
      <c r="AR135" s="1838"/>
      <c r="AS135" s="1838"/>
      <c r="AT135" s="1846"/>
      <c r="AU135" s="72"/>
      <c r="AX135" s="586" t="s">
        <v>1624</v>
      </c>
      <c r="BT135" s="7"/>
      <c r="BU135" s="7"/>
      <c r="BV135" s="7"/>
      <c r="BW135" s="7"/>
      <c r="BX135" s="5"/>
      <c r="BZ135" s="16"/>
      <c r="CA135" s="517"/>
      <c r="CB135" s="518"/>
      <c r="CC135" s="305"/>
      <c r="CD135" s="179"/>
      <c r="CE135" s="179"/>
      <c r="CF135" s="179"/>
      <c r="CG135" s="305"/>
      <c r="CH135" s="285" t="s">
        <v>473</v>
      </c>
      <c r="CI135" s="285" t="s">
        <v>20</v>
      </c>
      <c r="CJ135" s="285">
        <v>255</v>
      </c>
      <c r="CK135" s="285" t="s">
        <v>19</v>
      </c>
      <c r="CL135" s="285" t="s">
        <v>19</v>
      </c>
      <c r="CM135" s="307"/>
      <c r="CN135" s="301" t="s">
        <v>559</v>
      </c>
      <c r="CO135" s="286" t="s">
        <v>52</v>
      </c>
      <c r="CP135" s="302"/>
      <c r="CQ135" s="167"/>
      <c r="CR135" s="173"/>
      <c r="CS135" s="173"/>
      <c r="CT135" s="173"/>
      <c r="CU135" s="173"/>
      <c r="CV135" s="169"/>
      <c r="DE135" s="293"/>
      <c r="DF135" s="173"/>
      <c r="DO135" s="304"/>
      <c r="DP135" s="304"/>
      <c r="DV135" s="305"/>
      <c r="DX135" s="177"/>
      <c r="DY135" s="177"/>
    </row>
    <row r="136" spans="1:129" ht="19.5" hidden="1" customHeight="1">
      <c r="A136" s="545" t="s">
        <v>1210</v>
      </c>
      <c r="B136" s="84"/>
      <c r="C136" s="1911"/>
      <c r="D136" s="1851"/>
      <c r="E136" s="1851"/>
      <c r="F136" s="1851"/>
      <c r="G136" s="1851"/>
      <c r="H136" s="1851"/>
      <c r="I136" s="1852"/>
      <c r="J136" s="1847" t="s">
        <v>1652</v>
      </c>
      <c r="K136" s="1848"/>
      <c r="L136" s="1848"/>
      <c r="M136" s="1848"/>
      <c r="N136" s="1848"/>
      <c r="O136" s="1848"/>
      <c r="P136" s="1849"/>
      <c r="Q136" s="1856" t="s">
        <v>1660</v>
      </c>
      <c r="R136" s="1857"/>
      <c r="S136" s="1857"/>
      <c r="T136" s="1857"/>
      <c r="U136" s="1857"/>
      <c r="V136" s="1857"/>
      <c r="W136" s="1857"/>
      <c r="X136" s="1857"/>
      <c r="Y136" s="1857"/>
      <c r="Z136" s="1857"/>
      <c r="AA136" s="1857"/>
      <c r="AB136" s="1857"/>
      <c r="AC136" s="1857"/>
      <c r="AD136" s="1857"/>
      <c r="AE136" s="1857"/>
      <c r="AF136" s="1857"/>
      <c r="AG136" s="1857"/>
      <c r="AH136" s="1857"/>
      <c r="AI136" s="1857"/>
      <c r="AJ136" s="1857"/>
      <c r="AK136" s="1857"/>
      <c r="AL136" s="1857"/>
      <c r="AM136" s="1857"/>
      <c r="AN136" s="1857"/>
      <c r="AO136" s="1857"/>
      <c r="AP136" s="1857"/>
      <c r="AQ136" s="1857"/>
      <c r="AR136" s="1857"/>
      <c r="AS136" s="1857"/>
      <c r="AT136" s="1858"/>
      <c r="AU136" s="72"/>
      <c r="AX136" s="586" t="s">
        <v>1625</v>
      </c>
      <c r="BT136" s="7"/>
      <c r="BU136" s="7"/>
      <c r="BV136" s="7"/>
      <c r="BW136" s="7"/>
      <c r="BZ136" s="5"/>
      <c r="CA136" s="517"/>
      <c r="CB136" s="518"/>
      <c r="CC136" s="305"/>
      <c r="CD136" s="179"/>
      <c r="CE136" s="179"/>
      <c r="CF136" s="179"/>
      <c r="CG136" s="305"/>
      <c r="CH136" s="285" t="s">
        <v>474</v>
      </c>
      <c r="CI136" s="285" t="s">
        <v>20</v>
      </c>
      <c r="CJ136" s="285">
        <v>255</v>
      </c>
      <c r="CK136" s="285" t="s">
        <v>19</v>
      </c>
      <c r="CL136" s="285" t="s">
        <v>19</v>
      </c>
      <c r="CM136" s="307"/>
      <c r="CN136" s="301" t="s">
        <v>559</v>
      </c>
      <c r="CO136" s="286" t="s">
        <v>51</v>
      </c>
      <c r="CP136" s="302"/>
      <c r="CQ136" s="167"/>
      <c r="CR136" s="173"/>
      <c r="CS136" s="173"/>
      <c r="CT136" s="173"/>
      <c r="CU136" s="173"/>
      <c r="CV136" s="169"/>
      <c r="DE136" s="293"/>
      <c r="DF136" s="173"/>
      <c r="DO136" s="304"/>
      <c r="DP136" s="314"/>
      <c r="DQ136" s="540"/>
      <c r="DR136" s="540"/>
      <c r="DS136" s="540"/>
      <c r="DT136" s="540"/>
      <c r="DU136" s="540"/>
      <c r="DV136" s="305"/>
      <c r="DX136" s="177"/>
      <c r="DY136" s="177"/>
    </row>
    <row r="137" spans="1:129" ht="19.5" hidden="1" customHeight="1">
      <c r="A137" s="545" t="s">
        <v>1210</v>
      </c>
      <c r="B137" s="84"/>
      <c r="C137" s="1911"/>
      <c r="D137" s="1851"/>
      <c r="E137" s="1851"/>
      <c r="F137" s="1851"/>
      <c r="G137" s="1851"/>
      <c r="H137" s="1851"/>
      <c r="I137" s="1852"/>
      <c r="J137" s="1850"/>
      <c r="K137" s="1851"/>
      <c r="L137" s="1851"/>
      <c r="M137" s="1851"/>
      <c r="N137" s="1851"/>
      <c r="O137" s="1851"/>
      <c r="P137" s="1852"/>
      <c r="Q137" s="1859"/>
      <c r="R137" s="1860"/>
      <c r="S137" s="1860"/>
      <c r="T137" s="1860"/>
      <c r="U137" s="1860"/>
      <c r="V137" s="1860"/>
      <c r="W137" s="1860"/>
      <c r="X137" s="1860"/>
      <c r="Y137" s="1860"/>
      <c r="Z137" s="1860"/>
      <c r="AA137" s="1860"/>
      <c r="AB137" s="1860"/>
      <c r="AC137" s="1860"/>
      <c r="AD137" s="1860"/>
      <c r="AE137" s="1860"/>
      <c r="AF137" s="1860"/>
      <c r="AG137" s="1860"/>
      <c r="AH137" s="1860"/>
      <c r="AI137" s="1860"/>
      <c r="AJ137" s="1860"/>
      <c r="AK137" s="1860"/>
      <c r="AL137" s="1860"/>
      <c r="AM137" s="1860"/>
      <c r="AN137" s="1860"/>
      <c r="AO137" s="1860"/>
      <c r="AP137" s="1860"/>
      <c r="AQ137" s="1860"/>
      <c r="AR137" s="1860"/>
      <c r="AS137" s="1860"/>
      <c r="AT137" s="1861"/>
      <c r="AU137" s="72"/>
      <c r="AX137" s="586" t="s">
        <v>1601</v>
      </c>
      <c r="BT137" s="7"/>
      <c r="BU137" s="7"/>
      <c r="BV137" s="7"/>
      <c r="BW137" s="7"/>
      <c r="BX137" s="5"/>
      <c r="BZ137" s="16"/>
      <c r="CA137" s="517"/>
      <c r="CB137" s="518"/>
      <c r="CC137" s="305"/>
      <c r="CD137" s="179"/>
      <c r="CE137" s="179"/>
      <c r="CF137" s="179"/>
      <c r="CG137" s="305"/>
      <c r="CH137" s="285" t="s">
        <v>475</v>
      </c>
      <c r="CI137" s="285" t="s">
        <v>18</v>
      </c>
      <c r="CJ137" s="285">
        <v>1</v>
      </c>
      <c r="CK137" s="285" t="s">
        <v>19</v>
      </c>
      <c r="CL137" s="285" t="s">
        <v>19</v>
      </c>
      <c r="CM137" s="285" t="s">
        <v>456</v>
      </c>
      <c r="CN137" s="301" t="s">
        <v>560</v>
      </c>
      <c r="CO137" s="286" t="s">
        <v>50</v>
      </c>
      <c r="CP137" s="302"/>
      <c r="CQ137" s="167"/>
      <c r="CR137" s="173"/>
      <c r="CS137" s="173"/>
      <c r="CT137" s="173"/>
      <c r="CU137" s="173"/>
      <c r="CV137" s="169"/>
      <c r="CW137" s="275"/>
      <c r="DE137" s="293"/>
      <c r="DF137" s="173"/>
      <c r="DO137" s="304"/>
      <c r="DP137" s="314"/>
      <c r="DQ137" s="540"/>
      <c r="DR137" s="540"/>
      <c r="DS137" s="540"/>
      <c r="DT137" s="540"/>
      <c r="DU137" s="540"/>
      <c r="DV137" s="305"/>
      <c r="DX137" s="177"/>
      <c r="DY137" s="177"/>
    </row>
    <row r="138" spans="1:129" ht="19.5" hidden="1" customHeight="1">
      <c r="A138" s="545" t="s">
        <v>1210</v>
      </c>
      <c r="B138" s="84"/>
      <c r="C138" s="1911"/>
      <c r="D138" s="1851"/>
      <c r="E138" s="1851"/>
      <c r="F138" s="1851"/>
      <c r="G138" s="1851"/>
      <c r="H138" s="1851"/>
      <c r="I138" s="1852"/>
      <c r="J138" s="1850"/>
      <c r="K138" s="1851"/>
      <c r="L138" s="1851"/>
      <c r="M138" s="1851"/>
      <c r="N138" s="1851"/>
      <c r="O138" s="1851"/>
      <c r="P138" s="1852"/>
      <c r="Q138" s="1859"/>
      <c r="R138" s="1860"/>
      <c r="S138" s="1860"/>
      <c r="T138" s="1860"/>
      <c r="U138" s="1860"/>
      <c r="V138" s="1860"/>
      <c r="W138" s="1860"/>
      <c r="X138" s="1860"/>
      <c r="Y138" s="1860"/>
      <c r="Z138" s="1860"/>
      <c r="AA138" s="1860"/>
      <c r="AB138" s="1860"/>
      <c r="AC138" s="1860"/>
      <c r="AD138" s="1860"/>
      <c r="AE138" s="1860"/>
      <c r="AF138" s="1860"/>
      <c r="AG138" s="1860"/>
      <c r="AH138" s="1860"/>
      <c r="AI138" s="1860"/>
      <c r="AJ138" s="1860"/>
      <c r="AK138" s="1860"/>
      <c r="AL138" s="1860"/>
      <c r="AM138" s="1860"/>
      <c r="AN138" s="1860"/>
      <c r="AO138" s="1860"/>
      <c r="AP138" s="1860"/>
      <c r="AQ138" s="1860"/>
      <c r="AR138" s="1860"/>
      <c r="AS138" s="1860"/>
      <c r="AT138" s="1861"/>
      <c r="AU138" s="72"/>
      <c r="AX138" s="586" t="s">
        <v>1626</v>
      </c>
      <c r="BT138" s="7"/>
      <c r="BU138" s="7"/>
      <c r="BV138" s="7"/>
      <c r="BW138" s="7"/>
      <c r="BZ138" s="5"/>
      <c r="CA138" s="517"/>
      <c r="CB138" s="518"/>
      <c r="CC138" s="305"/>
      <c r="CD138" s="179"/>
      <c r="CE138" s="179"/>
      <c r="CF138" s="179"/>
      <c r="CG138" s="305"/>
      <c r="CH138" s="285" t="s">
        <v>476</v>
      </c>
      <c r="CI138" s="285" t="s">
        <v>20</v>
      </c>
      <c r="CJ138" s="285">
        <v>255</v>
      </c>
      <c r="CK138" s="285" t="s">
        <v>19</v>
      </c>
      <c r="CL138" s="285" t="s">
        <v>19</v>
      </c>
      <c r="CM138" s="307"/>
      <c r="CN138" s="301" t="s">
        <v>561</v>
      </c>
      <c r="CO138" s="286" t="s">
        <v>49</v>
      </c>
      <c r="CP138" s="302"/>
      <c r="CQ138" s="167"/>
      <c r="CR138" s="173"/>
      <c r="CS138" s="173"/>
      <c r="CT138" s="173"/>
      <c r="CU138" s="173"/>
      <c r="CV138" s="169"/>
      <c r="CW138" s="275"/>
      <c r="DE138" s="293"/>
      <c r="DF138" s="173"/>
      <c r="DO138" s="304"/>
      <c r="DP138" s="314"/>
      <c r="DQ138" s="540"/>
      <c r="DR138" s="540"/>
      <c r="DS138" s="540"/>
      <c r="DT138" s="540"/>
      <c r="DU138" s="540"/>
      <c r="DV138" s="305"/>
      <c r="DX138" s="177"/>
      <c r="DY138" s="177"/>
    </row>
    <row r="139" spans="1:129" ht="19.5" hidden="1" customHeight="1">
      <c r="A139" s="545" t="s">
        <v>1210</v>
      </c>
      <c r="B139" s="84"/>
      <c r="C139" s="1911"/>
      <c r="D139" s="1851"/>
      <c r="E139" s="1851"/>
      <c r="F139" s="1851"/>
      <c r="G139" s="1851"/>
      <c r="H139" s="1851"/>
      <c r="I139" s="1852"/>
      <c r="J139" s="1850"/>
      <c r="K139" s="1851"/>
      <c r="L139" s="1851"/>
      <c r="M139" s="1851"/>
      <c r="N139" s="1851"/>
      <c r="O139" s="1851"/>
      <c r="P139" s="1852"/>
      <c r="Q139" s="1859"/>
      <c r="R139" s="1860"/>
      <c r="S139" s="1860"/>
      <c r="T139" s="1860"/>
      <c r="U139" s="1860"/>
      <c r="V139" s="1860"/>
      <c r="W139" s="1860"/>
      <c r="X139" s="1860"/>
      <c r="Y139" s="1860"/>
      <c r="Z139" s="1860"/>
      <c r="AA139" s="1860"/>
      <c r="AB139" s="1860"/>
      <c r="AC139" s="1860"/>
      <c r="AD139" s="1860"/>
      <c r="AE139" s="1860"/>
      <c r="AF139" s="1860"/>
      <c r="AG139" s="1860"/>
      <c r="AH139" s="1860"/>
      <c r="AI139" s="1860"/>
      <c r="AJ139" s="1860"/>
      <c r="AK139" s="1860"/>
      <c r="AL139" s="1860"/>
      <c r="AM139" s="1860"/>
      <c r="AN139" s="1860"/>
      <c r="AO139" s="1860"/>
      <c r="AP139" s="1860"/>
      <c r="AQ139" s="1860"/>
      <c r="AR139" s="1860"/>
      <c r="AS139" s="1860"/>
      <c r="AT139" s="1861"/>
      <c r="AU139" s="72"/>
      <c r="AX139" s="586" t="s">
        <v>1627</v>
      </c>
      <c r="BT139" s="7"/>
      <c r="BU139" s="7"/>
      <c r="BV139" s="7"/>
      <c r="BW139" s="7"/>
      <c r="BZ139" s="5"/>
      <c r="CA139" s="517"/>
      <c r="CB139" s="518"/>
      <c r="CC139" s="305"/>
      <c r="CD139" s="179"/>
      <c r="CE139" s="179"/>
      <c r="CF139" s="179"/>
      <c r="CG139" s="305"/>
      <c r="CH139" s="285" t="s">
        <v>477</v>
      </c>
      <c r="CI139" s="285" t="s">
        <v>20</v>
      </c>
      <c r="CJ139" s="285">
        <v>255</v>
      </c>
      <c r="CK139" s="285" t="s">
        <v>19</v>
      </c>
      <c r="CL139" s="285" t="s">
        <v>19</v>
      </c>
      <c r="CM139" s="307"/>
      <c r="CN139" s="301" t="s">
        <v>561</v>
      </c>
      <c r="CO139" s="286" t="s">
        <v>48</v>
      </c>
      <c r="CP139" s="302"/>
      <c r="CQ139" s="167"/>
      <c r="CR139" s="173"/>
      <c r="CS139" s="173"/>
      <c r="CT139" s="173"/>
      <c r="CU139" s="173"/>
      <c r="CV139" s="169"/>
      <c r="CW139" s="275"/>
      <c r="CX139" s="275"/>
      <c r="CZ139" s="173"/>
      <c r="DE139" s="293"/>
      <c r="DF139" s="173"/>
      <c r="DO139" s="314"/>
      <c r="DP139" s="5"/>
      <c r="DQ139" s="541"/>
      <c r="DR139" s="541"/>
      <c r="DS139" s="541"/>
      <c r="DT139" s="541"/>
      <c r="DU139" s="541"/>
      <c r="DV139" s="305"/>
      <c r="DX139" s="177"/>
      <c r="DY139" s="177"/>
    </row>
    <row r="140" spans="1:129" ht="19.5" hidden="1" customHeight="1">
      <c r="A140" s="545" t="s">
        <v>1210</v>
      </c>
      <c r="B140" s="84"/>
      <c r="C140" s="1911"/>
      <c r="D140" s="1851"/>
      <c r="E140" s="1851"/>
      <c r="F140" s="1851"/>
      <c r="G140" s="1851"/>
      <c r="H140" s="1851"/>
      <c r="I140" s="1852"/>
      <c r="J140" s="1850"/>
      <c r="K140" s="1851"/>
      <c r="L140" s="1851"/>
      <c r="M140" s="1851"/>
      <c r="N140" s="1851"/>
      <c r="O140" s="1851"/>
      <c r="P140" s="1852"/>
      <c r="Q140" s="1859"/>
      <c r="R140" s="1860"/>
      <c r="S140" s="1860"/>
      <c r="T140" s="1860"/>
      <c r="U140" s="1860"/>
      <c r="V140" s="1860"/>
      <c r="W140" s="1860"/>
      <c r="X140" s="1860"/>
      <c r="Y140" s="1860"/>
      <c r="Z140" s="1860"/>
      <c r="AA140" s="1860"/>
      <c r="AB140" s="1860"/>
      <c r="AC140" s="1860"/>
      <c r="AD140" s="1860"/>
      <c r="AE140" s="1860"/>
      <c r="AF140" s="1860"/>
      <c r="AG140" s="1860"/>
      <c r="AH140" s="1860"/>
      <c r="AI140" s="1860"/>
      <c r="AJ140" s="1860"/>
      <c r="AK140" s="1860"/>
      <c r="AL140" s="1860"/>
      <c r="AM140" s="1860"/>
      <c r="AN140" s="1860"/>
      <c r="AO140" s="1860"/>
      <c r="AP140" s="1860"/>
      <c r="AQ140" s="1860"/>
      <c r="AR140" s="1860"/>
      <c r="AS140" s="1860"/>
      <c r="AT140" s="1861"/>
      <c r="AU140" s="72"/>
      <c r="AX140" s="586" t="s">
        <v>1628</v>
      </c>
      <c r="BU140" s="7"/>
      <c r="BV140" s="7"/>
      <c r="BW140" s="7"/>
      <c r="BZ140" s="5"/>
      <c r="CA140" s="517"/>
      <c r="CB140" s="518"/>
      <c r="CC140" s="305"/>
      <c r="CD140" s="179"/>
      <c r="CE140" s="179"/>
      <c r="CF140" s="179"/>
      <c r="CG140" s="305"/>
      <c r="CH140" s="285" t="s">
        <v>478</v>
      </c>
      <c r="CI140" s="285" t="s">
        <v>20</v>
      </c>
      <c r="CJ140" s="285">
        <v>100</v>
      </c>
      <c r="CK140" s="285" t="s">
        <v>19</v>
      </c>
      <c r="CL140" s="285" t="s">
        <v>19</v>
      </c>
      <c r="CM140" s="307"/>
      <c r="CN140" s="301" t="s">
        <v>561</v>
      </c>
      <c r="CO140" s="286" t="s">
        <v>47</v>
      </c>
      <c r="CP140" s="302"/>
      <c r="CQ140" s="167"/>
      <c r="CR140" s="173"/>
      <c r="CS140" s="173"/>
      <c r="CT140" s="173"/>
      <c r="CU140" s="173"/>
      <c r="CV140" s="169"/>
      <c r="CX140" s="275"/>
      <c r="CZ140" s="173"/>
      <c r="DE140" s="293"/>
      <c r="DF140" s="173"/>
      <c r="DO140" s="314"/>
      <c r="DP140" s="5"/>
      <c r="DQ140" s="541"/>
      <c r="DR140" s="541"/>
      <c r="DS140" s="541"/>
      <c r="DT140" s="541"/>
      <c r="DU140" s="541"/>
      <c r="DV140" s="305"/>
      <c r="DX140" s="177"/>
      <c r="DY140" s="177"/>
    </row>
    <row r="141" spans="1:129" ht="19.5" hidden="1" customHeight="1" thickBot="1">
      <c r="A141" s="545" t="s">
        <v>1210</v>
      </c>
      <c r="B141" s="84"/>
      <c r="C141" s="1912"/>
      <c r="D141" s="1854"/>
      <c r="E141" s="1854"/>
      <c r="F141" s="1854"/>
      <c r="G141" s="1854"/>
      <c r="H141" s="1854"/>
      <c r="I141" s="1855"/>
      <c r="J141" s="1853"/>
      <c r="K141" s="1854"/>
      <c r="L141" s="1854"/>
      <c r="M141" s="1854"/>
      <c r="N141" s="1854"/>
      <c r="O141" s="1854"/>
      <c r="P141" s="1855"/>
      <c r="Q141" s="1862"/>
      <c r="R141" s="1863"/>
      <c r="S141" s="1863"/>
      <c r="T141" s="1863"/>
      <c r="U141" s="1863"/>
      <c r="V141" s="1863"/>
      <c r="W141" s="1863"/>
      <c r="X141" s="1863"/>
      <c r="Y141" s="1863"/>
      <c r="Z141" s="1863"/>
      <c r="AA141" s="1863"/>
      <c r="AB141" s="1863"/>
      <c r="AC141" s="1863"/>
      <c r="AD141" s="1863"/>
      <c r="AE141" s="1863"/>
      <c r="AF141" s="1863"/>
      <c r="AG141" s="1863"/>
      <c r="AH141" s="1863"/>
      <c r="AI141" s="1863"/>
      <c r="AJ141" s="1863"/>
      <c r="AK141" s="1863"/>
      <c r="AL141" s="1863"/>
      <c r="AM141" s="1863"/>
      <c r="AN141" s="1863"/>
      <c r="AO141" s="1863"/>
      <c r="AP141" s="1863"/>
      <c r="AQ141" s="1863"/>
      <c r="AR141" s="1863"/>
      <c r="AS141" s="1863"/>
      <c r="AT141" s="1864"/>
      <c r="AU141" s="72"/>
      <c r="AX141" s="586" t="s">
        <v>1629</v>
      </c>
      <c r="BU141" s="7"/>
      <c r="BV141" s="7"/>
      <c r="BW141" s="7"/>
      <c r="BX141" s="5"/>
      <c r="BZ141" s="5"/>
      <c r="CA141" s="517"/>
      <c r="CB141" s="518"/>
      <c r="CC141" s="305"/>
      <c r="CD141" s="179"/>
      <c r="CE141" s="179"/>
      <c r="CF141" s="179"/>
      <c r="CG141" s="305"/>
      <c r="CH141" s="308" t="s">
        <v>580</v>
      </c>
      <c r="CI141" s="309"/>
      <c r="CJ141" s="309"/>
      <c r="CK141" s="309"/>
      <c r="CL141" s="309"/>
      <c r="CM141" s="309"/>
      <c r="CN141" s="309"/>
      <c r="CO141" s="169"/>
      <c r="CP141" s="310"/>
      <c r="CQ141" s="167"/>
      <c r="CR141" s="173"/>
      <c r="CS141" s="173"/>
      <c r="CT141" s="173"/>
      <c r="CU141" s="173"/>
      <c r="CV141" s="169"/>
      <c r="CX141" s="275"/>
      <c r="CZ141" s="173"/>
      <c r="DE141" s="293"/>
      <c r="DF141" s="173"/>
      <c r="DO141" s="314"/>
      <c r="DP141" s="5"/>
      <c r="DQ141" s="541"/>
      <c r="DR141" s="541"/>
      <c r="DS141" s="541"/>
      <c r="DT141" s="541"/>
      <c r="DU141" s="541"/>
      <c r="DV141" s="305"/>
      <c r="DX141" s="177"/>
      <c r="DY141" s="177"/>
    </row>
    <row r="142" spans="1:129" ht="19.5" customHeight="1">
      <c r="A142" s="51"/>
      <c r="B142" s="84"/>
      <c r="C142" s="666"/>
      <c r="D142" s="666"/>
      <c r="E142" s="666"/>
      <c r="F142" s="666"/>
      <c r="G142" s="666"/>
      <c r="H142" s="666"/>
      <c r="I142" s="666"/>
      <c r="J142" s="683"/>
      <c r="K142" s="666"/>
      <c r="L142" s="684"/>
      <c r="M142" s="684"/>
      <c r="N142" s="684"/>
      <c r="O142" s="685"/>
      <c r="P142" s="685"/>
      <c r="Q142" s="686"/>
      <c r="R142" s="686"/>
      <c r="S142" s="686"/>
      <c r="T142" s="686"/>
      <c r="U142" s="686"/>
      <c r="V142" s="686"/>
      <c r="W142" s="686"/>
      <c r="X142" s="686"/>
      <c r="Y142" s="687"/>
      <c r="Z142" s="687"/>
      <c r="AA142" s="687"/>
      <c r="AB142" s="687"/>
      <c r="AC142" s="687"/>
      <c r="AD142" s="687"/>
      <c r="AE142" s="687"/>
      <c r="AF142" s="687"/>
      <c r="AG142" s="686"/>
      <c r="AH142" s="686"/>
      <c r="AI142" s="686"/>
      <c r="AJ142" s="686"/>
      <c r="AK142" s="688"/>
      <c r="AL142" s="688"/>
      <c r="AM142" s="689"/>
      <c r="AN142" s="689"/>
      <c r="AO142" s="688"/>
      <c r="AP142" s="688"/>
      <c r="AQ142" s="688"/>
      <c r="AR142" s="688"/>
      <c r="AS142" s="688"/>
      <c r="AT142" s="688"/>
      <c r="AU142" s="72"/>
      <c r="AX142" s="586" t="s">
        <v>1483</v>
      </c>
      <c r="BV142" s="7"/>
      <c r="BW142" s="7"/>
      <c r="BX142" s="7"/>
      <c r="BZ142" s="11"/>
      <c r="CA142" s="517"/>
      <c r="CB142" s="518"/>
      <c r="CC142" s="305"/>
      <c r="CD142" s="179"/>
      <c r="CE142" s="179"/>
      <c r="CF142" s="179"/>
      <c r="CG142" s="305"/>
      <c r="CH142" s="180" t="s">
        <v>277</v>
      </c>
      <c r="CI142" s="181" t="s">
        <v>532</v>
      </c>
      <c r="CJ142" s="181" t="s">
        <v>275</v>
      </c>
      <c r="CK142" s="180" t="s">
        <v>274</v>
      </c>
      <c r="CL142" s="180" t="s">
        <v>533</v>
      </c>
      <c r="CM142" s="180" t="s">
        <v>280</v>
      </c>
      <c r="CN142" s="180" t="s">
        <v>281</v>
      </c>
      <c r="CO142" s="180" t="s">
        <v>327</v>
      </c>
      <c r="CP142" s="180" t="s">
        <v>282</v>
      </c>
      <c r="CQ142" s="167"/>
      <c r="CR142" s="173"/>
      <c r="CS142" s="173"/>
      <c r="CT142" s="173"/>
      <c r="CU142" s="173"/>
      <c r="CV142" s="169"/>
      <c r="DE142" s="293"/>
      <c r="DF142" s="173"/>
      <c r="DO142" s="5"/>
      <c r="DP142" s="5"/>
      <c r="DQ142" s="541"/>
      <c r="DR142" s="541"/>
      <c r="DS142" s="541"/>
      <c r="DT142" s="541"/>
      <c r="DU142" s="541"/>
      <c r="DV142" s="305"/>
      <c r="DX142" s="177"/>
      <c r="DY142" s="177"/>
    </row>
    <row r="143" spans="1:129" ht="19.5" customHeight="1">
      <c r="A143" s="51"/>
      <c r="B143" s="84"/>
      <c r="C143" s="110"/>
      <c r="D143" s="110"/>
      <c r="E143" s="110"/>
      <c r="F143" s="110"/>
      <c r="G143" s="110"/>
      <c r="H143" s="110"/>
      <c r="I143" s="110"/>
      <c r="J143" s="110"/>
      <c r="K143" s="110"/>
      <c r="L143" s="53"/>
      <c r="M143" s="53"/>
      <c r="N143" s="53"/>
      <c r="O143" s="89"/>
      <c r="P143" s="89"/>
      <c r="Q143" s="54"/>
      <c r="R143" s="54"/>
      <c r="S143" s="54"/>
      <c r="T143" s="54"/>
      <c r="U143" s="54"/>
      <c r="V143" s="54"/>
      <c r="W143" s="54"/>
      <c r="X143" s="54"/>
      <c r="Y143" s="55"/>
      <c r="Z143" s="55"/>
      <c r="AA143" s="55"/>
      <c r="AB143" s="55"/>
      <c r="AC143" s="55"/>
      <c r="AD143" s="55"/>
      <c r="AE143" s="55"/>
      <c r="AF143" s="55"/>
      <c r="AG143" s="54"/>
      <c r="AH143" s="54"/>
      <c r="AI143" s="54"/>
      <c r="AJ143" s="54"/>
      <c r="AK143" s="88"/>
      <c r="AL143" s="88"/>
      <c r="AM143" s="56"/>
      <c r="AN143" s="56"/>
      <c r="AO143" s="88"/>
      <c r="AP143" s="88"/>
      <c r="AQ143" s="88"/>
      <c r="AR143" s="88"/>
      <c r="AS143" s="88"/>
      <c r="AT143" s="88"/>
      <c r="AU143" s="72"/>
      <c r="AX143" s="586" t="s">
        <v>1630</v>
      </c>
      <c r="BV143" s="7"/>
      <c r="BW143" s="7"/>
      <c r="BX143" s="7"/>
      <c r="BZ143" s="11"/>
      <c r="CA143" s="517"/>
      <c r="CB143" s="518"/>
      <c r="CC143" s="305"/>
      <c r="CD143" s="179"/>
      <c r="CE143" s="179"/>
      <c r="CF143" s="179"/>
      <c r="CG143" s="305"/>
      <c r="CH143" s="186" t="s">
        <v>267</v>
      </c>
      <c r="CI143" s="311"/>
      <c r="CJ143" s="311"/>
      <c r="CK143" s="311"/>
      <c r="CL143" s="311"/>
      <c r="CM143" s="311"/>
      <c r="CN143" s="311"/>
      <c r="CO143" s="312" t="s">
        <v>479</v>
      </c>
      <c r="CP143" s="313"/>
      <c r="CQ143" s="167"/>
      <c r="CR143" s="173"/>
      <c r="CS143" s="173"/>
      <c r="CT143" s="173"/>
      <c r="CU143" s="173"/>
      <c r="CV143" s="169"/>
      <c r="DE143" s="173"/>
      <c r="DF143" s="173"/>
      <c r="DO143" s="5"/>
      <c r="DP143" s="5"/>
      <c r="DQ143" s="541"/>
      <c r="DR143" s="541"/>
      <c r="DS143" s="541"/>
      <c r="DT143" s="541"/>
      <c r="DU143" s="541"/>
      <c r="DV143" s="305"/>
      <c r="DX143" s="177"/>
      <c r="DY143" s="177"/>
    </row>
    <row r="144" spans="1:129" ht="19.5" customHeight="1">
      <c r="A144" s="51"/>
      <c r="B144" s="84"/>
      <c r="C144" s="57" t="s">
        <v>750</v>
      </c>
      <c r="D144" s="58"/>
      <c r="E144" s="58"/>
      <c r="F144" s="58"/>
      <c r="G144" s="58"/>
      <c r="H144" s="58"/>
      <c r="I144" s="58"/>
      <c r="J144" s="58"/>
      <c r="K144" s="58"/>
      <c r="L144" s="58"/>
      <c r="M144" s="58"/>
      <c r="N144" s="59"/>
      <c r="O144" s="59"/>
      <c r="P144" s="59"/>
      <c r="Q144" s="59"/>
      <c r="R144" s="59"/>
      <c r="S144" s="59"/>
      <c r="T144" s="59"/>
      <c r="U144" s="59"/>
      <c r="V144" s="59"/>
      <c r="W144" s="59"/>
      <c r="X144" s="59"/>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72"/>
      <c r="AX144" s="586" t="s">
        <v>1631</v>
      </c>
      <c r="BV144" s="7"/>
      <c r="BW144" s="7"/>
      <c r="BX144" s="7"/>
      <c r="BZ144" s="11"/>
      <c r="CA144" s="517"/>
      <c r="CB144" s="518"/>
      <c r="CC144" s="305"/>
      <c r="CD144" s="179"/>
      <c r="CE144" s="179"/>
      <c r="CF144" s="179"/>
      <c r="CG144" s="305"/>
      <c r="CH144" s="186" t="s">
        <v>250</v>
      </c>
      <c r="CI144" s="311"/>
      <c r="CJ144" s="311"/>
      <c r="CK144" s="311"/>
      <c r="CL144" s="311"/>
      <c r="CM144" s="311"/>
      <c r="CN144" s="311"/>
      <c r="CO144" s="312" t="s">
        <v>480</v>
      </c>
      <c r="CP144" s="313"/>
      <c r="CQ144" s="167"/>
      <c r="CR144" s="173"/>
      <c r="CS144" s="173"/>
      <c r="CT144" s="173"/>
      <c r="CU144" s="173"/>
      <c r="CV144" s="169"/>
      <c r="DE144" s="173"/>
      <c r="DF144" s="173"/>
      <c r="DO144" s="5"/>
      <c r="DP144" s="5"/>
      <c r="DQ144" s="541"/>
      <c r="DR144" s="541"/>
      <c r="DS144" s="541"/>
      <c r="DT144" s="541"/>
      <c r="DU144" s="541"/>
      <c r="DV144" s="305"/>
      <c r="DX144" s="177"/>
      <c r="DY144" s="177"/>
    </row>
    <row r="145" spans="1:129" ht="19.5" customHeight="1">
      <c r="A145" s="51"/>
      <c r="B145" s="84"/>
      <c r="C145" s="1802" t="s">
        <v>779</v>
      </c>
      <c r="D145" s="1803"/>
      <c r="E145" s="1803"/>
      <c r="F145" s="1803"/>
      <c r="G145" s="1803"/>
      <c r="H145" s="1803"/>
      <c r="I145" s="1803"/>
      <c r="J145" s="1803"/>
      <c r="K145" s="1803"/>
      <c r="L145" s="1803"/>
      <c r="M145" s="1804"/>
      <c r="N145" s="1805" t="s">
        <v>778</v>
      </c>
      <c r="O145" s="1806"/>
      <c r="P145" s="1806"/>
      <c r="Q145" s="1806"/>
      <c r="R145" s="1806"/>
      <c r="S145" s="1806"/>
      <c r="T145" s="1806"/>
      <c r="U145" s="1806"/>
      <c r="V145" s="1806"/>
      <c r="W145" s="1806"/>
      <c r="X145" s="1806"/>
      <c r="Y145" s="1806"/>
      <c r="Z145" s="1806"/>
      <c r="AA145" s="1806"/>
      <c r="AB145" s="1806"/>
      <c r="AC145" s="1806"/>
      <c r="AD145" s="1806"/>
      <c r="AE145" s="1806"/>
      <c r="AF145" s="1806"/>
      <c r="AG145" s="1806"/>
      <c r="AH145" s="1806"/>
      <c r="AI145" s="1806"/>
      <c r="AJ145" s="1806"/>
      <c r="AK145" s="1806"/>
      <c r="AL145" s="1806"/>
      <c r="AM145" s="1806"/>
      <c r="AN145" s="1806"/>
      <c r="AO145" s="1806"/>
      <c r="AP145" s="1806"/>
      <c r="AQ145" s="1806"/>
      <c r="AR145" s="1806"/>
      <c r="AS145" s="1806"/>
      <c r="AT145" s="1807"/>
      <c r="AU145" s="72"/>
      <c r="AX145" s="587" t="s">
        <v>1632</v>
      </c>
      <c r="BV145" s="7"/>
      <c r="BW145" s="7"/>
      <c r="BX145" s="7"/>
      <c r="BZ145" s="11"/>
      <c r="CA145" s="517"/>
      <c r="CB145" s="518"/>
      <c r="CC145" s="305"/>
      <c r="CD145" s="179"/>
      <c r="CE145" s="179"/>
      <c r="CF145" s="179"/>
      <c r="CG145" s="305"/>
      <c r="CH145" s="186" t="s">
        <v>127</v>
      </c>
      <c r="CI145" s="311"/>
      <c r="CJ145" s="311"/>
      <c r="CK145" s="311"/>
      <c r="CL145" s="311"/>
      <c r="CM145" s="311"/>
      <c r="CN145" s="311"/>
      <c r="CO145" s="312" t="s">
        <v>481</v>
      </c>
      <c r="CP145" s="313"/>
      <c r="CQ145" s="167"/>
      <c r="CR145" s="173"/>
      <c r="CS145" s="173"/>
      <c r="CT145" s="173"/>
      <c r="CU145" s="173"/>
      <c r="CV145" s="169"/>
      <c r="DE145" s="173"/>
      <c r="DF145" s="173"/>
      <c r="DO145" s="5"/>
      <c r="DP145" s="5"/>
      <c r="DQ145" s="541"/>
      <c r="DR145" s="541"/>
      <c r="DS145" s="541"/>
      <c r="DT145" s="541"/>
      <c r="DU145" s="541"/>
      <c r="DV145" s="305"/>
      <c r="DX145" s="177"/>
      <c r="DY145" s="177"/>
    </row>
    <row r="146" spans="1:129" ht="19.5" customHeight="1">
      <c r="A146" s="51"/>
      <c r="B146" s="84"/>
      <c r="C146" s="1808" t="s">
        <v>1643</v>
      </c>
      <c r="D146" s="1809"/>
      <c r="E146" s="1809"/>
      <c r="F146" s="1809"/>
      <c r="G146" s="1809"/>
      <c r="H146" s="1809"/>
      <c r="I146" s="1809"/>
      <c r="J146" s="1809"/>
      <c r="K146" s="1809"/>
      <c r="L146" s="1809"/>
      <c r="M146" s="1810"/>
      <c r="N146" s="1814" t="s">
        <v>781</v>
      </c>
      <c r="O146" s="1815"/>
      <c r="P146" s="1815"/>
      <c r="Q146" s="1815"/>
      <c r="R146" s="1815"/>
      <c r="S146" s="1815"/>
      <c r="T146" s="1815"/>
      <c r="U146" s="1815"/>
      <c r="V146" s="1815"/>
      <c r="W146" s="1815"/>
      <c r="X146" s="1815"/>
      <c r="Y146" s="1815"/>
      <c r="Z146" s="1815"/>
      <c r="AA146" s="1815"/>
      <c r="AB146" s="1815"/>
      <c r="AC146" s="1815"/>
      <c r="AD146" s="1815"/>
      <c r="AE146" s="1815"/>
      <c r="AF146" s="1815"/>
      <c r="AG146" s="1815"/>
      <c r="AH146" s="1815"/>
      <c r="AI146" s="1815"/>
      <c r="AJ146" s="1815"/>
      <c r="AK146" s="1815"/>
      <c r="AL146" s="1815"/>
      <c r="AM146" s="1815"/>
      <c r="AN146" s="1815"/>
      <c r="AO146" s="1815"/>
      <c r="AP146" s="1815"/>
      <c r="AQ146" s="1815"/>
      <c r="AR146" s="1815"/>
      <c r="AS146" s="1815"/>
      <c r="AT146" s="1816"/>
      <c r="AU146" s="72"/>
      <c r="BV146" s="7"/>
      <c r="BW146" s="7"/>
      <c r="BX146" s="7"/>
      <c r="BZ146" s="11"/>
      <c r="CA146" s="517"/>
      <c r="CB146" s="518"/>
      <c r="CC146" s="305"/>
      <c r="CD146" s="179"/>
      <c r="CE146" s="179"/>
      <c r="CF146" s="179"/>
      <c r="CG146" s="305"/>
      <c r="CH146" s="186" t="s">
        <v>126</v>
      </c>
      <c r="CI146" s="311"/>
      <c r="CJ146" s="311"/>
      <c r="CK146" s="311"/>
      <c r="CL146" s="311"/>
      <c r="CM146" s="311"/>
      <c r="CN146" s="311"/>
      <c r="CO146" s="312" t="s">
        <v>482</v>
      </c>
      <c r="CP146" s="313"/>
      <c r="CQ146" s="167"/>
      <c r="CR146" s="173"/>
      <c r="CS146" s="173"/>
      <c r="CT146" s="173"/>
      <c r="CU146" s="173"/>
      <c r="CV146" s="169"/>
      <c r="DE146" s="173"/>
      <c r="DF146" s="173"/>
      <c r="DO146" s="5"/>
      <c r="DP146" s="5"/>
      <c r="DQ146" s="541"/>
      <c r="DR146" s="541"/>
      <c r="DS146" s="541"/>
      <c r="DT146" s="541"/>
      <c r="DU146" s="541"/>
      <c r="DV146" s="305"/>
      <c r="DX146" s="177"/>
      <c r="DY146" s="177"/>
    </row>
    <row r="147" spans="1:129" ht="19.5" customHeight="1">
      <c r="A147" s="51"/>
      <c r="B147" s="84"/>
      <c r="C147" s="1811"/>
      <c r="D147" s="1812"/>
      <c r="E147" s="1812"/>
      <c r="F147" s="1812"/>
      <c r="G147" s="1812"/>
      <c r="H147" s="1812"/>
      <c r="I147" s="1812"/>
      <c r="J147" s="1812"/>
      <c r="K147" s="1812"/>
      <c r="L147" s="1812"/>
      <c r="M147" s="1813"/>
      <c r="N147" s="1817"/>
      <c r="O147" s="1818"/>
      <c r="P147" s="1818"/>
      <c r="Q147" s="1818"/>
      <c r="R147" s="1818"/>
      <c r="S147" s="1818"/>
      <c r="T147" s="1818"/>
      <c r="U147" s="1818"/>
      <c r="V147" s="1818"/>
      <c r="W147" s="1818"/>
      <c r="X147" s="1818"/>
      <c r="Y147" s="1818"/>
      <c r="Z147" s="1818"/>
      <c r="AA147" s="1818"/>
      <c r="AB147" s="1818"/>
      <c r="AC147" s="1818"/>
      <c r="AD147" s="1818"/>
      <c r="AE147" s="1818"/>
      <c r="AF147" s="1818"/>
      <c r="AG147" s="1818"/>
      <c r="AH147" s="1818"/>
      <c r="AI147" s="1818"/>
      <c r="AJ147" s="1818"/>
      <c r="AK147" s="1818"/>
      <c r="AL147" s="1818"/>
      <c r="AM147" s="1818"/>
      <c r="AN147" s="1818"/>
      <c r="AO147" s="1818"/>
      <c r="AP147" s="1818"/>
      <c r="AQ147" s="1818"/>
      <c r="AR147" s="1818"/>
      <c r="AS147" s="1818"/>
      <c r="AT147" s="1819"/>
      <c r="AU147" s="72"/>
      <c r="BV147" s="7"/>
      <c r="BW147" s="7"/>
      <c r="BX147" s="7"/>
      <c r="BZ147" s="11"/>
      <c r="CA147" s="517"/>
      <c r="CB147" s="518"/>
      <c r="CC147" s="305"/>
      <c r="CD147" s="179"/>
      <c r="CE147" s="179"/>
      <c r="CF147" s="179"/>
      <c r="CG147" s="305"/>
      <c r="CH147" s="186" t="s">
        <v>125</v>
      </c>
      <c r="CI147" s="311"/>
      <c r="CJ147" s="311"/>
      <c r="CK147" s="311"/>
      <c r="CL147" s="311"/>
      <c r="CM147" s="311"/>
      <c r="CN147" s="311"/>
      <c r="CO147" s="312" t="s">
        <v>483</v>
      </c>
      <c r="CP147" s="313"/>
      <c r="CQ147" s="167"/>
      <c r="CR147" s="173"/>
      <c r="CS147" s="173"/>
      <c r="CT147" s="173"/>
      <c r="CU147" s="173"/>
      <c r="CV147" s="169"/>
      <c r="DE147" s="173"/>
      <c r="DF147" s="173"/>
      <c r="DO147" s="5"/>
      <c r="DP147" s="5"/>
      <c r="DQ147" s="541"/>
      <c r="DR147" s="541"/>
      <c r="DS147" s="541"/>
      <c r="DT147" s="541"/>
      <c r="DU147" s="541"/>
      <c r="DV147" s="305"/>
      <c r="DX147" s="177"/>
      <c r="DY147" s="177"/>
    </row>
    <row r="148" spans="1:129" ht="19.5" customHeight="1">
      <c r="A148" s="51"/>
      <c r="B148" s="84"/>
      <c r="C148" s="1820" t="s">
        <v>780</v>
      </c>
      <c r="D148" s="1821"/>
      <c r="E148" s="1821"/>
      <c r="F148" s="1821"/>
      <c r="G148" s="1821"/>
      <c r="H148" s="1821"/>
      <c r="I148" s="1821"/>
      <c r="J148" s="1821"/>
      <c r="K148" s="1821"/>
      <c r="L148" s="1821"/>
      <c r="M148" s="1821"/>
      <c r="N148" s="1822" t="s">
        <v>1649</v>
      </c>
      <c r="O148" s="1823"/>
      <c r="P148" s="1823"/>
      <c r="Q148" s="1823"/>
      <c r="R148" s="1823"/>
      <c r="S148" s="1823"/>
      <c r="T148" s="1823"/>
      <c r="U148" s="1823"/>
      <c r="V148" s="1823"/>
      <c r="W148" s="1823"/>
      <c r="X148" s="1823"/>
      <c r="Y148" s="1823"/>
      <c r="Z148" s="1823"/>
      <c r="AA148" s="1823"/>
      <c r="AB148" s="1823"/>
      <c r="AC148" s="1823"/>
      <c r="AD148" s="1823"/>
      <c r="AE148" s="1823"/>
      <c r="AF148" s="1823"/>
      <c r="AG148" s="1823"/>
      <c r="AH148" s="1823"/>
      <c r="AI148" s="1823"/>
      <c r="AJ148" s="1823"/>
      <c r="AK148" s="1823"/>
      <c r="AL148" s="1823"/>
      <c r="AM148" s="1823"/>
      <c r="AN148" s="1823"/>
      <c r="AO148" s="1823"/>
      <c r="AP148" s="1823"/>
      <c r="AQ148" s="1823"/>
      <c r="AR148" s="1823"/>
      <c r="AS148" s="1823"/>
      <c r="AT148" s="1824"/>
      <c r="AU148" s="72"/>
      <c r="BV148" s="7"/>
      <c r="BW148" s="7"/>
      <c r="BX148" s="7"/>
      <c r="BY148" s="5"/>
      <c r="BZ148" s="11"/>
      <c r="CA148" s="517"/>
      <c r="CB148" s="518"/>
      <c r="CC148" s="305"/>
      <c r="CD148" s="179"/>
      <c r="CE148" s="179"/>
      <c r="CF148" s="179"/>
      <c r="CG148" s="305"/>
      <c r="CH148" s="186" t="s">
        <v>124</v>
      </c>
      <c r="CI148" s="311"/>
      <c r="CJ148" s="311"/>
      <c r="CK148" s="311"/>
      <c r="CL148" s="311"/>
      <c r="CM148" s="311"/>
      <c r="CN148" s="311"/>
      <c r="CO148" s="312" t="s">
        <v>484</v>
      </c>
      <c r="CP148" s="313"/>
      <c r="CQ148" s="167"/>
      <c r="CR148" s="173"/>
      <c r="CS148" s="173"/>
      <c r="CT148" s="173"/>
      <c r="CU148" s="173"/>
      <c r="CV148" s="169"/>
      <c r="DE148" s="173"/>
      <c r="DF148" s="173"/>
      <c r="DO148" s="5"/>
      <c r="DP148" s="11"/>
      <c r="DQ148" s="243"/>
      <c r="DR148" s="243"/>
      <c r="DS148" s="243"/>
      <c r="DT148" s="243"/>
      <c r="DU148" s="243"/>
      <c r="DV148" s="305"/>
      <c r="DW148" s="11"/>
      <c r="DX148" s="177"/>
      <c r="DY148" s="177"/>
    </row>
    <row r="149" spans="1:129" ht="19.5" customHeight="1">
      <c r="A149" s="51"/>
      <c r="B149" s="84"/>
      <c r="C149" s="1821"/>
      <c r="D149" s="1821"/>
      <c r="E149" s="1821"/>
      <c r="F149" s="1821"/>
      <c r="G149" s="1821"/>
      <c r="H149" s="1821"/>
      <c r="I149" s="1821"/>
      <c r="J149" s="1821"/>
      <c r="K149" s="1821"/>
      <c r="L149" s="1821"/>
      <c r="M149" s="1821"/>
      <c r="N149" s="1825"/>
      <c r="O149" s="1826"/>
      <c r="P149" s="1826"/>
      <c r="Q149" s="1826"/>
      <c r="R149" s="1826"/>
      <c r="S149" s="1826"/>
      <c r="T149" s="1826"/>
      <c r="U149" s="1826"/>
      <c r="V149" s="1826"/>
      <c r="W149" s="1826"/>
      <c r="X149" s="1826"/>
      <c r="Y149" s="1826"/>
      <c r="Z149" s="1826"/>
      <c r="AA149" s="1826"/>
      <c r="AB149" s="1826"/>
      <c r="AC149" s="1826"/>
      <c r="AD149" s="1826"/>
      <c r="AE149" s="1826"/>
      <c r="AF149" s="1826"/>
      <c r="AG149" s="1826"/>
      <c r="AH149" s="1826"/>
      <c r="AI149" s="1826"/>
      <c r="AJ149" s="1826"/>
      <c r="AK149" s="1826"/>
      <c r="AL149" s="1826"/>
      <c r="AM149" s="1826"/>
      <c r="AN149" s="1826"/>
      <c r="AO149" s="1826"/>
      <c r="AP149" s="1826"/>
      <c r="AQ149" s="1826"/>
      <c r="AR149" s="1826"/>
      <c r="AS149" s="1826"/>
      <c r="AT149" s="1827"/>
      <c r="AU149" s="72"/>
      <c r="AX149" s="18" t="s">
        <v>1867</v>
      </c>
      <c r="AY149" s="18" t="s">
        <v>2181</v>
      </c>
      <c r="AZ149" s="18" t="s">
        <v>1868</v>
      </c>
      <c r="BA149" s="11" t="s">
        <v>1869</v>
      </c>
      <c r="BB149" s="11" t="s">
        <v>1870</v>
      </c>
      <c r="BC149" s="11" t="s">
        <v>1871</v>
      </c>
      <c r="BD149" s="11" t="s">
        <v>1872</v>
      </c>
      <c r="BE149" s="11" t="s">
        <v>1873</v>
      </c>
      <c r="BF149" s="11" t="s">
        <v>1874</v>
      </c>
      <c r="BG149" s="11" t="s">
        <v>1875</v>
      </c>
      <c r="BV149" s="7"/>
      <c r="BW149" s="7"/>
      <c r="BX149" s="7"/>
      <c r="BZ149" s="5"/>
      <c r="CA149" s="304"/>
      <c r="CB149" s="518"/>
      <c r="CC149" s="305"/>
      <c r="CD149" s="179"/>
      <c r="CE149" s="179"/>
      <c r="CF149" s="179"/>
      <c r="CG149" s="305"/>
      <c r="CH149" s="186" t="s">
        <v>123</v>
      </c>
      <c r="CI149" s="311"/>
      <c r="CJ149" s="311"/>
      <c r="CK149" s="311"/>
      <c r="CL149" s="311"/>
      <c r="CM149" s="311"/>
      <c r="CN149" s="311"/>
      <c r="CO149" s="312" t="s">
        <v>485</v>
      </c>
      <c r="CP149" s="313"/>
      <c r="CQ149" s="167"/>
      <c r="CR149" s="173"/>
      <c r="CS149" s="173"/>
      <c r="CT149" s="173"/>
      <c r="CU149" s="173"/>
      <c r="CV149" s="169"/>
      <c r="DE149" s="173"/>
      <c r="DF149" s="173"/>
      <c r="DO149" s="5"/>
      <c r="DP149" s="11"/>
      <c r="DQ149" s="243"/>
      <c r="DR149" s="243"/>
      <c r="DS149" s="243"/>
      <c r="DT149" s="243"/>
      <c r="DU149" s="243"/>
      <c r="DV149" s="305"/>
      <c r="DW149" s="11"/>
      <c r="DX149" s="177"/>
      <c r="DY149" s="177"/>
    </row>
    <row r="150" spans="1:129" ht="19.5" customHeight="1">
      <c r="A150" s="51"/>
      <c r="B150" s="84"/>
      <c r="C150" s="61" t="s">
        <v>788</v>
      </c>
      <c r="D150" s="61"/>
      <c r="E150" s="61"/>
      <c r="F150" s="61"/>
      <c r="G150" s="61"/>
      <c r="H150" s="61"/>
      <c r="I150" s="61"/>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72"/>
      <c r="AX150" s="788" t="s">
        <v>1865</v>
      </c>
      <c r="AY150" s="983" t="s">
        <v>2179</v>
      </c>
      <c r="AZ150" s="983" t="s">
        <v>1875</v>
      </c>
      <c r="BA150" s="985" t="s">
        <v>2244</v>
      </c>
      <c r="BB150" s="985" t="s">
        <v>2180</v>
      </c>
      <c r="BC150" s="983" t="s">
        <v>2253</v>
      </c>
      <c r="BD150" s="985" t="s">
        <v>1868</v>
      </c>
      <c r="BE150" s="789" t="s">
        <v>1873</v>
      </c>
      <c r="BF150" s="985" t="s">
        <v>2297</v>
      </c>
      <c r="BG150" s="983" t="s">
        <v>2302</v>
      </c>
      <c r="BH150" s="790" t="s">
        <v>2311</v>
      </c>
      <c r="BI150" s="790" t="s">
        <v>1877</v>
      </c>
      <c r="BV150" s="7"/>
      <c r="BW150" s="7"/>
      <c r="BX150" s="7"/>
      <c r="BZ150" s="236"/>
      <c r="CA150" s="304"/>
      <c r="CB150" s="518"/>
      <c r="CC150" s="305"/>
      <c r="CD150" s="179"/>
      <c r="CE150" s="179"/>
      <c r="CF150" s="179"/>
      <c r="CG150" s="305"/>
      <c r="CH150" s="186" t="s">
        <v>581</v>
      </c>
      <c r="CI150" s="311"/>
      <c r="CJ150" s="311"/>
      <c r="CK150" s="311"/>
      <c r="CL150" s="311"/>
      <c r="CM150" s="311"/>
      <c r="CN150" s="311"/>
      <c r="CO150" s="312" t="s">
        <v>486</v>
      </c>
      <c r="CP150" s="313"/>
      <c r="CQ150" s="167"/>
      <c r="CR150" s="173"/>
      <c r="CS150" s="173"/>
      <c r="CT150" s="173"/>
      <c r="CU150" s="173"/>
      <c r="CV150" s="169"/>
      <c r="DE150" s="173"/>
      <c r="DF150" s="173"/>
      <c r="DO150" s="11"/>
      <c r="DP150" s="11"/>
      <c r="DQ150" s="243"/>
      <c r="DR150" s="243"/>
      <c r="DS150" s="243"/>
      <c r="DT150" s="243"/>
      <c r="DU150" s="243"/>
      <c r="DV150" s="305"/>
      <c r="DW150" s="11"/>
      <c r="DX150" s="177"/>
      <c r="DY150" s="177"/>
    </row>
    <row r="151" spans="1:129" ht="19.5" customHeight="1">
      <c r="A151" s="51"/>
      <c r="B151" s="84"/>
      <c r="C151" s="61" t="s">
        <v>782</v>
      </c>
      <c r="D151" s="61"/>
      <c r="E151" s="61"/>
      <c r="F151" s="61"/>
      <c r="G151" s="61"/>
      <c r="H151" s="61"/>
      <c r="I151" s="61"/>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72"/>
      <c r="AX151" s="980" t="s">
        <v>1876</v>
      </c>
      <c r="AY151" s="980" t="s">
        <v>1876</v>
      </c>
      <c r="AZ151" s="980" t="s">
        <v>1876</v>
      </c>
      <c r="BA151" s="980" t="s">
        <v>1876</v>
      </c>
      <c r="BB151" s="980" t="s">
        <v>1876</v>
      </c>
      <c r="BC151" s="980" t="s">
        <v>1876</v>
      </c>
      <c r="BD151" s="780" t="s">
        <v>1876</v>
      </c>
      <c r="BE151" s="4" t="s">
        <v>1876</v>
      </c>
      <c r="BF151" s="980" t="s">
        <v>1876</v>
      </c>
      <c r="BG151" s="980" t="s">
        <v>1876</v>
      </c>
      <c r="BH151" s="780" t="s">
        <v>1876</v>
      </c>
      <c r="BI151" s="979" t="s">
        <v>1876</v>
      </c>
      <c r="BV151" s="7"/>
      <c r="BW151" s="7"/>
      <c r="BX151" s="7"/>
      <c r="BZ151" s="236"/>
      <c r="CA151" s="304"/>
      <c r="CB151" s="518"/>
      <c r="CC151" s="305"/>
      <c r="CD151" s="179"/>
      <c r="CE151" s="179"/>
      <c r="CF151" s="179"/>
      <c r="CG151" s="305"/>
      <c r="CH151" s="186" t="s">
        <v>122</v>
      </c>
      <c r="CI151" s="311"/>
      <c r="CJ151" s="311"/>
      <c r="CK151" s="311"/>
      <c r="CL151" s="311"/>
      <c r="CM151" s="311"/>
      <c r="CN151" s="311"/>
      <c r="CO151" s="312" t="s">
        <v>577</v>
      </c>
      <c r="CP151" s="313"/>
      <c r="CQ151" s="167"/>
      <c r="CR151" s="173"/>
      <c r="CS151" s="173"/>
      <c r="CT151" s="173"/>
      <c r="CU151" s="173"/>
      <c r="CV151" s="169"/>
      <c r="DE151" s="173"/>
      <c r="DF151" s="173"/>
      <c r="DP151" s="5"/>
      <c r="DQ151" s="541"/>
      <c r="DR151" s="541"/>
      <c r="DS151" s="541"/>
      <c r="DT151" s="541"/>
      <c r="DU151" s="541"/>
      <c r="DV151" s="317"/>
      <c r="DX151" s="177"/>
      <c r="DY151" s="177"/>
    </row>
    <row r="152" spans="1:129" ht="19.5" customHeight="1">
      <c r="A152" s="38"/>
      <c r="B152" s="84"/>
      <c r="C152" s="61"/>
      <c r="D152" s="51"/>
      <c r="E152" s="51"/>
      <c r="F152" s="51"/>
      <c r="G152" s="51"/>
      <c r="H152" s="51"/>
      <c r="I152" s="51"/>
      <c r="J152" s="51"/>
      <c r="K152" s="51"/>
      <c r="L152" s="51"/>
      <c r="M152" s="51"/>
      <c r="N152" s="51"/>
      <c r="O152" s="51"/>
      <c r="P152" s="51"/>
      <c r="Q152" s="51"/>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35"/>
      <c r="AX152" s="785" t="s">
        <v>2169</v>
      </c>
      <c r="AY152" s="785" t="s">
        <v>2182</v>
      </c>
      <c r="AZ152" s="785" t="s">
        <v>2231</v>
      </c>
      <c r="BA152" s="786" t="s">
        <v>2234</v>
      </c>
      <c r="BB152" s="786" t="s">
        <v>2245</v>
      </c>
      <c r="BC152" s="786" t="s">
        <v>2248</v>
      </c>
      <c r="BD152" s="783" t="s">
        <v>2254</v>
      </c>
      <c r="BE152" s="5" t="s">
        <v>2285</v>
      </c>
      <c r="BF152" s="786" t="s">
        <v>2288</v>
      </c>
      <c r="BG152" s="786" t="s">
        <v>2298</v>
      </c>
      <c r="BH152" s="783" t="s">
        <v>2303</v>
      </c>
      <c r="BW152" s="7"/>
      <c r="BX152" s="7"/>
      <c r="CA152" s="304"/>
      <c r="CB152" s="518"/>
      <c r="CC152" s="305"/>
      <c r="CD152" s="179"/>
      <c r="CE152" s="179"/>
      <c r="CF152" s="179"/>
      <c r="CG152" s="305"/>
      <c r="CH152" s="186" t="s">
        <v>121</v>
      </c>
      <c r="CI152" s="311"/>
      <c r="CJ152" s="311"/>
      <c r="CK152" s="311"/>
      <c r="CL152" s="311"/>
      <c r="CM152" s="311"/>
      <c r="CN152" s="311"/>
      <c r="CO152" s="312" t="s">
        <v>487</v>
      </c>
      <c r="CP152" s="313"/>
      <c r="CQ152" s="167"/>
      <c r="CR152" s="173"/>
      <c r="CS152" s="173"/>
      <c r="CT152" s="173"/>
      <c r="CU152" s="173"/>
      <c r="CV152" s="169"/>
      <c r="DE152" s="173"/>
      <c r="DF152" s="173"/>
      <c r="DP152" s="5"/>
      <c r="DQ152" s="541"/>
      <c r="DR152" s="541"/>
      <c r="DS152" s="541"/>
      <c r="DT152" s="541"/>
      <c r="DU152" s="541"/>
      <c r="DV152" s="317"/>
      <c r="DX152" s="177"/>
      <c r="DY152" s="177"/>
    </row>
    <row r="153" spans="1:129" ht="19.5" customHeight="1">
      <c r="A153" s="38"/>
      <c r="B153" s="84"/>
      <c r="C153" s="1801" t="str">
        <f>IF(OR(J5="※",M5="※",P5="※",S5="※",V5="※",Y5="※"),"←記入シート1に未記入箇所がございます　お手数ですがご確認をお願いいたします",IF(OR(AB5="※",AE5="※",B9="NG"),"記入シート2に未記入箇所がございます。お手数ですがご確認をお願いいたします。","ご記入ありがとうございました　SBPSにて本書を受け取り次第、お手続きを進めさせていただきます。"))</f>
        <v>←記入シート1に未記入箇所がございます　お手数ですがご確認をお願いいたします</v>
      </c>
      <c r="D153" s="1801"/>
      <c r="E153" s="1801"/>
      <c r="F153" s="1801"/>
      <c r="G153" s="1801"/>
      <c r="H153" s="1801"/>
      <c r="I153" s="1801"/>
      <c r="J153" s="1801"/>
      <c r="K153" s="1801"/>
      <c r="L153" s="1801"/>
      <c r="M153" s="1801"/>
      <c r="N153" s="1801"/>
      <c r="O153" s="1801"/>
      <c r="P153" s="1801"/>
      <c r="Q153" s="1801"/>
      <c r="R153" s="1801"/>
      <c r="S153" s="1801"/>
      <c r="T153" s="1801"/>
      <c r="U153" s="1801"/>
      <c r="V153" s="1801"/>
      <c r="W153" s="1801"/>
      <c r="X153" s="1801"/>
      <c r="Y153" s="1801"/>
      <c r="Z153" s="1801"/>
      <c r="AA153" s="1801"/>
      <c r="AB153" s="1801"/>
      <c r="AC153" s="1801"/>
      <c r="AD153" s="1801"/>
      <c r="AE153" s="1801"/>
      <c r="AF153" s="1801"/>
      <c r="AG153" s="1801"/>
      <c r="AH153" s="1801"/>
      <c r="AI153" s="1801"/>
      <c r="AJ153" s="1801"/>
      <c r="AK153" s="1801"/>
      <c r="AL153" s="1801"/>
      <c r="AM153" s="1801"/>
      <c r="AN153" s="1801"/>
      <c r="AO153" s="1801"/>
      <c r="AP153" s="1801"/>
      <c r="AQ153" s="1801"/>
      <c r="AR153" s="1801"/>
      <c r="AS153" s="1801"/>
      <c r="AT153" s="1801"/>
      <c r="AU153" s="35"/>
      <c r="AX153" s="785" t="s">
        <v>2170</v>
      </c>
      <c r="AY153" s="785" t="s">
        <v>2183</v>
      </c>
      <c r="AZ153" s="785" t="s">
        <v>2232</v>
      </c>
      <c r="BA153" s="786" t="s">
        <v>2235</v>
      </c>
      <c r="BB153" s="786" t="s">
        <v>2246</v>
      </c>
      <c r="BC153" s="786" t="s">
        <v>2249</v>
      </c>
      <c r="BD153" s="783" t="s">
        <v>2255</v>
      </c>
      <c r="BE153" s="5" t="s">
        <v>2286</v>
      </c>
      <c r="BF153" s="786" t="s">
        <v>2289</v>
      </c>
      <c r="BG153" s="786" t="s">
        <v>2299</v>
      </c>
      <c r="BH153" s="783" t="s">
        <v>2304</v>
      </c>
      <c r="BW153" s="7"/>
      <c r="BX153" s="7"/>
      <c r="CA153" s="304"/>
      <c r="CB153" s="518"/>
      <c r="CC153" s="305"/>
      <c r="CD153" s="179"/>
      <c r="CE153" s="179"/>
      <c r="CF153" s="179"/>
      <c r="CG153" s="305"/>
      <c r="CH153" s="186" t="s">
        <v>120</v>
      </c>
      <c r="CI153" s="311"/>
      <c r="CJ153" s="311"/>
      <c r="CK153" s="311"/>
      <c r="CL153" s="311"/>
      <c r="CM153" s="311"/>
      <c r="CN153" s="311"/>
      <c r="CO153" s="312" t="s">
        <v>488</v>
      </c>
      <c r="CP153" s="313"/>
      <c r="CQ153" s="167"/>
      <c r="CR153" s="173"/>
      <c r="CS153" s="173"/>
      <c r="CT153" s="173"/>
      <c r="CU153" s="173"/>
      <c r="CV153" s="169"/>
      <c r="DE153" s="173"/>
      <c r="DF153" s="173"/>
      <c r="DO153" s="11"/>
      <c r="DP153" s="5"/>
      <c r="DQ153" s="541"/>
      <c r="DR153" s="541"/>
      <c r="DS153" s="541"/>
      <c r="DT153" s="541"/>
      <c r="DU153" s="541"/>
      <c r="DV153" s="317"/>
      <c r="DX153" s="177"/>
      <c r="DY153" s="177"/>
    </row>
    <row r="154" spans="1:129" ht="19.5" customHeight="1">
      <c r="A154" s="38"/>
      <c r="B154" s="84"/>
      <c r="C154" s="1801"/>
      <c r="D154" s="1801"/>
      <c r="E154" s="1801"/>
      <c r="F154" s="1801"/>
      <c r="G154" s="1801"/>
      <c r="H154" s="1801"/>
      <c r="I154" s="1801"/>
      <c r="J154" s="1801"/>
      <c r="K154" s="1801"/>
      <c r="L154" s="1801"/>
      <c r="M154" s="1801"/>
      <c r="N154" s="1801"/>
      <c r="O154" s="1801"/>
      <c r="P154" s="1801"/>
      <c r="Q154" s="1801"/>
      <c r="R154" s="1801"/>
      <c r="S154" s="1801"/>
      <c r="T154" s="1801"/>
      <c r="U154" s="1801"/>
      <c r="V154" s="1801"/>
      <c r="W154" s="1801"/>
      <c r="X154" s="1801"/>
      <c r="Y154" s="1801"/>
      <c r="Z154" s="1801"/>
      <c r="AA154" s="1801"/>
      <c r="AB154" s="1801"/>
      <c r="AC154" s="1801"/>
      <c r="AD154" s="1801"/>
      <c r="AE154" s="1801"/>
      <c r="AF154" s="1801"/>
      <c r="AG154" s="1801"/>
      <c r="AH154" s="1801"/>
      <c r="AI154" s="1801"/>
      <c r="AJ154" s="1801"/>
      <c r="AK154" s="1801"/>
      <c r="AL154" s="1801"/>
      <c r="AM154" s="1801"/>
      <c r="AN154" s="1801"/>
      <c r="AO154" s="1801"/>
      <c r="AP154" s="1801"/>
      <c r="AQ154" s="1801"/>
      <c r="AR154" s="1801"/>
      <c r="AS154" s="1801"/>
      <c r="AT154" s="1801"/>
      <c r="AU154" s="35"/>
      <c r="AX154" s="785" t="s">
        <v>2171</v>
      </c>
      <c r="AY154" s="785" t="s">
        <v>2184</v>
      </c>
      <c r="AZ154" s="981" t="s">
        <v>2233</v>
      </c>
      <c r="BA154" s="786" t="s">
        <v>2236</v>
      </c>
      <c r="BB154" s="787" t="s">
        <v>2247</v>
      </c>
      <c r="BC154" s="786" t="s">
        <v>2250</v>
      </c>
      <c r="BD154" s="783" t="s">
        <v>2256</v>
      </c>
      <c r="BE154" s="984" t="s">
        <v>2287</v>
      </c>
      <c r="BF154" s="786" t="s">
        <v>2290</v>
      </c>
      <c r="BG154" s="786" t="s">
        <v>2300</v>
      </c>
      <c r="BH154" s="783" t="s">
        <v>2305</v>
      </c>
      <c r="BX154" s="7"/>
      <c r="CA154" s="304"/>
      <c r="CB154" s="518"/>
      <c r="CC154" s="305"/>
      <c r="CD154" s="179"/>
      <c r="CE154" s="179"/>
      <c r="CF154" s="179"/>
      <c r="CG154" s="305"/>
      <c r="CH154" s="676" t="s">
        <v>119</v>
      </c>
      <c r="CI154" s="680"/>
      <c r="CJ154" s="680"/>
      <c r="CK154" s="680"/>
      <c r="CL154" s="680"/>
      <c r="CM154" s="680"/>
      <c r="CN154" s="680"/>
      <c r="CO154" s="681" t="s">
        <v>489</v>
      </c>
      <c r="CP154" s="682"/>
      <c r="CQ154" s="167"/>
      <c r="CR154" s="173"/>
      <c r="CS154" s="173"/>
      <c r="CT154" s="173"/>
      <c r="CU154" s="173"/>
      <c r="CV154" s="169"/>
      <c r="DE154" s="173"/>
      <c r="DF154" s="173"/>
      <c r="DO154" s="5"/>
      <c r="DP154" s="5"/>
      <c r="DQ154" s="541"/>
      <c r="DR154" s="541"/>
      <c r="DS154" s="541"/>
      <c r="DT154" s="541"/>
      <c r="DU154" s="541"/>
      <c r="DV154" s="163"/>
      <c r="DX154" s="177"/>
      <c r="DY154" s="177"/>
    </row>
    <row r="155" spans="1:129" ht="30" customHeight="1">
      <c r="A155" s="38"/>
      <c r="B155" s="84"/>
      <c r="C155" s="51"/>
      <c r="D155" s="51"/>
      <c r="E155" s="51"/>
      <c r="F155" s="51"/>
      <c r="G155" s="51"/>
      <c r="H155" s="51"/>
      <c r="I155" s="51"/>
      <c r="J155" s="51"/>
      <c r="K155" s="51"/>
      <c r="L155" s="51"/>
      <c r="M155" s="51"/>
      <c r="N155" s="51"/>
      <c r="O155" s="51"/>
      <c r="P155" s="51"/>
      <c r="Q155" s="51"/>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35"/>
      <c r="AX155" s="785" t="s">
        <v>2172</v>
      </c>
      <c r="AY155" s="785" t="s">
        <v>2185</v>
      </c>
      <c r="AZ155" s="4"/>
      <c r="BA155" s="786" t="s">
        <v>2237</v>
      </c>
      <c r="BB155" s="5"/>
      <c r="BC155" s="786" t="s">
        <v>2251</v>
      </c>
      <c r="BD155" s="783" t="s">
        <v>2257</v>
      </c>
      <c r="BF155" s="786" t="s">
        <v>2291</v>
      </c>
      <c r="BG155" s="787" t="s">
        <v>2301</v>
      </c>
      <c r="BH155" s="783" t="s">
        <v>2306</v>
      </c>
      <c r="BX155" s="7"/>
      <c r="CA155" s="16"/>
      <c r="CB155" s="518"/>
      <c r="CC155" s="317"/>
      <c r="CD155" s="179"/>
      <c r="CE155" s="179"/>
      <c r="CF155" s="179"/>
      <c r="CG155" s="317"/>
      <c r="CH155" s="676" t="s">
        <v>115</v>
      </c>
      <c r="CI155" s="680"/>
      <c r="CJ155" s="680"/>
      <c r="CK155" s="680"/>
      <c r="CL155" s="680"/>
      <c r="CM155" s="680"/>
      <c r="CN155" s="680"/>
      <c r="CO155" s="681" t="s">
        <v>490</v>
      </c>
      <c r="CP155" s="682"/>
      <c r="CQ155" s="167"/>
      <c r="CR155" s="173"/>
      <c r="CS155" s="173"/>
      <c r="CT155" s="173"/>
      <c r="CU155" s="173"/>
      <c r="CV155" s="169"/>
      <c r="DE155" s="173"/>
      <c r="DF155" s="173"/>
      <c r="DO155" s="5"/>
      <c r="DP155" s="5"/>
      <c r="DQ155" s="541"/>
      <c r="DR155" s="541"/>
      <c r="DS155" s="541"/>
      <c r="DT155" s="541"/>
      <c r="DU155" s="541"/>
      <c r="DV155" s="163"/>
      <c r="DX155" s="177"/>
      <c r="DY155" s="177"/>
    </row>
    <row r="156" spans="1:129" ht="30" customHeight="1">
      <c r="A156" s="38"/>
      <c r="B156" s="84"/>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68"/>
      <c r="AX156" s="785" t="s">
        <v>2173</v>
      </c>
      <c r="AY156" s="785" t="s">
        <v>2186</v>
      </c>
      <c r="AZ156" s="4"/>
      <c r="BA156" s="786" t="s">
        <v>2238</v>
      </c>
      <c r="BB156" s="5"/>
      <c r="BC156" s="787" t="s">
        <v>2252</v>
      </c>
      <c r="BD156" s="783" t="s">
        <v>2258</v>
      </c>
      <c r="BF156" s="783" t="s">
        <v>2292</v>
      </c>
      <c r="BH156" s="783" t="s">
        <v>2307</v>
      </c>
      <c r="BX156" s="7"/>
      <c r="CA156" s="16"/>
      <c r="CB156" s="518"/>
      <c r="CC156" s="317"/>
      <c r="CD156" s="179"/>
      <c r="CE156" s="179"/>
      <c r="CF156" s="179"/>
      <c r="CG156" s="317"/>
      <c r="CH156" s="186" t="s">
        <v>114</v>
      </c>
      <c r="CI156" s="311"/>
      <c r="CJ156" s="311"/>
      <c r="CK156" s="311"/>
      <c r="CL156" s="311"/>
      <c r="CM156" s="311"/>
      <c r="CN156" s="311"/>
      <c r="CO156" s="312" t="s">
        <v>491</v>
      </c>
      <c r="CP156" s="313"/>
      <c r="CQ156" s="167"/>
      <c r="CR156" s="173"/>
      <c r="CS156" s="173"/>
      <c r="CT156" s="173"/>
      <c r="CU156" s="173"/>
      <c r="CV156" s="169"/>
      <c r="DE156" s="173"/>
      <c r="DF156" s="173"/>
      <c r="DO156" s="5"/>
      <c r="DP156" s="5"/>
      <c r="DQ156" s="541"/>
      <c r="DR156" s="541"/>
      <c r="DS156" s="541"/>
      <c r="DT156" s="541"/>
      <c r="DU156" s="541"/>
      <c r="DV156" s="163"/>
      <c r="DX156" s="177"/>
      <c r="DY156" s="177"/>
    </row>
    <row r="157" spans="1:129" ht="19.5" customHeight="1" thickBot="1">
      <c r="A157" s="38"/>
      <c r="B157" s="85"/>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5"/>
      <c r="AX157" s="785" t="s">
        <v>2174</v>
      </c>
      <c r="AY157" s="785" t="s">
        <v>2187</v>
      </c>
      <c r="AZ157" s="4"/>
      <c r="BA157" s="786" t="s">
        <v>2239</v>
      </c>
      <c r="BB157" s="5"/>
      <c r="BC157" s="5"/>
      <c r="BD157" s="783" t="s">
        <v>2259</v>
      </c>
      <c r="BF157" s="783" t="s">
        <v>2293</v>
      </c>
      <c r="BH157" s="783" t="s">
        <v>2308</v>
      </c>
      <c r="BX157" s="7"/>
      <c r="CA157" s="16"/>
      <c r="CB157" s="318"/>
      <c r="CC157" s="317"/>
      <c r="CD157" s="179"/>
      <c r="CE157" s="179"/>
      <c r="CF157" s="179"/>
      <c r="CG157" s="317"/>
      <c r="CH157" s="186" t="s">
        <v>105</v>
      </c>
      <c r="CI157" s="311"/>
      <c r="CJ157" s="311"/>
      <c r="CK157" s="311"/>
      <c r="CL157" s="311"/>
      <c r="CM157" s="311"/>
      <c r="CN157" s="311"/>
      <c r="CO157" s="312" t="s">
        <v>493</v>
      </c>
      <c r="CP157" s="313"/>
      <c r="CQ157" s="167"/>
      <c r="CR157" s="173"/>
      <c r="CS157" s="173"/>
      <c r="CT157" s="173"/>
      <c r="CU157" s="173"/>
      <c r="CV157" s="169"/>
      <c r="DE157" s="173"/>
      <c r="DF157" s="173"/>
      <c r="DO157" s="5"/>
      <c r="DP157" s="5"/>
      <c r="DQ157" s="541"/>
      <c r="DR157" s="541"/>
      <c r="DS157" s="541"/>
      <c r="DT157" s="541"/>
      <c r="DU157" s="541"/>
      <c r="DV157" s="163"/>
      <c r="DX157" s="177"/>
      <c r="DY157" s="177"/>
    </row>
    <row r="158" spans="1:129" ht="19.5" customHeight="1" thickTop="1">
      <c r="A158" s="38"/>
      <c r="B158" s="86"/>
      <c r="C158" s="76"/>
      <c r="AC158" s="76"/>
      <c r="AD158" s="76"/>
      <c r="AE158" s="76"/>
      <c r="AF158" s="76"/>
      <c r="AG158" s="76"/>
      <c r="AH158" s="76"/>
      <c r="AI158" s="76"/>
      <c r="AJ158" s="76"/>
      <c r="AK158" s="76"/>
      <c r="AT158" s="77"/>
      <c r="AU158" s="78"/>
      <c r="AW158" s="4"/>
      <c r="AX158" s="785" t="s">
        <v>2175</v>
      </c>
      <c r="AY158" s="785" t="s">
        <v>2188</v>
      </c>
      <c r="AZ158" s="4"/>
      <c r="BA158" s="786" t="s">
        <v>2240</v>
      </c>
      <c r="BB158" s="5"/>
      <c r="BC158" s="5"/>
      <c r="BD158" s="783" t="s">
        <v>2260</v>
      </c>
      <c r="BF158" s="783" t="s">
        <v>2294</v>
      </c>
      <c r="BH158" s="783" t="s">
        <v>2309</v>
      </c>
      <c r="BX158" s="7"/>
      <c r="CA158" s="16"/>
      <c r="CB158" s="318"/>
      <c r="CC158" s="163"/>
      <c r="CD158" s="179"/>
      <c r="CE158" s="179"/>
      <c r="CF158" s="179"/>
      <c r="CG158" s="163"/>
      <c r="CH158" s="186" t="s">
        <v>104</v>
      </c>
      <c r="CI158" s="311"/>
      <c r="CJ158" s="311"/>
      <c r="CK158" s="311"/>
      <c r="CL158" s="311"/>
      <c r="CM158" s="311"/>
      <c r="CN158" s="311"/>
      <c r="CO158" s="312" t="s">
        <v>494</v>
      </c>
      <c r="CP158" s="313"/>
      <c r="CQ158" s="167"/>
      <c r="CR158" s="173"/>
      <c r="CS158" s="173"/>
      <c r="CT158" s="173"/>
      <c r="CU158" s="173"/>
      <c r="CV158" s="169"/>
      <c r="DE158" s="173"/>
      <c r="DO158" s="5"/>
      <c r="DP158" s="5"/>
      <c r="DQ158" s="541"/>
      <c r="DR158" s="541"/>
      <c r="DS158" s="541"/>
      <c r="DT158" s="541"/>
      <c r="DU158" s="541"/>
      <c r="DV158" s="163"/>
      <c r="DX158" s="177"/>
      <c r="DY158" s="177"/>
    </row>
    <row r="159" spans="1:129" ht="19.5" customHeight="1">
      <c r="A159" s="38"/>
      <c r="B159" s="86"/>
      <c r="C159" s="76"/>
      <c r="AC159" s="76"/>
      <c r="AD159" s="76"/>
      <c r="AE159" s="76"/>
      <c r="AF159" s="76"/>
      <c r="AG159" s="76"/>
      <c r="AH159" s="76"/>
      <c r="AI159" s="76"/>
      <c r="AJ159" s="76"/>
      <c r="AK159" s="76"/>
      <c r="AT159" s="77"/>
      <c r="AU159" s="78"/>
      <c r="AX159" s="785" t="s">
        <v>2176</v>
      </c>
      <c r="AY159" s="785" t="s">
        <v>2189</v>
      </c>
      <c r="AZ159" s="4"/>
      <c r="BA159" s="786" t="s">
        <v>2241</v>
      </c>
      <c r="BB159" s="5"/>
      <c r="BC159" s="5"/>
      <c r="BD159" s="783" t="s">
        <v>2261</v>
      </c>
      <c r="BF159" s="783" t="s">
        <v>2295</v>
      </c>
      <c r="BH159" s="784" t="s">
        <v>2310</v>
      </c>
      <c r="BX159" s="7"/>
      <c r="CA159" s="5"/>
      <c r="CB159" s="318"/>
      <c r="CC159" s="163"/>
      <c r="CD159" s="179"/>
      <c r="CE159" s="179"/>
      <c r="CF159" s="179"/>
      <c r="CG159" s="163"/>
      <c r="CH159" s="186" t="s">
        <v>100</v>
      </c>
      <c r="CI159" s="311"/>
      <c r="CJ159" s="311"/>
      <c r="CK159" s="311"/>
      <c r="CL159" s="311"/>
      <c r="CM159" s="311"/>
      <c r="CN159" s="311"/>
      <c r="CO159" s="312" t="s">
        <v>99</v>
      </c>
      <c r="CP159" s="313"/>
      <c r="CQ159" s="167"/>
      <c r="CR159" s="173"/>
      <c r="CS159" s="173"/>
      <c r="CT159" s="173"/>
      <c r="CU159" s="173"/>
      <c r="CV159" s="169"/>
      <c r="DE159" s="173"/>
      <c r="DO159" s="5"/>
      <c r="DP159" s="5"/>
      <c r="DQ159" s="541"/>
      <c r="DR159" s="541"/>
      <c r="DS159" s="541"/>
      <c r="DT159" s="541"/>
      <c r="DU159" s="541"/>
      <c r="DV159" s="163"/>
      <c r="DX159" s="177"/>
      <c r="DY159" s="177"/>
    </row>
    <row r="160" spans="1:129" ht="19.5" customHeight="1">
      <c r="A160" s="38"/>
      <c r="B160" s="86"/>
      <c r="C160" s="76"/>
      <c r="AC160" s="76"/>
      <c r="AD160" s="76"/>
      <c r="AE160" s="76"/>
      <c r="AF160" s="76"/>
      <c r="AG160" s="76"/>
      <c r="AH160" s="76"/>
      <c r="AI160" s="76"/>
      <c r="AJ160" s="76"/>
      <c r="AK160" s="76"/>
      <c r="AT160" s="77"/>
      <c r="AU160" s="78"/>
      <c r="AX160" s="785" t="s">
        <v>2177</v>
      </c>
      <c r="AY160" s="785" t="s">
        <v>2190</v>
      </c>
      <c r="AZ160" s="4"/>
      <c r="BA160" s="783" t="s">
        <v>2242</v>
      </c>
      <c r="BC160" s="5"/>
      <c r="BD160" s="783" t="s">
        <v>2262</v>
      </c>
      <c r="BF160" s="784" t="s">
        <v>2296</v>
      </c>
      <c r="BX160" s="7"/>
      <c r="CA160" s="16"/>
      <c r="CB160" s="318"/>
      <c r="CC160" s="163"/>
      <c r="CD160" s="179"/>
      <c r="CE160" s="179"/>
      <c r="CF160" s="179"/>
      <c r="CG160" s="163"/>
      <c r="CH160" s="186" t="s">
        <v>94</v>
      </c>
      <c r="CI160" s="311"/>
      <c r="CJ160" s="311"/>
      <c r="CK160" s="311"/>
      <c r="CL160" s="311"/>
      <c r="CM160" s="311"/>
      <c r="CN160" s="311"/>
      <c r="CO160" s="312" t="s">
        <v>495</v>
      </c>
      <c r="CP160" s="313"/>
      <c r="CQ160" s="167"/>
      <c r="CR160" s="173"/>
      <c r="CS160" s="173"/>
      <c r="CT160" s="173"/>
      <c r="CU160" s="173"/>
      <c r="CV160" s="169"/>
      <c r="DE160" s="173"/>
      <c r="DO160" s="5"/>
      <c r="DP160" s="5"/>
      <c r="DQ160" s="541"/>
      <c r="DR160" s="541"/>
      <c r="DS160" s="541"/>
      <c r="DT160" s="541"/>
      <c r="DU160" s="541"/>
      <c r="DV160" s="163"/>
      <c r="DX160" s="177"/>
      <c r="DY160" s="177"/>
    </row>
    <row r="161" spans="1:129" ht="19.5" customHeight="1">
      <c r="A161" s="38"/>
      <c r="B161" s="86"/>
      <c r="C161" s="76"/>
      <c r="AC161" s="76"/>
      <c r="AD161" s="76"/>
      <c r="AE161" s="76"/>
      <c r="AF161" s="76"/>
      <c r="AG161" s="76"/>
      <c r="AH161" s="76"/>
      <c r="AI161" s="76"/>
      <c r="AJ161" s="76"/>
      <c r="AK161" s="76"/>
      <c r="AT161" s="77"/>
      <c r="AU161" s="78"/>
      <c r="AX161" s="981" t="s">
        <v>2178</v>
      </c>
      <c r="AY161" s="785" t="s">
        <v>2191</v>
      </c>
      <c r="AZ161" s="4"/>
      <c r="BA161" s="784" t="s">
        <v>2243</v>
      </c>
      <c r="BC161" s="5"/>
      <c r="BD161" s="783" t="s">
        <v>2263</v>
      </c>
      <c r="BX161" s="7"/>
      <c r="CA161" s="5"/>
      <c r="CB161" s="318"/>
      <c r="CC161" s="163"/>
      <c r="CD161" s="179"/>
      <c r="CE161" s="179"/>
      <c r="CF161" s="179"/>
      <c r="CG161" s="163"/>
      <c r="CH161" s="186" t="s">
        <v>93</v>
      </c>
      <c r="CI161" s="311"/>
      <c r="CJ161" s="311"/>
      <c r="CK161" s="311"/>
      <c r="CL161" s="311"/>
      <c r="CM161" s="311"/>
      <c r="CN161" s="311"/>
      <c r="CO161" s="312" t="s">
        <v>496</v>
      </c>
      <c r="CP161" s="313"/>
      <c r="CQ161" s="167"/>
      <c r="CR161" s="173"/>
      <c r="CS161" s="173"/>
      <c r="CT161" s="173"/>
      <c r="CU161" s="173"/>
      <c r="CV161" s="169"/>
      <c r="DE161" s="173"/>
      <c r="DO161" s="5"/>
      <c r="DP161" s="5"/>
      <c r="DQ161" s="541"/>
      <c r="DR161" s="541"/>
      <c r="DS161" s="541"/>
      <c r="DT161" s="541"/>
      <c r="DU161" s="541"/>
      <c r="DV161" s="163"/>
      <c r="DX161" s="177"/>
      <c r="DY161" s="177"/>
    </row>
    <row r="162" spans="1:129" ht="19.5" customHeight="1">
      <c r="A162" s="38"/>
      <c r="B162" s="86"/>
      <c r="C162" s="76"/>
      <c r="AC162" s="76"/>
      <c r="AD162" s="76"/>
      <c r="AE162" s="76"/>
      <c r="AF162" s="76"/>
      <c r="AG162" s="76"/>
      <c r="AH162" s="76"/>
      <c r="AI162" s="76"/>
      <c r="AJ162" s="76"/>
      <c r="AK162" s="76"/>
      <c r="AU162" s="78"/>
      <c r="AY162" s="785" t="s">
        <v>2192</v>
      </c>
      <c r="AZ162" s="4"/>
      <c r="BC162" s="5"/>
      <c r="BD162" s="783" t="s">
        <v>2264</v>
      </c>
      <c r="BX162" s="7"/>
      <c r="CA162" s="5"/>
      <c r="CB162" s="306"/>
      <c r="CC162" s="163"/>
      <c r="CD162" s="179"/>
      <c r="CE162" s="179"/>
      <c r="CF162" s="179"/>
      <c r="CG162" s="163"/>
      <c r="CH162" s="186" t="s">
        <v>85</v>
      </c>
      <c r="CI162" s="311"/>
      <c r="CJ162" s="311"/>
      <c r="CK162" s="311"/>
      <c r="CL162" s="311"/>
      <c r="CM162" s="311"/>
      <c r="CN162" s="311"/>
      <c r="CO162" s="312" t="s">
        <v>497</v>
      </c>
      <c r="CP162" s="313"/>
      <c r="CQ162" s="167"/>
      <c r="CR162" s="173"/>
      <c r="CS162" s="173"/>
      <c r="CT162" s="173"/>
      <c r="CU162" s="173"/>
      <c r="CV162" s="169"/>
      <c r="DE162" s="173"/>
      <c r="DO162" s="5"/>
      <c r="DP162" s="5"/>
      <c r="DQ162" s="541"/>
      <c r="DR162" s="541"/>
      <c r="DS162" s="541"/>
      <c r="DT162" s="541"/>
      <c r="DU162" s="541"/>
      <c r="DV162" s="163"/>
      <c r="DX162" s="177"/>
      <c r="DY162" s="177"/>
    </row>
    <row r="163" spans="1:129" ht="19.5" customHeight="1">
      <c r="A163" s="38"/>
      <c r="B163" s="86"/>
      <c r="C163" s="76"/>
      <c r="AC163" s="76"/>
      <c r="AD163" s="76"/>
      <c r="AE163" s="76"/>
      <c r="AF163" s="76"/>
      <c r="AG163" s="76"/>
      <c r="AH163" s="76"/>
      <c r="AI163" s="76"/>
      <c r="AJ163" s="76"/>
      <c r="AK163" s="76"/>
      <c r="AU163" s="78"/>
      <c r="AY163" s="785" t="s">
        <v>2193</v>
      </c>
      <c r="AZ163" s="4"/>
      <c r="BC163" s="5"/>
      <c r="BD163" s="783" t="s">
        <v>2265</v>
      </c>
      <c r="BX163" s="7"/>
      <c r="CA163" s="5"/>
      <c r="CB163" s="318"/>
      <c r="CC163" s="163"/>
      <c r="CD163" s="179"/>
      <c r="CE163" s="179"/>
      <c r="CF163" s="179"/>
      <c r="CG163" s="163"/>
      <c r="CH163" s="186" t="s">
        <v>44</v>
      </c>
      <c r="CI163" s="311"/>
      <c r="CJ163" s="311"/>
      <c r="CK163" s="311"/>
      <c r="CL163" s="311"/>
      <c r="CM163" s="311"/>
      <c r="CN163" s="311"/>
      <c r="CO163" s="312" t="s">
        <v>43</v>
      </c>
      <c r="CP163" s="313"/>
      <c r="CQ163" s="167"/>
      <c r="CR163" s="173"/>
      <c r="CS163" s="173"/>
      <c r="CT163" s="173"/>
      <c r="CU163" s="173"/>
      <c r="CV163" s="169"/>
      <c r="DE163" s="173"/>
      <c r="DO163" s="5"/>
      <c r="DP163" s="5"/>
      <c r="DQ163" s="541"/>
      <c r="DR163" s="541"/>
      <c r="DS163" s="541"/>
      <c r="DT163" s="541"/>
      <c r="DU163" s="541"/>
      <c r="DV163" s="213"/>
      <c r="DX163" s="177"/>
      <c r="DY163" s="177"/>
    </row>
    <row r="164" spans="1:129" ht="19.5" customHeight="1">
      <c r="A164" s="38"/>
      <c r="B164" s="86"/>
      <c r="C164" s="76"/>
      <c r="AC164" s="76"/>
      <c r="AD164" s="76"/>
      <c r="AE164" s="76"/>
      <c r="AF164" s="76"/>
      <c r="AG164" s="76"/>
      <c r="AH164" s="76"/>
      <c r="AI164" s="76"/>
      <c r="AJ164" s="76"/>
      <c r="AK164" s="76"/>
      <c r="AU164" s="78"/>
      <c r="AY164" s="785" t="s">
        <v>2194</v>
      </c>
      <c r="AZ164" s="4"/>
      <c r="BC164" s="5"/>
      <c r="BD164" s="783" t="s">
        <v>2266</v>
      </c>
      <c r="BX164" s="7"/>
      <c r="CA164" s="5"/>
      <c r="CB164" s="306"/>
      <c r="CC164" s="163"/>
      <c r="CD164" s="179"/>
      <c r="CE164" s="179"/>
      <c r="CF164" s="179"/>
      <c r="CG164" s="163"/>
      <c r="CH164" s="186" t="s">
        <v>42</v>
      </c>
      <c r="CI164" s="311"/>
      <c r="CJ164" s="311"/>
      <c r="CK164" s="311"/>
      <c r="CL164" s="311"/>
      <c r="CM164" s="311"/>
      <c r="CN164" s="311"/>
      <c r="CO164" s="312" t="s">
        <v>41</v>
      </c>
      <c r="CP164" s="313"/>
      <c r="CQ164" s="167"/>
      <c r="CR164" s="173"/>
      <c r="CS164" s="173"/>
      <c r="CT164" s="173"/>
      <c r="CU164" s="173"/>
      <c r="CV164" s="169"/>
      <c r="DE164" s="167"/>
      <c r="DO164" s="5"/>
      <c r="DP164" s="5"/>
      <c r="DQ164" s="541"/>
      <c r="DR164" s="541"/>
      <c r="DS164" s="541"/>
      <c r="DT164" s="541"/>
      <c r="DU164" s="541"/>
      <c r="DV164" s="213"/>
      <c r="DX164" s="177"/>
      <c r="DY164" s="177"/>
    </row>
    <row r="165" spans="1:129" ht="19.5" customHeight="1">
      <c r="A165" s="38"/>
      <c r="B165" s="86"/>
      <c r="C165" s="76"/>
      <c r="AC165" s="76"/>
      <c r="AD165" s="76"/>
      <c r="AE165" s="76"/>
      <c r="AF165" s="76"/>
      <c r="AG165" s="76"/>
      <c r="AH165" s="76"/>
      <c r="AI165" s="76"/>
      <c r="AJ165" s="76"/>
      <c r="AK165" s="76"/>
      <c r="AU165" s="78"/>
      <c r="AY165" s="785" t="s">
        <v>2195</v>
      </c>
      <c r="AZ165" s="4"/>
      <c r="BC165" s="5"/>
      <c r="BD165" s="783" t="s">
        <v>2267</v>
      </c>
      <c r="BX165" s="7"/>
      <c r="BY165" s="7"/>
      <c r="CA165" s="11"/>
      <c r="CB165" s="306"/>
      <c r="CC165" s="163"/>
      <c r="CD165" s="179"/>
      <c r="CE165" s="179"/>
      <c r="CF165" s="179"/>
      <c r="CG165" s="163"/>
      <c r="CH165" s="186" t="s">
        <v>40</v>
      </c>
      <c r="CI165" s="311"/>
      <c r="CJ165" s="311"/>
      <c r="CK165" s="311"/>
      <c r="CL165" s="311"/>
      <c r="CM165" s="311"/>
      <c r="CN165" s="311"/>
      <c r="CO165" s="312" t="s">
        <v>39</v>
      </c>
      <c r="CP165" s="313"/>
      <c r="CQ165" s="167"/>
      <c r="CR165" s="173"/>
      <c r="CS165" s="173"/>
      <c r="CT165" s="173"/>
      <c r="CU165" s="173"/>
      <c r="CV165" s="169"/>
      <c r="DE165" s="167"/>
      <c r="DO165" s="5"/>
      <c r="DP165" s="5"/>
      <c r="DQ165" s="541"/>
      <c r="DR165" s="541"/>
      <c r="DS165" s="541"/>
      <c r="DT165" s="541"/>
      <c r="DU165" s="541"/>
      <c r="DX165" s="177"/>
      <c r="DY165" s="177"/>
    </row>
    <row r="166" spans="1:129" ht="19.5" customHeight="1">
      <c r="A166" s="38"/>
      <c r="B166" s="86"/>
      <c r="C166" s="76"/>
      <c r="AC166" s="76"/>
      <c r="AD166" s="76"/>
      <c r="AE166" s="76"/>
      <c r="AF166" s="76"/>
      <c r="AG166" s="76"/>
      <c r="AH166" s="76"/>
      <c r="AI166" s="76"/>
      <c r="AJ166" s="76"/>
      <c r="AK166" s="76"/>
      <c r="AU166" s="78"/>
      <c r="AY166" s="785" t="s">
        <v>2196</v>
      </c>
      <c r="AZ166" s="4"/>
      <c r="BD166" s="783" t="s">
        <v>2268</v>
      </c>
      <c r="BX166" s="7"/>
      <c r="BY166" s="7"/>
      <c r="CA166" s="11"/>
      <c r="CB166" s="306"/>
      <c r="CC166" s="163"/>
      <c r="CD166" s="179"/>
      <c r="CE166" s="179"/>
      <c r="CF166" s="179"/>
      <c r="CG166" s="163"/>
      <c r="CH166" s="186" t="s">
        <v>38</v>
      </c>
      <c r="CI166" s="311"/>
      <c r="CJ166" s="311"/>
      <c r="CK166" s="311"/>
      <c r="CL166" s="311"/>
      <c r="CM166" s="311"/>
      <c r="CN166" s="311"/>
      <c r="CO166" s="312" t="s">
        <v>37</v>
      </c>
      <c r="CP166" s="313"/>
      <c r="CQ166" s="167"/>
      <c r="CR166" s="173"/>
      <c r="CS166" s="173"/>
      <c r="CT166" s="173"/>
      <c r="CU166" s="173"/>
      <c r="CV166" s="169"/>
      <c r="DE166" s="167"/>
      <c r="DO166" s="5"/>
      <c r="DP166" s="5"/>
      <c r="DQ166" s="541"/>
      <c r="DR166" s="541"/>
      <c r="DS166" s="541"/>
      <c r="DT166" s="541"/>
      <c r="DU166" s="541"/>
      <c r="DX166" s="177"/>
      <c r="DY166" s="177"/>
    </row>
    <row r="167" spans="1:129" ht="19.5" customHeight="1">
      <c r="A167" s="38"/>
      <c r="B167" s="86"/>
      <c r="C167" s="76"/>
      <c r="AC167" s="76"/>
      <c r="AD167" s="76"/>
      <c r="AE167" s="76"/>
      <c r="AF167" s="76"/>
      <c r="AG167" s="76"/>
      <c r="AH167" s="76"/>
      <c r="AI167" s="76"/>
      <c r="AJ167" s="76"/>
      <c r="AK167" s="76"/>
      <c r="AT167" s="77"/>
      <c r="AU167" s="78"/>
      <c r="AY167" s="785" t="s">
        <v>2197</v>
      </c>
      <c r="AZ167" s="4"/>
      <c r="BD167" s="783" t="s">
        <v>2269</v>
      </c>
      <c r="BX167" s="7"/>
      <c r="BY167" s="7"/>
      <c r="CA167" s="11"/>
      <c r="CB167" s="306"/>
      <c r="CC167" s="213"/>
      <c r="CD167" s="179"/>
      <c r="CE167" s="179"/>
      <c r="CF167" s="179"/>
      <c r="CG167" s="213"/>
      <c r="CH167" s="186" t="s">
        <v>36</v>
      </c>
      <c r="CI167" s="311"/>
      <c r="CJ167" s="311"/>
      <c r="CK167" s="311"/>
      <c r="CL167" s="311"/>
      <c r="CM167" s="311"/>
      <c r="CN167" s="311"/>
      <c r="CO167" s="312" t="s">
        <v>35</v>
      </c>
      <c r="CP167" s="313"/>
      <c r="CQ167" s="167"/>
      <c r="CR167" s="173"/>
      <c r="CS167" s="173"/>
      <c r="CT167" s="173"/>
      <c r="CU167" s="173"/>
      <c r="CV167" s="169"/>
      <c r="DE167" s="167"/>
      <c r="DO167" s="5"/>
      <c r="DP167" s="5"/>
      <c r="DQ167" s="541"/>
      <c r="DR167" s="541"/>
      <c r="DS167" s="541"/>
      <c r="DT167" s="541"/>
      <c r="DU167" s="541"/>
      <c r="DV167" s="213"/>
      <c r="DX167" s="177"/>
      <c r="DY167" s="177"/>
    </row>
    <row r="168" spans="1:129" ht="19.5" customHeight="1">
      <c r="A168" s="38"/>
      <c r="B168" s="86"/>
      <c r="C168" s="76"/>
      <c r="AC168" s="76"/>
      <c r="AD168" s="76"/>
      <c r="AE168" s="76"/>
      <c r="AF168" s="76"/>
      <c r="AG168" s="76"/>
      <c r="AH168" s="76"/>
      <c r="AI168" s="76"/>
      <c r="AJ168" s="76"/>
      <c r="AK168" s="76"/>
      <c r="AT168" s="77"/>
      <c r="AU168" s="78"/>
      <c r="AY168" s="785" t="s">
        <v>2198</v>
      </c>
      <c r="AZ168" s="4"/>
      <c r="BD168" s="783" t="s">
        <v>2270</v>
      </c>
      <c r="BX168" s="7"/>
      <c r="BY168" s="7"/>
      <c r="CA168" s="11"/>
      <c r="CC168" s="213"/>
      <c r="CD168" s="179"/>
      <c r="CE168" s="179"/>
      <c r="CF168" s="179"/>
      <c r="CG168" s="213"/>
      <c r="CH168" s="186" t="s">
        <v>34</v>
      </c>
      <c r="CI168" s="311"/>
      <c r="CJ168" s="311"/>
      <c r="CK168" s="311"/>
      <c r="CL168" s="311"/>
      <c r="CM168" s="311"/>
      <c r="CN168" s="311"/>
      <c r="CO168" s="312" t="s">
        <v>33</v>
      </c>
      <c r="CP168" s="313"/>
      <c r="CQ168" s="167"/>
      <c r="CR168" s="173"/>
      <c r="CS168" s="173"/>
      <c r="CT168" s="173"/>
      <c r="CU168" s="173"/>
      <c r="CV168" s="169"/>
      <c r="DE168" s="167"/>
      <c r="DO168" s="5"/>
      <c r="DP168" s="5"/>
      <c r="DQ168" s="541"/>
      <c r="DR168" s="541"/>
      <c r="DS168" s="541"/>
      <c r="DT168" s="541"/>
      <c r="DU168" s="541"/>
      <c r="DV168" s="163"/>
      <c r="DX168" s="177"/>
      <c r="DY168" s="177"/>
    </row>
    <row r="169" spans="1:129" ht="19.5" customHeight="1">
      <c r="A169" s="38"/>
      <c r="B169" s="86"/>
      <c r="C169" s="76"/>
      <c r="AC169" s="76"/>
      <c r="AD169" s="76"/>
      <c r="AE169" s="76"/>
      <c r="AF169" s="76"/>
      <c r="AG169" s="76"/>
      <c r="AH169" s="76"/>
      <c r="AI169" s="76"/>
      <c r="AJ169" s="76"/>
      <c r="AK169" s="76"/>
      <c r="AT169" s="77"/>
      <c r="AU169" s="78"/>
      <c r="AY169" s="785" t="s">
        <v>2199</v>
      </c>
      <c r="AZ169" s="4"/>
      <c r="BD169" s="783" t="s">
        <v>2271</v>
      </c>
      <c r="BX169" s="7"/>
      <c r="BY169" s="7"/>
      <c r="CA169" s="11"/>
      <c r="CC169" s="205"/>
      <c r="CD169" s="179"/>
      <c r="CE169" s="179"/>
      <c r="CF169" s="179"/>
      <c r="CH169" s="186" t="s">
        <v>582</v>
      </c>
      <c r="CI169" s="311"/>
      <c r="CJ169" s="311"/>
      <c r="CK169" s="311"/>
      <c r="CL169" s="311"/>
      <c r="CM169" s="311"/>
      <c r="CN169" s="311"/>
      <c r="CO169" s="312" t="s">
        <v>32</v>
      </c>
      <c r="CP169" s="313"/>
      <c r="CQ169" s="167"/>
      <c r="CR169" s="173"/>
      <c r="CS169" s="173"/>
      <c r="CT169" s="173"/>
      <c r="CU169" s="173"/>
      <c r="CV169" s="169"/>
      <c r="DE169" s="167"/>
      <c r="DO169" s="5"/>
      <c r="DP169" s="5"/>
      <c r="DQ169" s="541"/>
      <c r="DR169" s="541"/>
      <c r="DS169" s="541"/>
      <c r="DT169" s="541"/>
      <c r="DU169" s="541"/>
      <c r="DV169" s="163"/>
      <c r="DX169" s="177"/>
      <c r="DY169" s="177"/>
    </row>
    <row r="170" spans="1:129" ht="19.5" customHeight="1">
      <c r="A170" s="38"/>
      <c r="B170" s="86"/>
      <c r="C170" s="76"/>
      <c r="AC170" s="76"/>
      <c r="AD170" s="76"/>
      <c r="AE170" s="76"/>
      <c r="AF170" s="76"/>
      <c r="AG170" s="76"/>
      <c r="AH170" s="76"/>
      <c r="AI170" s="76"/>
      <c r="AJ170" s="76"/>
      <c r="AK170" s="76"/>
      <c r="AT170" s="77"/>
      <c r="AU170" s="78"/>
      <c r="AY170" s="785" t="s">
        <v>2200</v>
      </c>
      <c r="AZ170" s="4"/>
      <c r="BD170" s="783" t="s">
        <v>2272</v>
      </c>
      <c r="BX170" s="7"/>
      <c r="BY170" s="7"/>
      <c r="CA170" s="11"/>
      <c r="CC170" s="205"/>
      <c r="CD170" s="179"/>
      <c r="CE170" s="179"/>
      <c r="CF170" s="179"/>
      <c r="CH170" s="186" t="s">
        <v>31</v>
      </c>
      <c r="CI170" s="311"/>
      <c r="CJ170" s="311"/>
      <c r="CK170" s="311"/>
      <c r="CL170" s="311"/>
      <c r="CM170" s="311"/>
      <c r="CN170" s="311"/>
      <c r="CO170" s="312" t="s">
        <v>30</v>
      </c>
      <c r="CP170" s="313"/>
      <c r="CQ170" s="167"/>
      <c r="CR170" s="173"/>
      <c r="CS170" s="173"/>
      <c r="CT170" s="173"/>
      <c r="CU170" s="173"/>
      <c r="CV170" s="169"/>
      <c r="DE170" s="167"/>
      <c r="DO170" s="5"/>
      <c r="DP170" s="5"/>
      <c r="DQ170" s="541"/>
      <c r="DR170" s="541"/>
      <c r="DS170" s="541"/>
      <c r="DT170" s="541"/>
      <c r="DU170" s="541"/>
      <c r="DV170" s="163"/>
      <c r="DX170" s="177"/>
      <c r="DY170" s="177"/>
    </row>
    <row r="171" spans="1:129" ht="19.5" customHeight="1">
      <c r="A171" s="38"/>
      <c r="B171" s="86"/>
      <c r="C171" s="76"/>
      <c r="AC171" s="76"/>
      <c r="AD171" s="76"/>
      <c r="AE171" s="76"/>
      <c r="AF171" s="76"/>
      <c r="AG171" s="76"/>
      <c r="AH171" s="76"/>
      <c r="AI171" s="76"/>
      <c r="AJ171" s="76"/>
      <c r="AK171" s="76"/>
      <c r="AT171" s="77"/>
      <c r="AU171" s="78"/>
      <c r="AY171" s="785" t="s">
        <v>2201</v>
      </c>
      <c r="AZ171" s="4"/>
      <c r="BD171" s="783" t="s">
        <v>2273</v>
      </c>
      <c r="BY171" s="7"/>
      <c r="CA171" s="11"/>
      <c r="CC171" s="213"/>
      <c r="CD171" s="179"/>
      <c r="CE171" s="179"/>
      <c r="CF171" s="179"/>
      <c r="CG171" s="213"/>
      <c r="CH171" s="186" t="s">
        <v>29</v>
      </c>
      <c r="CI171" s="311"/>
      <c r="CJ171" s="311"/>
      <c r="CK171" s="311"/>
      <c r="CL171" s="311"/>
      <c r="CM171" s="311"/>
      <c r="CN171" s="311"/>
      <c r="CO171" s="312" t="s">
        <v>28</v>
      </c>
      <c r="CP171" s="313"/>
      <c r="CQ171" s="167"/>
      <c r="CR171" s="173"/>
      <c r="CS171" s="173"/>
      <c r="CT171" s="173"/>
      <c r="CU171" s="173"/>
      <c r="CV171" s="169"/>
      <c r="DE171" s="167"/>
      <c r="DO171" s="5"/>
      <c r="DP171" s="5"/>
      <c r="DQ171" s="541"/>
      <c r="DR171" s="541"/>
      <c r="DS171" s="541"/>
      <c r="DT171" s="541"/>
      <c r="DU171" s="541"/>
      <c r="DV171" s="163"/>
      <c r="DX171" s="177"/>
      <c r="DY171" s="177"/>
    </row>
    <row r="172" spans="1:129" ht="19.5" customHeight="1">
      <c r="A172" s="38"/>
      <c r="B172" s="86"/>
      <c r="C172" s="76"/>
      <c r="AC172" s="76"/>
      <c r="AD172" s="76"/>
      <c r="AE172" s="76"/>
      <c r="AF172" s="76"/>
      <c r="AG172" s="76"/>
      <c r="AH172" s="76"/>
      <c r="AI172" s="76"/>
      <c r="AJ172" s="76"/>
      <c r="AK172" s="76"/>
      <c r="AT172" s="77"/>
      <c r="AU172" s="78"/>
      <c r="AY172" s="785" t="s">
        <v>2202</v>
      </c>
      <c r="AZ172" s="4"/>
      <c r="BD172" s="783" t="s">
        <v>2274</v>
      </c>
      <c r="BY172" s="7"/>
      <c r="CA172" s="5"/>
      <c r="CC172" s="163"/>
      <c r="CD172" s="179"/>
      <c r="CE172" s="179"/>
      <c r="CF172" s="179"/>
      <c r="CG172" s="163"/>
      <c r="CH172" s="186" t="s">
        <v>27</v>
      </c>
      <c r="CI172" s="311"/>
      <c r="CJ172" s="311"/>
      <c r="CK172" s="311"/>
      <c r="CL172" s="311"/>
      <c r="CM172" s="311"/>
      <c r="CN172" s="311"/>
      <c r="CO172" s="312" t="s">
        <v>498</v>
      </c>
      <c r="CP172" s="313"/>
      <c r="CQ172" s="167"/>
      <c r="CR172" s="173"/>
      <c r="CS172" s="173"/>
      <c r="CT172" s="173"/>
      <c r="CU172" s="173"/>
      <c r="CV172" s="169"/>
      <c r="DE172" s="167"/>
      <c r="DO172" s="5"/>
      <c r="DP172" s="5"/>
      <c r="DQ172" s="541"/>
      <c r="DR172" s="541"/>
      <c r="DS172" s="541"/>
      <c r="DT172" s="541"/>
      <c r="DU172" s="541"/>
      <c r="DV172" s="163"/>
      <c r="DX172" s="177"/>
      <c r="DY172" s="177"/>
    </row>
    <row r="173" spans="1:129" ht="19.5" customHeight="1">
      <c r="B173" s="86"/>
      <c r="C173" s="76"/>
      <c r="AC173" s="76"/>
      <c r="AD173" s="76"/>
      <c r="AE173" s="76"/>
      <c r="AF173" s="76"/>
      <c r="AG173" s="76"/>
      <c r="AH173" s="76"/>
      <c r="AI173" s="76"/>
      <c r="AJ173" s="76"/>
      <c r="AK173" s="76"/>
      <c r="AT173" s="77"/>
      <c r="AU173" s="78"/>
      <c r="AY173" s="785" t="s">
        <v>2203</v>
      </c>
      <c r="AZ173" s="4"/>
      <c r="BD173" s="783" t="s">
        <v>2275</v>
      </c>
      <c r="BY173" s="7"/>
      <c r="CA173" s="236"/>
      <c r="CB173" s="306"/>
      <c r="CC173" s="163"/>
      <c r="CD173" s="179"/>
      <c r="CE173" s="179"/>
      <c r="CF173" s="179"/>
      <c r="CG173" s="163"/>
      <c r="CH173" s="186" t="s">
        <v>26</v>
      </c>
      <c r="CI173" s="311"/>
      <c r="CJ173" s="311"/>
      <c r="CK173" s="311"/>
      <c r="CL173" s="311"/>
      <c r="CM173" s="311"/>
      <c r="CN173" s="311"/>
      <c r="CO173" s="312" t="s">
        <v>499</v>
      </c>
      <c r="CP173" s="313"/>
      <c r="CQ173" s="167"/>
      <c r="CR173" s="173"/>
      <c r="CS173" s="173"/>
      <c r="CT173" s="173"/>
      <c r="CU173" s="173"/>
      <c r="CV173" s="169"/>
      <c r="DE173" s="167"/>
      <c r="DO173" s="5"/>
      <c r="DP173" s="5"/>
      <c r="DQ173" s="541"/>
      <c r="DR173" s="541"/>
      <c r="DS173" s="541"/>
      <c r="DT173" s="541"/>
      <c r="DU173" s="541"/>
      <c r="DV173" s="163"/>
      <c r="DX173" s="177"/>
      <c r="DY173" s="177"/>
    </row>
    <row r="174" spans="1:129" ht="19.5" customHeight="1">
      <c r="B174" s="86"/>
      <c r="C174" s="76"/>
      <c r="AC174" s="76"/>
      <c r="AD174" s="76"/>
      <c r="AE174" s="76"/>
      <c r="AF174" s="76"/>
      <c r="AG174" s="76"/>
      <c r="AH174" s="76"/>
      <c r="AI174" s="76"/>
      <c r="AJ174" s="76"/>
      <c r="AK174" s="76"/>
      <c r="AT174" s="77"/>
      <c r="AU174" s="78"/>
      <c r="AY174" s="785" t="s">
        <v>2204</v>
      </c>
      <c r="AZ174" s="4"/>
      <c r="BD174" s="783" t="s">
        <v>2276</v>
      </c>
      <c r="BY174" s="7"/>
      <c r="CA174" s="236"/>
      <c r="CB174" s="306"/>
      <c r="CC174" s="163"/>
      <c r="CD174" s="179"/>
      <c r="CE174" s="179"/>
      <c r="CF174" s="179"/>
      <c r="CG174" s="163"/>
      <c r="CH174" s="186" t="s">
        <v>25</v>
      </c>
      <c r="CI174" s="311"/>
      <c r="CJ174" s="311"/>
      <c r="CK174" s="311"/>
      <c r="CL174" s="311"/>
      <c r="CM174" s="311"/>
      <c r="CN174" s="311"/>
      <c r="CO174" s="312" t="s">
        <v>500</v>
      </c>
      <c r="CP174" s="313"/>
      <c r="CQ174" s="167"/>
      <c r="CR174" s="173"/>
      <c r="CS174" s="173"/>
      <c r="CT174" s="173"/>
      <c r="CU174" s="173"/>
      <c r="CV174" s="169"/>
      <c r="DE174" s="167"/>
      <c r="DO174" s="5"/>
      <c r="DP174" s="5"/>
      <c r="DQ174" s="541"/>
      <c r="DR174" s="541"/>
      <c r="DS174" s="541"/>
      <c r="DT174" s="541"/>
      <c r="DU174" s="541"/>
      <c r="DV174" s="163"/>
      <c r="DX174" s="177"/>
      <c r="DY174" s="177"/>
    </row>
    <row r="175" spans="1:129" ht="19.5" customHeight="1">
      <c r="B175" s="86"/>
      <c r="C175" s="76"/>
      <c r="AC175" s="76"/>
      <c r="AD175" s="76"/>
      <c r="AE175" s="76"/>
      <c r="AF175" s="76"/>
      <c r="AG175" s="76"/>
      <c r="AH175" s="76"/>
      <c r="AI175" s="76"/>
      <c r="AJ175" s="76"/>
      <c r="AK175" s="76"/>
      <c r="AT175" s="77"/>
      <c r="AU175" s="78"/>
      <c r="AY175" s="781" t="s">
        <v>2205</v>
      </c>
      <c r="BD175" s="783" t="s">
        <v>2277</v>
      </c>
      <c r="BY175" s="7"/>
      <c r="CC175" s="163"/>
      <c r="CD175" s="179"/>
      <c r="CE175" s="179"/>
      <c r="CF175" s="179"/>
      <c r="CG175" s="163"/>
      <c r="CH175" s="186" t="s">
        <v>24</v>
      </c>
      <c r="CI175" s="311"/>
      <c r="CJ175" s="311"/>
      <c r="CK175" s="311"/>
      <c r="CL175" s="311"/>
      <c r="CM175" s="311"/>
      <c r="CN175" s="311"/>
      <c r="CO175" s="312" t="s">
        <v>501</v>
      </c>
      <c r="CP175" s="313"/>
      <c r="CQ175" s="167"/>
      <c r="CR175" s="173"/>
      <c r="CS175" s="173"/>
      <c r="CT175" s="173"/>
      <c r="CU175" s="173"/>
      <c r="CV175" s="169"/>
      <c r="DE175" s="167"/>
      <c r="DO175" s="5"/>
      <c r="DP175" s="5"/>
      <c r="DQ175" s="541"/>
      <c r="DR175" s="541"/>
      <c r="DS175" s="541"/>
      <c r="DT175" s="541"/>
      <c r="DU175" s="541"/>
      <c r="DV175" s="163"/>
      <c r="DX175" s="177"/>
      <c r="DY175" s="177"/>
    </row>
    <row r="176" spans="1:129" ht="19.5" customHeight="1">
      <c r="B176" s="86"/>
      <c r="C176" s="76"/>
      <c r="AC176" s="76"/>
      <c r="AD176" s="76"/>
      <c r="AE176" s="76"/>
      <c r="AF176" s="76"/>
      <c r="AG176" s="76"/>
      <c r="AH176" s="76"/>
      <c r="AI176" s="76"/>
      <c r="AJ176" s="76"/>
      <c r="AK176" s="76"/>
      <c r="AT176" s="77"/>
      <c r="AU176" s="78"/>
      <c r="AX176" s="18" t="s">
        <v>1925</v>
      </c>
      <c r="AY176" s="781" t="s">
        <v>2206</v>
      </c>
      <c r="AZ176" s="18" t="s">
        <v>2148</v>
      </c>
      <c r="BD176" s="783" t="s">
        <v>2278</v>
      </c>
      <c r="BY176" s="7"/>
      <c r="CC176" s="163"/>
      <c r="CD176" s="179"/>
      <c r="CE176" s="179"/>
      <c r="CF176" s="179"/>
      <c r="CG176" s="163"/>
      <c r="CH176" s="186" t="s">
        <v>583</v>
      </c>
      <c r="CI176" s="311"/>
      <c r="CJ176" s="311"/>
      <c r="CK176" s="311"/>
      <c r="CL176" s="311"/>
      <c r="CM176" s="311"/>
      <c r="CN176" s="311"/>
      <c r="CO176" s="312" t="s">
        <v>507</v>
      </c>
      <c r="CP176" s="313"/>
      <c r="CQ176" s="167"/>
      <c r="CR176" s="173"/>
      <c r="CS176" s="173"/>
      <c r="CT176" s="173"/>
      <c r="CU176" s="173"/>
      <c r="CV176" s="169"/>
      <c r="DE176" s="167"/>
      <c r="DO176" s="5"/>
      <c r="DP176" s="5"/>
      <c r="DQ176" s="541"/>
      <c r="DR176" s="541"/>
      <c r="DS176" s="541"/>
      <c r="DT176" s="541"/>
      <c r="DU176" s="541"/>
      <c r="DV176" s="163"/>
      <c r="DX176" s="177"/>
      <c r="DY176" s="177"/>
    </row>
    <row r="177" spans="2:129" ht="19.5" customHeight="1">
      <c r="B177" s="86"/>
      <c r="C177" s="76"/>
      <c r="AC177" s="76"/>
      <c r="AD177" s="76"/>
      <c r="AE177" s="76"/>
      <c r="AF177" s="76"/>
      <c r="AG177" s="76"/>
      <c r="AH177" s="76"/>
      <c r="AI177" s="76"/>
      <c r="AJ177" s="76"/>
      <c r="AK177" s="76"/>
      <c r="AT177" s="77"/>
      <c r="AU177" s="78"/>
      <c r="AX177" s="980" t="s">
        <v>1956</v>
      </c>
      <c r="AY177" s="781" t="s">
        <v>2207</v>
      </c>
      <c r="AZ177" s="982" t="s">
        <v>2149</v>
      </c>
      <c r="BD177" s="783" t="s">
        <v>2279</v>
      </c>
      <c r="BY177" s="7"/>
      <c r="CC177" s="163"/>
      <c r="CD177" s="179"/>
      <c r="CE177" s="179"/>
      <c r="CF177" s="179"/>
      <c r="CG177" s="163"/>
      <c r="CH177" s="186" t="s">
        <v>526</v>
      </c>
      <c r="CI177" s="311"/>
      <c r="CJ177" s="311"/>
      <c r="CK177" s="311"/>
      <c r="CL177" s="311"/>
      <c r="CM177" s="311"/>
      <c r="CN177" s="311"/>
      <c r="CO177" s="312" t="s">
        <v>578</v>
      </c>
      <c r="CP177" s="313"/>
      <c r="CQ177" s="167"/>
      <c r="CR177" s="173"/>
      <c r="CS177" s="173"/>
      <c r="CT177" s="173"/>
      <c r="CU177" s="173"/>
      <c r="CV177" s="169"/>
      <c r="DE177" s="167"/>
      <c r="DO177" s="5"/>
      <c r="DP177" s="5"/>
      <c r="DQ177" s="541"/>
      <c r="DR177" s="541"/>
      <c r="DS177" s="541"/>
      <c r="DT177" s="541"/>
      <c r="DU177" s="541"/>
      <c r="DV177" s="163"/>
      <c r="DX177" s="177"/>
      <c r="DY177" s="177"/>
    </row>
    <row r="178" spans="2:129" ht="19.5" customHeight="1">
      <c r="B178" s="86"/>
      <c r="C178" s="76"/>
      <c r="AC178" s="76"/>
      <c r="AD178" s="76"/>
      <c r="AE178" s="76"/>
      <c r="AF178" s="76"/>
      <c r="AG178" s="76"/>
      <c r="AH178" s="76"/>
      <c r="AI178" s="76"/>
      <c r="AJ178" s="76"/>
      <c r="AK178" s="76"/>
      <c r="AU178" s="78"/>
      <c r="AX178" s="785" t="s">
        <v>1926</v>
      </c>
      <c r="AY178" s="781" t="s">
        <v>2208</v>
      </c>
      <c r="AZ178" s="982" t="s">
        <v>2150</v>
      </c>
      <c r="BD178" s="783" t="s">
        <v>2280</v>
      </c>
      <c r="BY178" s="7"/>
      <c r="CC178" s="163"/>
      <c r="CD178" s="179"/>
      <c r="CE178" s="179"/>
      <c r="CF178" s="179"/>
      <c r="CG178" s="163"/>
      <c r="CH178" s="319"/>
      <c r="CI178" s="174"/>
      <c r="CJ178" s="174"/>
      <c r="CK178" s="174"/>
      <c r="CL178" s="174"/>
      <c r="CO178" s="167"/>
      <c r="CP178" s="166"/>
      <c r="CQ178" s="167"/>
      <c r="CR178" s="173"/>
      <c r="CS178" s="173"/>
      <c r="CT178" s="173"/>
      <c r="CU178" s="173"/>
      <c r="CV178" s="169"/>
      <c r="DE178" s="167"/>
      <c r="DO178" s="5"/>
      <c r="DP178" s="5"/>
      <c r="DQ178" s="541"/>
      <c r="DR178" s="541"/>
      <c r="DS178" s="541"/>
      <c r="DT178" s="541"/>
      <c r="DU178" s="541"/>
      <c r="DV178" s="163"/>
      <c r="DX178" s="177"/>
      <c r="DY178" s="177"/>
    </row>
    <row r="179" spans="2:129" ht="19.5" customHeight="1">
      <c r="B179" s="86"/>
      <c r="C179" s="76"/>
      <c r="AC179" s="76"/>
      <c r="AD179" s="76"/>
      <c r="AE179" s="76"/>
      <c r="AF179" s="76"/>
      <c r="AG179" s="76"/>
      <c r="AH179" s="76"/>
      <c r="AI179" s="76"/>
      <c r="AJ179" s="76"/>
      <c r="AK179" s="76"/>
      <c r="AU179" s="78"/>
      <c r="AX179" s="785" t="s">
        <v>1927</v>
      </c>
      <c r="AY179" s="781" t="s">
        <v>2209</v>
      </c>
      <c r="AZ179" s="982" t="s">
        <v>2151</v>
      </c>
      <c r="BD179" s="783" t="s">
        <v>2281</v>
      </c>
      <c r="BY179" s="16"/>
      <c r="CC179" s="163"/>
      <c r="CD179" s="179"/>
      <c r="CE179" s="179"/>
      <c r="CF179" s="179"/>
      <c r="CG179" s="163"/>
      <c r="CH179" s="319"/>
      <c r="CI179" s="174"/>
      <c r="CJ179" s="174"/>
      <c r="CK179" s="174"/>
      <c r="CL179" s="174"/>
      <c r="CO179" s="167"/>
      <c r="CP179" s="166"/>
      <c r="CQ179" s="167"/>
      <c r="CR179" s="173"/>
      <c r="CS179" s="173"/>
      <c r="CT179" s="173"/>
      <c r="CU179" s="173"/>
      <c r="CV179" s="169"/>
      <c r="DE179" s="167"/>
      <c r="DO179" s="5"/>
      <c r="DP179" s="5"/>
      <c r="DQ179" s="541"/>
      <c r="DR179" s="541"/>
      <c r="DS179" s="541"/>
      <c r="DT179" s="541"/>
      <c r="DU179" s="541"/>
      <c r="DV179" s="163"/>
      <c r="DX179" s="177"/>
      <c r="DY179" s="177"/>
    </row>
    <row r="180" spans="2:129" ht="19.5" customHeight="1">
      <c r="B180" s="86"/>
      <c r="C180" s="76"/>
      <c r="AC180" s="76"/>
      <c r="AD180" s="76"/>
      <c r="AE180" s="76"/>
      <c r="AF180" s="76"/>
      <c r="AG180" s="76"/>
      <c r="AH180" s="76"/>
      <c r="AI180" s="76"/>
      <c r="AJ180" s="76"/>
      <c r="AK180" s="76"/>
      <c r="AU180" s="78"/>
      <c r="AX180" s="785" t="s">
        <v>1928</v>
      </c>
      <c r="AY180" s="781" t="s">
        <v>2210</v>
      </c>
      <c r="AZ180" s="982" t="s">
        <v>2152</v>
      </c>
      <c r="BD180" s="783" t="s">
        <v>2282</v>
      </c>
      <c r="BY180" s="16"/>
      <c r="CC180" s="163"/>
      <c r="CD180" s="179"/>
      <c r="CE180" s="179"/>
      <c r="CF180" s="179"/>
      <c r="CG180" s="163"/>
      <c r="CH180" s="319"/>
      <c r="CI180" s="174"/>
      <c r="CJ180" s="174"/>
      <c r="CK180" s="174"/>
      <c r="CL180" s="174"/>
      <c r="CO180" s="167"/>
      <c r="CP180" s="166"/>
      <c r="CQ180" s="29"/>
      <c r="CR180" s="173"/>
      <c r="CS180" s="173"/>
      <c r="CT180" s="173"/>
      <c r="CU180" s="173"/>
      <c r="CV180" s="169"/>
      <c r="DE180" s="167"/>
      <c r="DO180" s="5"/>
      <c r="DP180" s="5"/>
      <c r="DQ180" s="541"/>
      <c r="DR180" s="541"/>
      <c r="DS180" s="541"/>
      <c r="DT180" s="541"/>
      <c r="DU180" s="541"/>
      <c r="DV180" s="163"/>
      <c r="DX180" s="177"/>
      <c r="DY180" s="177"/>
    </row>
    <row r="181" spans="2:129" ht="19.5" customHeight="1">
      <c r="B181" s="86"/>
      <c r="C181" s="76"/>
      <c r="AC181" s="76"/>
      <c r="AD181" s="76"/>
      <c r="AE181" s="76"/>
      <c r="AF181" s="76"/>
      <c r="AG181" s="76"/>
      <c r="AH181" s="76"/>
      <c r="AI181" s="76"/>
      <c r="AJ181" s="76"/>
      <c r="AK181" s="76"/>
      <c r="AU181" s="78"/>
      <c r="AX181" s="785" t="s">
        <v>1929</v>
      </c>
      <c r="AY181" s="781" t="s">
        <v>2211</v>
      </c>
      <c r="AZ181" s="982" t="s">
        <v>2153</v>
      </c>
      <c r="BD181" s="783" t="s">
        <v>2283</v>
      </c>
      <c r="BY181" s="16"/>
      <c r="CC181" s="163"/>
      <c r="CD181" s="179"/>
      <c r="CE181" s="179"/>
      <c r="CF181" s="179"/>
      <c r="CG181" s="163"/>
      <c r="CH181" s="319"/>
      <c r="CI181" s="174"/>
      <c r="CJ181" s="174"/>
      <c r="CK181" s="174"/>
      <c r="CL181" s="174"/>
      <c r="CO181" s="167"/>
      <c r="CP181" s="166"/>
      <c r="CQ181" s="29"/>
      <c r="CR181" s="173"/>
      <c r="CS181" s="173"/>
      <c r="CT181" s="173"/>
      <c r="CU181" s="173"/>
      <c r="CV181" s="169"/>
      <c r="DE181" s="167"/>
      <c r="DO181" s="5"/>
      <c r="DP181" s="5"/>
      <c r="DQ181" s="541"/>
      <c r="DR181" s="541"/>
      <c r="DS181" s="541"/>
      <c r="DT181" s="541"/>
      <c r="DU181" s="541"/>
      <c r="DV181" s="163"/>
      <c r="DX181" s="177"/>
      <c r="DY181" s="177"/>
    </row>
    <row r="182" spans="2:129" ht="19.5" customHeight="1">
      <c r="B182" s="86"/>
      <c r="C182" s="76"/>
      <c r="AC182" s="76"/>
      <c r="AD182" s="76"/>
      <c r="AE182" s="76"/>
      <c r="AF182" s="76"/>
      <c r="AG182" s="76"/>
      <c r="AH182" s="76"/>
      <c r="AI182" s="76"/>
      <c r="AJ182" s="76"/>
      <c r="AK182" s="76"/>
      <c r="AU182" s="78"/>
      <c r="AX182" s="785" t="s">
        <v>1930</v>
      </c>
      <c r="AY182" s="781" t="s">
        <v>2212</v>
      </c>
      <c r="AZ182" s="982" t="s">
        <v>2154</v>
      </c>
      <c r="BD182" s="784" t="s">
        <v>2284</v>
      </c>
      <c r="BY182" s="16"/>
      <c r="CC182" s="163"/>
      <c r="CD182" s="179"/>
      <c r="CE182" s="179"/>
      <c r="CF182" s="179"/>
      <c r="CG182" s="163"/>
      <c r="CH182" s="319"/>
      <c r="CI182" s="174"/>
      <c r="CJ182" s="174"/>
      <c r="CK182" s="174"/>
      <c r="CL182" s="174"/>
      <c r="CO182" s="167"/>
      <c r="CP182" s="166"/>
      <c r="CQ182" s="29"/>
      <c r="CR182" s="173"/>
      <c r="CS182" s="173"/>
      <c r="CT182" s="173"/>
      <c r="CU182" s="173"/>
      <c r="CV182" s="169"/>
      <c r="DE182" s="167"/>
      <c r="DO182" s="5"/>
      <c r="DP182" s="5"/>
      <c r="DQ182" s="541"/>
      <c r="DR182" s="541"/>
      <c r="DS182" s="541"/>
      <c r="DT182" s="541"/>
      <c r="DU182" s="541"/>
      <c r="DV182" s="163"/>
      <c r="DX182" s="177"/>
      <c r="DY182" s="177"/>
    </row>
    <row r="183" spans="2:129" ht="19.5" customHeight="1">
      <c r="B183" s="86"/>
      <c r="C183" s="76"/>
      <c r="AC183" s="76"/>
      <c r="AD183" s="76"/>
      <c r="AE183" s="76"/>
      <c r="AF183" s="76"/>
      <c r="AG183" s="76"/>
      <c r="AH183" s="76"/>
      <c r="AI183" s="76"/>
      <c r="AJ183" s="76"/>
      <c r="AK183" s="76"/>
      <c r="AU183" s="78"/>
      <c r="AX183" s="785" t="s">
        <v>1931</v>
      </c>
      <c r="AY183" s="781" t="s">
        <v>2213</v>
      </c>
      <c r="AZ183" s="982" t="s">
        <v>2155</v>
      </c>
      <c r="BY183" s="5"/>
      <c r="CC183" s="163"/>
      <c r="CD183" s="179"/>
      <c r="CE183" s="179"/>
      <c r="CF183" s="179"/>
      <c r="CG183" s="163"/>
      <c r="CH183" s="319"/>
      <c r="CI183" s="174"/>
      <c r="CJ183" s="174"/>
      <c r="CK183" s="174"/>
      <c r="CL183" s="174"/>
      <c r="CO183" s="167"/>
      <c r="CP183" s="166"/>
      <c r="CQ183" s="29"/>
      <c r="CR183" s="173"/>
      <c r="CS183" s="173"/>
      <c r="CT183" s="173"/>
      <c r="CU183" s="173"/>
      <c r="CV183" s="169"/>
      <c r="DE183" s="167"/>
      <c r="DO183" s="5"/>
      <c r="DV183" s="163"/>
      <c r="DX183" s="177"/>
      <c r="DY183" s="177"/>
    </row>
    <row r="184" spans="2:129" ht="19.5" customHeight="1">
      <c r="B184" s="86"/>
      <c r="C184" s="76"/>
      <c r="AC184" s="76"/>
      <c r="AD184" s="76"/>
      <c r="AE184" s="76"/>
      <c r="AF184" s="76"/>
      <c r="AG184" s="76"/>
      <c r="AH184" s="76"/>
      <c r="AI184" s="76"/>
      <c r="AJ184" s="76"/>
      <c r="AK184" s="76"/>
      <c r="AU184" s="78"/>
      <c r="AX184" s="785" t="s">
        <v>1932</v>
      </c>
      <c r="AY184" s="781" t="s">
        <v>2214</v>
      </c>
      <c r="AZ184" s="982" t="s">
        <v>2156</v>
      </c>
      <c r="BY184" s="16"/>
      <c r="CC184" s="163"/>
      <c r="CD184" s="179"/>
      <c r="CE184" s="179"/>
      <c r="CF184" s="179"/>
      <c r="CG184" s="163"/>
      <c r="CH184" s="319"/>
      <c r="CI184" s="174"/>
      <c r="CJ184" s="174"/>
      <c r="CK184" s="174"/>
      <c r="CL184" s="174"/>
      <c r="CO184" s="167"/>
      <c r="CP184" s="166"/>
      <c r="CQ184" s="29"/>
      <c r="CR184" s="173"/>
      <c r="CS184" s="173"/>
      <c r="CT184" s="173"/>
      <c r="CU184" s="173"/>
      <c r="CV184" s="169"/>
      <c r="DE184" s="167"/>
      <c r="DO184" s="5"/>
      <c r="DV184" s="163"/>
      <c r="DX184" s="177"/>
      <c r="DY184" s="177"/>
    </row>
    <row r="185" spans="2:129" ht="19.5" customHeight="1">
      <c r="B185" s="86"/>
      <c r="C185" s="76"/>
      <c r="AC185" s="76"/>
      <c r="AD185" s="76"/>
      <c r="AE185" s="76"/>
      <c r="AF185" s="76"/>
      <c r="AG185" s="76"/>
      <c r="AH185" s="76"/>
      <c r="AI185" s="76"/>
      <c r="AJ185" s="76"/>
      <c r="AK185" s="76"/>
      <c r="AU185" s="78"/>
      <c r="AX185" s="785" t="s">
        <v>1933</v>
      </c>
      <c r="AY185" s="781" t="s">
        <v>2215</v>
      </c>
      <c r="AZ185" s="982" t="s">
        <v>2157</v>
      </c>
      <c r="BY185" s="5"/>
      <c r="CC185" s="163"/>
      <c r="CD185" s="179"/>
      <c r="CE185" s="179"/>
      <c r="CF185" s="179"/>
      <c r="CG185" s="163"/>
      <c r="CH185" s="319"/>
      <c r="CI185" s="174"/>
      <c r="CJ185" s="174"/>
      <c r="CK185" s="174"/>
      <c r="CL185" s="174"/>
      <c r="CO185" s="167"/>
      <c r="CP185" s="166"/>
      <c r="CQ185" s="29"/>
      <c r="CR185" s="173"/>
      <c r="CS185" s="173"/>
      <c r="CT185" s="173"/>
      <c r="CU185" s="173"/>
      <c r="CV185" s="169"/>
      <c r="DE185" s="167"/>
      <c r="DO185" s="5"/>
      <c r="DV185" s="163"/>
      <c r="DX185" s="177"/>
      <c r="DY185" s="177"/>
    </row>
    <row r="186" spans="2:129" ht="19.5" customHeight="1">
      <c r="B186" s="86"/>
      <c r="C186" s="76"/>
      <c r="AC186" s="76"/>
      <c r="AD186" s="76"/>
      <c r="AE186" s="76"/>
      <c r="AF186" s="76"/>
      <c r="AG186" s="76"/>
      <c r="AH186" s="76"/>
      <c r="AI186" s="76"/>
      <c r="AJ186" s="76"/>
      <c r="AK186" s="76"/>
      <c r="AU186" s="78"/>
      <c r="AX186" s="785" t="s">
        <v>1934</v>
      </c>
      <c r="AY186" s="781" t="s">
        <v>2216</v>
      </c>
      <c r="AZ186" s="982" t="s">
        <v>2158</v>
      </c>
      <c r="BY186" s="5"/>
      <c r="CC186" s="163"/>
      <c r="CD186" s="179"/>
      <c r="CE186" s="179"/>
      <c r="CF186" s="179"/>
      <c r="CG186" s="163"/>
      <c r="CH186" s="319"/>
      <c r="CI186" s="174"/>
      <c r="CJ186" s="174"/>
      <c r="CK186" s="174"/>
      <c r="CL186" s="174"/>
      <c r="CO186" s="167"/>
      <c r="CP186" s="166"/>
      <c r="CQ186" s="29"/>
      <c r="CR186" s="173"/>
      <c r="CS186" s="173"/>
      <c r="CT186" s="173"/>
      <c r="CU186" s="173"/>
      <c r="CV186" s="169"/>
      <c r="DE186" s="167"/>
      <c r="DV186" s="163"/>
      <c r="DX186" s="177"/>
      <c r="DY186" s="177"/>
    </row>
    <row r="187" spans="2:129" ht="19.5" customHeight="1">
      <c r="B187" s="86"/>
      <c r="C187" s="76"/>
      <c r="AC187" s="76"/>
      <c r="AD187" s="76"/>
      <c r="AE187" s="76"/>
      <c r="AF187" s="76"/>
      <c r="AG187" s="76"/>
      <c r="AH187" s="76"/>
      <c r="AI187" s="76"/>
      <c r="AJ187" s="76"/>
      <c r="AK187" s="76"/>
      <c r="AU187" s="78"/>
      <c r="AX187" s="785" t="s">
        <v>1935</v>
      </c>
      <c r="AY187" s="781" t="s">
        <v>2217</v>
      </c>
      <c r="AZ187" s="982" t="s">
        <v>2159</v>
      </c>
      <c r="BY187" s="5"/>
      <c r="CC187" s="163"/>
      <c r="CD187" s="179"/>
      <c r="CE187" s="179"/>
      <c r="CF187" s="179"/>
      <c r="CG187" s="163"/>
      <c r="CH187" s="319"/>
      <c r="CI187" s="174"/>
      <c r="CJ187" s="174"/>
      <c r="CK187" s="174"/>
      <c r="CL187" s="174"/>
      <c r="CO187" s="167"/>
      <c r="CP187" s="166"/>
      <c r="CQ187" s="167"/>
      <c r="CR187" s="173"/>
      <c r="CS187" s="173"/>
      <c r="CT187" s="173"/>
      <c r="CU187" s="173"/>
      <c r="CV187" s="169"/>
      <c r="DE187" s="167"/>
      <c r="DV187" s="163"/>
      <c r="DX187" s="177"/>
      <c r="DY187" s="177"/>
    </row>
    <row r="188" spans="2:129" ht="19.5" customHeight="1">
      <c r="B188" s="86"/>
      <c r="C188" s="76"/>
      <c r="AC188" s="76"/>
      <c r="AD188" s="76"/>
      <c r="AE188" s="76"/>
      <c r="AF188" s="76"/>
      <c r="AG188" s="76"/>
      <c r="AH188" s="76"/>
      <c r="AI188" s="76"/>
      <c r="AJ188" s="76"/>
      <c r="AK188" s="76"/>
      <c r="AU188" s="78"/>
      <c r="AX188" s="785" t="s">
        <v>1936</v>
      </c>
      <c r="AY188" s="781" t="s">
        <v>2218</v>
      </c>
      <c r="AZ188" s="982" t="s">
        <v>2160</v>
      </c>
      <c r="BY188" s="5"/>
      <c r="CC188" s="163"/>
      <c r="CD188" s="179"/>
      <c r="CE188" s="179"/>
      <c r="CF188" s="179"/>
      <c r="CG188" s="163"/>
      <c r="CH188" s="319"/>
      <c r="CI188" s="174"/>
      <c r="CJ188" s="174"/>
      <c r="CK188" s="174"/>
      <c r="CL188" s="174"/>
      <c r="CO188" s="167"/>
      <c r="CP188" s="166"/>
      <c r="CQ188" s="29"/>
      <c r="CR188" s="173"/>
      <c r="CS188" s="173"/>
      <c r="CT188" s="173"/>
      <c r="CU188" s="173"/>
      <c r="CV188" s="169"/>
      <c r="DE188" s="167"/>
      <c r="DV188" s="163"/>
      <c r="DX188" s="177"/>
      <c r="DY188" s="177"/>
    </row>
    <row r="189" spans="2:129" ht="19.5" customHeight="1">
      <c r="B189" s="86"/>
      <c r="C189" s="76"/>
      <c r="AC189" s="76"/>
      <c r="AD189" s="76"/>
      <c r="AE189" s="76"/>
      <c r="AF189" s="76"/>
      <c r="AG189" s="76"/>
      <c r="AH189" s="76"/>
      <c r="AI189" s="76"/>
      <c r="AJ189" s="76"/>
      <c r="AK189" s="76"/>
      <c r="AU189" s="78"/>
      <c r="AX189" s="785" t="s">
        <v>1937</v>
      </c>
      <c r="AY189" s="781" t="s">
        <v>2219</v>
      </c>
      <c r="AZ189" s="982" t="s">
        <v>2161</v>
      </c>
      <c r="CC189" s="163"/>
      <c r="CD189" s="179"/>
      <c r="CE189" s="179"/>
      <c r="CF189" s="179"/>
      <c r="CG189" s="163"/>
      <c r="CH189" s="319"/>
      <c r="CI189" s="174"/>
      <c r="CJ189" s="174"/>
      <c r="CK189" s="174"/>
      <c r="CL189" s="174"/>
      <c r="CO189" s="167"/>
      <c r="CP189" s="166"/>
      <c r="CQ189" s="29"/>
      <c r="CR189" s="173"/>
      <c r="CS189" s="173"/>
      <c r="CT189" s="173"/>
      <c r="CU189" s="173"/>
      <c r="CV189" s="169"/>
      <c r="DE189" s="167"/>
      <c r="DV189" s="163"/>
      <c r="DX189" s="177"/>
      <c r="DY189" s="177"/>
    </row>
    <row r="190" spans="2:129" ht="19.5" customHeight="1">
      <c r="B190" s="86"/>
      <c r="C190" s="76"/>
      <c r="AC190" s="76"/>
      <c r="AD190" s="76"/>
      <c r="AE190" s="76"/>
      <c r="AF190" s="76"/>
      <c r="AG190" s="76"/>
      <c r="AH190" s="76"/>
      <c r="AI190" s="76"/>
      <c r="AJ190" s="76"/>
      <c r="AK190" s="76"/>
      <c r="AU190" s="78"/>
      <c r="AX190" s="785" t="s">
        <v>1938</v>
      </c>
      <c r="AY190" s="781" t="s">
        <v>2220</v>
      </c>
      <c r="AZ190" s="982" t="s">
        <v>2162</v>
      </c>
      <c r="CC190" s="163"/>
      <c r="CD190" s="179"/>
      <c r="CE190" s="179"/>
      <c r="CF190" s="179"/>
      <c r="CG190" s="163"/>
      <c r="CH190" s="319"/>
      <c r="CI190" s="174"/>
      <c r="CJ190" s="174"/>
      <c r="CK190" s="174"/>
      <c r="CL190" s="174"/>
      <c r="CO190" s="167"/>
      <c r="CP190" s="166"/>
      <c r="CQ190" s="29"/>
      <c r="CR190" s="173"/>
      <c r="CS190" s="173"/>
      <c r="CT190" s="173"/>
      <c r="CU190" s="173"/>
      <c r="CV190" s="169"/>
      <c r="DE190" s="167"/>
      <c r="DV190" s="163"/>
      <c r="DX190" s="177"/>
      <c r="DY190" s="177"/>
    </row>
    <row r="191" spans="2:129" ht="19.5" customHeight="1">
      <c r="B191" s="86"/>
      <c r="C191" s="76"/>
      <c r="AC191" s="76"/>
      <c r="AD191" s="76"/>
      <c r="AE191" s="76"/>
      <c r="AF191" s="76"/>
      <c r="AG191" s="76"/>
      <c r="AH191" s="76"/>
      <c r="AI191" s="76"/>
      <c r="AJ191" s="76"/>
      <c r="AK191" s="76"/>
      <c r="AU191" s="78"/>
      <c r="AX191" s="785" t="s">
        <v>1939</v>
      </c>
      <c r="AY191" s="781" t="s">
        <v>2221</v>
      </c>
      <c r="AZ191" s="982" t="s">
        <v>2163</v>
      </c>
      <c r="CC191" s="163"/>
      <c r="CD191" s="179"/>
      <c r="CE191" s="179"/>
      <c r="CF191" s="179"/>
      <c r="CG191" s="163"/>
      <c r="CH191" s="319"/>
      <c r="CI191" s="174"/>
      <c r="CJ191" s="174"/>
      <c r="CK191" s="174"/>
      <c r="CL191" s="174"/>
      <c r="CO191" s="167"/>
      <c r="CP191" s="166"/>
      <c r="CQ191" s="29"/>
      <c r="CR191" s="173"/>
      <c r="CS191" s="173"/>
      <c r="CT191" s="173"/>
      <c r="CU191" s="173"/>
      <c r="CV191" s="169"/>
      <c r="DE191" s="167"/>
      <c r="DV191" s="163"/>
      <c r="DX191" s="177"/>
      <c r="DY191" s="177"/>
    </row>
    <row r="192" spans="2:129" ht="19.5" customHeight="1">
      <c r="B192" s="86"/>
      <c r="C192" s="76"/>
      <c r="AC192" s="76"/>
      <c r="AD192" s="76"/>
      <c r="AE192" s="76"/>
      <c r="AF192" s="76"/>
      <c r="AG192" s="76"/>
      <c r="AH192" s="76"/>
      <c r="AI192" s="76"/>
      <c r="AJ192" s="76"/>
      <c r="AK192" s="76"/>
      <c r="AU192" s="78"/>
      <c r="AX192" s="785" t="s">
        <v>1940</v>
      </c>
      <c r="AY192" s="781" t="s">
        <v>2222</v>
      </c>
      <c r="AZ192" s="982" t="s">
        <v>2164</v>
      </c>
      <c r="CC192" s="163"/>
      <c r="CD192" s="179"/>
      <c r="CE192" s="179"/>
      <c r="CF192" s="179"/>
      <c r="CG192" s="163"/>
      <c r="CH192" s="319"/>
      <c r="CI192" s="174"/>
      <c r="CJ192" s="174"/>
      <c r="CK192" s="174"/>
      <c r="CL192" s="174"/>
      <c r="CO192" s="167"/>
      <c r="CP192" s="166"/>
      <c r="CQ192" s="29"/>
      <c r="CR192" s="173"/>
      <c r="CS192" s="173"/>
      <c r="CT192" s="173"/>
      <c r="CU192" s="173"/>
      <c r="CV192" s="169"/>
      <c r="DE192" s="167"/>
      <c r="DV192" s="163"/>
      <c r="DX192" s="177"/>
      <c r="DY192" s="177"/>
    </row>
    <row r="193" spans="2:129" ht="19.5" customHeight="1">
      <c r="B193" s="86"/>
      <c r="C193" s="76"/>
      <c r="AC193" s="76"/>
      <c r="AD193" s="76"/>
      <c r="AE193" s="76"/>
      <c r="AF193" s="76"/>
      <c r="AG193" s="76"/>
      <c r="AH193" s="76"/>
      <c r="AI193" s="76"/>
      <c r="AJ193" s="76"/>
      <c r="AK193" s="76"/>
      <c r="AU193" s="78"/>
      <c r="AX193" s="785" t="s">
        <v>1941</v>
      </c>
      <c r="AY193" s="781" t="s">
        <v>2223</v>
      </c>
      <c r="AZ193" s="982" t="s">
        <v>2165</v>
      </c>
      <c r="CC193" s="163"/>
      <c r="CD193" s="179"/>
      <c r="CE193" s="179"/>
      <c r="CF193" s="179"/>
      <c r="CG193" s="163"/>
      <c r="CH193" s="319"/>
      <c r="CI193" s="174"/>
      <c r="CJ193" s="174"/>
      <c r="CK193" s="174"/>
      <c r="CL193" s="174"/>
      <c r="CO193" s="167"/>
      <c r="CP193" s="166"/>
      <c r="CQ193" s="29"/>
      <c r="CR193" s="173"/>
      <c r="CS193" s="173"/>
      <c r="CT193" s="173"/>
      <c r="CU193" s="173"/>
      <c r="CV193" s="169"/>
      <c r="DE193" s="167"/>
      <c r="DV193" s="163"/>
      <c r="DX193" s="177"/>
      <c r="DY193" s="177"/>
    </row>
    <row r="194" spans="2:129" ht="19.5" customHeight="1">
      <c r="AL194" s="81"/>
      <c r="AX194" s="785" t="s">
        <v>1942</v>
      </c>
      <c r="AY194" s="781" t="s">
        <v>2224</v>
      </c>
      <c r="AZ194" s="982" t="s">
        <v>2166</v>
      </c>
      <c r="CC194" s="163"/>
      <c r="CD194" s="179"/>
      <c r="CE194" s="179"/>
      <c r="CF194" s="179"/>
      <c r="CG194" s="163"/>
      <c r="CH194" s="319"/>
      <c r="CI194" s="174"/>
      <c r="CJ194" s="174"/>
      <c r="CK194" s="174"/>
      <c r="CL194" s="174"/>
      <c r="CO194" s="29"/>
      <c r="CP194" s="320"/>
      <c r="CQ194" s="29"/>
      <c r="CR194" s="173"/>
      <c r="CS194" s="173"/>
      <c r="CT194" s="173"/>
      <c r="CU194" s="173"/>
      <c r="CV194" s="169"/>
      <c r="DE194" s="167"/>
      <c r="DV194" s="163"/>
      <c r="DX194" s="177"/>
      <c r="DY194" s="177"/>
    </row>
    <row r="195" spans="2:129" ht="19.5" customHeight="1">
      <c r="AL195" s="81"/>
      <c r="AX195" s="785" t="s">
        <v>1943</v>
      </c>
      <c r="AY195" s="781" t="s">
        <v>2225</v>
      </c>
      <c r="AZ195" s="979" t="s">
        <v>2167</v>
      </c>
      <c r="CC195" s="163"/>
      <c r="CD195" s="179"/>
      <c r="CE195" s="179"/>
      <c r="CF195" s="179"/>
      <c r="CG195" s="163"/>
      <c r="CH195" s="319"/>
      <c r="CI195" s="174"/>
      <c r="CJ195" s="174"/>
      <c r="CK195" s="174"/>
      <c r="CL195" s="174"/>
      <c r="CO195" s="29"/>
      <c r="CP195" s="320"/>
      <c r="CQ195" s="167"/>
      <c r="CR195" s="173"/>
      <c r="CS195" s="173"/>
      <c r="CT195" s="173"/>
      <c r="CU195" s="173"/>
      <c r="CV195" s="169"/>
      <c r="DE195" s="167"/>
      <c r="DV195" s="163"/>
      <c r="DX195" s="177"/>
      <c r="DY195" s="177"/>
    </row>
    <row r="196" spans="2:129" ht="19.5" customHeight="1">
      <c r="AL196" s="81"/>
      <c r="AX196" s="785" t="s">
        <v>1944</v>
      </c>
      <c r="AY196" s="781" t="s">
        <v>2226</v>
      </c>
      <c r="BY196" s="5"/>
      <c r="CC196" s="163"/>
      <c r="CD196" s="179"/>
      <c r="CE196" s="179"/>
      <c r="CF196" s="179"/>
      <c r="CG196" s="163"/>
      <c r="CH196" s="319"/>
      <c r="CI196" s="174"/>
      <c r="CJ196" s="174"/>
      <c r="CK196" s="174"/>
      <c r="CL196" s="174"/>
      <c r="CO196" s="29"/>
      <c r="CP196" s="320"/>
      <c r="CQ196" s="167"/>
      <c r="CR196" s="173"/>
      <c r="CS196" s="173"/>
      <c r="CT196" s="173"/>
      <c r="CU196" s="173"/>
      <c r="CV196" s="169"/>
      <c r="DE196" s="167"/>
      <c r="DV196" s="163"/>
      <c r="DX196" s="177"/>
      <c r="DY196" s="177"/>
    </row>
    <row r="197" spans="2:129" ht="19.5" customHeight="1">
      <c r="AL197" s="81"/>
      <c r="AX197" s="785" t="s">
        <v>1945</v>
      </c>
      <c r="AY197" s="781" t="s">
        <v>2227</v>
      </c>
      <c r="BY197" s="5"/>
      <c r="CC197" s="163"/>
      <c r="CD197" s="179"/>
      <c r="CE197" s="179"/>
      <c r="CF197" s="179"/>
      <c r="CG197" s="163"/>
      <c r="CH197" s="319"/>
      <c r="CI197" s="174"/>
      <c r="CJ197" s="174"/>
      <c r="CK197" s="174"/>
      <c r="CL197" s="174"/>
      <c r="CO197" s="29"/>
      <c r="CP197" s="320"/>
      <c r="CQ197" s="167"/>
      <c r="CR197" s="173"/>
      <c r="CS197" s="173"/>
      <c r="CT197" s="173"/>
      <c r="CU197" s="173"/>
      <c r="CV197" s="169"/>
      <c r="DE197" s="167"/>
      <c r="DV197" s="163"/>
      <c r="DX197" s="177"/>
      <c r="DY197" s="177"/>
    </row>
    <row r="198" spans="2:129" ht="19.5" customHeight="1">
      <c r="AL198" s="81"/>
      <c r="AX198" s="785" t="s">
        <v>1946</v>
      </c>
      <c r="AY198" s="781" t="s">
        <v>2228</v>
      </c>
      <c r="CC198" s="163"/>
      <c r="CD198" s="179"/>
      <c r="CE198" s="179"/>
      <c r="CF198" s="179"/>
      <c r="CG198" s="163"/>
      <c r="CH198" s="319"/>
      <c r="CI198" s="174"/>
      <c r="CJ198" s="174"/>
      <c r="CK198" s="174"/>
      <c r="CL198" s="174"/>
      <c r="CO198" s="29"/>
      <c r="CP198" s="320"/>
      <c r="CQ198" s="167"/>
      <c r="CR198" s="173"/>
      <c r="CS198" s="173"/>
      <c r="CT198" s="173"/>
      <c r="CU198" s="173"/>
      <c r="CV198" s="169"/>
      <c r="DE198" s="167"/>
      <c r="DV198" s="163"/>
      <c r="DX198" s="177"/>
      <c r="DY198" s="177"/>
    </row>
    <row r="199" spans="2:129" ht="19.5" customHeight="1">
      <c r="AL199" s="81"/>
      <c r="AX199" s="785" t="s">
        <v>1947</v>
      </c>
      <c r="AY199" s="781" t="s">
        <v>2229</v>
      </c>
      <c r="CC199" s="163"/>
      <c r="CD199" s="179"/>
      <c r="CE199" s="179"/>
      <c r="CF199" s="179"/>
      <c r="CG199" s="163"/>
      <c r="CH199" s="319"/>
      <c r="CI199" s="174"/>
      <c r="CJ199" s="174"/>
      <c r="CK199" s="174"/>
      <c r="CL199" s="174"/>
      <c r="CO199" s="29"/>
      <c r="CP199" s="320"/>
      <c r="CR199" s="173"/>
      <c r="CS199" s="173"/>
      <c r="CT199" s="173"/>
      <c r="CU199" s="173"/>
      <c r="CV199" s="169"/>
      <c r="DE199" s="167"/>
      <c r="DV199" s="163"/>
      <c r="DX199" s="177"/>
      <c r="DY199" s="177"/>
    </row>
    <row r="200" spans="2:129" ht="19.5" customHeight="1">
      <c r="AL200" s="81"/>
      <c r="AX200" s="785" t="s">
        <v>1948</v>
      </c>
      <c r="AY200" s="782" t="s">
        <v>2230</v>
      </c>
      <c r="CC200" s="163"/>
      <c r="CD200" s="179"/>
      <c r="CE200" s="179"/>
      <c r="CF200" s="179"/>
      <c r="CG200" s="163"/>
      <c r="CH200" s="319"/>
      <c r="CI200" s="174"/>
      <c r="CJ200" s="174"/>
      <c r="CK200" s="174"/>
      <c r="CL200" s="174"/>
      <c r="CO200" s="29"/>
      <c r="CP200" s="320"/>
      <c r="CS200" s="322"/>
      <c r="CT200" s="322"/>
      <c r="DE200" s="167"/>
      <c r="DX200" s="177"/>
      <c r="DY200" s="177"/>
    </row>
    <row r="201" spans="2:129" ht="19.5" customHeight="1">
      <c r="AL201" s="81"/>
      <c r="AX201" s="781" t="s">
        <v>1949</v>
      </c>
      <c r="CC201" s="163"/>
      <c r="CD201" s="179"/>
      <c r="CE201" s="179"/>
      <c r="CF201" s="179"/>
      <c r="CG201" s="163"/>
      <c r="CH201" s="319"/>
      <c r="CI201" s="174"/>
      <c r="CJ201" s="174"/>
      <c r="CK201" s="174"/>
      <c r="CL201" s="174"/>
      <c r="CO201" s="167"/>
      <c r="CP201" s="166"/>
      <c r="DE201" s="167"/>
      <c r="DX201" s="177"/>
      <c r="DY201" s="177"/>
    </row>
    <row r="202" spans="2:129" ht="19.5" customHeight="1">
      <c r="AL202" s="81"/>
      <c r="AX202" s="781" t="s">
        <v>1950</v>
      </c>
      <c r="CC202" s="163"/>
      <c r="CD202" s="179"/>
      <c r="CE202" s="179"/>
      <c r="CF202" s="179"/>
      <c r="CG202" s="163"/>
      <c r="CH202" s="319"/>
      <c r="CI202" s="174"/>
      <c r="CJ202" s="174"/>
      <c r="CK202" s="174"/>
      <c r="CL202" s="174"/>
      <c r="CO202" s="29"/>
      <c r="CP202" s="320"/>
      <c r="DE202" s="167"/>
      <c r="DX202" s="323"/>
    </row>
    <row r="203" spans="2:129" ht="19.5" customHeight="1">
      <c r="AL203" s="81"/>
      <c r="AX203" s="781" t="s">
        <v>1951</v>
      </c>
      <c r="CC203" s="163"/>
      <c r="CD203" s="179"/>
      <c r="CE203" s="179"/>
      <c r="CF203" s="179"/>
      <c r="CG203" s="163"/>
      <c r="CH203" s="319"/>
      <c r="CI203" s="174"/>
      <c r="CJ203" s="174"/>
      <c r="CK203" s="174"/>
      <c r="CL203" s="174"/>
      <c r="CO203" s="29"/>
      <c r="CP203" s="320"/>
      <c r="DE203" s="167"/>
      <c r="DX203" s="323"/>
    </row>
    <row r="204" spans="2:129" ht="19.5" customHeight="1">
      <c r="AL204" s="81"/>
      <c r="AX204" s="781" t="s">
        <v>1952</v>
      </c>
      <c r="CC204" s="205"/>
      <c r="CD204" s="179"/>
      <c r="CE204" s="179"/>
      <c r="CF204" s="179"/>
      <c r="CH204" s="319"/>
      <c r="CI204" s="174"/>
      <c r="CJ204" s="174"/>
      <c r="CK204" s="174"/>
      <c r="CL204" s="174"/>
      <c r="CO204" s="29"/>
      <c r="CP204" s="320"/>
      <c r="DE204" s="167"/>
      <c r="DX204" s="323"/>
    </row>
    <row r="205" spans="2:129" ht="19.5" customHeight="1">
      <c r="AL205" s="81"/>
      <c r="AX205" s="781" t="s">
        <v>1953</v>
      </c>
      <c r="CC205" s="205"/>
      <c r="CD205" s="179"/>
      <c r="CE205" s="179"/>
      <c r="CF205" s="179"/>
      <c r="CH205" s="319"/>
      <c r="CI205" s="174"/>
      <c r="CJ205" s="174"/>
      <c r="CK205" s="174"/>
      <c r="CL205" s="174"/>
      <c r="CO205" s="29"/>
      <c r="CP205" s="320"/>
      <c r="DE205" s="167"/>
      <c r="DX205" s="323"/>
    </row>
    <row r="206" spans="2:129" ht="19.5" customHeight="1">
      <c r="AL206" s="81"/>
      <c r="AX206" s="781" t="s">
        <v>1954</v>
      </c>
      <c r="CC206" s="205"/>
      <c r="CD206" s="324"/>
      <c r="CE206" s="325"/>
      <c r="CF206" s="326"/>
      <c r="CH206" s="319"/>
      <c r="CI206" s="174"/>
      <c r="CJ206" s="174"/>
      <c r="CK206" s="174"/>
      <c r="CL206" s="174"/>
      <c r="CO206" s="29"/>
      <c r="CP206" s="320"/>
      <c r="DE206" s="167"/>
      <c r="DX206" s="323"/>
    </row>
    <row r="207" spans="2:129" ht="19.5" customHeight="1">
      <c r="AL207" s="81"/>
      <c r="AX207" s="782" t="s">
        <v>1955</v>
      </c>
      <c r="CC207" s="205"/>
      <c r="CD207" s="324"/>
      <c r="CE207" s="325"/>
      <c r="CF207" s="326"/>
      <c r="CH207" s="319"/>
      <c r="CI207" s="174"/>
      <c r="CJ207" s="174"/>
      <c r="CK207" s="174"/>
      <c r="CL207" s="174"/>
      <c r="CO207" s="29"/>
      <c r="CP207" s="320"/>
      <c r="DE207" s="167"/>
      <c r="DX207" s="323"/>
    </row>
    <row r="208" spans="2:129" ht="19.5" customHeight="1">
      <c r="AL208" s="81"/>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CC208" s="205"/>
      <c r="CD208" s="324"/>
      <c r="CE208" s="325"/>
      <c r="CF208" s="326"/>
      <c r="DE208" s="167"/>
      <c r="DX208" s="323"/>
    </row>
    <row r="209" spans="38:128" ht="19.5" customHeight="1">
      <c r="AL209" s="81"/>
      <c r="AX209" s="18" t="s">
        <v>2320</v>
      </c>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326"/>
      <c r="CH209" s="322"/>
      <c r="CI209" s="322"/>
      <c r="CJ209" s="322"/>
      <c r="CK209" s="322"/>
      <c r="DE209" s="167"/>
      <c r="DX209" s="323"/>
    </row>
    <row r="210" spans="38:128" ht="19.5" customHeight="1">
      <c r="AL210" s="81"/>
      <c r="AX210" s="1010" t="s">
        <v>2321</v>
      </c>
      <c r="AY210" s="1010" t="s">
        <v>1875</v>
      </c>
      <c r="AZ210" s="1010" t="s">
        <v>3609</v>
      </c>
      <c r="BA210" s="1011" t="s">
        <v>2358</v>
      </c>
      <c r="BB210" s="1011" t="s">
        <v>3610</v>
      </c>
      <c r="BC210" s="1011" t="s">
        <v>2361</v>
      </c>
      <c r="BD210" s="1011" t="s">
        <v>2362</v>
      </c>
      <c r="BE210" s="1011" t="s">
        <v>2363</v>
      </c>
      <c r="BF210" s="1011" t="s">
        <v>2364</v>
      </c>
      <c r="BG210" s="1011" t="s">
        <v>2365</v>
      </c>
      <c r="BH210" s="1011" t="s">
        <v>2366</v>
      </c>
      <c r="BI210" s="1011" t="s">
        <v>2367</v>
      </c>
      <c r="BJ210" s="1011" t="s">
        <v>2369</v>
      </c>
      <c r="BK210" s="1011" t="s">
        <v>2370</v>
      </c>
      <c r="BL210" s="1011" t="s">
        <v>2371</v>
      </c>
      <c r="BM210" s="1011" t="s">
        <v>2372</v>
      </c>
      <c r="BN210" s="1011" t="s">
        <v>2373</v>
      </c>
      <c r="BO210" s="1011" t="s">
        <v>2374</v>
      </c>
      <c r="BP210" s="1011" t="s">
        <v>2375</v>
      </c>
      <c r="BQ210" s="1011" t="s">
        <v>2376</v>
      </c>
      <c r="BR210" s="1011" t="s">
        <v>2377</v>
      </c>
      <c r="BS210" s="1011" t="s">
        <v>2378</v>
      </c>
      <c r="BT210" s="1011" t="s">
        <v>2368</v>
      </c>
      <c r="BU210" s="1011" t="s">
        <v>2379</v>
      </c>
      <c r="BV210" s="1011" t="s">
        <v>2380</v>
      </c>
      <c r="BW210" s="1011" t="s">
        <v>2385</v>
      </c>
      <c r="BX210" s="1011" t="s">
        <v>1479</v>
      </c>
      <c r="BY210" s="5"/>
      <c r="BZ210" s="236"/>
      <c r="CA210" s="236"/>
      <c r="CB210" s="306"/>
      <c r="CC210" s="1226"/>
      <c r="CD210" s="1227"/>
      <c r="CE210" s="1228"/>
      <c r="CF210" s="5"/>
      <c r="DX210" s="323"/>
    </row>
    <row r="211" spans="38:128" ht="19.5" customHeight="1">
      <c r="AL211" s="81"/>
      <c r="AX211" s="780" t="s">
        <v>1876</v>
      </c>
      <c r="AY211" s="980" t="s">
        <v>1876</v>
      </c>
      <c r="AZ211" s="780" t="s">
        <v>1876</v>
      </c>
      <c r="BA211" s="1016" t="s">
        <v>1876</v>
      </c>
      <c r="BB211" s="1017" t="s">
        <v>1876</v>
      </c>
      <c r="BC211" s="1017" t="s">
        <v>1876</v>
      </c>
      <c r="BD211" s="1016" t="s">
        <v>1876</v>
      </c>
      <c r="BE211" s="1017" t="s">
        <v>1876</v>
      </c>
      <c r="BF211" s="1017" t="s">
        <v>1876</v>
      </c>
      <c r="BG211" s="1017" t="s">
        <v>1876</v>
      </c>
      <c r="BH211" s="1016" t="s">
        <v>1876</v>
      </c>
      <c r="BI211" s="1016" t="s">
        <v>1876</v>
      </c>
      <c r="BJ211" s="1017" t="s">
        <v>1876</v>
      </c>
      <c r="BK211" s="1016" t="s">
        <v>1876</v>
      </c>
      <c r="BL211" s="1016" t="s">
        <v>1876</v>
      </c>
      <c r="BM211" s="1016" t="s">
        <v>1876</v>
      </c>
      <c r="BN211" s="1016" t="s">
        <v>1876</v>
      </c>
      <c r="BO211" s="1016" t="s">
        <v>1876</v>
      </c>
      <c r="BP211" s="1016" t="s">
        <v>1876</v>
      </c>
      <c r="BQ211" s="1016" t="s">
        <v>1876</v>
      </c>
      <c r="BR211" s="1017" t="s">
        <v>1876</v>
      </c>
      <c r="BS211" s="1017" t="s">
        <v>1876</v>
      </c>
      <c r="BT211" s="1016" t="s">
        <v>1876</v>
      </c>
      <c r="BU211" s="1017" t="s">
        <v>1876</v>
      </c>
      <c r="BV211" s="1016" t="s">
        <v>1876</v>
      </c>
      <c r="BW211" s="1016" t="s">
        <v>1876</v>
      </c>
      <c r="BX211" s="1234" t="s">
        <v>1876</v>
      </c>
      <c r="BY211" s="5"/>
      <c r="BZ211" s="236"/>
      <c r="CA211" s="236"/>
      <c r="CB211" s="306"/>
      <c r="CC211" s="1226"/>
      <c r="CD211" s="1227"/>
      <c r="CE211" s="1228"/>
      <c r="CF211" s="4"/>
      <c r="CH211" s="322"/>
      <c r="CI211" s="322"/>
      <c r="CJ211" s="322"/>
      <c r="CK211" s="322"/>
      <c r="CS211" s="174"/>
      <c r="CT211" s="174"/>
      <c r="CU211" s="174"/>
      <c r="DX211" s="323"/>
    </row>
    <row r="212" spans="38:128" ht="19.5" customHeight="1">
      <c r="AL212" s="81"/>
      <c r="AX212" s="781" t="s">
        <v>3584</v>
      </c>
      <c r="AY212" s="785" t="s">
        <v>3611</v>
      </c>
      <c r="AZ212" s="781" t="s">
        <v>3613</v>
      </c>
      <c r="BA212" s="783" t="s">
        <v>3646</v>
      </c>
      <c r="BB212" s="786" t="s">
        <v>3651</v>
      </c>
      <c r="BC212" s="786" t="s">
        <v>3655</v>
      </c>
      <c r="BD212" s="783" t="s">
        <v>3662</v>
      </c>
      <c r="BE212" s="786" t="s">
        <v>3670</v>
      </c>
      <c r="BF212" s="786" t="s">
        <v>3675</v>
      </c>
      <c r="BG212" s="786" t="s">
        <v>3683</v>
      </c>
      <c r="BH212" s="783" t="s">
        <v>3699</v>
      </c>
      <c r="BI212" s="783" t="s">
        <v>3716</v>
      </c>
      <c r="BJ212" s="786" t="s">
        <v>3722</v>
      </c>
      <c r="BK212" s="783" t="s">
        <v>3724</v>
      </c>
      <c r="BL212" s="783" t="s">
        <v>3750</v>
      </c>
      <c r="BM212" s="783" t="s">
        <v>3762</v>
      </c>
      <c r="BN212" s="783" t="s">
        <v>3769</v>
      </c>
      <c r="BO212" s="783" t="s">
        <v>3776</v>
      </c>
      <c r="BP212" s="784" t="s">
        <v>3778</v>
      </c>
      <c r="BQ212" s="784" t="s">
        <v>3779</v>
      </c>
      <c r="BR212" s="787" t="s">
        <v>3780</v>
      </c>
      <c r="BS212" s="786" t="s">
        <v>3781</v>
      </c>
      <c r="BT212" s="783" t="s">
        <v>3784</v>
      </c>
      <c r="BU212" s="786" t="s">
        <v>3789</v>
      </c>
      <c r="BV212" s="783" t="s">
        <v>3793</v>
      </c>
      <c r="BW212" s="783" t="s">
        <v>3799</v>
      </c>
      <c r="BX212" s="5"/>
      <c r="BY212" s="5"/>
      <c r="BZ212" s="236"/>
      <c r="CA212" s="236"/>
      <c r="CB212" s="306"/>
      <c r="CC212" s="1226"/>
      <c r="CD212" s="1227"/>
      <c r="CE212" s="1228"/>
      <c r="CF212" s="326"/>
      <c r="CH212" s="322"/>
      <c r="CI212" s="322"/>
      <c r="CJ212" s="322"/>
      <c r="CK212" s="322"/>
      <c r="CS212" s="174"/>
      <c r="CT212" s="174"/>
      <c r="CU212" s="174"/>
      <c r="CV212" s="169"/>
      <c r="DX212" s="323"/>
    </row>
    <row r="213" spans="38:128" ht="19.5" customHeight="1">
      <c r="AL213" s="81"/>
      <c r="AX213" s="781" t="s">
        <v>3585</v>
      </c>
      <c r="AY213" s="981" t="s">
        <v>3612</v>
      </c>
      <c r="AZ213" s="781" t="s">
        <v>3614</v>
      </c>
      <c r="BA213" s="783" t="s">
        <v>3647</v>
      </c>
      <c r="BB213" s="786" t="s">
        <v>3652</v>
      </c>
      <c r="BC213" s="786" t="s">
        <v>3656</v>
      </c>
      <c r="BD213" s="783" t="s">
        <v>3663</v>
      </c>
      <c r="BE213" s="786" t="s">
        <v>3671</v>
      </c>
      <c r="BF213" s="786" t="s">
        <v>3676</v>
      </c>
      <c r="BG213" s="786" t="s">
        <v>3684</v>
      </c>
      <c r="BH213" s="783" t="s">
        <v>3700</v>
      </c>
      <c r="BI213" s="783" t="s">
        <v>3717</v>
      </c>
      <c r="BJ213" s="787" t="s">
        <v>3723</v>
      </c>
      <c r="BK213" s="783" t="s">
        <v>3725</v>
      </c>
      <c r="BL213" s="783" t="s">
        <v>3751</v>
      </c>
      <c r="BM213" s="783" t="s">
        <v>3763</v>
      </c>
      <c r="BN213" s="783" t="s">
        <v>3770</v>
      </c>
      <c r="BO213" s="784" t="s">
        <v>3777</v>
      </c>
      <c r="BP213" s="5"/>
      <c r="BQ213" s="5"/>
      <c r="BR213" s="5"/>
      <c r="BS213" s="786" t="s">
        <v>3782</v>
      </c>
      <c r="BT213" s="783" t="s">
        <v>3785</v>
      </c>
      <c r="BU213" s="786" t="s">
        <v>3790</v>
      </c>
      <c r="BV213" s="783" t="s">
        <v>3794</v>
      </c>
      <c r="BW213" s="784" t="s">
        <v>3800</v>
      </c>
      <c r="BX213" s="5"/>
      <c r="BY213" s="5"/>
      <c r="BZ213" s="236"/>
      <c r="CA213" s="236"/>
      <c r="CB213" s="306"/>
      <c r="CC213" s="1226"/>
      <c r="CD213" s="1227"/>
      <c r="CE213" s="1228"/>
      <c r="CF213" s="326"/>
      <c r="CH213" s="322"/>
      <c r="CI213" s="322"/>
      <c r="CJ213" s="322"/>
      <c r="CK213" s="322"/>
      <c r="CS213" s="174"/>
      <c r="CT213" s="174"/>
      <c r="CU213" s="174"/>
      <c r="CV213" s="169"/>
      <c r="DX213" s="323"/>
    </row>
    <row r="214" spans="38:128" ht="19.5" customHeight="1">
      <c r="AL214" s="81"/>
      <c r="AX214" s="781" t="s">
        <v>3586</v>
      </c>
      <c r="AY214" s="4"/>
      <c r="AZ214" s="781" t="s">
        <v>3615</v>
      </c>
      <c r="BA214" s="783" t="s">
        <v>3648</v>
      </c>
      <c r="BB214" s="786" t="s">
        <v>3653</v>
      </c>
      <c r="BC214" s="786" t="s">
        <v>3657</v>
      </c>
      <c r="BD214" s="783" t="s">
        <v>3664</v>
      </c>
      <c r="BE214" s="786" t="s">
        <v>3672</v>
      </c>
      <c r="BF214" s="786" t="s">
        <v>3677</v>
      </c>
      <c r="BG214" s="786" t="s">
        <v>3685</v>
      </c>
      <c r="BH214" s="783" t="s">
        <v>3701</v>
      </c>
      <c r="BI214" s="783" t="s">
        <v>3718</v>
      </c>
      <c r="BJ214" s="5"/>
      <c r="BK214" s="783" t="s">
        <v>3726</v>
      </c>
      <c r="BL214" s="783" t="s">
        <v>3752</v>
      </c>
      <c r="BM214" s="783" t="s">
        <v>3764</v>
      </c>
      <c r="BN214" s="783" t="s">
        <v>3771</v>
      </c>
      <c r="BO214" s="5"/>
      <c r="BP214" s="5"/>
      <c r="BQ214" s="5"/>
      <c r="BR214" s="5"/>
      <c r="BS214" s="787" t="s">
        <v>3783</v>
      </c>
      <c r="BT214" s="783" t="s">
        <v>3786</v>
      </c>
      <c r="BU214" s="786" t="s">
        <v>3791</v>
      </c>
      <c r="BV214" s="783" t="s">
        <v>3795</v>
      </c>
      <c r="BW214" s="5"/>
      <c r="BX214" s="5"/>
      <c r="BY214" s="5"/>
      <c r="BZ214" s="236"/>
      <c r="CA214" s="236"/>
      <c r="CB214" s="306"/>
      <c r="CC214" s="1226"/>
      <c r="CD214" s="1227"/>
      <c r="CE214" s="1228"/>
      <c r="CF214" s="326"/>
      <c r="CH214" s="322"/>
      <c r="CI214" s="322"/>
      <c r="CJ214" s="322"/>
      <c r="CK214" s="322"/>
      <c r="CV214" s="169"/>
    </row>
    <row r="215" spans="38:128" ht="19.5" customHeight="1">
      <c r="AL215" s="81"/>
      <c r="AX215" s="781" t="s">
        <v>3587</v>
      </c>
      <c r="AY215" s="4"/>
      <c r="AZ215" s="781" t="s">
        <v>3616</v>
      </c>
      <c r="BA215" s="783" t="s">
        <v>3649</v>
      </c>
      <c r="BB215" s="787" t="s">
        <v>3654</v>
      </c>
      <c r="BC215" s="786" t="s">
        <v>3658</v>
      </c>
      <c r="BD215" s="783" t="s">
        <v>3665</v>
      </c>
      <c r="BE215" s="786" t="s">
        <v>3673</v>
      </c>
      <c r="BF215" s="786" t="s">
        <v>3678</v>
      </c>
      <c r="BG215" s="786" t="s">
        <v>3686</v>
      </c>
      <c r="BH215" s="783" t="s">
        <v>3702</v>
      </c>
      <c r="BI215" s="783" t="s">
        <v>3719</v>
      </c>
      <c r="BJ215" s="5"/>
      <c r="BK215" s="783" t="s">
        <v>3727</v>
      </c>
      <c r="BL215" s="783" t="s">
        <v>3753</v>
      </c>
      <c r="BM215" s="783" t="s">
        <v>3765</v>
      </c>
      <c r="BN215" s="783" t="s">
        <v>3772</v>
      </c>
      <c r="BO215" s="5"/>
      <c r="BP215" s="5"/>
      <c r="BQ215" s="5"/>
      <c r="BR215" s="5"/>
      <c r="BS215" s="5"/>
      <c r="BT215" s="783" t="s">
        <v>3787</v>
      </c>
      <c r="BU215" s="787" t="s">
        <v>3792</v>
      </c>
      <c r="BV215" s="783" t="s">
        <v>3796</v>
      </c>
      <c r="BW215" s="5"/>
      <c r="BX215" s="5"/>
      <c r="BY215" s="5"/>
      <c r="BZ215" s="236"/>
      <c r="CA215" s="236"/>
      <c r="CB215" s="306"/>
      <c r="CC215" s="1226"/>
      <c r="CD215" s="1227"/>
      <c r="CE215" s="1229"/>
      <c r="CF215" s="326"/>
      <c r="CH215" s="322"/>
      <c r="CI215" s="322"/>
      <c r="CJ215" s="322"/>
      <c r="CK215" s="322"/>
    </row>
    <row r="216" spans="38:128" ht="19.5" customHeight="1">
      <c r="AL216" s="81"/>
      <c r="AX216" s="781" t="s">
        <v>3588</v>
      </c>
      <c r="AY216" s="4"/>
      <c r="AZ216" s="781" t="s">
        <v>3617</v>
      </c>
      <c r="BA216" s="784" t="s">
        <v>3650</v>
      </c>
      <c r="BB216" s="5"/>
      <c r="BC216" s="786" t="s">
        <v>3659</v>
      </c>
      <c r="BD216" s="783" t="s">
        <v>3666</v>
      </c>
      <c r="BE216" s="787" t="s">
        <v>3674</v>
      </c>
      <c r="BF216" s="786" t="s">
        <v>3679</v>
      </c>
      <c r="BG216" s="786" t="s">
        <v>3687</v>
      </c>
      <c r="BH216" s="783" t="s">
        <v>3703</v>
      </c>
      <c r="BI216" s="783" t="s">
        <v>3720</v>
      </c>
      <c r="BJ216" s="5"/>
      <c r="BK216" s="783" t="s">
        <v>3728</v>
      </c>
      <c r="BL216" s="783" t="s">
        <v>3754</v>
      </c>
      <c r="BM216" s="783" t="s">
        <v>3766</v>
      </c>
      <c r="BN216" s="783" t="s">
        <v>3773</v>
      </c>
      <c r="BO216" s="5"/>
      <c r="BP216" s="5"/>
      <c r="BQ216" s="5"/>
      <c r="BR216" s="5"/>
      <c r="BS216" s="5"/>
      <c r="BT216" s="784" t="s">
        <v>3788</v>
      </c>
      <c r="BU216" s="5"/>
      <c r="BV216" s="783" t="s">
        <v>3797</v>
      </c>
      <c r="BW216" s="5"/>
      <c r="BX216" s="5"/>
      <c r="BY216" s="5"/>
      <c r="BZ216" s="236"/>
      <c r="CA216" s="236"/>
      <c r="CB216" s="306"/>
      <c r="CC216" s="1226"/>
      <c r="CD216" s="1230"/>
      <c r="CE216" s="1230"/>
      <c r="CF216" s="326"/>
      <c r="CH216" s="322"/>
      <c r="CI216" s="322"/>
      <c r="CJ216" s="322"/>
      <c r="CK216" s="322"/>
    </row>
    <row r="217" spans="38:128" ht="19.5" customHeight="1">
      <c r="AL217" s="81"/>
      <c r="AX217" s="781" t="s">
        <v>3589</v>
      </c>
      <c r="AY217" s="4"/>
      <c r="AZ217" s="781" t="s">
        <v>3618</v>
      </c>
      <c r="BA217" s="5"/>
      <c r="BB217" s="5"/>
      <c r="BC217" s="786" t="s">
        <v>3660</v>
      </c>
      <c r="BD217" s="783" t="s">
        <v>3667</v>
      </c>
      <c r="BE217" s="5"/>
      <c r="BF217" s="786" t="s">
        <v>3680</v>
      </c>
      <c r="BG217" s="786" t="s">
        <v>3688</v>
      </c>
      <c r="BH217" s="783" t="s">
        <v>3704</v>
      </c>
      <c r="BI217" s="784" t="s">
        <v>3721</v>
      </c>
      <c r="BJ217" s="5"/>
      <c r="BK217" s="783" t="s">
        <v>3729</v>
      </c>
      <c r="BL217" s="783" t="s">
        <v>3755</v>
      </c>
      <c r="BM217" s="783" t="s">
        <v>3767</v>
      </c>
      <c r="BN217" s="783" t="s">
        <v>3774</v>
      </c>
      <c r="BO217" s="5"/>
      <c r="BP217" s="5"/>
      <c r="BQ217" s="5"/>
      <c r="BR217" s="5"/>
      <c r="BS217" s="5"/>
      <c r="BT217" s="5"/>
      <c r="BU217" s="5"/>
      <c r="BV217" s="784" t="s">
        <v>3798</v>
      </c>
      <c r="BW217" s="5"/>
      <c r="BX217" s="5"/>
      <c r="BY217" s="5"/>
      <c r="BZ217" s="236"/>
      <c r="CA217" s="236"/>
      <c r="CB217" s="306"/>
      <c r="CC217" s="1226"/>
      <c r="CD217" s="1230"/>
      <c r="CE217" s="1230"/>
      <c r="CF217" s="326"/>
      <c r="DX217" s="323"/>
    </row>
    <row r="218" spans="38:128" ht="19.5" customHeight="1">
      <c r="AL218" s="81"/>
      <c r="AX218" s="781" t="s">
        <v>3590</v>
      </c>
      <c r="AY218" s="4"/>
      <c r="AZ218" s="781" t="s">
        <v>3619</v>
      </c>
      <c r="BA218" s="5"/>
      <c r="BB218" s="5"/>
      <c r="BC218" s="787" t="s">
        <v>3661</v>
      </c>
      <c r="BD218" s="783" t="s">
        <v>3668</v>
      </c>
      <c r="BE218" s="5"/>
      <c r="BF218" s="786" t="s">
        <v>3681</v>
      </c>
      <c r="BG218" s="786" t="s">
        <v>3689</v>
      </c>
      <c r="BH218" s="783" t="s">
        <v>3705</v>
      </c>
      <c r="BI218" s="5"/>
      <c r="BJ218" s="5"/>
      <c r="BK218" s="783" t="s">
        <v>3730</v>
      </c>
      <c r="BL218" s="783" t="s">
        <v>3756</v>
      </c>
      <c r="BM218" s="784" t="s">
        <v>3768</v>
      </c>
      <c r="BN218" s="784" t="s">
        <v>3775</v>
      </c>
      <c r="BO218" s="5"/>
      <c r="BP218" s="5"/>
      <c r="BQ218" s="5"/>
      <c r="BR218" s="5"/>
      <c r="BS218" s="5"/>
      <c r="BT218" s="5"/>
      <c r="BU218" s="5"/>
      <c r="BV218" s="5"/>
      <c r="BW218" s="5"/>
      <c r="BX218" s="5"/>
      <c r="BY218" s="5"/>
      <c r="BZ218" s="236"/>
      <c r="CA218" s="236"/>
      <c r="CB218" s="306"/>
      <c r="CC218" s="1226"/>
      <c r="CD218" s="1230"/>
      <c r="CE218" s="1231"/>
      <c r="CF218" s="326"/>
      <c r="CH218" s="322"/>
      <c r="CI218" s="322"/>
      <c r="CJ218" s="322"/>
      <c r="CK218" s="322"/>
      <c r="DX218" s="323"/>
    </row>
    <row r="219" spans="38:128" ht="19.5" customHeight="1">
      <c r="AL219" s="81"/>
      <c r="AX219" s="781" t="s">
        <v>3591</v>
      </c>
      <c r="AY219" s="4"/>
      <c r="AZ219" s="781" t="s">
        <v>3620</v>
      </c>
      <c r="BA219" s="5"/>
      <c r="BB219" s="5"/>
      <c r="BC219" s="5"/>
      <c r="BD219" s="784" t="s">
        <v>3669</v>
      </c>
      <c r="BE219" s="5"/>
      <c r="BF219" s="787" t="s">
        <v>3682</v>
      </c>
      <c r="BG219" s="786" t="s">
        <v>3690</v>
      </c>
      <c r="BH219" s="783" t="s">
        <v>3706</v>
      </c>
      <c r="BI219" s="5"/>
      <c r="BJ219" s="5"/>
      <c r="BK219" s="783" t="s">
        <v>3731</v>
      </c>
      <c r="BL219" s="783" t="s">
        <v>3757</v>
      </c>
      <c r="BM219" s="5"/>
      <c r="BN219" s="5"/>
      <c r="BO219" s="5"/>
      <c r="BP219" s="5"/>
      <c r="BQ219" s="5"/>
      <c r="BR219" s="5"/>
      <c r="BS219" s="5"/>
      <c r="BT219" s="5"/>
      <c r="BU219" s="5"/>
      <c r="BV219" s="5"/>
      <c r="BW219" s="5"/>
      <c r="BX219" s="5"/>
      <c r="BY219" s="5"/>
      <c r="BZ219" s="236"/>
      <c r="CA219" s="236"/>
      <c r="CB219" s="306"/>
      <c r="CC219" s="1226"/>
      <c r="CD219" s="324"/>
      <c r="CE219" s="324"/>
      <c r="CF219" s="328"/>
      <c r="CH219" s="322"/>
      <c r="CI219" s="322"/>
      <c r="CJ219" s="322"/>
      <c r="CK219" s="322"/>
      <c r="CL219" s="322"/>
      <c r="CM219" s="322"/>
      <c r="CN219" s="322"/>
      <c r="CO219" s="319"/>
      <c r="DX219" s="323"/>
    </row>
    <row r="220" spans="38:128" ht="19.5" customHeight="1">
      <c r="AL220" s="81"/>
      <c r="AX220" s="781" t="s">
        <v>3592</v>
      </c>
      <c r="AY220" s="4"/>
      <c r="AZ220" s="781" t="s">
        <v>3621</v>
      </c>
      <c r="BA220" s="5"/>
      <c r="BB220" s="5"/>
      <c r="BC220" s="5"/>
      <c r="BD220" s="5"/>
      <c r="BE220" s="5"/>
      <c r="BF220" s="5"/>
      <c r="BG220" s="786" t="s">
        <v>3691</v>
      </c>
      <c r="BH220" s="783" t="s">
        <v>3707</v>
      </c>
      <c r="BI220" s="5"/>
      <c r="BJ220" s="5"/>
      <c r="BK220" s="783" t="s">
        <v>3732</v>
      </c>
      <c r="BL220" s="783" t="s">
        <v>3758</v>
      </c>
      <c r="BM220" s="5"/>
      <c r="BN220" s="5"/>
      <c r="BO220" s="5"/>
      <c r="BP220" s="5"/>
      <c r="BQ220" s="5"/>
      <c r="BR220" s="5"/>
      <c r="BS220" s="5"/>
      <c r="BT220" s="5"/>
      <c r="BU220" s="5"/>
      <c r="BV220" s="5"/>
      <c r="BW220" s="5"/>
      <c r="BX220" s="5"/>
      <c r="BY220" s="5"/>
      <c r="BZ220" s="236"/>
      <c r="CA220" s="236"/>
      <c r="CB220" s="306"/>
      <c r="CC220" s="1226"/>
      <c r="CD220" s="324"/>
      <c r="CE220" s="324"/>
      <c r="CF220" s="328"/>
      <c r="CH220" s="327"/>
      <c r="CI220" s="327"/>
      <c r="CJ220" s="19"/>
      <c r="CK220" s="322"/>
      <c r="CL220" s="322"/>
      <c r="CM220" s="322"/>
      <c r="CN220" s="322"/>
      <c r="CO220" s="319"/>
      <c r="DX220" s="323"/>
    </row>
    <row r="221" spans="38:128" ht="19.5" customHeight="1">
      <c r="AL221" s="81"/>
      <c r="AX221" s="781" t="s">
        <v>3593</v>
      </c>
      <c r="AY221" s="4"/>
      <c r="AZ221" s="781" t="s">
        <v>3622</v>
      </c>
      <c r="BA221" s="5"/>
      <c r="BB221" s="5"/>
      <c r="BC221" s="5"/>
      <c r="BD221" s="5"/>
      <c r="BE221" s="5"/>
      <c r="BF221" s="5"/>
      <c r="BG221" s="786" t="s">
        <v>3692</v>
      </c>
      <c r="BH221" s="783" t="s">
        <v>3708</v>
      </c>
      <c r="BI221" s="5"/>
      <c r="BJ221" s="5"/>
      <c r="BK221" s="783" t="s">
        <v>3733</v>
      </c>
      <c r="BL221" s="783" t="s">
        <v>3759</v>
      </c>
      <c r="BM221" s="5"/>
      <c r="BN221" s="5"/>
      <c r="BO221" s="5"/>
      <c r="BP221" s="5"/>
      <c r="BQ221" s="5"/>
      <c r="BR221" s="5"/>
      <c r="BS221" s="5"/>
      <c r="BT221" s="5"/>
      <c r="BU221" s="5"/>
      <c r="BV221" s="5"/>
      <c r="BW221" s="5"/>
      <c r="BX221" s="5"/>
      <c r="BY221" s="5"/>
      <c r="BZ221" s="236"/>
      <c r="CA221" s="236"/>
      <c r="CB221" s="306"/>
      <c r="CC221" s="1226"/>
      <c r="CD221" s="324"/>
      <c r="CE221" s="324"/>
      <c r="CF221" s="328"/>
      <c r="CH221" s="327"/>
      <c r="CI221" s="327"/>
      <c r="CJ221" s="19"/>
      <c r="CK221" s="322"/>
      <c r="CL221" s="322"/>
      <c r="CM221" s="322"/>
      <c r="CN221" s="322"/>
      <c r="CO221" s="319"/>
      <c r="DX221" s="323"/>
    </row>
    <row r="222" spans="38:128" ht="19.5" customHeight="1">
      <c r="AL222" s="81"/>
      <c r="AX222" s="781" t="s">
        <v>3594</v>
      </c>
      <c r="AY222" s="4"/>
      <c r="AZ222" s="781" t="s">
        <v>3623</v>
      </c>
      <c r="BA222" s="5"/>
      <c r="BB222" s="5"/>
      <c r="BC222" s="5"/>
      <c r="BD222" s="5"/>
      <c r="BE222" s="5"/>
      <c r="BF222" s="5"/>
      <c r="BG222" s="786" t="s">
        <v>3693</v>
      </c>
      <c r="BH222" s="783" t="s">
        <v>3709</v>
      </c>
      <c r="BI222" s="5"/>
      <c r="BJ222" s="5"/>
      <c r="BK222" s="783" t="s">
        <v>3734</v>
      </c>
      <c r="BL222" s="783" t="s">
        <v>3760</v>
      </c>
      <c r="BM222" s="5"/>
      <c r="BN222" s="5"/>
      <c r="BO222" s="5"/>
      <c r="BP222" s="5"/>
      <c r="BQ222" s="5"/>
      <c r="BR222" s="5"/>
      <c r="BS222" s="5"/>
      <c r="BT222" s="5"/>
      <c r="BU222" s="5"/>
      <c r="BV222" s="5"/>
      <c r="BW222" s="5"/>
      <c r="BX222" s="5"/>
      <c r="BY222" s="5"/>
      <c r="BZ222" s="236"/>
      <c r="CA222" s="236"/>
      <c r="CB222" s="306"/>
      <c r="CC222" s="1226"/>
      <c r="CD222" s="324"/>
      <c r="CE222" s="324"/>
      <c r="CF222" s="328"/>
      <c r="CH222" s="327"/>
      <c r="CI222" s="327"/>
      <c r="CJ222" s="19"/>
      <c r="CK222" s="322"/>
      <c r="DX222" s="323"/>
    </row>
    <row r="223" spans="38:128" ht="19.5" customHeight="1">
      <c r="AL223" s="81"/>
      <c r="AX223" s="781" t="s">
        <v>3595</v>
      </c>
      <c r="AY223" s="4"/>
      <c r="AZ223" s="781" t="s">
        <v>3624</v>
      </c>
      <c r="BA223" s="5"/>
      <c r="BB223" s="5"/>
      <c r="BC223" s="5"/>
      <c r="BD223" s="5"/>
      <c r="BE223" s="5"/>
      <c r="BF223" s="5"/>
      <c r="BG223" s="786" t="s">
        <v>3694</v>
      </c>
      <c r="BH223" s="783" t="s">
        <v>3710</v>
      </c>
      <c r="BI223" s="5"/>
      <c r="BJ223" s="5"/>
      <c r="BK223" s="783" t="s">
        <v>3735</v>
      </c>
      <c r="BL223" s="784" t="s">
        <v>3761</v>
      </c>
      <c r="BM223" s="5"/>
      <c r="BN223" s="5"/>
      <c r="BO223" s="5"/>
      <c r="BP223" s="5"/>
      <c r="BQ223" s="5"/>
      <c r="BR223" s="5"/>
      <c r="BS223" s="5"/>
      <c r="BT223" s="5"/>
      <c r="BU223" s="5"/>
      <c r="BV223" s="5"/>
      <c r="BW223" s="5"/>
      <c r="BX223" s="5"/>
      <c r="BY223" s="5"/>
      <c r="BZ223" s="236"/>
      <c r="CA223" s="236"/>
      <c r="CB223" s="306"/>
      <c r="CC223" s="1226"/>
      <c r="CD223" s="324"/>
      <c r="CE223" s="324"/>
      <c r="CF223" s="328"/>
      <c r="CH223" s="322"/>
      <c r="CI223" s="322"/>
      <c r="CJ223" s="322"/>
      <c r="CK223" s="322"/>
      <c r="DX223" s="323"/>
    </row>
    <row r="224" spans="38:128" ht="19.5" customHeight="1">
      <c r="AL224" s="81"/>
      <c r="AX224" s="781" t="s">
        <v>3596</v>
      </c>
      <c r="AY224" s="4"/>
      <c r="AZ224" s="781" t="s">
        <v>3625</v>
      </c>
      <c r="BA224" s="5"/>
      <c r="BB224" s="5"/>
      <c r="BC224" s="5"/>
      <c r="BD224" s="5"/>
      <c r="BE224" s="5"/>
      <c r="BF224" s="5"/>
      <c r="BG224" s="786" t="s">
        <v>3695</v>
      </c>
      <c r="BH224" s="783" t="s">
        <v>3711</v>
      </c>
      <c r="BI224" s="5"/>
      <c r="BJ224" s="5"/>
      <c r="BK224" s="783" t="s">
        <v>3736</v>
      </c>
      <c r="BL224" s="5"/>
      <c r="BM224" s="5"/>
      <c r="BN224" s="5"/>
      <c r="BO224" s="5"/>
      <c r="BP224" s="5"/>
      <c r="BQ224" s="5"/>
      <c r="BR224" s="5"/>
      <c r="BS224" s="5"/>
      <c r="BT224" s="5"/>
      <c r="BU224" s="5"/>
      <c r="BV224" s="5"/>
      <c r="BW224" s="5"/>
      <c r="BX224" s="5"/>
      <c r="BY224" s="5"/>
      <c r="BZ224" s="236"/>
      <c r="CA224" s="236"/>
      <c r="CB224" s="306"/>
      <c r="CC224" s="1226"/>
      <c r="CD224" s="324"/>
      <c r="CE224" s="324"/>
      <c r="CF224" s="328"/>
      <c r="CH224" s="322"/>
      <c r="CI224" s="322"/>
      <c r="CJ224" s="322"/>
      <c r="CK224" s="322"/>
      <c r="DX224" s="323"/>
    </row>
    <row r="225" spans="38:128" ht="19.5" customHeight="1">
      <c r="AL225" s="81"/>
      <c r="AX225" s="781" t="s">
        <v>3597</v>
      </c>
      <c r="AY225" s="4"/>
      <c r="AZ225" s="781" t="s">
        <v>3626</v>
      </c>
      <c r="BA225" s="5"/>
      <c r="BB225" s="5"/>
      <c r="BC225" s="5"/>
      <c r="BD225" s="5"/>
      <c r="BE225" s="5"/>
      <c r="BF225" s="5"/>
      <c r="BG225" s="786" t="s">
        <v>3696</v>
      </c>
      <c r="BH225" s="783" t="s">
        <v>3712</v>
      </c>
      <c r="BI225" s="5"/>
      <c r="BJ225" s="5"/>
      <c r="BK225" s="783" t="s">
        <v>3737</v>
      </c>
      <c r="BL225" s="5"/>
      <c r="BM225" s="5"/>
      <c r="BN225" s="5"/>
      <c r="BO225" s="5"/>
      <c r="BP225" s="5"/>
      <c r="BQ225" s="5"/>
      <c r="BR225" s="5"/>
      <c r="BS225" s="5"/>
      <c r="BT225" s="5"/>
      <c r="BU225" s="5"/>
      <c r="BV225" s="5"/>
      <c r="BW225" s="5"/>
      <c r="BX225" s="5"/>
      <c r="BY225" s="5"/>
      <c r="BZ225" s="236"/>
      <c r="CA225" s="236"/>
      <c r="CB225" s="306"/>
      <c r="CC225" s="1226"/>
      <c r="CD225" s="1230"/>
      <c r="CE225" s="1231"/>
      <c r="CF225" s="326"/>
      <c r="DX225" s="323"/>
    </row>
    <row r="226" spans="38:128" ht="19.5" customHeight="1">
      <c r="AL226" s="81"/>
      <c r="AX226" s="781" t="s">
        <v>3598</v>
      </c>
      <c r="AY226" s="4"/>
      <c r="AZ226" s="781" t="s">
        <v>3627</v>
      </c>
      <c r="BA226" s="5"/>
      <c r="BB226" s="5"/>
      <c r="BC226" s="5"/>
      <c r="BD226" s="5"/>
      <c r="BE226" s="5"/>
      <c r="BF226" s="5"/>
      <c r="BG226" s="786" t="s">
        <v>3697</v>
      </c>
      <c r="BH226" s="783" t="s">
        <v>3713</v>
      </c>
      <c r="BI226" s="5"/>
      <c r="BJ226" s="5"/>
      <c r="BK226" s="783" t="s">
        <v>3738</v>
      </c>
      <c r="BL226" s="5"/>
      <c r="BM226" s="5"/>
      <c r="BN226" s="5"/>
      <c r="BO226" s="5"/>
      <c r="BP226" s="5"/>
      <c r="BQ226" s="5"/>
      <c r="BR226" s="5"/>
      <c r="BS226" s="5"/>
      <c r="BT226" s="5"/>
      <c r="BU226" s="5"/>
      <c r="BV226" s="5"/>
      <c r="BW226" s="5"/>
      <c r="BX226" s="5"/>
      <c r="BY226" s="5"/>
      <c r="BZ226" s="236"/>
      <c r="CA226" s="236"/>
      <c r="CB226" s="306"/>
      <c r="CC226" s="1226"/>
      <c r="CD226" s="1230"/>
      <c r="CE226" s="1231"/>
      <c r="CF226" s="326"/>
      <c r="DX226" s="323"/>
    </row>
    <row r="227" spans="38:128" ht="19.5" customHeight="1">
      <c r="AL227" s="81"/>
      <c r="AX227" s="781" t="s">
        <v>3599</v>
      </c>
      <c r="AY227" s="4"/>
      <c r="AZ227" s="781" t="s">
        <v>3628</v>
      </c>
      <c r="BA227" s="5"/>
      <c r="BB227" s="5"/>
      <c r="BC227" s="5"/>
      <c r="BD227" s="5"/>
      <c r="BE227" s="5"/>
      <c r="BF227" s="5"/>
      <c r="BG227" s="787" t="s">
        <v>3698</v>
      </c>
      <c r="BH227" s="783" t="s">
        <v>3714</v>
      </c>
      <c r="BI227" s="5"/>
      <c r="BJ227" s="5"/>
      <c r="BK227" s="783" t="s">
        <v>3739</v>
      </c>
      <c r="BL227" s="5"/>
      <c r="BM227" s="5"/>
      <c r="BN227" s="5"/>
      <c r="BO227" s="5"/>
      <c r="BP227" s="5"/>
      <c r="BQ227" s="5"/>
      <c r="BR227" s="5"/>
      <c r="BS227" s="5"/>
      <c r="BT227" s="5"/>
      <c r="BU227" s="5"/>
      <c r="BV227" s="5"/>
      <c r="BW227" s="5"/>
      <c r="BX227" s="5"/>
      <c r="BY227" s="5"/>
      <c r="BZ227" s="236"/>
      <c r="CA227" s="236"/>
      <c r="CB227" s="306"/>
      <c r="CC227" s="1226"/>
      <c r="CD227" s="1230"/>
      <c r="CE227" s="1231"/>
      <c r="CF227" s="326"/>
      <c r="DX227" s="323"/>
    </row>
    <row r="228" spans="38:128" ht="19.5" customHeight="1">
      <c r="AL228" s="81"/>
      <c r="AX228" s="781" t="s">
        <v>3600</v>
      </c>
      <c r="AY228" s="4"/>
      <c r="AZ228" s="781" t="s">
        <v>3629</v>
      </c>
      <c r="BA228" s="5"/>
      <c r="BB228" s="5"/>
      <c r="BC228" s="5"/>
      <c r="BD228" s="5"/>
      <c r="BE228" s="5"/>
      <c r="BF228" s="5"/>
      <c r="BG228" s="5"/>
      <c r="BH228" s="784" t="s">
        <v>3715</v>
      </c>
      <c r="BI228" s="5"/>
      <c r="BJ228" s="5"/>
      <c r="BK228" s="783" t="s">
        <v>3740</v>
      </c>
      <c r="BL228" s="5"/>
      <c r="BM228" s="5"/>
      <c r="BN228" s="5"/>
      <c r="BO228" s="5"/>
      <c r="BP228" s="5"/>
      <c r="BQ228" s="5"/>
      <c r="BR228" s="5"/>
      <c r="BS228" s="5"/>
      <c r="BT228" s="5"/>
      <c r="BU228" s="5"/>
      <c r="BV228" s="5"/>
      <c r="BW228" s="5"/>
      <c r="BX228" s="5"/>
      <c r="BY228" s="5"/>
      <c r="BZ228" s="236"/>
      <c r="CA228" s="236"/>
      <c r="CB228" s="306"/>
      <c r="CC228" s="1226"/>
      <c r="CD228" s="1232"/>
      <c r="CE228" s="1231"/>
      <c r="DX228" s="323"/>
    </row>
    <row r="229" spans="38:128" ht="19.5" customHeight="1">
      <c r="AL229" s="81"/>
      <c r="AX229" s="781" t="s">
        <v>3601</v>
      </c>
      <c r="AY229" s="4"/>
      <c r="AZ229" s="781" t="s">
        <v>3630</v>
      </c>
      <c r="BA229" s="5"/>
      <c r="BB229" s="5"/>
      <c r="BC229" s="5"/>
      <c r="BD229" s="5"/>
      <c r="BE229" s="5"/>
      <c r="BF229" s="5"/>
      <c r="BG229" s="5"/>
      <c r="BH229" s="5"/>
      <c r="BI229" s="5"/>
      <c r="BJ229" s="5"/>
      <c r="BK229" s="783" t="s">
        <v>3741</v>
      </c>
      <c r="BL229" s="5"/>
      <c r="BM229" s="5"/>
      <c r="BN229" s="5"/>
      <c r="BO229" s="5"/>
      <c r="BP229" s="5"/>
      <c r="BQ229" s="5"/>
      <c r="BR229" s="5"/>
      <c r="BS229" s="5"/>
      <c r="BT229" s="5"/>
      <c r="BU229" s="5"/>
      <c r="BV229" s="5"/>
      <c r="BW229" s="5"/>
      <c r="BX229" s="5"/>
      <c r="BY229" s="5"/>
      <c r="BZ229" s="236"/>
      <c r="CA229" s="236"/>
      <c r="CB229" s="306"/>
      <c r="CC229" s="1226"/>
      <c r="CD229" s="1230"/>
      <c r="CE229" s="1231"/>
      <c r="CF229" s="326"/>
      <c r="DX229" s="323"/>
    </row>
    <row r="230" spans="38:128" ht="19.5" customHeight="1">
      <c r="AL230" s="81"/>
      <c r="AX230" s="781" t="s">
        <v>3602</v>
      </c>
      <c r="AY230" s="4"/>
      <c r="AZ230" s="781" t="s">
        <v>3631</v>
      </c>
      <c r="BA230" s="5"/>
      <c r="BB230" s="5"/>
      <c r="BC230" s="5"/>
      <c r="BD230" s="5"/>
      <c r="BE230" s="5"/>
      <c r="BF230" s="5"/>
      <c r="BG230" s="5"/>
      <c r="BH230" s="5"/>
      <c r="BI230" s="5"/>
      <c r="BJ230" s="5"/>
      <c r="BK230" s="783" t="s">
        <v>3742</v>
      </c>
      <c r="BL230" s="5"/>
      <c r="BM230" s="5"/>
      <c r="BN230" s="5"/>
      <c r="BO230" s="5"/>
      <c r="BP230" s="5"/>
      <c r="BQ230" s="5"/>
      <c r="BR230" s="5"/>
      <c r="BS230" s="5"/>
      <c r="BT230" s="5"/>
      <c r="BU230" s="5"/>
      <c r="BV230" s="5"/>
      <c r="BW230" s="5"/>
      <c r="BX230" s="5"/>
      <c r="BY230" s="5"/>
      <c r="BZ230" s="236"/>
      <c r="CA230" s="236"/>
      <c r="CB230" s="306"/>
      <c r="CC230" s="1226"/>
      <c r="CD230" s="1230"/>
      <c r="CE230" s="1231"/>
      <c r="CF230" s="326"/>
      <c r="DX230" s="323"/>
    </row>
    <row r="231" spans="38:128" ht="19.5" customHeight="1">
      <c r="AL231" s="81"/>
      <c r="AX231" s="781" t="s">
        <v>3603</v>
      </c>
      <c r="AY231" s="4"/>
      <c r="AZ231" s="781" t="s">
        <v>3632</v>
      </c>
      <c r="BA231" s="5"/>
      <c r="BB231" s="5"/>
      <c r="BC231" s="5"/>
      <c r="BD231" s="5"/>
      <c r="BE231" s="5"/>
      <c r="BF231" s="5"/>
      <c r="BG231" s="5"/>
      <c r="BH231" s="5"/>
      <c r="BI231" s="5"/>
      <c r="BJ231" s="5"/>
      <c r="BK231" s="783" t="s">
        <v>3743</v>
      </c>
      <c r="BL231" s="5"/>
      <c r="BM231" s="5"/>
      <c r="BN231" s="5"/>
      <c r="BO231" s="5"/>
      <c r="BP231" s="5"/>
      <c r="BQ231" s="5"/>
      <c r="BR231" s="5"/>
      <c r="BS231" s="5"/>
      <c r="BT231" s="5"/>
      <c r="BU231" s="5"/>
      <c r="BV231" s="5"/>
      <c r="BW231" s="5"/>
      <c r="BX231" s="5"/>
      <c r="BY231" s="5"/>
      <c r="BZ231" s="236"/>
      <c r="CA231" s="236"/>
      <c r="CB231" s="306"/>
      <c r="CC231" s="1226"/>
      <c r="CD231" s="1230"/>
      <c r="CE231" s="1231"/>
      <c r="CF231" s="326"/>
      <c r="DX231" s="323"/>
    </row>
    <row r="232" spans="38:128" ht="19.5" customHeight="1">
      <c r="AL232" s="81"/>
      <c r="AX232" s="781" t="s">
        <v>3604</v>
      </c>
      <c r="AY232" s="4"/>
      <c r="AZ232" s="781" t="s">
        <v>3633</v>
      </c>
      <c r="BA232" s="5"/>
      <c r="BB232" s="5"/>
      <c r="BC232" s="5"/>
      <c r="BD232" s="5"/>
      <c r="BE232" s="5"/>
      <c r="BF232" s="5"/>
      <c r="BG232" s="5"/>
      <c r="BH232" s="5"/>
      <c r="BI232" s="5"/>
      <c r="BJ232" s="5"/>
      <c r="BK232" s="783" t="s">
        <v>3744</v>
      </c>
      <c r="BL232" s="5"/>
      <c r="BM232" s="5"/>
      <c r="BN232" s="5"/>
      <c r="BO232" s="5"/>
      <c r="BP232" s="5"/>
      <c r="BQ232" s="5"/>
      <c r="BR232" s="5"/>
      <c r="BS232" s="5"/>
      <c r="BT232" s="5"/>
      <c r="BU232" s="5"/>
      <c r="BV232" s="5"/>
      <c r="BW232" s="5"/>
      <c r="BX232" s="5"/>
      <c r="BY232" s="5"/>
      <c r="BZ232" s="236"/>
      <c r="CA232" s="236"/>
      <c r="CB232" s="306"/>
      <c r="CC232" s="1226"/>
      <c r="CD232" s="1232"/>
      <c r="CE232" s="1233"/>
      <c r="DX232" s="323"/>
    </row>
    <row r="233" spans="38:128" ht="19.5" customHeight="1">
      <c r="AL233" s="81"/>
      <c r="AX233" s="781" t="s">
        <v>3605</v>
      </c>
      <c r="AY233" s="4"/>
      <c r="AZ233" s="781" t="s">
        <v>3634</v>
      </c>
      <c r="BA233" s="5"/>
      <c r="BB233" s="5"/>
      <c r="BC233" s="5"/>
      <c r="BD233" s="5"/>
      <c r="BE233" s="5"/>
      <c r="BF233" s="5"/>
      <c r="BG233" s="5"/>
      <c r="BH233" s="5"/>
      <c r="BI233" s="5"/>
      <c r="BJ233" s="5"/>
      <c r="BK233" s="783" t="s">
        <v>3745</v>
      </c>
      <c r="BL233" s="5"/>
      <c r="BM233" s="5"/>
      <c r="BN233" s="5"/>
      <c r="BO233" s="5"/>
      <c r="BP233" s="5"/>
      <c r="BQ233" s="5"/>
      <c r="BR233" s="5"/>
      <c r="BS233" s="5"/>
      <c r="BT233" s="5"/>
      <c r="BU233" s="5"/>
      <c r="BV233" s="5"/>
      <c r="BW233" s="5"/>
      <c r="BX233" s="5"/>
      <c r="BY233" s="5"/>
      <c r="BZ233" s="236"/>
      <c r="CA233" s="236"/>
      <c r="CB233" s="306"/>
      <c r="CC233" s="1226"/>
      <c r="CD233" s="1232"/>
      <c r="CE233" s="1233"/>
      <c r="DX233" s="323"/>
    </row>
    <row r="234" spans="38:128" ht="19.5" customHeight="1">
      <c r="AL234" s="81"/>
      <c r="AX234" s="781" t="s">
        <v>3606</v>
      </c>
      <c r="AY234" s="4"/>
      <c r="AZ234" s="781" t="s">
        <v>3635</v>
      </c>
      <c r="BA234" s="5"/>
      <c r="BB234" s="5"/>
      <c r="BC234" s="5"/>
      <c r="BD234" s="5"/>
      <c r="BE234" s="5"/>
      <c r="BF234" s="5"/>
      <c r="BG234" s="5"/>
      <c r="BH234" s="5"/>
      <c r="BI234" s="5"/>
      <c r="BJ234" s="5"/>
      <c r="BK234" s="783" t="s">
        <v>3746</v>
      </c>
      <c r="BL234" s="5"/>
      <c r="BM234" s="5"/>
      <c r="BN234" s="5"/>
      <c r="BO234" s="5"/>
      <c r="BP234" s="5"/>
      <c r="BQ234" s="5"/>
      <c r="BR234" s="5"/>
      <c r="BS234" s="5"/>
      <c r="BT234" s="5"/>
      <c r="BU234" s="5"/>
      <c r="BV234" s="5"/>
      <c r="BW234" s="5"/>
      <c r="BX234" s="5"/>
      <c r="BY234" s="5"/>
      <c r="BZ234" s="236"/>
      <c r="CA234" s="236"/>
      <c r="CB234" s="306"/>
      <c r="CC234" s="1226"/>
      <c r="CD234" s="1232"/>
      <c r="CE234" s="1233"/>
      <c r="DX234" s="323"/>
    </row>
    <row r="235" spans="38:128" ht="19.5" customHeight="1">
      <c r="AL235" s="81"/>
      <c r="AX235" s="781" t="s">
        <v>3607</v>
      </c>
      <c r="AY235" s="4"/>
      <c r="AZ235" s="781" t="s">
        <v>3636</v>
      </c>
      <c r="BA235" s="5"/>
      <c r="BB235" s="5"/>
      <c r="BC235" s="5"/>
      <c r="BD235" s="5"/>
      <c r="BE235" s="5"/>
      <c r="BF235" s="5"/>
      <c r="BG235" s="5"/>
      <c r="BH235" s="5"/>
      <c r="BI235" s="5"/>
      <c r="BJ235" s="5"/>
      <c r="BK235" s="783" t="s">
        <v>3747</v>
      </c>
      <c r="BL235" s="5"/>
      <c r="BM235" s="5"/>
      <c r="BN235" s="5"/>
      <c r="BO235" s="5"/>
      <c r="BP235" s="5"/>
      <c r="BQ235" s="5"/>
      <c r="BR235" s="5"/>
      <c r="BS235" s="5"/>
      <c r="BT235" s="5"/>
      <c r="BU235" s="5"/>
      <c r="BV235" s="5"/>
      <c r="BW235" s="5"/>
      <c r="BX235" s="5"/>
      <c r="BY235" s="5"/>
      <c r="BZ235" s="236"/>
      <c r="CA235" s="236"/>
      <c r="CB235" s="306"/>
      <c r="CC235" s="1226"/>
      <c r="CD235" s="1232"/>
      <c r="CE235" s="1233"/>
      <c r="DX235" s="323"/>
    </row>
    <row r="236" spans="38:128" ht="19.5" customHeight="1">
      <c r="AL236" s="81"/>
      <c r="AX236" s="782" t="s">
        <v>3608</v>
      </c>
      <c r="AY236" s="4"/>
      <c r="AZ236" s="781" t="s">
        <v>3637</v>
      </c>
      <c r="BA236" s="5"/>
      <c r="BB236" s="5"/>
      <c r="BC236" s="5"/>
      <c r="BD236" s="5"/>
      <c r="BE236" s="5"/>
      <c r="BF236" s="5"/>
      <c r="BG236" s="5"/>
      <c r="BH236" s="5"/>
      <c r="BI236" s="5"/>
      <c r="BJ236" s="5"/>
      <c r="BK236" s="783" t="s">
        <v>3748</v>
      </c>
      <c r="BL236" s="5"/>
      <c r="BM236" s="5"/>
      <c r="BN236" s="5"/>
      <c r="BO236" s="5"/>
      <c r="BP236" s="5"/>
      <c r="BQ236" s="5"/>
      <c r="BR236" s="5"/>
      <c r="BS236" s="5"/>
      <c r="BT236" s="5"/>
      <c r="BU236" s="5"/>
      <c r="BV236" s="5"/>
      <c r="BW236" s="5"/>
      <c r="BX236" s="5"/>
      <c r="BY236" s="5"/>
      <c r="BZ236" s="236"/>
      <c r="CA236" s="236"/>
      <c r="CB236" s="306"/>
      <c r="CC236" s="1226"/>
      <c r="CD236" s="1232"/>
      <c r="CE236" s="1233"/>
      <c r="DX236" s="323"/>
    </row>
    <row r="237" spans="38:128" ht="19.5" customHeight="1">
      <c r="AL237" s="81"/>
      <c r="AX237" s="4"/>
      <c r="AY237" s="4"/>
      <c r="AZ237" s="781" t="s">
        <v>3638</v>
      </c>
      <c r="BA237" s="5"/>
      <c r="BB237" s="5"/>
      <c r="BC237" s="5"/>
      <c r="BD237" s="5"/>
      <c r="BE237" s="5"/>
      <c r="BF237" s="5"/>
      <c r="BG237" s="5"/>
      <c r="BH237" s="5"/>
      <c r="BI237" s="5"/>
      <c r="BJ237" s="5"/>
      <c r="BK237" s="784" t="s">
        <v>3749</v>
      </c>
      <c r="BL237" s="5"/>
      <c r="BM237" s="5"/>
      <c r="BN237" s="5"/>
      <c r="BO237" s="5"/>
      <c r="BP237" s="5"/>
      <c r="BQ237" s="5"/>
      <c r="BR237" s="5"/>
      <c r="BS237" s="5"/>
      <c r="BT237" s="5"/>
      <c r="BU237" s="5"/>
      <c r="BV237" s="5"/>
      <c r="BW237" s="5"/>
      <c r="BX237" s="5"/>
      <c r="BY237" s="5"/>
      <c r="BZ237" s="236"/>
      <c r="CA237" s="236"/>
      <c r="CB237" s="306"/>
      <c r="CC237" s="1226"/>
      <c r="CD237" s="1232"/>
      <c r="CE237" s="1233"/>
      <c r="DX237" s="323"/>
    </row>
    <row r="238" spans="38:128" ht="19.5" customHeight="1">
      <c r="AL238" s="81"/>
      <c r="AX238" s="4"/>
      <c r="AY238" s="4"/>
      <c r="AZ238" s="781" t="s">
        <v>3639</v>
      </c>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236"/>
      <c r="CA238" s="236"/>
      <c r="CB238" s="306"/>
      <c r="CC238" s="1226"/>
      <c r="CD238" s="1232"/>
      <c r="CE238" s="1233"/>
      <c r="DX238" s="323"/>
    </row>
    <row r="239" spans="38:128" ht="19.5" customHeight="1">
      <c r="AL239" s="81"/>
      <c r="AX239" s="4"/>
      <c r="AY239" s="4"/>
      <c r="AZ239" s="781" t="s">
        <v>3640</v>
      </c>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236"/>
      <c r="CA239" s="236"/>
      <c r="CB239" s="306"/>
      <c r="CC239" s="1226"/>
      <c r="CD239" s="1232"/>
      <c r="CE239" s="1233"/>
      <c r="DX239" s="323"/>
    </row>
    <row r="240" spans="38:128" ht="19.5" customHeight="1">
      <c r="AL240" s="81"/>
      <c r="AX240" s="4"/>
      <c r="AY240" s="4"/>
      <c r="AZ240" s="781" t="s">
        <v>3641</v>
      </c>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236"/>
      <c r="CA240" s="236"/>
      <c r="CB240" s="306"/>
      <c r="CC240" s="1226"/>
      <c r="CD240" s="1232"/>
      <c r="CE240" s="1233"/>
      <c r="DX240" s="323"/>
    </row>
    <row r="241" spans="38:128" ht="19.5" customHeight="1">
      <c r="AL241" s="81"/>
      <c r="AX241" s="4"/>
      <c r="AY241" s="4"/>
      <c r="AZ241" s="781" t="s">
        <v>3642</v>
      </c>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236"/>
      <c r="CA241" s="236"/>
      <c r="CB241" s="306"/>
      <c r="CC241" s="1226"/>
      <c r="CD241" s="1232"/>
      <c r="CE241" s="1233"/>
      <c r="DX241" s="323"/>
    </row>
    <row r="242" spans="38:128" ht="19.5" customHeight="1">
      <c r="AL242" s="81"/>
      <c r="AX242" s="4"/>
      <c r="AY242" s="4"/>
      <c r="AZ242" s="781" t="s">
        <v>3643</v>
      </c>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236"/>
      <c r="CA242" s="236"/>
      <c r="CB242" s="306"/>
      <c r="CC242" s="1226"/>
      <c r="CD242" s="1232"/>
      <c r="CE242" s="1233"/>
      <c r="DX242" s="323"/>
    </row>
    <row r="243" spans="38:128" ht="19.5" customHeight="1">
      <c r="AL243" s="81"/>
      <c r="AX243" s="4"/>
      <c r="AY243" s="4"/>
      <c r="AZ243" s="781" t="s">
        <v>3644</v>
      </c>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236"/>
      <c r="CA243" s="236"/>
      <c r="CB243" s="306"/>
      <c r="CC243" s="1226"/>
      <c r="CD243" s="1232"/>
      <c r="CE243" s="1233"/>
      <c r="DX243" s="323"/>
    </row>
    <row r="244" spans="38:128" ht="19.5" customHeight="1">
      <c r="AL244" s="81"/>
      <c r="AX244" s="4"/>
      <c r="AY244" s="4"/>
      <c r="AZ244" s="782" t="s">
        <v>3645</v>
      </c>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236"/>
      <c r="CA244" s="236"/>
      <c r="CB244" s="306"/>
      <c r="CC244" s="1226"/>
      <c r="CD244" s="1232"/>
      <c r="CE244" s="1233"/>
      <c r="DX244" s="323"/>
    </row>
    <row r="245" spans="38:128" ht="19.5" customHeight="1">
      <c r="AL245" s="81"/>
      <c r="AY245" s="4"/>
      <c r="AZ245" s="4"/>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236"/>
      <c r="CA245" s="236"/>
      <c r="CB245" s="306"/>
      <c r="CC245" s="1226"/>
      <c r="CD245" s="1232"/>
      <c r="CE245" s="1233"/>
      <c r="DX245" s="323"/>
    </row>
    <row r="246" spans="38:128" ht="19.5" customHeight="1">
      <c r="AL246" s="81"/>
      <c r="AY246" s="4"/>
      <c r="AZ246" s="4"/>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236"/>
      <c r="CA246" s="236"/>
      <c r="CB246" s="306"/>
      <c r="CC246" s="1226"/>
      <c r="CD246" s="1232"/>
      <c r="CE246" s="1233"/>
      <c r="DX246" s="323"/>
    </row>
    <row r="247" spans="38:128" ht="19.5" customHeight="1">
      <c r="AL247" s="81"/>
      <c r="AY247" s="4"/>
      <c r="AZ247" s="4"/>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236"/>
      <c r="CA247" s="236"/>
      <c r="CB247" s="306"/>
      <c r="CC247" s="1226"/>
      <c r="CD247" s="1232"/>
      <c r="CE247" s="1233"/>
      <c r="DX247" s="323"/>
    </row>
    <row r="248" spans="38:128" ht="19.5" customHeight="1">
      <c r="AL248" s="81"/>
      <c r="AY248" s="4"/>
      <c r="AZ248" s="4"/>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236"/>
      <c r="CA248" s="236"/>
      <c r="CB248" s="306"/>
      <c r="CC248" s="1226"/>
      <c r="CD248" s="1232"/>
      <c r="CE248" s="1233"/>
      <c r="DX248" s="323"/>
    </row>
    <row r="249" spans="38:128" ht="19.5" customHeight="1">
      <c r="AL249" s="81"/>
      <c r="AY249" s="4"/>
      <c r="AZ249" s="4"/>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236"/>
      <c r="CA249" s="236"/>
      <c r="CB249" s="306"/>
      <c r="CC249" s="1226"/>
      <c r="CD249" s="1232"/>
      <c r="CE249" s="1233"/>
      <c r="DX249" s="323"/>
    </row>
    <row r="250" spans="38:128" ht="19.5" customHeight="1">
      <c r="AL250" s="81"/>
      <c r="AY250" s="4"/>
      <c r="AZ250" s="4"/>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236"/>
      <c r="CA250" s="236"/>
      <c r="CB250" s="306"/>
      <c r="CC250" s="1226"/>
      <c r="CD250" s="1232"/>
      <c r="CE250" s="1233"/>
      <c r="DX250" s="323"/>
    </row>
    <row r="251" spans="38:128" ht="19.5" customHeight="1">
      <c r="AL251" s="81"/>
      <c r="CE251" s="329"/>
      <c r="DX251" s="323"/>
    </row>
    <row r="252" spans="38:128" ht="19.5" customHeight="1">
      <c r="AL252" s="81"/>
      <c r="AX252" s="18" t="s">
        <v>2882</v>
      </c>
      <c r="CE252" s="329"/>
      <c r="DX252" s="323"/>
    </row>
    <row r="253" spans="38:128" ht="19.5" customHeight="1">
      <c r="AL253" s="81"/>
      <c r="AX253" s="1010" t="s">
        <v>2883</v>
      </c>
      <c r="AY253" s="1010" t="s">
        <v>2358</v>
      </c>
      <c r="AZ253" s="1010" t="s">
        <v>1875</v>
      </c>
      <c r="BA253" s="1011" t="s">
        <v>2890</v>
      </c>
      <c r="BB253" s="1011" t="s">
        <v>3093</v>
      </c>
      <c r="BC253" s="1011" t="s">
        <v>3095</v>
      </c>
      <c r="BD253" s="1011" t="s">
        <v>3097</v>
      </c>
      <c r="BE253" s="1011" t="s">
        <v>3099</v>
      </c>
      <c r="BF253" s="1011" t="s">
        <v>3101</v>
      </c>
      <c r="BG253" s="1011" t="s">
        <v>2179</v>
      </c>
      <c r="BH253" s="1011" t="s">
        <v>2365</v>
      </c>
      <c r="BI253" s="1011" t="s">
        <v>2891</v>
      </c>
      <c r="BJ253" s="1011" t="s">
        <v>3103</v>
      </c>
      <c r="BK253" s="1011" t="s">
        <v>3105</v>
      </c>
      <c r="BL253" s="790" t="s">
        <v>1877</v>
      </c>
      <c r="CE253" s="329"/>
      <c r="DX253" s="323"/>
    </row>
    <row r="254" spans="38:128" ht="19.5" customHeight="1">
      <c r="AL254" s="81"/>
      <c r="AX254" s="781" t="s">
        <v>3181</v>
      </c>
      <c r="AY254" s="980" t="s">
        <v>3181</v>
      </c>
      <c r="AZ254" s="780" t="s">
        <v>3181</v>
      </c>
      <c r="BA254" s="1016" t="s">
        <v>3181</v>
      </c>
      <c r="BB254" s="1017" t="s">
        <v>3181</v>
      </c>
      <c r="BC254" s="1017" t="s">
        <v>3181</v>
      </c>
      <c r="BD254" s="1017" t="s">
        <v>3181</v>
      </c>
      <c r="BE254" s="1016" t="s">
        <v>3181</v>
      </c>
      <c r="BF254" s="1017" t="s">
        <v>3181</v>
      </c>
      <c r="BG254" s="1017" t="s">
        <v>3181</v>
      </c>
      <c r="BH254" s="1016" t="s">
        <v>3181</v>
      </c>
      <c r="BI254" s="1017" t="s">
        <v>3181</v>
      </c>
      <c r="BJ254" s="1016" t="s">
        <v>3181</v>
      </c>
      <c r="BK254" s="11" t="s">
        <v>3181</v>
      </c>
      <c r="BL254" s="979" t="s">
        <v>3181</v>
      </c>
      <c r="CE254" s="329"/>
      <c r="DX254" s="323"/>
    </row>
    <row r="255" spans="38:128" ht="19.5" customHeight="1">
      <c r="AL255" s="81"/>
      <c r="AX255" s="781" t="s">
        <v>2884</v>
      </c>
      <c r="AY255" s="785" t="s">
        <v>3106</v>
      </c>
      <c r="AZ255" s="781" t="s">
        <v>3107</v>
      </c>
      <c r="BA255" s="783" t="s">
        <v>2908</v>
      </c>
      <c r="BB255" s="786" t="s">
        <v>2916</v>
      </c>
      <c r="BC255" s="786" t="s">
        <v>3108</v>
      </c>
      <c r="BD255" s="786" t="s">
        <v>3109</v>
      </c>
      <c r="BE255" s="783" t="s">
        <v>3110</v>
      </c>
      <c r="BF255" s="786" t="s">
        <v>2934</v>
      </c>
      <c r="BG255" s="786" t="s">
        <v>3111</v>
      </c>
      <c r="BH255" s="783" t="s">
        <v>2951</v>
      </c>
      <c r="BI255" s="786" t="s">
        <v>3112</v>
      </c>
      <c r="BJ255" s="783" t="s">
        <v>3113</v>
      </c>
      <c r="BK255" s="11" t="s">
        <v>2981</v>
      </c>
      <c r="CE255" s="329"/>
      <c r="DX255" s="323"/>
    </row>
    <row r="256" spans="38:128" ht="19.5" customHeight="1">
      <c r="AL256" s="81"/>
      <c r="AX256" s="781" t="s">
        <v>2885</v>
      </c>
      <c r="AY256" s="785" t="s">
        <v>2892</v>
      </c>
      <c r="AZ256" s="781" t="s">
        <v>2896</v>
      </c>
      <c r="BA256" s="783" t="s">
        <v>2909</v>
      </c>
      <c r="BB256" s="786" t="s">
        <v>2917</v>
      </c>
      <c r="BC256" s="786" t="s">
        <v>3114</v>
      </c>
      <c r="BD256" s="786" t="s">
        <v>3115</v>
      </c>
      <c r="BE256" s="783" t="s">
        <v>3116</v>
      </c>
      <c r="BF256" s="786" t="s">
        <v>3117</v>
      </c>
      <c r="BG256" s="786" t="s">
        <v>3118</v>
      </c>
      <c r="BH256" s="783" t="s">
        <v>3119</v>
      </c>
      <c r="BI256" s="786" t="s">
        <v>2966</v>
      </c>
      <c r="BJ256" s="783" t="s">
        <v>2973</v>
      </c>
      <c r="BK256" s="11" t="s">
        <v>2982</v>
      </c>
      <c r="CE256" s="329"/>
      <c r="DX256" s="323"/>
    </row>
    <row r="257" spans="38:83" ht="19.5" customHeight="1">
      <c r="AL257" s="81"/>
      <c r="AX257" s="781" t="s">
        <v>2886</v>
      </c>
      <c r="AY257" s="785" t="s">
        <v>3120</v>
      </c>
      <c r="AZ257" s="781" t="s">
        <v>2897</v>
      </c>
      <c r="BA257" s="783" t="s">
        <v>2910</v>
      </c>
      <c r="BB257" s="786" t="s">
        <v>3121</v>
      </c>
      <c r="BC257" s="786" t="s">
        <v>2919</v>
      </c>
      <c r="BD257" s="786" t="s">
        <v>2923</v>
      </c>
      <c r="BE257" s="783" t="s">
        <v>2928</v>
      </c>
      <c r="BF257" s="786" t="s">
        <v>3122</v>
      </c>
      <c r="BG257" s="786" t="s">
        <v>3123</v>
      </c>
      <c r="BH257" s="783" t="s">
        <v>2952</v>
      </c>
      <c r="BI257" s="786" t="s">
        <v>2967</v>
      </c>
      <c r="BJ257" s="783" t="s">
        <v>3124</v>
      </c>
      <c r="BK257" s="11" t="s">
        <v>2983</v>
      </c>
      <c r="CE257" s="329"/>
    </row>
    <row r="258" spans="38:83" ht="19.5" customHeight="1">
      <c r="AL258" s="81"/>
      <c r="AX258" s="781" t="s">
        <v>3092</v>
      </c>
      <c r="AY258" s="785" t="s">
        <v>2893</v>
      </c>
      <c r="AZ258" s="781" t="s">
        <v>3125</v>
      </c>
      <c r="BA258" s="783" t="s">
        <v>2911</v>
      </c>
      <c r="BB258" s="786" t="s">
        <v>2918</v>
      </c>
      <c r="BC258" s="786" t="s">
        <v>3126</v>
      </c>
      <c r="BD258" s="786" t="s">
        <v>2924</v>
      </c>
      <c r="BE258" s="783" t="s">
        <v>2929</v>
      </c>
      <c r="BF258" s="786" t="s">
        <v>2935</v>
      </c>
      <c r="BG258" s="786" t="s">
        <v>3127</v>
      </c>
      <c r="BH258" s="783" t="s">
        <v>3128</v>
      </c>
      <c r="BI258" s="786" t="s">
        <v>3129</v>
      </c>
      <c r="BJ258" s="783" t="s">
        <v>2974</v>
      </c>
      <c r="BK258" s="11" t="s">
        <v>2984</v>
      </c>
    </row>
    <row r="259" spans="38:83" ht="19.5" customHeight="1">
      <c r="AL259" s="81"/>
      <c r="AX259" s="781" t="s">
        <v>3094</v>
      </c>
      <c r="AY259" s="785" t="s">
        <v>3130</v>
      </c>
      <c r="AZ259" s="781" t="s">
        <v>2898</v>
      </c>
      <c r="BA259" s="783" t="s">
        <v>3131</v>
      </c>
      <c r="BB259" s="787" t="s">
        <v>3132</v>
      </c>
      <c r="BC259" s="786" t="s">
        <v>2920</v>
      </c>
      <c r="BD259" s="786" t="s">
        <v>2925</v>
      </c>
      <c r="BE259" s="783" t="s">
        <v>2930</v>
      </c>
      <c r="BF259" s="786" t="s">
        <v>2936</v>
      </c>
      <c r="BG259" s="786" t="s">
        <v>3133</v>
      </c>
      <c r="BH259" s="783" t="s">
        <v>3134</v>
      </c>
      <c r="BI259" s="786" t="s">
        <v>2968</v>
      </c>
      <c r="BJ259" s="783" t="s">
        <v>2975</v>
      </c>
      <c r="BK259" s="11" t="s">
        <v>3135</v>
      </c>
    </row>
    <row r="260" spans="38:83" ht="19.5" customHeight="1">
      <c r="AL260" s="81"/>
      <c r="AX260" s="781" t="s">
        <v>3096</v>
      </c>
      <c r="AY260" s="785" t="s">
        <v>2894</v>
      </c>
      <c r="AZ260" s="781" t="s">
        <v>2899</v>
      </c>
      <c r="BA260" s="783" t="s">
        <v>2912</v>
      </c>
      <c r="BC260" s="786" t="s">
        <v>3136</v>
      </c>
      <c r="BD260" s="786" t="s">
        <v>3137</v>
      </c>
      <c r="BE260" s="783" t="s">
        <v>3138</v>
      </c>
      <c r="BF260" s="786" t="s">
        <v>2937</v>
      </c>
      <c r="BG260" s="786" t="s">
        <v>3139</v>
      </c>
      <c r="BH260" s="783" t="s">
        <v>3140</v>
      </c>
      <c r="BI260" s="786" t="s">
        <v>2969</v>
      </c>
      <c r="BJ260" s="783" t="s">
        <v>2976</v>
      </c>
    </row>
    <row r="261" spans="38:83" ht="19.5" customHeight="1">
      <c r="AL261" s="81"/>
      <c r="AX261" s="781" t="s">
        <v>3098</v>
      </c>
      <c r="AY261" s="785" t="s">
        <v>3141</v>
      </c>
      <c r="AZ261" s="781" t="s">
        <v>2900</v>
      </c>
      <c r="BA261" s="783" t="s">
        <v>2913</v>
      </c>
      <c r="BC261" s="786" t="s">
        <v>2921</v>
      </c>
      <c r="BD261" s="786" t="s">
        <v>2926</v>
      </c>
      <c r="BE261" s="783" t="s">
        <v>3142</v>
      </c>
      <c r="BF261" s="786" t="s">
        <v>2938</v>
      </c>
      <c r="BG261" s="786" t="s">
        <v>2939</v>
      </c>
      <c r="BH261" s="783" t="s">
        <v>3143</v>
      </c>
      <c r="BI261" s="786" t="s">
        <v>2970</v>
      </c>
      <c r="BJ261" s="783" t="s">
        <v>2977</v>
      </c>
    </row>
    <row r="262" spans="38:83" ht="19.5" customHeight="1">
      <c r="AL262" s="81"/>
      <c r="AX262" s="781" t="s">
        <v>3100</v>
      </c>
      <c r="AY262" s="785" t="s">
        <v>3144</v>
      </c>
      <c r="AZ262" s="781" t="s">
        <v>2901</v>
      </c>
      <c r="BA262" s="783" t="s">
        <v>2914</v>
      </c>
      <c r="BC262" s="786" t="s">
        <v>2922</v>
      </c>
      <c r="BD262" s="786" t="s">
        <v>3145</v>
      </c>
      <c r="BE262" s="783" t="s">
        <v>2931</v>
      </c>
      <c r="BF262" s="787" t="s">
        <v>3146</v>
      </c>
      <c r="BG262" s="786" t="s">
        <v>2940</v>
      </c>
      <c r="BH262" s="783" t="s">
        <v>2953</v>
      </c>
      <c r="BI262" s="786" t="s">
        <v>3147</v>
      </c>
      <c r="BJ262" s="783" t="s">
        <v>3148</v>
      </c>
    </row>
    <row r="263" spans="38:83" ht="19.5" customHeight="1">
      <c r="AL263" s="81"/>
      <c r="AX263" s="781" t="s">
        <v>2887</v>
      </c>
      <c r="AY263" s="981" t="s">
        <v>2895</v>
      </c>
      <c r="AZ263" s="781" t="s">
        <v>2902</v>
      </c>
      <c r="BA263" s="783" t="s">
        <v>3149</v>
      </c>
      <c r="BC263" s="787" t="s">
        <v>3150</v>
      </c>
      <c r="BD263" s="786" t="s">
        <v>2927</v>
      </c>
      <c r="BE263" s="783" t="s">
        <v>2932</v>
      </c>
      <c r="BG263" s="786" t="s">
        <v>2941</v>
      </c>
      <c r="BH263" s="783" t="s">
        <v>2954</v>
      </c>
      <c r="BI263" s="786" t="s">
        <v>2971</v>
      </c>
      <c r="BJ263" s="783" t="s">
        <v>2978</v>
      </c>
    </row>
    <row r="264" spans="38:83" ht="19.5" customHeight="1">
      <c r="AL264" s="81"/>
      <c r="AX264" s="781" t="s">
        <v>2888</v>
      </c>
      <c r="AZ264" s="781" t="s">
        <v>2903</v>
      </c>
      <c r="BA264" s="784" t="s">
        <v>2915</v>
      </c>
      <c r="BD264" s="786" t="s">
        <v>3151</v>
      </c>
      <c r="BE264" s="783" t="s">
        <v>3152</v>
      </c>
      <c r="BG264" s="786" t="s">
        <v>2942</v>
      </c>
      <c r="BH264" s="783" t="s">
        <v>3153</v>
      </c>
      <c r="BI264" s="787" t="s">
        <v>2972</v>
      </c>
      <c r="BJ264" s="783" t="s">
        <v>3154</v>
      </c>
    </row>
    <row r="265" spans="38:83" ht="19.5" customHeight="1">
      <c r="AL265" s="81"/>
      <c r="AX265" s="781" t="s">
        <v>2889</v>
      </c>
      <c r="AZ265" s="781" t="s">
        <v>2904</v>
      </c>
      <c r="BD265" s="787" t="s">
        <v>3155</v>
      </c>
      <c r="BE265" s="783" t="s">
        <v>3156</v>
      </c>
      <c r="BG265" s="786" t="s">
        <v>2943</v>
      </c>
      <c r="BH265" s="783" t="s">
        <v>2955</v>
      </c>
      <c r="BJ265" s="783" t="s">
        <v>2979</v>
      </c>
    </row>
    <row r="266" spans="38:83" ht="19.5" customHeight="1">
      <c r="AL266" s="81"/>
      <c r="AX266" s="781" t="s">
        <v>3102</v>
      </c>
      <c r="AZ266" s="781" t="s">
        <v>2905</v>
      </c>
      <c r="BE266" s="783" t="s">
        <v>2933</v>
      </c>
      <c r="BG266" s="786" t="s">
        <v>2944</v>
      </c>
      <c r="BH266" s="783" t="s">
        <v>2956</v>
      </c>
      <c r="BJ266" s="783" t="s">
        <v>2980</v>
      </c>
    </row>
    <row r="267" spans="38:83" ht="19.5" customHeight="1">
      <c r="AL267" s="81"/>
      <c r="AX267" s="782" t="s">
        <v>3104</v>
      </c>
      <c r="AZ267" s="781" t="s">
        <v>2906</v>
      </c>
      <c r="BE267" s="783" t="s">
        <v>3157</v>
      </c>
      <c r="BG267" s="786" t="s">
        <v>2945</v>
      </c>
      <c r="BH267" s="783" t="s">
        <v>3158</v>
      </c>
      <c r="BJ267" s="784" t="s">
        <v>3159</v>
      </c>
    </row>
    <row r="268" spans="38:83" ht="19.5" customHeight="1">
      <c r="AL268" s="81"/>
      <c r="AZ268" s="781" t="s">
        <v>3160</v>
      </c>
      <c r="BE268" s="784" t="s">
        <v>3161</v>
      </c>
      <c r="BG268" s="786" t="s">
        <v>2946</v>
      </c>
      <c r="BH268" s="783" t="s">
        <v>3162</v>
      </c>
    </row>
    <row r="269" spans="38:83" ht="19.5" customHeight="1">
      <c r="AL269" s="81"/>
      <c r="AZ269" s="781" t="s">
        <v>3163</v>
      </c>
      <c r="BG269" s="786" t="s">
        <v>3164</v>
      </c>
      <c r="BH269" s="783" t="s">
        <v>3165</v>
      </c>
    </row>
    <row r="270" spans="38:83" ht="19.5" customHeight="1">
      <c r="AL270" s="81"/>
      <c r="AZ270" s="781" t="s">
        <v>3166</v>
      </c>
      <c r="BG270" s="786" t="s">
        <v>3167</v>
      </c>
      <c r="BH270" s="783" t="s">
        <v>3168</v>
      </c>
    </row>
    <row r="271" spans="38:83" ht="19.5" customHeight="1">
      <c r="AL271" s="81"/>
      <c r="AZ271" s="782" t="s">
        <v>2907</v>
      </c>
      <c r="BG271" s="786" t="s">
        <v>3169</v>
      </c>
      <c r="BH271" s="783" t="s">
        <v>3170</v>
      </c>
    </row>
    <row r="272" spans="38:83" ht="19.5" customHeight="1">
      <c r="AL272" s="81"/>
      <c r="BG272" s="786" t="s">
        <v>2947</v>
      </c>
      <c r="BH272" s="783" t="s">
        <v>3171</v>
      </c>
    </row>
    <row r="273" spans="38:70" ht="19.5" customHeight="1">
      <c r="AL273" s="81"/>
      <c r="BG273" s="786" t="s">
        <v>3172</v>
      </c>
      <c r="BH273" s="783" t="s">
        <v>3173</v>
      </c>
    </row>
    <row r="274" spans="38:70" ht="19.5" customHeight="1">
      <c r="AL274" s="81"/>
      <c r="BG274" s="786" t="s">
        <v>3174</v>
      </c>
      <c r="BH274" s="783" t="s">
        <v>3175</v>
      </c>
    </row>
    <row r="275" spans="38:70" ht="19.5" customHeight="1">
      <c r="AL275" s="81"/>
      <c r="BG275" s="786" t="s">
        <v>3176</v>
      </c>
      <c r="BH275" s="783" t="s">
        <v>3177</v>
      </c>
    </row>
    <row r="276" spans="38:70" ht="19.5" customHeight="1">
      <c r="BG276" s="786" t="s">
        <v>3178</v>
      </c>
      <c r="BH276" s="783" t="s">
        <v>2957</v>
      </c>
    </row>
    <row r="277" spans="38:70" ht="19.5" customHeight="1">
      <c r="BG277" s="786" t="s">
        <v>2948</v>
      </c>
      <c r="BH277" s="783" t="s">
        <v>2958</v>
      </c>
    </row>
    <row r="278" spans="38:70" ht="19.5" customHeight="1">
      <c r="BG278" s="786" t="s">
        <v>2949</v>
      </c>
      <c r="BH278" s="783" t="s">
        <v>2959</v>
      </c>
    </row>
    <row r="279" spans="38:70" ht="19.5" customHeight="1">
      <c r="BG279" s="787" t="s">
        <v>2950</v>
      </c>
      <c r="BH279" s="783" t="s">
        <v>2960</v>
      </c>
    </row>
    <row r="280" spans="38:70" ht="19.5" customHeight="1">
      <c r="BH280" s="783" t="s">
        <v>3179</v>
      </c>
    </row>
    <row r="281" spans="38:70" ht="19.5" customHeight="1">
      <c r="BH281" s="783" t="s">
        <v>2961</v>
      </c>
    </row>
    <row r="282" spans="38:70" ht="19.5" customHeight="1">
      <c r="BH282" s="783" t="s">
        <v>2962</v>
      </c>
    </row>
    <row r="283" spans="38:70" ht="19.5" customHeight="1">
      <c r="BH283" s="783" t="s">
        <v>2963</v>
      </c>
    </row>
    <row r="284" spans="38:70" ht="19.5" customHeight="1">
      <c r="BH284" s="783" t="s">
        <v>3180</v>
      </c>
    </row>
    <row r="285" spans="38:70" ht="19.5" customHeight="1">
      <c r="BH285" s="783" t="s">
        <v>2964</v>
      </c>
    </row>
    <row r="286" spans="38:70" ht="19.5" customHeight="1">
      <c r="BH286" s="784" t="s">
        <v>2965</v>
      </c>
    </row>
    <row r="287" spans="38:70" ht="19.5" customHeight="1">
      <c r="BA287" s="18"/>
      <c r="BB287" s="18"/>
      <c r="BC287" s="18"/>
      <c r="BD287" s="18"/>
      <c r="BE287" s="18"/>
      <c r="BF287" s="18"/>
      <c r="BG287" s="18"/>
      <c r="BH287" s="18"/>
      <c r="BI287" s="18"/>
      <c r="BJ287" s="18"/>
      <c r="BK287" s="18"/>
      <c r="BL287" s="18"/>
      <c r="BM287" s="18"/>
      <c r="BN287" s="18"/>
      <c r="BO287" s="18"/>
      <c r="BP287" s="18"/>
      <c r="BQ287" s="18"/>
      <c r="BR287" s="18"/>
    </row>
    <row r="288" spans="38:70" ht="19.5" customHeight="1">
      <c r="AX288" s="18" t="s">
        <v>3205</v>
      </c>
    </row>
    <row r="289" spans="50:71" ht="19.5" customHeight="1">
      <c r="AX289" s="1010" t="s">
        <v>3226</v>
      </c>
      <c r="AY289" s="1010" t="s">
        <v>1875</v>
      </c>
      <c r="AZ289" s="1010" t="s">
        <v>3227</v>
      </c>
      <c r="BA289" s="1011" t="s">
        <v>3228</v>
      </c>
      <c r="BB289" s="1011" t="s">
        <v>3229</v>
      </c>
      <c r="BC289" s="1011" t="s">
        <v>3230</v>
      </c>
      <c r="BD289" s="1011" t="s">
        <v>3231</v>
      </c>
      <c r="BE289" s="1011" t="s">
        <v>2358</v>
      </c>
      <c r="BF289" s="1011" t="s">
        <v>2890</v>
      </c>
      <c r="BG289" s="1011" t="s">
        <v>3232</v>
      </c>
      <c r="BH289" s="1011" t="s">
        <v>3233</v>
      </c>
      <c r="BI289" s="1011" t="s">
        <v>3234</v>
      </c>
      <c r="BJ289" s="1011" t="s">
        <v>3235</v>
      </c>
      <c r="BK289" s="1011" t="s">
        <v>3236</v>
      </c>
      <c r="BL289" s="1011" t="s">
        <v>3237</v>
      </c>
      <c r="BM289" s="1011" t="s">
        <v>2365</v>
      </c>
      <c r="BN289" s="1011" t="s">
        <v>2368</v>
      </c>
      <c r="BO289" s="1011" t="s">
        <v>3238</v>
      </c>
      <c r="BP289" s="1011" t="s">
        <v>3239</v>
      </c>
      <c r="BQ289" s="1011" t="s">
        <v>3240</v>
      </c>
      <c r="BR289" s="1011" t="s">
        <v>3241</v>
      </c>
      <c r="BS289" s="790" t="s">
        <v>3351</v>
      </c>
    </row>
    <row r="290" spans="50:71" ht="19.5" customHeight="1">
      <c r="AX290" s="780" t="s">
        <v>1876</v>
      </c>
      <c r="AY290" s="980" t="s">
        <v>1876</v>
      </c>
      <c r="AZ290" s="780" t="s">
        <v>1876</v>
      </c>
      <c r="BA290" s="1017" t="s">
        <v>1876</v>
      </c>
      <c r="BB290" s="1017" t="s">
        <v>1876</v>
      </c>
      <c r="BC290" s="1017" t="s">
        <v>1876</v>
      </c>
      <c r="BD290" s="1016" t="s">
        <v>1876</v>
      </c>
      <c r="BE290" s="1017" t="s">
        <v>1876</v>
      </c>
      <c r="BF290" s="1017" t="s">
        <v>1876</v>
      </c>
      <c r="BG290" s="1017" t="s">
        <v>1876</v>
      </c>
      <c r="BH290" s="1016" t="s">
        <v>1876</v>
      </c>
      <c r="BI290" s="1016" t="s">
        <v>1876</v>
      </c>
      <c r="BJ290" s="1016" t="s">
        <v>1876</v>
      </c>
      <c r="BK290" s="1017" t="s">
        <v>1876</v>
      </c>
      <c r="BL290" s="1016" t="s">
        <v>1876</v>
      </c>
      <c r="BM290" s="1016" t="s">
        <v>1876</v>
      </c>
      <c r="BN290" s="1017" t="s">
        <v>1876</v>
      </c>
      <c r="BO290" s="1016" t="s">
        <v>1876</v>
      </c>
      <c r="BP290" s="1017" t="s">
        <v>1876</v>
      </c>
      <c r="BQ290" s="1016" t="s">
        <v>1876</v>
      </c>
      <c r="BR290" s="1016" t="s">
        <v>1876</v>
      </c>
      <c r="BS290" s="1011" t="s">
        <v>1876</v>
      </c>
    </row>
    <row r="291" spans="50:71" ht="19.5" customHeight="1">
      <c r="AX291" s="781" t="s">
        <v>3206</v>
      </c>
      <c r="AY291" s="785" t="s">
        <v>3242</v>
      </c>
      <c r="AZ291" s="781" t="s">
        <v>3246</v>
      </c>
      <c r="BA291" s="786" t="s">
        <v>3252</v>
      </c>
      <c r="BB291" s="786" t="s">
        <v>3254</v>
      </c>
      <c r="BC291" s="786" t="s">
        <v>3257</v>
      </c>
      <c r="BD291" s="783" t="s">
        <v>3265</v>
      </c>
      <c r="BE291" s="786" t="s">
        <v>3277</v>
      </c>
      <c r="BF291" s="786" t="s">
        <v>3281</v>
      </c>
      <c r="BG291" s="786" t="s">
        <v>3287</v>
      </c>
      <c r="BH291" s="783" t="s">
        <v>3294</v>
      </c>
      <c r="BI291" s="783" t="s">
        <v>3302</v>
      </c>
      <c r="BJ291" s="783" t="s">
        <v>3307</v>
      </c>
      <c r="BK291" s="786" t="s">
        <v>3312</v>
      </c>
      <c r="BL291" s="783" t="s">
        <v>3314</v>
      </c>
      <c r="BM291" s="783" t="s">
        <v>3323</v>
      </c>
      <c r="BN291" s="786" t="s">
        <v>3332</v>
      </c>
      <c r="BO291" s="783" t="s">
        <v>3336</v>
      </c>
      <c r="BP291" s="786" t="s">
        <v>3342</v>
      </c>
      <c r="BQ291" s="783" t="s">
        <v>3345</v>
      </c>
      <c r="BR291" s="783" t="s">
        <v>3349</v>
      </c>
    </row>
    <row r="292" spans="50:71" ht="19.5" customHeight="1">
      <c r="AX292" s="781" t="s">
        <v>3207</v>
      </c>
      <c r="AY292" s="785" t="s">
        <v>3243</v>
      </c>
      <c r="AZ292" s="781" t="s">
        <v>3247</v>
      </c>
      <c r="BA292" s="787" t="s">
        <v>3253</v>
      </c>
      <c r="BB292" s="786" t="s">
        <v>3255</v>
      </c>
      <c r="BC292" s="786" t="s">
        <v>3258</v>
      </c>
      <c r="BD292" s="783" t="s">
        <v>3266</v>
      </c>
      <c r="BE292" s="786" t="s">
        <v>3278</v>
      </c>
      <c r="BF292" s="786" t="s">
        <v>3282</v>
      </c>
      <c r="BG292" s="786" t="s">
        <v>3288</v>
      </c>
      <c r="BH292" s="783" t="s">
        <v>3295</v>
      </c>
      <c r="BI292" s="783" t="s">
        <v>3303</v>
      </c>
      <c r="BJ292" s="783" t="s">
        <v>3308</v>
      </c>
      <c r="BK292" s="787" t="s">
        <v>3313</v>
      </c>
      <c r="BL292" s="783" t="s">
        <v>3315</v>
      </c>
      <c r="BM292" s="783" t="s">
        <v>3324</v>
      </c>
      <c r="BN292" s="786" t="s">
        <v>3333</v>
      </c>
      <c r="BO292" s="783" t="s">
        <v>3337</v>
      </c>
      <c r="BP292" s="786" t="s">
        <v>3343</v>
      </c>
      <c r="BQ292" s="783" t="s">
        <v>3346</v>
      </c>
      <c r="BR292" s="784" t="s">
        <v>3350</v>
      </c>
    </row>
    <row r="293" spans="50:71" ht="19.5" customHeight="1">
      <c r="AX293" s="781" t="s">
        <v>3208</v>
      </c>
      <c r="AY293" s="785" t="s">
        <v>3244</v>
      </c>
      <c r="AZ293" s="781" t="s">
        <v>3248</v>
      </c>
      <c r="BB293" s="787" t="s">
        <v>3256</v>
      </c>
      <c r="BC293" s="786" t="s">
        <v>3259</v>
      </c>
      <c r="BD293" s="783" t="s">
        <v>3267</v>
      </c>
      <c r="BE293" s="786" t="s">
        <v>3279</v>
      </c>
      <c r="BF293" s="786" t="s">
        <v>3283</v>
      </c>
      <c r="BG293" s="786" t="s">
        <v>3289</v>
      </c>
      <c r="BH293" s="783" t="s">
        <v>3296</v>
      </c>
      <c r="BI293" s="783" t="s">
        <v>3304</v>
      </c>
      <c r="BJ293" s="783" t="s">
        <v>3309</v>
      </c>
      <c r="BL293" s="783" t="s">
        <v>3316</v>
      </c>
      <c r="BM293" s="783" t="s">
        <v>3325</v>
      </c>
      <c r="BN293" s="786" t="s">
        <v>3334</v>
      </c>
      <c r="BO293" s="783" t="s">
        <v>3338</v>
      </c>
      <c r="BP293" s="787" t="s">
        <v>3344</v>
      </c>
      <c r="BQ293" s="783" t="s">
        <v>3347</v>
      </c>
    </row>
    <row r="294" spans="50:71" ht="19.5" customHeight="1">
      <c r="AX294" s="781" t="s">
        <v>3209</v>
      </c>
      <c r="AY294" s="981" t="s">
        <v>3245</v>
      </c>
      <c r="AZ294" s="781" t="s">
        <v>3249</v>
      </c>
      <c r="BC294" s="786" t="s">
        <v>3260</v>
      </c>
      <c r="BD294" s="783" t="s">
        <v>3268</v>
      </c>
      <c r="BE294" s="787" t="s">
        <v>3280</v>
      </c>
      <c r="BF294" s="786" t="s">
        <v>3284</v>
      </c>
      <c r="BG294" s="786" t="s">
        <v>3290</v>
      </c>
      <c r="BH294" s="783" t="s">
        <v>3297</v>
      </c>
      <c r="BI294" s="783" t="s">
        <v>3305</v>
      </c>
      <c r="BJ294" s="783" t="s">
        <v>3310</v>
      </c>
      <c r="BL294" s="783" t="s">
        <v>3317</v>
      </c>
      <c r="BM294" s="783" t="s">
        <v>3326</v>
      </c>
      <c r="BN294" s="787" t="s">
        <v>3335</v>
      </c>
      <c r="BO294" s="783" t="s">
        <v>3339</v>
      </c>
      <c r="BQ294" s="784" t="s">
        <v>3348</v>
      </c>
    </row>
    <row r="295" spans="50:71" ht="19.5" customHeight="1">
      <c r="AX295" s="781" t="s">
        <v>3210</v>
      </c>
      <c r="AZ295" s="781" t="s">
        <v>3250</v>
      </c>
      <c r="BC295" s="786" t="s">
        <v>3261</v>
      </c>
      <c r="BD295" s="783" t="s">
        <v>3269</v>
      </c>
      <c r="BF295" s="786" t="s">
        <v>3285</v>
      </c>
      <c r="BG295" s="786" t="s">
        <v>3291</v>
      </c>
      <c r="BH295" s="783" t="s">
        <v>3298</v>
      </c>
      <c r="BI295" s="784" t="s">
        <v>3306</v>
      </c>
      <c r="BJ295" s="784" t="s">
        <v>3311</v>
      </c>
      <c r="BL295" s="783" t="s">
        <v>3318</v>
      </c>
      <c r="BM295" s="783" t="s">
        <v>3327</v>
      </c>
      <c r="BO295" s="783" t="s">
        <v>3340</v>
      </c>
    </row>
    <row r="296" spans="50:71" ht="19.5" customHeight="1">
      <c r="AX296" s="781" t="s">
        <v>3211</v>
      </c>
      <c r="AZ296" s="782" t="s">
        <v>3251</v>
      </c>
      <c r="BC296" s="786" t="s">
        <v>3262</v>
      </c>
      <c r="BD296" s="783" t="s">
        <v>3270</v>
      </c>
      <c r="BF296" s="787" t="s">
        <v>3286</v>
      </c>
      <c r="BG296" s="786" t="s">
        <v>3292</v>
      </c>
      <c r="BH296" s="783" t="s">
        <v>3299</v>
      </c>
      <c r="BL296" s="783" t="s">
        <v>3319</v>
      </c>
      <c r="BM296" s="783" t="s">
        <v>3328</v>
      </c>
      <c r="BO296" s="784" t="s">
        <v>3341</v>
      </c>
    </row>
    <row r="297" spans="50:71" ht="19.5" customHeight="1">
      <c r="AX297" s="781" t="s">
        <v>3212</v>
      </c>
      <c r="BC297" s="786" t="s">
        <v>3263</v>
      </c>
      <c r="BD297" s="783" t="s">
        <v>3271</v>
      </c>
      <c r="BG297" s="787" t="s">
        <v>3293</v>
      </c>
      <c r="BH297" s="783" t="s">
        <v>3300</v>
      </c>
      <c r="BL297" s="783" t="s">
        <v>3320</v>
      </c>
      <c r="BM297" s="783" t="s">
        <v>3329</v>
      </c>
    </row>
    <row r="298" spans="50:71" ht="19.5" customHeight="1">
      <c r="AX298" s="781" t="s">
        <v>3213</v>
      </c>
      <c r="BC298" s="787" t="s">
        <v>3264</v>
      </c>
      <c r="BD298" s="783" t="s">
        <v>3272</v>
      </c>
      <c r="BH298" s="784" t="s">
        <v>3301</v>
      </c>
      <c r="BL298" s="783" t="s">
        <v>3321</v>
      </c>
      <c r="BM298" s="783" t="s">
        <v>3330</v>
      </c>
    </row>
    <row r="299" spans="50:71" ht="19.5" customHeight="1">
      <c r="AX299" s="781" t="s">
        <v>3214</v>
      </c>
      <c r="BD299" s="783" t="s">
        <v>3273</v>
      </c>
      <c r="BL299" s="784" t="s">
        <v>3322</v>
      </c>
      <c r="BM299" s="784" t="s">
        <v>3331</v>
      </c>
    </row>
    <row r="300" spans="50:71" ht="19.5" customHeight="1">
      <c r="AX300" s="781" t="s">
        <v>3215</v>
      </c>
      <c r="BD300" s="783" t="s">
        <v>3274</v>
      </c>
    </row>
    <row r="301" spans="50:71" ht="19.5" customHeight="1">
      <c r="AX301" s="781" t="s">
        <v>3216</v>
      </c>
      <c r="BD301" s="783" t="s">
        <v>3275</v>
      </c>
    </row>
    <row r="302" spans="50:71" ht="19.5" customHeight="1">
      <c r="AX302" s="781" t="s">
        <v>3217</v>
      </c>
      <c r="BD302" s="784" t="s">
        <v>3276</v>
      </c>
    </row>
    <row r="303" spans="50:71" ht="19.5" customHeight="1">
      <c r="AX303" s="781" t="s">
        <v>3218</v>
      </c>
    </row>
    <row r="304" spans="50:71" ht="19.5" customHeight="1">
      <c r="AX304" s="781" t="s">
        <v>3219</v>
      </c>
    </row>
    <row r="305" spans="50:50" ht="19.5" customHeight="1">
      <c r="AX305" s="781" t="s">
        <v>3220</v>
      </c>
    </row>
    <row r="306" spans="50:50" ht="19.5" customHeight="1">
      <c r="AX306" s="781" t="s">
        <v>3221</v>
      </c>
    </row>
    <row r="307" spans="50:50" ht="19.5" customHeight="1">
      <c r="AX307" s="781" t="s">
        <v>3222</v>
      </c>
    </row>
    <row r="308" spans="50:50" ht="19.5" customHeight="1">
      <c r="AX308" s="781" t="s">
        <v>3223</v>
      </c>
    </row>
    <row r="309" spans="50:50" ht="19.5" customHeight="1">
      <c r="AX309" s="781" t="s">
        <v>3224</v>
      </c>
    </row>
    <row r="310" spans="50:50" ht="19.5" customHeight="1">
      <c r="AX310" s="782" t="s">
        <v>3225</v>
      </c>
    </row>
    <row r="312" spans="50:50" ht="19.5" customHeight="1">
      <c r="AX312" s="18" t="s">
        <v>3386</v>
      </c>
    </row>
    <row r="313" spans="50:50" ht="19.5" customHeight="1">
      <c r="AX313" s="780" t="s">
        <v>1956</v>
      </c>
    </row>
    <row r="314" spans="50:50" ht="19.5" customHeight="1">
      <c r="AX314" s="781" t="s">
        <v>3387</v>
      </c>
    </row>
    <row r="315" spans="50:50" ht="19.5" customHeight="1">
      <c r="AX315" s="781" t="s">
        <v>3388</v>
      </c>
    </row>
    <row r="316" spans="50:50" ht="19.5" customHeight="1">
      <c r="AX316" s="781" t="s">
        <v>3389</v>
      </c>
    </row>
    <row r="317" spans="50:50" ht="19.5" customHeight="1">
      <c r="AX317" s="781" t="s">
        <v>3390</v>
      </c>
    </row>
    <row r="318" spans="50:50" ht="19.5" customHeight="1">
      <c r="AX318" s="781" t="s">
        <v>3391</v>
      </c>
    </row>
    <row r="319" spans="50:50" ht="19.5" customHeight="1">
      <c r="AX319" s="781" t="s">
        <v>3392</v>
      </c>
    </row>
    <row r="320" spans="50:50" ht="19.5" customHeight="1">
      <c r="AX320" s="781" t="s">
        <v>3393</v>
      </c>
    </row>
    <row r="321" spans="50:59" ht="19.5" customHeight="1">
      <c r="AX321" s="781" t="s">
        <v>3394</v>
      </c>
    </row>
    <row r="322" spans="50:59" ht="19.5" customHeight="1">
      <c r="AX322" s="781" t="s">
        <v>3395</v>
      </c>
    </row>
    <row r="323" spans="50:59" ht="19.5" customHeight="1">
      <c r="AX323" s="781" t="s">
        <v>3396</v>
      </c>
    </row>
    <row r="324" spans="50:59" ht="19.5" customHeight="1">
      <c r="AX324" s="781" t="s">
        <v>3397</v>
      </c>
    </row>
    <row r="325" spans="50:59" ht="19.5" customHeight="1">
      <c r="AX325" s="781" t="s">
        <v>3398</v>
      </c>
    </row>
    <row r="326" spans="50:59" ht="19.5" customHeight="1">
      <c r="AX326" s="781" t="s">
        <v>3399</v>
      </c>
    </row>
    <row r="327" spans="50:59" ht="19.5" customHeight="1">
      <c r="AX327" s="781" t="s">
        <v>3400</v>
      </c>
    </row>
    <row r="328" spans="50:59" ht="19.5" customHeight="1">
      <c r="AX328" s="781" t="s">
        <v>3401</v>
      </c>
    </row>
    <row r="329" spans="50:59" ht="19.5" customHeight="1">
      <c r="AX329" s="781" t="s">
        <v>3402</v>
      </c>
    </row>
    <row r="330" spans="50:59" ht="19.5" customHeight="1">
      <c r="AX330" s="781" t="s">
        <v>3403</v>
      </c>
    </row>
    <row r="331" spans="50:59" ht="19.5" customHeight="1">
      <c r="AX331" s="781" t="s">
        <v>3404</v>
      </c>
    </row>
    <row r="332" spans="50:59" ht="19.5" customHeight="1">
      <c r="AX332" s="781" t="s">
        <v>3405</v>
      </c>
    </row>
    <row r="333" spans="50:59" ht="19.5" customHeight="1">
      <c r="AX333" s="781" t="s">
        <v>3406</v>
      </c>
    </row>
    <row r="334" spans="50:59" ht="19.5" customHeight="1">
      <c r="AX334" s="781" t="s">
        <v>3407</v>
      </c>
    </row>
    <row r="335" spans="50:59" ht="19.5" customHeight="1">
      <c r="AX335" s="782" t="s">
        <v>3408</v>
      </c>
    </row>
    <row r="336" spans="50:59" ht="19.5" customHeight="1">
      <c r="AX336" s="18" t="s">
        <v>3524</v>
      </c>
      <c r="AY336" s="18" t="s">
        <v>3448</v>
      </c>
      <c r="AZ336" s="18" t="s">
        <v>3449</v>
      </c>
      <c r="BA336" s="18" t="s">
        <v>3450</v>
      </c>
      <c r="BB336" s="18" t="s">
        <v>3451</v>
      </c>
      <c r="BC336" s="18" t="s">
        <v>3452</v>
      </c>
      <c r="BD336" s="18" t="s">
        <v>3453</v>
      </c>
      <c r="BE336" s="18" t="s">
        <v>3454</v>
      </c>
      <c r="BF336" s="1157"/>
      <c r="BG336" s="1158"/>
    </row>
    <row r="337" spans="50:59" ht="19.5" customHeight="1">
      <c r="AX337" s="18" t="s">
        <v>3455</v>
      </c>
      <c r="BF337" s="1157"/>
      <c r="BG337" s="1158"/>
    </row>
    <row r="338" spans="50:59" ht="19.5" customHeight="1">
      <c r="AX338" s="1010" t="s">
        <v>1865</v>
      </c>
      <c r="AY338" s="1010" t="s">
        <v>1875</v>
      </c>
      <c r="AZ338" s="1010" t="s">
        <v>3456</v>
      </c>
      <c r="BA338" s="1016" t="s">
        <v>3457</v>
      </c>
      <c r="BB338" s="1011" t="s">
        <v>3458</v>
      </c>
      <c r="BC338" s="1016" t="s">
        <v>3459</v>
      </c>
      <c r="BD338" s="1011" t="s">
        <v>3460</v>
      </c>
      <c r="BE338" s="1159" t="s">
        <v>3461</v>
      </c>
      <c r="BF338" s="1160" t="s">
        <v>3462</v>
      </c>
      <c r="BG338" s="1158"/>
    </row>
    <row r="339" spans="50:59" ht="19.5" customHeight="1">
      <c r="AX339" s="980" t="s">
        <v>3463</v>
      </c>
      <c r="AY339" s="780" t="s">
        <v>3463</v>
      </c>
      <c r="AZ339" s="780" t="s">
        <v>3463</v>
      </c>
      <c r="BA339" s="1016" t="s">
        <v>3463</v>
      </c>
      <c r="BB339" s="1161" t="s">
        <v>3463</v>
      </c>
      <c r="BC339" s="1016" t="s">
        <v>3463</v>
      </c>
      <c r="BD339" s="1016" t="s">
        <v>3463</v>
      </c>
      <c r="BE339" s="1159" t="s">
        <v>3463</v>
      </c>
      <c r="BF339" s="1162" t="s">
        <v>3464</v>
      </c>
      <c r="BG339" s="1158"/>
    </row>
    <row r="340" spans="50:59" ht="19.5" customHeight="1">
      <c r="AX340" s="1163" t="s">
        <v>3206</v>
      </c>
      <c r="AY340" s="1164" t="s">
        <v>3465</v>
      </c>
      <c r="AZ340" s="1164" t="s">
        <v>3466</v>
      </c>
      <c r="BA340" s="1164" t="s">
        <v>3467</v>
      </c>
      <c r="BB340" s="1165" t="s">
        <v>3468</v>
      </c>
      <c r="BC340" s="1163" t="s">
        <v>3469</v>
      </c>
      <c r="BD340" s="1164" t="s">
        <v>3470</v>
      </c>
      <c r="BE340" s="1157"/>
      <c r="BF340" s="1164" t="s">
        <v>3440</v>
      </c>
      <c r="BG340" s="1157" t="s">
        <v>3471</v>
      </c>
    </row>
    <row r="341" spans="50:59" ht="19.5" customHeight="1">
      <c r="AX341" s="1163" t="s">
        <v>3472</v>
      </c>
      <c r="AY341" s="1164" t="s">
        <v>3473</v>
      </c>
      <c r="AZ341" s="1164" t="s">
        <v>3474</v>
      </c>
      <c r="BA341" s="1164" t="s">
        <v>3475</v>
      </c>
      <c r="BB341" s="1165" t="s">
        <v>3476</v>
      </c>
      <c r="BC341" s="1163" t="s">
        <v>3477</v>
      </c>
      <c r="BD341" s="1176" t="s">
        <v>3478</v>
      </c>
      <c r="BE341" s="1157"/>
      <c r="BF341" s="1164" t="s">
        <v>3479</v>
      </c>
      <c r="BG341" s="1157" t="s">
        <v>3480</v>
      </c>
    </row>
    <row r="342" spans="50:59" ht="19.5" customHeight="1">
      <c r="AX342" s="1163" t="s">
        <v>3446</v>
      </c>
      <c r="AY342" s="1164" t="s">
        <v>3481</v>
      </c>
      <c r="AZ342" s="1164" t="s">
        <v>3482</v>
      </c>
      <c r="BA342" s="1164" t="s">
        <v>3483</v>
      </c>
      <c r="BB342" s="1166" t="s">
        <v>3484</v>
      </c>
      <c r="BC342" s="1164" t="s">
        <v>3485</v>
      </c>
      <c r="BD342" s="1157"/>
      <c r="BE342" s="1157"/>
      <c r="BF342" s="1164" t="s">
        <v>3441</v>
      </c>
      <c r="BG342" s="1157" t="s">
        <v>3486</v>
      </c>
    </row>
    <row r="343" spans="50:59" ht="19.5" customHeight="1">
      <c r="AX343" s="1163" t="s">
        <v>3487</v>
      </c>
      <c r="AY343" s="1164" t="s">
        <v>3488</v>
      </c>
      <c r="AZ343" s="1164" t="s">
        <v>3489</v>
      </c>
      <c r="BA343" s="1167" t="s">
        <v>3490</v>
      </c>
      <c r="BB343" s="1157"/>
      <c r="BC343" s="1164" t="s">
        <v>3491</v>
      </c>
      <c r="BD343" s="1157"/>
      <c r="BE343" s="1157"/>
      <c r="BF343" s="1164" t="s">
        <v>3443</v>
      </c>
      <c r="BG343" s="1157" t="s">
        <v>3492</v>
      </c>
    </row>
    <row r="344" spans="50:59" ht="19.5" customHeight="1">
      <c r="AX344" s="1163" t="s">
        <v>3493</v>
      </c>
      <c r="AY344" s="1164" t="s">
        <v>3494</v>
      </c>
      <c r="AZ344" s="1164" t="s">
        <v>3495</v>
      </c>
      <c r="BA344" s="1157"/>
      <c r="BB344" s="1157"/>
      <c r="BC344" s="1164" t="s">
        <v>3496</v>
      </c>
      <c r="BD344" s="1157"/>
      <c r="BE344" s="1157"/>
      <c r="BF344" s="1164" t="s">
        <v>3442</v>
      </c>
      <c r="BG344" s="1157" t="s">
        <v>3497</v>
      </c>
    </row>
    <row r="345" spans="50:59" ht="19.5" customHeight="1">
      <c r="AX345" s="1168" t="s">
        <v>3498</v>
      </c>
      <c r="AY345" s="1164" t="s">
        <v>3499</v>
      </c>
      <c r="AZ345" s="1167" t="s">
        <v>3500</v>
      </c>
      <c r="BA345" s="1157"/>
      <c r="BB345" s="1157"/>
      <c r="BC345" s="1175" t="s">
        <v>3501</v>
      </c>
      <c r="BD345" s="1157"/>
      <c r="BE345" s="1157"/>
      <c r="BF345" s="1167" t="s">
        <v>3436</v>
      </c>
      <c r="BG345" s="1157" t="s">
        <v>3502</v>
      </c>
    </row>
    <row r="346" spans="50:59" ht="19.5" customHeight="1">
      <c r="AX346" s="1157"/>
      <c r="AY346" s="1164" t="s">
        <v>3503</v>
      </c>
      <c r="AZ346" s="1157"/>
      <c r="BA346" s="1157"/>
      <c r="BB346" s="1157"/>
      <c r="BC346" s="1175" t="s">
        <v>3504</v>
      </c>
      <c r="BD346" s="1157"/>
      <c r="BE346" s="1157"/>
      <c r="BF346" s="1157"/>
      <c r="BG346" s="1158"/>
    </row>
    <row r="347" spans="50:59" ht="19.5" customHeight="1">
      <c r="AX347" s="1157"/>
      <c r="AY347" s="1164" t="s">
        <v>3505</v>
      </c>
      <c r="AZ347" s="1157"/>
      <c r="BA347" s="1157"/>
      <c r="BB347" s="1157"/>
      <c r="BC347" s="1176" t="s">
        <v>3506</v>
      </c>
      <c r="BD347" s="1157"/>
      <c r="BE347" s="1157"/>
      <c r="BF347" s="1157"/>
      <c r="BG347" s="1158"/>
    </row>
    <row r="348" spans="50:59" ht="19.5" customHeight="1">
      <c r="AX348" s="1157"/>
      <c r="AY348" s="1164" t="s">
        <v>3507</v>
      </c>
      <c r="AZ348" s="1157"/>
      <c r="BA348" s="1157"/>
      <c r="BB348" s="1157"/>
      <c r="BC348" s="1177"/>
      <c r="BD348" s="1157"/>
      <c r="BE348" s="1157"/>
      <c r="BF348" s="1157"/>
      <c r="BG348" s="1158"/>
    </row>
    <row r="349" spans="50:59" ht="19.5" customHeight="1">
      <c r="AX349" s="1157"/>
      <c r="AY349" s="1164" t="s">
        <v>3508</v>
      </c>
      <c r="AZ349" s="1157"/>
      <c r="BA349" s="1157"/>
      <c r="BB349" s="1157"/>
      <c r="BC349" s="1157"/>
      <c r="BD349" s="1157"/>
      <c r="BE349" s="1157"/>
      <c r="BF349" s="1157"/>
      <c r="BG349" s="1158"/>
    </row>
    <row r="350" spans="50:59" ht="19.5" customHeight="1">
      <c r="AX350" s="1157"/>
      <c r="AY350" s="1175" t="s">
        <v>3509</v>
      </c>
      <c r="AZ350" s="1157"/>
      <c r="BA350" s="1157"/>
      <c r="BB350" s="1157"/>
      <c r="BC350" s="1157"/>
      <c r="BD350" s="1157"/>
      <c r="BE350" s="1157"/>
      <c r="BF350" s="1157"/>
      <c r="BG350" s="1158"/>
    </row>
    <row r="351" spans="50:59" ht="19.5" customHeight="1">
      <c r="AX351" s="1157"/>
      <c r="AY351" s="1175" t="s">
        <v>3510</v>
      </c>
      <c r="AZ351" s="1157"/>
      <c r="BA351" s="1157"/>
      <c r="BB351" s="1157"/>
      <c r="BC351" s="1157"/>
      <c r="BD351" s="1157"/>
      <c r="BE351" s="1157"/>
      <c r="BF351" s="1157"/>
      <c r="BG351" s="1158"/>
    </row>
    <row r="352" spans="50:59" ht="19.5" customHeight="1">
      <c r="AX352" s="1157"/>
      <c r="AY352" s="1164" t="s">
        <v>3511</v>
      </c>
      <c r="AZ352" s="1157"/>
      <c r="BA352" s="1157"/>
      <c r="BB352" s="1157"/>
      <c r="BC352" s="1157"/>
      <c r="BD352" s="1157"/>
      <c r="BE352" s="1157"/>
      <c r="BF352" s="1157"/>
      <c r="BG352" s="1158"/>
    </row>
    <row r="353" spans="50:68" ht="19.5" customHeight="1">
      <c r="AX353" s="1157"/>
      <c r="AY353" s="1164" t="s">
        <v>3512</v>
      </c>
      <c r="AZ353" s="1157"/>
      <c r="BA353" s="1157"/>
      <c r="BB353" s="1157"/>
      <c r="BC353" s="1157"/>
      <c r="BD353" s="1157"/>
      <c r="BE353" s="1157"/>
      <c r="BF353" s="1157"/>
      <c r="BG353" s="1158"/>
    </row>
    <row r="354" spans="50:68" ht="19.5" customHeight="1">
      <c r="AX354" s="1157"/>
      <c r="AY354" s="1164" t="s">
        <v>3513</v>
      </c>
      <c r="AZ354" s="1157"/>
      <c r="BA354" s="1157"/>
      <c r="BB354" s="1157"/>
      <c r="BC354" s="1157"/>
      <c r="BD354" s="1157"/>
      <c r="BE354" s="1157"/>
      <c r="BF354" s="1157"/>
      <c r="BG354" s="1158"/>
    </row>
    <row r="355" spans="50:68" ht="19.5" customHeight="1">
      <c r="AX355" s="1157"/>
      <c r="AY355" s="1164" t="s">
        <v>3514</v>
      </c>
      <c r="AZ355" s="1157"/>
      <c r="BA355" s="1157"/>
      <c r="BB355" s="1157"/>
      <c r="BC355" s="1157"/>
      <c r="BD355" s="1157"/>
      <c r="BE355" s="1157"/>
      <c r="BF355" s="1157"/>
      <c r="BG355" s="1158"/>
    </row>
    <row r="356" spans="50:68" ht="19.5" customHeight="1">
      <c r="AX356" s="1157"/>
      <c r="AY356" s="1164" t="s">
        <v>3515</v>
      </c>
      <c r="AZ356" s="1157"/>
      <c r="BA356" s="1157"/>
      <c r="BB356" s="1157"/>
      <c r="BC356" s="1157"/>
      <c r="BD356" s="1157"/>
      <c r="BE356" s="1157"/>
      <c r="BF356" s="1157"/>
      <c r="BG356" s="1158"/>
    </row>
    <row r="357" spans="50:68" ht="19.5" customHeight="1">
      <c r="AX357" s="1157"/>
      <c r="AY357" s="1164" t="s">
        <v>3516</v>
      </c>
      <c r="AZ357" s="1157"/>
      <c r="BA357" s="1157"/>
      <c r="BB357" s="1157"/>
      <c r="BC357" s="1157"/>
      <c r="BD357" s="1157"/>
      <c r="BE357" s="1157"/>
      <c r="BF357" s="1157"/>
      <c r="BG357" s="1158"/>
    </row>
    <row r="358" spans="50:68" ht="19.5" customHeight="1">
      <c r="AX358" s="1157"/>
      <c r="AY358" s="1164" t="s">
        <v>3517</v>
      </c>
      <c r="AZ358" s="1157"/>
      <c r="BA358" s="1157"/>
      <c r="BB358" s="1157"/>
      <c r="BC358" s="1157"/>
      <c r="BD358" s="1157"/>
      <c r="BE358" s="1157"/>
      <c r="BF358" s="1157"/>
      <c r="BG358" s="1158"/>
    </row>
    <row r="359" spans="50:68" ht="19.5" customHeight="1">
      <c r="AX359" s="1157"/>
      <c r="AY359" s="1164" t="s">
        <v>3518</v>
      </c>
      <c r="AZ359" s="1157"/>
      <c r="BA359" s="1157"/>
      <c r="BB359" s="1157"/>
      <c r="BC359" s="1157"/>
      <c r="BD359" s="1157"/>
      <c r="BE359" s="1157"/>
      <c r="BF359" s="1157"/>
      <c r="BG359" s="1158"/>
    </row>
    <row r="360" spans="50:68" ht="19.5" customHeight="1">
      <c r="AX360" s="1157"/>
      <c r="AY360" s="1164" t="s">
        <v>3519</v>
      </c>
      <c r="AZ360" s="1157"/>
      <c r="BA360" s="1157"/>
      <c r="BB360" s="1157"/>
      <c r="BC360" s="1157"/>
      <c r="BD360" s="1157"/>
      <c r="BE360" s="1157"/>
      <c r="BF360" s="1157"/>
      <c r="BG360" s="1158"/>
    </row>
    <row r="361" spans="50:68" ht="19.5" customHeight="1">
      <c r="AX361" s="1157"/>
      <c r="AY361" s="1164" t="s">
        <v>3520</v>
      </c>
      <c r="AZ361" s="1157"/>
      <c r="BA361" s="1157"/>
      <c r="BB361" s="1157"/>
      <c r="BC361" s="1157"/>
      <c r="BD361" s="1157"/>
      <c r="BE361" s="1157"/>
      <c r="BF361" s="1157"/>
      <c r="BG361" s="1158"/>
    </row>
    <row r="362" spans="50:68" ht="19.5" customHeight="1">
      <c r="AX362" s="1157"/>
      <c r="AY362" s="1164" t="s">
        <v>3521</v>
      </c>
      <c r="AZ362" s="1157"/>
      <c r="BA362" s="1157"/>
      <c r="BB362" s="1157"/>
      <c r="BC362" s="1157"/>
      <c r="BD362" s="1157"/>
      <c r="BE362" s="1157"/>
      <c r="BF362" s="1157"/>
      <c r="BG362" s="1158"/>
    </row>
    <row r="363" spans="50:68" ht="19.5" customHeight="1">
      <c r="AX363" s="1157"/>
      <c r="AY363" s="1164" t="s">
        <v>3522</v>
      </c>
      <c r="AZ363" s="1157"/>
      <c r="BA363" s="1157"/>
      <c r="BB363" s="1157"/>
      <c r="BC363" s="1157"/>
      <c r="BD363" s="1157"/>
      <c r="BE363" s="1157"/>
      <c r="BF363" s="1157"/>
      <c r="BG363" s="1158"/>
    </row>
    <row r="364" spans="50:68" ht="19.5" customHeight="1">
      <c r="AX364" s="1157"/>
      <c r="AY364" s="1167" t="s">
        <v>3523</v>
      </c>
      <c r="AZ364" s="1157"/>
      <c r="BA364" s="1157"/>
      <c r="BB364" s="1157"/>
      <c r="BC364" s="1157"/>
      <c r="BD364" s="1157"/>
      <c r="BE364" s="1157"/>
      <c r="BF364" s="1157"/>
      <c r="BG364" s="1158"/>
    </row>
    <row r="365" spans="50:68" ht="19.5" customHeight="1">
      <c r="AX365" s="18" t="s">
        <v>4273</v>
      </c>
      <c r="AY365" s="18" t="s">
        <v>4274</v>
      </c>
      <c r="AZ365" s="18" t="s">
        <v>4275</v>
      </c>
      <c r="BA365" s="18" t="s">
        <v>4276</v>
      </c>
      <c r="BB365" s="18" t="s">
        <v>4277</v>
      </c>
      <c r="BC365" s="18" t="s">
        <v>4278</v>
      </c>
      <c r="BD365" s="18" t="s">
        <v>4279</v>
      </c>
      <c r="BE365" s="18" t="s">
        <v>4280</v>
      </c>
      <c r="BF365" s="18" t="s">
        <v>4281</v>
      </c>
      <c r="BG365" s="18" t="s">
        <v>4282</v>
      </c>
      <c r="BH365" s="18" t="s">
        <v>4283</v>
      </c>
      <c r="BI365" s="18" t="s">
        <v>4284</v>
      </c>
      <c r="BJ365" s="18" t="s">
        <v>4285</v>
      </c>
      <c r="BK365" s="18" t="s">
        <v>4286</v>
      </c>
      <c r="BL365" s="18" t="s">
        <v>4287</v>
      </c>
      <c r="BM365" s="18" t="s">
        <v>4288</v>
      </c>
      <c r="BN365" s="18" t="s">
        <v>4289</v>
      </c>
      <c r="BO365" s="18" t="s">
        <v>4290</v>
      </c>
      <c r="BP365" s="18" t="s">
        <v>4291</v>
      </c>
    </row>
    <row r="366" spans="50:68" ht="19.5" customHeight="1">
      <c r="AX366" s="18" t="s">
        <v>3865</v>
      </c>
    </row>
    <row r="367" spans="50:68" ht="19.5" customHeight="1">
      <c r="AX367" s="1010" t="s">
        <v>3866</v>
      </c>
      <c r="AY367" s="1010" t="s">
        <v>1875</v>
      </c>
      <c r="AZ367" s="1010" t="s">
        <v>3867</v>
      </c>
      <c r="BA367" s="1011" t="s">
        <v>3868</v>
      </c>
      <c r="BB367" s="1011" t="s">
        <v>3869</v>
      </c>
      <c r="BC367" s="1011" t="s">
        <v>3870</v>
      </c>
      <c r="BD367" s="1011" t="s">
        <v>3871</v>
      </c>
      <c r="BE367" s="1011" t="s">
        <v>3872</v>
      </c>
      <c r="BF367" s="1011" t="s">
        <v>3873</v>
      </c>
      <c r="BG367" s="1011" t="s">
        <v>3874</v>
      </c>
      <c r="BH367" s="1011" t="s">
        <v>3875</v>
      </c>
      <c r="BI367" s="1011" t="s">
        <v>3876</v>
      </c>
      <c r="BJ367" s="1011" t="s">
        <v>3877</v>
      </c>
      <c r="BK367" s="1011" t="s">
        <v>3234</v>
      </c>
      <c r="BL367" s="1011" t="s">
        <v>3878</v>
      </c>
      <c r="BM367" s="1011" t="s">
        <v>3879</v>
      </c>
      <c r="BN367" s="1011" t="s">
        <v>3880</v>
      </c>
      <c r="BO367" s="1011" t="s">
        <v>3881</v>
      </c>
      <c r="BP367" s="1011" t="s">
        <v>1479</v>
      </c>
    </row>
    <row r="368" spans="50:68" ht="19.5" customHeight="1">
      <c r="AX368" s="780" t="s">
        <v>3463</v>
      </c>
      <c r="AY368" s="780" t="s">
        <v>3463</v>
      </c>
      <c r="AZ368" s="980" t="s">
        <v>3463</v>
      </c>
      <c r="BA368" s="780" t="s">
        <v>3463</v>
      </c>
      <c r="BB368" s="780" t="s">
        <v>3463</v>
      </c>
      <c r="BC368" s="980" t="s">
        <v>3463</v>
      </c>
      <c r="BD368" s="780" t="s">
        <v>3463</v>
      </c>
      <c r="BE368" s="780" t="s">
        <v>3463</v>
      </c>
      <c r="BF368" s="980" t="s">
        <v>3463</v>
      </c>
      <c r="BG368" s="780" t="s">
        <v>3463</v>
      </c>
      <c r="BH368" s="780" t="s">
        <v>3463</v>
      </c>
      <c r="BI368" s="780" t="s">
        <v>3463</v>
      </c>
      <c r="BJ368" s="980" t="s">
        <v>3463</v>
      </c>
      <c r="BK368" s="980" t="s">
        <v>3463</v>
      </c>
      <c r="BL368" s="780" t="s">
        <v>3463</v>
      </c>
      <c r="BM368" s="780" t="s">
        <v>3463</v>
      </c>
      <c r="BN368" s="980" t="s">
        <v>3463</v>
      </c>
      <c r="BO368" s="780" t="s">
        <v>3463</v>
      </c>
      <c r="BP368" s="1010" t="s">
        <v>3463</v>
      </c>
    </row>
    <row r="369" spans="50:67" ht="19.5" customHeight="1">
      <c r="AX369" s="781" t="s">
        <v>3206</v>
      </c>
      <c r="AY369" s="781" t="s">
        <v>3882</v>
      </c>
      <c r="AZ369" s="785" t="s">
        <v>3883</v>
      </c>
      <c r="BA369" s="783" t="s">
        <v>3884</v>
      </c>
      <c r="BB369" s="783" t="s">
        <v>3885</v>
      </c>
      <c r="BC369" s="786" t="s">
        <v>3886</v>
      </c>
      <c r="BD369" s="783" t="s">
        <v>3887</v>
      </c>
      <c r="BE369" s="783" t="s">
        <v>3888</v>
      </c>
      <c r="BF369" s="786" t="s">
        <v>3889</v>
      </c>
      <c r="BG369" s="783" t="s">
        <v>3890</v>
      </c>
      <c r="BH369" s="783" t="s">
        <v>3891</v>
      </c>
      <c r="BI369" s="783" t="s">
        <v>3892</v>
      </c>
      <c r="BJ369" s="786" t="s">
        <v>3893</v>
      </c>
      <c r="BK369" s="786" t="s">
        <v>3894</v>
      </c>
      <c r="BL369" s="783" t="s">
        <v>3895</v>
      </c>
      <c r="BM369" s="783" t="s">
        <v>3896</v>
      </c>
      <c r="BN369" s="786" t="s">
        <v>3897</v>
      </c>
      <c r="BO369" s="783" t="s">
        <v>3898</v>
      </c>
    </row>
    <row r="370" spans="50:67" ht="19.5" customHeight="1">
      <c r="AX370" s="781" t="s">
        <v>3899</v>
      </c>
      <c r="AY370" s="781" t="s">
        <v>3900</v>
      </c>
      <c r="AZ370" s="981" t="s">
        <v>3901</v>
      </c>
      <c r="BA370" s="783" t="s">
        <v>3902</v>
      </c>
      <c r="BB370" s="783" t="s">
        <v>3903</v>
      </c>
      <c r="BC370" s="787" t="s">
        <v>3904</v>
      </c>
      <c r="BD370" s="783" t="s">
        <v>3905</v>
      </c>
      <c r="BE370" s="783" t="s">
        <v>3906</v>
      </c>
      <c r="BF370" s="786" t="s">
        <v>3907</v>
      </c>
      <c r="BG370" s="783" t="s">
        <v>3908</v>
      </c>
      <c r="BH370" s="783" t="s">
        <v>3909</v>
      </c>
      <c r="BI370" s="783" t="s">
        <v>3910</v>
      </c>
      <c r="BJ370" s="786" t="s">
        <v>3911</v>
      </c>
      <c r="BK370" s="786" t="s">
        <v>3912</v>
      </c>
      <c r="BL370" s="783" t="s">
        <v>3913</v>
      </c>
      <c r="BM370" s="783" t="s">
        <v>3914</v>
      </c>
      <c r="BN370" s="786" t="s">
        <v>3915</v>
      </c>
      <c r="BO370" s="783" t="s">
        <v>3916</v>
      </c>
    </row>
    <row r="371" spans="50:67" ht="19.5" customHeight="1">
      <c r="AX371" s="781" t="s">
        <v>3917</v>
      </c>
      <c r="AY371" s="782" t="s">
        <v>3918</v>
      </c>
      <c r="BA371" s="783" t="s">
        <v>3919</v>
      </c>
      <c r="BB371" s="783" t="s">
        <v>3920</v>
      </c>
      <c r="BD371" s="783" t="s">
        <v>3921</v>
      </c>
      <c r="BE371" s="783" t="s">
        <v>3922</v>
      </c>
      <c r="BF371" s="787" t="s">
        <v>3923</v>
      </c>
      <c r="BG371" s="783" t="s">
        <v>3924</v>
      </c>
      <c r="BH371" s="783" t="s">
        <v>3925</v>
      </c>
      <c r="BI371" s="783" t="s">
        <v>3926</v>
      </c>
      <c r="BJ371" s="786" t="s">
        <v>3927</v>
      </c>
      <c r="BK371" s="786" t="s">
        <v>3928</v>
      </c>
      <c r="BL371" s="783" t="s">
        <v>3929</v>
      </c>
      <c r="BM371" s="783" t="s">
        <v>3930</v>
      </c>
      <c r="BN371" s="786" t="s">
        <v>3931</v>
      </c>
      <c r="BO371" s="783" t="s">
        <v>3932</v>
      </c>
    </row>
    <row r="372" spans="50:67" ht="19.5" customHeight="1">
      <c r="AX372" s="781" t="s">
        <v>3933</v>
      </c>
      <c r="BA372" s="783" t="s">
        <v>3934</v>
      </c>
      <c r="BB372" s="783" t="s">
        <v>3935</v>
      </c>
      <c r="BD372" s="783" t="s">
        <v>3936</v>
      </c>
      <c r="BE372" s="783" t="s">
        <v>3937</v>
      </c>
      <c r="BG372" s="783" t="s">
        <v>3938</v>
      </c>
      <c r="BH372" s="783" t="s">
        <v>3939</v>
      </c>
      <c r="BI372" s="783" t="s">
        <v>3940</v>
      </c>
      <c r="BJ372" s="787" t="s">
        <v>3941</v>
      </c>
      <c r="BK372" s="786" t="s">
        <v>3942</v>
      </c>
      <c r="BL372" s="783" t="s">
        <v>3943</v>
      </c>
      <c r="BM372" s="783" t="s">
        <v>3944</v>
      </c>
      <c r="BN372" s="787" t="s">
        <v>3945</v>
      </c>
      <c r="BO372" s="783" t="s">
        <v>3946</v>
      </c>
    </row>
    <row r="373" spans="50:67" ht="19.5" customHeight="1">
      <c r="AX373" s="781" t="s">
        <v>3947</v>
      </c>
      <c r="BA373" s="783" t="s">
        <v>3948</v>
      </c>
      <c r="BB373" s="784" t="s">
        <v>3949</v>
      </c>
      <c r="BD373" s="783" t="s">
        <v>3950</v>
      </c>
      <c r="BE373" s="783" t="s">
        <v>3951</v>
      </c>
      <c r="BG373" s="783" t="s">
        <v>3952</v>
      </c>
      <c r="BH373" s="783" t="s">
        <v>3953</v>
      </c>
      <c r="BI373" s="784" t="s">
        <v>3954</v>
      </c>
      <c r="BK373" s="786" t="s">
        <v>3955</v>
      </c>
      <c r="BL373" s="783" t="s">
        <v>3956</v>
      </c>
      <c r="BM373" s="783" t="s">
        <v>3957</v>
      </c>
      <c r="BO373" s="783" t="s">
        <v>3958</v>
      </c>
    </row>
    <row r="374" spans="50:67" ht="19.5" customHeight="1">
      <c r="AX374" s="781" t="s">
        <v>3959</v>
      </c>
      <c r="BA374" s="783" t="s">
        <v>3960</v>
      </c>
      <c r="BD374" s="783" t="s">
        <v>3961</v>
      </c>
      <c r="BE374" s="783" t="s">
        <v>3962</v>
      </c>
      <c r="BG374" s="783" t="s">
        <v>3963</v>
      </c>
      <c r="BH374" s="783" t="s">
        <v>3964</v>
      </c>
      <c r="BK374" s="787" t="s">
        <v>3965</v>
      </c>
      <c r="BL374" s="783" t="s">
        <v>3966</v>
      </c>
      <c r="BM374" s="784" t="s">
        <v>3967</v>
      </c>
      <c r="BO374" s="784" t="s">
        <v>3968</v>
      </c>
    </row>
    <row r="375" spans="50:67" ht="19.5" customHeight="1">
      <c r="AX375" s="781" t="s">
        <v>3969</v>
      </c>
      <c r="BA375" s="783" t="s">
        <v>3970</v>
      </c>
      <c r="BD375" s="783" t="s">
        <v>3971</v>
      </c>
      <c r="BE375" s="784" t="s">
        <v>3972</v>
      </c>
      <c r="BG375" s="783" t="s">
        <v>3973</v>
      </c>
      <c r="BH375" s="783" t="s">
        <v>3974</v>
      </c>
      <c r="BL375" s="783" t="s">
        <v>3975</v>
      </c>
    </row>
    <row r="376" spans="50:67" ht="19.5" customHeight="1">
      <c r="AX376" s="781" t="s">
        <v>3976</v>
      </c>
      <c r="BA376" s="783" t="s">
        <v>3977</v>
      </c>
      <c r="BD376" s="784" t="s">
        <v>3978</v>
      </c>
      <c r="BG376" s="783" t="s">
        <v>3979</v>
      </c>
      <c r="BH376" s="783" t="s">
        <v>3980</v>
      </c>
      <c r="BL376" s="783" t="s">
        <v>3981</v>
      </c>
    </row>
    <row r="377" spans="50:67" ht="19.5" customHeight="1">
      <c r="AX377" s="781" t="s">
        <v>3982</v>
      </c>
      <c r="BA377" s="783" t="s">
        <v>3983</v>
      </c>
      <c r="BG377" s="783" t="s">
        <v>3984</v>
      </c>
      <c r="BH377" s="783" t="s">
        <v>3985</v>
      </c>
      <c r="BL377" s="784" t="s">
        <v>3986</v>
      </c>
    </row>
    <row r="378" spans="50:67" ht="19.5" customHeight="1">
      <c r="AX378" s="781" t="s">
        <v>3987</v>
      </c>
      <c r="BA378" s="783" t="s">
        <v>3988</v>
      </c>
      <c r="BG378" s="783" t="s">
        <v>3989</v>
      </c>
      <c r="BH378" s="784" t="s">
        <v>3990</v>
      </c>
    </row>
    <row r="379" spans="50:67" ht="19.5" customHeight="1">
      <c r="AX379" s="781" t="s">
        <v>3991</v>
      </c>
      <c r="BA379" s="783" t="s">
        <v>3992</v>
      </c>
      <c r="BG379" s="784" t="s">
        <v>3993</v>
      </c>
    </row>
    <row r="380" spans="50:67" ht="19.5" customHeight="1">
      <c r="AX380" s="781" t="s">
        <v>3994</v>
      </c>
      <c r="BA380" s="783" t="s">
        <v>3995</v>
      </c>
    </row>
    <row r="381" spans="50:67" ht="19.5" customHeight="1">
      <c r="AX381" s="781" t="s">
        <v>3996</v>
      </c>
      <c r="BA381" s="783" t="s">
        <v>3997</v>
      </c>
    </row>
    <row r="382" spans="50:67" ht="19.5" customHeight="1">
      <c r="AX382" s="781" t="s">
        <v>3998</v>
      </c>
      <c r="BA382" s="784" t="s">
        <v>3999</v>
      </c>
    </row>
    <row r="383" spans="50:67" ht="19.5" customHeight="1">
      <c r="AX383" s="781" t="s">
        <v>4000</v>
      </c>
    </row>
    <row r="384" spans="50:67" ht="19.5" customHeight="1">
      <c r="AX384" s="781" t="s">
        <v>4001</v>
      </c>
    </row>
    <row r="385" spans="50:55" ht="19.5" customHeight="1">
      <c r="AX385" s="782" t="s">
        <v>4002</v>
      </c>
    </row>
    <row r="387" spans="50:55" ht="19.5" customHeight="1">
      <c r="AX387" s="18" t="s">
        <v>4003</v>
      </c>
    </row>
    <row r="388" spans="50:55" ht="19.5" customHeight="1">
      <c r="AX388" s="1273" t="s">
        <v>4004</v>
      </c>
      <c r="AY388" s="1274" t="s">
        <v>4005</v>
      </c>
      <c r="AZ388" s="1274" t="s">
        <v>4006</v>
      </c>
      <c r="BA388" s="1275" t="s">
        <v>4007</v>
      </c>
      <c r="BB388" s="1275" t="s">
        <v>4008</v>
      </c>
      <c r="BC388" s="1234" t="s">
        <v>4009</v>
      </c>
    </row>
    <row r="389" spans="50:55" ht="19.5" customHeight="1">
      <c r="AX389" s="785" t="s">
        <v>4010</v>
      </c>
      <c r="AY389" s="4" t="s">
        <v>1875</v>
      </c>
      <c r="AZ389" s="4" t="s">
        <v>3815</v>
      </c>
      <c r="BA389" s="5" t="s">
        <v>4011</v>
      </c>
      <c r="BB389" s="5" t="s">
        <v>698</v>
      </c>
      <c r="BC389" s="1271" t="s">
        <v>4012</v>
      </c>
    </row>
    <row r="390" spans="50:55" ht="19.5" customHeight="1">
      <c r="AX390" s="785" t="s">
        <v>4010</v>
      </c>
      <c r="AY390" s="4" t="s">
        <v>1875</v>
      </c>
      <c r="AZ390" s="4" t="s">
        <v>3816</v>
      </c>
      <c r="BA390" s="5" t="s">
        <v>4013</v>
      </c>
      <c r="BB390" s="5" t="s">
        <v>696</v>
      </c>
      <c r="BC390" s="1271" t="s">
        <v>4014</v>
      </c>
    </row>
    <row r="391" spans="50:55" ht="19.5" customHeight="1">
      <c r="AX391" s="785" t="s">
        <v>4010</v>
      </c>
      <c r="AY391" s="4" t="s">
        <v>1875</v>
      </c>
      <c r="AZ391" s="4" t="s">
        <v>3817</v>
      </c>
      <c r="BA391" s="5" t="s">
        <v>4015</v>
      </c>
      <c r="BB391" s="5" t="s">
        <v>698</v>
      </c>
      <c r="BC391" s="1271" t="s">
        <v>4012</v>
      </c>
    </row>
    <row r="392" spans="50:55" ht="19.5" customHeight="1">
      <c r="AX392" s="785" t="s">
        <v>4016</v>
      </c>
      <c r="AY392" s="4" t="s">
        <v>3867</v>
      </c>
      <c r="AZ392" s="4" t="s">
        <v>3819</v>
      </c>
      <c r="BA392" s="5" t="s">
        <v>4017</v>
      </c>
      <c r="BB392" s="5" t="s">
        <v>700</v>
      </c>
      <c r="BC392" s="1271" t="s">
        <v>4018</v>
      </c>
    </row>
    <row r="393" spans="50:55" ht="19.5" customHeight="1">
      <c r="AX393" s="785" t="s">
        <v>4016</v>
      </c>
      <c r="AY393" s="4" t="s">
        <v>3867</v>
      </c>
      <c r="AZ393" s="4" t="s">
        <v>3820</v>
      </c>
      <c r="BA393" s="5" t="s">
        <v>4019</v>
      </c>
      <c r="BB393" s="5" t="s">
        <v>700</v>
      </c>
      <c r="BC393" s="1271" t="s">
        <v>4018</v>
      </c>
    </row>
    <row r="394" spans="50:55" ht="19.5" customHeight="1">
      <c r="AX394" s="785" t="s">
        <v>4020</v>
      </c>
      <c r="AY394" s="4" t="s">
        <v>3868</v>
      </c>
      <c r="AZ394" s="4" t="s">
        <v>3821</v>
      </c>
      <c r="BA394" s="5" t="s">
        <v>4021</v>
      </c>
      <c r="BB394" s="5" t="s">
        <v>709</v>
      </c>
      <c r="BC394" s="1271" t="s">
        <v>4022</v>
      </c>
    </row>
    <row r="395" spans="50:55" ht="19.5" customHeight="1">
      <c r="AX395" s="785" t="s">
        <v>4020</v>
      </c>
      <c r="AY395" s="4" t="s">
        <v>3868</v>
      </c>
      <c r="AZ395" s="4" t="s">
        <v>3822</v>
      </c>
      <c r="BA395" s="5" t="s">
        <v>4023</v>
      </c>
      <c r="BB395" s="5" t="s">
        <v>702</v>
      </c>
      <c r="BC395" s="1271" t="s">
        <v>4024</v>
      </c>
    </row>
    <row r="396" spans="50:55" ht="19.5" customHeight="1">
      <c r="AX396" s="785" t="s">
        <v>4020</v>
      </c>
      <c r="AY396" s="4" t="s">
        <v>3868</v>
      </c>
      <c r="AZ396" s="4" t="s">
        <v>3823</v>
      </c>
      <c r="BA396" s="5" t="s">
        <v>4025</v>
      </c>
      <c r="BB396" s="5" t="s">
        <v>1</v>
      </c>
      <c r="BC396" s="1271" t="s">
        <v>4026</v>
      </c>
    </row>
    <row r="397" spans="50:55" ht="19.5" customHeight="1">
      <c r="AX397" s="785" t="s">
        <v>4020</v>
      </c>
      <c r="AY397" s="4" t="s">
        <v>3868</v>
      </c>
      <c r="AZ397" s="4" t="s">
        <v>3824</v>
      </c>
      <c r="BA397" s="5" t="s">
        <v>4027</v>
      </c>
      <c r="BB397" s="5" t="s">
        <v>711</v>
      </c>
      <c r="BC397" s="1271" t="s">
        <v>4028</v>
      </c>
    </row>
    <row r="398" spans="50:55" ht="19.5" customHeight="1">
      <c r="AX398" s="785" t="s">
        <v>4020</v>
      </c>
      <c r="AY398" s="4" t="s">
        <v>3868</v>
      </c>
      <c r="AZ398" s="4" t="s">
        <v>3825</v>
      </c>
      <c r="BA398" s="5" t="s">
        <v>4029</v>
      </c>
      <c r="BB398" s="5" t="s">
        <v>1</v>
      </c>
      <c r="BC398" s="1271" t="s">
        <v>4026</v>
      </c>
    </row>
    <row r="399" spans="50:55" ht="19.5" customHeight="1">
      <c r="AX399" s="785" t="s">
        <v>4020</v>
      </c>
      <c r="AY399" s="4" t="s">
        <v>3868</v>
      </c>
      <c r="AZ399" s="4" t="s">
        <v>3826</v>
      </c>
      <c r="BA399" s="5" t="s">
        <v>4030</v>
      </c>
      <c r="BB399" s="5" t="s">
        <v>707</v>
      </c>
      <c r="BC399" s="1271" t="s">
        <v>4031</v>
      </c>
    </row>
    <row r="400" spans="50:55" ht="19.5" customHeight="1">
      <c r="AX400" s="785" t="s">
        <v>4020</v>
      </c>
      <c r="AY400" s="4" t="s">
        <v>3868</v>
      </c>
      <c r="AZ400" s="4" t="s">
        <v>3827</v>
      </c>
      <c r="BA400" s="5" t="s">
        <v>4032</v>
      </c>
      <c r="BB400" s="5" t="s">
        <v>712</v>
      </c>
      <c r="BC400" s="1271" t="s">
        <v>4033</v>
      </c>
    </row>
    <row r="401" spans="50:55" ht="19.5" customHeight="1">
      <c r="AX401" s="785" t="s">
        <v>4020</v>
      </c>
      <c r="AY401" s="4" t="s">
        <v>3868</v>
      </c>
      <c r="AZ401" s="4" t="s">
        <v>3828</v>
      </c>
      <c r="BA401" s="5" t="s">
        <v>4034</v>
      </c>
      <c r="BB401" s="5" t="s">
        <v>710</v>
      </c>
      <c r="BC401" s="1271" t="s">
        <v>4035</v>
      </c>
    </row>
    <row r="402" spans="50:55" ht="19.5" customHeight="1">
      <c r="AX402" s="785" t="s">
        <v>4020</v>
      </c>
      <c r="AY402" s="4" t="s">
        <v>3868</v>
      </c>
      <c r="AZ402" s="4" t="s">
        <v>3829</v>
      </c>
      <c r="BA402" s="5" t="s">
        <v>4036</v>
      </c>
      <c r="BB402" s="5" t="s">
        <v>712</v>
      </c>
      <c r="BC402" s="1271" t="s">
        <v>4037</v>
      </c>
    </row>
    <row r="403" spans="50:55" ht="19.5" customHeight="1">
      <c r="AX403" s="785" t="s">
        <v>4020</v>
      </c>
      <c r="AY403" s="4" t="s">
        <v>3868</v>
      </c>
      <c r="AZ403" s="4" t="s">
        <v>3830</v>
      </c>
      <c r="BA403" s="5" t="s">
        <v>4038</v>
      </c>
      <c r="BB403" s="5" t="s">
        <v>706</v>
      </c>
      <c r="BC403" s="1271" t="s">
        <v>4039</v>
      </c>
    </row>
    <row r="404" spans="50:55" ht="19.5" customHeight="1">
      <c r="AX404" s="785" t="s">
        <v>4020</v>
      </c>
      <c r="AY404" s="4" t="s">
        <v>3868</v>
      </c>
      <c r="AZ404" s="4" t="s">
        <v>4040</v>
      </c>
      <c r="BA404" s="5" t="s">
        <v>4041</v>
      </c>
      <c r="BB404" s="5" t="s">
        <v>704</v>
      </c>
      <c r="BC404" s="1271" t="s">
        <v>4042</v>
      </c>
    </row>
    <row r="405" spans="50:55" ht="19.5" customHeight="1">
      <c r="AX405" s="785" t="s">
        <v>4020</v>
      </c>
      <c r="AY405" s="4" t="s">
        <v>3868</v>
      </c>
      <c r="AZ405" s="4" t="s">
        <v>4043</v>
      </c>
      <c r="BA405" s="5" t="s">
        <v>4044</v>
      </c>
      <c r="BB405" s="5" t="s">
        <v>708</v>
      </c>
      <c r="BC405" s="1271" t="s">
        <v>4045</v>
      </c>
    </row>
    <row r="406" spans="50:55" ht="19.5" customHeight="1">
      <c r="AX406" s="785" t="s">
        <v>4020</v>
      </c>
      <c r="AY406" s="4" t="s">
        <v>3868</v>
      </c>
      <c r="AZ406" s="4" t="s">
        <v>4046</v>
      </c>
      <c r="BA406" s="5" t="s">
        <v>4047</v>
      </c>
      <c r="BB406" s="5" t="s">
        <v>697</v>
      </c>
      <c r="BC406" s="1271" t="s">
        <v>4048</v>
      </c>
    </row>
    <row r="407" spans="50:55" ht="19.5" customHeight="1">
      <c r="AX407" s="785" t="s">
        <v>4020</v>
      </c>
      <c r="AY407" s="4" t="s">
        <v>3868</v>
      </c>
      <c r="AZ407" s="4" t="s">
        <v>4049</v>
      </c>
      <c r="BA407" s="5" t="s">
        <v>4050</v>
      </c>
      <c r="BB407" s="5" t="s">
        <v>710</v>
      </c>
      <c r="BC407" s="1271" t="s">
        <v>4035</v>
      </c>
    </row>
    <row r="408" spans="50:55" ht="19.5" customHeight="1">
      <c r="AX408" s="785" t="s">
        <v>4051</v>
      </c>
      <c r="AY408" s="4" t="s">
        <v>3869</v>
      </c>
      <c r="AZ408" s="4" t="s">
        <v>3831</v>
      </c>
      <c r="BA408" s="5" t="s">
        <v>4052</v>
      </c>
      <c r="BB408" s="5" t="s">
        <v>713</v>
      </c>
      <c r="BC408" s="1271" t="s">
        <v>4053</v>
      </c>
    </row>
    <row r="409" spans="50:55" ht="19.5" customHeight="1">
      <c r="AX409" s="785" t="s">
        <v>4051</v>
      </c>
      <c r="AY409" s="4" t="s">
        <v>3869</v>
      </c>
      <c r="AZ409" s="4" t="s">
        <v>3832</v>
      </c>
      <c r="BA409" s="5" t="s">
        <v>4054</v>
      </c>
      <c r="BB409" s="5" t="s">
        <v>713</v>
      </c>
      <c r="BC409" s="1271" t="s">
        <v>4053</v>
      </c>
    </row>
    <row r="410" spans="50:55" ht="19.5" customHeight="1">
      <c r="AX410" s="785" t="s">
        <v>4051</v>
      </c>
      <c r="AY410" s="4" t="s">
        <v>3869</v>
      </c>
      <c r="AZ410" s="4" t="s">
        <v>3833</v>
      </c>
      <c r="BA410" s="5" t="s">
        <v>4055</v>
      </c>
      <c r="BB410" s="5" t="s">
        <v>713</v>
      </c>
      <c r="BC410" s="1271" t="s">
        <v>4053</v>
      </c>
    </row>
    <row r="411" spans="50:55" ht="19.5" customHeight="1">
      <c r="AX411" s="785" t="s">
        <v>4051</v>
      </c>
      <c r="AY411" s="4" t="s">
        <v>3869</v>
      </c>
      <c r="AZ411" s="4" t="s">
        <v>4056</v>
      </c>
      <c r="BA411" s="5" t="s">
        <v>4057</v>
      </c>
      <c r="BB411" s="5" t="s">
        <v>713</v>
      </c>
      <c r="BC411" s="1271" t="s">
        <v>4053</v>
      </c>
    </row>
    <row r="412" spans="50:55" ht="19.5" customHeight="1">
      <c r="AX412" s="785" t="s">
        <v>4051</v>
      </c>
      <c r="AY412" s="4" t="s">
        <v>3869</v>
      </c>
      <c r="AZ412" s="4" t="s">
        <v>4058</v>
      </c>
      <c r="BA412" s="5" t="s">
        <v>4059</v>
      </c>
      <c r="BB412" s="5" t="s">
        <v>713</v>
      </c>
      <c r="BC412" s="1271" t="s">
        <v>4053</v>
      </c>
    </row>
    <row r="413" spans="50:55" ht="19.5" customHeight="1">
      <c r="AX413" s="785" t="s">
        <v>4060</v>
      </c>
      <c r="AY413" s="4" t="s">
        <v>3870</v>
      </c>
      <c r="AZ413" s="4" t="s">
        <v>3834</v>
      </c>
      <c r="BA413" s="5" t="s">
        <v>4061</v>
      </c>
      <c r="BB413" s="5" t="s">
        <v>709</v>
      </c>
      <c r="BC413" s="1271" t="s">
        <v>4062</v>
      </c>
    </row>
    <row r="414" spans="50:55" ht="19.5" customHeight="1">
      <c r="AX414" s="785" t="s">
        <v>4060</v>
      </c>
      <c r="AY414" s="4" t="s">
        <v>3870</v>
      </c>
      <c r="AZ414" s="4" t="s">
        <v>3835</v>
      </c>
      <c r="BA414" s="5" t="s">
        <v>3818</v>
      </c>
      <c r="BB414" s="5" t="s">
        <v>711</v>
      </c>
      <c r="BC414" s="1271" t="s">
        <v>4063</v>
      </c>
    </row>
    <row r="415" spans="50:55" ht="19.5" customHeight="1">
      <c r="AX415" s="785" t="s">
        <v>4064</v>
      </c>
      <c r="AY415" s="4" t="s">
        <v>3871</v>
      </c>
      <c r="AZ415" s="4" t="s">
        <v>3836</v>
      </c>
      <c r="BA415" s="5" t="s">
        <v>4065</v>
      </c>
      <c r="BB415" s="5" t="s">
        <v>717</v>
      </c>
      <c r="BC415" s="1271" t="s">
        <v>4066</v>
      </c>
    </row>
    <row r="416" spans="50:55" ht="19.5" customHeight="1">
      <c r="AX416" s="785" t="s">
        <v>4064</v>
      </c>
      <c r="AY416" s="4" t="s">
        <v>3871</v>
      </c>
      <c r="AZ416" s="4" t="s">
        <v>3837</v>
      </c>
      <c r="BA416" s="5" t="s">
        <v>4067</v>
      </c>
      <c r="BB416" s="5" t="s">
        <v>699</v>
      </c>
      <c r="BC416" s="1271" t="s">
        <v>4068</v>
      </c>
    </row>
    <row r="417" spans="50:55" ht="19.5" customHeight="1">
      <c r="AX417" s="785" t="s">
        <v>4064</v>
      </c>
      <c r="AY417" s="4" t="s">
        <v>3871</v>
      </c>
      <c r="AZ417" s="4" t="s">
        <v>3838</v>
      </c>
      <c r="BA417" s="5" t="s">
        <v>4069</v>
      </c>
      <c r="BB417" s="5" t="s">
        <v>716</v>
      </c>
      <c r="BC417" s="1271" t="s">
        <v>4070</v>
      </c>
    </row>
    <row r="418" spans="50:55" ht="19.5" customHeight="1">
      <c r="AX418" s="785" t="s">
        <v>4064</v>
      </c>
      <c r="AY418" s="4" t="s">
        <v>3871</v>
      </c>
      <c r="AZ418" s="4" t="s">
        <v>3839</v>
      </c>
      <c r="BA418" s="5" t="s">
        <v>4071</v>
      </c>
      <c r="BB418" s="5" t="s">
        <v>715</v>
      </c>
      <c r="BC418" s="1271" t="s">
        <v>4072</v>
      </c>
    </row>
    <row r="419" spans="50:55" ht="19.5" customHeight="1">
      <c r="AX419" s="785" t="s">
        <v>4064</v>
      </c>
      <c r="AY419" s="4" t="s">
        <v>3871</v>
      </c>
      <c r="AZ419" s="4" t="s">
        <v>3840</v>
      </c>
      <c r="BA419" s="5" t="s">
        <v>2367</v>
      </c>
      <c r="BB419" s="5" t="s">
        <v>709</v>
      </c>
      <c r="BC419" s="1271" t="s">
        <v>4073</v>
      </c>
    </row>
    <row r="420" spans="50:55" ht="19.5" customHeight="1">
      <c r="AX420" s="785" t="s">
        <v>4064</v>
      </c>
      <c r="AY420" s="4" t="s">
        <v>3871</v>
      </c>
      <c r="AZ420" s="4" t="s">
        <v>3841</v>
      </c>
      <c r="BA420" s="5" t="s">
        <v>4074</v>
      </c>
      <c r="BB420" s="5" t="s">
        <v>714</v>
      </c>
      <c r="BC420" s="1271" t="s">
        <v>4075</v>
      </c>
    </row>
    <row r="421" spans="50:55" ht="19.5" customHeight="1">
      <c r="AX421" s="785" t="s">
        <v>4064</v>
      </c>
      <c r="AY421" s="4" t="s">
        <v>3871</v>
      </c>
      <c r="AZ421" s="4" t="s">
        <v>3842</v>
      </c>
      <c r="BA421" s="5" t="s">
        <v>4076</v>
      </c>
      <c r="BB421" s="5" t="s">
        <v>717</v>
      </c>
      <c r="BC421" s="1271" t="s">
        <v>4066</v>
      </c>
    </row>
    <row r="422" spans="50:55" ht="19.5" customHeight="1">
      <c r="AX422" s="785" t="s">
        <v>4064</v>
      </c>
      <c r="AY422" s="4" t="s">
        <v>3871</v>
      </c>
      <c r="AZ422" s="4" t="s">
        <v>3843</v>
      </c>
      <c r="BA422" s="5" t="s">
        <v>4077</v>
      </c>
      <c r="BB422" s="5" t="s">
        <v>4078</v>
      </c>
      <c r="BC422" s="1271" t="s">
        <v>3429</v>
      </c>
    </row>
    <row r="423" spans="50:55" ht="19.5" customHeight="1">
      <c r="AX423" s="785" t="s">
        <v>4079</v>
      </c>
      <c r="AY423" s="4" t="s">
        <v>3872</v>
      </c>
      <c r="AZ423" s="4" t="s">
        <v>3844</v>
      </c>
      <c r="BA423" s="5" t="s">
        <v>4080</v>
      </c>
      <c r="BB423" s="5" t="s">
        <v>709</v>
      </c>
      <c r="BC423" s="1271" t="s">
        <v>4062</v>
      </c>
    </row>
    <row r="424" spans="50:55" ht="19.5" customHeight="1">
      <c r="AX424" s="785" t="s">
        <v>4079</v>
      </c>
      <c r="AY424" s="4" t="s">
        <v>3872</v>
      </c>
      <c r="AZ424" s="4" t="s">
        <v>3845</v>
      </c>
      <c r="BA424" s="5" t="s">
        <v>4081</v>
      </c>
      <c r="BB424" s="5" t="s">
        <v>719</v>
      </c>
      <c r="BC424" s="1271" t="s">
        <v>4082</v>
      </c>
    </row>
    <row r="425" spans="50:55" ht="19.5" customHeight="1">
      <c r="AX425" s="785" t="s">
        <v>4079</v>
      </c>
      <c r="AY425" s="4" t="s">
        <v>3872</v>
      </c>
      <c r="AZ425" s="4" t="s">
        <v>3846</v>
      </c>
      <c r="BA425" s="5" t="s">
        <v>4083</v>
      </c>
      <c r="BB425" s="5" t="s">
        <v>718</v>
      </c>
      <c r="BC425" s="1271" t="s">
        <v>4084</v>
      </c>
    </row>
    <row r="426" spans="50:55" ht="19.5" customHeight="1">
      <c r="AX426" s="785" t="s">
        <v>4079</v>
      </c>
      <c r="AY426" s="4" t="s">
        <v>3872</v>
      </c>
      <c r="AZ426" s="4" t="s">
        <v>4085</v>
      </c>
      <c r="BA426" s="5" t="s">
        <v>4086</v>
      </c>
      <c r="BB426" s="5" t="s">
        <v>709</v>
      </c>
      <c r="BC426" s="1271" t="s">
        <v>4062</v>
      </c>
    </row>
    <row r="427" spans="50:55" ht="19.5" customHeight="1">
      <c r="AX427" s="785" t="s">
        <v>4079</v>
      </c>
      <c r="AY427" s="4" t="s">
        <v>3872</v>
      </c>
      <c r="AZ427" s="4" t="s">
        <v>4087</v>
      </c>
      <c r="BA427" s="5" t="s">
        <v>4088</v>
      </c>
      <c r="BB427" s="5" t="s">
        <v>720</v>
      </c>
      <c r="BC427" s="1271" t="s">
        <v>4089</v>
      </c>
    </row>
    <row r="428" spans="50:55" ht="19.5" customHeight="1">
      <c r="AX428" s="785" t="s">
        <v>4079</v>
      </c>
      <c r="AY428" s="4" t="s">
        <v>3872</v>
      </c>
      <c r="AZ428" s="4" t="s">
        <v>4090</v>
      </c>
      <c r="BA428" s="5" t="s">
        <v>4091</v>
      </c>
      <c r="BB428" s="5" t="s">
        <v>709</v>
      </c>
      <c r="BC428" s="1271" t="s">
        <v>4073</v>
      </c>
    </row>
    <row r="429" spans="50:55" ht="19.5" customHeight="1">
      <c r="AX429" s="785" t="s">
        <v>4079</v>
      </c>
      <c r="AY429" s="4" t="s">
        <v>3872</v>
      </c>
      <c r="AZ429" s="4" t="s">
        <v>4092</v>
      </c>
      <c r="BA429" s="5" t="s">
        <v>4093</v>
      </c>
      <c r="BB429" s="5" t="s">
        <v>3033</v>
      </c>
      <c r="BC429" s="1271" t="s">
        <v>4094</v>
      </c>
    </row>
    <row r="430" spans="50:55" ht="19.5" customHeight="1">
      <c r="AX430" s="785" t="s">
        <v>4095</v>
      </c>
      <c r="AY430" s="4" t="s">
        <v>3873</v>
      </c>
      <c r="AZ430" s="4" t="s">
        <v>3847</v>
      </c>
      <c r="BA430" s="5" t="s">
        <v>4096</v>
      </c>
      <c r="BB430" s="5" t="s">
        <v>3034</v>
      </c>
      <c r="BC430" s="1271" t="s">
        <v>4097</v>
      </c>
    </row>
    <row r="431" spans="50:55" ht="19.5" customHeight="1">
      <c r="AX431" s="785" t="s">
        <v>4095</v>
      </c>
      <c r="AY431" s="4" t="s">
        <v>3873</v>
      </c>
      <c r="AZ431" s="4" t="s">
        <v>3848</v>
      </c>
      <c r="BA431" s="5" t="s">
        <v>4098</v>
      </c>
      <c r="BB431" s="5" t="s">
        <v>3034</v>
      </c>
      <c r="BC431" s="1271" t="s">
        <v>4097</v>
      </c>
    </row>
    <row r="432" spans="50:55" ht="19.5" customHeight="1">
      <c r="AX432" s="785" t="s">
        <v>4095</v>
      </c>
      <c r="AY432" s="4" t="s">
        <v>3873</v>
      </c>
      <c r="AZ432" s="4" t="s">
        <v>3849</v>
      </c>
      <c r="BA432" s="5" t="s">
        <v>4099</v>
      </c>
      <c r="BB432" s="5" t="s">
        <v>714</v>
      </c>
      <c r="BC432" s="1271" t="s">
        <v>4075</v>
      </c>
    </row>
    <row r="433" spans="50:55" ht="19.5" customHeight="1">
      <c r="AX433" s="785" t="s">
        <v>4100</v>
      </c>
      <c r="AY433" s="4" t="s">
        <v>3874</v>
      </c>
      <c r="AZ433" s="4" t="s">
        <v>3850</v>
      </c>
      <c r="BA433" s="5" t="s">
        <v>4101</v>
      </c>
      <c r="BB433" s="5" t="s">
        <v>709</v>
      </c>
      <c r="BC433" s="1271" t="s">
        <v>4062</v>
      </c>
    </row>
    <row r="434" spans="50:55" ht="19.5" customHeight="1">
      <c r="AX434" s="785" t="s">
        <v>4100</v>
      </c>
      <c r="AY434" s="4" t="s">
        <v>3874</v>
      </c>
      <c r="AZ434" s="4" t="s">
        <v>3851</v>
      </c>
      <c r="BA434" s="5" t="s">
        <v>4102</v>
      </c>
      <c r="BB434" s="5" t="s">
        <v>3035</v>
      </c>
      <c r="BC434" s="1271" t="s">
        <v>4103</v>
      </c>
    </row>
    <row r="435" spans="50:55" ht="19.5" customHeight="1">
      <c r="AX435" s="785" t="s">
        <v>4100</v>
      </c>
      <c r="AY435" s="4" t="s">
        <v>3874</v>
      </c>
      <c r="AZ435" s="4" t="s">
        <v>3852</v>
      </c>
      <c r="BA435" s="5" t="s">
        <v>4104</v>
      </c>
      <c r="BB435" s="5" t="s">
        <v>3035</v>
      </c>
      <c r="BC435" s="1271" t="s">
        <v>4103</v>
      </c>
    </row>
    <row r="436" spans="50:55" ht="19.5" customHeight="1">
      <c r="AX436" s="785" t="s">
        <v>4100</v>
      </c>
      <c r="AY436" s="4" t="s">
        <v>3874</v>
      </c>
      <c r="AZ436" s="4" t="s">
        <v>3853</v>
      </c>
      <c r="BA436" s="5" t="s">
        <v>4105</v>
      </c>
      <c r="BB436" s="5" t="s">
        <v>3035</v>
      </c>
      <c r="BC436" s="1271" t="s">
        <v>4106</v>
      </c>
    </row>
    <row r="437" spans="50:55" ht="19.5" customHeight="1">
      <c r="AX437" s="785" t="s">
        <v>4100</v>
      </c>
      <c r="AY437" s="4" t="s">
        <v>3874</v>
      </c>
      <c r="AZ437" s="4" t="s">
        <v>4107</v>
      </c>
      <c r="BA437" s="5" t="s">
        <v>4108</v>
      </c>
      <c r="BB437" s="5" t="s">
        <v>699</v>
      </c>
      <c r="BC437" s="1271" t="s">
        <v>4068</v>
      </c>
    </row>
    <row r="438" spans="50:55" ht="19.5" customHeight="1">
      <c r="AX438" s="785" t="s">
        <v>4100</v>
      </c>
      <c r="AY438" s="4" t="s">
        <v>3874</v>
      </c>
      <c r="AZ438" s="4" t="s">
        <v>4109</v>
      </c>
      <c r="BA438" s="5" t="s">
        <v>4110</v>
      </c>
      <c r="BB438" s="5" t="s">
        <v>701</v>
      </c>
      <c r="BC438" s="1271" t="s">
        <v>4111</v>
      </c>
    </row>
    <row r="439" spans="50:55" ht="19.5" customHeight="1">
      <c r="AX439" s="785" t="s">
        <v>4100</v>
      </c>
      <c r="AY439" s="4" t="s">
        <v>3874</v>
      </c>
      <c r="AZ439" s="4" t="s">
        <v>4112</v>
      </c>
      <c r="BA439" s="5" t="s">
        <v>4113</v>
      </c>
      <c r="BB439" s="5" t="s">
        <v>3037</v>
      </c>
      <c r="BC439" s="1271" t="s">
        <v>4114</v>
      </c>
    </row>
    <row r="440" spans="50:55" ht="19.5" customHeight="1">
      <c r="AX440" s="785" t="s">
        <v>4100</v>
      </c>
      <c r="AY440" s="4" t="s">
        <v>3874</v>
      </c>
      <c r="AZ440" s="4" t="s">
        <v>4115</v>
      </c>
      <c r="BA440" s="5" t="s">
        <v>4116</v>
      </c>
      <c r="BB440" s="5" t="s">
        <v>709</v>
      </c>
      <c r="BC440" s="1271" t="s">
        <v>4073</v>
      </c>
    </row>
    <row r="441" spans="50:55" ht="19.5" customHeight="1">
      <c r="AX441" s="785" t="s">
        <v>4100</v>
      </c>
      <c r="AY441" s="4" t="s">
        <v>3874</v>
      </c>
      <c r="AZ441" s="4" t="s">
        <v>4117</v>
      </c>
      <c r="BA441" s="5" t="s">
        <v>4118</v>
      </c>
      <c r="BB441" s="5" t="s">
        <v>3038</v>
      </c>
      <c r="BC441" s="1271" t="s">
        <v>4119</v>
      </c>
    </row>
    <row r="442" spans="50:55" ht="19.5" customHeight="1">
      <c r="AX442" s="785" t="s">
        <v>4100</v>
      </c>
      <c r="AY442" s="4" t="s">
        <v>3874</v>
      </c>
      <c r="AZ442" s="4" t="s">
        <v>4120</v>
      </c>
      <c r="BA442" s="5" t="s">
        <v>4121</v>
      </c>
      <c r="BB442" s="5" t="s">
        <v>3036</v>
      </c>
      <c r="BC442" s="1271" t="s">
        <v>4122</v>
      </c>
    </row>
    <row r="443" spans="50:55" ht="19.5" customHeight="1">
      <c r="AX443" s="785" t="s">
        <v>4100</v>
      </c>
      <c r="AY443" s="4" t="s">
        <v>3874</v>
      </c>
      <c r="AZ443" s="4" t="s">
        <v>4123</v>
      </c>
      <c r="BA443" s="5" t="s">
        <v>4124</v>
      </c>
      <c r="BB443" s="5" t="s">
        <v>714</v>
      </c>
      <c r="BC443" s="1271" t="s">
        <v>4075</v>
      </c>
    </row>
    <row r="444" spans="50:55" ht="19.5" customHeight="1">
      <c r="AX444" s="785" t="s">
        <v>4125</v>
      </c>
      <c r="AY444" s="4" t="s">
        <v>3875</v>
      </c>
      <c r="AZ444" s="4" t="s">
        <v>3854</v>
      </c>
      <c r="BA444" s="5" t="s">
        <v>4126</v>
      </c>
      <c r="BB444" s="5" t="s">
        <v>3040</v>
      </c>
      <c r="BC444" s="1271" t="s">
        <v>4127</v>
      </c>
    </row>
    <row r="445" spans="50:55" ht="19.5" customHeight="1">
      <c r="AX445" s="785" t="s">
        <v>4125</v>
      </c>
      <c r="AY445" s="4" t="s">
        <v>3875</v>
      </c>
      <c r="AZ445" s="4" t="s">
        <v>3855</v>
      </c>
      <c r="BA445" s="5" t="s">
        <v>4128</v>
      </c>
      <c r="BB445" s="5" t="s">
        <v>3036</v>
      </c>
      <c r="BC445" s="1271" t="s">
        <v>4129</v>
      </c>
    </row>
    <row r="446" spans="50:55" ht="19.5" customHeight="1">
      <c r="AX446" s="785" t="s">
        <v>4125</v>
      </c>
      <c r="AY446" s="4" t="s">
        <v>3875</v>
      </c>
      <c r="AZ446" s="4" t="s">
        <v>3856</v>
      </c>
      <c r="BA446" s="5" t="s">
        <v>4130</v>
      </c>
      <c r="BB446" s="5" t="s">
        <v>3045</v>
      </c>
      <c r="BC446" s="1271" t="s">
        <v>4131</v>
      </c>
    </row>
    <row r="447" spans="50:55" ht="19.5" customHeight="1">
      <c r="AX447" s="785" t="s">
        <v>4125</v>
      </c>
      <c r="AY447" s="4" t="s">
        <v>3875</v>
      </c>
      <c r="AZ447" s="4" t="s">
        <v>3857</v>
      </c>
      <c r="BA447" s="5" t="s">
        <v>4132</v>
      </c>
      <c r="BB447" s="5" t="s">
        <v>3042</v>
      </c>
      <c r="BC447" s="1271" t="s">
        <v>4133</v>
      </c>
    </row>
    <row r="448" spans="50:55" ht="19.5" customHeight="1">
      <c r="AX448" s="785" t="s">
        <v>4125</v>
      </c>
      <c r="AY448" s="4" t="s">
        <v>3875</v>
      </c>
      <c r="AZ448" s="4" t="s">
        <v>3858</v>
      </c>
      <c r="BA448" s="5" t="s">
        <v>4134</v>
      </c>
      <c r="BB448" s="5" t="s">
        <v>3039</v>
      </c>
      <c r="BC448" s="1271" t="s">
        <v>4135</v>
      </c>
    </row>
    <row r="449" spans="50:55" ht="19.5" customHeight="1">
      <c r="AX449" s="785" t="s">
        <v>4125</v>
      </c>
      <c r="AY449" s="4" t="s">
        <v>3875</v>
      </c>
      <c r="AZ449" s="4" t="s">
        <v>3859</v>
      </c>
      <c r="BA449" s="5" t="s">
        <v>4136</v>
      </c>
      <c r="BB449" s="5" t="s">
        <v>3044</v>
      </c>
      <c r="BC449" s="1271" t="s">
        <v>4137</v>
      </c>
    </row>
    <row r="450" spans="50:55" ht="19.5" customHeight="1">
      <c r="AX450" s="785" t="s">
        <v>4125</v>
      </c>
      <c r="AY450" s="4" t="s">
        <v>3875</v>
      </c>
      <c r="AZ450" s="4" t="s">
        <v>3860</v>
      </c>
      <c r="BA450" s="5" t="s">
        <v>4138</v>
      </c>
      <c r="BB450" s="5" t="s">
        <v>3042</v>
      </c>
      <c r="BC450" s="1271" t="s">
        <v>4139</v>
      </c>
    </row>
    <row r="451" spans="50:55" ht="19.5" customHeight="1">
      <c r="AX451" s="785" t="s">
        <v>4125</v>
      </c>
      <c r="AY451" s="4" t="s">
        <v>3875</v>
      </c>
      <c r="AZ451" s="4" t="s">
        <v>3861</v>
      </c>
      <c r="BA451" s="5" t="s">
        <v>4140</v>
      </c>
      <c r="BB451" s="5" t="s">
        <v>3043</v>
      </c>
      <c r="BC451" s="1271" t="s">
        <v>4141</v>
      </c>
    </row>
    <row r="452" spans="50:55" ht="19.5" customHeight="1">
      <c r="AX452" s="785" t="s">
        <v>4125</v>
      </c>
      <c r="AY452" s="4" t="s">
        <v>3875</v>
      </c>
      <c r="AZ452" s="4" t="s">
        <v>4142</v>
      </c>
      <c r="BA452" s="5" t="s">
        <v>4143</v>
      </c>
      <c r="BB452" s="5" t="s">
        <v>3041</v>
      </c>
      <c r="BC452" s="1271" t="s">
        <v>4144</v>
      </c>
    </row>
    <row r="453" spans="50:55" ht="19.5" customHeight="1">
      <c r="AX453" s="785" t="s">
        <v>4125</v>
      </c>
      <c r="AY453" s="4" t="s">
        <v>3875</v>
      </c>
      <c r="AZ453" s="4" t="s">
        <v>4145</v>
      </c>
      <c r="BA453" s="5" t="s">
        <v>4146</v>
      </c>
      <c r="BB453" s="5" t="s">
        <v>707</v>
      </c>
      <c r="BC453" s="1271" t="s">
        <v>4147</v>
      </c>
    </row>
    <row r="454" spans="50:55" ht="19.5" customHeight="1">
      <c r="AX454" s="785" t="s">
        <v>4148</v>
      </c>
      <c r="AY454" s="4" t="s">
        <v>3876</v>
      </c>
      <c r="AZ454" s="4" t="s">
        <v>4149</v>
      </c>
      <c r="BA454" s="5" t="s">
        <v>4150</v>
      </c>
      <c r="BB454" s="5" t="s">
        <v>3048</v>
      </c>
      <c r="BC454" s="1271" t="s">
        <v>4151</v>
      </c>
    </row>
    <row r="455" spans="50:55" ht="19.5" customHeight="1">
      <c r="AX455" s="785" t="s">
        <v>4148</v>
      </c>
      <c r="AY455" s="4" t="s">
        <v>3876</v>
      </c>
      <c r="AZ455" s="4" t="s">
        <v>4152</v>
      </c>
      <c r="BA455" s="5" t="s">
        <v>4153</v>
      </c>
      <c r="BB455" s="5" t="s">
        <v>3047</v>
      </c>
      <c r="BC455" s="1271" t="s">
        <v>4154</v>
      </c>
    </row>
    <row r="456" spans="50:55" ht="19.5" customHeight="1">
      <c r="AX456" s="785" t="s">
        <v>4148</v>
      </c>
      <c r="AY456" s="4" t="s">
        <v>3876</v>
      </c>
      <c r="AZ456" s="4" t="s">
        <v>4155</v>
      </c>
      <c r="BA456" s="5" t="s">
        <v>4156</v>
      </c>
      <c r="BB456" s="5" t="s">
        <v>3046</v>
      </c>
      <c r="BC456" s="1271" t="s">
        <v>4157</v>
      </c>
    </row>
    <row r="457" spans="50:55" ht="19.5" customHeight="1">
      <c r="AX457" s="785" t="s">
        <v>4148</v>
      </c>
      <c r="AY457" s="4" t="s">
        <v>3876</v>
      </c>
      <c r="AZ457" s="4" t="s">
        <v>4158</v>
      </c>
      <c r="BA457" s="5" t="s">
        <v>4159</v>
      </c>
      <c r="BB457" s="5" t="s">
        <v>3049</v>
      </c>
      <c r="BC457" s="1271" t="s">
        <v>4160</v>
      </c>
    </row>
    <row r="458" spans="50:55" ht="19.5" customHeight="1">
      <c r="AX458" s="785" t="s">
        <v>4148</v>
      </c>
      <c r="AY458" s="4" t="s">
        <v>3876</v>
      </c>
      <c r="AZ458" s="4" t="s">
        <v>4161</v>
      </c>
      <c r="BA458" s="5" t="s">
        <v>4162</v>
      </c>
      <c r="BB458" s="5" t="s">
        <v>703</v>
      </c>
      <c r="BC458" s="1271" t="s">
        <v>4163</v>
      </c>
    </row>
    <row r="459" spans="50:55" ht="19.5" customHeight="1">
      <c r="AX459" s="785" t="s">
        <v>4164</v>
      </c>
      <c r="AY459" s="4" t="s">
        <v>3877</v>
      </c>
      <c r="AZ459" s="4" t="s">
        <v>4165</v>
      </c>
      <c r="BA459" s="5" t="s">
        <v>4166</v>
      </c>
      <c r="BB459" s="5" t="s">
        <v>3051</v>
      </c>
      <c r="BC459" s="1271" t="s">
        <v>4167</v>
      </c>
    </row>
    <row r="460" spans="50:55" ht="19.5" customHeight="1">
      <c r="AX460" s="785" t="s">
        <v>4164</v>
      </c>
      <c r="AY460" s="4" t="s">
        <v>3877</v>
      </c>
      <c r="AZ460" s="4" t="s">
        <v>4168</v>
      </c>
      <c r="BA460" s="5" t="s">
        <v>4169</v>
      </c>
      <c r="BB460" s="5" t="s">
        <v>3050</v>
      </c>
      <c r="BC460" s="1271" t="s">
        <v>4170</v>
      </c>
    </row>
    <row r="461" spans="50:55" ht="19.5" customHeight="1">
      <c r="AX461" s="785" t="s">
        <v>4164</v>
      </c>
      <c r="AY461" s="4" t="s">
        <v>3877</v>
      </c>
      <c r="AZ461" s="4" t="s">
        <v>4171</v>
      </c>
      <c r="BA461" s="5" t="s">
        <v>4172</v>
      </c>
      <c r="BB461" s="5" t="s">
        <v>720</v>
      </c>
      <c r="BC461" s="1271" t="s">
        <v>4089</v>
      </c>
    </row>
    <row r="462" spans="50:55" ht="19.5" customHeight="1">
      <c r="AX462" s="785" t="s">
        <v>4164</v>
      </c>
      <c r="AY462" s="4" t="s">
        <v>3877</v>
      </c>
      <c r="AZ462" s="4" t="s">
        <v>4173</v>
      </c>
      <c r="BA462" s="5" t="s">
        <v>4174</v>
      </c>
      <c r="BB462" s="5" t="s">
        <v>708</v>
      </c>
      <c r="BC462" s="1271" t="s">
        <v>4175</v>
      </c>
    </row>
    <row r="463" spans="50:55" ht="19.5" customHeight="1">
      <c r="AX463" s="785" t="s">
        <v>4176</v>
      </c>
      <c r="AY463" s="4" t="s">
        <v>3234</v>
      </c>
      <c r="AZ463" s="4" t="s">
        <v>4177</v>
      </c>
      <c r="BA463" s="5" t="s">
        <v>4178</v>
      </c>
      <c r="BB463" s="5" t="s">
        <v>3052</v>
      </c>
      <c r="BC463" s="1271" t="s">
        <v>4179</v>
      </c>
    </row>
    <row r="464" spans="50:55" ht="19.5" customHeight="1">
      <c r="AX464" s="785" t="s">
        <v>4176</v>
      </c>
      <c r="AY464" s="4" t="s">
        <v>3234</v>
      </c>
      <c r="AZ464" s="4" t="s">
        <v>4180</v>
      </c>
      <c r="BA464" s="5" t="s">
        <v>4181</v>
      </c>
      <c r="BB464" s="5" t="s">
        <v>3052</v>
      </c>
      <c r="BC464" s="1271" t="s">
        <v>4179</v>
      </c>
    </row>
    <row r="465" spans="50:55" ht="19.5" customHeight="1">
      <c r="AX465" s="785" t="s">
        <v>4176</v>
      </c>
      <c r="AY465" s="4" t="s">
        <v>3234</v>
      </c>
      <c r="AZ465" s="4" t="s">
        <v>4182</v>
      </c>
      <c r="BA465" s="5" t="s">
        <v>4183</v>
      </c>
      <c r="BB465" s="5" t="s">
        <v>3052</v>
      </c>
      <c r="BC465" s="1271" t="s">
        <v>4179</v>
      </c>
    </row>
    <row r="466" spans="50:55" ht="19.5" customHeight="1">
      <c r="AX466" s="785" t="s">
        <v>4176</v>
      </c>
      <c r="AY466" s="4" t="s">
        <v>3234</v>
      </c>
      <c r="AZ466" s="4" t="s">
        <v>4184</v>
      </c>
      <c r="BA466" s="5" t="s">
        <v>4185</v>
      </c>
      <c r="BB466" s="5" t="s">
        <v>3052</v>
      </c>
      <c r="BC466" s="1271" t="s">
        <v>4179</v>
      </c>
    </row>
    <row r="467" spans="50:55" ht="19.5" customHeight="1">
      <c r="AX467" s="785" t="s">
        <v>4176</v>
      </c>
      <c r="AY467" s="4" t="s">
        <v>3234</v>
      </c>
      <c r="AZ467" s="4" t="s">
        <v>4186</v>
      </c>
      <c r="BA467" s="5" t="s">
        <v>4187</v>
      </c>
      <c r="BB467" s="5" t="s">
        <v>3054</v>
      </c>
      <c r="BC467" s="1271" t="s">
        <v>4188</v>
      </c>
    </row>
    <row r="468" spans="50:55" ht="19.5" customHeight="1">
      <c r="AX468" s="785" t="s">
        <v>4176</v>
      </c>
      <c r="AY468" s="4" t="s">
        <v>3234</v>
      </c>
      <c r="AZ468" s="4" t="s">
        <v>4189</v>
      </c>
      <c r="BA468" s="5" t="s">
        <v>4190</v>
      </c>
      <c r="BB468" s="5" t="s">
        <v>3053</v>
      </c>
      <c r="BC468" s="1271" t="s">
        <v>4191</v>
      </c>
    </row>
    <row r="469" spans="50:55" ht="19.5" customHeight="1">
      <c r="AX469" s="785" t="s">
        <v>4192</v>
      </c>
      <c r="AY469" s="4" t="s">
        <v>3878</v>
      </c>
      <c r="AZ469" s="4" t="s">
        <v>4193</v>
      </c>
      <c r="BA469" s="5" t="s">
        <v>4194</v>
      </c>
      <c r="BB469" s="5" t="s">
        <v>4195</v>
      </c>
      <c r="BC469" s="1271" t="s">
        <v>4196</v>
      </c>
    </row>
    <row r="470" spans="50:55" ht="19.5" customHeight="1">
      <c r="AX470" s="785" t="s">
        <v>4192</v>
      </c>
      <c r="AY470" s="4" t="s">
        <v>3878</v>
      </c>
      <c r="AZ470" s="4" t="s">
        <v>4197</v>
      </c>
      <c r="BA470" s="5" t="s">
        <v>4198</v>
      </c>
      <c r="BB470" s="5" t="s">
        <v>4199</v>
      </c>
      <c r="BC470" s="1271" t="s">
        <v>4200</v>
      </c>
    </row>
    <row r="471" spans="50:55" ht="19.5" customHeight="1">
      <c r="AX471" s="785" t="s">
        <v>4192</v>
      </c>
      <c r="AY471" s="4" t="s">
        <v>3878</v>
      </c>
      <c r="AZ471" s="4" t="s">
        <v>4201</v>
      </c>
      <c r="BA471" s="5" t="s">
        <v>4202</v>
      </c>
      <c r="BB471" s="5" t="s">
        <v>4078</v>
      </c>
      <c r="BC471" s="1271" t="s">
        <v>3429</v>
      </c>
    </row>
    <row r="472" spans="50:55" ht="19.5" customHeight="1">
      <c r="AX472" s="785" t="s">
        <v>4192</v>
      </c>
      <c r="AY472" s="4" t="s">
        <v>3878</v>
      </c>
      <c r="AZ472" s="4" t="s">
        <v>4203</v>
      </c>
      <c r="BA472" s="5" t="s">
        <v>4204</v>
      </c>
      <c r="BB472" s="5" t="s">
        <v>705</v>
      </c>
      <c r="BC472" s="1271" t="s">
        <v>4205</v>
      </c>
    </row>
    <row r="473" spans="50:55" ht="19.5" customHeight="1">
      <c r="AX473" s="785" t="s">
        <v>4192</v>
      </c>
      <c r="AY473" s="4" t="s">
        <v>3878</v>
      </c>
      <c r="AZ473" s="4" t="s">
        <v>4206</v>
      </c>
      <c r="BA473" s="5" t="s">
        <v>4207</v>
      </c>
      <c r="BB473" s="5" t="s">
        <v>4208</v>
      </c>
      <c r="BC473" s="1271" t="s">
        <v>4209</v>
      </c>
    </row>
    <row r="474" spans="50:55" ht="19.5" customHeight="1">
      <c r="AX474" s="785" t="s">
        <v>4192</v>
      </c>
      <c r="AY474" s="4" t="s">
        <v>3878</v>
      </c>
      <c r="AZ474" s="4" t="s">
        <v>4210</v>
      </c>
      <c r="BA474" s="5" t="s">
        <v>4211</v>
      </c>
      <c r="BB474" s="5" t="s">
        <v>4212</v>
      </c>
      <c r="BC474" s="1271" t="s">
        <v>4213</v>
      </c>
    </row>
    <row r="475" spans="50:55" ht="19.5" customHeight="1">
      <c r="AX475" s="785" t="s">
        <v>4192</v>
      </c>
      <c r="AY475" s="4" t="s">
        <v>3878</v>
      </c>
      <c r="AZ475" s="4" t="s">
        <v>4214</v>
      </c>
      <c r="BA475" s="5" t="s">
        <v>4215</v>
      </c>
      <c r="BB475" s="5" t="s">
        <v>4216</v>
      </c>
      <c r="BC475" s="1271" t="s">
        <v>4217</v>
      </c>
    </row>
    <row r="476" spans="50:55" ht="19.5" customHeight="1">
      <c r="AX476" s="785" t="s">
        <v>4192</v>
      </c>
      <c r="AY476" s="4" t="s">
        <v>3878</v>
      </c>
      <c r="AZ476" s="4" t="s">
        <v>4218</v>
      </c>
      <c r="BA476" s="5" t="s">
        <v>4219</v>
      </c>
      <c r="BB476" s="5" t="s">
        <v>4220</v>
      </c>
      <c r="BC476" s="1271" t="s">
        <v>4221</v>
      </c>
    </row>
    <row r="477" spans="50:55" ht="19.5" customHeight="1">
      <c r="AX477" s="785" t="s">
        <v>4192</v>
      </c>
      <c r="AY477" s="4" t="s">
        <v>3878</v>
      </c>
      <c r="AZ477" s="4" t="s">
        <v>4222</v>
      </c>
      <c r="BA477" s="5" t="s">
        <v>4223</v>
      </c>
      <c r="BB477" s="5" t="s">
        <v>4224</v>
      </c>
      <c r="BC477" s="1271" t="s">
        <v>4225</v>
      </c>
    </row>
    <row r="478" spans="50:55" ht="19.5" customHeight="1">
      <c r="AX478" s="785" t="s">
        <v>4226</v>
      </c>
      <c r="AY478" s="4" t="s">
        <v>3879</v>
      </c>
      <c r="AZ478" s="4" t="s">
        <v>4227</v>
      </c>
      <c r="BA478" s="5" t="s">
        <v>4228</v>
      </c>
      <c r="BB478" s="5" t="s">
        <v>3033</v>
      </c>
      <c r="BC478" s="1271" t="s">
        <v>4094</v>
      </c>
    </row>
    <row r="479" spans="50:55" ht="19.5" customHeight="1">
      <c r="AX479" s="785" t="s">
        <v>4226</v>
      </c>
      <c r="AY479" s="4" t="s">
        <v>3879</v>
      </c>
      <c r="AZ479" s="4" t="s">
        <v>4229</v>
      </c>
      <c r="BA479" s="5" t="s">
        <v>4230</v>
      </c>
      <c r="BB479" s="5" t="s">
        <v>4078</v>
      </c>
      <c r="BC479" s="1271" t="s">
        <v>3429</v>
      </c>
    </row>
    <row r="480" spans="50:55" ht="19.5" customHeight="1">
      <c r="AX480" s="785" t="s">
        <v>4226</v>
      </c>
      <c r="AY480" s="4" t="s">
        <v>3879</v>
      </c>
      <c r="AZ480" s="4" t="s">
        <v>4231</v>
      </c>
      <c r="BA480" s="5" t="s">
        <v>4232</v>
      </c>
      <c r="BB480" s="5" t="s">
        <v>4078</v>
      </c>
      <c r="BC480" s="1271" t="s">
        <v>3429</v>
      </c>
    </row>
    <row r="481" spans="50:66" ht="19.5" customHeight="1">
      <c r="AX481" s="785" t="s">
        <v>4226</v>
      </c>
      <c r="AY481" s="4" t="s">
        <v>3879</v>
      </c>
      <c r="AZ481" s="4" t="s">
        <v>4233</v>
      </c>
      <c r="BA481" s="5" t="s">
        <v>4234</v>
      </c>
      <c r="BB481" s="5" t="s">
        <v>4078</v>
      </c>
      <c r="BC481" s="1271" t="s">
        <v>3429</v>
      </c>
    </row>
    <row r="482" spans="50:66" ht="19.5" customHeight="1">
      <c r="AX482" s="785" t="s">
        <v>4226</v>
      </c>
      <c r="AY482" s="4" t="s">
        <v>3879</v>
      </c>
      <c r="AZ482" s="4" t="s">
        <v>4235</v>
      </c>
      <c r="BA482" s="5" t="s">
        <v>4236</v>
      </c>
      <c r="BB482" s="5" t="s">
        <v>710</v>
      </c>
      <c r="BC482" s="1271" t="s">
        <v>4237</v>
      </c>
    </row>
    <row r="483" spans="50:66" ht="19.5" customHeight="1">
      <c r="AX483" s="785" t="s">
        <v>4226</v>
      </c>
      <c r="AY483" s="4" t="s">
        <v>3879</v>
      </c>
      <c r="AZ483" s="4" t="s">
        <v>4238</v>
      </c>
      <c r="BA483" s="5" t="s">
        <v>4239</v>
      </c>
      <c r="BB483" s="5" t="s">
        <v>4078</v>
      </c>
      <c r="BC483" s="1271" t="s">
        <v>3429</v>
      </c>
    </row>
    <row r="484" spans="50:66" ht="19.5" customHeight="1">
      <c r="AX484" s="785" t="s">
        <v>4240</v>
      </c>
      <c r="AY484" s="4" t="s">
        <v>3880</v>
      </c>
      <c r="AZ484" s="4" t="s">
        <v>4241</v>
      </c>
      <c r="BA484" s="5" t="s">
        <v>4242</v>
      </c>
      <c r="BB484" s="5" t="s">
        <v>4243</v>
      </c>
      <c r="BC484" s="1271" t="s">
        <v>4244</v>
      </c>
    </row>
    <row r="485" spans="50:66" ht="19.5" customHeight="1">
      <c r="AX485" s="785" t="s">
        <v>4240</v>
      </c>
      <c r="AY485" s="4" t="s">
        <v>3880</v>
      </c>
      <c r="AZ485" s="4" t="s">
        <v>4245</v>
      </c>
      <c r="BA485" s="5" t="s">
        <v>4246</v>
      </c>
      <c r="BB485" s="5" t="s">
        <v>4247</v>
      </c>
      <c r="BC485" s="1271" t="s">
        <v>4248</v>
      </c>
    </row>
    <row r="486" spans="50:66" ht="19.5" customHeight="1">
      <c r="AX486" s="785" t="s">
        <v>4240</v>
      </c>
      <c r="AY486" s="4" t="s">
        <v>3880</v>
      </c>
      <c r="AZ486" s="4" t="s">
        <v>4249</v>
      </c>
      <c r="BA486" s="5" t="s">
        <v>4250</v>
      </c>
      <c r="BB486" s="5" t="s">
        <v>4078</v>
      </c>
      <c r="BC486" s="1271" t="s">
        <v>3429</v>
      </c>
    </row>
    <row r="487" spans="50:66" ht="19.5" customHeight="1">
      <c r="AX487" s="785" t="s">
        <v>4240</v>
      </c>
      <c r="AY487" s="4" t="s">
        <v>3880</v>
      </c>
      <c r="AZ487" s="4" t="s">
        <v>4251</v>
      </c>
      <c r="BA487" s="5" t="s">
        <v>4252</v>
      </c>
      <c r="BB487" s="5" t="s">
        <v>4078</v>
      </c>
      <c r="BC487" s="1271" t="s">
        <v>3429</v>
      </c>
    </row>
    <row r="488" spans="50:66" ht="19.5" customHeight="1">
      <c r="AX488" s="785" t="s">
        <v>4253</v>
      </c>
      <c r="AY488" s="4" t="s">
        <v>3881</v>
      </c>
      <c r="AZ488" s="4" t="s">
        <v>4254</v>
      </c>
      <c r="BA488" s="5" t="s">
        <v>4255</v>
      </c>
      <c r="BB488" s="5" t="s">
        <v>1338</v>
      </c>
      <c r="BC488" s="1271" t="s">
        <v>4256</v>
      </c>
    </row>
    <row r="489" spans="50:66" ht="19.5" customHeight="1">
      <c r="AX489" s="785" t="s">
        <v>4253</v>
      </c>
      <c r="AY489" s="4" t="s">
        <v>3881</v>
      </c>
      <c r="AZ489" s="4" t="s">
        <v>4257</v>
      </c>
      <c r="BA489" s="5" t="s">
        <v>4258</v>
      </c>
      <c r="BB489" s="5" t="s">
        <v>3040</v>
      </c>
      <c r="BC489" s="1271" t="s">
        <v>4259</v>
      </c>
    </row>
    <row r="490" spans="50:66" ht="19.5" customHeight="1">
      <c r="AX490" s="785" t="s">
        <v>4253</v>
      </c>
      <c r="AY490" s="4" t="s">
        <v>3881</v>
      </c>
      <c r="AZ490" s="4" t="s">
        <v>4260</v>
      </c>
      <c r="BA490" s="5" t="s">
        <v>4261</v>
      </c>
      <c r="BB490" s="5" t="s">
        <v>4262</v>
      </c>
      <c r="BC490" s="1271" t="s">
        <v>4263</v>
      </c>
    </row>
    <row r="491" spans="50:66" ht="19.5" customHeight="1">
      <c r="AX491" s="785" t="s">
        <v>4253</v>
      </c>
      <c r="AY491" s="4" t="s">
        <v>3881</v>
      </c>
      <c r="AZ491" s="4" t="s">
        <v>4264</v>
      </c>
      <c r="BA491" s="5" t="s">
        <v>4265</v>
      </c>
      <c r="BB491" s="5" t="s">
        <v>4266</v>
      </c>
      <c r="BC491" s="1271" t="s">
        <v>4267</v>
      </c>
    </row>
    <row r="492" spans="50:66" ht="19.5" customHeight="1">
      <c r="AX492" s="785" t="s">
        <v>4253</v>
      </c>
      <c r="AY492" s="4" t="s">
        <v>3881</v>
      </c>
      <c r="AZ492" s="4" t="s">
        <v>4268</v>
      </c>
      <c r="BA492" s="5" t="s">
        <v>4269</v>
      </c>
      <c r="BB492" s="5" t="s">
        <v>1338</v>
      </c>
      <c r="BC492" s="1271" t="s">
        <v>4270</v>
      </c>
    </row>
    <row r="493" spans="50:66" ht="19.5" customHeight="1">
      <c r="AX493" s="981" t="s">
        <v>4253</v>
      </c>
      <c r="AY493" s="1257" t="s">
        <v>3881</v>
      </c>
      <c r="AZ493" s="1257" t="s">
        <v>4271</v>
      </c>
      <c r="BA493" s="984" t="s">
        <v>4272</v>
      </c>
      <c r="BB493" s="984" t="s">
        <v>710</v>
      </c>
      <c r="BC493" s="1272" t="s">
        <v>4237</v>
      </c>
    </row>
    <row r="494" spans="50:66" ht="19.5" customHeight="1">
      <c r="AX494" s="18" t="s">
        <v>4688</v>
      </c>
      <c r="AY494" s="18" t="s">
        <v>4689</v>
      </c>
      <c r="AZ494" s="18" t="s">
        <v>4690</v>
      </c>
      <c r="BA494" s="11" t="s">
        <v>4691</v>
      </c>
      <c r="BB494" s="11" t="s">
        <v>4692</v>
      </c>
      <c r="BC494" s="11" t="s">
        <v>4693</v>
      </c>
      <c r="BD494" s="11" t="s">
        <v>4694</v>
      </c>
      <c r="BE494" s="11" t="s">
        <v>4695</v>
      </c>
      <c r="BF494" s="11" t="s">
        <v>4696</v>
      </c>
      <c r="BG494" s="11" t="s">
        <v>4697</v>
      </c>
      <c r="BH494" s="11" t="s">
        <v>4698</v>
      </c>
      <c r="BI494" s="11" t="s">
        <v>4699</v>
      </c>
      <c r="BJ494" s="11" t="s">
        <v>4700</v>
      </c>
      <c r="BK494" s="11" t="s">
        <v>4701</v>
      </c>
      <c r="BL494" s="11" t="s">
        <v>4702</v>
      </c>
      <c r="BM494" s="11" t="s">
        <v>4703</v>
      </c>
      <c r="BN494" s="11" t="s">
        <v>4704</v>
      </c>
    </row>
    <row r="495" spans="50:66" ht="19.5" customHeight="1">
      <c r="AX495" s="18" t="s">
        <v>4360</v>
      </c>
    </row>
    <row r="496" spans="50:66" ht="19.5" customHeight="1">
      <c r="AX496" s="1010" t="s">
        <v>4361</v>
      </c>
      <c r="AY496" s="1010" t="s">
        <v>4376</v>
      </c>
      <c r="AZ496" s="1010" t="s">
        <v>4377</v>
      </c>
      <c r="BA496" s="1011" t="s">
        <v>4378</v>
      </c>
      <c r="BB496" s="1011" t="s">
        <v>4379</v>
      </c>
      <c r="BC496" s="1011" t="s">
        <v>4380</v>
      </c>
      <c r="BD496" s="1011" t="s">
        <v>4381</v>
      </c>
      <c r="BE496" s="1011" t="s">
        <v>4382</v>
      </c>
      <c r="BF496" s="1011" t="s">
        <v>4383</v>
      </c>
      <c r="BG496" s="1011" t="s">
        <v>4384</v>
      </c>
      <c r="BH496" s="1011" t="s">
        <v>4385</v>
      </c>
      <c r="BI496" s="1011" t="s">
        <v>4386</v>
      </c>
      <c r="BJ496" s="1011" t="s">
        <v>4387</v>
      </c>
      <c r="BK496" s="1011" t="s">
        <v>4388</v>
      </c>
      <c r="BL496" s="1011" t="s">
        <v>4389</v>
      </c>
      <c r="BM496" s="1011" t="s">
        <v>4390</v>
      </c>
      <c r="BN496" s="1011" t="s">
        <v>1479</v>
      </c>
    </row>
    <row r="497" spans="50:66" ht="19.5" customHeight="1">
      <c r="AX497" s="980" t="s">
        <v>3463</v>
      </c>
      <c r="AY497" s="780" t="s">
        <v>3463</v>
      </c>
      <c r="AZ497" s="980" t="s">
        <v>3463</v>
      </c>
      <c r="BA497" s="1016" t="s">
        <v>3463</v>
      </c>
      <c r="BB497" s="1016" t="s">
        <v>3463</v>
      </c>
      <c r="BC497" s="1016" t="s">
        <v>3463</v>
      </c>
      <c r="BD497" s="1017" t="s">
        <v>3463</v>
      </c>
      <c r="BE497" s="1017" t="s">
        <v>3463</v>
      </c>
      <c r="BF497" s="1017" t="s">
        <v>3463</v>
      </c>
      <c r="BG497" s="1017" t="s">
        <v>3463</v>
      </c>
      <c r="BH497" s="1017" t="s">
        <v>3463</v>
      </c>
      <c r="BI497" s="1016" t="s">
        <v>3463</v>
      </c>
      <c r="BJ497" s="1016" t="s">
        <v>3463</v>
      </c>
      <c r="BK497" s="1017" t="s">
        <v>3463</v>
      </c>
      <c r="BL497" s="1016" t="s">
        <v>3463</v>
      </c>
      <c r="BM497" s="1016" t="s">
        <v>3463</v>
      </c>
      <c r="BN497" s="1276" t="s">
        <v>3463</v>
      </c>
    </row>
    <row r="498" spans="50:66" ht="19.5" customHeight="1">
      <c r="AX498" s="785" t="s">
        <v>4362</v>
      </c>
      <c r="AY498" s="781" t="s">
        <v>4391</v>
      </c>
      <c r="AZ498" s="785" t="s">
        <v>4443</v>
      </c>
      <c r="BA498" s="783" t="s">
        <v>4451</v>
      </c>
      <c r="BB498" s="783" t="s">
        <v>4485</v>
      </c>
      <c r="BC498" s="783" t="s">
        <v>4507</v>
      </c>
      <c r="BD498" s="786" t="s">
        <v>4515</v>
      </c>
      <c r="BE498" s="786" t="s">
        <v>4520</v>
      </c>
      <c r="BF498" s="786" t="s">
        <v>4530</v>
      </c>
      <c r="BG498" s="786" t="s">
        <v>4552</v>
      </c>
      <c r="BH498" s="786" t="s">
        <v>4576</v>
      </c>
      <c r="BI498" s="783" t="s">
        <v>4603</v>
      </c>
      <c r="BJ498" s="783" t="s">
        <v>4647</v>
      </c>
      <c r="BK498" s="786" t="s">
        <v>4659</v>
      </c>
      <c r="BL498" s="783" t="s">
        <v>4670</v>
      </c>
      <c r="BM498" s="783" t="s">
        <v>4683</v>
      </c>
    </row>
    <row r="499" spans="50:66" ht="19.5" customHeight="1">
      <c r="AX499" s="785" t="s">
        <v>4363</v>
      </c>
      <c r="AY499" s="781" t="s">
        <v>4392</v>
      </c>
      <c r="AZ499" s="785" t="s">
        <v>4444</v>
      </c>
      <c r="BA499" s="783" t="s">
        <v>4452</v>
      </c>
      <c r="BB499" s="783" t="s">
        <v>4486</v>
      </c>
      <c r="BC499" s="783" t="s">
        <v>4508</v>
      </c>
      <c r="BD499" s="786" t="s">
        <v>4516</v>
      </c>
      <c r="BE499" s="786" t="s">
        <v>4521</v>
      </c>
      <c r="BF499" s="786" t="s">
        <v>4531</v>
      </c>
      <c r="BG499" s="786" t="s">
        <v>4553</v>
      </c>
      <c r="BH499" s="786" t="s">
        <v>4577</v>
      </c>
      <c r="BI499" s="783" t="s">
        <v>4604</v>
      </c>
      <c r="BJ499" s="783" t="s">
        <v>4648</v>
      </c>
      <c r="BK499" s="786" t="s">
        <v>4660</v>
      </c>
      <c r="BL499" s="783" t="s">
        <v>4671</v>
      </c>
      <c r="BM499" s="783" t="s">
        <v>4684</v>
      </c>
    </row>
    <row r="500" spans="50:66" ht="19.5" customHeight="1">
      <c r="AX500" s="785" t="s">
        <v>4364</v>
      </c>
      <c r="AY500" s="781" t="s">
        <v>4393</v>
      </c>
      <c r="AZ500" s="785" t="s">
        <v>4445</v>
      </c>
      <c r="BA500" s="783" t="s">
        <v>4453</v>
      </c>
      <c r="BB500" s="783" t="s">
        <v>4487</v>
      </c>
      <c r="BC500" s="783" t="s">
        <v>4509</v>
      </c>
      <c r="BD500" s="786" t="s">
        <v>4517</v>
      </c>
      <c r="BE500" s="786" t="s">
        <v>4522</v>
      </c>
      <c r="BF500" s="786" t="s">
        <v>4532</v>
      </c>
      <c r="BG500" s="786" t="s">
        <v>4554</v>
      </c>
      <c r="BH500" s="786" t="s">
        <v>4578</v>
      </c>
      <c r="BI500" s="783" t="s">
        <v>4605</v>
      </c>
      <c r="BJ500" s="783" t="s">
        <v>4649</v>
      </c>
      <c r="BK500" s="786" t="s">
        <v>4661</v>
      </c>
      <c r="BL500" s="783" t="s">
        <v>4672</v>
      </c>
      <c r="BM500" s="783" t="s">
        <v>4685</v>
      </c>
    </row>
    <row r="501" spans="50:66" ht="19.5" customHeight="1">
      <c r="AX501" s="785" t="s">
        <v>4365</v>
      </c>
      <c r="AY501" s="781" t="s">
        <v>4394</v>
      </c>
      <c r="AZ501" s="785" t="s">
        <v>4446</v>
      </c>
      <c r="BA501" s="783" t="s">
        <v>4454</v>
      </c>
      <c r="BB501" s="783" t="s">
        <v>4488</v>
      </c>
      <c r="BC501" s="783" t="s">
        <v>4510</v>
      </c>
      <c r="BD501" s="786" t="s">
        <v>4518</v>
      </c>
      <c r="BE501" s="786" t="s">
        <v>4523</v>
      </c>
      <c r="BF501" s="786" t="s">
        <v>4533</v>
      </c>
      <c r="BG501" s="786" t="s">
        <v>4555</v>
      </c>
      <c r="BH501" s="786" t="s">
        <v>4579</v>
      </c>
      <c r="BI501" s="783" t="s">
        <v>4606</v>
      </c>
      <c r="BJ501" s="783" t="s">
        <v>4650</v>
      </c>
      <c r="BK501" s="786" t="s">
        <v>4662</v>
      </c>
      <c r="BL501" s="783" t="s">
        <v>4673</v>
      </c>
      <c r="BM501" s="783" t="s">
        <v>4686</v>
      </c>
    </row>
    <row r="502" spans="50:66" ht="19.5" customHeight="1">
      <c r="AX502" s="785" t="s">
        <v>4366</v>
      </c>
      <c r="AY502" s="781" t="s">
        <v>4395</v>
      </c>
      <c r="AZ502" s="785" t="s">
        <v>4447</v>
      </c>
      <c r="BA502" s="783" t="s">
        <v>4455</v>
      </c>
      <c r="BB502" s="783" t="s">
        <v>4489</v>
      </c>
      <c r="BC502" s="783" t="s">
        <v>4511</v>
      </c>
      <c r="BD502" s="787" t="s">
        <v>4519</v>
      </c>
      <c r="BE502" s="786" t="s">
        <v>4524</v>
      </c>
      <c r="BF502" s="786" t="s">
        <v>4534</v>
      </c>
      <c r="BG502" s="786" t="s">
        <v>4556</v>
      </c>
      <c r="BH502" s="786" t="s">
        <v>4580</v>
      </c>
      <c r="BI502" s="783" t="s">
        <v>4607</v>
      </c>
      <c r="BJ502" s="783" t="s">
        <v>4651</v>
      </c>
      <c r="BK502" s="786" t="s">
        <v>4663</v>
      </c>
      <c r="BL502" s="783" t="s">
        <v>4674</v>
      </c>
      <c r="BM502" s="784" t="s">
        <v>4687</v>
      </c>
    </row>
    <row r="503" spans="50:66" ht="19.5" customHeight="1">
      <c r="AX503" s="785" t="s">
        <v>4367</v>
      </c>
      <c r="AY503" s="781" t="s">
        <v>4396</v>
      </c>
      <c r="AZ503" s="785" t="s">
        <v>4448</v>
      </c>
      <c r="BA503" s="783" t="s">
        <v>4456</v>
      </c>
      <c r="BB503" s="783" t="s">
        <v>4490</v>
      </c>
      <c r="BC503" s="783" t="s">
        <v>4512</v>
      </c>
      <c r="BE503" s="786" t="s">
        <v>4525</v>
      </c>
      <c r="BF503" s="786" t="s">
        <v>4535</v>
      </c>
      <c r="BG503" s="786" t="s">
        <v>4557</v>
      </c>
      <c r="BH503" s="786" t="s">
        <v>4581</v>
      </c>
      <c r="BI503" s="783" t="s">
        <v>4608</v>
      </c>
      <c r="BJ503" s="783" t="s">
        <v>4652</v>
      </c>
      <c r="BK503" s="786" t="s">
        <v>4664</v>
      </c>
      <c r="BL503" s="783" t="s">
        <v>4675</v>
      </c>
    </row>
    <row r="504" spans="50:66" ht="19.5" customHeight="1">
      <c r="AX504" s="785" t="s">
        <v>4353</v>
      </c>
      <c r="AY504" s="781" t="s">
        <v>4397</v>
      </c>
      <c r="AZ504" s="785" t="s">
        <v>4449</v>
      </c>
      <c r="BA504" s="783" t="s">
        <v>4457</v>
      </c>
      <c r="BB504" s="783" t="s">
        <v>4491</v>
      </c>
      <c r="BC504" s="783" t="s">
        <v>4513</v>
      </c>
      <c r="BE504" s="786" t="s">
        <v>4526</v>
      </c>
      <c r="BF504" s="786" t="s">
        <v>4536</v>
      </c>
      <c r="BG504" s="786" t="s">
        <v>4558</v>
      </c>
      <c r="BH504" s="786" t="s">
        <v>4582</v>
      </c>
      <c r="BI504" s="783" t="s">
        <v>4609</v>
      </c>
      <c r="BJ504" s="783" t="s">
        <v>4653</v>
      </c>
      <c r="BK504" s="786" t="s">
        <v>4665</v>
      </c>
      <c r="BL504" s="783" t="s">
        <v>4676</v>
      </c>
    </row>
    <row r="505" spans="50:66" ht="19.5" customHeight="1">
      <c r="AX505" s="785" t="s">
        <v>4368</v>
      </c>
      <c r="AY505" s="781" t="s">
        <v>4398</v>
      </c>
      <c r="AZ505" s="981" t="s">
        <v>4450</v>
      </c>
      <c r="BA505" s="783" t="s">
        <v>4458</v>
      </c>
      <c r="BB505" s="783" t="s">
        <v>4492</v>
      </c>
      <c r="BC505" s="784" t="s">
        <v>4514</v>
      </c>
      <c r="BE505" s="786" t="s">
        <v>4527</v>
      </c>
      <c r="BF505" s="786" t="s">
        <v>4537</v>
      </c>
      <c r="BG505" s="786" t="s">
        <v>4559</v>
      </c>
      <c r="BH505" s="786" t="s">
        <v>4355</v>
      </c>
      <c r="BI505" s="783" t="s">
        <v>4610</v>
      </c>
      <c r="BJ505" s="783" t="s">
        <v>4654</v>
      </c>
      <c r="BK505" s="786" t="s">
        <v>4666</v>
      </c>
      <c r="BL505" s="783" t="s">
        <v>4677</v>
      </c>
    </row>
    <row r="506" spans="50:66" ht="19.5" customHeight="1">
      <c r="AX506" s="785" t="s">
        <v>4369</v>
      </c>
      <c r="AY506" s="781" t="s">
        <v>4399</v>
      </c>
      <c r="BA506" s="783" t="s">
        <v>4459</v>
      </c>
      <c r="BB506" s="783" t="s">
        <v>4493</v>
      </c>
      <c r="BE506" s="786" t="s">
        <v>4528</v>
      </c>
      <c r="BF506" s="786" t="s">
        <v>4538</v>
      </c>
      <c r="BG506" s="786" t="s">
        <v>4560</v>
      </c>
      <c r="BH506" s="786" t="s">
        <v>4583</v>
      </c>
      <c r="BI506" s="783" t="s">
        <v>4611</v>
      </c>
      <c r="BJ506" s="783" t="s">
        <v>4655</v>
      </c>
      <c r="BK506" s="786" t="s">
        <v>4667</v>
      </c>
      <c r="BL506" s="783" t="s">
        <v>4678</v>
      </c>
    </row>
    <row r="507" spans="50:66" ht="19.5" customHeight="1">
      <c r="AX507" s="785" t="s">
        <v>4370</v>
      </c>
      <c r="AY507" s="781" t="s">
        <v>4400</v>
      </c>
      <c r="BA507" s="783" t="s">
        <v>4460</v>
      </c>
      <c r="BB507" s="783" t="s">
        <v>4494</v>
      </c>
      <c r="BE507" s="787" t="s">
        <v>4529</v>
      </c>
      <c r="BF507" s="786" t="s">
        <v>4539</v>
      </c>
      <c r="BG507" s="786" t="s">
        <v>4561</v>
      </c>
      <c r="BH507" s="786" t="s">
        <v>4584</v>
      </c>
      <c r="BI507" s="783" t="s">
        <v>4612</v>
      </c>
      <c r="BJ507" s="783" t="s">
        <v>4656</v>
      </c>
      <c r="BK507" s="786" t="s">
        <v>4668</v>
      </c>
      <c r="BL507" s="783" t="s">
        <v>4679</v>
      </c>
    </row>
    <row r="508" spans="50:66" ht="19.5" customHeight="1">
      <c r="AX508" s="785" t="s">
        <v>4371</v>
      </c>
      <c r="AY508" s="781" t="s">
        <v>4401</v>
      </c>
      <c r="BA508" s="783" t="s">
        <v>4461</v>
      </c>
      <c r="BB508" s="783" t="s">
        <v>4495</v>
      </c>
      <c r="BF508" s="786" t="s">
        <v>4540</v>
      </c>
      <c r="BG508" s="786" t="s">
        <v>4562</v>
      </c>
      <c r="BH508" s="786" t="s">
        <v>4585</v>
      </c>
      <c r="BI508" s="783" t="s">
        <v>4613</v>
      </c>
      <c r="BJ508" s="783" t="s">
        <v>4657</v>
      </c>
      <c r="BK508" s="787" t="s">
        <v>4669</v>
      </c>
      <c r="BL508" s="783" t="s">
        <v>4680</v>
      </c>
    </row>
    <row r="509" spans="50:66" ht="19.5" customHeight="1">
      <c r="AX509" s="785" t="s">
        <v>4372</v>
      </c>
      <c r="AY509" s="781" t="s">
        <v>4402</v>
      </c>
      <c r="BA509" s="783" t="s">
        <v>4462</v>
      </c>
      <c r="BB509" s="783" t="s">
        <v>4496</v>
      </c>
      <c r="BF509" s="786" t="s">
        <v>4541</v>
      </c>
      <c r="BG509" s="786" t="s">
        <v>4563</v>
      </c>
      <c r="BH509" s="786" t="s">
        <v>4586</v>
      </c>
      <c r="BI509" s="783" t="s">
        <v>4614</v>
      </c>
      <c r="BJ509" s="784" t="s">
        <v>4658</v>
      </c>
      <c r="BL509" s="783" t="s">
        <v>4681</v>
      </c>
    </row>
    <row r="510" spans="50:66" ht="19.5" customHeight="1">
      <c r="AX510" s="785" t="s">
        <v>4373</v>
      </c>
      <c r="AY510" s="781" t="s">
        <v>4403</v>
      </c>
      <c r="BA510" s="783" t="s">
        <v>4463</v>
      </c>
      <c r="BB510" s="783" t="s">
        <v>4497</v>
      </c>
      <c r="BF510" s="786" t="s">
        <v>4542</v>
      </c>
      <c r="BG510" s="786" t="s">
        <v>4564</v>
      </c>
      <c r="BH510" s="786" t="s">
        <v>4587</v>
      </c>
      <c r="BI510" s="783" t="s">
        <v>4615</v>
      </c>
      <c r="BL510" s="784" t="s">
        <v>4682</v>
      </c>
    </row>
    <row r="511" spans="50:66" ht="19.5" customHeight="1">
      <c r="AX511" s="785" t="s">
        <v>4374</v>
      </c>
      <c r="AY511" s="781" t="s">
        <v>4404</v>
      </c>
      <c r="BA511" s="783" t="s">
        <v>4464</v>
      </c>
      <c r="BB511" s="783" t="s">
        <v>4498</v>
      </c>
      <c r="BF511" s="786" t="s">
        <v>4543</v>
      </c>
      <c r="BG511" s="786" t="s">
        <v>4565</v>
      </c>
      <c r="BH511" s="786" t="s">
        <v>4588</v>
      </c>
      <c r="BI511" s="783" t="s">
        <v>4616</v>
      </c>
    </row>
    <row r="512" spans="50:66" ht="19.5" customHeight="1">
      <c r="AX512" s="981" t="s">
        <v>4375</v>
      </c>
      <c r="AY512" s="781" t="s">
        <v>4405</v>
      </c>
      <c r="BA512" s="783" t="s">
        <v>4465</v>
      </c>
      <c r="BB512" s="783" t="s">
        <v>4499</v>
      </c>
      <c r="BF512" s="786" t="s">
        <v>4544</v>
      </c>
      <c r="BG512" s="786" t="s">
        <v>4566</v>
      </c>
      <c r="BH512" s="786" t="s">
        <v>4589</v>
      </c>
      <c r="BI512" s="783" t="s">
        <v>4617</v>
      </c>
    </row>
    <row r="513" spans="51:61" ht="19.5" customHeight="1">
      <c r="AY513" s="781" t="s">
        <v>4406</v>
      </c>
      <c r="BA513" s="783" t="s">
        <v>4466</v>
      </c>
      <c r="BB513" s="783" t="s">
        <v>4500</v>
      </c>
      <c r="BF513" s="786" t="s">
        <v>4545</v>
      </c>
      <c r="BG513" s="786" t="s">
        <v>4567</v>
      </c>
      <c r="BH513" s="786" t="s">
        <v>4590</v>
      </c>
      <c r="BI513" s="783" t="s">
        <v>4618</v>
      </c>
    </row>
    <row r="514" spans="51:61" ht="19.5" customHeight="1">
      <c r="AY514" s="781" t="s">
        <v>4407</v>
      </c>
      <c r="BA514" s="783" t="s">
        <v>4467</v>
      </c>
      <c r="BB514" s="783" t="s">
        <v>4501</v>
      </c>
      <c r="BF514" s="786" t="s">
        <v>4546</v>
      </c>
      <c r="BG514" s="786" t="s">
        <v>4568</v>
      </c>
      <c r="BH514" s="786" t="s">
        <v>4591</v>
      </c>
      <c r="BI514" s="783" t="s">
        <v>4619</v>
      </c>
    </row>
    <row r="515" spans="51:61" ht="19.5" customHeight="1">
      <c r="AY515" s="781" t="s">
        <v>4408</v>
      </c>
      <c r="BA515" s="783" t="s">
        <v>4468</v>
      </c>
      <c r="BB515" s="783" t="s">
        <v>4502</v>
      </c>
      <c r="BF515" s="786" t="s">
        <v>4547</v>
      </c>
      <c r="BG515" s="786" t="s">
        <v>4569</v>
      </c>
      <c r="BH515" s="786" t="s">
        <v>4592</v>
      </c>
      <c r="BI515" s="783" t="s">
        <v>4620</v>
      </c>
    </row>
    <row r="516" spans="51:61" ht="19.5" customHeight="1">
      <c r="AY516" s="781" t="s">
        <v>4409</v>
      </c>
      <c r="BA516" s="783" t="s">
        <v>4469</v>
      </c>
      <c r="BB516" s="783" t="s">
        <v>4503</v>
      </c>
      <c r="BF516" s="786" t="s">
        <v>4548</v>
      </c>
      <c r="BG516" s="786" t="s">
        <v>4570</v>
      </c>
      <c r="BH516" s="786" t="s">
        <v>4593</v>
      </c>
      <c r="BI516" s="783" t="s">
        <v>4621</v>
      </c>
    </row>
    <row r="517" spans="51:61" ht="19.5" customHeight="1">
      <c r="AY517" s="781" t="s">
        <v>4410</v>
      </c>
      <c r="BA517" s="783" t="s">
        <v>4470</v>
      </c>
      <c r="BB517" s="783" t="s">
        <v>4504</v>
      </c>
      <c r="BF517" s="786" t="s">
        <v>4549</v>
      </c>
      <c r="BG517" s="786" t="s">
        <v>4571</v>
      </c>
      <c r="BH517" s="786" t="s">
        <v>4594</v>
      </c>
      <c r="BI517" s="783" t="s">
        <v>4622</v>
      </c>
    </row>
    <row r="518" spans="51:61" ht="19.5" customHeight="1">
      <c r="AY518" s="781" t="s">
        <v>4411</v>
      </c>
      <c r="BA518" s="783" t="s">
        <v>4471</v>
      </c>
      <c r="BB518" s="783" t="s">
        <v>4505</v>
      </c>
      <c r="BF518" s="786" t="s">
        <v>4550</v>
      </c>
      <c r="BG518" s="786" t="s">
        <v>4572</v>
      </c>
      <c r="BH518" s="786" t="s">
        <v>4595</v>
      </c>
      <c r="BI518" s="783" t="s">
        <v>4623</v>
      </c>
    </row>
    <row r="519" spans="51:61" ht="19.5" customHeight="1">
      <c r="AY519" s="781" t="s">
        <v>4412</v>
      </c>
      <c r="BA519" s="783" t="s">
        <v>4472</v>
      </c>
      <c r="BB519" s="784" t="s">
        <v>4506</v>
      </c>
      <c r="BF519" s="787" t="s">
        <v>4551</v>
      </c>
      <c r="BG519" s="786" t="s">
        <v>4573</v>
      </c>
      <c r="BH519" s="786" t="s">
        <v>4596</v>
      </c>
      <c r="BI519" s="783" t="s">
        <v>4624</v>
      </c>
    </row>
    <row r="520" spans="51:61" ht="19.5" customHeight="1">
      <c r="AY520" s="781" t="s">
        <v>4413</v>
      </c>
      <c r="BA520" s="783" t="s">
        <v>4473</v>
      </c>
      <c r="BG520" s="786" t="s">
        <v>4574</v>
      </c>
      <c r="BH520" s="786" t="s">
        <v>4597</v>
      </c>
      <c r="BI520" s="783" t="s">
        <v>4625</v>
      </c>
    </row>
    <row r="521" spans="51:61" ht="19.5" customHeight="1">
      <c r="AY521" s="781" t="s">
        <v>4414</v>
      </c>
      <c r="BA521" s="783" t="s">
        <v>4474</v>
      </c>
      <c r="BG521" s="787" t="s">
        <v>4575</v>
      </c>
      <c r="BH521" s="786" t="s">
        <v>4598</v>
      </c>
      <c r="BI521" s="783" t="s">
        <v>4626</v>
      </c>
    </row>
    <row r="522" spans="51:61" ht="19.5" customHeight="1">
      <c r="AY522" s="781" t="s">
        <v>4415</v>
      </c>
      <c r="BA522" s="783" t="s">
        <v>4475</v>
      </c>
      <c r="BH522" s="786" t="s">
        <v>4599</v>
      </c>
      <c r="BI522" s="783" t="s">
        <v>4627</v>
      </c>
    </row>
    <row r="523" spans="51:61" ht="19.5" customHeight="1">
      <c r="AY523" s="781" t="s">
        <v>4416</v>
      </c>
      <c r="BA523" s="783" t="s">
        <v>4476</v>
      </c>
      <c r="BH523" s="786" t="s">
        <v>4600</v>
      </c>
      <c r="BI523" s="783" t="s">
        <v>4628</v>
      </c>
    </row>
    <row r="524" spans="51:61" ht="19.5" customHeight="1">
      <c r="AY524" s="781" t="s">
        <v>4417</v>
      </c>
      <c r="BA524" s="783" t="s">
        <v>4477</v>
      </c>
      <c r="BH524" s="786" t="s">
        <v>4601</v>
      </c>
      <c r="BI524" s="783" t="s">
        <v>4629</v>
      </c>
    </row>
    <row r="525" spans="51:61" ht="19.5" customHeight="1">
      <c r="AY525" s="781" t="s">
        <v>4418</v>
      </c>
      <c r="BA525" s="783" t="s">
        <v>4478</v>
      </c>
      <c r="BH525" s="787" t="s">
        <v>4602</v>
      </c>
      <c r="BI525" s="783" t="s">
        <v>4630</v>
      </c>
    </row>
    <row r="526" spans="51:61" ht="19.5" customHeight="1">
      <c r="AY526" s="781" t="s">
        <v>4419</v>
      </c>
      <c r="BA526" s="783" t="s">
        <v>4479</v>
      </c>
      <c r="BI526" s="783" t="s">
        <v>4631</v>
      </c>
    </row>
    <row r="527" spans="51:61" ht="19.5" customHeight="1">
      <c r="AY527" s="781" t="s">
        <v>4420</v>
      </c>
      <c r="BA527" s="783" t="s">
        <v>4480</v>
      </c>
      <c r="BI527" s="783" t="s">
        <v>4632</v>
      </c>
    </row>
    <row r="528" spans="51:61" ht="19.5" customHeight="1">
      <c r="AY528" s="781" t="s">
        <v>4421</v>
      </c>
      <c r="BA528" s="783" t="s">
        <v>4481</v>
      </c>
      <c r="BI528" s="783" t="s">
        <v>4633</v>
      </c>
    </row>
    <row r="529" spans="51:61" ht="19.5" customHeight="1">
      <c r="AY529" s="781" t="s">
        <v>4422</v>
      </c>
      <c r="BA529" s="783" t="s">
        <v>4482</v>
      </c>
      <c r="BI529" s="783" t="s">
        <v>4634</v>
      </c>
    </row>
    <row r="530" spans="51:61" ht="19.5" customHeight="1">
      <c r="AY530" s="781" t="s">
        <v>4423</v>
      </c>
      <c r="BA530" s="783" t="s">
        <v>4483</v>
      </c>
      <c r="BI530" s="783" t="s">
        <v>4635</v>
      </c>
    </row>
    <row r="531" spans="51:61" ht="19.5" customHeight="1">
      <c r="AY531" s="781" t="s">
        <v>4424</v>
      </c>
      <c r="BA531" s="784" t="s">
        <v>4484</v>
      </c>
      <c r="BI531" s="783" t="s">
        <v>4636</v>
      </c>
    </row>
    <row r="532" spans="51:61" ht="19.5" customHeight="1">
      <c r="AY532" s="781" t="s">
        <v>4425</v>
      </c>
      <c r="BI532" s="783" t="s">
        <v>4637</v>
      </c>
    </row>
    <row r="533" spans="51:61" ht="19.5" customHeight="1">
      <c r="AY533" s="781" t="s">
        <v>4426</v>
      </c>
      <c r="BI533" s="783" t="s">
        <v>4638</v>
      </c>
    </row>
    <row r="534" spans="51:61" ht="19.5" customHeight="1">
      <c r="AY534" s="781" t="s">
        <v>4427</v>
      </c>
      <c r="BI534" s="783" t="s">
        <v>4639</v>
      </c>
    </row>
    <row r="535" spans="51:61" ht="19.5" customHeight="1">
      <c r="AY535" s="781" t="s">
        <v>4428</v>
      </c>
      <c r="BI535" s="783" t="s">
        <v>4640</v>
      </c>
    </row>
    <row r="536" spans="51:61" ht="19.5" customHeight="1">
      <c r="AY536" s="781" t="s">
        <v>4429</v>
      </c>
      <c r="BI536" s="783" t="s">
        <v>4641</v>
      </c>
    </row>
    <row r="537" spans="51:61" ht="19.5" customHeight="1">
      <c r="AY537" s="781" t="s">
        <v>4430</v>
      </c>
      <c r="BI537" s="783" t="s">
        <v>4642</v>
      </c>
    </row>
    <row r="538" spans="51:61" ht="19.5" customHeight="1">
      <c r="AY538" s="781" t="s">
        <v>4431</v>
      </c>
      <c r="BI538" s="783" t="s">
        <v>4643</v>
      </c>
    </row>
    <row r="539" spans="51:61" ht="19.5" customHeight="1">
      <c r="AY539" s="781" t="s">
        <v>4432</v>
      </c>
      <c r="BI539" s="783" t="s">
        <v>4644</v>
      </c>
    </row>
    <row r="540" spans="51:61" ht="19.5" customHeight="1">
      <c r="AY540" s="781" t="s">
        <v>4433</v>
      </c>
      <c r="BI540" s="783" t="s">
        <v>4645</v>
      </c>
    </row>
    <row r="541" spans="51:61" ht="19.5" customHeight="1">
      <c r="AY541" s="781" t="s">
        <v>4434</v>
      </c>
      <c r="BI541" s="784" t="s">
        <v>4646</v>
      </c>
    </row>
    <row r="542" spans="51:61" ht="19.5" customHeight="1">
      <c r="AY542" s="781" t="s">
        <v>4435</v>
      </c>
    </row>
    <row r="543" spans="51:61" ht="19.5" customHeight="1">
      <c r="AY543" s="781" t="s">
        <v>4436</v>
      </c>
    </row>
    <row r="544" spans="51:61" ht="19.5" customHeight="1">
      <c r="AY544" s="781" t="s">
        <v>4437</v>
      </c>
    </row>
    <row r="545" spans="50:53" ht="19.5" customHeight="1">
      <c r="AY545" s="781" t="s">
        <v>4438</v>
      </c>
    </row>
    <row r="546" spans="50:53" ht="19.5" customHeight="1">
      <c r="AY546" s="782" t="s">
        <v>4439</v>
      </c>
    </row>
    <row r="548" spans="50:53" ht="19.5" customHeight="1">
      <c r="AX548" s="18" t="s">
        <v>4440</v>
      </c>
    </row>
    <row r="549" spans="50:53" ht="19.5" customHeight="1">
      <c r="AX549" s="980" t="s">
        <v>4349</v>
      </c>
      <c r="AY549" s="1036"/>
      <c r="AZ549" s="1036"/>
      <c r="BA549" s="1161" t="str">
        <f>""</f>
        <v/>
      </c>
    </row>
    <row r="550" spans="50:53" ht="19.5" customHeight="1">
      <c r="AX550" s="785" t="s">
        <v>4010</v>
      </c>
      <c r="AY550" s="4" t="s">
        <v>4362</v>
      </c>
      <c r="AZ550" s="4" t="s">
        <v>4441</v>
      </c>
      <c r="BA550" s="1271" t="s">
        <v>4350</v>
      </c>
    </row>
    <row r="551" spans="50:53" ht="19.5" customHeight="1">
      <c r="AX551" s="785" t="s">
        <v>4016</v>
      </c>
      <c r="AY551" s="4" t="s">
        <v>4363</v>
      </c>
      <c r="AZ551" s="4" t="s">
        <v>4442</v>
      </c>
      <c r="BA551" s="1271" t="s">
        <v>1325</v>
      </c>
    </row>
    <row r="552" spans="50:53" ht="19.5" customHeight="1">
      <c r="AX552" s="785" t="s">
        <v>4020</v>
      </c>
      <c r="AY552" s="4" t="s">
        <v>4364</v>
      </c>
      <c r="AZ552" s="4" t="s">
        <v>4442</v>
      </c>
      <c r="BA552" s="1271" t="s">
        <v>1325</v>
      </c>
    </row>
    <row r="553" spans="50:53" ht="19.5" customHeight="1">
      <c r="AX553" s="785" t="s">
        <v>4051</v>
      </c>
      <c r="AY553" s="4" t="s">
        <v>4365</v>
      </c>
      <c r="AZ553" s="4" t="s">
        <v>4442</v>
      </c>
      <c r="BA553" s="1271" t="s">
        <v>1325</v>
      </c>
    </row>
    <row r="554" spans="50:53" ht="19.5" customHeight="1">
      <c r="AX554" s="785" t="s">
        <v>4060</v>
      </c>
      <c r="AY554" s="4" t="s">
        <v>4366</v>
      </c>
      <c r="AZ554" s="4" t="s">
        <v>4442</v>
      </c>
      <c r="BA554" s="1271" t="s">
        <v>1325</v>
      </c>
    </row>
    <row r="555" spans="50:53" ht="19.5" customHeight="1">
      <c r="AX555" s="785" t="s">
        <v>4064</v>
      </c>
      <c r="AY555" s="4" t="s">
        <v>4367</v>
      </c>
      <c r="AZ555" s="4" t="s">
        <v>4442</v>
      </c>
      <c r="BA555" s="1271" t="s">
        <v>1325</v>
      </c>
    </row>
    <row r="556" spans="50:53" ht="19.5" customHeight="1">
      <c r="AX556" s="785" t="s">
        <v>4079</v>
      </c>
      <c r="AY556" s="4" t="s">
        <v>4353</v>
      </c>
      <c r="AZ556" s="4" t="s">
        <v>4442</v>
      </c>
      <c r="BA556" s="1271" t="s">
        <v>1325</v>
      </c>
    </row>
    <row r="557" spans="50:53" ht="19.5" customHeight="1">
      <c r="AX557" s="785" t="s">
        <v>4095</v>
      </c>
      <c r="AY557" s="4" t="s">
        <v>4368</v>
      </c>
      <c r="AZ557" s="4" t="s">
        <v>4442</v>
      </c>
      <c r="BA557" s="1271" t="s">
        <v>1325</v>
      </c>
    </row>
    <row r="558" spans="50:53" ht="19.5" customHeight="1">
      <c r="AX558" s="785" t="s">
        <v>4100</v>
      </c>
      <c r="AY558" s="4" t="s">
        <v>4369</v>
      </c>
      <c r="AZ558" s="4" t="s">
        <v>4442</v>
      </c>
      <c r="BA558" s="1271" t="s">
        <v>1325</v>
      </c>
    </row>
    <row r="559" spans="50:53" ht="19.5" customHeight="1">
      <c r="AX559" s="785" t="s">
        <v>4125</v>
      </c>
      <c r="AY559" s="4" t="s">
        <v>4370</v>
      </c>
      <c r="AZ559" s="4" t="s">
        <v>4441</v>
      </c>
      <c r="BA559" s="1271" t="s">
        <v>4350</v>
      </c>
    </row>
    <row r="560" spans="50:53" ht="19.5" customHeight="1">
      <c r="AX560" s="785" t="s">
        <v>4148</v>
      </c>
      <c r="AY560" s="4" t="s">
        <v>4371</v>
      </c>
      <c r="AZ560" s="4" t="s">
        <v>4441</v>
      </c>
      <c r="BA560" s="1271" t="s">
        <v>4350</v>
      </c>
    </row>
    <row r="561" spans="50:53" ht="19.5" customHeight="1">
      <c r="AX561" s="785" t="s">
        <v>4164</v>
      </c>
      <c r="AY561" s="4" t="s">
        <v>4372</v>
      </c>
      <c r="AZ561" s="4" t="s">
        <v>4441</v>
      </c>
      <c r="BA561" s="1271" t="s">
        <v>4350</v>
      </c>
    </row>
    <row r="562" spans="50:53" ht="19.5" customHeight="1">
      <c r="AX562" s="785" t="s">
        <v>4176</v>
      </c>
      <c r="AY562" s="4" t="s">
        <v>4373</v>
      </c>
      <c r="AZ562" s="4" t="s">
        <v>4441</v>
      </c>
      <c r="BA562" s="1271" t="s">
        <v>4350</v>
      </c>
    </row>
    <row r="563" spans="50:53" ht="19.5" customHeight="1">
      <c r="AX563" s="785" t="s">
        <v>4192</v>
      </c>
      <c r="AY563" s="4" t="s">
        <v>4374</v>
      </c>
      <c r="AZ563" s="4" t="s">
        <v>4441</v>
      </c>
      <c r="BA563" s="1271" t="s">
        <v>4350</v>
      </c>
    </row>
    <row r="564" spans="50:53" ht="19.5" customHeight="1">
      <c r="AX564" s="981" t="s">
        <v>4226</v>
      </c>
      <c r="AY564" s="1257" t="s">
        <v>4375</v>
      </c>
      <c r="AZ564" s="1257" t="s">
        <v>4441</v>
      </c>
      <c r="BA564" s="1272" t="s">
        <v>4350</v>
      </c>
    </row>
  </sheetData>
  <sheetProtection algorithmName="SHA-512" hashValue="w82wa3cy3SzOMXJhN35yOr70HpkKddv1/u71KkkcbFx/I8s+VRv9Dh59oev5eLMhKBUt/gUltW4Di2jaJmEYfw==" saltValue="xswzTkcfSA2cYza5MajUHA==" spinCount="100000" sheet="1" objects="1" scenarios="1" selectLockedCells="1"/>
  <protectedRanges>
    <protectedRange sqref="BG30:BK39 BJ69:BJ86 BG46:BJ46 BI69:BI85 BG69:BH69 BG73:BH85 BG66:BJ68 BG48:BJ48 BG55:BK55 BG50:BJ54 BG40:BJ44 BG57:BK58 BG59:BJ59 BG56:BJ56 BG60:BK65 BG18:BJ29" name="範囲1_4"/>
    <protectedRange sqref="C11:N13 Q69:Z69 AF11:AJ13 AB69:AD69 Q11:Z13 AB11:AD13 C69:N69 AF69:AJ69 Q97:Z99 AB97:AD99 AF97:AJ99 AB142:AD143 AF126:AJ127 Q142:Z143 X109:AB109 Q110:AB111 AE129:AK129 Q129:AB129 AE119:AK120 Q119:AB120 Q126:AD127 Q128:AK128 AE131:AK134 Q131:AB134 Q130:AK130 AE122:AK125 Q122:AB125 AF121:AJ121 Q121:AD121 AE100:AK111 Q100:AB108 Q96:AK96 AE95:AK95 Q95:AB95 Q112:Z118 AB112:AD118 AF112:AJ118 Q135:AD141 AF135:AJ143 Q90:AK94 C90:N143" name="範囲1"/>
    <protectedRange sqref="D14:I15 K14:P15" name="範囲1_8_1"/>
    <protectedRange sqref="C17:I17 C62 D63:I63 C36 D38:I38 C39:I39" name="範囲1_1_2_1"/>
    <protectedRange sqref="C18:I23 C46:I48 C40:I44 C50:I55 C26:I35" name="範囲1_2_2_1"/>
    <protectedRange sqref="L63:O63 AE71 AB71:AC71 AF72:AF75 AM83 AQ83:AS83 AA71:AA75 AG71:AI75 AB72:AD75 L89:O89 AQ70:AS71 AF85:AI85 AH83:AI83 AF84:AJ84 AM70:AM71 L86:O86 Q89:T89 V73:Y73 Q72:T73 AB83:AD85 V41 Q41 S41:T41 V42:W43 X41:Y43 AB41:AH43 AA42:AA43 AJ41:AN43 Q18:Y19 AB18:AE19 AK20 Q20:T23 U21 AA20:AF20 Q40:Y40 AB40:AE40 AG40:AH40 AJ40 V20 V22:V23 W20:Y23 AB21:AE23 AG18:AH23 AP18:AS23 AJ18:AJ23 L72:O72 V70:Z72 V75 AF76:AI82 AA76:AD82 V76:Y85 Q75:T86 Q50:Y52 AB50:AE52 AG50:AH52 AJ50:AJ52 AL50:AN52 AL46:AN48 AJ46:AJ48 AG46:AH48 AB46:AE48 Q46:Y48 Q44:Y44 AB44:AE44 AG44:AH44 AJ44 AL18:AL23 AN18:AN23 AM18 AM20:AM23 P42 Q42:T43 AL40:AQ40 AS40 AJ56 AG56:AH56 AB56:AE56 Q56:Y56 Q25:T35 V26:Y35 AA25:AH35 AP25:AS35 AJ25:AN35 V25:X25 AL59:AN59 AP59:AS59 AJ59 AG59:AH59 AB59:AE59 Q59:Y59 AP46:AS52 AM49:AN49 AL44:AN44 AP42:AS44 AP64:AS65 V64:Y65 Q63:T68 AJ64:AN65 AA64:AH65 V66:X68" name="範囲1_8_2"/>
    <protectedRange sqref="J41:J42 O18:O23 L18:L23 L50:L52 O50:O52 O46:O48 L46:L48 L40:L44 O40:O44 L56 O56 O26:O35 L26:L35 L59 O59 O64:O68" name="範囲14_1"/>
    <protectedRange sqref="C70 C56:C61 C80:I89 D36:I37 C72:C75 D70:I79 C77 C79 D56:I62" name="範囲1_6_1"/>
    <protectedRange sqref="Q87:Z88 J87:N88 AK83:AL83 AK84:AO85 AQ84:AS85 AF86:AJ89 AB86:AD89 V89:Z89 J63:K63 AK71:AL71 AA70:AC70 V86:Z86 J89:K89 L73:P74 J70:K75 Q74 M75:P75 Y75 V74 W75 J86:K86 J20:K23 J36 L36 J40:K40 K41:K42 K36:K38 M36:N38 L38 O71 L70 L71:M71 T71 Q70 Q71:R71 AQ72:AS82 AK72:AO82 J76:P85 V53:Z55 Q53:S55 AB53:AD55 J53:N55 AF53:AJ55 J50:K52 J46:K48 J43:K44 J57:N58 J56:K56 V57:Z58 Q57:S58 AB57:AD58 AF57:AJ58 J26:K35 J59:K59 V60:Z63 Q60:S62 AB60:AD63 AG60:AJ62 AF60:AF63 J60:N62" name="範囲1_9"/>
    <protectedRange sqref="J18:K19 L63:U63 AM70:AM71 AQ70:AT71 AE71 AB71:AC71 AB72:AF75 AM83 AQ83:AT83 AG71:AJ75 AA71:AA75 AB83:AE83 AA70:AB70 AH83:AJ83 AB84:AJ85 L86:U86 L89:U89 Q73:Z73 Q83:Z85 L36 Q41 S41:V41 X41:X43 Y42:AA43 Y41:Z41 M36:M38 L38 Q18:Z19 AB18:AE19 U21 AG18:AJ19 Q40:Z40 AB40:AE40 AG40:AJ40 Q20:T23 U20:AK20 U22:V23 W21:Z23 AB21:AE23 AL18:AT18 AG21:AJ23 V70:Z71 L72:Z72 Q75:V75 Q76:AJ82 AS40:AT40 AL40:AQ40 Q53:R55 L53:M55 Q50:Z52 AB50:AE52 AG50:AJ52 AL50:AT52 AL46:AT48 AG46:AJ48 AB46:AE48 Q46:Z48 Q44:Z44 AB44:AE44 AG44:AJ44 AL20:AT23 AP19:AT19 AL19 AN19 P42 Q42:W43 AB41:AO43 AP42:AT43 L57:M58 Q57:R58 AG56:AJ56 AB56:AE56 Q56:Z56 Q26:AT35 Q25:X25 AA25:AT25 AL59:AT59 Q60:R62 AG59:AJ59 AB59:AE59 Q59:Z59 AM49:AT49 L60:M62 AL44:AT44 Q64:AT65 Q66:X68" name="範囲26"/>
    <protectedRange sqref="C24:I25" name="範囲1_2_2_1_1"/>
    <protectedRange sqref="AL24:AN24 Q24:Y24 AB24:AE24 AG24:AH24 AP24:AS24 AJ24" name="範囲1_8_2_1"/>
    <protectedRange sqref="O24 L24" name="範囲14_1_1"/>
    <protectedRange sqref="J24:K24 Q24:Z24 AB24:AE24 AG24:AJ24 AL24:AT24" name="範囲26_1"/>
    <protectedRange sqref="O25 L25 Y25" name="範囲14_1_2"/>
    <protectedRange sqref="J25:K25" name="範囲1_9_1"/>
    <protectedRange sqref="C68:I68 C64:I65 D66:I66" name="範囲1_6_1_1"/>
    <protectedRange sqref="J64:N65 J67:N68" name="範囲1_9_2"/>
    <protectedRange sqref="L64:M65 L67:M68" name="範囲26_2"/>
    <protectedRange sqref="AB67:AD68 AF67:AJ68 Y67:Z68" name="範囲1_9_3"/>
    <protectedRange sqref="J66:N66" name="範囲1_9_4"/>
    <protectedRange sqref="L66:M66" name="範囲26_3"/>
    <protectedRange sqref="AB66:AD66 AF66:AJ66 Y66:Z66" name="範囲1_9_5"/>
  </protectedRanges>
  <mergeCells count="444">
    <mergeCell ref="C66:I68"/>
    <mergeCell ref="Q66:S66"/>
    <mergeCell ref="AP44:AR44"/>
    <mergeCell ref="AS44:AT44"/>
    <mergeCell ref="AP20:AT20"/>
    <mergeCell ref="AA20:AE20"/>
    <mergeCell ref="AF20:AJ20"/>
    <mergeCell ref="Q21:T23"/>
    <mergeCell ref="U21:X23"/>
    <mergeCell ref="Y23:AB23"/>
    <mergeCell ref="AC23:AF23"/>
    <mergeCell ref="AC21:AF21"/>
    <mergeCell ref="AG21:AJ21"/>
    <mergeCell ref="AK21:AT21"/>
    <mergeCell ref="Y22:AB22"/>
    <mergeCell ref="AS42:AT42"/>
    <mergeCell ref="V20:Z20"/>
    <mergeCell ref="AK24:AT24"/>
    <mergeCell ref="L40:N40"/>
    <mergeCell ref="O40:P40"/>
    <mergeCell ref="O41:P41"/>
    <mergeCell ref="Y41:Z41"/>
    <mergeCell ref="Q41:X41"/>
    <mergeCell ref="Y48:AB48"/>
    <mergeCell ref="L48:N48"/>
    <mergeCell ref="L44:N44"/>
    <mergeCell ref="AC46:AF46"/>
    <mergeCell ref="J45:N45"/>
    <mergeCell ref="O45:X45"/>
    <mergeCell ref="Y45:Z45"/>
    <mergeCell ref="AA45:AL45"/>
    <mergeCell ref="O53:X53"/>
    <mergeCell ref="AC44:AF44"/>
    <mergeCell ref="O48:P48"/>
    <mergeCell ref="O44:P44"/>
    <mergeCell ref="Q48:T48"/>
    <mergeCell ref="U48:X48"/>
    <mergeCell ref="U46:X46"/>
    <mergeCell ref="Y46:AB46"/>
    <mergeCell ref="AC18:AF18"/>
    <mergeCell ref="AG18:AJ18"/>
    <mergeCell ref="Q19:T19"/>
    <mergeCell ref="U19:X19"/>
    <mergeCell ref="Y19:AB19"/>
    <mergeCell ref="AC19:AF19"/>
    <mergeCell ref="AG19:AJ19"/>
    <mergeCell ref="AP19:AT19"/>
    <mergeCell ref="AM19:AO19"/>
    <mergeCell ref="AK18:AN18"/>
    <mergeCell ref="AR18:AT18"/>
    <mergeCell ref="AO18:AQ18"/>
    <mergeCell ref="C74:N74"/>
    <mergeCell ref="O74:P74"/>
    <mergeCell ref="Q74:U74"/>
    <mergeCell ref="Q62:U63"/>
    <mergeCell ref="Q92:AK92"/>
    <mergeCell ref="X102:AD102"/>
    <mergeCell ref="C22:E22"/>
    <mergeCell ref="J106:P106"/>
    <mergeCell ref="L95:P95"/>
    <mergeCell ref="AA95:AD95"/>
    <mergeCell ref="Q95:Z95"/>
    <mergeCell ref="AE102:AK102"/>
    <mergeCell ref="C56:I58"/>
    <mergeCell ref="J58:N58"/>
    <mergeCell ref="P58:S58"/>
    <mergeCell ref="U58:X58"/>
    <mergeCell ref="Q70:U71"/>
    <mergeCell ref="L52:N52"/>
    <mergeCell ref="C82:N82"/>
    <mergeCell ref="J102:P102"/>
    <mergeCell ref="J105:P105"/>
    <mergeCell ref="Q100:AK100"/>
    <mergeCell ref="Q103:AK103"/>
    <mergeCell ref="J36:K38"/>
    <mergeCell ref="O18:P18"/>
    <mergeCell ref="Q90:W90"/>
    <mergeCell ref="C19:I19"/>
    <mergeCell ref="L19:N19"/>
    <mergeCell ref="J89:P89"/>
    <mergeCell ref="Q89:AK89"/>
    <mergeCell ref="Q91:W91"/>
    <mergeCell ref="X90:AD90"/>
    <mergeCell ref="AE90:AK90"/>
    <mergeCell ref="X91:AD91"/>
    <mergeCell ref="AE91:AK91"/>
    <mergeCell ref="O52:P52"/>
    <mergeCell ref="J62:K63"/>
    <mergeCell ref="Q72:U72"/>
    <mergeCell ref="C20:I20"/>
    <mergeCell ref="O19:P19"/>
    <mergeCell ref="C39:I39"/>
    <mergeCell ref="L20:N20"/>
    <mergeCell ref="C23:E23"/>
    <mergeCell ref="AK36:AT38"/>
    <mergeCell ref="J18:K18"/>
    <mergeCell ref="Q20:U20"/>
    <mergeCell ref="C81:N81"/>
    <mergeCell ref="C80:N80"/>
    <mergeCell ref="BL21:BL23"/>
    <mergeCell ref="BM21:BM23"/>
    <mergeCell ref="G23:I23"/>
    <mergeCell ref="L21:N23"/>
    <mergeCell ref="O21:P23"/>
    <mergeCell ref="AL125:AT125"/>
    <mergeCell ref="L36:N38"/>
    <mergeCell ref="O36:P38"/>
    <mergeCell ref="Q36:T38"/>
    <mergeCell ref="U36:X38"/>
    <mergeCell ref="Y36:AB38"/>
    <mergeCell ref="AC36:AF38"/>
    <mergeCell ref="AG36:AJ38"/>
    <mergeCell ref="Q40:T40"/>
    <mergeCell ref="U40:X40"/>
    <mergeCell ref="Y40:AB40"/>
    <mergeCell ref="AC40:AF40"/>
    <mergeCell ref="AG40:AJ40"/>
    <mergeCell ref="G22:I22"/>
    <mergeCell ref="Q46:T46"/>
    <mergeCell ref="Q44:T44"/>
    <mergeCell ref="U44:X44"/>
    <mergeCell ref="J90:P91"/>
    <mergeCell ref="AL123:AT123"/>
    <mergeCell ref="AI3:AK3"/>
    <mergeCell ref="Y5:Z5"/>
    <mergeCell ref="W3:Y3"/>
    <mergeCell ref="AC4:AF4"/>
    <mergeCell ref="AG4:AK4"/>
    <mergeCell ref="AL4:AO4"/>
    <mergeCell ref="AL5:AO5"/>
    <mergeCell ref="C153:AT154"/>
    <mergeCell ref="M12:AT13"/>
    <mergeCell ref="C145:M145"/>
    <mergeCell ref="J129:P130"/>
    <mergeCell ref="J131:P132"/>
    <mergeCell ref="L46:N46"/>
    <mergeCell ref="O46:P46"/>
    <mergeCell ref="J121:P121"/>
    <mergeCell ref="Q121:S121"/>
    <mergeCell ref="T121:Z121"/>
    <mergeCell ref="AA121:AC121"/>
    <mergeCell ref="AD121:AK121"/>
    <mergeCell ref="AL121:AT121"/>
    <mergeCell ref="Q126:Y126"/>
    <mergeCell ref="Z126:AK126"/>
    <mergeCell ref="AE110:AK110"/>
    <mergeCell ref="Q119:W119"/>
    <mergeCell ref="AP3:AT3"/>
    <mergeCell ref="AP4:AT4"/>
    <mergeCell ref="AP5:AT5"/>
    <mergeCell ref="AL8:AN8"/>
    <mergeCell ref="AP8:AR8"/>
    <mergeCell ref="C17:I17"/>
    <mergeCell ref="C14:I16"/>
    <mergeCell ref="J14:K16"/>
    <mergeCell ref="P5:Q5"/>
    <mergeCell ref="S5:T5"/>
    <mergeCell ref="AH8:AJ8"/>
    <mergeCell ref="L14:N16"/>
    <mergeCell ref="AE5:AF5"/>
    <mergeCell ref="P8:R8"/>
    <mergeCell ref="T8:V8"/>
    <mergeCell ref="Y8:AE8"/>
    <mergeCell ref="C8:I8"/>
    <mergeCell ref="J8:K8"/>
    <mergeCell ref="L8:N8"/>
    <mergeCell ref="O14:P16"/>
    <mergeCell ref="AF8:AG8"/>
    <mergeCell ref="V5:W5"/>
    <mergeCell ref="AL3:AO3"/>
    <mergeCell ref="AF3:AH3"/>
    <mergeCell ref="I3:K3"/>
    <mergeCell ref="C3:H3"/>
    <mergeCell ref="I4:K4"/>
    <mergeCell ref="L4:AB4"/>
    <mergeCell ref="T3:V3"/>
    <mergeCell ref="L3:Q3"/>
    <mergeCell ref="R3:S3"/>
    <mergeCell ref="Z3:AB3"/>
    <mergeCell ref="J5:K5"/>
    <mergeCell ref="C4:H4"/>
    <mergeCell ref="M5:N5"/>
    <mergeCell ref="C5:H5"/>
    <mergeCell ref="AB5:AC5"/>
    <mergeCell ref="AC3:AE3"/>
    <mergeCell ref="AK14:AT16"/>
    <mergeCell ref="Q14:T16"/>
    <mergeCell ref="U14:X16"/>
    <mergeCell ref="Y14:AB16"/>
    <mergeCell ref="AC14:AF16"/>
    <mergeCell ref="AG14:AJ16"/>
    <mergeCell ref="Q102:W102"/>
    <mergeCell ref="C18:I18"/>
    <mergeCell ref="J19:K19"/>
    <mergeCell ref="AK20:AO20"/>
    <mergeCell ref="O20:P20"/>
    <mergeCell ref="L18:N18"/>
    <mergeCell ref="Q18:T18"/>
    <mergeCell ref="U18:X18"/>
    <mergeCell ref="Y18:AB18"/>
    <mergeCell ref="AG44:AJ44"/>
    <mergeCell ref="J41:N41"/>
    <mergeCell ref="AC22:AF22"/>
    <mergeCell ref="AG22:AJ22"/>
    <mergeCell ref="AK22:AT22"/>
    <mergeCell ref="C36:I38"/>
    <mergeCell ref="L72:P72"/>
    <mergeCell ref="C77:N78"/>
    <mergeCell ref="O80:P80"/>
    <mergeCell ref="C148:M149"/>
    <mergeCell ref="J101:P101"/>
    <mergeCell ref="X101:AD101"/>
    <mergeCell ref="Q97:AK97"/>
    <mergeCell ref="Q98:AK98"/>
    <mergeCell ref="J103:P103"/>
    <mergeCell ref="AE106:AK106"/>
    <mergeCell ref="X106:AD106"/>
    <mergeCell ref="Q107:AK107"/>
    <mergeCell ref="N148:AT149"/>
    <mergeCell ref="N145:AT145"/>
    <mergeCell ref="C146:M147"/>
    <mergeCell ref="N146:AT147"/>
    <mergeCell ref="Z129:AK129"/>
    <mergeCell ref="C100:I118"/>
    <mergeCell ref="AL111:AT111"/>
    <mergeCell ref="Q133:AT135"/>
    <mergeCell ref="Q127:W127"/>
    <mergeCell ref="Q128:S128"/>
    <mergeCell ref="Q136:AT141"/>
    <mergeCell ref="J136:P141"/>
    <mergeCell ref="AL103:AT103"/>
    <mergeCell ref="AL106:AT106"/>
    <mergeCell ref="AL109:AT109"/>
    <mergeCell ref="C72:K72"/>
    <mergeCell ref="C75:N76"/>
    <mergeCell ref="Q75:U75"/>
    <mergeCell ref="L70:P71"/>
    <mergeCell ref="J133:P135"/>
    <mergeCell ref="Q131:AT132"/>
    <mergeCell ref="J128:P128"/>
    <mergeCell ref="C84:N84"/>
    <mergeCell ref="C83:N83"/>
    <mergeCell ref="Q120:AK120"/>
    <mergeCell ref="Q122:W122"/>
    <mergeCell ref="X122:AD122"/>
    <mergeCell ref="AE119:AK119"/>
    <mergeCell ref="AE122:AK122"/>
    <mergeCell ref="X119:AD119"/>
    <mergeCell ref="X105:AD105"/>
    <mergeCell ref="AE105:AK105"/>
    <mergeCell ref="Q111:W111"/>
    <mergeCell ref="AL104:AT104"/>
    <mergeCell ref="X104:AD104"/>
    <mergeCell ref="Q104:W104"/>
    <mergeCell ref="AL101:AT101"/>
    <mergeCell ref="J97:P99"/>
    <mergeCell ref="Q96:AK96"/>
    <mergeCell ref="C21:E21"/>
    <mergeCell ref="G21:I21"/>
    <mergeCell ref="Y21:AB21"/>
    <mergeCell ref="W42:AO43"/>
    <mergeCell ref="AA41:AS41"/>
    <mergeCell ref="C62:I63"/>
    <mergeCell ref="O62:P63"/>
    <mergeCell ref="C46:I47"/>
    <mergeCell ref="AG23:AJ23"/>
    <mergeCell ref="AK23:AT23"/>
    <mergeCell ref="AK48:AT48"/>
    <mergeCell ref="O47:X47"/>
    <mergeCell ref="Y47:AB47"/>
    <mergeCell ref="AD47:AF47"/>
    <mergeCell ref="AS40:AT40"/>
    <mergeCell ref="AP42:AR42"/>
    <mergeCell ref="AA49:AL49"/>
    <mergeCell ref="P42:R43"/>
    <mergeCell ref="T42:V43"/>
    <mergeCell ref="AK46:AM46"/>
    <mergeCell ref="AN46:AT46"/>
    <mergeCell ref="AG46:AJ46"/>
    <mergeCell ref="AG52:AJ52"/>
    <mergeCell ref="AK52:AT52"/>
    <mergeCell ref="C40:I43"/>
    <mergeCell ref="J47:N47"/>
    <mergeCell ref="AC52:AF52"/>
    <mergeCell ref="J42:N43"/>
    <mergeCell ref="Y44:AB44"/>
    <mergeCell ref="AL112:AT112"/>
    <mergeCell ref="AL100:AT100"/>
    <mergeCell ref="C85:N85"/>
    <mergeCell ref="J108:P108"/>
    <mergeCell ref="Q110:W110"/>
    <mergeCell ref="J111:P111"/>
    <mergeCell ref="Q112:AK112"/>
    <mergeCell ref="J112:P112"/>
    <mergeCell ref="J110:P110"/>
    <mergeCell ref="X111:AD111"/>
    <mergeCell ref="AL107:AT107"/>
    <mergeCell ref="AE111:AK111"/>
    <mergeCell ref="AL105:AT105"/>
    <mergeCell ref="AL89:AT89"/>
    <mergeCell ref="AL97:AT97"/>
    <mergeCell ref="AL99:AT99"/>
    <mergeCell ref="Q105:W105"/>
    <mergeCell ref="AL98:AT98"/>
    <mergeCell ref="Q106:W106"/>
    <mergeCell ref="AA128:AC128"/>
    <mergeCell ref="AL128:AT128"/>
    <mergeCell ref="T128:Z128"/>
    <mergeCell ref="AD128:AK128"/>
    <mergeCell ref="AL95:AT96"/>
    <mergeCell ref="L96:P96"/>
    <mergeCell ref="AL122:AT122"/>
    <mergeCell ref="Q101:W101"/>
    <mergeCell ref="AE101:AK101"/>
    <mergeCell ref="Q113:AT118"/>
    <mergeCell ref="Q109:W109"/>
    <mergeCell ref="AL126:AT126"/>
    <mergeCell ref="AL127:AT127"/>
    <mergeCell ref="AL120:AT120"/>
    <mergeCell ref="J122:P122"/>
    <mergeCell ref="AL108:AT108"/>
    <mergeCell ref="J113:P118"/>
    <mergeCell ref="Q108:W108"/>
    <mergeCell ref="J109:P109"/>
    <mergeCell ref="AL119:AT119"/>
    <mergeCell ref="X108:AD108"/>
    <mergeCell ref="J126:P126"/>
    <mergeCell ref="J125:P125"/>
    <mergeCell ref="Q123:AK123"/>
    <mergeCell ref="Q125:AK125"/>
    <mergeCell ref="J124:P124"/>
    <mergeCell ref="J119:P119"/>
    <mergeCell ref="J123:P123"/>
    <mergeCell ref="J120:P120"/>
    <mergeCell ref="AL110:AT110"/>
    <mergeCell ref="AE108:AK108"/>
    <mergeCell ref="AE109:AK109"/>
    <mergeCell ref="X110:AD110"/>
    <mergeCell ref="C119:I141"/>
    <mergeCell ref="Q94:AK94"/>
    <mergeCell ref="Q93:AK93"/>
    <mergeCell ref="C89:I99"/>
    <mergeCell ref="AL94:AT94"/>
    <mergeCell ref="AL93:AT93"/>
    <mergeCell ref="AL92:AT92"/>
    <mergeCell ref="J92:L94"/>
    <mergeCell ref="M94:P94"/>
    <mergeCell ref="M93:P93"/>
    <mergeCell ref="M92:P92"/>
    <mergeCell ref="J95:K96"/>
    <mergeCell ref="J107:P107"/>
    <mergeCell ref="Q129:Y129"/>
    <mergeCell ref="Q130:S130"/>
    <mergeCell ref="T130:Z130"/>
    <mergeCell ref="AA130:AC130"/>
    <mergeCell ref="AD130:AK130"/>
    <mergeCell ref="AL130:AT130"/>
    <mergeCell ref="J127:P127"/>
    <mergeCell ref="AL129:AT129"/>
    <mergeCell ref="X109:AD109"/>
    <mergeCell ref="AL124:AT124"/>
    <mergeCell ref="Q124:AK124"/>
    <mergeCell ref="C48:I51"/>
    <mergeCell ref="C52:I55"/>
    <mergeCell ref="C59:I60"/>
    <mergeCell ref="AS56:AT56"/>
    <mergeCell ref="J57:N57"/>
    <mergeCell ref="L56:N56"/>
    <mergeCell ref="O56:P56"/>
    <mergeCell ref="Q56:T56"/>
    <mergeCell ref="U56:X56"/>
    <mergeCell ref="Y56:AB56"/>
    <mergeCell ref="AC56:AF56"/>
    <mergeCell ref="AG56:AJ56"/>
    <mergeCell ref="O57:X57"/>
    <mergeCell ref="Y57:Z57"/>
    <mergeCell ref="AA57:AL57"/>
    <mergeCell ref="J49:N49"/>
    <mergeCell ref="Y49:Z49"/>
    <mergeCell ref="O49:X49"/>
    <mergeCell ref="U52:X52"/>
    <mergeCell ref="Y52:AB52"/>
    <mergeCell ref="Q52:T52"/>
    <mergeCell ref="AC48:AF48"/>
    <mergeCell ref="AG48:AJ48"/>
    <mergeCell ref="J53:N53"/>
    <mergeCell ref="J67:N67"/>
    <mergeCell ref="J68:N68"/>
    <mergeCell ref="Q67:S67"/>
    <mergeCell ref="V67:X67"/>
    <mergeCell ref="Y67:AT67"/>
    <mergeCell ref="Q68:S68"/>
    <mergeCell ref="V68:X68"/>
    <mergeCell ref="Y68:AT68"/>
    <mergeCell ref="AS59:AT59"/>
    <mergeCell ref="AP59:AR59"/>
    <mergeCell ref="J60:N60"/>
    <mergeCell ref="O60:V60"/>
    <mergeCell ref="W60:Z60"/>
    <mergeCell ref="AA60:AH60"/>
    <mergeCell ref="AI60:AL60"/>
    <mergeCell ref="AN60:AP60"/>
    <mergeCell ref="AR60:AT60"/>
    <mergeCell ref="J66:N66"/>
    <mergeCell ref="Y66:AT66"/>
    <mergeCell ref="V66:X66"/>
    <mergeCell ref="C44:I45"/>
    <mergeCell ref="AL90:AT91"/>
    <mergeCell ref="AL102:AT102"/>
    <mergeCell ref="L62:N63"/>
    <mergeCell ref="C70:K71"/>
    <mergeCell ref="AE104:AK104"/>
    <mergeCell ref="AE95:AK95"/>
    <mergeCell ref="J100:P100"/>
    <mergeCell ref="Q99:AK99"/>
    <mergeCell ref="AA62:AE63"/>
    <mergeCell ref="V62:Z63"/>
    <mergeCell ref="L59:N59"/>
    <mergeCell ref="O59:P59"/>
    <mergeCell ref="Q59:T59"/>
    <mergeCell ref="U59:X59"/>
    <mergeCell ref="Y59:AB59"/>
    <mergeCell ref="AC59:AF59"/>
    <mergeCell ref="AP53:AQ53"/>
    <mergeCell ref="AH47:AJ47"/>
    <mergeCell ref="J104:P104"/>
    <mergeCell ref="Y53:AB53"/>
    <mergeCell ref="AD53:AF53"/>
    <mergeCell ref="AI53:AM53"/>
    <mergeCell ref="AG59:AJ59"/>
    <mergeCell ref="J25:N25"/>
    <mergeCell ref="O25:P25"/>
    <mergeCell ref="Q25:X25"/>
    <mergeCell ref="Y25:Z25"/>
    <mergeCell ref="AA25:AJ25"/>
    <mergeCell ref="C24:I25"/>
    <mergeCell ref="J24:K24"/>
    <mergeCell ref="L24:N24"/>
    <mergeCell ref="O24:P24"/>
    <mergeCell ref="Q24:T24"/>
    <mergeCell ref="U24:X24"/>
    <mergeCell ref="Y24:AB24"/>
    <mergeCell ref="AC24:AF24"/>
    <mergeCell ref="AG24:AJ24"/>
  </mergeCells>
  <phoneticPr fontId="3"/>
  <conditionalFormatting sqref="R155:AT155 R152:AT152">
    <cfRule type="expression" dxfId="122" priority="1173" stopIfTrue="1">
      <formula>#REF!&lt;&gt;""</formula>
    </cfRule>
  </conditionalFormatting>
  <conditionalFormatting sqref="L4:AB4">
    <cfRule type="expression" dxfId="121" priority="804">
      <formula>$L$4="未登録"</formula>
    </cfRule>
  </conditionalFormatting>
  <conditionalFormatting sqref="C153:AT154">
    <cfRule type="expression" dxfId="120" priority="796">
      <formula>$C$153="ご記入ありがとうございました　SBPSにて本書を受け取り次第、お手続きを進めさせていただきます。"</formula>
    </cfRule>
  </conditionalFormatting>
  <conditionalFormatting sqref="J5">
    <cfRule type="expression" dxfId="119" priority="459">
      <formula>$J$5="※"</formula>
    </cfRule>
  </conditionalFormatting>
  <conditionalFormatting sqref="M5">
    <cfRule type="expression" dxfId="118" priority="458">
      <formula>$M$5="※"</formula>
    </cfRule>
  </conditionalFormatting>
  <conditionalFormatting sqref="P5">
    <cfRule type="expression" dxfId="117" priority="457">
      <formula>$P$5="※"</formula>
    </cfRule>
  </conditionalFormatting>
  <conditionalFormatting sqref="S5">
    <cfRule type="expression" dxfId="116" priority="456">
      <formula>$S$5="※"</formula>
    </cfRule>
  </conditionalFormatting>
  <conditionalFormatting sqref="V5">
    <cfRule type="expression" dxfId="115" priority="455">
      <formula>$V$5="※"</formula>
    </cfRule>
  </conditionalFormatting>
  <conditionalFormatting sqref="AB5">
    <cfRule type="expression" dxfId="114" priority="454">
      <formula>$AB$5&lt;&gt;"-"</formula>
    </cfRule>
  </conditionalFormatting>
  <conditionalFormatting sqref="AE5">
    <cfRule type="expression" dxfId="113" priority="453">
      <formula>$AE$5&lt;&gt;"-"</formula>
    </cfRule>
  </conditionalFormatting>
  <conditionalFormatting sqref="AP3:AT3">
    <cfRule type="expression" dxfId="112" priority="450">
      <formula>$AP$3=""</formula>
    </cfRule>
  </conditionalFormatting>
  <conditionalFormatting sqref="I4:K4">
    <cfRule type="expression" dxfId="111" priority="449">
      <formula>$I$4=""</formula>
    </cfRule>
  </conditionalFormatting>
  <conditionalFormatting sqref="I3:K3">
    <cfRule type="expression" dxfId="110" priority="448">
      <formula>$I$2&lt;&gt;""</formula>
    </cfRule>
  </conditionalFormatting>
  <conditionalFormatting sqref="L8 P8 T8 AH8 AL8 AP8">
    <cfRule type="expression" dxfId="109" priority="447">
      <formula>L8=""</formula>
    </cfRule>
  </conditionalFormatting>
  <conditionalFormatting sqref="Y5">
    <cfRule type="expression" dxfId="108" priority="423">
      <formula>$Y$5&lt;&gt;"-"</formula>
    </cfRule>
  </conditionalFormatting>
  <conditionalFormatting sqref="W3">
    <cfRule type="expression" dxfId="107" priority="3040">
      <formula>$W$3=""</formula>
    </cfRule>
  </conditionalFormatting>
  <conditionalFormatting sqref="C144:AT144 N145 J150:AT151 C146">
    <cfRule type="expression" dxfId="106" priority="3128">
      <formula>#REF!="ご記入ありがとうございました　本エントリーシートをご提出いただき次第お手続きを進めさせていただきます"</formula>
    </cfRule>
  </conditionalFormatting>
  <conditionalFormatting sqref="C148">
    <cfRule type="expression" dxfId="105" priority="262">
      <formula>#REF!="ご記入ありがとうございました　本エントリーシートをご提出いただき次第お手続きを進めさせていただきます"</formula>
    </cfRule>
  </conditionalFormatting>
  <conditionalFormatting sqref="N148">
    <cfRule type="expression" dxfId="104" priority="258">
      <formula>#REF!="ご記入ありがとうございました　本エントリーシートをご提出いただき次第お手続きを進めさせていただきます"</formula>
    </cfRule>
  </conditionalFormatting>
  <conditionalFormatting sqref="N146">
    <cfRule type="expression" dxfId="103" priority="259">
      <formula>#REF!="ご記入ありがとうございました　本エントリーシートをご提出いただき次第お手続きを進めさせていただきます"</formula>
    </cfRule>
  </conditionalFormatting>
  <conditionalFormatting sqref="AI3">
    <cfRule type="expression" dxfId="102" priority="148">
      <formula>$AI$3=""</formula>
    </cfRule>
  </conditionalFormatting>
  <conditionalFormatting sqref="C89:AT99">
    <cfRule type="expression" dxfId="101" priority="77">
      <formula>$AV$76&lt;&gt;TRUE</formula>
    </cfRule>
  </conditionalFormatting>
  <conditionalFormatting sqref="Q89:AK89">
    <cfRule type="expression" dxfId="100" priority="139">
      <formula>$Q$89=""</formula>
    </cfRule>
  </conditionalFormatting>
  <conditionalFormatting sqref="Q91:AK91">
    <cfRule type="expression" dxfId="99" priority="138">
      <formula>$Q$91=""</formula>
    </cfRule>
  </conditionalFormatting>
  <conditionalFormatting sqref="Q97:AK99">
    <cfRule type="expression" dxfId="98" priority="137">
      <formula>$Q$97=""</formula>
    </cfRule>
  </conditionalFormatting>
  <conditionalFormatting sqref="C100:AT118">
    <cfRule type="expression" dxfId="97" priority="114">
      <formula>$AV$64&lt;&gt;TRUE</formula>
    </cfRule>
  </conditionalFormatting>
  <conditionalFormatting sqref="Q100:AK100">
    <cfRule type="expression" dxfId="96" priority="134">
      <formula>$Q$100=""</formula>
    </cfRule>
  </conditionalFormatting>
  <conditionalFormatting sqref="Q101:W101">
    <cfRule type="expression" dxfId="95" priority="132">
      <formula>OR($Q$101="選択してください",$Q$101="")</formula>
    </cfRule>
  </conditionalFormatting>
  <conditionalFormatting sqref="AE101:AK101">
    <cfRule type="expression" dxfId="94" priority="131">
      <formula>OR($AE$101="選択してください",$AE$101="")</formula>
    </cfRule>
  </conditionalFormatting>
  <conditionalFormatting sqref="Q103:AK103">
    <cfRule type="expression" dxfId="93" priority="130">
      <formula>$Q$103=""</formula>
    </cfRule>
  </conditionalFormatting>
  <conditionalFormatting sqref="Q104:W106">
    <cfRule type="expression" dxfId="92" priority="129">
      <formula>OR(Q104="選択してください",Q104="")</formula>
    </cfRule>
  </conditionalFormatting>
  <conditionalFormatting sqref="AE104:AK106">
    <cfRule type="expression" dxfId="91" priority="128">
      <formula>OR(AE104="選択してください",AE104="")</formula>
    </cfRule>
  </conditionalFormatting>
  <conditionalFormatting sqref="Q107:AK107">
    <cfRule type="expression" dxfId="90" priority="127">
      <formula>$Q$107=""</formula>
    </cfRule>
  </conditionalFormatting>
  <conditionalFormatting sqref="Q108">
    <cfRule type="expression" dxfId="89" priority="126">
      <formula>AND(AW104="代金券",Q108="")</formula>
    </cfRule>
  </conditionalFormatting>
  <conditionalFormatting sqref="AE108:AK108">
    <cfRule type="expression" dxfId="88" priority="125">
      <formula>OR($AE$108="選択してください",$AE$108="")</formula>
    </cfRule>
  </conditionalFormatting>
  <conditionalFormatting sqref="AE109:AK109">
    <cfRule type="expression" dxfId="87" priority="124">
      <formula>OR($AE$109="選択してください",$AE$109="")</formula>
    </cfRule>
  </conditionalFormatting>
  <conditionalFormatting sqref="AE110:AK110">
    <cfRule type="expression" dxfId="86" priority="123">
      <formula>$AE$110=""</formula>
    </cfRule>
  </conditionalFormatting>
  <conditionalFormatting sqref="Q111:W111">
    <cfRule type="expression" dxfId="85" priority="122">
      <formula>OR($Q$111="選択してください",$Q$111="")</formula>
    </cfRule>
  </conditionalFormatting>
  <conditionalFormatting sqref="AE111:AK111">
    <cfRule type="expression" dxfId="84" priority="121">
      <formula>OR($AE$111="選択してください",$AE$111="")</formula>
    </cfRule>
  </conditionalFormatting>
  <conditionalFormatting sqref="Q112">
    <cfRule type="expression" dxfId="83" priority="120">
      <formula>$Q$112=""</formula>
    </cfRule>
  </conditionalFormatting>
  <conditionalFormatting sqref="Q109:W110">
    <cfRule type="expression" dxfId="82" priority="119">
      <formula>Q109=""</formula>
    </cfRule>
  </conditionalFormatting>
  <conditionalFormatting sqref="Q108">
    <cfRule type="expression" dxfId="81" priority="117">
      <formula>AND(AW104&lt;&gt;"代金券")</formula>
    </cfRule>
  </conditionalFormatting>
  <conditionalFormatting sqref="AE102:AK102">
    <cfRule type="expression" dxfId="80" priority="115">
      <formula>OR($Q$102="",$Q$102&lt;&gt;"選択してください")</formula>
    </cfRule>
  </conditionalFormatting>
  <conditionalFormatting sqref="C119:AT141">
    <cfRule type="expression" dxfId="79" priority="89">
      <formula>$AV$65&lt;&gt;TRUE</formula>
    </cfRule>
  </conditionalFormatting>
  <conditionalFormatting sqref="Q119:W119">
    <cfRule type="expression" dxfId="78" priority="113">
      <formula>$Q$119=""</formula>
    </cfRule>
  </conditionalFormatting>
  <conditionalFormatting sqref="Q120:AK120">
    <cfRule type="expression" dxfId="77" priority="112">
      <formula>$Q$120=""</formula>
    </cfRule>
  </conditionalFormatting>
  <conditionalFormatting sqref="T121:Z121">
    <cfRule type="expression" dxfId="76" priority="111">
      <formula>$T$121=""</formula>
    </cfRule>
  </conditionalFormatting>
  <conditionalFormatting sqref="AD121:AK121">
    <cfRule type="expression" dxfId="75" priority="110">
      <formula>$AD$121=""</formula>
    </cfRule>
  </conditionalFormatting>
  <conditionalFormatting sqref="Q123">
    <cfRule type="expression" dxfId="74" priority="109">
      <formula>Q123=""</formula>
    </cfRule>
  </conditionalFormatting>
  <conditionalFormatting sqref="Q124:AK124">
    <cfRule type="expression" dxfId="73" priority="108">
      <formula>$Q$124=""</formula>
    </cfRule>
  </conditionalFormatting>
  <conditionalFormatting sqref="Q125:AK125">
    <cfRule type="expression" dxfId="72" priority="107">
      <formula>$Q$125=""</formula>
    </cfRule>
  </conditionalFormatting>
  <conditionalFormatting sqref="Q131:AT132">
    <cfRule type="expression" dxfId="71" priority="106">
      <formula>$Q$131=""</formula>
    </cfRule>
  </conditionalFormatting>
  <conditionalFormatting sqref="Q133">
    <cfRule type="expression" dxfId="70" priority="105">
      <formula>$Q$133=""</formula>
    </cfRule>
  </conditionalFormatting>
  <conditionalFormatting sqref="Z126:AK126">
    <cfRule type="expression" dxfId="69" priority="91">
      <formula>LEFT(Q126,2)&lt;&gt;"一部"</formula>
    </cfRule>
    <cfRule type="expression" dxfId="68" priority="104">
      <formula>AND($AW$126="NG",$Z$126="")</formula>
    </cfRule>
  </conditionalFormatting>
  <conditionalFormatting sqref="Q122:W122">
    <cfRule type="expression" dxfId="67" priority="102">
      <formula>OR($Q$122="選択してください",$Q$122="")</formula>
    </cfRule>
  </conditionalFormatting>
  <conditionalFormatting sqref="AE122:AK122">
    <cfRule type="expression" dxfId="66" priority="101">
      <formula>OR($AE$122="選択してください",$AE$122="")</formula>
    </cfRule>
  </conditionalFormatting>
  <conditionalFormatting sqref="Q126:Y126">
    <cfRule type="expression" dxfId="65" priority="100">
      <formula>OR($Q$126="選択してください",$Q$126="")</formula>
    </cfRule>
  </conditionalFormatting>
  <conditionalFormatting sqref="Q127:W127">
    <cfRule type="expression" dxfId="64" priority="99">
      <formula>OR($Q$127="選択してください",$Q$127="")</formula>
    </cfRule>
  </conditionalFormatting>
  <conditionalFormatting sqref="T128:Z128">
    <cfRule type="expression" dxfId="63" priority="98">
      <formula>$T$128=""</formula>
    </cfRule>
  </conditionalFormatting>
  <conditionalFormatting sqref="AD128:AK128">
    <cfRule type="expression" dxfId="62" priority="97">
      <formula>$AD$128=""</formula>
    </cfRule>
  </conditionalFormatting>
  <conditionalFormatting sqref="Q129:Y129">
    <cfRule type="expression" dxfId="61" priority="96">
      <formula>OR($Q$129="選択してください",$Q$129="")</formula>
    </cfRule>
  </conditionalFormatting>
  <conditionalFormatting sqref="Z129:AK129">
    <cfRule type="expression" dxfId="60" priority="95">
      <formula>$AV$130="NG"</formula>
    </cfRule>
  </conditionalFormatting>
  <conditionalFormatting sqref="Z129 Q130:AK130">
    <cfRule type="expression" dxfId="59" priority="92">
      <formula>$AW$129=0</formula>
    </cfRule>
  </conditionalFormatting>
  <conditionalFormatting sqref="T130:Z130">
    <cfRule type="expression" dxfId="58" priority="94">
      <formula>$T$130=""</formula>
    </cfRule>
  </conditionalFormatting>
  <conditionalFormatting sqref="AD130:AK130">
    <cfRule type="expression" dxfId="57" priority="93">
      <formula>$AD$130=""</formula>
    </cfRule>
  </conditionalFormatting>
  <conditionalFormatting sqref="AE119:AK119">
    <cfRule type="expression" dxfId="56" priority="90">
      <formula>OR($AE$119="選択してください",$AE$119="")</formula>
    </cfRule>
  </conditionalFormatting>
  <conditionalFormatting sqref="R108:W108">
    <cfRule type="expression" dxfId="55" priority="3135">
      <formula>AND(AX105&lt;&gt;"代金券")</formula>
    </cfRule>
  </conditionalFormatting>
  <conditionalFormatting sqref="Q95">
    <cfRule type="expression" dxfId="54" priority="136">
      <formula>$Q$95=""</formula>
    </cfRule>
  </conditionalFormatting>
  <conditionalFormatting sqref="AE95:AK95">
    <cfRule type="expression" dxfId="53" priority="80">
      <formula>$AE$95=""</formula>
    </cfRule>
  </conditionalFormatting>
  <conditionalFormatting sqref="Q96:AK96">
    <cfRule type="expression" dxfId="52" priority="79">
      <formula>$Q$96=""</formula>
    </cfRule>
  </conditionalFormatting>
  <conditionalFormatting sqref="Q92:AK94">
    <cfRule type="expression" dxfId="51" priority="78">
      <formula>Q92=""</formula>
    </cfRule>
  </conditionalFormatting>
  <conditionalFormatting sqref="O42:V43">
    <cfRule type="expression" dxfId="50" priority="73">
      <formula>AND($AV$40=TRUE,$AV$43=0)</formula>
    </cfRule>
  </conditionalFormatting>
  <conditionalFormatting sqref="O41:X41">
    <cfRule type="expression" dxfId="49" priority="71">
      <formula>AND($AV$40=TRUE,OR($AV$41="",$AV$41="0000"))</formula>
    </cfRule>
  </conditionalFormatting>
  <conditionalFormatting sqref="Y41:AA41">
    <cfRule type="expression" dxfId="48" priority="70">
      <formula>AND($AV$40=TRUE,OR($AV$42="",$AV$42="0000",LEFT($AV$41,2)&lt;&gt;LEFT($AV$42,2)))</formula>
    </cfRule>
  </conditionalFormatting>
  <conditionalFormatting sqref="O76:AT79">
    <cfRule type="expression" dxfId="47" priority="69">
      <formula>AND($AV$76=TRUE,$AV$77=FALSE)</formula>
    </cfRule>
  </conditionalFormatting>
  <conditionalFormatting sqref="Y18:AJ18">
    <cfRule type="expression" dxfId="46" priority="3136">
      <formula>AND($AV$18=TRUE,SUM($Q$18:$AJ$18)=0)</formula>
    </cfRule>
  </conditionalFormatting>
  <conditionalFormatting sqref="Y19:AJ19">
    <cfRule type="expression" dxfId="45" priority="66">
      <formula>AND($AV$19=TRUE,SUM($Q$19:$AJ$19)=0)</formula>
    </cfRule>
  </conditionalFormatting>
  <conditionalFormatting sqref="Y40:AJ40">
    <cfRule type="expression" dxfId="44" priority="65">
      <formula>AND($AV$40=TRUE,SUM($Q$40:$AJ$40)=0)</formula>
    </cfRule>
  </conditionalFormatting>
  <conditionalFormatting sqref="Y46:AJ46">
    <cfRule type="expression" dxfId="43" priority="64">
      <formula>AND($AV46=TRUE,SUM($Q46:$AJ46)=0)</formula>
    </cfRule>
  </conditionalFormatting>
  <conditionalFormatting sqref="Y21:AJ23">
    <cfRule type="expression" dxfId="42" priority="63">
      <formula>AND($AV$21=TRUE,SUM($Q21:$AJ21)=0)</formula>
    </cfRule>
  </conditionalFormatting>
  <conditionalFormatting sqref="V75:AG75">
    <cfRule type="expression" dxfId="41" priority="59">
      <formula>AND($AV$76=TRUE,$AV$19=FALSE)</formula>
    </cfRule>
  </conditionalFormatting>
  <conditionalFormatting sqref="L72:U72">
    <cfRule type="expression" dxfId="40" priority="58">
      <formula>L72=""</formula>
    </cfRule>
  </conditionalFormatting>
  <conditionalFormatting sqref="O47:X47">
    <cfRule type="expression" dxfId="39" priority="3155">
      <formula>AND($AV$46=TRUE,OR($AV$47="00",$AV$47=""))</formula>
    </cfRule>
  </conditionalFormatting>
  <conditionalFormatting sqref="AC47:AJ47">
    <cfRule type="expression" dxfId="38" priority="3157">
      <formula>AND($AV$46=TRUE,$AW$47=0)</formula>
    </cfRule>
  </conditionalFormatting>
  <conditionalFormatting sqref="AS40:AT40">
    <cfRule type="expression" dxfId="37" priority="55">
      <formula>$AS$40=""</formula>
    </cfRule>
  </conditionalFormatting>
  <conditionalFormatting sqref="AS42:AT42">
    <cfRule type="expression" dxfId="36" priority="53">
      <formula>$AS$42=""</formula>
    </cfRule>
  </conditionalFormatting>
  <conditionalFormatting sqref="Y48:AJ48">
    <cfRule type="expression" dxfId="35" priority="52">
      <formula>AND($AV48=TRUE,SUM($Q48:$AJ48)=0)</formula>
    </cfRule>
  </conditionalFormatting>
  <conditionalFormatting sqref="O49:X49">
    <cfRule type="expression" dxfId="34" priority="50">
      <formula>AND($AV$48=TRUE,OR($AV$49="",$AV$49="0000"))</formula>
    </cfRule>
  </conditionalFormatting>
  <conditionalFormatting sqref="Y49:AL49">
    <cfRule type="expression" dxfId="33" priority="49">
      <formula>AND($AV$48=TRUE,OR($AV$50="",$AV$50="0000",LEFT($AV$49,2)&lt;&gt;LEFT($AV$50,2)))</formula>
    </cfRule>
  </conditionalFormatting>
  <conditionalFormatting sqref="Y52:AJ52">
    <cfRule type="expression" dxfId="32" priority="48">
      <formula>AND($AV52=TRUE,SUM($Q52:$AJ52)=0)</formula>
    </cfRule>
  </conditionalFormatting>
  <conditionalFormatting sqref="O53:X53">
    <cfRule type="expression" dxfId="31" priority="47">
      <formula>AND($AV$52=TRUE,OR($AV$53="",$AV$53="00"))</formula>
    </cfRule>
  </conditionalFormatting>
  <conditionalFormatting sqref="Y56:AJ56">
    <cfRule type="expression" dxfId="30" priority="46">
      <formula>AND($AV56=TRUE,SUM($Q56:$AJ56)=0)</formula>
    </cfRule>
  </conditionalFormatting>
  <conditionalFormatting sqref="O57:X57">
    <cfRule type="expression" dxfId="29" priority="45">
      <formula>AND($AV$56=TRUE,OR($AV$57="",$AV$57="0000"))</formula>
    </cfRule>
  </conditionalFormatting>
  <conditionalFormatting sqref="AA57:AL57">
    <cfRule type="expression" dxfId="28" priority="44">
      <formula>AND($AV$56=TRUE,OR($AV$58="",$AV$58="0000",LEFT($AV$57,2)&lt;&gt;LEFT($AV$58,2)))</formula>
    </cfRule>
  </conditionalFormatting>
  <conditionalFormatting sqref="AC53:AT53">
    <cfRule type="expression" dxfId="27" priority="43">
      <formula>AND($AV$52=TRUE,$AW$53=0)</formula>
    </cfRule>
  </conditionalFormatting>
  <conditionalFormatting sqref="Y24:AJ24">
    <cfRule type="expression" dxfId="26" priority="42">
      <formula>AND($AV$24=TRUE,SUM($Q$24:$AJ$24)=0)</formula>
    </cfRule>
  </conditionalFormatting>
  <conditionalFormatting sqref="Q25:X25">
    <cfRule type="expression" dxfId="25" priority="41">
      <formula>AND($AV$24=TRUE,OR($AV$25="",$AV$25="0000"))</formula>
    </cfRule>
  </conditionalFormatting>
  <conditionalFormatting sqref="AA25:AJ25">
    <cfRule type="expression" dxfId="24" priority="40">
      <formula>AND(AV24=TRUE,OR(AV25="0000",AW25="0000",LEFT(AV25,2)&lt;&gt;LEFT(AW25,2)))</formula>
    </cfRule>
  </conditionalFormatting>
  <conditionalFormatting sqref="O58:X58">
    <cfRule type="expression" dxfId="23" priority="39">
      <formula>AND($AV$56=TRUE,$AY$58=0)</formula>
    </cfRule>
  </conditionalFormatting>
  <conditionalFormatting sqref="Y45:AL45">
    <cfRule type="expression" dxfId="22" priority="37">
      <formula>AND($AV$44=TRUE,OR($AX$45="",$AX$45="0000",LEFT($AV$45,2)&lt;&gt;LEFT($AX$45,2)))</formula>
    </cfRule>
  </conditionalFormatting>
  <conditionalFormatting sqref="O45:X45">
    <cfRule type="expression" dxfId="21" priority="36">
      <formula>AND($AV$44=TRUE,OR($AV$45="",$AV$45="0000"))</formula>
    </cfRule>
  </conditionalFormatting>
  <conditionalFormatting sqref="Y44:AJ44">
    <cfRule type="expression" dxfId="20" priority="35">
      <formula>AND($AV$44=TRUE,SUM($Q$44:$AJ$44)=0,$AS$44="包括")</formula>
    </cfRule>
  </conditionalFormatting>
  <conditionalFormatting sqref="O67:X67">
    <cfRule type="expression" dxfId="19" priority="12">
      <formula>$AV$67=0</formula>
    </cfRule>
  </conditionalFormatting>
  <conditionalFormatting sqref="O68:X68">
    <cfRule type="expression" dxfId="18" priority="27">
      <formula>$AV$68=0</formula>
    </cfRule>
  </conditionalFormatting>
  <conditionalFormatting sqref="AI60:AT60">
    <cfRule type="expression" dxfId="17" priority="26">
      <formula>AND($AV$59=TRUE,$BA$60=0)</formula>
    </cfRule>
  </conditionalFormatting>
  <conditionalFormatting sqref="J60:V60">
    <cfRule type="expression" dxfId="16" priority="25">
      <formula>AND($AV$59=TRUE,OR($AV$60="",$AV$60="0000"))</formula>
    </cfRule>
  </conditionalFormatting>
  <conditionalFormatting sqref="W60:AH60">
    <cfRule type="expression" dxfId="15" priority="23">
      <formula>AND($AV$59=TRUE,OR($AX$60="",$AX$60="0000",LEFT($AV$60,2)&lt;&gt;LEFT($AX$60,2)))</formula>
    </cfRule>
  </conditionalFormatting>
  <conditionalFormatting sqref="Y59:AJ59">
    <cfRule type="expression" dxfId="14" priority="22">
      <formula>AND($AV$59=TRUE,SUM($Q$59:$AJ$59)=0,$AS$59="包括")</formula>
    </cfRule>
  </conditionalFormatting>
  <conditionalFormatting sqref="C66">
    <cfRule type="expression" dxfId="13" priority="14">
      <formula>VLOOKUP($AV$2,INDIRECT($AV$4),55,FALSE)=0</formula>
    </cfRule>
    <cfRule type="expression" dxfId="12" priority="15">
      <formula>$AV$42=FALSE</formula>
    </cfRule>
  </conditionalFormatting>
  <conditionalFormatting sqref="O66:X66">
    <cfRule type="expression" dxfId="11" priority="13">
      <formula>$AV$66=0</formula>
    </cfRule>
  </conditionalFormatting>
  <conditionalFormatting sqref="O67:S67">
    <cfRule type="expression" dxfId="10" priority="11">
      <formula>$AV$66=2</formula>
    </cfRule>
  </conditionalFormatting>
  <conditionalFormatting sqref="T67:X67">
    <cfRule type="expression" dxfId="9" priority="28">
      <formula>AND($AV$66=2,$AV$67=1)</formula>
    </cfRule>
  </conditionalFormatting>
  <conditionalFormatting sqref="C59:AT60">
    <cfRule type="expression" dxfId="8" priority="10">
      <formula>$AV$66=2</formula>
    </cfRule>
  </conditionalFormatting>
  <conditionalFormatting sqref="C24:AT25">
    <cfRule type="expression" dxfId="7" priority="9">
      <formula>$AV$66=2</formula>
    </cfRule>
  </conditionalFormatting>
  <conditionalFormatting sqref="C18:I18">
    <cfRule type="expression" dxfId="6" priority="6">
      <formula>AND($C$18=0,$AV$18=TRUE)</formula>
    </cfRule>
  </conditionalFormatting>
  <conditionalFormatting sqref="AK18:AN18">
    <cfRule type="expression" dxfId="5" priority="5">
      <formula>AND($C$18="Alipay+",$AV$18=TRUE,$AK$18=0)</formula>
    </cfRule>
  </conditionalFormatting>
  <conditionalFormatting sqref="AK18:AT18">
    <cfRule type="expression" dxfId="4" priority="2">
      <formula>$C$18="Alipay"</formula>
    </cfRule>
  </conditionalFormatting>
  <conditionalFormatting sqref="AO18:AT18">
    <cfRule type="expression" dxfId="3" priority="3">
      <formula>$AK$18="旧Alipay+(AMS)"</formula>
    </cfRule>
  </conditionalFormatting>
  <conditionalFormatting sqref="AR18:AT18">
    <cfRule type="expression" dxfId="2" priority="4">
      <formula>AND($C$18="Alipay+",$AV$18=TRUE,$AR$18=0)</formula>
    </cfRule>
  </conditionalFormatting>
  <conditionalFormatting sqref="AG17:AT17">
    <cfRule type="expression" dxfId="1" priority="1">
      <formula>AND($C$18="Alipay+",$AV$18=TRUE,$AV$66=2,$AK$18="旧Alipay+(AMS)")</formula>
    </cfRule>
  </conditionalFormatting>
  <dataValidations count="113">
    <dataValidation type="textLength" imeMode="halfAlpha" operator="equal" allowBlank="1" showInputMessage="1" showErrorMessage="1" sqref="AG65470:AK65470 AG131006:AK131006 AG196542:AK196542 AG262078:AK262078 AG327614:AK327614 AG393150:AK393150 AG458686:AK458686 AG524222:AK524222 AG589758:AK589758 AG655294:AK655294 AG720830:AK720830 AG786366:AK786366 AG851902:AK851902 AG917438:AK917438 AG982974:AK982974">
      <formula1>7</formula1>
    </dataValidation>
    <dataValidation type="whole" imeMode="halfAlpha" allowBlank="1" showInputMessage="1" showErrorMessage="1" sqref="AN65522:AO65522 AN131058:AO131058 AN196594:AO196594 AN262130:AO262130 AN327666:AO327666 AN393202:AO393202 AN458738:AO458738 AN524274:AO524274 AN589810:AO589810 AN655346:AO655346 AN720882:AO720882 AN786418:AO786418 AN851954:AO851954 AN917490:AO917490 AN983026:AO983026">
      <formula1>1000</formula1>
      <formula2>2099</formula2>
    </dataValidation>
    <dataValidation type="whole" imeMode="halfAlpha" allowBlank="1" showInputMessage="1" showErrorMessage="1" sqref="W65517:X65517 W131053:X131053 W196589:X196589 W262125:X262125 W327661:X327661 W393197:X393197 W458733:X458733 W524269:X524269 W589805:X589805 W655341:X655341 W720877:X720877 W786413:X786413 W851949:X851949 W917485:X917485 W983021:X983021">
      <formula1>2014</formula1>
      <formula2>2099</formula2>
    </dataValidation>
    <dataValidation type="list" allowBlank="1" showInputMessage="1" showErrorMessage="1" sqref="C65545:I65545 C131081:I131081 C196617:I196617 C262153:I262153 C327689:I327689 C393225:I393225 C458761:I458761 C524297:I524297 C589833:I589833 C655369:I655369 C720905:I720905 C786441:I786441 C851977:I851977 C917513:I917513 C983049:I983049 I65471 I131007 I262079 I196543 I982975 I917439 I851903 I786367 I720831 I655295 I589759 I524223 I458687 I393151 I327615">
      <formula1>#REF!</formula1>
    </dataValidation>
    <dataValidation type="list" allowBlank="1" showInputMessage="1" showErrorMessage="1" sqref="O983036:P983039 O917500:P917503 O851964:P851967 O786428:P786431 O720892:P720895 O655356:P655359 O589820:P589823 O524284:P524287 O458748:P458751 O393212:P393215 O327676:P327679 O262140:P262143 O196604:P196607 O131068:P131071 O65532:P65535">
      <formula1>$CF$26:$CF$27</formula1>
    </dataValidation>
    <dataValidation imeMode="halfAlpha" allowBlank="1" showInputMessage="1" showErrorMessage="1" prompt="特商法ページのURLを記載して下さい。_x000a_その際、http://やhttps://を省略しないようお願いいたします。" sqref="I983168:AI983168 I65664:AI65664 I131200:AI131200 I196736:AI196736 I262272:AI262272 I327808:AI327808 I393344:AI393344 I458880:AI458880 I524416:AI524416 I589952:AI589952 I655488:AI655488 I721024:AI721024 I786560:AI786560 I852096:AI852096 I917632:AI917632"/>
    <dataValidation imeMode="hiragana" allowBlank="1" showInputMessage="1" showErrorMessage="1" promptTitle="運用担当" prompt="申込書の押印のご依頼、決済機関からの問い合わせのご連絡、メンテナンスのご案内などをさせていただきます。_x000a_E-mailアドレスにつきましてはグループアドレスのご指定を推奨しております。" sqref="I65637:Y65638 I131173:Y131174 I196709:Y196710 I262245:Y262246 I327781:Y327782 I393317:Y393318 I458853:Y458854 I524389:Y524390 I589925:Y589926 I655461:Y655462 I720997:Y720998 I786533:Y786534 I852069:Y852070 I917605:Y917606 I983141:Y983142"/>
    <dataValidation imeMode="hiragana" allowBlank="1" showInputMessage="1" showErrorMessage="1" promptTitle="技術担当" prompt="接続情報のご連絡など、システム設定に関するご案内をさせていただきます。_x000a_サイト構築を他社に依頼されている場合は、そのご連絡先でも結構です。_x000a_E-mailアドレスにつきましてはグループアドレスのご指定を推奨しております。" sqref="I65640:Y65641 I131176:Y131177 I196712:Y196713 I262248:Y262249 I327784:Y327785 I393320:Y393321 I458856:Y458857 I524392:Y524393 I589928:Y589929 I655464:Y655465 I721000:Y721001 I786536:Y786537 I852072:Y852073 I917608:Y917609 I983144:Y983145"/>
    <dataValidation imeMode="hiragana" allowBlank="1" showInputMessage="1" showErrorMessage="1" promptTitle="売上報告担当" prompt="収納レポートやご請求書の送付先となります。" sqref="I65643:Y65644 I131179:Y131180 I196715:Y196716 I262251:Y262252 I327787:Y327788 I393323:Y393324 I458859:Y458860 I524395:Y524396 I589931:Y589932 I655467:Y655468 I721003:Y721004 I786539:Y786540 I852075:Y852076 I917611:Y917612 I983147:Y983148"/>
    <dataValidation imeMode="fullKatakana" allowBlank="1" showInputMessage="1" showErrorMessage="1" promptTitle="口座名義カナ" prompt="必ず正式な口座名義名（カナ）をご確認の上入力して下さい。ご登録のものと相違がありますと振込エラーとなり、入金をさせていただくことが出来ません。_x000a_・法人略語は正しくご入力ください。_x000a_前株の場合は「カ）」、後株の場合は「（カ」、途中に入る場合は「（カ）」のようにご入力ください。_x000a_・中黒点（・）はご使用いただけません。_x000a_　ピリオド（．）に置き換えてご入力ください。_x000a_例：ソフトバンク．ペイメント．サービス（カ" sqref="I65659:AT65660 I131195:AT131196 I196731:AT196732 I262267:AT262268 I327803:AT327804 I393339:AT393340 I458875:AT458876 I524411:AT524412 I589947:AT589948 I655483:AT655484 I721019:AT721020 I786555:AT786556 I852091:AT852092 I917627:AT917628 I983163:AT983164"/>
    <dataValidation type="textLength" operator="lessThanOrEqual" allowBlank="1" showInputMessage="1" showErrorMessage="1" errorTitle="文字数制限がございます" error="25文字を超える設定は出来ません。" promptTitle="サービス名称" prompt="決済をご利用いただくサービス名称（サイト名称など）をご記入下さい。_x000a_決済画面等で表示されます。_x000a_全角でご指定下さい。_x000a_「～」「―（全角ダッシュ）」、「－（全角マイナス）」、その他特殊文字は使用できません。_x000a_「‐（全角ハイフン）」、「ー（長音）」に変換お願いします。" sqref="I65510:AT65511 I131046:AT131047 I196582:AT196583 I262118:AT262119 I327654:AT327655 I393190:AT393191 I458726:AT458727 I524262:AT524263 I589798:AT589799 I655334:AT655335 I720870:AT720871 I786406:AT786407 I851942:AT851943 I917478:AT917479 I983014:AT983015">
      <formula1>30</formula1>
    </dataValidation>
    <dataValidation type="textLength" errorStyle="warning" operator="lessThanOrEqual" allowBlank="1" showInputMessage="1" showErrorMessage="1" errorTitle="文字数制限がございます" error="全角12文字程度でご設定下さい。_x000a_長い場合には金融機関により切られて表示される場合がございます。_x000a_また、登録されるのは20文字までとなりそれ以上ご記入いただいても登録されません。" promptTitle="屋号" prompt="金融機関に申請する正式名称で、利用明細などに表示されます。_x000a_金融機関により切られて表示されることがございますので予めご了承いただき12文字以下を目安にご設定下さい。_x000a_最大20文字まで。それ以上ご記入いただいても登録されません。" sqref="I65513:AA65514 I131049:AA131050 I196585:AA196586 I262121:AA262122 I327657:AA327658 I393193:AA393194 I458729:AA458730 I524265:AA524266 I589801:AA589802 I655337:AA655338 I720873:AA720874 I786409:AA786410 I851945:AA851946 I917481:AA917482 I983017:AA983018">
      <formula1>12</formula1>
    </dataValidation>
    <dataValidation type="whole" imeMode="halfAlpha" allowBlank="1" showInputMessage="1" showErrorMessage="1" sqref="Q65501:R65501 Q131037:R131037 Q196573:R196573 Q262109:R262109 Q327645:R327645 Q393181:R393181 Q458717:R458717 Q524253:R524253 Q589789:R589789 Q655325:R655325 Q720861:R720861 Q786397:R786397 Q851933:R851933 Q917469:R917469 Q983005:R983005 AB65517 AB131053 AB196589 AB262125 AB327661 AB393197 AB458733 AB524269 AB589805 AB655341 AB720877 AB786413 AB851949 AB917485 AB983021 AS65522 AS131058 AS196594 AS262130 AS327666 AS393202 AS458738 AS524274 AS589810 AS655346 AS720882 AS786418 AS851954 AS917490 AS983026 U65488:W65489 U131024:W131025 U196560:W196561 U262096:W262097 U327632:W327633 U393168:W393169 U458704:W458705 U524240:W524241 U589776:W589777 U655312:W655313 U720848:W720849 U786384:W786385 U851920:W851921 U917456:W917457 U982992:W982993">
      <formula1>1</formula1>
      <formula2>31</formula2>
    </dataValidation>
    <dataValidation imeMode="hiragana" allowBlank="1" showInputMessage="1" showErrorMessage="1" promptTitle="会社所在地" prompt="都道府県名からご記入下さい" sqref="I65498:AT65499 I131034:AT131035 I196570:AT196571 I262106:AT262107 I327642:AT327643 I393178:AT393179 I458714:AT458715 I524250:AT524251 I589786:AT589787 I655322:AT655323 I720858:AT720859 I786394:AT786395 I851930:AT851931 I917466:AT917467 I983002:AT983003"/>
    <dataValidation type="list" allowBlank="1" showDropDown="1" showInputMessage="1" showErrorMessage="1" errorTitle="ASP手数料" error="ASP手数料は決済手段毎に設定出来ません。_x000a_対象外とする場合はDeleteキーで消して下さい。" promptTitle="ASP手数料" prompt="ASP手数料は全決済手段で一律です。_x000a_対象とするかしないかは決済手段毎に設定することが可能ですが、決済手段毎にASP手数料を変えることは出来ませんのでご注意下さい。_x000a_対象外とする場合はDeleteキーで消して下さい。_x000a_" sqref="AC983068:AF983068 AC65564:AF65564 AC131100:AF131100 AC196636:AF196636 AC262172:AF262172 AC327708:AF327708 AC393244:AF393244 AC458780:AF458780 AC524316:AF524316 AC589852:AF589852 AC655388:AF655388 AC720924:AF720924 AC786460:AF786460 AC851996:AF851996 AC917532:AF917532">
      <formula1>#REF!</formula1>
    </dataValidation>
    <dataValidation type="list" allowBlank="1" showDropDown="1" showInputMessage="1" showErrorMessage="1" errorTitle="トランザクション費" error="トランザクション費は決済手段毎に設定できません。_x000a_対象外とする場合はDeleteキーで消して下さい。" promptTitle="トランザクション費" prompt="トランザクション費は全決済手段で一律です。_x000a_対象とするかしないかは決済手段毎に設定することが可能ですが、決済手段毎にトランザクション費を変えることは出来ませんのでご注意下さい。_x000a_対象外とする場合はDeleteキーで消して下さい。" sqref="AG983068:AJ983068 AG65564:AJ65564 AG131100:AJ131100 AG196636:AJ196636 AG262172:AJ262172 AG327708:AJ327708 AG393244:AJ393244 AG458780:AJ458780 AG524316:AJ524316 AG589852:AJ589852 AG655388:AJ655388 AG720924:AJ720924 AG786460:AJ786460 AG851996:AJ851996 AG917532:AJ917532">
      <formula1>#REF!</formula1>
    </dataValidation>
    <dataValidation type="list" allowBlank="1" showInputMessage="1" showErrorMessage="1" sqref="C983046:I983046 C917510:I917510 C851974:I851974 C786438:I786438 C720902:I720902 C655366:I655366 C589830:I589830 C524294:I524294 C458758:I458758 C393222:I393222 C327686:I327686 C262150:I262150 C196614:I196614 C131078:I131078 C65542:I65542">
      <formula1>$CF$12:$CF$16</formula1>
    </dataValidation>
    <dataValidation type="textLength" imeMode="halfAlpha" operator="greaterThanOrEqual" allowBlank="1" showInputMessage="1" showErrorMessage="1" sqref="AB65522:AH65522 AB131058:AH131058 AB196594:AH196594 AB262130:AH262130 AB327666:AH327666 AB393202:AH393202 AB458738:AH458738 AB524274:AH524274 AB589810:AH589810 AB655346:AH655346 AB720882:AH720882 AB786418:AH786418 AB851954:AH851954 AB917490:AH917490 AB983026:AH983026">
      <formula1>1</formula1>
    </dataValidation>
    <dataValidation type="list" allowBlank="1" showInputMessage="1" showErrorMessage="1" sqref="C983045:I983045 C917509:I917509 C851973:I851973 C786437:I786437 C720901:I720901 C655365:I655365 C589829:I589829 C524293:I524293 C458757:I458757 C393221:I393221 C327685:I327685 C262149:I262149 C196613:I196613 C131077:I131077 C65541:I65541">
      <formula1>$CF$9:$CF$10</formula1>
    </dataValidation>
    <dataValidation imeMode="halfAlpha" allowBlank="1" showInputMessage="1" showErrorMessage="1" promptTitle="サイトURL" prompt="http://やhttps://を省略せずご記入下さい。_x000a_企業HPや店舗HPではなく、決済サービスをご利用いただくサイトのトップページのURLをご記入いただく必要がございます。" sqref="I65515:AH65516 I131051:AH131052 I196587:AH196588 I262123:AH262124 I327659:AH327660 I393195:AH393196 I458731:AH458732 I524267:AH524268 I589803:AH589804 I655339:AH655340 I720875:AH720876 I786411:AH786412 I851947:AH851948 I917483:AH917484 I983019:AH983020"/>
    <dataValidation imeMode="fullKatakana" allowBlank="1" showInputMessage="1" showErrorMessage="1" sqref="I65493:AT65493 I131029:AT131029 I196565:AT196565 I262101:AT262101 I327637:AT327637 I393173:AT393173 I458709:AT458709 I524245:AT524245 I589781:AT589781 I655317:AT655317 I720853:AT720853 I786389:AT786389 I851925:AT851925 I917461:AT917461 I982997:AT982997 I65496:AT65496 I131032:AT131032 I196568:AT196568 I262104:AT262104 I327640:AT327640 I393176:AT393176 I458712:AT458712 I524248:AT524248 I589784:AT589784 I655320:AT655320 I720856:AT720856 I786392:AT786392 I851928:AT851928 I917464:AT917464 I983000:AT983000 I65504:Q65504 I131040:Q131040 I196576:Q196576 I262112:Q262112 I327648:Q327648 I393184:Q393184 I458720:Q458720 I524256:Q524256 I589792:Q589792 I655328:Q655328 I720864:Q720864 I786400:Q786400 I851936:Q851936 I917472:Q917472 I983008:Q983008 I65512:AA65512 I131048:AA131048 I196584:AA196584 I262120:AA262120 I327656:AA327656 I393192:AA393192 I458728:AA458728 I524264:AA524264 I589800:AA589800 I655336:AA655336 I720872:AA720872 I786408:AA786408 I851944:AA851944 I917480:AA917480 I983016:AA983016 I65636:Y65636 I131172:Y131172 I196708:Y196708 I262244:Y262244 I327780:Y327780 I393316:Y393316 I458852:Y458852 I524388:Y524388 I589924:Y589924 I655460:Y655460 I720996:Y720996 I786532:Y786532 I852068:Y852068 I917604:Y917604 I983140:Y983140 I65639:Y65639 I131175:Y131175 I196711:Y196711 I262247:Y262247 I327783:Y327783 I393319:Y393319 I458855:Y458855 I524391:Y524391 I589927:Y589927 I655463:Y655463 I720999:Y720999 I786535:Y786535 I852071:Y852071 I917607:Y917607 I983143:Y983143 I65642:Y65642 I131178:Y131178 I196714:Y196714 I262250:Y262250 I327786:Y327786 I393322:Y393322 I458858:Y458858 I524394:Y524394 I589930:Y589930 I655466:Y655466 I721002:Y721002 I786538:Y786538 I852074:Y852074 I917610:Y917610 I983146:Y983146"/>
    <dataValidation imeMode="hiragana" allowBlank="1" showInputMessage="1" showErrorMessage="1" promptTitle="ご確認下さい！" prompt="該当サイトが公開前の場合、必ず別途サービス概要資料や商材価格表をご提出下さい。" sqref="I65518:AK65519 I131054:AK131055 I196590:AK196591 I262126:AK262127 I327662:AK327663 I393198:AK393199 I458734:AK458735 I524270:AK524271 I589806:AK589807 I655342:AK655343 I720878:AK720879 I786414:AK786415 I851950:AK851951 I917486:AK917487 I983022:AK983023"/>
    <dataValidation type="whole" imeMode="halfAlpha" allowBlank="1" showInputMessage="1" showErrorMessage="1" sqref="AM65505:AN65506 AM131041:AN131042 AM196577:AN196578 AM262113:AN262114 AM327649:AN327650 AM393185:AN393186 AM458721:AN458722 AM524257:AN524258 AM589793:AN589794 AM655329:AN655330 AM720865:AN720866 AM786401:AN786402 AM851937:AN851938 AM917473:AN917474 AM983009:AN983010 N65501:O65501 N131037:O131037 N196573:O196573 N262109:O262109 N327645:O327645 N393181:O393181 N458717:O458717 N524253:O524253 N589789:O589789 N655325:O655325 N720861:O720861 N786397:O786397 N851933:O851933 N917469:O917469 N983005:O983005 Z65517 Z131053 Z196589 Z262125 Z327661 Z393197 Z458733 Z524269 Z589805 Z655341 Z720877 Z786413 Z851949 Z917485 Z983021 AQ65522 AQ131058 AQ196594 AQ262130 AQ327666 AQ393202 AQ458738 AQ524274 AQ589810 AQ655346 AQ720882 AQ786418 AQ851954 AQ917490 AQ983026 P65488:R65489 P131024:R131025 P196560:R196561 P262096:R262097 P327632:R327633 P393168:R393169 P458704:R458705 P524240:R524241 P589776:R589777 P655312:R655313 P720848:R720849 P786384:R786385 P851920:R851921 P917456:R917457 P982992:R982993">
      <formula1>1</formula1>
      <formula2>12</formula2>
    </dataValidation>
    <dataValidation type="whole" imeMode="halfAlpha" allowBlank="1" showInputMessage="1" showErrorMessage="1" sqref="K982992:M982993 K65488:M65489 K131024:M131025 K196560:M196561 K262096:M262097 K327632:M327633 K393168:M393169 K458704:M458705 K524240:M524241 K589776:M589777 K655312:M655313 K720848:M720849 K786384:M786385 K851920:M851921 K917456:M917457">
      <formula1>2014</formula1>
      <formula2>2020</formula2>
    </dataValidation>
    <dataValidation type="textLength" imeMode="halfAlpha" operator="equal" allowBlank="1" showInputMessage="1" showErrorMessage="1" sqref="M65497:P65497 M131033:P131033 M196569:P196569 M262105:P262105 M327641:P327641 M393177:P393177 M458713:P458713 M524249:P524249 M589785:P589785 M655321:P655321 M720857:P720857 M786393:P786393 M851929:P851929 M917465:P917465 M983001:P983001 M65645:N65645 M131181:N131181 M196717:N196717 M262253:N262253 M327789:N327789 M393325:N393325 M458861:N458861 M524397:N524397 M589933:N589933 M655469:N655469 M721005:N721005 M786541:N786541 M852077:N852077 M917613:N917613 M983149:N983149">
      <formula1>4</formula1>
    </dataValidation>
    <dataValidation type="textLength" imeMode="halfAlpha" operator="equal" allowBlank="1" showInputMessage="1" showErrorMessage="1" sqref="J65497:K65497 J131033:K131033 J196569:K196569 J262105:K262105 J327641:K327641 J393177:K393177 J458713:K458713 J524249:K524249 J589785:K589785 J655321:K655321 J720857:K720857 J786393:K786393 J851929:K851929 J917465:K917465 J983001:K983001 J65645:K65645 J131181:K131181 J196717:K196717 J262253:K262253 J327789:K327789 J393325:K393325 J458861:K458861 J524397:K524397 J589933:K589933 J655469:K655469 J721005:K721005 J786541:K786541 J852077:K852077 J917613:K917613 J983149:K983149">
      <formula1>3</formula1>
    </dataValidation>
    <dataValidation type="whole" imeMode="halfAlpha" allowBlank="1" showInputMessage="1" showErrorMessage="1" sqref="K65501:L65501 K131037:L131037 K196573:L196573 K262109:L262109 K327645:L327645 K393181:L393181 K458717:L458717 K524253:L524253 K589789:L589789 K655325:L655325 K720861:L720861 K786397:L786397 K851933:L851933 K917469:L917469 K983005:L983005">
      <formula1>1000</formula1>
      <formula2>2020</formula2>
    </dataValidation>
    <dataValidation type="textLength" imeMode="halfAlpha" operator="lessThanOrEqual" allowBlank="1" showInputMessage="1" showErrorMessage="1" errorTitle="文字数制限がございます" error="25文字を超える設定は出来ません。" sqref="AB65513:AT65514 AB131049:AT131050 AB196585:AT196586 AB262121:AT262122 AB327657:AT327658 AB393193:AT393194 AB458729:AT458730 AB524265:AT524266 AB589801:AT589802 AB655337:AT655338 AB720873:AT720874 AB786409:AT786410 AB851945:AT851946 AB917481:AT917482 AB983017:AT983018">
      <formula1>25</formula1>
    </dataValidation>
    <dataValidation type="whole" imeMode="halfAlpha" allowBlank="1" showInputMessage="1" showErrorMessage="1" sqref="AI65505:AJ65506 AI131041:AJ131042 AI196577:AJ196578 AI262113:AJ262114 AI327649:AJ327650 AI393185:AJ393186 AI458721:AJ458722 AI524257:AJ524258 AI589793:AJ589794 AI655329:AJ655330 AI720865:AJ720866 AI786401:AJ786402 AI851937:AJ851938 AI917473:AJ917474 AI983009:AJ983010">
      <formula1>1900</formula1>
      <formula2>2020</formula2>
    </dataValidation>
    <dataValidation type="textLength" imeMode="halfAlpha" allowBlank="1" showInputMessage="1" showErrorMessage="1" sqref="I982974 I65470 I131006 I196542 I262078 I327614 I393150 I458686 I524222 I589758 I655294 I720830 I786366 I851902 I917438">
      <formula1>5</formula1>
      <formula2>5</formula2>
    </dataValidation>
    <dataValidation type="textLength" imeMode="halfAlpha" allowBlank="1" showInputMessage="1" showErrorMessage="1" sqref="R982974 R65470 R131006 R196542 R262078 R327614 R393150 R458686 R524222 R589758 R655294 R720830 R786366 R851902 R917438">
      <formula1>3</formula1>
      <formula2>3</formula2>
    </dataValidation>
    <dataValidation type="whole" imeMode="halfAlpha" allowBlank="1" showInputMessage="1" showErrorMessage="1" sqref="AA65501:AE65501 AA131037:AE131037 AA196573:AE196573 AA262109:AE262109 AA327645:AE327645 AA393181:AE393181 AA458717:AE458717 AA524253:AE524253 AA589789:AE589789 AA655325:AE655325 AA720861:AE720861 AA786397:AE786397 AA851933:AE851933 AA917469:AE917469 AA983005:AE983005">
      <formula1>0</formula1>
      <formula2>99999999999</formula2>
    </dataValidation>
    <dataValidation type="whole" imeMode="halfAlpha" allowBlank="1" showInputMessage="1" showErrorMessage="1" promptTitle="年商" prompt="設立初年度などは『0』とご入力下さい。" sqref="AN65501:AR65501 AN131037:AR131037 AN196573:AR196573 AN262109:AR262109 AN327645:AR327645 AN393181:AR393181 AN458717:AR458717 AN524253:AR524253 AN589789:AR589789 AN655325:AR655325 AN720861:AR720861 AN786397:AR786397 AN851933:AR851933 AN917469:AR917469 AN983005:AR983005">
      <formula1>0</formula1>
      <formula2>9999999999999</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H65488:AJ65489 AH131024:AJ131025 AH196560:AJ196561 AH262096:AJ262097 AH327632:AJ327633 AH393168:AJ393169 AH458704:AJ458705 AH524240:AJ524241 AH589776:AJ589777 AH655312:AJ655313 AH720848:AJ720849 AH786384:AJ786385 AH851920:AJ851921 AH917456:AJ917457 AH982992:AJ982993">
      <formula1>2012</formula1>
      <formula2>2020</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M65488:AN65489 AM131024:AN131025 AM196560:AN196561 AM262096:AN262097 AM327632:AN327633 AM393168:AN393169 AM458704:AN458705 AM524240:AN524241 AM589776:AN589777 AM655312:AN655313 AM720848:AN720849 AM786384:AN786385 AM851920:AN851921 AM917456:AN917457 AM982992:AN982993">
      <formula1>1</formula1>
      <formula2>12</formula2>
    </dataValidation>
    <dataValidation type="whole" imeMode="halfAlpha" allowBlank="1" showInputMessage="1" showErrorMessage="1"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AQ65488:AR65489 AQ131024:AR131025 AQ196560:AR196561 AQ262096:AR262097 AQ327632:AR327633 AQ393168:AR393169 AQ458704:AR458705 AQ524240:AR524241 AQ589776:AR589777 AQ655312:AR655313 AQ720848:AR720849 AQ786384:AR786385 AQ851920:AR851921 AQ917456:AR917457 AQ982992:AR982993">
      <formula1>1</formula1>
      <formula2>31</formula2>
    </dataValidation>
    <dataValidation imeMode="halfAlpha" allowBlank="1" showInputMessage="1" showErrorMessage="1" promptTitle="FAX番号" prompt="FAXが無い場合は『00-0000-0000』とご入力下さい。" sqref="AE65500:AT65500 AE131036:AT131036 AE196572:AT196572 AE262108:AT262108 AE327644:AT327644 AE393180:AT393180 AE458716:AT458716 AE524252:AT524252 AE589788:AT589788 AE655324:AT655324 AE720860:AT720860 AE786396:AT786396 AE851932:AT851932 AE917468:AT917468 AE983004:AT983004 AE65645:AT65645 AE131181:AT131181 AE196717:AT196717 AE262253:AT262253 AE327789:AT327789 AE393325:AT393325 AE458861:AT458861 AE524397:AT524397 AE589933:AT589933 AE655469:AT655469 AE721005:AT721005 AE786541:AT786541 AE852077:AT852077 AE917613:AT917613 AE983149:AT983149"/>
    <dataValidation imeMode="halfAlpha" allowBlank="1" showInputMessage="1" showErrorMessage="1" promptTitle="メールアドレス" prompt="グループアドレスのご指定を推奨しております。" sqref="AE65638:AT65638 AE131174:AT131174 AE196710:AT196710 AE262246:AT262246 AE327782:AT327782 AE393318:AT393318 AE458854:AT458854 AE524390:AT524390 AE589926:AT589926 AE655462:AT655462 AE720998:AT720998 AE786534:AT786534 AE852070:AT852070 AE917606:AT917606 AE983142:AT983142"/>
    <dataValidation allowBlank="1" showInputMessage="1" showErrorMessage="1" promptTitle="E-mailアドレス" prompt="設定できるE-mailアドレスは1つです。_x000a_メーリングリストのご指定を推奨しております。" sqref="Z65638:AD65638 Z131174:AD131174 Z196710:AD196710 Z262246:AD262246 Z327782:AD327782 Z393318:AD393318 Z458854:AD458854 Z524390:AD524390 Z589926:AD589926 Z655462:AD655462 Z720998:AD720998 Z786534:AD786534 Z852070:AD852070 Z917606:AD917606 Z983142:AD983142"/>
    <dataValidation type="list" allowBlank="1" showInputMessage="1" showErrorMessage="1" sqref="L983120:N983128 L852048:N852056 L786512:N786520 L720976:N720984 L655440:N655448 L589904:N589912 L524368:N524376 L458832:N458840 L393296:N393304 L327760:N327768 L262224:N262232 L196688:N196696 L131152:N131160 L65616:N65624 L983094:N983117 L917558:N917581 L852022:N852045 L786486:N786509 L720950:N720973 L655414:N655437 L589878:N589901 L524342:N524365 L458806:N458829 L393270:N393293 L327734:N327757 L262198:N262221 L196662:N196685 L131126:N131149 L65590:N65613 L917584:N917592 L983089:N983091 L917553:N917555 L852017:N852019 L786481:N786483 L720945:N720947 L655409:N655411 L589873:N589875 L524337:N524339 L458801:N458803 L393265:N393267 L327729:N327731 L262193:N262195 L196657:N196659 L131121:N131123 L65585:N65587 L983084:N983086 L917548:N917550 L852012:N852014 L786476:N786478 L720940:N720942 L655404:N655406 L589868:N589870 L524332:N524334 L458796:N458798 L393260:N393262 L327724:N327726 L262188:N262190 L196652:N196654 L131116:N131118 L65580:N65582 L983077:N983081 L917541:N917545 L852005:N852009 L786469:N786473 L720933:N720937 L655397:N655401 L589861:N589865 L524325:N524329 L458789:N458793 L393253:N393257 L327717:N327721 L262181:N262185 L196645:N196649 L131109:N131113 L65573:N65577 L983071:N983074 L917535:N917538 L851999:N852002 L786463:N786466 L720927:N720930 L655391:N655394 L589855:N589858 L524319:N524322 L458783:N458786 L393247:N393250 L327711:N327714 L262175:N262178 L196639:N196642 L131103:N131106 L65567:N65570 L983062:N983068 L917526:N917532 L851990:N851996 L786454:N786460 L720918:N720924 L655382:N655388 L589846:N589852 L524310:N524316 L458774:N458780 L393238:N393244 L327702:N327708 L262166:N262172 L196630:N196636 L131094:N131100 L65558:N65564 L983053:N983059 L917517:N917523 L851981:N851987 L786445:N786451 L720909:N720915 L655373:N655379 L589837:N589843 L524301:N524307 L458765:N458771 L393229:N393235 L327693:N327699 L262157:N262163 L196621:N196627 L131085:N131091 L65549:N65555 L983048:N983050 L917512:N917514 L851976:N851978 L786440:N786442 L720904:N720906 L655368:N655370 L589832:N589834 L524296:N524298 L458760:N458762 L393224:N393226 L327688:N327690 L262152:N262154 L196616:N196618 L131080:N131082 L65544:N65546 L983045:N983046 L917509:N917510 L851973:N851974 L786437:N786438 L720901:N720902 L655365:N655366 L589829:N589830 L524293:N524294 L458757:N458758 L393221:N393222 L327685:N327686 L262149:N262150 L196613:N196614 L131077:N131078 L65541:N65542 L983036:N983039 L917500:N917503 L851964:N851967 L786428:N786431 L720892:N720895 L655356:N655359 L589820:N589823 L524284:N524287 L458748:N458751 L393212:N393215 L327676:N327679 L262140:N262143 L196604:N196607 L131068:N131071 L65532:N65535">
      <formula1>$CF$23:$CF$24</formula1>
    </dataValidation>
    <dataValidation imeMode="hiragana" allowBlank="1" showInputMessage="1" showErrorMessage="1" sqref="I65502:AT65502 I131038:AT131038 I196574:AT196574 I262110:AT262110 I327646:AT327646 I393182:AT393182 I458718:AT458718 I524254:AT524254 I589790:AT589790 I655326:AT655326 I720862:AT720862 I786398:AT786398 I851934:AT851934 I917470:AT917470 I983006:AT983006 I65494:AT65495 I131030:AT131031 I196566:AT196567 I262102:AT262103 I327638:AT327639 I393174:AT393175 I458710:AT458711 I524246:AT524247 I589782:AT589783 I655318:AT655319 I720854:AT720855 I786390:AT786391 I851926:AT851927 I917462:AT917463 I982998:AT982999 W65504:AA65506 W131040:AA131042 W196576:AA196578 W262112:AA262114 W327648:AA327650 W393184:AA393186 W458720:AA458722 W524256:AA524258 W589792:AA589794 W655328:AA655330 W720864:AA720866 W786400:AA786402 W851936:AA851938 W917472:AA917474 W983008:AA983010 I65505:Q65506 I131041:Q131042 I196577:Q196578 I262113:Q262114 I327649:Q327650 I393185:Q393186 I458721:Q458722 I524257:Q524258 I589793:Q589794 I655329:Q655330 I720865:Q720866 I786401:Q786402 I851937:Q851938 I917473:Q917474 I983009:Q983010 I65646:AT65647 I131182:AT131183 I196718:AT196719 I262254:AT262255 I327790:AT327791 I393326:AT393327 I458862:AT458863 I524398:AT524399 I589934:AT589935 I655470:AT655471 I721006:AT721007 I786542:AT786543 I852078:AT852079 I917614:AT917615 I983150:AT983151 AE65636:AT65636 AE131172:AT131172 AE196708:AT196708 AE262244:AT262244 AE327780:AT327780 AE393316:AT393316 AE458852:AT458852 AE524388:AT524388 AE589924:AT589924 AE655460:AT655460 AE720996:AT720996 AE786532:AT786532 AE852068:AT852068 AE917604:AT917604 AE983140:AT983140 AE65639:AT65639 AE131175:AT131175 AE196711:AT196711 AE262247:AT262247 AE327783:AT327783 AE393319:AT393319 AE458855:AT458855 AE524391:AT524391 AE589927:AT589927 AE655463:AT655463 AE720999:AT720999 AE786535:AT786535 AE852071:AT852071 AE917607:AT917607 AE983143:AT983143 AE65642:AT65642 AE131178:AT131178 AE196714:AT196714 AE262250:AT262250 AE327786:AT327786 AE393322:AT393322 AE458858:AT458858 AE524394:AT524394 AE589930:AT589930 AE655466:AT655466 AE721002:AT721002 AE786538:AT786538 AE852074:AT852074 AE917610:AT917610 AE983146:AT983146 I65651:R65652 I131187:R131188 I196723:R196724 I262259:R262260 I327795:R327796 I393331:R393332 I458867:R458868 I524403:R524404 I589939:R589940 I655475:R655476 I721011:R721012 I786547:R786548 I852083:R852084 I917619:R917620 I983155:R983156 AG65651:AN65652 AG131187:AN131188 AG196723:AN196724 AG262259:AN262260 AG327795:AN327796 AG393331:AN393332 AG458867:AN458868 AG524403:AN524404 AG589939:AN589940 AG655475:AN655476 AG721011:AN721012 AG786547:AN786548 AG852083:AN852084 AG917619:AN917620 AG983155:AN983156 I65657:AT65658 I131193:AT131194 I196729:AT196730 I262265:AT262266 I327801:AT327802 I393337:AT393338 I458873:AT458874 I524409:AT524410 I589945:AT589946 I655481:AT655482 I721017:AT721018 I786553:AT786554 I852089:AT852090 I917625:AT917626 I983161:AT983162 AB131218 S65672:AT65672 S131208:AT131208 S196744:AT196744 S262280:AT262280 S327816:AT327816 S393352:AT393352 S458888:AT458888 S524424:AT524424 S589960:AT589960 S655496:AT655496 S721032:AT721032 S786568:AT786568 S852104:AT852104 S917640:AT917640 S983176:AT983176 AB196754 U65673:AS65673 U131209:AS131209 U196745:AS196745 U262281:AS262281 U327817:AS327817 U393353:AS393353 U458889:AS458889 U524425:AS524425 U589961:AS589961 U655497:AS655497 U721033:AS721033 U786569:AS786569 U852105:AS852105 U917641:AS917641 U983177:AS983177 AB262290 N65674:AA65674 N131210:AA131210 N196746:AA196746 N262282:AA262282 N327818:AA327818 N393354:AA393354 N458890:AA458890 N524426:AA524426 N589962:AA589962 N655498:AA655498 N721034:AA721034 N786570:AA786570 N852106:AA852106 N917642:AA917642 N983178:AA983178 AB327826 AG65674:AT65674 AG131210:AT131210 AG196746:AT196746 AG262282:AT262282 AG327818:AT327818 AG393354:AT393354 AG458890:AT458890 AG524426:AT524426 AG589962:AT589962 AG655498:AT655498 AG721034:AT721034 AG786570:AT786570 AG852106:AT852106 AG917642:AT917642 AG983178:AT983178 X65675:AS65675 X131211:AS131211 X196747:AS196747 X262283:AS262283 X327819:AS327819 X393355:AS393355 X458891:AS458891 X524427:AS524427 X589963:AS589963 X655499:AS655499 X721035:AS721035 X786571:AS786571 X852107:AS852107 X917643:AS917643 X983179:AS983179 AB393362 N65676:AA65677 N131212:AA131213 N196748:AA196749 N262284:AA262285 N327820:AA327821 N393356:AA393357 N458892:AA458893 N524428:AA524429 N589964:AA589965 N655500:AA655501 N721036:AA721037 N786572:AA786573 N852108:AA852109 N917644:AA917645 N983180:AA983181 AB458898 AG65676:AT65677 AG131212:AT131213 AG196748:AT196749 AG262284:AT262285 AG327820:AT327821 AG393356:AT393357 AG458892:AT458893 AG524428:AT524429 AG589964:AT589965 AG655500:AT655501 AG721036:AT721037 AG786572:AT786573 AG852108:AT852109 AG917644:AT917645 AG983180:AT983181 AB524434 U65669:AS65670 U131205:AS131206 U196741:AS196742 U262277:AS262278 U327813:AS327814 U393349:AS393350 U458885:AS458886 U524421:AS524422 U589957:AS589958 U655493:AS655494 U721029:AS721030 U786565:AS786566 U852101:AS852102 U917637:AS917638 U983173:AS983174 AB589970 I65668:Y65668 I131204:Y131204 I196740:Y196740 I262276:Y262276 I327812:Y327812 I393348:Y393348 I458884:Y458884 I524420:Y524420 I589956:Y589956 I655492:Y655492 I721028:Y721028 I786564:Y786564 I852100:Y852100 I917636:Y917636 I983172:Y983172 AB655506 AE65668:AT65668 AE131204:AT131204 AE196740:AT196740 AE262276:AT262276 AE327812:AT327812 AE393348:AT393348 AE458884:AT458884 AE524420:AT524420 AE589956:AT589956 AE655492:AT655492 AE721028:AT721028 AE786564:AT786564 AE852100:AT852100 AE917636:AT917636 AE983172:AT983172 AB721042 X65667:AT65667 X131203:AT131203 X196739:AT196739 X262275:AT262275 X327811:AT327811 X393347:AT393347 X458883:AT458883 X524419:AT524419 X589955:AT589955 X655491:AT655491 X721027:AT721027 X786563:AT786563 X852099:AT852099 X917635:AT917635 X983171:AT983171 AB786578 Z65666:AT65666 Z131202:AT131202 Z196738:AT196738 Z262274:AT262274 Z327810:AT327810 Z393346:AT393346 Z458882:AT458882 Z524418:AT524418 Z589954:AT589954 Z655490:AT655490 Z721026:AT721026 Z786562:AT786562 Z852098:AT852098 Z917634:AT917634 Z983170:AT983170 AB852114 W65671 W131207 W196743 W262279 W327815 W393351 W458887 W524423 W589959 W655495 W721031 W786567 W852103 W917639 W983175 AB917650 W65678:W65681 W131214:W131217 W196750:W196753 W262286:W262289 W327822:W327825 W393358:W393361 W458894:W458897 W524430:W524433 W589966:W589969 W655502:W655505 W721038:W721041 W786574:W786577 W852110:W852113 W917646:W917649 W983182:W983185 AB983186 AB65682"/>
    <dataValidation imeMode="halfAlpha" allowBlank="1" showInputMessage="1" showErrorMessage="1" sqref="AF65665:AT65665 AF131201:AT131201 AF196737:AT196737 AF262273:AT262273 AF327809:AT327809 AF393345:AT393345 AF458881:AT458881 AF524417:AT524417 AF589953:AT589953 AF655489:AT655489 AF721025:AT721025 AF786561:AT786561 AF852097:AT852097 AF917633:AT917633 AF983169:AT983169 I65500:X65500 I131036:X131036 I196572:X196572 I262108:X262108 I327644:X327644 I393180:X393180 I458716:X458716 I524252:X524252 I589788:X589788 I655324:X655324 I720860:X720860 I786396:X786396 I851932:X851932 I917468:X917468 I983004:X983004 AQ65505:AR65506 AQ131041:AR131042 AQ196577:AR196578 AQ262113:AR262114 AQ327649:AR327650 AQ393185:AR393186 AQ458721:AR458722 AQ524257:AR524258 AQ589793:AR589794 AQ655329:AR655330 AQ720865:AR720866 AQ786401:AR786402 AQ851937:AR851938 AQ917473:AR917474 AQ983009:AR983010 I65503:AT65503 I131039:AT131039 I196575:AT196575 I262111:AT262111 I327647:AT327647 I393183:AT393183 I458719:AT458719 I524255:AT524255 I589791:AT589791 I655327:AT655327 I720863:AT720863 I786399:AT786399 I851935:AT851935 I917471:AT917471 I983007:AT983007 AC65520:AE65520 AC131056:AE131056 AC196592:AE196592 AC262128:AE262128 AC327664:AE327664 AC393200:AE393200 AC458736:AE458736 AC524272:AE524272 AC589808:AE589808 AC655344:AE655344 AC720880:AE720880 AC786416:AE786416 AC851952:AE851952 AC917488:AE917488 AC983024:AE983024 AH65520:AJ65520 AH131056:AJ131056 AH196592:AJ196592 AH262128:AJ262128 AH327664:AJ327664 AH393200:AJ393200 AH458736:AJ458736 AH524272:AJ524272 AH589808:AJ589808 AH655344:AJ655344 AH720880:AJ720880 AH786416:AJ786416 AH851952:AJ851952 AH917488:AJ917488 AH983024:AJ983024 AQ65520:AS65520 AQ131056:AS131056 AQ196592:AS196592 AQ262128:AS262128 AQ327664:AS327664 AQ393200:AS393200 AQ458736:AS458736 AQ524272:AS524272 AQ589808:AS589808 AQ655344:AS655344 AQ720880:AS720880 AQ786416:AS786416 AQ851952:AS851952 AQ917488:AS917488 AQ983024:AS983024 AE65637:AT65637 AE131173:AT131173 AE196709:AT196709 AE262245:AT262245 AE327781:AT327781 AE393317:AT393317 AE458853:AT458853 AE524389:AT524389 AE589925:AT589925 AE655461:AT655461 AE720997:AT720997 AE786533:AT786533 AE852069:AT852069 AE917605:AT917605 AE983141:AT983141 AE65640:AT65641 AE131176:AT131177 AE196712:AT196713 AE262248:AT262249 AE327784:AT327785 AE393320:AT393321 AE458856:AT458857 AE524392:AT524393 AE589928:AT589929 AE655464:AT655465 AE721000:AT721001 AE786536:AT786537 AE852072:AT852073 AE917608:AT917609 AE983144:AT983145 AE65643:AT65644 AE131179:AT131180 AE196715:AT196716 AE262251:AT262252 AE327787:AT327788 AE393323:AT393324 AE458859:AT458860 AE524395:AT524396 AE589931:AT589932 AE655467:AT655468 AE721003:AT721004 AE786539:AT786540 AE852075:AT852076 AE917611:AT917612 AE983147:AT983148 I65653:P65654 I131189:P131190 I196725:P196726 I262261:P262262 I327797:P327798 I393333:P393334 I458869:P458870 I524405:P524406 I589941:P589942 I655477:P655478 I721013:P721014 I786549:P786550 I852085:P852086 I917621:P917622 I983157:P983158 V65653:AA65654 V131189:AA131190 V196725:AA196726 V262261:AA262262 V327797:AA327798 V393333:AA393334 V458869:AA458870 V524405:AA524406 V589941:AA589942 V655477:AA655478 V721013:AA721014 V786549:AA786550 V852085:AA852086 V917621:AA917622 V983157:AA983158 V65655:AI65656 V131191:AI131192 V196727:AI196728 V262263:AI262264 V327799:AI327800 V393335:AI393336 V458871:AI458872 V524407:AI524408 V589943:AI589944 V655479:AI655480 V721015:AI721016 V786551:AI786552 V852087:AI852088 V917623:AI917624 V983159:AI983160 AQ7:AT7 AP6:AP7 AP3:AT3"/>
    <dataValidation type="custom" allowBlank="1" showInputMessage="1" showErrorMessage="1" error="小数第二位までとなります。" sqref="AF26:AF35 AA26:AA35 AF64:AF65">
      <formula1>ROUND(AA26,4)=AA26</formula1>
    </dataValidation>
    <dataValidation type="custom" imeMode="disabled" allowBlank="1" showErrorMessage="1" errorTitle="サービス開始希望日" error="サービス開始希望日は申込年月日より未来の日付をご入力ください。" promptTitle="利用開始希望日" prompt="決済ASPサービスの利用開始『希望日』です。_x000a_申込書類提出の1ヶ月以降を目安にご記入下さい。_x000a_【ご注意下さい】_x000a_お申込の決済手段や審査状況によりご希望に添えない場合もございますので予めご了承下さい。" sqref="L8:N8">
      <formula1>AND(LEN(L8)=4,L8&gt;=2018,ISERROR(FIND("NG",AZ8)))</formula1>
    </dataValidation>
    <dataValidation type="list" allowBlank="1" showInputMessage="1" showErrorMessage="1" sqref="AL65519:AT65519 AL983023:AT983023 AL917487:AT917487 AL851951:AT851951 AL786415:AT786415 AL720879:AT720879 AL655343:AT655343 AL589807:AT589807 AL524271:AT524271 AL458735:AT458735 AL393199:AT393199 AL327663:AT327663 AL262127:AT262127 AL196591:AT196591 AL131055:AT131055">
      <formula1>$AZ$2:$AZ$10</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以降を目安にご記入下さい。_x000a_【ご注意下さい】_x000a_審査状況等により、ご希望に添えない場合もございますので予めご了承下さい。" sqref="AH8:AJ8">
      <formula1>AND(LEN(AH8)=4,AH8&gt;=2018,ISERROR(FIND("NG",AZ8)))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L8:AN8">
      <formula1>AND(AL8&lt;&gt;0,AL8&lt;13,ISERROR(FIND("NG",AZ8)))</formula1>
    </dataValidation>
    <dataValidation type="custom" imeMode="disabled" allowBlank="1" showInputMessage="1" showErrorMessage="1" errorTitle="サービス開始希望日" error="サービス開始希望日は申込年月日より未来の日付をご入力ください。" promptTitle="利用開始希望日" prompt="決済サービスの利用開始『希望日』です。_x000a_申込書類提出の1ヶ月後以降を目安にご記入下さい。_x000a_【ご注意下さい】_x000a_審査状況等により、ご希望に添えない場合もございますので予めご了承下さい。" sqref="AP8:AR8">
      <formula1>AND(AP8&lt;&gt;0,AP8&lt;32,ISERROR(FIND("NG",AZ8)))</formula1>
    </dataValidation>
    <dataValidation type="list" allowBlank="1" showInputMessage="1" showErrorMessage="1" sqref="C983036:I983036 C917500:I917500 C851964:I851964 C786428:I786428 C720892:I720892 C655356:I655356 C589820:I589820 C524284:I524284 C458748:I458748 C393212:I393212 C327676:I327676 C262140:I262140 C196604:I196604 C131068:I131068 C65532:I65532">
      <formula1>$CF$5:$CF$6</formula1>
    </dataValidation>
    <dataValidation type="custom" imeMode="disabled" allowBlank="1" showInputMessage="1" showErrorMessage="1" sqref="I3:K3">
      <formula1>AND(LENB(I3)=LEN(I3),LEN(I3)=5)</formula1>
    </dataValidation>
    <dataValidation type="custom" imeMode="disabled" allowBlank="1" showInputMessage="1" showErrorMessage="1" sqref="R3:S3">
      <formula1>AND(LENB(R3)=LEN(R3),LEN(R3)=3)</formula1>
    </dataValidation>
    <dataValidation type="custom" imeMode="disabled" operator="equal" allowBlank="1" showInputMessage="1" showErrorMessage="1" sqref="W3:Y3">
      <formula1>AND(LENB(W3)=LEN(W3),LEN(W3)=7)</formula1>
    </dataValidation>
    <dataValidation type="list" allowBlank="1" showInputMessage="1" showErrorMessage="1" sqref="AI3:AK3">
      <formula1>"吉村 礼子,二河 めぐみ,吉澤 眞季,田仲 由佳,我妻 奈緒美,鈴木 琳花,浜口 真歩"</formula1>
    </dataValidation>
    <dataValidation type="custom" imeMode="disabled" allowBlank="1" showInputMessage="1" showErrorMessage="1" sqref="AP5:AT5">
      <formula1>AND(LENB(AP5)=LEN(AP5),LEN(AP5)=4)</formula1>
    </dataValidation>
    <dataValidation type="custom" imeMode="disabled" allowBlank="1" showInputMessage="1" showErrorMessage="1" errorTitle="サービス開始希望日" error="サービス開始希望日は申込年月日より未来の日付をご入力ください。" sqref="P8:R8">
      <formula1>AND(P8&lt;&gt;0,P8&lt;13,ISERROR(FIND("NG",AZ8)))</formula1>
    </dataValidation>
    <dataValidation type="custom" imeMode="disabled" allowBlank="1" showInputMessage="1" showErrorMessage="1" errorTitle="サービス開始希望日" error="サービス開始希望日は申込年月日より未来の日付をご入力ください。" sqref="T8:V8">
      <formula1>AND(T8&lt;&gt;0,T8&lt;32,ISERROR(FIND("NG",AZ8)))</formula1>
    </dataValidation>
    <dataValidation type="custom" imeMode="disabled" allowBlank="1" showInputMessage="1" showErrorMessage="1" error="小数第二位までとなります。" sqref="Y59 AC40 Y18:Y19 AC18:AC19 Y40 AC21:AC24 AA20:AJ20 Y21:Y24 AC48 Y48 AC52 Y44 AC46 AC44 Y46 Y52 AC56 Y56 AC59 AA64:AE65">
      <formula1>ROUND(Y18,4)=Y18</formula1>
    </dataValidation>
    <dataValidation imeMode="disabled" allowBlank="1" showInputMessage="1" showErrorMessage="1" sqref="R75:V75 U40 Q95 Q40 Q100:AK100 AD128:AK128 AE110:AK110 Q110:W110 AD130:AK130 T121:Z121 AD121:AK121 Q89:AK89 Q96:AK96 Q92:AK94 Q75:Q76 R20:T20 Q18:Q21 U44 AG40 V20:Z20 AG18:AG19 AG21:AG24 AN46:AT46 U18:U21 AK20:AO20 AG48 Q48 U48 U52 AG52 U46 AG46 AG44 Q46 Q44 Q52 AG56 Q56 U56 Q24 U24 AG59 Q59 U59"/>
    <dataValidation type="textLength" operator="lessThan" allowBlank="1" showInputMessage="1" showErrorMessage="1" error="19文字以内で入力ください。" sqref="Q97:AK99">
      <formula1>20</formula1>
    </dataValidation>
    <dataValidation type="list" allowBlank="1" showInputMessage="1" showErrorMessage="1" sqref="Q106:W106">
      <formula1>$BD$101:$BD$103</formula1>
    </dataValidation>
    <dataValidation type="list" allowBlank="1" showInputMessage="1" showErrorMessage="1" sqref="AE105:AK105">
      <formula1>"選択してください,対応,非対応"</formula1>
    </dataValidation>
    <dataValidation type="list" allowBlank="1" showInputMessage="1" showErrorMessage="1" sqref="Q101:W101">
      <formula1>$AX$101:$AX$105</formula1>
    </dataValidation>
    <dataValidation type="list" allowBlank="1" showInputMessage="1" showErrorMessage="1" sqref="AE101:AK101">
      <formula1>$AY$101:$AY$121</formula1>
    </dataValidation>
    <dataValidation type="list" allowBlank="1" showInputMessage="1" showErrorMessage="1" sqref="Q102:W102">
      <formula1>$AZ$101:$AZ$103</formula1>
    </dataValidation>
    <dataValidation type="list" allowBlank="1" showInputMessage="1" showErrorMessage="1" sqref="AE102:AK102">
      <formula1>$BA$101:$BA$104</formula1>
    </dataValidation>
    <dataValidation type="list" allowBlank="1" showInputMessage="1" showErrorMessage="1" sqref="Q104:W104">
      <formula1>$BB$101:$BB$104</formula1>
    </dataValidation>
    <dataValidation type="list" allowBlank="1" showInputMessage="1" showErrorMessage="1" sqref="AE104:AK104">
      <formula1>$BC$101:$BC$104</formula1>
    </dataValidation>
    <dataValidation type="list" allowBlank="1" showInputMessage="1" showErrorMessage="1" sqref="Q105:W105">
      <formula1>"選択してください,あり,なし"</formula1>
    </dataValidation>
    <dataValidation type="list" allowBlank="1" showInputMessage="1" showErrorMessage="1" sqref="AE106:AK106">
      <formula1>$BE$101:$BE$103</formula1>
    </dataValidation>
    <dataValidation type="textLength" operator="lessThanOrEqual" allowBlank="1" showInputMessage="1" showErrorMessage="1" error="12文字以内で入力ください。" sqref="Q107:AK107 Q123:AK123">
      <formula1>12</formula1>
    </dataValidation>
    <dataValidation type="whole" imeMode="disabled" allowBlank="1" showInputMessage="1" showErrorMessage="1" sqref="Q108:W108">
      <formula1>1</formula1>
      <formula2>999999999</formula2>
    </dataValidation>
    <dataValidation type="list" allowBlank="1" showInputMessage="1" showErrorMessage="1" sqref="AE108:AK108">
      <formula1>$BF$101:$BF$103</formula1>
    </dataValidation>
    <dataValidation type="list" allowBlank="1" showInputMessage="1" showErrorMessage="1" sqref="AE109:AK109">
      <formula1>$BG$101:$BG$103</formula1>
    </dataValidation>
    <dataValidation type="list" allowBlank="1" showInputMessage="1" showErrorMessage="1" sqref="Q111:W111">
      <formula1>$BH$101:$BH$103</formula1>
    </dataValidation>
    <dataValidation type="list" allowBlank="1" showInputMessage="1" showErrorMessage="1" sqref="AE111:AK111">
      <formula1>$BI$101:$BI$103</formula1>
    </dataValidation>
    <dataValidation type="list" allowBlank="1" showInputMessage="1" showErrorMessage="1" sqref="Q122:W122">
      <formula1>$AZ$120:$AZ$131</formula1>
    </dataValidation>
    <dataValidation type="list" allowBlank="1" showInputMessage="1" showErrorMessage="1" sqref="AE122:AK122">
      <formula1>$BA$120:$BA$122</formula1>
    </dataValidation>
    <dataValidation type="textLength" operator="lessThanOrEqual" allowBlank="1" showInputMessage="1" showErrorMessage="1" error="40文字以内で入力ください。" sqref="Q124:AK124">
      <formula1>40</formula1>
    </dataValidation>
    <dataValidation type="list" allowBlank="1" showInputMessage="1" showErrorMessage="1" sqref="Q126">
      <formula1>$BB$120:$BB$124</formula1>
    </dataValidation>
    <dataValidation type="list" allowBlank="1" showInputMessage="1" showErrorMessage="1" sqref="Q127:W127">
      <formula1>$BC$120:$BC$122</formula1>
    </dataValidation>
    <dataValidation imeMode="disabled" operator="greaterThan" allowBlank="1" showInputMessage="1" showErrorMessage="1" sqref="T128:Z128 T130:Z130"/>
    <dataValidation type="list" allowBlank="1" showInputMessage="1" showErrorMessage="1" sqref="Q129:Y129">
      <formula1>$BD$120:$BD$122</formula1>
    </dataValidation>
    <dataValidation type="textLength" operator="lessThanOrEqual" allowBlank="1" showInputMessage="1" showErrorMessage="1" error="2000文字以内で入力ください。" sqref="R133:AT135 Q133:Q136">
      <formula1>2000</formula1>
    </dataValidation>
    <dataValidation type="list" allowBlank="1" showInputMessage="1" showErrorMessage="1" sqref="AE119:AK119">
      <formula1>$AX$120:$AX$145</formula1>
    </dataValidation>
    <dataValidation type="textLength" imeMode="disabled" operator="equal" allowBlank="1" showInputMessage="1" showErrorMessage="1" error="7桁で入力ください。_x000a_（7桁未満の場合は先頭に０をご入力ください。）" sqref="AE95:AK95">
      <formula1>7</formula1>
    </dataValidation>
    <dataValidation type="list" allowBlank="1" showInputMessage="1" showErrorMessage="1" sqref="L40:N40 L18:N19 L21:N24 L48:N48 L44:N44 L46:N46 L52:N52 L56:N56 L59:N59">
      <formula1>$BC$2:$BC$3</formula1>
    </dataValidation>
    <dataValidation type="list" allowBlank="1" showInputMessage="1" showErrorMessage="1" sqref="P18:P20 O18:O21 O40:P40 O48:P48 P44 O46:P46 O43:O44 O52:P52 O56:P56 O24:P24 O59:P59">
      <formula1>$BE$71:$BE$72</formula1>
    </dataValidation>
    <dataValidation type="list" allowBlank="1" showInputMessage="1" showErrorMessage="1" sqref="Q41:X41">
      <formula1>商品1</formula1>
    </dataValidation>
    <dataValidation type="list" allowBlank="1" showInputMessage="1" showErrorMessage="1" sqref="AA41:AS41">
      <formula1>INDIRECT($AW$41)</formula1>
    </dataValidation>
    <dataValidation type="list" allowBlank="1" showInputMessage="1" showErrorMessage="1" sqref="O47:X47">
      <formula1>d払い業態</formula1>
    </dataValidation>
    <dataValidation type="whole" imeMode="disabled" operator="greaterThanOrEqual" allowBlank="1" showInputMessage="1" showErrorMessage="1" sqref="L72:U72">
      <formula1>0</formula1>
    </dataValidation>
    <dataValidation allowBlank="1" showInputMessage="1" showErrorMessage="1" error="小数第二位までとなります。" sqref="Y47:AB47"/>
    <dataValidation type="list" showInputMessage="1" showErrorMessage="1" sqref="AS40:AT40">
      <formula1>"0:無,1:有"</formula1>
    </dataValidation>
    <dataValidation type="list" allowBlank="1" showInputMessage="1" showErrorMessage="1" sqref="AS42:AT42">
      <formula1>"0:未選択,1:大手,2:個店"</formula1>
    </dataValidation>
    <dataValidation type="list" allowBlank="1" showInputMessage="1" showErrorMessage="1" sqref="AP19:AT19">
      <formula1>WeChatPayビジネスカテゴリ</formula1>
    </dataValidation>
    <dataValidation type="custom" imeMode="halfAlpha" allowBlank="1" showInputMessage="1" showErrorMessage="1" error="半角英数字で入力してください。" promptTitle="パートナーコード" prompt="パートナー案件で無い場合は『-』と記入して下さい" sqref="I4:K4">
      <formula1>AND(COUNT(INDEX(FIND(MID(UPPER(I4)&amp;REPT("*",25),ROW($1:$25),1),"ABCDEFGHIJKLMNOPQRSTUVWXYZ1234567890-,  "),))=LEN(I4),LEN(I4)&lt;26)</formula1>
    </dataValidation>
    <dataValidation type="list" allowBlank="1" showInputMessage="1" showErrorMessage="1" sqref="O49:X49">
      <formula1>LinePay業種</formula1>
    </dataValidation>
    <dataValidation type="list" allowBlank="1" showInputMessage="1" showErrorMessage="1" sqref="AA49:AL49">
      <formula1>INDIRECT("LinePay"&amp;$AW$49)</formula1>
    </dataValidation>
    <dataValidation type="list" allowBlank="1" showInputMessage="1" showErrorMessage="1" sqref="O53:X53">
      <formula1>auPAY業種</formula1>
    </dataValidation>
    <dataValidation type="list" allowBlank="1" showInputMessage="1" showErrorMessage="1" sqref="AS56:AT56">
      <formula1>"0:無,1:有"</formula1>
    </dataValidation>
    <dataValidation type="list" allowBlank="1" showInputMessage="1" showErrorMessage="1" sqref="O57:X57">
      <formula1>メルペイ業種</formula1>
    </dataValidation>
    <dataValidation type="list" allowBlank="1" showInputMessage="1" showErrorMessage="1" sqref="AA57:AL57">
      <formula1>INDIRECT("メルペイ"&amp;$AW$57)</formula1>
    </dataValidation>
    <dataValidation type="list" imeMode="halfAlpha" allowBlank="1" showInputMessage="1" showErrorMessage="1" sqref="AP4:AT4">
      <formula1>"-,解約新規"</formula1>
    </dataValidation>
    <dataValidation type="list" allowBlank="1" showInputMessage="1" showErrorMessage="1" sqref="Q25:X25">
      <formula1>JKOPAY商品1</formula1>
    </dataValidation>
    <dataValidation type="list" allowBlank="1" showInputMessage="1" showErrorMessage="1" error="小数第二位までとなります。" sqref="AA25:AJ25">
      <formula1>INDIRECT("JKOPAY"&amp;$AV$25)</formula1>
    </dataValidation>
    <dataValidation type="list" allowBlank="1" showInputMessage="1" showErrorMessage="1" sqref="AA45:AL45">
      <formula1>INDIRECT("楽天ペイ"&amp;$AV$45)</formula1>
    </dataValidation>
    <dataValidation type="list" allowBlank="1" showInputMessage="1" showErrorMessage="1" sqref="O45:X45">
      <formula1>楽天ペイ大項目</formula1>
    </dataValidation>
    <dataValidation type="list" allowBlank="1" showInputMessage="1" showErrorMessage="1" sqref="AS59:AT59 AS44:AT44">
      <formula1>"包括,直接"</formula1>
    </dataValidation>
    <dataValidation type="list" allowBlank="1" showInputMessage="1" showErrorMessage="1" sqref="O60:V60">
      <formula1>JCoin業種</formula1>
    </dataValidation>
    <dataValidation type="list" allowBlank="1" showInputMessage="1" showErrorMessage="1" sqref="AA60:AH60">
      <formula1>INDIRECT("JCoin"&amp;$AV$60)</formula1>
    </dataValidation>
    <dataValidation type="list" allowBlank="1" showInputMessage="1" showErrorMessage="1" sqref="C18:I18">
      <formula1>"Alipay+,Alipay"</formula1>
    </dataValidation>
    <dataValidation type="list" allowBlank="1" showInputMessage="1" showErrorMessage="1" sqref="AK18:AN18">
      <formula1>"新Alipay+(APS),旧Alipay+(AMS)"</formula1>
    </dataValidation>
    <dataValidation type="list" allowBlank="1" showInputMessage="1" showErrorMessage="1" sqref="AR18:AT18">
      <formula1>"直接接続,電文変換"</formula1>
    </dataValidation>
  </dataValidations>
  <printOptions horizontalCentered="1" verticalCentered="1"/>
  <pageMargins left="0" right="0" top="0" bottom="0" header="0" footer="0"/>
  <pageSetup paperSize="9" scale="35" orientation="landscape" r:id="rId1"/>
  <headerFooter alignWithMargins="0"/>
  <ignoredErrors>
    <ignoredError sqref="DN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667" r:id="rId4" name="Check Box 499">
              <controlPr defaultSize="0" autoFill="0" autoLine="0" autoPict="0">
                <anchor moveWithCells="1">
                  <from>
                    <xdr:col>9</xdr:col>
                    <xdr:colOff>152400</xdr:colOff>
                    <xdr:row>17</xdr:row>
                    <xdr:rowOff>19050</xdr:rowOff>
                  </from>
                  <to>
                    <xdr:col>10</xdr:col>
                    <xdr:colOff>247650</xdr:colOff>
                    <xdr:row>17</xdr:row>
                    <xdr:rowOff>228600</xdr:rowOff>
                  </to>
                </anchor>
              </controlPr>
            </control>
          </mc:Choice>
        </mc:AlternateContent>
        <mc:AlternateContent xmlns:mc="http://schemas.openxmlformats.org/markup-compatibility/2006">
          <mc:Choice Requires="x14">
            <control shapeId="7683" r:id="rId5" name="Check Box 515">
              <controlPr defaultSize="0" autoFill="0" autoLine="0" autoPict="0">
                <anchor moveWithCells="1">
                  <from>
                    <xdr:col>9</xdr:col>
                    <xdr:colOff>152400</xdr:colOff>
                    <xdr:row>18</xdr:row>
                    <xdr:rowOff>19050</xdr:rowOff>
                  </from>
                  <to>
                    <xdr:col>10</xdr:col>
                    <xdr:colOff>247650</xdr:colOff>
                    <xdr:row>18</xdr:row>
                    <xdr:rowOff>209550</xdr:rowOff>
                  </to>
                </anchor>
              </controlPr>
            </control>
          </mc:Choice>
        </mc:AlternateContent>
        <mc:AlternateContent xmlns:mc="http://schemas.openxmlformats.org/markup-compatibility/2006">
          <mc:Choice Requires="x14">
            <control shapeId="7684" r:id="rId6" name="Check Box 516">
              <controlPr defaultSize="0" autoFill="0" autoLine="0" autoPict="0">
                <anchor moveWithCells="1">
                  <from>
                    <xdr:col>9</xdr:col>
                    <xdr:colOff>146050</xdr:colOff>
                    <xdr:row>20</xdr:row>
                    <xdr:rowOff>133350</xdr:rowOff>
                  </from>
                  <to>
                    <xdr:col>10</xdr:col>
                    <xdr:colOff>241300</xdr:colOff>
                    <xdr:row>21</xdr:row>
                    <xdr:rowOff>76200</xdr:rowOff>
                  </to>
                </anchor>
              </controlPr>
            </control>
          </mc:Choice>
        </mc:AlternateContent>
        <mc:AlternateContent xmlns:mc="http://schemas.openxmlformats.org/markup-compatibility/2006">
          <mc:Choice Requires="x14">
            <control shapeId="7746" r:id="rId7" name="Check Box 578">
              <controlPr defaultSize="0" autoFill="0" autoLine="0" autoPict="0">
                <anchor moveWithCells="1">
                  <from>
                    <xdr:col>9</xdr:col>
                    <xdr:colOff>146050</xdr:colOff>
                    <xdr:row>39</xdr:row>
                    <xdr:rowOff>19050</xdr:rowOff>
                  </from>
                  <to>
                    <xdr:col>10</xdr:col>
                    <xdr:colOff>241300</xdr:colOff>
                    <xdr:row>39</xdr:row>
                    <xdr:rowOff>209550</xdr:rowOff>
                  </to>
                </anchor>
              </controlPr>
            </control>
          </mc:Choice>
        </mc:AlternateContent>
        <mc:AlternateContent xmlns:mc="http://schemas.openxmlformats.org/markup-compatibility/2006">
          <mc:Choice Requires="x14">
            <control shapeId="7809" r:id="rId8" name="Option Button 641">
              <controlPr defaultSize="0" autoFill="0" autoLine="0" autoPict="0">
                <anchor moveWithCells="1">
                  <from>
                    <xdr:col>14</xdr:col>
                    <xdr:colOff>152400</xdr:colOff>
                    <xdr:row>41</xdr:row>
                    <xdr:rowOff>127000</xdr:rowOff>
                  </from>
                  <to>
                    <xdr:col>17</xdr:col>
                    <xdr:colOff>209550</xdr:colOff>
                    <xdr:row>42</xdr:row>
                    <xdr:rowOff>88900</xdr:rowOff>
                  </to>
                </anchor>
              </controlPr>
            </control>
          </mc:Choice>
        </mc:AlternateContent>
        <mc:AlternateContent xmlns:mc="http://schemas.openxmlformats.org/markup-compatibility/2006">
          <mc:Choice Requires="x14">
            <control shapeId="7810" r:id="rId9" name="Option Button 642">
              <controlPr defaultSize="0" autoFill="0" autoLine="0" autoPict="0">
                <anchor moveWithCells="1">
                  <from>
                    <xdr:col>18</xdr:col>
                    <xdr:colOff>31750</xdr:colOff>
                    <xdr:row>41</xdr:row>
                    <xdr:rowOff>127000</xdr:rowOff>
                  </from>
                  <to>
                    <xdr:col>21</xdr:col>
                    <xdr:colOff>88900</xdr:colOff>
                    <xdr:row>42</xdr:row>
                    <xdr:rowOff>88900</xdr:rowOff>
                  </to>
                </anchor>
              </controlPr>
            </control>
          </mc:Choice>
        </mc:AlternateContent>
        <mc:AlternateContent xmlns:mc="http://schemas.openxmlformats.org/markup-compatibility/2006">
          <mc:Choice Requires="x14">
            <control shapeId="7811" r:id="rId10" name="Group Box 643">
              <controlPr defaultSize="0" autoFill="0" autoPict="0">
                <anchor moveWithCells="1">
                  <from>
                    <xdr:col>13</xdr:col>
                    <xdr:colOff>241300</xdr:colOff>
                    <xdr:row>41</xdr:row>
                    <xdr:rowOff>19050</xdr:rowOff>
                  </from>
                  <to>
                    <xdr:col>22</xdr:col>
                    <xdr:colOff>12700</xdr:colOff>
                    <xdr:row>42</xdr:row>
                    <xdr:rowOff>228600</xdr:rowOff>
                  </to>
                </anchor>
              </controlPr>
            </control>
          </mc:Choice>
        </mc:AlternateContent>
        <mc:AlternateContent xmlns:mc="http://schemas.openxmlformats.org/markup-compatibility/2006">
          <mc:Choice Requires="x14">
            <control shapeId="7812" r:id="rId11" name="Check Box 644">
              <controlPr defaultSize="0" autoFill="0" autoLine="0" autoPict="0">
                <anchor moveWithCells="1">
                  <from>
                    <xdr:col>14</xdr:col>
                    <xdr:colOff>146050</xdr:colOff>
                    <xdr:row>74</xdr:row>
                    <xdr:rowOff>19050</xdr:rowOff>
                  </from>
                  <to>
                    <xdr:col>15</xdr:col>
                    <xdr:colOff>241300</xdr:colOff>
                    <xdr:row>74</xdr:row>
                    <xdr:rowOff>209550</xdr:rowOff>
                  </to>
                </anchor>
              </controlPr>
            </control>
          </mc:Choice>
        </mc:AlternateContent>
        <mc:AlternateContent xmlns:mc="http://schemas.openxmlformats.org/markup-compatibility/2006">
          <mc:Choice Requires="x14">
            <control shapeId="7814" r:id="rId12" name="Check Box 646">
              <controlPr defaultSize="0" autoFill="0" autoLine="0" autoPict="0">
                <anchor moveWithCells="1">
                  <from>
                    <xdr:col>14</xdr:col>
                    <xdr:colOff>146050</xdr:colOff>
                    <xdr:row>76</xdr:row>
                    <xdr:rowOff>88900</xdr:rowOff>
                  </from>
                  <to>
                    <xdr:col>15</xdr:col>
                    <xdr:colOff>241300</xdr:colOff>
                    <xdr:row>77</xdr:row>
                    <xdr:rowOff>38100</xdr:rowOff>
                  </to>
                </anchor>
              </controlPr>
            </control>
          </mc:Choice>
        </mc:AlternateContent>
        <mc:AlternateContent xmlns:mc="http://schemas.openxmlformats.org/markup-compatibility/2006">
          <mc:Choice Requires="x14">
            <control shapeId="7821" r:id="rId13" name="Check Box 653">
              <controlPr defaultSize="0" autoFill="0" autoLine="0" autoPict="0">
                <anchor moveWithCells="1">
                  <from>
                    <xdr:col>9</xdr:col>
                    <xdr:colOff>146050</xdr:colOff>
                    <xdr:row>45</xdr:row>
                    <xdr:rowOff>19050</xdr:rowOff>
                  </from>
                  <to>
                    <xdr:col>10</xdr:col>
                    <xdr:colOff>241300</xdr:colOff>
                    <xdr:row>45</xdr:row>
                    <xdr:rowOff>228600</xdr:rowOff>
                  </to>
                </anchor>
              </controlPr>
            </control>
          </mc:Choice>
        </mc:AlternateContent>
        <mc:AlternateContent xmlns:mc="http://schemas.openxmlformats.org/markup-compatibility/2006">
          <mc:Choice Requires="x14">
            <control shapeId="7876" r:id="rId14" name="Check Box 708">
              <controlPr defaultSize="0" autoFill="0" autoLine="0" autoPict="0">
                <anchor moveWithCells="1">
                  <from>
                    <xdr:col>14</xdr:col>
                    <xdr:colOff>146050</xdr:colOff>
                    <xdr:row>80</xdr:row>
                    <xdr:rowOff>31750</xdr:rowOff>
                  </from>
                  <to>
                    <xdr:col>15</xdr:col>
                    <xdr:colOff>241300</xdr:colOff>
                    <xdr:row>80</xdr:row>
                    <xdr:rowOff>228600</xdr:rowOff>
                  </to>
                </anchor>
              </controlPr>
            </control>
          </mc:Choice>
        </mc:AlternateContent>
        <mc:AlternateContent xmlns:mc="http://schemas.openxmlformats.org/markup-compatibility/2006">
          <mc:Choice Requires="x14">
            <control shapeId="7877" r:id="rId15" name="Check Box 709">
              <controlPr defaultSize="0" autoFill="0" autoLine="0" autoPict="0">
                <anchor moveWithCells="1">
                  <from>
                    <xdr:col>14</xdr:col>
                    <xdr:colOff>146050</xdr:colOff>
                    <xdr:row>81</xdr:row>
                    <xdr:rowOff>31750</xdr:rowOff>
                  </from>
                  <to>
                    <xdr:col>15</xdr:col>
                    <xdr:colOff>241300</xdr:colOff>
                    <xdr:row>81</xdr:row>
                    <xdr:rowOff>228600</xdr:rowOff>
                  </to>
                </anchor>
              </controlPr>
            </control>
          </mc:Choice>
        </mc:AlternateContent>
        <mc:AlternateContent xmlns:mc="http://schemas.openxmlformats.org/markup-compatibility/2006">
          <mc:Choice Requires="x14">
            <control shapeId="7878" r:id="rId16" name="Check Box 710">
              <controlPr defaultSize="0" autoFill="0" autoLine="0" autoPict="0">
                <anchor moveWithCells="1">
                  <from>
                    <xdr:col>14</xdr:col>
                    <xdr:colOff>146050</xdr:colOff>
                    <xdr:row>82</xdr:row>
                    <xdr:rowOff>31750</xdr:rowOff>
                  </from>
                  <to>
                    <xdr:col>15</xdr:col>
                    <xdr:colOff>241300</xdr:colOff>
                    <xdr:row>82</xdr:row>
                    <xdr:rowOff>228600</xdr:rowOff>
                  </to>
                </anchor>
              </controlPr>
            </control>
          </mc:Choice>
        </mc:AlternateContent>
        <mc:AlternateContent xmlns:mc="http://schemas.openxmlformats.org/markup-compatibility/2006">
          <mc:Choice Requires="x14">
            <control shapeId="7883" r:id="rId17" name="Check Box 715">
              <controlPr defaultSize="0" autoFill="0" autoLine="0" autoPict="0">
                <anchor moveWithCells="1">
                  <from>
                    <xdr:col>9</xdr:col>
                    <xdr:colOff>146050</xdr:colOff>
                    <xdr:row>43</xdr:row>
                    <xdr:rowOff>19050</xdr:rowOff>
                  </from>
                  <to>
                    <xdr:col>10</xdr:col>
                    <xdr:colOff>241300</xdr:colOff>
                    <xdr:row>43</xdr:row>
                    <xdr:rowOff>228600</xdr:rowOff>
                  </to>
                </anchor>
              </controlPr>
            </control>
          </mc:Choice>
        </mc:AlternateContent>
        <mc:AlternateContent xmlns:mc="http://schemas.openxmlformats.org/markup-compatibility/2006">
          <mc:Choice Requires="x14">
            <control shapeId="7888" r:id="rId18" name="Option Button 720">
              <controlPr defaultSize="0" autoFill="0" autoLine="0" autoPict="0">
                <anchor moveWithCells="1">
                  <from>
                    <xdr:col>28</xdr:col>
                    <xdr:colOff>127000</xdr:colOff>
                    <xdr:row>46</xdr:row>
                    <xdr:rowOff>19050</xdr:rowOff>
                  </from>
                  <to>
                    <xdr:col>31</xdr:col>
                    <xdr:colOff>184150</xdr:colOff>
                    <xdr:row>46</xdr:row>
                    <xdr:rowOff>228600</xdr:rowOff>
                  </to>
                </anchor>
              </controlPr>
            </control>
          </mc:Choice>
        </mc:AlternateContent>
        <mc:AlternateContent xmlns:mc="http://schemas.openxmlformats.org/markup-compatibility/2006">
          <mc:Choice Requires="x14">
            <control shapeId="7889" r:id="rId19" name="Option Button 721">
              <controlPr defaultSize="0" autoFill="0" autoLine="0" autoPict="0">
                <anchor moveWithCells="1">
                  <from>
                    <xdr:col>32</xdr:col>
                    <xdr:colOff>88900</xdr:colOff>
                    <xdr:row>46</xdr:row>
                    <xdr:rowOff>19050</xdr:rowOff>
                  </from>
                  <to>
                    <xdr:col>35</xdr:col>
                    <xdr:colOff>146050</xdr:colOff>
                    <xdr:row>46</xdr:row>
                    <xdr:rowOff>222250</xdr:rowOff>
                  </to>
                </anchor>
              </controlPr>
            </control>
          </mc:Choice>
        </mc:AlternateContent>
        <mc:AlternateContent xmlns:mc="http://schemas.openxmlformats.org/markup-compatibility/2006">
          <mc:Choice Requires="x14">
            <control shapeId="7890" r:id="rId20" name="Group Box 722">
              <controlPr defaultSize="0" autoFill="0" autoPict="0">
                <anchor moveWithCells="1">
                  <from>
                    <xdr:col>28</xdr:col>
                    <xdr:colOff>12700</xdr:colOff>
                    <xdr:row>45</xdr:row>
                    <xdr:rowOff>228600</xdr:rowOff>
                  </from>
                  <to>
                    <xdr:col>36</xdr:col>
                    <xdr:colOff>127000</xdr:colOff>
                    <xdr:row>51</xdr:row>
                    <xdr:rowOff>12700</xdr:rowOff>
                  </to>
                </anchor>
              </controlPr>
            </control>
          </mc:Choice>
        </mc:AlternateContent>
        <mc:AlternateContent xmlns:mc="http://schemas.openxmlformats.org/markup-compatibility/2006">
          <mc:Choice Requires="x14">
            <control shapeId="7916" r:id="rId21" name="Check Box 748">
              <controlPr defaultSize="0" autoFill="0" autoLine="0" autoPict="0">
                <anchor moveWithCells="1">
                  <from>
                    <xdr:col>9</xdr:col>
                    <xdr:colOff>146050</xdr:colOff>
                    <xdr:row>51</xdr:row>
                    <xdr:rowOff>31750</xdr:rowOff>
                  </from>
                  <to>
                    <xdr:col>10</xdr:col>
                    <xdr:colOff>241300</xdr:colOff>
                    <xdr:row>51</xdr:row>
                    <xdr:rowOff>228600</xdr:rowOff>
                  </to>
                </anchor>
              </controlPr>
            </control>
          </mc:Choice>
        </mc:AlternateContent>
        <mc:AlternateContent xmlns:mc="http://schemas.openxmlformats.org/markup-compatibility/2006">
          <mc:Choice Requires="x14">
            <control shapeId="8024" r:id="rId22" name="Group Box 856">
              <controlPr defaultSize="0" autoFill="0" autoPict="0">
                <anchor moveWithCells="1">
                  <from>
                    <xdr:col>27</xdr:col>
                    <xdr:colOff>184150</xdr:colOff>
                    <xdr:row>51</xdr:row>
                    <xdr:rowOff>171450</xdr:rowOff>
                  </from>
                  <to>
                    <xdr:col>43</xdr:col>
                    <xdr:colOff>247650</xdr:colOff>
                    <xdr:row>55</xdr:row>
                    <xdr:rowOff>76200</xdr:rowOff>
                  </to>
                </anchor>
              </controlPr>
            </control>
          </mc:Choice>
        </mc:AlternateContent>
        <mc:AlternateContent xmlns:mc="http://schemas.openxmlformats.org/markup-compatibility/2006">
          <mc:Choice Requires="x14">
            <control shapeId="8025" r:id="rId23" name="Option Button 857">
              <controlPr defaultSize="0" autoFill="0" autoLine="0" autoPict="0">
                <anchor moveWithCells="1">
                  <from>
                    <xdr:col>28</xdr:col>
                    <xdr:colOff>133350</xdr:colOff>
                    <xdr:row>52</xdr:row>
                    <xdr:rowOff>19050</xdr:rowOff>
                  </from>
                  <to>
                    <xdr:col>31</xdr:col>
                    <xdr:colOff>190500</xdr:colOff>
                    <xdr:row>52</xdr:row>
                    <xdr:rowOff>228600</xdr:rowOff>
                  </to>
                </anchor>
              </controlPr>
            </control>
          </mc:Choice>
        </mc:AlternateContent>
        <mc:AlternateContent xmlns:mc="http://schemas.openxmlformats.org/markup-compatibility/2006">
          <mc:Choice Requires="x14">
            <control shapeId="8026" r:id="rId24" name="Option Button 858">
              <controlPr defaultSize="0" autoFill="0" autoLine="0" autoPict="0">
                <anchor moveWithCells="1">
                  <from>
                    <xdr:col>33</xdr:col>
                    <xdr:colOff>38100</xdr:colOff>
                    <xdr:row>52</xdr:row>
                    <xdr:rowOff>31750</xdr:rowOff>
                  </from>
                  <to>
                    <xdr:col>36</xdr:col>
                    <xdr:colOff>95250</xdr:colOff>
                    <xdr:row>52</xdr:row>
                    <xdr:rowOff>228600</xdr:rowOff>
                  </to>
                </anchor>
              </controlPr>
            </control>
          </mc:Choice>
        </mc:AlternateContent>
        <mc:AlternateContent xmlns:mc="http://schemas.openxmlformats.org/markup-compatibility/2006">
          <mc:Choice Requires="x14">
            <control shapeId="8029" r:id="rId25" name="Check Box 861">
              <controlPr defaultSize="0" autoFill="0" autoLine="0" autoPict="0">
                <anchor moveWithCells="1">
                  <from>
                    <xdr:col>9</xdr:col>
                    <xdr:colOff>146050</xdr:colOff>
                    <xdr:row>55</xdr:row>
                    <xdr:rowOff>31750</xdr:rowOff>
                  </from>
                  <to>
                    <xdr:col>10</xdr:col>
                    <xdr:colOff>241300</xdr:colOff>
                    <xdr:row>55</xdr:row>
                    <xdr:rowOff>228600</xdr:rowOff>
                  </to>
                </anchor>
              </controlPr>
            </control>
          </mc:Choice>
        </mc:AlternateContent>
        <mc:AlternateContent xmlns:mc="http://schemas.openxmlformats.org/markup-compatibility/2006">
          <mc:Choice Requires="x14">
            <control shapeId="8048" r:id="rId26" name="Option Button 880">
              <controlPr defaultSize="0" autoFill="0" autoLine="0" autoPict="0">
                <anchor moveWithCells="1">
                  <from>
                    <xdr:col>39</xdr:col>
                    <xdr:colOff>247650</xdr:colOff>
                    <xdr:row>52</xdr:row>
                    <xdr:rowOff>31750</xdr:rowOff>
                  </from>
                  <to>
                    <xdr:col>43</xdr:col>
                    <xdr:colOff>50800</xdr:colOff>
                    <xdr:row>52</xdr:row>
                    <xdr:rowOff>228600</xdr:rowOff>
                  </to>
                </anchor>
              </controlPr>
            </control>
          </mc:Choice>
        </mc:AlternateContent>
        <mc:AlternateContent xmlns:mc="http://schemas.openxmlformats.org/markup-compatibility/2006">
          <mc:Choice Requires="x14">
            <control shapeId="8049" r:id="rId27" name="Check Box 881">
              <controlPr defaultSize="0" autoFill="0" autoLine="0" autoPict="0">
                <anchor moveWithCells="1">
                  <from>
                    <xdr:col>9</xdr:col>
                    <xdr:colOff>152400</xdr:colOff>
                    <xdr:row>23</xdr:row>
                    <xdr:rowOff>19050</xdr:rowOff>
                  </from>
                  <to>
                    <xdr:col>10</xdr:col>
                    <xdr:colOff>247650</xdr:colOff>
                    <xdr:row>23</xdr:row>
                    <xdr:rowOff>222250</xdr:rowOff>
                  </to>
                </anchor>
              </controlPr>
            </control>
          </mc:Choice>
        </mc:AlternateContent>
        <mc:AlternateContent xmlns:mc="http://schemas.openxmlformats.org/markup-compatibility/2006">
          <mc:Choice Requires="x14">
            <control shapeId="8053" r:id="rId28" name="Group Box 885">
              <controlPr defaultSize="0" autoFill="0" autoPict="0">
                <anchor moveWithCells="1">
                  <from>
                    <xdr:col>14</xdr:col>
                    <xdr:colOff>38100</xdr:colOff>
                    <xdr:row>57</xdr:row>
                    <xdr:rowOff>0</xdr:rowOff>
                  </from>
                  <to>
                    <xdr:col>23</xdr:col>
                    <xdr:colOff>241300</xdr:colOff>
                    <xdr:row>58</xdr:row>
                    <xdr:rowOff>19050</xdr:rowOff>
                  </to>
                </anchor>
              </controlPr>
            </control>
          </mc:Choice>
        </mc:AlternateContent>
        <mc:AlternateContent xmlns:mc="http://schemas.openxmlformats.org/markup-compatibility/2006">
          <mc:Choice Requires="x14">
            <control shapeId="8054" r:id="rId29" name="Option Button 886">
              <controlPr defaultSize="0" autoFill="0" autoLine="0" autoPict="0">
                <anchor moveWithCells="1">
                  <from>
                    <xdr:col>14</xdr:col>
                    <xdr:colOff>114300</xdr:colOff>
                    <xdr:row>57</xdr:row>
                    <xdr:rowOff>31750</xdr:rowOff>
                  </from>
                  <to>
                    <xdr:col>17</xdr:col>
                    <xdr:colOff>171450</xdr:colOff>
                    <xdr:row>57</xdr:row>
                    <xdr:rowOff>228600</xdr:rowOff>
                  </to>
                </anchor>
              </controlPr>
            </control>
          </mc:Choice>
        </mc:AlternateContent>
        <mc:AlternateContent xmlns:mc="http://schemas.openxmlformats.org/markup-compatibility/2006">
          <mc:Choice Requires="x14">
            <control shapeId="8056" r:id="rId30" name="Option Button 888">
              <controlPr defaultSize="0" autoFill="0" autoLine="0" autoPict="0">
                <anchor moveWithCells="1">
                  <from>
                    <xdr:col>18</xdr:col>
                    <xdr:colOff>260350</xdr:colOff>
                    <xdr:row>57</xdr:row>
                    <xdr:rowOff>31750</xdr:rowOff>
                  </from>
                  <to>
                    <xdr:col>22</xdr:col>
                    <xdr:colOff>57150</xdr:colOff>
                    <xdr:row>57</xdr:row>
                    <xdr:rowOff>228600</xdr:rowOff>
                  </to>
                </anchor>
              </controlPr>
            </control>
          </mc:Choice>
        </mc:AlternateContent>
        <mc:AlternateContent xmlns:mc="http://schemas.openxmlformats.org/markup-compatibility/2006">
          <mc:Choice Requires="x14">
            <control shapeId="8059" r:id="rId31" name="Check Box 891">
              <controlPr defaultSize="0" autoFill="0" autoLine="0" autoPict="0">
                <anchor moveWithCells="1">
                  <from>
                    <xdr:col>9</xdr:col>
                    <xdr:colOff>146050</xdr:colOff>
                    <xdr:row>58</xdr:row>
                    <xdr:rowOff>31750</xdr:rowOff>
                  </from>
                  <to>
                    <xdr:col>10</xdr:col>
                    <xdr:colOff>241300</xdr:colOff>
                    <xdr:row>58</xdr:row>
                    <xdr:rowOff>228600</xdr:rowOff>
                  </to>
                </anchor>
              </controlPr>
            </control>
          </mc:Choice>
        </mc:AlternateContent>
        <mc:AlternateContent xmlns:mc="http://schemas.openxmlformats.org/markup-compatibility/2006">
          <mc:Choice Requires="x14">
            <control shapeId="8074" r:id="rId32" name="Group Box 906">
              <controlPr defaultSize="0" autoFill="0" autoPict="0">
                <anchor moveWithCells="1">
                  <from>
                    <xdr:col>14</xdr:col>
                    <xdr:colOff>19050</xdr:colOff>
                    <xdr:row>65</xdr:row>
                    <xdr:rowOff>241300</xdr:rowOff>
                  </from>
                  <to>
                    <xdr:col>23</xdr:col>
                    <xdr:colOff>247650</xdr:colOff>
                    <xdr:row>66</xdr:row>
                    <xdr:rowOff>241300</xdr:rowOff>
                  </to>
                </anchor>
              </controlPr>
            </control>
          </mc:Choice>
        </mc:AlternateContent>
        <mc:AlternateContent xmlns:mc="http://schemas.openxmlformats.org/markup-compatibility/2006">
          <mc:Choice Requires="x14">
            <control shapeId="8075" r:id="rId33" name="Option Button 907">
              <controlPr defaultSize="0" autoFill="0" autoLine="0" autoPict="0">
                <anchor moveWithCells="1">
                  <from>
                    <xdr:col>14</xdr:col>
                    <xdr:colOff>222250</xdr:colOff>
                    <xdr:row>66</xdr:row>
                    <xdr:rowOff>12700</xdr:rowOff>
                  </from>
                  <to>
                    <xdr:col>18</xdr:col>
                    <xdr:colOff>88900</xdr:colOff>
                    <xdr:row>67</xdr:row>
                    <xdr:rowOff>0</xdr:rowOff>
                  </to>
                </anchor>
              </controlPr>
            </control>
          </mc:Choice>
        </mc:AlternateContent>
        <mc:AlternateContent xmlns:mc="http://schemas.openxmlformats.org/markup-compatibility/2006">
          <mc:Choice Requires="x14">
            <control shapeId="8076" r:id="rId34" name="Option Button 908">
              <controlPr defaultSize="0" autoFill="0" autoLine="0" autoPict="0">
                <anchor moveWithCells="1">
                  <from>
                    <xdr:col>19</xdr:col>
                    <xdr:colOff>228600</xdr:colOff>
                    <xdr:row>66</xdr:row>
                    <xdr:rowOff>12700</xdr:rowOff>
                  </from>
                  <to>
                    <xdr:col>23</xdr:col>
                    <xdr:colOff>95250</xdr:colOff>
                    <xdr:row>67</xdr:row>
                    <xdr:rowOff>0</xdr:rowOff>
                  </to>
                </anchor>
              </controlPr>
            </control>
          </mc:Choice>
        </mc:AlternateContent>
        <mc:AlternateContent xmlns:mc="http://schemas.openxmlformats.org/markup-compatibility/2006">
          <mc:Choice Requires="x14">
            <control shapeId="8077" r:id="rId35" name="Group Box 909">
              <controlPr defaultSize="0" autoFill="0" autoPict="0">
                <anchor moveWithCells="1">
                  <from>
                    <xdr:col>14</xdr:col>
                    <xdr:colOff>19050</xdr:colOff>
                    <xdr:row>66</xdr:row>
                    <xdr:rowOff>247650</xdr:rowOff>
                  </from>
                  <to>
                    <xdr:col>23</xdr:col>
                    <xdr:colOff>228600</xdr:colOff>
                    <xdr:row>68</xdr:row>
                    <xdr:rowOff>31750</xdr:rowOff>
                  </to>
                </anchor>
              </controlPr>
            </control>
          </mc:Choice>
        </mc:AlternateContent>
        <mc:AlternateContent xmlns:mc="http://schemas.openxmlformats.org/markup-compatibility/2006">
          <mc:Choice Requires="x14">
            <control shapeId="8078" r:id="rId36" name="Option Button 910">
              <controlPr defaultSize="0" autoFill="0" autoLine="0" autoPict="0">
                <anchor moveWithCells="1">
                  <from>
                    <xdr:col>14</xdr:col>
                    <xdr:colOff>222250</xdr:colOff>
                    <xdr:row>67</xdr:row>
                    <xdr:rowOff>12700</xdr:rowOff>
                  </from>
                  <to>
                    <xdr:col>18</xdr:col>
                    <xdr:colOff>88900</xdr:colOff>
                    <xdr:row>68</xdr:row>
                    <xdr:rowOff>0</xdr:rowOff>
                  </to>
                </anchor>
              </controlPr>
            </control>
          </mc:Choice>
        </mc:AlternateContent>
        <mc:AlternateContent xmlns:mc="http://schemas.openxmlformats.org/markup-compatibility/2006">
          <mc:Choice Requires="x14">
            <control shapeId="8079" r:id="rId37" name="Option Button 911">
              <controlPr defaultSize="0" autoFill="0" autoLine="0" autoPict="0">
                <anchor moveWithCells="1">
                  <from>
                    <xdr:col>19</xdr:col>
                    <xdr:colOff>228600</xdr:colOff>
                    <xdr:row>67</xdr:row>
                    <xdr:rowOff>12700</xdr:rowOff>
                  </from>
                  <to>
                    <xdr:col>23</xdr:col>
                    <xdr:colOff>95250</xdr:colOff>
                    <xdr:row>68</xdr:row>
                    <xdr:rowOff>0</xdr:rowOff>
                  </to>
                </anchor>
              </controlPr>
            </control>
          </mc:Choice>
        </mc:AlternateContent>
        <mc:AlternateContent xmlns:mc="http://schemas.openxmlformats.org/markup-compatibility/2006">
          <mc:Choice Requires="x14">
            <control shapeId="8087" r:id="rId38" name="Group Box 919">
              <controlPr defaultSize="0" autoFill="0" autoPict="0">
                <anchor moveWithCells="1">
                  <from>
                    <xdr:col>37</xdr:col>
                    <xdr:colOff>209550</xdr:colOff>
                    <xdr:row>58</xdr:row>
                    <xdr:rowOff>190500</xdr:rowOff>
                  </from>
                  <to>
                    <xdr:col>46</xdr:col>
                    <xdr:colOff>57150</xdr:colOff>
                    <xdr:row>64</xdr:row>
                    <xdr:rowOff>50800</xdr:rowOff>
                  </to>
                </anchor>
              </controlPr>
            </control>
          </mc:Choice>
        </mc:AlternateContent>
        <mc:AlternateContent xmlns:mc="http://schemas.openxmlformats.org/markup-compatibility/2006">
          <mc:Choice Requires="x14">
            <control shapeId="8088" r:id="rId39" name="Option Button 920">
              <controlPr defaultSize="0" autoFill="0" autoLine="0" autoPict="0">
                <anchor moveWithCells="1">
                  <from>
                    <xdr:col>38</xdr:col>
                    <xdr:colOff>114300</xdr:colOff>
                    <xdr:row>58</xdr:row>
                    <xdr:rowOff>247650</xdr:rowOff>
                  </from>
                  <to>
                    <xdr:col>41</xdr:col>
                    <xdr:colOff>203200</xdr:colOff>
                    <xdr:row>59</xdr:row>
                    <xdr:rowOff>241300</xdr:rowOff>
                  </to>
                </anchor>
              </controlPr>
            </control>
          </mc:Choice>
        </mc:AlternateContent>
        <mc:AlternateContent xmlns:mc="http://schemas.openxmlformats.org/markup-compatibility/2006">
          <mc:Choice Requires="x14">
            <control shapeId="8090" r:id="rId40" name="Option Button 922">
              <controlPr defaultSize="0" autoFill="0" autoLine="0" autoPict="0">
                <anchor moveWithCells="1">
                  <from>
                    <xdr:col>42</xdr:col>
                    <xdr:colOff>69850</xdr:colOff>
                    <xdr:row>58</xdr:row>
                    <xdr:rowOff>247650</xdr:rowOff>
                  </from>
                  <to>
                    <xdr:col>45</xdr:col>
                    <xdr:colOff>165100</xdr:colOff>
                    <xdr:row>59</xdr:row>
                    <xdr:rowOff>241300</xdr:rowOff>
                  </to>
                </anchor>
              </controlPr>
            </control>
          </mc:Choice>
        </mc:AlternateContent>
        <mc:AlternateContent xmlns:mc="http://schemas.openxmlformats.org/markup-compatibility/2006">
          <mc:Choice Requires="x14">
            <control shapeId="8091" r:id="rId41" name="Group Box 923">
              <controlPr defaultSize="0" autoFill="0" autoPict="0">
                <anchor moveWithCells="1">
                  <from>
                    <xdr:col>14</xdr:col>
                    <xdr:colOff>19050</xdr:colOff>
                    <xdr:row>63</xdr:row>
                    <xdr:rowOff>241300</xdr:rowOff>
                  </from>
                  <to>
                    <xdr:col>23</xdr:col>
                    <xdr:colOff>247650</xdr:colOff>
                    <xdr:row>65</xdr:row>
                    <xdr:rowOff>0</xdr:rowOff>
                  </to>
                </anchor>
              </controlPr>
            </control>
          </mc:Choice>
        </mc:AlternateContent>
        <mc:AlternateContent xmlns:mc="http://schemas.openxmlformats.org/markup-compatibility/2006">
          <mc:Choice Requires="x14">
            <control shapeId="8092" r:id="rId42" name="Group Box 924">
              <controlPr defaultSize="0" autoFill="0" autoPict="0">
                <anchor moveWithCells="1">
                  <from>
                    <xdr:col>14</xdr:col>
                    <xdr:colOff>19050</xdr:colOff>
                    <xdr:row>64</xdr:row>
                    <xdr:rowOff>241300</xdr:rowOff>
                  </from>
                  <to>
                    <xdr:col>23</xdr:col>
                    <xdr:colOff>247650</xdr:colOff>
                    <xdr:row>65</xdr:row>
                    <xdr:rowOff>241300</xdr:rowOff>
                  </to>
                </anchor>
              </controlPr>
            </control>
          </mc:Choice>
        </mc:AlternateContent>
        <mc:AlternateContent xmlns:mc="http://schemas.openxmlformats.org/markup-compatibility/2006">
          <mc:Choice Requires="x14">
            <control shapeId="8099" r:id="rId43" name="Group Box 931">
              <controlPr defaultSize="0" autoFill="0" autoPict="0">
                <anchor moveWithCells="1">
                  <from>
                    <xdr:col>14</xdr:col>
                    <xdr:colOff>38100</xdr:colOff>
                    <xdr:row>64</xdr:row>
                    <xdr:rowOff>133350</xdr:rowOff>
                  </from>
                  <to>
                    <xdr:col>23</xdr:col>
                    <xdr:colOff>241300</xdr:colOff>
                    <xdr:row>66</xdr:row>
                    <xdr:rowOff>0</xdr:rowOff>
                  </to>
                </anchor>
              </controlPr>
            </control>
          </mc:Choice>
        </mc:AlternateContent>
        <mc:AlternateContent xmlns:mc="http://schemas.openxmlformats.org/markup-compatibility/2006">
          <mc:Choice Requires="x14">
            <control shapeId="8100" r:id="rId44" name="Option Button 932">
              <controlPr defaultSize="0" autoFill="0" autoLine="0" autoPict="0">
                <anchor moveWithCells="1">
                  <from>
                    <xdr:col>14</xdr:col>
                    <xdr:colOff>222250</xdr:colOff>
                    <xdr:row>65</xdr:row>
                    <xdr:rowOff>12700</xdr:rowOff>
                  </from>
                  <to>
                    <xdr:col>18</xdr:col>
                    <xdr:colOff>57150</xdr:colOff>
                    <xdr:row>66</xdr:row>
                    <xdr:rowOff>0</xdr:rowOff>
                  </to>
                </anchor>
              </controlPr>
            </control>
          </mc:Choice>
        </mc:AlternateContent>
        <mc:AlternateContent xmlns:mc="http://schemas.openxmlformats.org/markup-compatibility/2006">
          <mc:Choice Requires="x14">
            <control shapeId="8101" r:id="rId45" name="Option Button 933">
              <controlPr defaultSize="0" autoFill="0" autoLine="0" autoPict="0">
                <anchor moveWithCells="1">
                  <from>
                    <xdr:col>19</xdr:col>
                    <xdr:colOff>228600</xdr:colOff>
                    <xdr:row>65</xdr:row>
                    <xdr:rowOff>12700</xdr:rowOff>
                  </from>
                  <to>
                    <xdr:col>23</xdr:col>
                    <xdr:colOff>69850</xdr:colOff>
                    <xdr:row>66</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CC00FF"/>
  </sheetPr>
  <dimension ref="A1:BR508"/>
  <sheetViews>
    <sheetView showGridLines="0" zoomScale="85" zoomScaleNormal="85" workbookViewId="0">
      <pane xSplit="1" ySplit="9" topLeftCell="B10" activePane="bottomRight" state="frozen"/>
      <selection pane="topRight" activeCell="B1" sqref="B1"/>
      <selection pane="bottomLeft" activeCell="A10" sqref="A10"/>
      <selection pane="bottomRight" activeCell="B10" sqref="B10"/>
    </sheetView>
  </sheetViews>
  <sheetFormatPr defaultColWidth="14.26953125" defaultRowHeight="12.5"/>
  <cols>
    <col min="1" max="1" width="4.26953125" style="152" bestFit="1" customWidth="1"/>
    <col min="2" max="7" width="40.6328125" style="152" customWidth="1"/>
    <col min="8" max="8" width="10.6328125" style="152" customWidth="1"/>
    <col min="9" max="9" width="12.6328125" style="152" customWidth="1"/>
    <col min="10" max="13" width="30.6328125" style="152" customWidth="1"/>
    <col min="14" max="14" width="12.6328125" style="152" customWidth="1"/>
    <col min="15" max="17" width="30.6328125" style="152" customWidth="1"/>
    <col min="18" max="18" width="50.6328125" style="152" hidden="1" customWidth="1"/>
    <col min="19" max="19" width="14.6328125" style="152" customWidth="1"/>
    <col min="20" max="20" width="50.6328125" style="152" customWidth="1"/>
    <col min="21" max="21" width="5.6328125" style="152" customWidth="1"/>
    <col min="22" max="22" width="2.453125" style="152" customWidth="1"/>
    <col min="23" max="23" width="5.6328125" style="152" customWidth="1"/>
    <col min="24" max="24" width="2.6328125" style="152" customWidth="1"/>
    <col min="25" max="25" width="5.6328125" style="152" customWidth="1"/>
    <col min="26" max="26" width="2.6328125" style="152" customWidth="1"/>
    <col min="27" max="27" width="5.6328125" style="152" customWidth="1"/>
    <col min="28" max="35" width="4.6328125" style="152" customWidth="1"/>
    <col min="36" max="36" width="50.6328125" style="152" customWidth="1"/>
    <col min="37" max="37" width="18.6328125" style="152" hidden="1" customWidth="1"/>
    <col min="38" max="38" width="12.6328125" style="152" hidden="1" customWidth="1"/>
    <col min="39" max="40" width="10.6328125" style="152" customWidth="1"/>
    <col min="41" max="41" width="9.6328125" style="152" customWidth="1"/>
    <col min="42" max="45" width="6.6328125" style="152" customWidth="1"/>
    <col min="46" max="46" width="20.6328125" style="152" customWidth="1"/>
    <col min="47" max="47" width="15.6328125" style="152" customWidth="1"/>
    <col min="48" max="51" width="12.6328125" style="152" customWidth="1"/>
    <col min="52" max="52" width="14.6328125" style="152" customWidth="1"/>
    <col min="53" max="53" width="30.6328125" style="152" customWidth="1"/>
    <col min="54" max="57" width="12.6328125" style="152" customWidth="1"/>
    <col min="58" max="58" width="14.6328125" style="152" customWidth="1"/>
    <col min="59" max="59" width="30.6328125" style="159" customWidth="1"/>
    <col min="60" max="60" width="10.6328125" style="159" customWidth="1"/>
    <col min="61" max="61" width="20.6328125" style="152" customWidth="1"/>
    <col min="62" max="62" width="20.6328125" style="159" customWidth="1"/>
    <col min="63" max="65" width="8.6328125" style="152" customWidth="1"/>
    <col min="66" max="66" width="12.6328125" style="152" customWidth="1"/>
    <col min="67" max="68" width="30.6328125" style="152" customWidth="1"/>
    <col min="69" max="70" width="0" style="152" hidden="1" customWidth="1"/>
    <col min="71" max="16384" width="14.26953125" style="152"/>
  </cols>
  <sheetData>
    <row r="1" spans="1:70" ht="22">
      <c r="A1" s="156" t="s">
        <v>1644</v>
      </c>
      <c r="AK1" s="1103" t="s">
        <v>3204</v>
      </c>
      <c r="AL1" s="1103" t="s">
        <v>3204</v>
      </c>
      <c r="BG1" s="152"/>
      <c r="BH1" s="152"/>
      <c r="BJ1" s="152"/>
    </row>
    <row r="2" spans="1:70" ht="6" customHeight="1">
      <c r="A2" s="156"/>
      <c r="BG2" s="152"/>
      <c r="BH2" s="152"/>
      <c r="BJ2" s="152"/>
    </row>
    <row r="3" spans="1:70" ht="18.75" customHeight="1">
      <c r="A3" s="626" t="s">
        <v>904</v>
      </c>
      <c r="B3" s="155"/>
      <c r="BG3" s="152"/>
      <c r="BH3" s="152"/>
      <c r="BJ3" s="152"/>
    </row>
    <row r="4" spans="1:70" s="158" customFormat="1" ht="15">
      <c r="A4" s="157"/>
      <c r="B4" s="626" t="s">
        <v>2071</v>
      </c>
    </row>
    <row r="5" spans="1:70" s="158" customFormat="1" ht="15">
      <c r="A5" s="157" t="s">
        <v>902</v>
      </c>
      <c r="B5" s="626" t="s">
        <v>1853</v>
      </c>
    </row>
    <row r="6" spans="1:70" ht="18" customHeight="1">
      <c r="A6" s="153"/>
      <c r="B6" s="627" t="s">
        <v>1717</v>
      </c>
      <c r="BG6" s="152"/>
      <c r="BH6" s="152"/>
      <c r="BJ6" s="152"/>
    </row>
    <row r="7" spans="1:70" ht="16.5" customHeight="1">
      <c r="A7" s="792"/>
      <c r="B7" s="2632" t="s">
        <v>910</v>
      </c>
      <c r="C7" s="2633"/>
      <c r="D7" s="2633"/>
      <c r="E7" s="2634"/>
      <c r="F7" s="2632" t="s">
        <v>866</v>
      </c>
      <c r="G7" s="2634"/>
      <c r="H7" s="2632" t="s">
        <v>867</v>
      </c>
      <c r="I7" s="2633"/>
      <c r="J7" s="2635"/>
      <c r="K7" s="2635"/>
      <c r="L7" s="2635"/>
      <c r="M7" s="2635"/>
      <c r="N7" s="2633"/>
      <c r="O7" s="2635"/>
      <c r="P7" s="2635"/>
      <c r="Q7" s="2635"/>
      <c r="R7" s="2633"/>
      <c r="S7" s="2633"/>
      <c r="T7" s="2634"/>
      <c r="U7" s="2636" t="s">
        <v>868</v>
      </c>
      <c r="V7" s="2637"/>
      <c r="W7" s="2637"/>
      <c r="X7" s="2637"/>
      <c r="Y7" s="2637"/>
      <c r="Z7" s="2637"/>
      <c r="AA7" s="2638"/>
      <c r="AB7" s="2642" t="s">
        <v>1842</v>
      </c>
      <c r="AC7" s="2635"/>
      <c r="AD7" s="2635"/>
      <c r="AE7" s="2635"/>
      <c r="AF7" s="2635"/>
      <c r="AG7" s="2635"/>
      <c r="AH7" s="2635"/>
      <c r="AI7" s="2643"/>
      <c r="AJ7" s="2630" t="s">
        <v>1905</v>
      </c>
      <c r="AK7" s="2630" t="s">
        <v>1864</v>
      </c>
      <c r="AL7" s="2644" t="s">
        <v>1852</v>
      </c>
      <c r="AM7" s="2632" t="s">
        <v>869</v>
      </c>
      <c r="AN7" s="2634"/>
      <c r="AO7" s="2630" t="s">
        <v>870</v>
      </c>
      <c r="AP7" s="2642" t="s">
        <v>871</v>
      </c>
      <c r="AQ7" s="2635"/>
      <c r="AR7" s="2635"/>
      <c r="AS7" s="2635"/>
      <c r="AT7" s="2635"/>
      <c r="AU7" s="2643"/>
      <c r="AV7" s="2632" t="s">
        <v>886</v>
      </c>
      <c r="AW7" s="2635"/>
      <c r="AX7" s="2633"/>
      <c r="AY7" s="2635"/>
      <c r="AZ7" s="2633"/>
      <c r="BA7" s="2634"/>
      <c r="BB7" s="2632" t="s">
        <v>895</v>
      </c>
      <c r="BC7" s="2635"/>
      <c r="BD7" s="2633"/>
      <c r="BE7" s="2635"/>
      <c r="BF7" s="2633"/>
      <c r="BG7" s="2633"/>
      <c r="BH7" s="2634"/>
      <c r="BI7" s="2632" t="s">
        <v>887</v>
      </c>
      <c r="BJ7" s="2633"/>
      <c r="BK7" s="2633"/>
      <c r="BL7" s="2633"/>
      <c r="BM7" s="2633"/>
      <c r="BN7" s="2633"/>
      <c r="BO7" s="2633"/>
      <c r="BP7" s="2634"/>
      <c r="BQ7" s="2629" t="s">
        <v>1959</v>
      </c>
      <c r="BR7" s="2629"/>
    </row>
    <row r="8" spans="1:70" ht="40.5">
      <c r="A8" s="793" t="s">
        <v>872</v>
      </c>
      <c r="B8" s="628" t="s">
        <v>1641</v>
      </c>
      <c r="C8" s="628" t="s">
        <v>874</v>
      </c>
      <c r="D8" s="628" t="s">
        <v>1640</v>
      </c>
      <c r="E8" s="628" t="s">
        <v>3383</v>
      </c>
      <c r="F8" s="961" t="s">
        <v>1641</v>
      </c>
      <c r="G8" s="961" t="s">
        <v>3384</v>
      </c>
      <c r="H8" s="628" t="s">
        <v>877</v>
      </c>
      <c r="I8" s="714" t="s">
        <v>1843</v>
      </c>
      <c r="J8" s="714" t="s">
        <v>1844</v>
      </c>
      <c r="K8" s="714" t="s">
        <v>1861</v>
      </c>
      <c r="L8" s="740" t="s">
        <v>1862</v>
      </c>
      <c r="M8" s="714" t="s">
        <v>1845</v>
      </c>
      <c r="N8" s="722" t="s">
        <v>1846</v>
      </c>
      <c r="O8" s="714" t="s">
        <v>1847</v>
      </c>
      <c r="P8" s="714" t="s">
        <v>1863</v>
      </c>
      <c r="Q8" s="714" t="s">
        <v>1848</v>
      </c>
      <c r="R8" s="628" t="s">
        <v>1824</v>
      </c>
      <c r="S8" s="628" t="s">
        <v>880</v>
      </c>
      <c r="T8" s="791" t="s">
        <v>881</v>
      </c>
      <c r="U8" s="2639"/>
      <c r="V8" s="2640"/>
      <c r="W8" s="2640"/>
      <c r="X8" s="2640"/>
      <c r="Y8" s="2640"/>
      <c r="Z8" s="2640"/>
      <c r="AA8" s="2641"/>
      <c r="AB8" s="724" t="s">
        <v>1834</v>
      </c>
      <c r="AC8" s="725" t="s">
        <v>1835</v>
      </c>
      <c r="AD8" s="725" t="s">
        <v>1836</v>
      </c>
      <c r="AE8" s="725" t="s">
        <v>1837</v>
      </c>
      <c r="AF8" s="725" t="s">
        <v>1838</v>
      </c>
      <c r="AG8" s="725" t="s">
        <v>1839</v>
      </c>
      <c r="AH8" s="725" t="s">
        <v>1840</v>
      </c>
      <c r="AI8" s="726" t="s">
        <v>1841</v>
      </c>
      <c r="AJ8" s="2631"/>
      <c r="AK8" s="2631"/>
      <c r="AL8" s="2631"/>
      <c r="AM8" s="628" t="s">
        <v>882</v>
      </c>
      <c r="AN8" s="791" t="s">
        <v>883</v>
      </c>
      <c r="AO8" s="2631"/>
      <c r="AP8" s="712" t="s">
        <v>1718</v>
      </c>
      <c r="AQ8" s="712" t="s">
        <v>1719</v>
      </c>
      <c r="AR8" s="713" t="s">
        <v>1720</v>
      </c>
      <c r="AS8" s="713" t="s">
        <v>740</v>
      </c>
      <c r="AT8" s="713" t="s">
        <v>884</v>
      </c>
      <c r="AU8" s="713" t="s">
        <v>1721</v>
      </c>
      <c r="AV8" s="727" t="s">
        <v>1825</v>
      </c>
      <c r="AW8" s="728" t="s">
        <v>1826</v>
      </c>
      <c r="AX8" s="727" t="s">
        <v>1827</v>
      </c>
      <c r="AY8" s="728" t="s">
        <v>1828</v>
      </c>
      <c r="AZ8" s="628" t="s">
        <v>890</v>
      </c>
      <c r="BA8" s="628" t="s">
        <v>889</v>
      </c>
      <c r="BB8" s="727" t="s">
        <v>1830</v>
      </c>
      <c r="BC8" s="728" t="s">
        <v>1829</v>
      </c>
      <c r="BD8" s="727" t="s">
        <v>1831</v>
      </c>
      <c r="BE8" s="728" t="s">
        <v>1832</v>
      </c>
      <c r="BF8" s="628" t="s">
        <v>890</v>
      </c>
      <c r="BG8" s="628" t="s">
        <v>889</v>
      </c>
      <c r="BH8" s="714" t="s">
        <v>1849</v>
      </c>
      <c r="BI8" s="628" t="s">
        <v>891</v>
      </c>
      <c r="BJ8" s="628" t="s">
        <v>896</v>
      </c>
      <c r="BK8" s="714" t="s">
        <v>1850</v>
      </c>
      <c r="BL8" s="714" t="s">
        <v>1851</v>
      </c>
      <c r="BM8" s="628" t="s">
        <v>893</v>
      </c>
      <c r="BN8" s="628" t="s">
        <v>898</v>
      </c>
      <c r="BO8" s="628" t="s">
        <v>894</v>
      </c>
      <c r="BP8" s="628" t="s">
        <v>899</v>
      </c>
      <c r="BQ8" s="854" t="s">
        <v>1960</v>
      </c>
      <c r="BR8" s="854" t="s">
        <v>1961</v>
      </c>
    </row>
    <row r="9" spans="1:70" ht="30" customHeight="1">
      <c r="A9" s="729">
        <v>1</v>
      </c>
      <c r="B9" s="730" t="str">
        <f>T(記入シート1!I61)</f>
        <v/>
      </c>
      <c r="C9" s="730" t="str">
        <f>T(記入シート1!I60)</f>
        <v/>
      </c>
      <c r="D9" s="730" t="str">
        <f>T(記入シート1!I64)</f>
        <v/>
      </c>
      <c r="E9" s="731" t="str">
        <f>T(記入シート1!AB64)</f>
        <v/>
      </c>
      <c r="F9" s="962" t="str">
        <f>T(記入シート1!I67)</f>
        <v/>
      </c>
      <c r="G9" s="963" t="str">
        <f>T(記入シート1!AB67)</f>
        <v/>
      </c>
      <c r="H9" s="730" t="str">
        <f>IF(記入シート1!AV69=TRUE,記入シート1!J35&amp;記入シート1!L35&amp;記入シート1!M35,記入シート1!J71&amp;記入シート1!L71&amp;記入シート1!M71)</f>
        <v>-</v>
      </c>
      <c r="I9" s="730" t="str">
        <f>IF(記入シート1!AV69=TRUE,記入シート1!I36,記入シート1!I72)</f>
        <v>00：選択して下さい</v>
      </c>
      <c r="J9" s="732" t="str">
        <f>IF(記入シート1!AV69=TRUE,T(記入シート1!N36),T(記入シート1!N72))</f>
        <v/>
      </c>
      <c r="K9" s="732" t="str">
        <f>IF(記入シート1!AV69=TRUE,T(記入シート1!V36),T(記入シート1!V72))</f>
        <v/>
      </c>
      <c r="L9" s="732" t="str">
        <f>IF(記入シート1!AV69=TRUE,T(記入シート1!AD36),T(記入シート1!AD72))</f>
        <v/>
      </c>
      <c r="M9" s="732" t="str">
        <f>IF(記入シート1!AV69=TRUE,T(記入シート1!AL36),T(記入シート1!AL72))</f>
        <v/>
      </c>
      <c r="N9" s="733" t="str">
        <f>IF(記入シート1!AV69=TRUE,T(記入シート1!J34),T(記入シート1!J70))</f>
        <v>（自動表示）</v>
      </c>
      <c r="O9" s="732" t="str">
        <f>IF(記入シート1!AV69=TRUE,T(記入シート1!O34),T(記入シート1!O70))</f>
        <v/>
      </c>
      <c r="P9" s="732" t="str">
        <f>IF(記入シート1!AV69=TRUE,T(記入シート1!Z34),T(記入シート1!Z70))</f>
        <v/>
      </c>
      <c r="Q9" s="732" t="str">
        <f>IF(記入シート1!AV69=TRUE,T(記入シート1!AK34),T(記入シート1!AK70))</f>
        <v/>
      </c>
      <c r="R9" s="731" t="str">
        <f>T(記入シート1!I75)</f>
        <v>未使用</v>
      </c>
      <c r="S9" s="730" t="str">
        <f>T(記入シート1!I77)</f>
        <v/>
      </c>
      <c r="T9" s="730" t="str">
        <f>T(記入シート1!I78)</f>
        <v/>
      </c>
      <c r="U9" s="795" t="str">
        <f>T(記入シート1!I80)</f>
        <v/>
      </c>
      <c r="V9" s="796" t="str">
        <f>T(記入シート1!K80)</f>
        <v>：</v>
      </c>
      <c r="W9" s="796" t="str">
        <f>T(記入シート1!L80)</f>
        <v/>
      </c>
      <c r="X9" s="796" t="str">
        <f>T(記入シート1!N80)</f>
        <v>～</v>
      </c>
      <c r="Y9" s="796" t="str">
        <f>T(記入シート1!O80)</f>
        <v/>
      </c>
      <c r="Z9" s="796" t="str">
        <f>T(記入シート1!Q80)</f>
        <v>：</v>
      </c>
      <c r="AA9" s="797" t="str">
        <f>T(記入シート1!R80)</f>
        <v/>
      </c>
      <c r="AB9" s="734" t="str">
        <f>IF(記入シート1!AV81=TRUE,"●","")</f>
        <v/>
      </c>
      <c r="AC9" s="735" t="str">
        <f>IF(記入シート1!AW81=TRUE,"●","")</f>
        <v/>
      </c>
      <c r="AD9" s="735" t="str">
        <f>IF(記入シート1!AX81=TRUE,"●","")</f>
        <v/>
      </c>
      <c r="AE9" s="735" t="str">
        <f>IF(記入シート1!AY81=TRUE,"●","")</f>
        <v/>
      </c>
      <c r="AF9" s="735" t="str">
        <f>IF(記入シート1!AZ81=TRUE,"●","")</f>
        <v/>
      </c>
      <c r="AG9" s="735" t="str">
        <f>IF(記入シート1!BA81=TRUE,"●","")</f>
        <v/>
      </c>
      <c r="AH9" s="735" t="str">
        <f>IF(記入シート1!BB81=TRUE,"●","")</f>
        <v/>
      </c>
      <c r="AI9" s="736" t="str">
        <f>IF(記入シート1!BC81=TRUE,"●","")</f>
        <v/>
      </c>
      <c r="AJ9" s="730" t="str">
        <f>T(記入シート1!I82)</f>
        <v/>
      </c>
      <c r="AK9" s="730" t="str">
        <f>IF($B9="","",記入シート1!AL87)</f>
        <v/>
      </c>
      <c r="AL9" s="737"/>
      <c r="AM9" s="737" t="str">
        <f>ASC(記入シート1!AA88)</f>
        <v/>
      </c>
      <c r="AN9" s="737" t="str">
        <f>ASC(記入シート1!AG88)</f>
        <v/>
      </c>
      <c r="AO9" s="737" t="str">
        <f>ASC(記入シート1!AP88)</f>
        <v/>
      </c>
      <c r="AP9" s="730" t="str">
        <f>IF(記入シート1!AV90=TRUE,"有","無")</f>
        <v>無</v>
      </c>
      <c r="AQ9" s="730" t="str">
        <f>IF(記入シート1!AW90=TRUE,"有","無")</f>
        <v>無</v>
      </c>
      <c r="AR9" s="732" t="str">
        <f>IF(記入シート1!BC90=TRUE,"有","無")</f>
        <v>無</v>
      </c>
      <c r="AS9" s="732" t="str">
        <f>IF(記入シート1!AY90=TRUE,"有","無")</f>
        <v>無</v>
      </c>
      <c r="AT9" s="732" t="str">
        <f>T(記入シート1!N91)</f>
        <v/>
      </c>
      <c r="AU9" s="732" t="str">
        <f>T(記入シート1!AB91)</f>
        <v/>
      </c>
      <c r="AV9" s="734" t="str">
        <f>T(記入シート1!I113)</f>
        <v/>
      </c>
      <c r="AW9" s="736" t="str">
        <f>T(記入シート1!Q113)</f>
        <v/>
      </c>
      <c r="AX9" s="734" t="str">
        <f>T(記入シート1!I112)</f>
        <v/>
      </c>
      <c r="AY9" s="736" t="str">
        <f>T(記入シート1!Q112)</f>
        <v/>
      </c>
      <c r="AZ9" s="730" t="str">
        <f>T(記入シート1!AE113)</f>
        <v/>
      </c>
      <c r="BA9" s="730" t="str">
        <f>T(記入シート1!AE115)</f>
        <v/>
      </c>
      <c r="BB9" s="734" t="str">
        <f>T(記入シート1!I120)</f>
        <v/>
      </c>
      <c r="BC9" s="736" t="str">
        <f>T(記入シート1!Q120)</f>
        <v/>
      </c>
      <c r="BD9" s="734" t="str">
        <f>T(記入シート1!I119)</f>
        <v/>
      </c>
      <c r="BE9" s="736" t="str">
        <f>T(記入シート1!Q119)</f>
        <v/>
      </c>
      <c r="BF9" s="730" t="str">
        <f>T(記入シート1!AE120)</f>
        <v/>
      </c>
      <c r="BG9" s="730" t="str">
        <f>T(記入シート1!AE122)</f>
        <v/>
      </c>
      <c r="BH9" s="730" t="str">
        <f>IF(記入シート1!AV123=1,"法人所在地",IF(記入シート1!AV123=2,"店舗所在地",""))</f>
        <v/>
      </c>
      <c r="BI9" s="730" t="str">
        <f>T(記入シート1!I99)</f>
        <v/>
      </c>
      <c r="BJ9" s="730" t="str">
        <f>T(記入シート1!AG99)</f>
        <v/>
      </c>
      <c r="BK9" s="730" t="str">
        <f>記入シート1!I101&amp;記入シート1!K101&amp;記入シート1!M101&amp;記入シート1!O101</f>
        <v/>
      </c>
      <c r="BL9" s="730" t="str">
        <f>記入シート1!V101&amp;記入シート1!X101&amp;記入シート1!Z101</f>
        <v/>
      </c>
      <c r="BM9" s="730" t="str">
        <f>IF(記入シート1!AV103=1,"普通",IF(記入シート1!AV103=2,"当座",""))</f>
        <v/>
      </c>
      <c r="BN9" s="730" t="str">
        <f>記入シート1!V103&amp;記入シート1!X103&amp;記入シート1!Z103&amp;記入シート1!AB103&amp;記入シート1!AD103&amp;記入シート1!AF103&amp;記入シート1!AH103</f>
        <v/>
      </c>
      <c r="BO9" s="730" t="str">
        <f>T(記入シート1!I107)</f>
        <v/>
      </c>
      <c r="BP9" s="730" t="str">
        <f>T(記入シート1!I105)</f>
        <v/>
      </c>
      <c r="BQ9" s="855" t="str">
        <f>ASC(記入シート2!Q53)</f>
        <v/>
      </c>
      <c r="BR9" s="855" t="str">
        <f>ASC(記入シート2!Y53)</f>
        <v>使えるお店検索</v>
      </c>
    </row>
    <row r="10" spans="1:70" ht="30" customHeight="1">
      <c r="A10" s="640">
        <v>2</v>
      </c>
      <c r="B10" s="721"/>
      <c r="C10" s="721"/>
      <c r="D10" s="721"/>
      <c r="E10" s="744"/>
      <c r="F10" s="959" t="str">
        <f>IF(B10="","",F$9)</f>
        <v/>
      </c>
      <c r="G10" s="959" t="str">
        <f>IF(B10="","",G$9)</f>
        <v/>
      </c>
      <c r="H10" s="715"/>
      <c r="I10" s="715"/>
      <c r="J10" s="741"/>
      <c r="K10" s="741"/>
      <c r="L10" s="741"/>
      <c r="M10" s="741"/>
      <c r="N10" s="723" t="str">
        <f>IF(I10="","",VLOOKUP(I10,記入シート1!$BO$2:$BP$49,2,FALSE))</f>
        <v/>
      </c>
      <c r="O10" s="741"/>
      <c r="P10" s="741"/>
      <c r="Q10" s="741"/>
      <c r="R10" s="716"/>
      <c r="S10" s="721"/>
      <c r="T10" s="715"/>
      <c r="U10" s="770"/>
      <c r="V10" s="771" t="s">
        <v>1833</v>
      </c>
      <c r="W10" s="772"/>
      <c r="X10" s="771" t="s">
        <v>1723</v>
      </c>
      <c r="Y10" s="772"/>
      <c r="Z10" s="771" t="s">
        <v>1833</v>
      </c>
      <c r="AA10" s="773"/>
      <c r="AB10" s="717"/>
      <c r="AC10" s="718"/>
      <c r="AD10" s="718"/>
      <c r="AE10" s="718"/>
      <c r="AF10" s="718"/>
      <c r="AG10" s="718"/>
      <c r="AH10" s="718"/>
      <c r="AI10" s="719"/>
      <c r="AJ10" s="715"/>
      <c r="AK10" s="723" t="str">
        <f>IF(B10="","",AK$9)</f>
        <v/>
      </c>
      <c r="AL10" s="720"/>
      <c r="AM10" s="720"/>
      <c r="AN10" s="720"/>
      <c r="AO10" s="720"/>
      <c r="AP10" s="715"/>
      <c r="AQ10" s="715"/>
      <c r="AR10" s="715"/>
      <c r="AS10" s="715"/>
      <c r="AT10" s="741"/>
      <c r="AU10" s="741"/>
      <c r="AV10" s="742"/>
      <c r="AW10" s="743"/>
      <c r="AX10" s="742"/>
      <c r="AY10" s="743"/>
      <c r="AZ10" s="721"/>
      <c r="BA10" s="721"/>
      <c r="BB10" s="742"/>
      <c r="BC10" s="743"/>
      <c r="BD10" s="742"/>
      <c r="BE10" s="743"/>
      <c r="BF10" s="721"/>
      <c r="BG10" s="721"/>
      <c r="BH10" s="715"/>
      <c r="BI10" s="721"/>
      <c r="BJ10" s="721"/>
      <c r="BK10" s="721"/>
      <c r="BL10" s="721"/>
      <c r="BM10" s="715"/>
      <c r="BN10" s="721"/>
      <c r="BO10" s="721"/>
      <c r="BP10" s="721"/>
      <c r="BQ10" s="856"/>
      <c r="BR10" s="856"/>
    </row>
    <row r="11" spans="1:70" ht="30" customHeight="1">
      <c r="A11" s="640">
        <v>3</v>
      </c>
      <c r="B11" s="721"/>
      <c r="C11" s="721"/>
      <c r="D11" s="721"/>
      <c r="E11" s="744"/>
      <c r="F11" s="959" t="str">
        <f t="shared" ref="F11:F74" si="0">IF(B11="","",F$9)</f>
        <v/>
      </c>
      <c r="G11" s="960" t="str">
        <f t="shared" ref="G11:G74" si="1">IF(B11="","",G$9)</f>
        <v/>
      </c>
      <c r="H11" s="715"/>
      <c r="I11" s="715"/>
      <c r="J11" s="741"/>
      <c r="K11" s="741"/>
      <c r="L11" s="741"/>
      <c r="M11" s="741"/>
      <c r="N11" s="723" t="str">
        <f>IF(I11="","",VLOOKUP(I11,記入シート1!$BO$2:$BP$49,2,FALSE))</f>
        <v/>
      </c>
      <c r="O11" s="741"/>
      <c r="P11" s="741"/>
      <c r="Q11" s="741"/>
      <c r="R11" s="716"/>
      <c r="S11" s="721"/>
      <c r="T11" s="715"/>
      <c r="U11" s="770"/>
      <c r="V11" s="771" t="s">
        <v>1833</v>
      </c>
      <c r="W11" s="772"/>
      <c r="X11" s="771" t="s">
        <v>1723</v>
      </c>
      <c r="Y11" s="772"/>
      <c r="Z11" s="771" t="s">
        <v>1833</v>
      </c>
      <c r="AA11" s="773"/>
      <c r="AB11" s="717"/>
      <c r="AC11" s="718"/>
      <c r="AD11" s="718"/>
      <c r="AE11" s="718"/>
      <c r="AF11" s="718"/>
      <c r="AG11" s="718"/>
      <c r="AH11" s="718"/>
      <c r="AI11" s="719"/>
      <c r="AJ11" s="715"/>
      <c r="AK11" s="723" t="str">
        <f t="shared" ref="AK11:AK58" si="2">IF(B11="","",AK$9)</f>
        <v/>
      </c>
      <c r="AL11" s="720"/>
      <c r="AM11" s="720"/>
      <c r="AN11" s="720"/>
      <c r="AO11" s="720"/>
      <c r="AP11" s="715"/>
      <c r="AQ11" s="715"/>
      <c r="AR11" s="715"/>
      <c r="AS11" s="715"/>
      <c r="AT11" s="741"/>
      <c r="AU11" s="741"/>
      <c r="AV11" s="742"/>
      <c r="AW11" s="743"/>
      <c r="AX11" s="742"/>
      <c r="AY11" s="743"/>
      <c r="AZ11" s="721"/>
      <c r="BA11" s="721"/>
      <c r="BB11" s="742"/>
      <c r="BC11" s="743"/>
      <c r="BD11" s="742"/>
      <c r="BE11" s="743"/>
      <c r="BF11" s="721"/>
      <c r="BG11" s="721"/>
      <c r="BH11" s="715"/>
      <c r="BI11" s="721"/>
      <c r="BJ11" s="721"/>
      <c r="BK11" s="721"/>
      <c r="BL11" s="721"/>
      <c r="BM11" s="715"/>
      <c r="BN11" s="721"/>
      <c r="BO11" s="721"/>
      <c r="BP11" s="721"/>
      <c r="BQ11" s="856"/>
      <c r="BR11" s="856"/>
    </row>
    <row r="12" spans="1:70" ht="30" customHeight="1">
      <c r="A12" s="640">
        <v>4</v>
      </c>
      <c r="B12" s="721"/>
      <c r="C12" s="721"/>
      <c r="D12" s="721"/>
      <c r="E12" s="744"/>
      <c r="F12" s="959" t="str">
        <f t="shared" si="0"/>
        <v/>
      </c>
      <c r="G12" s="960" t="str">
        <f t="shared" si="1"/>
        <v/>
      </c>
      <c r="H12" s="715"/>
      <c r="I12" s="715"/>
      <c r="J12" s="741"/>
      <c r="K12" s="741"/>
      <c r="L12" s="741"/>
      <c r="M12" s="741"/>
      <c r="N12" s="723" t="str">
        <f>IF(I12="","",VLOOKUP(I12,記入シート1!$BO$2:$BP$49,2,FALSE))</f>
        <v/>
      </c>
      <c r="O12" s="741"/>
      <c r="P12" s="741"/>
      <c r="Q12" s="741"/>
      <c r="R12" s="716"/>
      <c r="S12" s="721"/>
      <c r="T12" s="715"/>
      <c r="U12" s="770"/>
      <c r="V12" s="771" t="s">
        <v>1833</v>
      </c>
      <c r="W12" s="772"/>
      <c r="X12" s="771" t="s">
        <v>1723</v>
      </c>
      <c r="Y12" s="772"/>
      <c r="Z12" s="771" t="s">
        <v>1833</v>
      </c>
      <c r="AA12" s="773"/>
      <c r="AB12" s="717"/>
      <c r="AC12" s="718"/>
      <c r="AD12" s="718"/>
      <c r="AE12" s="718"/>
      <c r="AF12" s="718"/>
      <c r="AG12" s="718"/>
      <c r="AH12" s="718"/>
      <c r="AI12" s="719"/>
      <c r="AJ12" s="715"/>
      <c r="AK12" s="723" t="str">
        <f t="shared" si="2"/>
        <v/>
      </c>
      <c r="AL12" s="720"/>
      <c r="AM12" s="720"/>
      <c r="AN12" s="720"/>
      <c r="AO12" s="720"/>
      <c r="AP12" s="715"/>
      <c r="AQ12" s="715"/>
      <c r="AR12" s="715"/>
      <c r="AS12" s="715"/>
      <c r="AT12" s="741"/>
      <c r="AU12" s="741"/>
      <c r="AV12" s="742"/>
      <c r="AW12" s="743"/>
      <c r="AX12" s="742"/>
      <c r="AY12" s="743"/>
      <c r="AZ12" s="721"/>
      <c r="BA12" s="721"/>
      <c r="BB12" s="742"/>
      <c r="BC12" s="743"/>
      <c r="BD12" s="742"/>
      <c r="BE12" s="743"/>
      <c r="BF12" s="721"/>
      <c r="BG12" s="721"/>
      <c r="BH12" s="715"/>
      <c r="BI12" s="721"/>
      <c r="BJ12" s="721"/>
      <c r="BK12" s="721"/>
      <c r="BL12" s="721"/>
      <c r="BM12" s="715"/>
      <c r="BN12" s="721"/>
      <c r="BO12" s="721"/>
      <c r="BP12" s="721"/>
      <c r="BQ12" s="856"/>
      <c r="BR12" s="856"/>
    </row>
    <row r="13" spans="1:70" ht="30" customHeight="1">
      <c r="A13" s="640">
        <v>5</v>
      </c>
      <c r="B13" s="721"/>
      <c r="C13" s="721"/>
      <c r="D13" s="721"/>
      <c r="E13" s="744"/>
      <c r="F13" s="959" t="str">
        <f t="shared" si="0"/>
        <v/>
      </c>
      <c r="G13" s="960" t="str">
        <f t="shared" si="1"/>
        <v/>
      </c>
      <c r="H13" s="715"/>
      <c r="I13" s="715"/>
      <c r="J13" s="741"/>
      <c r="K13" s="741"/>
      <c r="L13" s="741"/>
      <c r="M13" s="741"/>
      <c r="N13" s="723" t="str">
        <f>IF(I13="","",VLOOKUP(I13,記入シート1!$BO$2:$BP$49,2,FALSE))</f>
        <v/>
      </c>
      <c r="O13" s="741"/>
      <c r="P13" s="741"/>
      <c r="Q13" s="741"/>
      <c r="R13" s="716"/>
      <c r="S13" s="721"/>
      <c r="T13" s="715"/>
      <c r="U13" s="770"/>
      <c r="V13" s="771" t="s">
        <v>1833</v>
      </c>
      <c r="W13" s="772"/>
      <c r="X13" s="771" t="s">
        <v>1723</v>
      </c>
      <c r="Y13" s="772"/>
      <c r="Z13" s="771" t="s">
        <v>1833</v>
      </c>
      <c r="AA13" s="773"/>
      <c r="AB13" s="717"/>
      <c r="AC13" s="718"/>
      <c r="AD13" s="718"/>
      <c r="AE13" s="718"/>
      <c r="AF13" s="718"/>
      <c r="AG13" s="718"/>
      <c r="AH13" s="718"/>
      <c r="AI13" s="719"/>
      <c r="AJ13" s="715"/>
      <c r="AK13" s="723" t="str">
        <f t="shared" si="2"/>
        <v/>
      </c>
      <c r="AL13" s="720"/>
      <c r="AM13" s="720"/>
      <c r="AN13" s="720"/>
      <c r="AO13" s="720"/>
      <c r="AP13" s="715"/>
      <c r="AQ13" s="715"/>
      <c r="AR13" s="715"/>
      <c r="AS13" s="715"/>
      <c r="AT13" s="741"/>
      <c r="AU13" s="741"/>
      <c r="AV13" s="742"/>
      <c r="AW13" s="743"/>
      <c r="AX13" s="742"/>
      <c r="AY13" s="743"/>
      <c r="AZ13" s="721"/>
      <c r="BA13" s="721"/>
      <c r="BB13" s="742"/>
      <c r="BC13" s="743"/>
      <c r="BD13" s="742"/>
      <c r="BE13" s="743"/>
      <c r="BF13" s="721"/>
      <c r="BG13" s="721"/>
      <c r="BH13" s="715"/>
      <c r="BI13" s="721"/>
      <c r="BJ13" s="721"/>
      <c r="BK13" s="721"/>
      <c r="BL13" s="721"/>
      <c r="BM13" s="715"/>
      <c r="BN13" s="721"/>
      <c r="BO13" s="721"/>
      <c r="BP13" s="721"/>
      <c r="BQ13" s="856"/>
      <c r="BR13" s="856"/>
    </row>
    <row r="14" spans="1:70" ht="30" customHeight="1">
      <c r="A14" s="640">
        <v>6</v>
      </c>
      <c r="B14" s="721"/>
      <c r="C14" s="721"/>
      <c r="D14" s="721"/>
      <c r="E14" s="744"/>
      <c r="F14" s="959" t="str">
        <f t="shared" si="0"/>
        <v/>
      </c>
      <c r="G14" s="960" t="str">
        <f t="shared" si="1"/>
        <v/>
      </c>
      <c r="H14" s="715"/>
      <c r="I14" s="715"/>
      <c r="J14" s="741"/>
      <c r="K14" s="741"/>
      <c r="L14" s="741"/>
      <c r="M14" s="741"/>
      <c r="N14" s="723" t="str">
        <f>IF(I14="","",VLOOKUP(I14,記入シート1!$BO$2:$BP$49,2,FALSE))</f>
        <v/>
      </c>
      <c r="O14" s="741"/>
      <c r="P14" s="741"/>
      <c r="Q14" s="741"/>
      <c r="R14" s="716"/>
      <c r="S14" s="721"/>
      <c r="T14" s="715"/>
      <c r="U14" s="770"/>
      <c r="V14" s="771" t="s">
        <v>1833</v>
      </c>
      <c r="W14" s="772"/>
      <c r="X14" s="771" t="s">
        <v>1723</v>
      </c>
      <c r="Y14" s="772"/>
      <c r="Z14" s="771" t="s">
        <v>1833</v>
      </c>
      <c r="AA14" s="773"/>
      <c r="AB14" s="717"/>
      <c r="AC14" s="718"/>
      <c r="AD14" s="718"/>
      <c r="AE14" s="718"/>
      <c r="AF14" s="718"/>
      <c r="AG14" s="718"/>
      <c r="AH14" s="718"/>
      <c r="AI14" s="719"/>
      <c r="AJ14" s="715"/>
      <c r="AK14" s="723" t="str">
        <f t="shared" si="2"/>
        <v/>
      </c>
      <c r="AL14" s="720"/>
      <c r="AM14" s="720"/>
      <c r="AN14" s="720"/>
      <c r="AO14" s="720"/>
      <c r="AP14" s="715"/>
      <c r="AQ14" s="715"/>
      <c r="AR14" s="715"/>
      <c r="AS14" s="715"/>
      <c r="AT14" s="741"/>
      <c r="AU14" s="741"/>
      <c r="AV14" s="742"/>
      <c r="AW14" s="743"/>
      <c r="AX14" s="742"/>
      <c r="AY14" s="743"/>
      <c r="AZ14" s="721"/>
      <c r="BA14" s="721"/>
      <c r="BB14" s="742"/>
      <c r="BC14" s="743"/>
      <c r="BD14" s="742"/>
      <c r="BE14" s="743"/>
      <c r="BF14" s="721"/>
      <c r="BG14" s="721"/>
      <c r="BH14" s="715"/>
      <c r="BI14" s="721"/>
      <c r="BJ14" s="721"/>
      <c r="BK14" s="721"/>
      <c r="BL14" s="721"/>
      <c r="BM14" s="715"/>
      <c r="BN14" s="721"/>
      <c r="BO14" s="721"/>
      <c r="BP14" s="721"/>
      <c r="BQ14" s="856"/>
      <c r="BR14" s="856"/>
    </row>
    <row r="15" spans="1:70" ht="30" customHeight="1">
      <c r="A15" s="640">
        <v>7</v>
      </c>
      <c r="B15" s="721"/>
      <c r="C15" s="721"/>
      <c r="D15" s="721"/>
      <c r="E15" s="744"/>
      <c r="F15" s="959" t="str">
        <f t="shared" si="0"/>
        <v/>
      </c>
      <c r="G15" s="960" t="str">
        <f t="shared" si="1"/>
        <v/>
      </c>
      <c r="H15" s="715"/>
      <c r="I15" s="715"/>
      <c r="J15" s="741"/>
      <c r="K15" s="741"/>
      <c r="L15" s="741"/>
      <c r="M15" s="741"/>
      <c r="N15" s="723" t="str">
        <f>IF(I15="","",VLOOKUP(I15,記入シート1!$BO$2:$BP$49,2,FALSE))</f>
        <v/>
      </c>
      <c r="O15" s="741"/>
      <c r="P15" s="741"/>
      <c r="Q15" s="741"/>
      <c r="R15" s="716"/>
      <c r="S15" s="721"/>
      <c r="T15" s="715"/>
      <c r="U15" s="770"/>
      <c r="V15" s="771" t="s">
        <v>1833</v>
      </c>
      <c r="W15" s="772"/>
      <c r="X15" s="771" t="s">
        <v>1723</v>
      </c>
      <c r="Y15" s="772"/>
      <c r="Z15" s="771" t="s">
        <v>1833</v>
      </c>
      <c r="AA15" s="773"/>
      <c r="AB15" s="717"/>
      <c r="AC15" s="718"/>
      <c r="AD15" s="718"/>
      <c r="AE15" s="718"/>
      <c r="AF15" s="718"/>
      <c r="AG15" s="718"/>
      <c r="AH15" s="718"/>
      <c r="AI15" s="719"/>
      <c r="AJ15" s="715"/>
      <c r="AK15" s="723" t="str">
        <f t="shared" si="2"/>
        <v/>
      </c>
      <c r="AL15" s="720"/>
      <c r="AM15" s="720"/>
      <c r="AN15" s="720"/>
      <c r="AO15" s="720"/>
      <c r="AP15" s="715"/>
      <c r="AQ15" s="715"/>
      <c r="AR15" s="715"/>
      <c r="AS15" s="715"/>
      <c r="AT15" s="741"/>
      <c r="AU15" s="741"/>
      <c r="AV15" s="742"/>
      <c r="AW15" s="743"/>
      <c r="AX15" s="742"/>
      <c r="AY15" s="743"/>
      <c r="AZ15" s="721"/>
      <c r="BA15" s="721"/>
      <c r="BB15" s="742"/>
      <c r="BC15" s="743"/>
      <c r="BD15" s="742"/>
      <c r="BE15" s="743"/>
      <c r="BF15" s="721"/>
      <c r="BG15" s="721"/>
      <c r="BH15" s="715"/>
      <c r="BI15" s="721"/>
      <c r="BJ15" s="721"/>
      <c r="BK15" s="721"/>
      <c r="BL15" s="721"/>
      <c r="BM15" s="715"/>
      <c r="BN15" s="721"/>
      <c r="BO15" s="721"/>
      <c r="BP15" s="721"/>
      <c r="BQ15" s="856"/>
      <c r="BR15" s="856"/>
    </row>
    <row r="16" spans="1:70" ht="30" customHeight="1">
      <c r="A16" s="640">
        <v>8</v>
      </c>
      <c r="B16" s="721"/>
      <c r="C16" s="721"/>
      <c r="D16" s="721"/>
      <c r="E16" s="744"/>
      <c r="F16" s="959" t="str">
        <f t="shared" si="0"/>
        <v/>
      </c>
      <c r="G16" s="960" t="str">
        <f t="shared" si="1"/>
        <v/>
      </c>
      <c r="H16" s="715"/>
      <c r="I16" s="715"/>
      <c r="J16" s="741"/>
      <c r="K16" s="741"/>
      <c r="L16" s="741"/>
      <c r="M16" s="741"/>
      <c r="N16" s="723" t="str">
        <f>IF(I16="","",VLOOKUP(I16,記入シート1!$BO$2:$BP$49,2,FALSE))</f>
        <v/>
      </c>
      <c r="O16" s="741"/>
      <c r="P16" s="741"/>
      <c r="Q16" s="741"/>
      <c r="R16" s="716"/>
      <c r="S16" s="721"/>
      <c r="T16" s="715"/>
      <c r="U16" s="770"/>
      <c r="V16" s="771" t="s">
        <v>1833</v>
      </c>
      <c r="W16" s="772"/>
      <c r="X16" s="771" t="s">
        <v>1723</v>
      </c>
      <c r="Y16" s="772"/>
      <c r="Z16" s="771" t="s">
        <v>1833</v>
      </c>
      <c r="AA16" s="773"/>
      <c r="AB16" s="717"/>
      <c r="AC16" s="718"/>
      <c r="AD16" s="718"/>
      <c r="AE16" s="718"/>
      <c r="AF16" s="718"/>
      <c r="AG16" s="718"/>
      <c r="AH16" s="718"/>
      <c r="AI16" s="719"/>
      <c r="AJ16" s="715"/>
      <c r="AK16" s="723" t="str">
        <f t="shared" si="2"/>
        <v/>
      </c>
      <c r="AL16" s="720"/>
      <c r="AM16" s="720"/>
      <c r="AN16" s="720"/>
      <c r="AO16" s="720"/>
      <c r="AP16" s="715"/>
      <c r="AQ16" s="715"/>
      <c r="AR16" s="715"/>
      <c r="AS16" s="715"/>
      <c r="AT16" s="741"/>
      <c r="AU16" s="741"/>
      <c r="AV16" s="742"/>
      <c r="AW16" s="743"/>
      <c r="AX16" s="742"/>
      <c r="AY16" s="743"/>
      <c r="AZ16" s="721"/>
      <c r="BA16" s="721"/>
      <c r="BB16" s="742"/>
      <c r="BC16" s="743"/>
      <c r="BD16" s="742"/>
      <c r="BE16" s="743"/>
      <c r="BF16" s="721"/>
      <c r="BG16" s="721"/>
      <c r="BH16" s="715"/>
      <c r="BI16" s="721"/>
      <c r="BJ16" s="721"/>
      <c r="BK16" s="721"/>
      <c r="BL16" s="721"/>
      <c r="BM16" s="715"/>
      <c r="BN16" s="721"/>
      <c r="BO16" s="721"/>
      <c r="BP16" s="721"/>
      <c r="BQ16" s="856"/>
      <c r="BR16" s="856"/>
    </row>
    <row r="17" spans="1:70" ht="30" customHeight="1">
      <c r="A17" s="640">
        <v>9</v>
      </c>
      <c r="B17" s="721"/>
      <c r="C17" s="721"/>
      <c r="D17" s="721"/>
      <c r="E17" s="744"/>
      <c r="F17" s="959" t="str">
        <f t="shared" si="0"/>
        <v/>
      </c>
      <c r="G17" s="960" t="str">
        <f t="shared" si="1"/>
        <v/>
      </c>
      <c r="H17" s="715"/>
      <c r="I17" s="715"/>
      <c r="J17" s="741"/>
      <c r="K17" s="741"/>
      <c r="L17" s="741"/>
      <c r="M17" s="741"/>
      <c r="N17" s="723" t="str">
        <f>IF(I17="","",VLOOKUP(I17,記入シート1!$BO$2:$BP$49,2,FALSE))</f>
        <v/>
      </c>
      <c r="O17" s="741"/>
      <c r="P17" s="741"/>
      <c r="Q17" s="741"/>
      <c r="R17" s="716"/>
      <c r="S17" s="721"/>
      <c r="T17" s="715"/>
      <c r="U17" s="770"/>
      <c r="V17" s="771" t="s">
        <v>1833</v>
      </c>
      <c r="W17" s="772"/>
      <c r="X17" s="771" t="s">
        <v>1723</v>
      </c>
      <c r="Y17" s="772"/>
      <c r="Z17" s="771" t="s">
        <v>1833</v>
      </c>
      <c r="AA17" s="773"/>
      <c r="AB17" s="717"/>
      <c r="AC17" s="718"/>
      <c r="AD17" s="718"/>
      <c r="AE17" s="718"/>
      <c r="AF17" s="718"/>
      <c r="AG17" s="718"/>
      <c r="AH17" s="718"/>
      <c r="AI17" s="719"/>
      <c r="AJ17" s="715"/>
      <c r="AK17" s="723" t="str">
        <f t="shared" si="2"/>
        <v/>
      </c>
      <c r="AL17" s="720"/>
      <c r="AM17" s="720"/>
      <c r="AN17" s="720"/>
      <c r="AO17" s="720"/>
      <c r="AP17" s="715"/>
      <c r="AQ17" s="715"/>
      <c r="AR17" s="715"/>
      <c r="AS17" s="715"/>
      <c r="AT17" s="741"/>
      <c r="AU17" s="741"/>
      <c r="AV17" s="742"/>
      <c r="AW17" s="743"/>
      <c r="AX17" s="742"/>
      <c r="AY17" s="743"/>
      <c r="AZ17" s="721"/>
      <c r="BA17" s="721"/>
      <c r="BB17" s="742"/>
      <c r="BC17" s="743"/>
      <c r="BD17" s="742"/>
      <c r="BE17" s="743"/>
      <c r="BF17" s="721"/>
      <c r="BG17" s="721"/>
      <c r="BH17" s="715"/>
      <c r="BI17" s="721"/>
      <c r="BJ17" s="721"/>
      <c r="BK17" s="721"/>
      <c r="BL17" s="721"/>
      <c r="BM17" s="715"/>
      <c r="BN17" s="721"/>
      <c r="BO17" s="721"/>
      <c r="BP17" s="721"/>
      <c r="BQ17" s="856"/>
      <c r="BR17" s="856"/>
    </row>
    <row r="18" spans="1:70" ht="30" customHeight="1">
      <c r="A18" s="640">
        <v>10</v>
      </c>
      <c r="B18" s="721"/>
      <c r="C18" s="721"/>
      <c r="D18" s="721"/>
      <c r="E18" s="744"/>
      <c r="F18" s="959" t="str">
        <f t="shared" si="0"/>
        <v/>
      </c>
      <c r="G18" s="960" t="str">
        <f t="shared" si="1"/>
        <v/>
      </c>
      <c r="H18" s="715"/>
      <c r="I18" s="715"/>
      <c r="J18" s="741"/>
      <c r="K18" s="741"/>
      <c r="L18" s="741"/>
      <c r="M18" s="741"/>
      <c r="N18" s="723" t="str">
        <f>IF(I18="","",VLOOKUP(I18,記入シート1!$BO$2:$BP$49,2,FALSE))</f>
        <v/>
      </c>
      <c r="O18" s="741"/>
      <c r="P18" s="741"/>
      <c r="Q18" s="741"/>
      <c r="R18" s="716"/>
      <c r="S18" s="721"/>
      <c r="T18" s="715"/>
      <c r="U18" s="770"/>
      <c r="V18" s="771" t="s">
        <v>1833</v>
      </c>
      <c r="W18" s="772"/>
      <c r="X18" s="771" t="s">
        <v>1723</v>
      </c>
      <c r="Y18" s="772"/>
      <c r="Z18" s="771" t="s">
        <v>1833</v>
      </c>
      <c r="AA18" s="773"/>
      <c r="AB18" s="717"/>
      <c r="AC18" s="718"/>
      <c r="AD18" s="718"/>
      <c r="AE18" s="718"/>
      <c r="AF18" s="718"/>
      <c r="AG18" s="718"/>
      <c r="AH18" s="718"/>
      <c r="AI18" s="719"/>
      <c r="AJ18" s="715"/>
      <c r="AK18" s="723" t="str">
        <f t="shared" si="2"/>
        <v/>
      </c>
      <c r="AL18" s="720"/>
      <c r="AM18" s="720"/>
      <c r="AN18" s="720"/>
      <c r="AO18" s="720"/>
      <c r="AP18" s="715"/>
      <c r="AQ18" s="715"/>
      <c r="AR18" s="715"/>
      <c r="AS18" s="715"/>
      <c r="AT18" s="741"/>
      <c r="AU18" s="741"/>
      <c r="AV18" s="742"/>
      <c r="AW18" s="743"/>
      <c r="AX18" s="742"/>
      <c r="AY18" s="743"/>
      <c r="AZ18" s="721"/>
      <c r="BA18" s="721"/>
      <c r="BB18" s="742"/>
      <c r="BC18" s="743"/>
      <c r="BD18" s="742"/>
      <c r="BE18" s="743"/>
      <c r="BF18" s="721"/>
      <c r="BG18" s="721"/>
      <c r="BH18" s="715"/>
      <c r="BI18" s="721"/>
      <c r="BJ18" s="721"/>
      <c r="BK18" s="721"/>
      <c r="BL18" s="721"/>
      <c r="BM18" s="715"/>
      <c r="BN18" s="721"/>
      <c r="BO18" s="721"/>
      <c r="BP18" s="721"/>
      <c r="BQ18" s="856"/>
      <c r="BR18" s="856"/>
    </row>
    <row r="19" spans="1:70" ht="30" customHeight="1">
      <c r="A19" s="640">
        <v>11</v>
      </c>
      <c r="B19" s="721"/>
      <c r="C19" s="721"/>
      <c r="D19" s="721"/>
      <c r="E19" s="744"/>
      <c r="F19" s="959" t="str">
        <f t="shared" si="0"/>
        <v/>
      </c>
      <c r="G19" s="960" t="str">
        <f t="shared" si="1"/>
        <v/>
      </c>
      <c r="H19" s="715"/>
      <c r="I19" s="715"/>
      <c r="J19" s="741"/>
      <c r="K19" s="741"/>
      <c r="L19" s="741"/>
      <c r="M19" s="741"/>
      <c r="N19" s="723" t="str">
        <f>IF(I19="","",VLOOKUP(I19,記入シート1!$BO$2:$BP$49,2,FALSE))</f>
        <v/>
      </c>
      <c r="O19" s="741"/>
      <c r="P19" s="741"/>
      <c r="Q19" s="741"/>
      <c r="R19" s="716"/>
      <c r="S19" s="721"/>
      <c r="T19" s="715"/>
      <c r="U19" s="770"/>
      <c r="V19" s="771" t="s">
        <v>1833</v>
      </c>
      <c r="W19" s="772"/>
      <c r="X19" s="771" t="s">
        <v>1723</v>
      </c>
      <c r="Y19" s="772"/>
      <c r="Z19" s="771" t="s">
        <v>1833</v>
      </c>
      <c r="AA19" s="773"/>
      <c r="AB19" s="717"/>
      <c r="AC19" s="718"/>
      <c r="AD19" s="718"/>
      <c r="AE19" s="718"/>
      <c r="AF19" s="718"/>
      <c r="AG19" s="718"/>
      <c r="AH19" s="718"/>
      <c r="AI19" s="719"/>
      <c r="AJ19" s="715"/>
      <c r="AK19" s="723" t="str">
        <f t="shared" si="2"/>
        <v/>
      </c>
      <c r="AL19" s="720"/>
      <c r="AM19" s="720"/>
      <c r="AN19" s="720"/>
      <c r="AO19" s="720"/>
      <c r="AP19" s="715"/>
      <c r="AQ19" s="715"/>
      <c r="AR19" s="715"/>
      <c r="AS19" s="715"/>
      <c r="AT19" s="741"/>
      <c r="AU19" s="741"/>
      <c r="AV19" s="742"/>
      <c r="AW19" s="743"/>
      <c r="AX19" s="742"/>
      <c r="AY19" s="743"/>
      <c r="AZ19" s="721"/>
      <c r="BA19" s="721"/>
      <c r="BB19" s="742"/>
      <c r="BC19" s="743"/>
      <c r="BD19" s="742"/>
      <c r="BE19" s="743"/>
      <c r="BF19" s="721"/>
      <c r="BG19" s="721"/>
      <c r="BH19" s="715"/>
      <c r="BI19" s="721"/>
      <c r="BJ19" s="721"/>
      <c r="BK19" s="721"/>
      <c r="BL19" s="721"/>
      <c r="BM19" s="715"/>
      <c r="BN19" s="721"/>
      <c r="BO19" s="721"/>
      <c r="BP19" s="721"/>
      <c r="BQ19" s="856"/>
      <c r="BR19" s="856"/>
    </row>
    <row r="20" spans="1:70" ht="30" customHeight="1">
      <c r="A20" s="640">
        <v>12</v>
      </c>
      <c r="B20" s="721"/>
      <c r="C20" s="721"/>
      <c r="D20" s="721"/>
      <c r="E20" s="744"/>
      <c r="F20" s="959" t="str">
        <f t="shared" si="0"/>
        <v/>
      </c>
      <c r="G20" s="960" t="str">
        <f t="shared" si="1"/>
        <v/>
      </c>
      <c r="H20" s="715"/>
      <c r="I20" s="715"/>
      <c r="J20" s="741"/>
      <c r="K20" s="741"/>
      <c r="L20" s="741"/>
      <c r="M20" s="741"/>
      <c r="N20" s="723" t="str">
        <f>IF(I20="","",VLOOKUP(I20,記入シート1!$BO$2:$BP$49,2,FALSE))</f>
        <v/>
      </c>
      <c r="O20" s="741"/>
      <c r="P20" s="741"/>
      <c r="Q20" s="741"/>
      <c r="R20" s="716"/>
      <c r="S20" s="721"/>
      <c r="T20" s="715"/>
      <c r="U20" s="770"/>
      <c r="V20" s="771" t="s">
        <v>1833</v>
      </c>
      <c r="W20" s="772"/>
      <c r="X20" s="771" t="s">
        <v>1723</v>
      </c>
      <c r="Y20" s="772"/>
      <c r="Z20" s="771" t="s">
        <v>1833</v>
      </c>
      <c r="AA20" s="773"/>
      <c r="AB20" s="717"/>
      <c r="AC20" s="718"/>
      <c r="AD20" s="718"/>
      <c r="AE20" s="718"/>
      <c r="AF20" s="718"/>
      <c r="AG20" s="718"/>
      <c r="AH20" s="718"/>
      <c r="AI20" s="719"/>
      <c r="AJ20" s="715"/>
      <c r="AK20" s="723" t="str">
        <f t="shared" si="2"/>
        <v/>
      </c>
      <c r="AL20" s="720"/>
      <c r="AM20" s="720"/>
      <c r="AN20" s="720"/>
      <c r="AO20" s="720"/>
      <c r="AP20" s="715"/>
      <c r="AQ20" s="715"/>
      <c r="AR20" s="715"/>
      <c r="AS20" s="715"/>
      <c r="AT20" s="741"/>
      <c r="AU20" s="741"/>
      <c r="AV20" s="742"/>
      <c r="AW20" s="743"/>
      <c r="AX20" s="742"/>
      <c r="AY20" s="743"/>
      <c r="AZ20" s="721"/>
      <c r="BA20" s="721"/>
      <c r="BB20" s="742"/>
      <c r="BC20" s="743"/>
      <c r="BD20" s="742"/>
      <c r="BE20" s="743"/>
      <c r="BF20" s="721"/>
      <c r="BG20" s="721"/>
      <c r="BH20" s="715"/>
      <c r="BI20" s="721"/>
      <c r="BJ20" s="721"/>
      <c r="BK20" s="721"/>
      <c r="BL20" s="721"/>
      <c r="BM20" s="715"/>
      <c r="BN20" s="721"/>
      <c r="BO20" s="721"/>
      <c r="BP20" s="721"/>
      <c r="BQ20" s="856"/>
      <c r="BR20" s="856"/>
    </row>
    <row r="21" spans="1:70" ht="30" customHeight="1">
      <c r="A21" s="640">
        <v>13</v>
      </c>
      <c r="B21" s="721"/>
      <c r="C21" s="721"/>
      <c r="D21" s="721"/>
      <c r="E21" s="744"/>
      <c r="F21" s="959" t="str">
        <f t="shared" si="0"/>
        <v/>
      </c>
      <c r="G21" s="960" t="str">
        <f t="shared" si="1"/>
        <v/>
      </c>
      <c r="H21" s="715"/>
      <c r="I21" s="715"/>
      <c r="J21" s="741"/>
      <c r="K21" s="741"/>
      <c r="L21" s="741"/>
      <c r="M21" s="741"/>
      <c r="N21" s="723" t="str">
        <f>IF(I21="","",VLOOKUP(I21,記入シート1!$BO$2:$BP$49,2,FALSE))</f>
        <v/>
      </c>
      <c r="O21" s="741"/>
      <c r="P21" s="741"/>
      <c r="Q21" s="741"/>
      <c r="R21" s="716"/>
      <c r="S21" s="721"/>
      <c r="T21" s="715"/>
      <c r="U21" s="770"/>
      <c r="V21" s="771" t="s">
        <v>1833</v>
      </c>
      <c r="W21" s="772"/>
      <c r="X21" s="771" t="s">
        <v>1723</v>
      </c>
      <c r="Y21" s="772"/>
      <c r="Z21" s="771" t="s">
        <v>1833</v>
      </c>
      <c r="AA21" s="773"/>
      <c r="AB21" s="717"/>
      <c r="AC21" s="718"/>
      <c r="AD21" s="718"/>
      <c r="AE21" s="718"/>
      <c r="AF21" s="718"/>
      <c r="AG21" s="718"/>
      <c r="AH21" s="718"/>
      <c r="AI21" s="719"/>
      <c r="AJ21" s="715"/>
      <c r="AK21" s="723" t="str">
        <f t="shared" si="2"/>
        <v/>
      </c>
      <c r="AL21" s="720"/>
      <c r="AM21" s="720"/>
      <c r="AN21" s="720"/>
      <c r="AO21" s="720"/>
      <c r="AP21" s="715"/>
      <c r="AQ21" s="715"/>
      <c r="AR21" s="715"/>
      <c r="AS21" s="715"/>
      <c r="AT21" s="741"/>
      <c r="AU21" s="741"/>
      <c r="AV21" s="742"/>
      <c r="AW21" s="743"/>
      <c r="AX21" s="742"/>
      <c r="AY21" s="743"/>
      <c r="AZ21" s="721"/>
      <c r="BA21" s="721"/>
      <c r="BB21" s="742"/>
      <c r="BC21" s="743"/>
      <c r="BD21" s="742"/>
      <c r="BE21" s="743"/>
      <c r="BF21" s="721"/>
      <c r="BG21" s="721"/>
      <c r="BH21" s="715"/>
      <c r="BI21" s="721"/>
      <c r="BJ21" s="721"/>
      <c r="BK21" s="721"/>
      <c r="BL21" s="721"/>
      <c r="BM21" s="715"/>
      <c r="BN21" s="721"/>
      <c r="BO21" s="721"/>
      <c r="BP21" s="721"/>
      <c r="BQ21" s="856"/>
      <c r="BR21" s="856"/>
    </row>
    <row r="22" spans="1:70" ht="30" customHeight="1">
      <c r="A22" s="640">
        <v>14</v>
      </c>
      <c r="B22" s="721"/>
      <c r="C22" s="721"/>
      <c r="D22" s="721"/>
      <c r="E22" s="744"/>
      <c r="F22" s="959" t="str">
        <f t="shared" si="0"/>
        <v/>
      </c>
      <c r="G22" s="960" t="str">
        <f t="shared" si="1"/>
        <v/>
      </c>
      <c r="H22" s="715"/>
      <c r="I22" s="715"/>
      <c r="J22" s="741"/>
      <c r="K22" s="741"/>
      <c r="L22" s="741"/>
      <c r="M22" s="741"/>
      <c r="N22" s="723" t="str">
        <f>IF(I22="","",VLOOKUP(I22,記入シート1!$BO$2:$BP$49,2,FALSE))</f>
        <v/>
      </c>
      <c r="O22" s="741"/>
      <c r="P22" s="741"/>
      <c r="Q22" s="741"/>
      <c r="R22" s="716"/>
      <c r="S22" s="721"/>
      <c r="T22" s="715"/>
      <c r="U22" s="770"/>
      <c r="V22" s="771" t="s">
        <v>1833</v>
      </c>
      <c r="W22" s="772"/>
      <c r="X22" s="771" t="s">
        <v>1723</v>
      </c>
      <c r="Y22" s="772"/>
      <c r="Z22" s="771" t="s">
        <v>1833</v>
      </c>
      <c r="AA22" s="773"/>
      <c r="AB22" s="717"/>
      <c r="AC22" s="718"/>
      <c r="AD22" s="718"/>
      <c r="AE22" s="718"/>
      <c r="AF22" s="718"/>
      <c r="AG22" s="718"/>
      <c r="AH22" s="718"/>
      <c r="AI22" s="719"/>
      <c r="AJ22" s="715"/>
      <c r="AK22" s="723" t="str">
        <f t="shared" si="2"/>
        <v/>
      </c>
      <c r="AL22" s="720"/>
      <c r="AM22" s="720"/>
      <c r="AN22" s="720"/>
      <c r="AO22" s="720"/>
      <c r="AP22" s="715"/>
      <c r="AQ22" s="715"/>
      <c r="AR22" s="715"/>
      <c r="AS22" s="715"/>
      <c r="AT22" s="741"/>
      <c r="AU22" s="741"/>
      <c r="AV22" s="742"/>
      <c r="AW22" s="743"/>
      <c r="AX22" s="742"/>
      <c r="AY22" s="743"/>
      <c r="AZ22" s="721"/>
      <c r="BA22" s="721"/>
      <c r="BB22" s="742"/>
      <c r="BC22" s="743"/>
      <c r="BD22" s="742"/>
      <c r="BE22" s="743"/>
      <c r="BF22" s="721"/>
      <c r="BG22" s="721"/>
      <c r="BH22" s="715"/>
      <c r="BI22" s="721"/>
      <c r="BJ22" s="721"/>
      <c r="BK22" s="721"/>
      <c r="BL22" s="721"/>
      <c r="BM22" s="715"/>
      <c r="BN22" s="721"/>
      <c r="BO22" s="721"/>
      <c r="BP22" s="721"/>
      <c r="BQ22" s="856"/>
      <c r="BR22" s="856"/>
    </row>
    <row r="23" spans="1:70" ht="30" customHeight="1">
      <c r="A23" s="640">
        <v>15</v>
      </c>
      <c r="B23" s="721"/>
      <c r="C23" s="721"/>
      <c r="D23" s="721"/>
      <c r="E23" s="744"/>
      <c r="F23" s="959" t="str">
        <f t="shared" si="0"/>
        <v/>
      </c>
      <c r="G23" s="960" t="str">
        <f t="shared" si="1"/>
        <v/>
      </c>
      <c r="H23" s="715"/>
      <c r="I23" s="715"/>
      <c r="J23" s="741"/>
      <c r="K23" s="741"/>
      <c r="L23" s="741"/>
      <c r="M23" s="741"/>
      <c r="N23" s="723" t="str">
        <f>IF(I23="","",VLOOKUP(I23,記入シート1!$BO$2:$BP$49,2,FALSE))</f>
        <v/>
      </c>
      <c r="O23" s="741"/>
      <c r="P23" s="741"/>
      <c r="Q23" s="741"/>
      <c r="R23" s="716"/>
      <c r="S23" s="721"/>
      <c r="T23" s="715"/>
      <c r="U23" s="770"/>
      <c r="V23" s="771" t="s">
        <v>1833</v>
      </c>
      <c r="W23" s="772"/>
      <c r="X23" s="771" t="s">
        <v>1723</v>
      </c>
      <c r="Y23" s="772"/>
      <c r="Z23" s="771" t="s">
        <v>1833</v>
      </c>
      <c r="AA23" s="773"/>
      <c r="AB23" s="717"/>
      <c r="AC23" s="718"/>
      <c r="AD23" s="718"/>
      <c r="AE23" s="718"/>
      <c r="AF23" s="718"/>
      <c r="AG23" s="718"/>
      <c r="AH23" s="718"/>
      <c r="AI23" s="719"/>
      <c r="AJ23" s="715"/>
      <c r="AK23" s="723" t="str">
        <f t="shared" si="2"/>
        <v/>
      </c>
      <c r="AL23" s="720"/>
      <c r="AM23" s="720"/>
      <c r="AN23" s="720"/>
      <c r="AO23" s="720"/>
      <c r="AP23" s="715"/>
      <c r="AQ23" s="715"/>
      <c r="AR23" s="715"/>
      <c r="AS23" s="715"/>
      <c r="AT23" s="741"/>
      <c r="AU23" s="741"/>
      <c r="AV23" s="742"/>
      <c r="AW23" s="743"/>
      <c r="AX23" s="742"/>
      <c r="AY23" s="743"/>
      <c r="AZ23" s="721"/>
      <c r="BA23" s="721"/>
      <c r="BB23" s="742"/>
      <c r="BC23" s="743"/>
      <c r="BD23" s="742"/>
      <c r="BE23" s="743"/>
      <c r="BF23" s="721"/>
      <c r="BG23" s="721"/>
      <c r="BH23" s="715"/>
      <c r="BI23" s="721"/>
      <c r="BJ23" s="721"/>
      <c r="BK23" s="721"/>
      <c r="BL23" s="721"/>
      <c r="BM23" s="715"/>
      <c r="BN23" s="721"/>
      <c r="BO23" s="721"/>
      <c r="BP23" s="721"/>
      <c r="BQ23" s="856"/>
      <c r="BR23" s="856"/>
    </row>
    <row r="24" spans="1:70" ht="30" customHeight="1">
      <c r="A24" s="640">
        <v>16</v>
      </c>
      <c r="B24" s="721"/>
      <c r="C24" s="721"/>
      <c r="D24" s="721"/>
      <c r="E24" s="744"/>
      <c r="F24" s="959" t="str">
        <f t="shared" si="0"/>
        <v/>
      </c>
      <c r="G24" s="960" t="str">
        <f t="shared" si="1"/>
        <v/>
      </c>
      <c r="H24" s="715"/>
      <c r="I24" s="715"/>
      <c r="J24" s="741"/>
      <c r="K24" s="741"/>
      <c r="L24" s="741"/>
      <c r="M24" s="741"/>
      <c r="N24" s="723" t="str">
        <f>IF(I24="","",VLOOKUP(I24,記入シート1!$BO$2:$BP$49,2,FALSE))</f>
        <v/>
      </c>
      <c r="O24" s="741"/>
      <c r="P24" s="741"/>
      <c r="Q24" s="741"/>
      <c r="R24" s="716"/>
      <c r="S24" s="721"/>
      <c r="T24" s="715"/>
      <c r="U24" s="770"/>
      <c r="V24" s="771" t="s">
        <v>1833</v>
      </c>
      <c r="W24" s="772"/>
      <c r="X24" s="771" t="s">
        <v>1723</v>
      </c>
      <c r="Y24" s="772"/>
      <c r="Z24" s="771" t="s">
        <v>1833</v>
      </c>
      <c r="AA24" s="773"/>
      <c r="AB24" s="717"/>
      <c r="AC24" s="718"/>
      <c r="AD24" s="718"/>
      <c r="AE24" s="718"/>
      <c r="AF24" s="718"/>
      <c r="AG24" s="718"/>
      <c r="AH24" s="718"/>
      <c r="AI24" s="719"/>
      <c r="AJ24" s="715"/>
      <c r="AK24" s="723" t="str">
        <f t="shared" si="2"/>
        <v/>
      </c>
      <c r="AL24" s="720"/>
      <c r="AM24" s="720"/>
      <c r="AN24" s="720"/>
      <c r="AO24" s="720"/>
      <c r="AP24" s="715"/>
      <c r="AQ24" s="715"/>
      <c r="AR24" s="715"/>
      <c r="AS24" s="715"/>
      <c r="AT24" s="741"/>
      <c r="AU24" s="741"/>
      <c r="AV24" s="742"/>
      <c r="AW24" s="743"/>
      <c r="AX24" s="742"/>
      <c r="AY24" s="743"/>
      <c r="AZ24" s="721"/>
      <c r="BA24" s="721"/>
      <c r="BB24" s="742"/>
      <c r="BC24" s="743"/>
      <c r="BD24" s="742"/>
      <c r="BE24" s="743"/>
      <c r="BF24" s="721"/>
      <c r="BG24" s="721"/>
      <c r="BH24" s="715"/>
      <c r="BI24" s="721"/>
      <c r="BJ24" s="721"/>
      <c r="BK24" s="721"/>
      <c r="BL24" s="721"/>
      <c r="BM24" s="715"/>
      <c r="BN24" s="721"/>
      <c r="BO24" s="721"/>
      <c r="BP24" s="721"/>
      <c r="BQ24" s="856"/>
      <c r="BR24" s="856"/>
    </row>
    <row r="25" spans="1:70" ht="30" customHeight="1">
      <c r="A25" s="640">
        <v>17</v>
      </c>
      <c r="B25" s="721"/>
      <c r="C25" s="721"/>
      <c r="D25" s="721"/>
      <c r="E25" s="744"/>
      <c r="F25" s="959" t="str">
        <f t="shared" si="0"/>
        <v/>
      </c>
      <c r="G25" s="960" t="str">
        <f t="shared" si="1"/>
        <v/>
      </c>
      <c r="H25" s="715"/>
      <c r="I25" s="715"/>
      <c r="J25" s="741"/>
      <c r="K25" s="741"/>
      <c r="L25" s="741"/>
      <c r="M25" s="741"/>
      <c r="N25" s="723" t="str">
        <f>IF(I25="","",VLOOKUP(I25,記入シート1!$BO$2:$BP$49,2,FALSE))</f>
        <v/>
      </c>
      <c r="O25" s="741"/>
      <c r="P25" s="741"/>
      <c r="Q25" s="741"/>
      <c r="R25" s="716"/>
      <c r="S25" s="721"/>
      <c r="T25" s="715"/>
      <c r="U25" s="770"/>
      <c r="V25" s="771" t="s">
        <v>1833</v>
      </c>
      <c r="W25" s="772"/>
      <c r="X25" s="771" t="s">
        <v>1723</v>
      </c>
      <c r="Y25" s="772"/>
      <c r="Z25" s="771" t="s">
        <v>1833</v>
      </c>
      <c r="AA25" s="773"/>
      <c r="AB25" s="717"/>
      <c r="AC25" s="718"/>
      <c r="AD25" s="718"/>
      <c r="AE25" s="718"/>
      <c r="AF25" s="718"/>
      <c r="AG25" s="718"/>
      <c r="AH25" s="718"/>
      <c r="AI25" s="719"/>
      <c r="AJ25" s="715"/>
      <c r="AK25" s="723" t="str">
        <f t="shared" si="2"/>
        <v/>
      </c>
      <c r="AL25" s="720"/>
      <c r="AM25" s="720"/>
      <c r="AN25" s="720"/>
      <c r="AO25" s="720"/>
      <c r="AP25" s="715"/>
      <c r="AQ25" s="715"/>
      <c r="AR25" s="715"/>
      <c r="AS25" s="715"/>
      <c r="AT25" s="741"/>
      <c r="AU25" s="741"/>
      <c r="AV25" s="742"/>
      <c r="AW25" s="743"/>
      <c r="AX25" s="742"/>
      <c r="AY25" s="743"/>
      <c r="AZ25" s="721"/>
      <c r="BA25" s="721"/>
      <c r="BB25" s="742"/>
      <c r="BC25" s="743"/>
      <c r="BD25" s="742"/>
      <c r="BE25" s="743"/>
      <c r="BF25" s="721"/>
      <c r="BG25" s="721"/>
      <c r="BH25" s="715"/>
      <c r="BI25" s="721"/>
      <c r="BJ25" s="721"/>
      <c r="BK25" s="721"/>
      <c r="BL25" s="721"/>
      <c r="BM25" s="715"/>
      <c r="BN25" s="721"/>
      <c r="BO25" s="721"/>
      <c r="BP25" s="721"/>
      <c r="BQ25" s="856"/>
      <c r="BR25" s="856"/>
    </row>
    <row r="26" spans="1:70" ht="30" customHeight="1">
      <c r="A26" s="640">
        <v>18</v>
      </c>
      <c r="B26" s="721"/>
      <c r="C26" s="721"/>
      <c r="D26" s="721"/>
      <c r="E26" s="744"/>
      <c r="F26" s="959" t="str">
        <f t="shared" si="0"/>
        <v/>
      </c>
      <c r="G26" s="960" t="str">
        <f t="shared" si="1"/>
        <v/>
      </c>
      <c r="H26" s="715"/>
      <c r="I26" s="715"/>
      <c r="J26" s="741"/>
      <c r="K26" s="741"/>
      <c r="L26" s="741"/>
      <c r="M26" s="741"/>
      <c r="N26" s="723" t="str">
        <f>IF(I26="","",VLOOKUP(I26,記入シート1!$BO$2:$BP$49,2,FALSE))</f>
        <v/>
      </c>
      <c r="O26" s="741"/>
      <c r="P26" s="741"/>
      <c r="Q26" s="741"/>
      <c r="R26" s="716"/>
      <c r="S26" s="721"/>
      <c r="T26" s="715"/>
      <c r="U26" s="770"/>
      <c r="V26" s="771" t="s">
        <v>1833</v>
      </c>
      <c r="W26" s="772"/>
      <c r="X26" s="771" t="s">
        <v>1723</v>
      </c>
      <c r="Y26" s="772"/>
      <c r="Z26" s="771" t="s">
        <v>1833</v>
      </c>
      <c r="AA26" s="773"/>
      <c r="AB26" s="717"/>
      <c r="AC26" s="718"/>
      <c r="AD26" s="718"/>
      <c r="AE26" s="718"/>
      <c r="AF26" s="718"/>
      <c r="AG26" s="718"/>
      <c r="AH26" s="718"/>
      <c r="AI26" s="719"/>
      <c r="AJ26" s="715"/>
      <c r="AK26" s="723" t="str">
        <f t="shared" si="2"/>
        <v/>
      </c>
      <c r="AL26" s="720"/>
      <c r="AM26" s="720"/>
      <c r="AN26" s="720"/>
      <c r="AO26" s="720"/>
      <c r="AP26" s="715"/>
      <c r="AQ26" s="715"/>
      <c r="AR26" s="715"/>
      <c r="AS26" s="715"/>
      <c r="AT26" s="741"/>
      <c r="AU26" s="741"/>
      <c r="AV26" s="742"/>
      <c r="AW26" s="743"/>
      <c r="AX26" s="742"/>
      <c r="AY26" s="743"/>
      <c r="AZ26" s="721"/>
      <c r="BA26" s="721"/>
      <c r="BB26" s="742"/>
      <c r="BC26" s="743"/>
      <c r="BD26" s="742"/>
      <c r="BE26" s="743"/>
      <c r="BF26" s="721"/>
      <c r="BG26" s="721"/>
      <c r="BH26" s="715"/>
      <c r="BI26" s="721"/>
      <c r="BJ26" s="721"/>
      <c r="BK26" s="721"/>
      <c r="BL26" s="721"/>
      <c r="BM26" s="715"/>
      <c r="BN26" s="721"/>
      <c r="BO26" s="721"/>
      <c r="BP26" s="721"/>
      <c r="BQ26" s="856"/>
      <c r="BR26" s="856"/>
    </row>
    <row r="27" spans="1:70" ht="30" customHeight="1">
      <c r="A27" s="640">
        <v>19</v>
      </c>
      <c r="B27" s="721"/>
      <c r="C27" s="721"/>
      <c r="D27" s="721"/>
      <c r="E27" s="744"/>
      <c r="F27" s="959" t="str">
        <f t="shared" si="0"/>
        <v/>
      </c>
      <c r="G27" s="960" t="str">
        <f t="shared" si="1"/>
        <v/>
      </c>
      <c r="H27" s="715"/>
      <c r="I27" s="715"/>
      <c r="J27" s="741"/>
      <c r="K27" s="741"/>
      <c r="L27" s="741"/>
      <c r="M27" s="741"/>
      <c r="N27" s="723" t="str">
        <f>IF(I27="","",VLOOKUP(I27,記入シート1!$BO$2:$BP$49,2,FALSE))</f>
        <v/>
      </c>
      <c r="O27" s="741"/>
      <c r="P27" s="741"/>
      <c r="Q27" s="741"/>
      <c r="R27" s="716"/>
      <c r="S27" s="721"/>
      <c r="T27" s="715"/>
      <c r="U27" s="770"/>
      <c r="V27" s="771" t="s">
        <v>1833</v>
      </c>
      <c r="W27" s="772"/>
      <c r="X27" s="771" t="s">
        <v>1723</v>
      </c>
      <c r="Y27" s="772"/>
      <c r="Z27" s="771" t="s">
        <v>1833</v>
      </c>
      <c r="AA27" s="773"/>
      <c r="AB27" s="717"/>
      <c r="AC27" s="718"/>
      <c r="AD27" s="718"/>
      <c r="AE27" s="718"/>
      <c r="AF27" s="718"/>
      <c r="AG27" s="718"/>
      <c r="AH27" s="718"/>
      <c r="AI27" s="719"/>
      <c r="AJ27" s="715"/>
      <c r="AK27" s="723" t="str">
        <f t="shared" si="2"/>
        <v/>
      </c>
      <c r="AL27" s="720"/>
      <c r="AM27" s="720"/>
      <c r="AN27" s="720"/>
      <c r="AO27" s="720"/>
      <c r="AP27" s="715"/>
      <c r="AQ27" s="715"/>
      <c r="AR27" s="715"/>
      <c r="AS27" s="715"/>
      <c r="AT27" s="741"/>
      <c r="AU27" s="741"/>
      <c r="AV27" s="742"/>
      <c r="AW27" s="743"/>
      <c r="AX27" s="742"/>
      <c r="AY27" s="743"/>
      <c r="AZ27" s="721"/>
      <c r="BA27" s="721"/>
      <c r="BB27" s="742"/>
      <c r="BC27" s="743"/>
      <c r="BD27" s="742"/>
      <c r="BE27" s="743"/>
      <c r="BF27" s="721"/>
      <c r="BG27" s="721"/>
      <c r="BH27" s="715"/>
      <c r="BI27" s="721"/>
      <c r="BJ27" s="721"/>
      <c r="BK27" s="721"/>
      <c r="BL27" s="721"/>
      <c r="BM27" s="715"/>
      <c r="BN27" s="721"/>
      <c r="BO27" s="721"/>
      <c r="BP27" s="721"/>
      <c r="BQ27" s="856"/>
      <c r="BR27" s="856"/>
    </row>
    <row r="28" spans="1:70" ht="30" customHeight="1">
      <c r="A28" s="640">
        <v>20</v>
      </c>
      <c r="B28" s="721"/>
      <c r="C28" s="721"/>
      <c r="D28" s="721"/>
      <c r="E28" s="744"/>
      <c r="F28" s="959" t="str">
        <f t="shared" si="0"/>
        <v/>
      </c>
      <c r="G28" s="960" t="str">
        <f t="shared" si="1"/>
        <v/>
      </c>
      <c r="H28" s="715"/>
      <c r="I28" s="715"/>
      <c r="J28" s="741"/>
      <c r="K28" s="741"/>
      <c r="L28" s="741"/>
      <c r="M28" s="741"/>
      <c r="N28" s="723" t="str">
        <f>IF(I28="","",VLOOKUP(I28,記入シート1!$BO$2:$BP$49,2,FALSE))</f>
        <v/>
      </c>
      <c r="O28" s="741"/>
      <c r="P28" s="741"/>
      <c r="Q28" s="741"/>
      <c r="R28" s="716"/>
      <c r="S28" s="721"/>
      <c r="T28" s="715"/>
      <c r="U28" s="770"/>
      <c r="V28" s="771" t="s">
        <v>1833</v>
      </c>
      <c r="W28" s="772"/>
      <c r="X28" s="771" t="s">
        <v>1723</v>
      </c>
      <c r="Y28" s="772"/>
      <c r="Z28" s="771" t="s">
        <v>1833</v>
      </c>
      <c r="AA28" s="773"/>
      <c r="AB28" s="717"/>
      <c r="AC28" s="718"/>
      <c r="AD28" s="718"/>
      <c r="AE28" s="718"/>
      <c r="AF28" s="718"/>
      <c r="AG28" s="718"/>
      <c r="AH28" s="718"/>
      <c r="AI28" s="719"/>
      <c r="AJ28" s="715"/>
      <c r="AK28" s="723" t="str">
        <f t="shared" si="2"/>
        <v/>
      </c>
      <c r="AL28" s="720"/>
      <c r="AM28" s="720"/>
      <c r="AN28" s="720"/>
      <c r="AO28" s="720"/>
      <c r="AP28" s="715"/>
      <c r="AQ28" s="715"/>
      <c r="AR28" s="715"/>
      <c r="AS28" s="715"/>
      <c r="AT28" s="741"/>
      <c r="AU28" s="741"/>
      <c r="AV28" s="742"/>
      <c r="AW28" s="743"/>
      <c r="AX28" s="742"/>
      <c r="AY28" s="743"/>
      <c r="AZ28" s="721"/>
      <c r="BA28" s="721"/>
      <c r="BB28" s="742"/>
      <c r="BC28" s="743"/>
      <c r="BD28" s="742"/>
      <c r="BE28" s="743"/>
      <c r="BF28" s="721"/>
      <c r="BG28" s="721"/>
      <c r="BH28" s="715"/>
      <c r="BI28" s="721"/>
      <c r="BJ28" s="721"/>
      <c r="BK28" s="721"/>
      <c r="BL28" s="721"/>
      <c r="BM28" s="715"/>
      <c r="BN28" s="721"/>
      <c r="BO28" s="721"/>
      <c r="BP28" s="721"/>
      <c r="BQ28" s="856"/>
      <c r="BR28" s="856"/>
    </row>
    <row r="29" spans="1:70" ht="30" customHeight="1">
      <c r="A29" s="640">
        <v>21</v>
      </c>
      <c r="B29" s="721"/>
      <c r="C29" s="721"/>
      <c r="D29" s="721"/>
      <c r="E29" s="744"/>
      <c r="F29" s="959" t="str">
        <f t="shared" si="0"/>
        <v/>
      </c>
      <c r="G29" s="960" t="str">
        <f t="shared" si="1"/>
        <v/>
      </c>
      <c r="H29" s="715"/>
      <c r="I29" s="715"/>
      <c r="J29" s="741"/>
      <c r="K29" s="741"/>
      <c r="L29" s="741"/>
      <c r="M29" s="741"/>
      <c r="N29" s="723" t="str">
        <f>IF(I29="","",VLOOKUP(I29,記入シート1!$BO$2:$BP$49,2,FALSE))</f>
        <v/>
      </c>
      <c r="O29" s="741"/>
      <c r="P29" s="741"/>
      <c r="Q29" s="741"/>
      <c r="R29" s="716"/>
      <c r="S29" s="721"/>
      <c r="T29" s="715"/>
      <c r="U29" s="770"/>
      <c r="V29" s="771" t="s">
        <v>1833</v>
      </c>
      <c r="W29" s="772"/>
      <c r="X29" s="771" t="s">
        <v>1723</v>
      </c>
      <c r="Y29" s="772"/>
      <c r="Z29" s="771" t="s">
        <v>1833</v>
      </c>
      <c r="AA29" s="773"/>
      <c r="AB29" s="717"/>
      <c r="AC29" s="718"/>
      <c r="AD29" s="718"/>
      <c r="AE29" s="718"/>
      <c r="AF29" s="718"/>
      <c r="AG29" s="718"/>
      <c r="AH29" s="718"/>
      <c r="AI29" s="719"/>
      <c r="AJ29" s="715"/>
      <c r="AK29" s="723" t="str">
        <f t="shared" si="2"/>
        <v/>
      </c>
      <c r="AL29" s="720"/>
      <c r="AM29" s="720"/>
      <c r="AN29" s="720"/>
      <c r="AO29" s="720"/>
      <c r="AP29" s="715"/>
      <c r="AQ29" s="715"/>
      <c r="AR29" s="715"/>
      <c r="AS29" s="715"/>
      <c r="AT29" s="741"/>
      <c r="AU29" s="741"/>
      <c r="AV29" s="742"/>
      <c r="AW29" s="743"/>
      <c r="AX29" s="742"/>
      <c r="AY29" s="743"/>
      <c r="AZ29" s="721"/>
      <c r="BA29" s="721"/>
      <c r="BB29" s="742"/>
      <c r="BC29" s="743"/>
      <c r="BD29" s="742"/>
      <c r="BE29" s="743"/>
      <c r="BF29" s="721"/>
      <c r="BG29" s="721"/>
      <c r="BH29" s="715"/>
      <c r="BI29" s="721"/>
      <c r="BJ29" s="721"/>
      <c r="BK29" s="721"/>
      <c r="BL29" s="721"/>
      <c r="BM29" s="715"/>
      <c r="BN29" s="721"/>
      <c r="BO29" s="721"/>
      <c r="BP29" s="721"/>
      <c r="BQ29" s="856"/>
      <c r="BR29" s="856"/>
    </row>
    <row r="30" spans="1:70" ht="30" customHeight="1">
      <c r="A30" s="640">
        <v>22</v>
      </c>
      <c r="B30" s="721"/>
      <c r="C30" s="721"/>
      <c r="D30" s="721"/>
      <c r="E30" s="744"/>
      <c r="F30" s="959" t="str">
        <f t="shared" si="0"/>
        <v/>
      </c>
      <c r="G30" s="960" t="str">
        <f t="shared" si="1"/>
        <v/>
      </c>
      <c r="H30" s="715"/>
      <c r="I30" s="715"/>
      <c r="J30" s="741"/>
      <c r="K30" s="741"/>
      <c r="L30" s="741"/>
      <c r="M30" s="741"/>
      <c r="N30" s="723" t="str">
        <f>IF(I30="","",VLOOKUP(I30,記入シート1!$BO$2:$BP$49,2,FALSE))</f>
        <v/>
      </c>
      <c r="O30" s="741"/>
      <c r="P30" s="741"/>
      <c r="Q30" s="741"/>
      <c r="R30" s="716"/>
      <c r="S30" s="721"/>
      <c r="T30" s="715"/>
      <c r="U30" s="770"/>
      <c r="V30" s="771" t="s">
        <v>1833</v>
      </c>
      <c r="W30" s="772"/>
      <c r="X30" s="771" t="s">
        <v>1723</v>
      </c>
      <c r="Y30" s="772"/>
      <c r="Z30" s="771" t="s">
        <v>1833</v>
      </c>
      <c r="AA30" s="773"/>
      <c r="AB30" s="717"/>
      <c r="AC30" s="718"/>
      <c r="AD30" s="718"/>
      <c r="AE30" s="718"/>
      <c r="AF30" s="718"/>
      <c r="AG30" s="718"/>
      <c r="AH30" s="718"/>
      <c r="AI30" s="719"/>
      <c r="AJ30" s="715"/>
      <c r="AK30" s="723" t="str">
        <f t="shared" si="2"/>
        <v/>
      </c>
      <c r="AL30" s="720"/>
      <c r="AM30" s="720"/>
      <c r="AN30" s="720"/>
      <c r="AO30" s="720"/>
      <c r="AP30" s="715"/>
      <c r="AQ30" s="715"/>
      <c r="AR30" s="715"/>
      <c r="AS30" s="715"/>
      <c r="AT30" s="741"/>
      <c r="AU30" s="741"/>
      <c r="AV30" s="742"/>
      <c r="AW30" s="743"/>
      <c r="AX30" s="742"/>
      <c r="AY30" s="743"/>
      <c r="AZ30" s="721"/>
      <c r="BA30" s="721"/>
      <c r="BB30" s="742"/>
      <c r="BC30" s="743"/>
      <c r="BD30" s="742"/>
      <c r="BE30" s="743"/>
      <c r="BF30" s="721"/>
      <c r="BG30" s="721"/>
      <c r="BH30" s="715"/>
      <c r="BI30" s="721"/>
      <c r="BJ30" s="721"/>
      <c r="BK30" s="721"/>
      <c r="BL30" s="721"/>
      <c r="BM30" s="715"/>
      <c r="BN30" s="721"/>
      <c r="BO30" s="721"/>
      <c r="BP30" s="721"/>
      <c r="BQ30" s="856"/>
      <c r="BR30" s="856"/>
    </row>
    <row r="31" spans="1:70" ht="30" customHeight="1">
      <c r="A31" s="640">
        <v>23</v>
      </c>
      <c r="B31" s="721"/>
      <c r="C31" s="721"/>
      <c r="D31" s="721"/>
      <c r="E31" s="744"/>
      <c r="F31" s="959" t="str">
        <f t="shared" si="0"/>
        <v/>
      </c>
      <c r="G31" s="960" t="str">
        <f t="shared" si="1"/>
        <v/>
      </c>
      <c r="H31" s="715"/>
      <c r="I31" s="715"/>
      <c r="J31" s="741"/>
      <c r="K31" s="741"/>
      <c r="L31" s="741"/>
      <c r="M31" s="741"/>
      <c r="N31" s="723" t="str">
        <f>IF(I31="","",VLOOKUP(I31,記入シート1!$BO$2:$BP$49,2,FALSE))</f>
        <v/>
      </c>
      <c r="O31" s="741"/>
      <c r="P31" s="741"/>
      <c r="Q31" s="741"/>
      <c r="R31" s="716"/>
      <c r="S31" s="721"/>
      <c r="T31" s="715"/>
      <c r="U31" s="770"/>
      <c r="V31" s="771" t="s">
        <v>1833</v>
      </c>
      <c r="W31" s="772"/>
      <c r="X31" s="771" t="s">
        <v>1723</v>
      </c>
      <c r="Y31" s="772"/>
      <c r="Z31" s="771" t="s">
        <v>1833</v>
      </c>
      <c r="AA31" s="773"/>
      <c r="AB31" s="717"/>
      <c r="AC31" s="718"/>
      <c r="AD31" s="718"/>
      <c r="AE31" s="718"/>
      <c r="AF31" s="718"/>
      <c r="AG31" s="718"/>
      <c r="AH31" s="718"/>
      <c r="AI31" s="719"/>
      <c r="AJ31" s="715"/>
      <c r="AK31" s="723" t="str">
        <f t="shared" si="2"/>
        <v/>
      </c>
      <c r="AL31" s="720"/>
      <c r="AM31" s="720"/>
      <c r="AN31" s="720"/>
      <c r="AO31" s="720"/>
      <c r="AP31" s="715"/>
      <c r="AQ31" s="715"/>
      <c r="AR31" s="715"/>
      <c r="AS31" s="715"/>
      <c r="AT31" s="741"/>
      <c r="AU31" s="741"/>
      <c r="AV31" s="742"/>
      <c r="AW31" s="743"/>
      <c r="AX31" s="742"/>
      <c r="AY31" s="743"/>
      <c r="AZ31" s="721"/>
      <c r="BA31" s="721"/>
      <c r="BB31" s="742"/>
      <c r="BC31" s="743"/>
      <c r="BD31" s="742"/>
      <c r="BE31" s="743"/>
      <c r="BF31" s="721"/>
      <c r="BG31" s="721"/>
      <c r="BH31" s="715"/>
      <c r="BI31" s="721"/>
      <c r="BJ31" s="721"/>
      <c r="BK31" s="721"/>
      <c r="BL31" s="721"/>
      <c r="BM31" s="715"/>
      <c r="BN31" s="721"/>
      <c r="BO31" s="721"/>
      <c r="BP31" s="721"/>
      <c r="BQ31" s="856"/>
      <c r="BR31" s="856"/>
    </row>
    <row r="32" spans="1:70" ht="30" customHeight="1">
      <c r="A32" s="640">
        <v>24</v>
      </c>
      <c r="B32" s="721"/>
      <c r="C32" s="721"/>
      <c r="D32" s="721"/>
      <c r="E32" s="744"/>
      <c r="F32" s="959" t="str">
        <f t="shared" si="0"/>
        <v/>
      </c>
      <c r="G32" s="960" t="str">
        <f t="shared" si="1"/>
        <v/>
      </c>
      <c r="H32" s="715"/>
      <c r="I32" s="715"/>
      <c r="J32" s="741"/>
      <c r="K32" s="741"/>
      <c r="L32" s="741"/>
      <c r="M32" s="741"/>
      <c r="N32" s="723" t="str">
        <f>IF(I32="","",VLOOKUP(I32,記入シート1!$BO$2:$BP$49,2,FALSE))</f>
        <v/>
      </c>
      <c r="O32" s="741"/>
      <c r="P32" s="741"/>
      <c r="Q32" s="741"/>
      <c r="R32" s="716"/>
      <c r="S32" s="721"/>
      <c r="T32" s="715"/>
      <c r="U32" s="770"/>
      <c r="V32" s="771" t="s">
        <v>1833</v>
      </c>
      <c r="W32" s="772"/>
      <c r="X32" s="771" t="s">
        <v>1723</v>
      </c>
      <c r="Y32" s="772"/>
      <c r="Z32" s="771" t="s">
        <v>1833</v>
      </c>
      <c r="AA32" s="773"/>
      <c r="AB32" s="717"/>
      <c r="AC32" s="718"/>
      <c r="AD32" s="718"/>
      <c r="AE32" s="718"/>
      <c r="AF32" s="718"/>
      <c r="AG32" s="718"/>
      <c r="AH32" s="718"/>
      <c r="AI32" s="719"/>
      <c r="AJ32" s="715"/>
      <c r="AK32" s="723" t="str">
        <f t="shared" si="2"/>
        <v/>
      </c>
      <c r="AL32" s="720"/>
      <c r="AM32" s="720"/>
      <c r="AN32" s="720"/>
      <c r="AO32" s="720"/>
      <c r="AP32" s="715"/>
      <c r="AQ32" s="715"/>
      <c r="AR32" s="715"/>
      <c r="AS32" s="715"/>
      <c r="AT32" s="741"/>
      <c r="AU32" s="741"/>
      <c r="AV32" s="742"/>
      <c r="AW32" s="743"/>
      <c r="AX32" s="742"/>
      <c r="AY32" s="743"/>
      <c r="AZ32" s="721"/>
      <c r="BA32" s="721"/>
      <c r="BB32" s="742"/>
      <c r="BC32" s="743"/>
      <c r="BD32" s="742"/>
      <c r="BE32" s="743"/>
      <c r="BF32" s="721"/>
      <c r="BG32" s="721"/>
      <c r="BH32" s="715"/>
      <c r="BI32" s="721"/>
      <c r="BJ32" s="721"/>
      <c r="BK32" s="721"/>
      <c r="BL32" s="721"/>
      <c r="BM32" s="715"/>
      <c r="BN32" s="721"/>
      <c r="BO32" s="721"/>
      <c r="BP32" s="721"/>
      <c r="BQ32" s="856"/>
      <c r="BR32" s="856"/>
    </row>
    <row r="33" spans="1:70" ht="30" customHeight="1">
      <c r="A33" s="640">
        <v>25</v>
      </c>
      <c r="B33" s="721"/>
      <c r="C33" s="721"/>
      <c r="D33" s="721"/>
      <c r="E33" s="744"/>
      <c r="F33" s="959" t="str">
        <f t="shared" si="0"/>
        <v/>
      </c>
      <c r="G33" s="960" t="str">
        <f t="shared" si="1"/>
        <v/>
      </c>
      <c r="H33" s="715"/>
      <c r="I33" s="715"/>
      <c r="J33" s="741"/>
      <c r="K33" s="741"/>
      <c r="L33" s="741"/>
      <c r="M33" s="741"/>
      <c r="N33" s="723" t="str">
        <f>IF(I33="","",VLOOKUP(I33,記入シート1!$BO$2:$BP$49,2,FALSE))</f>
        <v/>
      </c>
      <c r="O33" s="741"/>
      <c r="P33" s="741"/>
      <c r="Q33" s="741"/>
      <c r="R33" s="716"/>
      <c r="S33" s="721"/>
      <c r="T33" s="715"/>
      <c r="U33" s="770"/>
      <c r="V33" s="771" t="s">
        <v>1833</v>
      </c>
      <c r="W33" s="772"/>
      <c r="X33" s="771" t="s">
        <v>1723</v>
      </c>
      <c r="Y33" s="772"/>
      <c r="Z33" s="771" t="s">
        <v>1833</v>
      </c>
      <c r="AA33" s="773"/>
      <c r="AB33" s="717"/>
      <c r="AC33" s="718"/>
      <c r="AD33" s="718"/>
      <c r="AE33" s="718"/>
      <c r="AF33" s="718"/>
      <c r="AG33" s="718"/>
      <c r="AH33" s="718"/>
      <c r="AI33" s="719"/>
      <c r="AJ33" s="715"/>
      <c r="AK33" s="723" t="str">
        <f t="shared" si="2"/>
        <v/>
      </c>
      <c r="AL33" s="720"/>
      <c r="AM33" s="720"/>
      <c r="AN33" s="720"/>
      <c r="AO33" s="720"/>
      <c r="AP33" s="715"/>
      <c r="AQ33" s="715"/>
      <c r="AR33" s="715"/>
      <c r="AS33" s="715"/>
      <c r="AT33" s="741"/>
      <c r="AU33" s="741"/>
      <c r="AV33" s="742"/>
      <c r="AW33" s="743"/>
      <c r="AX33" s="742"/>
      <c r="AY33" s="743"/>
      <c r="AZ33" s="721"/>
      <c r="BA33" s="721"/>
      <c r="BB33" s="742"/>
      <c r="BC33" s="743"/>
      <c r="BD33" s="742"/>
      <c r="BE33" s="743"/>
      <c r="BF33" s="721"/>
      <c r="BG33" s="721"/>
      <c r="BH33" s="715"/>
      <c r="BI33" s="721"/>
      <c r="BJ33" s="721"/>
      <c r="BK33" s="721"/>
      <c r="BL33" s="721"/>
      <c r="BM33" s="715"/>
      <c r="BN33" s="721"/>
      <c r="BO33" s="721"/>
      <c r="BP33" s="721"/>
      <c r="BQ33" s="856"/>
      <c r="BR33" s="856"/>
    </row>
    <row r="34" spans="1:70" ht="30" customHeight="1">
      <c r="A34" s="640">
        <v>26</v>
      </c>
      <c r="B34" s="721"/>
      <c r="C34" s="721"/>
      <c r="D34" s="721"/>
      <c r="E34" s="744"/>
      <c r="F34" s="959" t="str">
        <f t="shared" si="0"/>
        <v/>
      </c>
      <c r="G34" s="960" t="str">
        <f t="shared" si="1"/>
        <v/>
      </c>
      <c r="H34" s="715"/>
      <c r="I34" s="715"/>
      <c r="J34" s="741"/>
      <c r="K34" s="741"/>
      <c r="L34" s="741"/>
      <c r="M34" s="741"/>
      <c r="N34" s="723" t="str">
        <f>IF(I34="","",VLOOKUP(I34,記入シート1!$BO$2:$BP$49,2,FALSE))</f>
        <v/>
      </c>
      <c r="O34" s="741"/>
      <c r="P34" s="741"/>
      <c r="Q34" s="741"/>
      <c r="R34" s="716"/>
      <c r="S34" s="721"/>
      <c r="T34" s="715"/>
      <c r="U34" s="770"/>
      <c r="V34" s="771" t="s">
        <v>1833</v>
      </c>
      <c r="W34" s="772"/>
      <c r="X34" s="771" t="s">
        <v>1723</v>
      </c>
      <c r="Y34" s="772"/>
      <c r="Z34" s="771" t="s">
        <v>1833</v>
      </c>
      <c r="AA34" s="773"/>
      <c r="AB34" s="717"/>
      <c r="AC34" s="718"/>
      <c r="AD34" s="718"/>
      <c r="AE34" s="718"/>
      <c r="AF34" s="718"/>
      <c r="AG34" s="718"/>
      <c r="AH34" s="718"/>
      <c r="AI34" s="719"/>
      <c r="AJ34" s="715"/>
      <c r="AK34" s="723" t="str">
        <f t="shared" si="2"/>
        <v/>
      </c>
      <c r="AL34" s="720"/>
      <c r="AM34" s="720"/>
      <c r="AN34" s="720"/>
      <c r="AO34" s="720"/>
      <c r="AP34" s="715"/>
      <c r="AQ34" s="715"/>
      <c r="AR34" s="715"/>
      <c r="AS34" s="715"/>
      <c r="AT34" s="741"/>
      <c r="AU34" s="741"/>
      <c r="AV34" s="742"/>
      <c r="AW34" s="743"/>
      <c r="AX34" s="742"/>
      <c r="AY34" s="743"/>
      <c r="AZ34" s="721"/>
      <c r="BA34" s="721"/>
      <c r="BB34" s="742"/>
      <c r="BC34" s="743"/>
      <c r="BD34" s="742"/>
      <c r="BE34" s="743"/>
      <c r="BF34" s="721"/>
      <c r="BG34" s="721"/>
      <c r="BH34" s="715"/>
      <c r="BI34" s="721"/>
      <c r="BJ34" s="721"/>
      <c r="BK34" s="721"/>
      <c r="BL34" s="721"/>
      <c r="BM34" s="715"/>
      <c r="BN34" s="721"/>
      <c r="BO34" s="721"/>
      <c r="BP34" s="721"/>
      <c r="BQ34" s="856"/>
      <c r="BR34" s="856"/>
    </row>
    <row r="35" spans="1:70" ht="30" customHeight="1">
      <c r="A35" s="640">
        <v>27</v>
      </c>
      <c r="B35" s="721"/>
      <c r="C35" s="721"/>
      <c r="D35" s="721"/>
      <c r="E35" s="744"/>
      <c r="F35" s="959" t="str">
        <f t="shared" si="0"/>
        <v/>
      </c>
      <c r="G35" s="960" t="str">
        <f t="shared" si="1"/>
        <v/>
      </c>
      <c r="H35" s="715"/>
      <c r="I35" s="715"/>
      <c r="J35" s="741"/>
      <c r="K35" s="741"/>
      <c r="L35" s="741"/>
      <c r="M35" s="741"/>
      <c r="N35" s="723" t="str">
        <f>IF(I35="","",VLOOKUP(I35,記入シート1!$BO$2:$BP$49,2,FALSE))</f>
        <v/>
      </c>
      <c r="O35" s="741"/>
      <c r="P35" s="741"/>
      <c r="Q35" s="741"/>
      <c r="R35" s="716"/>
      <c r="S35" s="721"/>
      <c r="T35" s="715"/>
      <c r="U35" s="770"/>
      <c r="V35" s="771" t="s">
        <v>1833</v>
      </c>
      <c r="W35" s="772"/>
      <c r="X35" s="771" t="s">
        <v>1723</v>
      </c>
      <c r="Y35" s="772"/>
      <c r="Z35" s="771" t="s">
        <v>1833</v>
      </c>
      <c r="AA35" s="773"/>
      <c r="AB35" s="717"/>
      <c r="AC35" s="718"/>
      <c r="AD35" s="718"/>
      <c r="AE35" s="718"/>
      <c r="AF35" s="718"/>
      <c r="AG35" s="718"/>
      <c r="AH35" s="718"/>
      <c r="AI35" s="719"/>
      <c r="AJ35" s="715"/>
      <c r="AK35" s="723" t="str">
        <f t="shared" si="2"/>
        <v/>
      </c>
      <c r="AL35" s="720"/>
      <c r="AM35" s="720"/>
      <c r="AN35" s="720"/>
      <c r="AO35" s="720"/>
      <c r="AP35" s="715"/>
      <c r="AQ35" s="715"/>
      <c r="AR35" s="715"/>
      <c r="AS35" s="715"/>
      <c r="AT35" s="741"/>
      <c r="AU35" s="741"/>
      <c r="AV35" s="742"/>
      <c r="AW35" s="743"/>
      <c r="AX35" s="742"/>
      <c r="AY35" s="743"/>
      <c r="AZ35" s="721"/>
      <c r="BA35" s="721"/>
      <c r="BB35" s="742"/>
      <c r="BC35" s="743"/>
      <c r="BD35" s="742"/>
      <c r="BE35" s="743"/>
      <c r="BF35" s="721"/>
      <c r="BG35" s="721"/>
      <c r="BH35" s="715"/>
      <c r="BI35" s="721"/>
      <c r="BJ35" s="721"/>
      <c r="BK35" s="721"/>
      <c r="BL35" s="721"/>
      <c r="BM35" s="715"/>
      <c r="BN35" s="721"/>
      <c r="BO35" s="721"/>
      <c r="BP35" s="721"/>
      <c r="BQ35" s="856"/>
      <c r="BR35" s="856"/>
    </row>
    <row r="36" spans="1:70" ht="30" customHeight="1">
      <c r="A36" s="640">
        <v>28</v>
      </c>
      <c r="B36" s="721"/>
      <c r="C36" s="721"/>
      <c r="D36" s="721"/>
      <c r="E36" s="744"/>
      <c r="F36" s="959" t="str">
        <f t="shared" si="0"/>
        <v/>
      </c>
      <c r="G36" s="960" t="str">
        <f t="shared" si="1"/>
        <v/>
      </c>
      <c r="H36" s="715"/>
      <c r="I36" s="715"/>
      <c r="J36" s="741"/>
      <c r="K36" s="741"/>
      <c r="L36" s="741"/>
      <c r="M36" s="741"/>
      <c r="N36" s="723" t="str">
        <f>IF(I36="","",VLOOKUP(I36,記入シート1!$BO$2:$BP$49,2,FALSE))</f>
        <v/>
      </c>
      <c r="O36" s="741"/>
      <c r="P36" s="741"/>
      <c r="Q36" s="741"/>
      <c r="R36" s="716"/>
      <c r="S36" s="721"/>
      <c r="T36" s="715"/>
      <c r="U36" s="770"/>
      <c r="V36" s="771" t="s">
        <v>1833</v>
      </c>
      <c r="W36" s="772"/>
      <c r="X36" s="771" t="s">
        <v>1723</v>
      </c>
      <c r="Y36" s="772"/>
      <c r="Z36" s="771" t="s">
        <v>1833</v>
      </c>
      <c r="AA36" s="773"/>
      <c r="AB36" s="717"/>
      <c r="AC36" s="718"/>
      <c r="AD36" s="718"/>
      <c r="AE36" s="718"/>
      <c r="AF36" s="718"/>
      <c r="AG36" s="718"/>
      <c r="AH36" s="718"/>
      <c r="AI36" s="719"/>
      <c r="AJ36" s="715"/>
      <c r="AK36" s="723" t="str">
        <f t="shared" si="2"/>
        <v/>
      </c>
      <c r="AL36" s="720"/>
      <c r="AM36" s="720"/>
      <c r="AN36" s="720"/>
      <c r="AO36" s="720"/>
      <c r="AP36" s="715"/>
      <c r="AQ36" s="715"/>
      <c r="AR36" s="715"/>
      <c r="AS36" s="715"/>
      <c r="AT36" s="741"/>
      <c r="AU36" s="741"/>
      <c r="AV36" s="742"/>
      <c r="AW36" s="743"/>
      <c r="AX36" s="742"/>
      <c r="AY36" s="743"/>
      <c r="AZ36" s="721"/>
      <c r="BA36" s="721"/>
      <c r="BB36" s="742"/>
      <c r="BC36" s="743"/>
      <c r="BD36" s="742"/>
      <c r="BE36" s="743"/>
      <c r="BF36" s="721"/>
      <c r="BG36" s="721"/>
      <c r="BH36" s="715"/>
      <c r="BI36" s="721"/>
      <c r="BJ36" s="721"/>
      <c r="BK36" s="721"/>
      <c r="BL36" s="721"/>
      <c r="BM36" s="715"/>
      <c r="BN36" s="721"/>
      <c r="BO36" s="721"/>
      <c r="BP36" s="721"/>
      <c r="BQ36" s="856"/>
      <c r="BR36" s="856"/>
    </row>
    <row r="37" spans="1:70" ht="30" customHeight="1">
      <c r="A37" s="640">
        <v>29</v>
      </c>
      <c r="B37" s="721"/>
      <c r="C37" s="721"/>
      <c r="D37" s="721"/>
      <c r="E37" s="744"/>
      <c r="F37" s="959" t="str">
        <f t="shared" si="0"/>
        <v/>
      </c>
      <c r="G37" s="960" t="str">
        <f t="shared" si="1"/>
        <v/>
      </c>
      <c r="H37" s="715"/>
      <c r="I37" s="715"/>
      <c r="J37" s="741"/>
      <c r="K37" s="741"/>
      <c r="L37" s="741"/>
      <c r="M37" s="741"/>
      <c r="N37" s="723" t="str">
        <f>IF(I37="","",VLOOKUP(I37,記入シート1!$BO$2:$BP$49,2,FALSE))</f>
        <v/>
      </c>
      <c r="O37" s="741"/>
      <c r="P37" s="741"/>
      <c r="Q37" s="741"/>
      <c r="R37" s="716"/>
      <c r="S37" s="721"/>
      <c r="T37" s="715"/>
      <c r="U37" s="770"/>
      <c r="V37" s="771" t="s">
        <v>1833</v>
      </c>
      <c r="W37" s="772"/>
      <c r="X37" s="771" t="s">
        <v>1723</v>
      </c>
      <c r="Y37" s="772"/>
      <c r="Z37" s="771" t="s">
        <v>1833</v>
      </c>
      <c r="AA37" s="773"/>
      <c r="AB37" s="717"/>
      <c r="AC37" s="718"/>
      <c r="AD37" s="718"/>
      <c r="AE37" s="718"/>
      <c r="AF37" s="718"/>
      <c r="AG37" s="718"/>
      <c r="AH37" s="718"/>
      <c r="AI37" s="719"/>
      <c r="AJ37" s="715"/>
      <c r="AK37" s="723" t="str">
        <f t="shared" si="2"/>
        <v/>
      </c>
      <c r="AL37" s="720"/>
      <c r="AM37" s="720"/>
      <c r="AN37" s="720"/>
      <c r="AO37" s="720"/>
      <c r="AP37" s="715"/>
      <c r="AQ37" s="715"/>
      <c r="AR37" s="715"/>
      <c r="AS37" s="715"/>
      <c r="AT37" s="741"/>
      <c r="AU37" s="741"/>
      <c r="AV37" s="742"/>
      <c r="AW37" s="743"/>
      <c r="AX37" s="742"/>
      <c r="AY37" s="743"/>
      <c r="AZ37" s="721"/>
      <c r="BA37" s="721"/>
      <c r="BB37" s="742"/>
      <c r="BC37" s="743"/>
      <c r="BD37" s="742"/>
      <c r="BE37" s="743"/>
      <c r="BF37" s="721"/>
      <c r="BG37" s="721"/>
      <c r="BH37" s="715"/>
      <c r="BI37" s="721"/>
      <c r="BJ37" s="721"/>
      <c r="BK37" s="721"/>
      <c r="BL37" s="721"/>
      <c r="BM37" s="715"/>
      <c r="BN37" s="721"/>
      <c r="BO37" s="721"/>
      <c r="BP37" s="721"/>
      <c r="BQ37" s="856"/>
      <c r="BR37" s="856"/>
    </row>
    <row r="38" spans="1:70" ht="30" customHeight="1">
      <c r="A38" s="640">
        <v>30</v>
      </c>
      <c r="B38" s="721"/>
      <c r="C38" s="721"/>
      <c r="D38" s="721"/>
      <c r="E38" s="744"/>
      <c r="F38" s="959" t="str">
        <f t="shared" si="0"/>
        <v/>
      </c>
      <c r="G38" s="960" t="str">
        <f t="shared" si="1"/>
        <v/>
      </c>
      <c r="H38" s="715"/>
      <c r="I38" s="715"/>
      <c r="J38" s="741"/>
      <c r="K38" s="741"/>
      <c r="L38" s="741"/>
      <c r="M38" s="741"/>
      <c r="N38" s="723" t="str">
        <f>IF(I38="","",VLOOKUP(I38,記入シート1!$BO$2:$BP$49,2,FALSE))</f>
        <v/>
      </c>
      <c r="O38" s="741"/>
      <c r="P38" s="741"/>
      <c r="Q38" s="741"/>
      <c r="R38" s="716"/>
      <c r="S38" s="721"/>
      <c r="T38" s="715"/>
      <c r="U38" s="770"/>
      <c r="V38" s="771" t="s">
        <v>1833</v>
      </c>
      <c r="W38" s="772"/>
      <c r="X38" s="771" t="s">
        <v>1723</v>
      </c>
      <c r="Y38" s="772"/>
      <c r="Z38" s="771" t="s">
        <v>1833</v>
      </c>
      <c r="AA38" s="773"/>
      <c r="AB38" s="717"/>
      <c r="AC38" s="718"/>
      <c r="AD38" s="718"/>
      <c r="AE38" s="718"/>
      <c r="AF38" s="718"/>
      <c r="AG38" s="718"/>
      <c r="AH38" s="718"/>
      <c r="AI38" s="719"/>
      <c r="AJ38" s="715"/>
      <c r="AK38" s="723" t="str">
        <f t="shared" si="2"/>
        <v/>
      </c>
      <c r="AL38" s="720"/>
      <c r="AM38" s="720"/>
      <c r="AN38" s="720"/>
      <c r="AO38" s="720"/>
      <c r="AP38" s="715"/>
      <c r="AQ38" s="715"/>
      <c r="AR38" s="715"/>
      <c r="AS38" s="715"/>
      <c r="AT38" s="741"/>
      <c r="AU38" s="741"/>
      <c r="AV38" s="742"/>
      <c r="AW38" s="743"/>
      <c r="AX38" s="742"/>
      <c r="AY38" s="743"/>
      <c r="AZ38" s="721"/>
      <c r="BA38" s="721"/>
      <c r="BB38" s="742"/>
      <c r="BC38" s="743"/>
      <c r="BD38" s="742"/>
      <c r="BE38" s="743"/>
      <c r="BF38" s="721"/>
      <c r="BG38" s="721"/>
      <c r="BH38" s="715"/>
      <c r="BI38" s="721"/>
      <c r="BJ38" s="721"/>
      <c r="BK38" s="721"/>
      <c r="BL38" s="721"/>
      <c r="BM38" s="715"/>
      <c r="BN38" s="721"/>
      <c r="BO38" s="721"/>
      <c r="BP38" s="721"/>
      <c r="BQ38" s="856"/>
      <c r="BR38" s="856"/>
    </row>
    <row r="39" spans="1:70" ht="30" customHeight="1">
      <c r="A39" s="640">
        <v>31</v>
      </c>
      <c r="B39" s="721"/>
      <c r="C39" s="721"/>
      <c r="D39" s="721"/>
      <c r="E39" s="744"/>
      <c r="F39" s="959" t="str">
        <f t="shared" si="0"/>
        <v/>
      </c>
      <c r="G39" s="960" t="str">
        <f t="shared" si="1"/>
        <v/>
      </c>
      <c r="H39" s="715"/>
      <c r="I39" s="715"/>
      <c r="J39" s="741"/>
      <c r="K39" s="741"/>
      <c r="L39" s="741"/>
      <c r="M39" s="741"/>
      <c r="N39" s="723" t="str">
        <f>IF(I39="","",VLOOKUP(I39,記入シート1!$BO$2:$BP$49,2,FALSE))</f>
        <v/>
      </c>
      <c r="O39" s="741"/>
      <c r="P39" s="741"/>
      <c r="Q39" s="741"/>
      <c r="R39" s="716"/>
      <c r="S39" s="721"/>
      <c r="T39" s="715"/>
      <c r="U39" s="770"/>
      <c r="V39" s="771" t="s">
        <v>1833</v>
      </c>
      <c r="W39" s="772"/>
      <c r="X39" s="771" t="s">
        <v>1723</v>
      </c>
      <c r="Y39" s="772"/>
      <c r="Z39" s="771" t="s">
        <v>1833</v>
      </c>
      <c r="AA39" s="773"/>
      <c r="AB39" s="717"/>
      <c r="AC39" s="718"/>
      <c r="AD39" s="718"/>
      <c r="AE39" s="718"/>
      <c r="AF39" s="718"/>
      <c r="AG39" s="718"/>
      <c r="AH39" s="718"/>
      <c r="AI39" s="719"/>
      <c r="AJ39" s="715"/>
      <c r="AK39" s="723" t="str">
        <f t="shared" si="2"/>
        <v/>
      </c>
      <c r="AL39" s="720"/>
      <c r="AM39" s="720"/>
      <c r="AN39" s="720"/>
      <c r="AO39" s="720"/>
      <c r="AP39" s="715"/>
      <c r="AQ39" s="715"/>
      <c r="AR39" s="715"/>
      <c r="AS39" s="715"/>
      <c r="AT39" s="741"/>
      <c r="AU39" s="741"/>
      <c r="AV39" s="742"/>
      <c r="AW39" s="743"/>
      <c r="AX39" s="742"/>
      <c r="AY39" s="743"/>
      <c r="AZ39" s="721"/>
      <c r="BA39" s="721"/>
      <c r="BB39" s="742"/>
      <c r="BC39" s="743"/>
      <c r="BD39" s="742"/>
      <c r="BE39" s="743"/>
      <c r="BF39" s="721"/>
      <c r="BG39" s="721"/>
      <c r="BH39" s="715"/>
      <c r="BI39" s="721"/>
      <c r="BJ39" s="721"/>
      <c r="BK39" s="721"/>
      <c r="BL39" s="721"/>
      <c r="BM39" s="715"/>
      <c r="BN39" s="721"/>
      <c r="BO39" s="721"/>
      <c r="BP39" s="721"/>
      <c r="BQ39" s="856"/>
      <c r="BR39" s="856"/>
    </row>
    <row r="40" spans="1:70" ht="30" customHeight="1">
      <c r="A40" s="640">
        <v>32</v>
      </c>
      <c r="B40" s="721"/>
      <c r="C40" s="721"/>
      <c r="D40" s="721"/>
      <c r="E40" s="744"/>
      <c r="F40" s="959" t="str">
        <f t="shared" si="0"/>
        <v/>
      </c>
      <c r="G40" s="960" t="str">
        <f t="shared" si="1"/>
        <v/>
      </c>
      <c r="H40" s="715"/>
      <c r="I40" s="715"/>
      <c r="J40" s="741"/>
      <c r="K40" s="741"/>
      <c r="L40" s="741"/>
      <c r="M40" s="741"/>
      <c r="N40" s="723" t="str">
        <f>IF(I40="","",VLOOKUP(I40,記入シート1!$BO$2:$BP$49,2,FALSE))</f>
        <v/>
      </c>
      <c r="O40" s="741"/>
      <c r="P40" s="741"/>
      <c r="Q40" s="741"/>
      <c r="R40" s="716"/>
      <c r="S40" s="721"/>
      <c r="T40" s="715"/>
      <c r="U40" s="770"/>
      <c r="V40" s="771" t="s">
        <v>1833</v>
      </c>
      <c r="W40" s="772"/>
      <c r="X40" s="771" t="s">
        <v>1723</v>
      </c>
      <c r="Y40" s="772"/>
      <c r="Z40" s="771" t="s">
        <v>1833</v>
      </c>
      <c r="AA40" s="773"/>
      <c r="AB40" s="717"/>
      <c r="AC40" s="718"/>
      <c r="AD40" s="718"/>
      <c r="AE40" s="718"/>
      <c r="AF40" s="718"/>
      <c r="AG40" s="718"/>
      <c r="AH40" s="718"/>
      <c r="AI40" s="719"/>
      <c r="AJ40" s="715"/>
      <c r="AK40" s="723" t="str">
        <f t="shared" si="2"/>
        <v/>
      </c>
      <c r="AL40" s="720"/>
      <c r="AM40" s="720"/>
      <c r="AN40" s="720"/>
      <c r="AO40" s="720"/>
      <c r="AP40" s="715"/>
      <c r="AQ40" s="715"/>
      <c r="AR40" s="715"/>
      <c r="AS40" s="715"/>
      <c r="AT40" s="741"/>
      <c r="AU40" s="741"/>
      <c r="AV40" s="742"/>
      <c r="AW40" s="743"/>
      <c r="AX40" s="742"/>
      <c r="AY40" s="743"/>
      <c r="AZ40" s="721"/>
      <c r="BA40" s="721"/>
      <c r="BB40" s="742"/>
      <c r="BC40" s="743"/>
      <c r="BD40" s="742"/>
      <c r="BE40" s="743"/>
      <c r="BF40" s="721"/>
      <c r="BG40" s="721"/>
      <c r="BH40" s="715"/>
      <c r="BI40" s="721"/>
      <c r="BJ40" s="721"/>
      <c r="BK40" s="721"/>
      <c r="BL40" s="721"/>
      <c r="BM40" s="715"/>
      <c r="BN40" s="721"/>
      <c r="BO40" s="721"/>
      <c r="BP40" s="721"/>
      <c r="BQ40" s="856"/>
      <c r="BR40" s="856"/>
    </row>
    <row r="41" spans="1:70" ht="30" customHeight="1">
      <c r="A41" s="640">
        <v>33</v>
      </c>
      <c r="B41" s="721"/>
      <c r="C41" s="721"/>
      <c r="D41" s="721"/>
      <c r="E41" s="744"/>
      <c r="F41" s="959" t="str">
        <f t="shared" si="0"/>
        <v/>
      </c>
      <c r="G41" s="960" t="str">
        <f t="shared" si="1"/>
        <v/>
      </c>
      <c r="H41" s="715"/>
      <c r="I41" s="715"/>
      <c r="J41" s="741"/>
      <c r="K41" s="741"/>
      <c r="L41" s="741"/>
      <c r="M41" s="741"/>
      <c r="N41" s="723" t="str">
        <f>IF(I41="","",VLOOKUP(I41,記入シート1!$BO$2:$BP$49,2,FALSE))</f>
        <v/>
      </c>
      <c r="O41" s="741"/>
      <c r="P41" s="741"/>
      <c r="Q41" s="741"/>
      <c r="R41" s="716"/>
      <c r="S41" s="721"/>
      <c r="T41" s="715"/>
      <c r="U41" s="770"/>
      <c r="V41" s="771" t="s">
        <v>1833</v>
      </c>
      <c r="W41" s="772"/>
      <c r="X41" s="771" t="s">
        <v>1723</v>
      </c>
      <c r="Y41" s="772"/>
      <c r="Z41" s="771" t="s">
        <v>1833</v>
      </c>
      <c r="AA41" s="773"/>
      <c r="AB41" s="717"/>
      <c r="AC41" s="718"/>
      <c r="AD41" s="718"/>
      <c r="AE41" s="718"/>
      <c r="AF41" s="718"/>
      <c r="AG41" s="718"/>
      <c r="AH41" s="718"/>
      <c r="AI41" s="719"/>
      <c r="AJ41" s="715"/>
      <c r="AK41" s="723" t="str">
        <f t="shared" si="2"/>
        <v/>
      </c>
      <c r="AL41" s="720"/>
      <c r="AM41" s="720"/>
      <c r="AN41" s="720"/>
      <c r="AO41" s="720"/>
      <c r="AP41" s="715"/>
      <c r="AQ41" s="715"/>
      <c r="AR41" s="715"/>
      <c r="AS41" s="715"/>
      <c r="AT41" s="741"/>
      <c r="AU41" s="741"/>
      <c r="AV41" s="742"/>
      <c r="AW41" s="743"/>
      <c r="AX41" s="742"/>
      <c r="AY41" s="743"/>
      <c r="AZ41" s="721"/>
      <c r="BA41" s="721"/>
      <c r="BB41" s="742"/>
      <c r="BC41" s="743"/>
      <c r="BD41" s="742"/>
      <c r="BE41" s="743"/>
      <c r="BF41" s="721"/>
      <c r="BG41" s="721"/>
      <c r="BH41" s="715"/>
      <c r="BI41" s="721"/>
      <c r="BJ41" s="721"/>
      <c r="BK41" s="721"/>
      <c r="BL41" s="721"/>
      <c r="BM41" s="715"/>
      <c r="BN41" s="721"/>
      <c r="BO41" s="721"/>
      <c r="BP41" s="721"/>
      <c r="BQ41" s="856"/>
      <c r="BR41" s="856"/>
    </row>
    <row r="42" spans="1:70" ht="30" customHeight="1">
      <c r="A42" s="640">
        <v>34</v>
      </c>
      <c r="B42" s="721"/>
      <c r="C42" s="721"/>
      <c r="D42" s="721"/>
      <c r="E42" s="744"/>
      <c r="F42" s="959" t="str">
        <f t="shared" si="0"/>
        <v/>
      </c>
      <c r="G42" s="960" t="str">
        <f t="shared" si="1"/>
        <v/>
      </c>
      <c r="H42" s="715"/>
      <c r="I42" s="715"/>
      <c r="J42" s="741"/>
      <c r="K42" s="741"/>
      <c r="L42" s="741"/>
      <c r="M42" s="741"/>
      <c r="N42" s="723" t="str">
        <f>IF(I42="","",VLOOKUP(I42,記入シート1!$BO$2:$BP$49,2,FALSE))</f>
        <v/>
      </c>
      <c r="O42" s="741"/>
      <c r="P42" s="741"/>
      <c r="Q42" s="741"/>
      <c r="R42" s="716"/>
      <c r="S42" s="721"/>
      <c r="T42" s="715"/>
      <c r="U42" s="770"/>
      <c r="V42" s="771" t="s">
        <v>1833</v>
      </c>
      <c r="W42" s="772"/>
      <c r="X42" s="771" t="s">
        <v>1723</v>
      </c>
      <c r="Y42" s="772"/>
      <c r="Z42" s="771" t="s">
        <v>1833</v>
      </c>
      <c r="AA42" s="773"/>
      <c r="AB42" s="717"/>
      <c r="AC42" s="718"/>
      <c r="AD42" s="718"/>
      <c r="AE42" s="718"/>
      <c r="AF42" s="718"/>
      <c r="AG42" s="718"/>
      <c r="AH42" s="718"/>
      <c r="AI42" s="719"/>
      <c r="AJ42" s="715"/>
      <c r="AK42" s="723" t="str">
        <f t="shared" si="2"/>
        <v/>
      </c>
      <c r="AL42" s="720"/>
      <c r="AM42" s="720"/>
      <c r="AN42" s="720"/>
      <c r="AO42" s="720"/>
      <c r="AP42" s="715"/>
      <c r="AQ42" s="715"/>
      <c r="AR42" s="715"/>
      <c r="AS42" s="715"/>
      <c r="AT42" s="741"/>
      <c r="AU42" s="741"/>
      <c r="AV42" s="742"/>
      <c r="AW42" s="743"/>
      <c r="AX42" s="742"/>
      <c r="AY42" s="743"/>
      <c r="AZ42" s="721"/>
      <c r="BA42" s="721"/>
      <c r="BB42" s="742"/>
      <c r="BC42" s="743"/>
      <c r="BD42" s="742"/>
      <c r="BE42" s="743"/>
      <c r="BF42" s="721"/>
      <c r="BG42" s="721"/>
      <c r="BH42" s="715"/>
      <c r="BI42" s="721"/>
      <c r="BJ42" s="721"/>
      <c r="BK42" s="721"/>
      <c r="BL42" s="721"/>
      <c r="BM42" s="715"/>
      <c r="BN42" s="721"/>
      <c r="BO42" s="721"/>
      <c r="BP42" s="721"/>
      <c r="BQ42" s="856"/>
      <c r="BR42" s="856"/>
    </row>
    <row r="43" spans="1:70" ht="30" customHeight="1">
      <c r="A43" s="640">
        <v>35</v>
      </c>
      <c r="B43" s="721"/>
      <c r="C43" s="721"/>
      <c r="D43" s="721"/>
      <c r="E43" s="744"/>
      <c r="F43" s="959" t="str">
        <f t="shared" si="0"/>
        <v/>
      </c>
      <c r="G43" s="960" t="str">
        <f t="shared" si="1"/>
        <v/>
      </c>
      <c r="H43" s="715"/>
      <c r="I43" s="715"/>
      <c r="J43" s="741"/>
      <c r="K43" s="741"/>
      <c r="L43" s="741"/>
      <c r="M43" s="741"/>
      <c r="N43" s="723" t="str">
        <f>IF(I43="","",VLOOKUP(I43,記入シート1!$BO$2:$BP$49,2,FALSE))</f>
        <v/>
      </c>
      <c r="O43" s="741"/>
      <c r="P43" s="741"/>
      <c r="Q43" s="741"/>
      <c r="R43" s="716"/>
      <c r="S43" s="721"/>
      <c r="T43" s="715"/>
      <c r="U43" s="770"/>
      <c r="V43" s="771" t="s">
        <v>1833</v>
      </c>
      <c r="W43" s="772"/>
      <c r="X43" s="771" t="s">
        <v>1723</v>
      </c>
      <c r="Y43" s="772"/>
      <c r="Z43" s="771" t="s">
        <v>1833</v>
      </c>
      <c r="AA43" s="773"/>
      <c r="AB43" s="717"/>
      <c r="AC43" s="718"/>
      <c r="AD43" s="718"/>
      <c r="AE43" s="718"/>
      <c r="AF43" s="718"/>
      <c r="AG43" s="718"/>
      <c r="AH43" s="718"/>
      <c r="AI43" s="719"/>
      <c r="AJ43" s="715"/>
      <c r="AK43" s="723" t="str">
        <f t="shared" si="2"/>
        <v/>
      </c>
      <c r="AL43" s="720"/>
      <c r="AM43" s="720"/>
      <c r="AN43" s="720"/>
      <c r="AO43" s="720"/>
      <c r="AP43" s="715"/>
      <c r="AQ43" s="715"/>
      <c r="AR43" s="715"/>
      <c r="AS43" s="715"/>
      <c r="AT43" s="741"/>
      <c r="AU43" s="741"/>
      <c r="AV43" s="742"/>
      <c r="AW43" s="743"/>
      <c r="AX43" s="742"/>
      <c r="AY43" s="743"/>
      <c r="AZ43" s="721"/>
      <c r="BA43" s="721"/>
      <c r="BB43" s="742"/>
      <c r="BC43" s="743"/>
      <c r="BD43" s="742"/>
      <c r="BE43" s="743"/>
      <c r="BF43" s="721"/>
      <c r="BG43" s="721"/>
      <c r="BH43" s="715"/>
      <c r="BI43" s="721"/>
      <c r="BJ43" s="721"/>
      <c r="BK43" s="721"/>
      <c r="BL43" s="721"/>
      <c r="BM43" s="715"/>
      <c r="BN43" s="721"/>
      <c r="BO43" s="721"/>
      <c r="BP43" s="721"/>
      <c r="BQ43" s="856"/>
      <c r="BR43" s="856"/>
    </row>
    <row r="44" spans="1:70" ht="30" customHeight="1">
      <c r="A44" s="640">
        <v>36</v>
      </c>
      <c r="B44" s="721"/>
      <c r="C44" s="721"/>
      <c r="D44" s="721"/>
      <c r="E44" s="744"/>
      <c r="F44" s="959" t="str">
        <f t="shared" si="0"/>
        <v/>
      </c>
      <c r="G44" s="960" t="str">
        <f t="shared" si="1"/>
        <v/>
      </c>
      <c r="H44" s="715"/>
      <c r="I44" s="715"/>
      <c r="J44" s="741"/>
      <c r="K44" s="741"/>
      <c r="L44" s="741"/>
      <c r="M44" s="741"/>
      <c r="N44" s="723" t="str">
        <f>IF(I44="","",VLOOKUP(I44,記入シート1!$BO$2:$BP$49,2,FALSE))</f>
        <v/>
      </c>
      <c r="O44" s="741"/>
      <c r="P44" s="741"/>
      <c r="Q44" s="741"/>
      <c r="R44" s="716"/>
      <c r="S44" s="721"/>
      <c r="T44" s="715"/>
      <c r="U44" s="770"/>
      <c r="V44" s="771" t="s">
        <v>1833</v>
      </c>
      <c r="W44" s="772"/>
      <c r="X44" s="771" t="s">
        <v>1723</v>
      </c>
      <c r="Y44" s="772"/>
      <c r="Z44" s="771" t="s">
        <v>1833</v>
      </c>
      <c r="AA44" s="773"/>
      <c r="AB44" s="717"/>
      <c r="AC44" s="718"/>
      <c r="AD44" s="718"/>
      <c r="AE44" s="718"/>
      <c r="AF44" s="718"/>
      <c r="AG44" s="718"/>
      <c r="AH44" s="718"/>
      <c r="AI44" s="719"/>
      <c r="AJ44" s="715"/>
      <c r="AK44" s="723" t="str">
        <f t="shared" si="2"/>
        <v/>
      </c>
      <c r="AL44" s="720"/>
      <c r="AM44" s="720"/>
      <c r="AN44" s="720"/>
      <c r="AO44" s="720"/>
      <c r="AP44" s="715"/>
      <c r="AQ44" s="715"/>
      <c r="AR44" s="715"/>
      <c r="AS44" s="715"/>
      <c r="AT44" s="741"/>
      <c r="AU44" s="741"/>
      <c r="AV44" s="742"/>
      <c r="AW44" s="743"/>
      <c r="AX44" s="742"/>
      <c r="AY44" s="743"/>
      <c r="AZ44" s="721"/>
      <c r="BA44" s="721"/>
      <c r="BB44" s="742"/>
      <c r="BC44" s="743"/>
      <c r="BD44" s="742"/>
      <c r="BE44" s="743"/>
      <c r="BF44" s="721"/>
      <c r="BG44" s="721"/>
      <c r="BH44" s="715"/>
      <c r="BI44" s="721"/>
      <c r="BJ44" s="721"/>
      <c r="BK44" s="721"/>
      <c r="BL44" s="721"/>
      <c r="BM44" s="715"/>
      <c r="BN44" s="721"/>
      <c r="BO44" s="721"/>
      <c r="BP44" s="721"/>
      <c r="BQ44" s="856"/>
      <c r="BR44" s="856"/>
    </row>
    <row r="45" spans="1:70" ht="30" customHeight="1">
      <c r="A45" s="640">
        <v>37</v>
      </c>
      <c r="B45" s="721"/>
      <c r="C45" s="721"/>
      <c r="D45" s="721"/>
      <c r="E45" s="744"/>
      <c r="F45" s="959" t="str">
        <f t="shared" si="0"/>
        <v/>
      </c>
      <c r="G45" s="960" t="str">
        <f t="shared" si="1"/>
        <v/>
      </c>
      <c r="H45" s="715"/>
      <c r="I45" s="715"/>
      <c r="J45" s="741"/>
      <c r="K45" s="741"/>
      <c r="L45" s="741"/>
      <c r="M45" s="741"/>
      <c r="N45" s="723" t="str">
        <f>IF(I45="","",VLOOKUP(I45,記入シート1!$BO$2:$BP$49,2,FALSE))</f>
        <v/>
      </c>
      <c r="O45" s="741"/>
      <c r="P45" s="741"/>
      <c r="Q45" s="741"/>
      <c r="R45" s="716"/>
      <c r="S45" s="721"/>
      <c r="T45" s="715"/>
      <c r="U45" s="770"/>
      <c r="V45" s="771" t="s">
        <v>1833</v>
      </c>
      <c r="W45" s="772"/>
      <c r="X45" s="771" t="s">
        <v>1723</v>
      </c>
      <c r="Y45" s="772"/>
      <c r="Z45" s="771" t="s">
        <v>1833</v>
      </c>
      <c r="AA45" s="773"/>
      <c r="AB45" s="717"/>
      <c r="AC45" s="718"/>
      <c r="AD45" s="718"/>
      <c r="AE45" s="718"/>
      <c r="AF45" s="718"/>
      <c r="AG45" s="718"/>
      <c r="AH45" s="718"/>
      <c r="AI45" s="719"/>
      <c r="AJ45" s="715"/>
      <c r="AK45" s="723" t="str">
        <f t="shared" si="2"/>
        <v/>
      </c>
      <c r="AL45" s="720"/>
      <c r="AM45" s="720"/>
      <c r="AN45" s="720"/>
      <c r="AO45" s="720"/>
      <c r="AP45" s="715"/>
      <c r="AQ45" s="715"/>
      <c r="AR45" s="715"/>
      <c r="AS45" s="715"/>
      <c r="AT45" s="741"/>
      <c r="AU45" s="741"/>
      <c r="AV45" s="742"/>
      <c r="AW45" s="743"/>
      <c r="AX45" s="742"/>
      <c r="AY45" s="743"/>
      <c r="AZ45" s="721"/>
      <c r="BA45" s="721"/>
      <c r="BB45" s="742"/>
      <c r="BC45" s="743"/>
      <c r="BD45" s="742"/>
      <c r="BE45" s="743"/>
      <c r="BF45" s="721"/>
      <c r="BG45" s="721"/>
      <c r="BH45" s="715"/>
      <c r="BI45" s="721"/>
      <c r="BJ45" s="721"/>
      <c r="BK45" s="721"/>
      <c r="BL45" s="721"/>
      <c r="BM45" s="715"/>
      <c r="BN45" s="721"/>
      <c r="BO45" s="721"/>
      <c r="BP45" s="721"/>
      <c r="BQ45" s="856"/>
      <c r="BR45" s="856"/>
    </row>
    <row r="46" spans="1:70" ht="30" customHeight="1">
      <c r="A46" s="640">
        <v>38</v>
      </c>
      <c r="B46" s="721"/>
      <c r="C46" s="721"/>
      <c r="D46" s="721"/>
      <c r="E46" s="744"/>
      <c r="F46" s="959" t="str">
        <f t="shared" si="0"/>
        <v/>
      </c>
      <c r="G46" s="960" t="str">
        <f t="shared" si="1"/>
        <v/>
      </c>
      <c r="H46" s="715"/>
      <c r="I46" s="715"/>
      <c r="J46" s="741"/>
      <c r="K46" s="741"/>
      <c r="L46" s="741"/>
      <c r="M46" s="741"/>
      <c r="N46" s="723" t="str">
        <f>IF(I46="","",VLOOKUP(I46,記入シート1!$BO$2:$BP$49,2,FALSE))</f>
        <v/>
      </c>
      <c r="O46" s="741"/>
      <c r="P46" s="741"/>
      <c r="Q46" s="741"/>
      <c r="R46" s="716"/>
      <c r="S46" s="721"/>
      <c r="T46" s="715"/>
      <c r="U46" s="770"/>
      <c r="V46" s="771" t="s">
        <v>1833</v>
      </c>
      <c r="W46" s="772"/>
      <c r="X46" s="771" t="s">
        <v>1723</v>
      </c>
      <c r="Y46" s="772"/>
      <c r="Z46" s="771" t="s">
        <v>1833</v>
      </c>
      <c r="AA46" s="773"/>
      <c r="AB46" s="717"/>
      <c r="AC46" s="718"/>
      <c r="AD46" s="718"/>
      <c r="AE46" s="718"/>
      <c r="AF46" s="718"/>
      <c r="AG46" s="718"/>
      <c r="AH46" s="718"/>
      <c r="AI46" s="719"/>
      <c r="AJ46" s="715"/>
      <c r="AK46" s="723" t="str">
        <f t="shared" si="2"/>
        <v/>
      </c>
      <c r="AL46" s="720"/>
      <c r="AM46" s="720"/>
      <c r="AN46" s="720"/>
      <c r="AO46" s="720"/>
      <c r="AP46" s="715"/>
      <c r="AQ46" s="715"/>
      <c r="AR46" s="715"/>
      <c r="AS46" s="715"/>
      <c r="AT46" s="741"/>
      <c r="AU46" s="741"/>
      <c r="AV46" s="742"/>
      <c r="AW46" s="743"/>
      <c r="AX46" s="742"/>
      <c r="AY46" s="743"/>
      <c r="AZ46" s="721"/>
      <c r="BA46" s="721"/>
      <c r="BB46" s="742"/>
      <c r="BC46" s="743"/>
      <c r="BD46" s="742"/>
      <c r="BE46" s="743"/>
      <c r="BF46" s="721"/>
      <c r="BG46" s="721"/>
      <c r="BH46" s="715"/>
      <c r="BI46" s="721"/>
      <c r="BJ46" s="721"/>
      <c r="BK46" s="721"/>
      <c r="BL46" s="721"/>
      <c r="BM46" s="715"/>
      <c r="BN46" s="721"/>
      <c r="BO46" s="721"/>
      <c r="BP46" s="721"/>
      <c r="BQ46" s="856"/>
      <c r="BR46" s="856"/>
    </row>
    <row r="47" spans="1:70" ht="30" customHeight="1">
      <c r="A47" s="640">
        <v>39</v>
      </c>
      <c r="B47" s="721"/>
      <c r="C47" s="721"/>
      <c r="D47" s="721"/>
      <c r="E47" s="744"/>
      <c r="F47" s="959" t="str">
        <f t="shared" si="0"/>
        <v/>
      </c>
      <c r="G47" s="960" t="str">
        <f t="shared" si="1"/>
        <v/>
      </c>
      <c r="H47" s="715"/>
      <c r="I47" s="715"/>
      <c r="J47" s="741"/>
      <c r="K47" s="741"/>
      <c r="L47" s="741"/>
      <c r="M47" s="741"/>
      <c r="N47" s="723" t="str">
        <f>IF(I47="","",VLOOKUP(I47,記入シート1!$BO$2:$BP$49,2,FALSE))</f>
        <v/>
      </c>
      <c r="O47" s="741"/>
      <c r="P47" s="741"/>
      <c r="Q47" s="741"/>
      <c r="R47" s="716"/>
      <c r="S47" s="721"/>
      <c r="T47" s="715"/>
      <c r="U47" s="770"/>
      <c r="V47" s="771" t="s">
        <v>1833</v>
      </c>
      <c r="W47" s="772"/>
      <c r="X47" s="771" t="s">
        <v>1723</v>
      </c>
      <c r="Y47" s="772"/>
      <c r="Z47" s="771" t="s">
        <v>1833</v>
      </c>
      <c r="AA47" s="773"/>
      <c r="AB47" s="717"/>
      <c r="AC47" s="718"/>
      <c r="AD47" s="718"/>
      <c r="AE47" s="718"/>
      <c r="AF47" s="718"/>
      <c r="AG47" s="718"/>
      <c r="AH47" s="718"/>
      <c r="AI47" s="719"/>
      <c r="AJ47" s="715"/>
      <c r="AK47" s="723" t="str">
        <f t="shared" si="2"/>
        <v/>
      </c>
      <c r="AL47" s="720"/>
      <c r="AM47" s="720"/>
      <c r="AN47" s="720"/>
      <c r="AO47" s="720"/>
      <c r="AP47" s="715"/>
      <c r="AQ47" s="715"/>
      <c r="AR47" s="715"/>
      <c r="AS47" s="715"/>
      <c r="AT47" s="741"/>
      <c r="AU47" s="741"/>
      <c r="AV47" s="742"/>
      <c r="AW47" s="743"/>
      <c r="AX47" s="742"/>
      <c r="AY47" s="743"/>
      <c r="AZ47" s="721"/>
      <c r="BA47" s="721"/>
      <c r="BB47" s="742"/>
      <c r="BC47" s="743"/>
      <c r="BD47" s="742"/>
      <c r="BE47" s="743"/>
      <c r="BF47" s="721"/>
      <c r="BG47" s="721"/>
      <c r="BH47" s="715"/>
      <c r="BI47" s="721"/>
      <c r="BJ47" s="721"/>
      <c r="BK47" s="721"/>
      <c r="BL47" s="721"/>
      <c r="BM47" s="715"/>
      <c r="BN47" s="721"/>
      <c r="BO47" s="721"/>
      <c r="BP47" s="721"/>
      <c r="BQ47" s="856"/>
      <c r="BR47" s="856"/>
    </row>
    <row r="48" spans="1:70" ht="29.25" customHeight="1">
      <c r="A48" s="640">
        <v>40</v>
      </c>
      <c r="B48" s="721"/>
      <c r="C48" s="721"/>
      <c r="D48" s="721"/>
      <c r="E48" s="744"/>
      <c r="F48" s="959" t="str">
        <f t="shared" si="0"/>
        <v/>
      </c>
      <c r="G48" s="960" t="str">
        <f t="shared" si="1"/>
        <v/>
      </c>
      <c r="H48" s="715"/>
      <c r="I48" s="715"/>
      <c r="J48" s="741"/>
      <c r="K48" s="741"/>
      <c r="L48" s="741"/>
      <c r="M48" s="741"/>
      <c r="N48" s="723" t="str">
        <f>IF(I48="","",VLOOKUP(I48,記入シート1!$BO$2:$BP$49,2,FALSE))</f>
        <v/>
      </c>
      <c r="O48" s="741"/>
      <c r="P48" s="741"/>
      <c r="Q48" s="741"/>
      <c r="R48" s="716"/>
      <c r="S48" s="721"/>
      <c r="T48" s="715"/>
      <c r="U48" s="770"/>
      <c r="V48" s="771" t="s">
        <v>1833</v>
      </c>
      <c r="W48" s="772"/>
      <c r="X48" s="771" t="s">
        <v>1723</v>
      </c>
      <c r="Y48" s="772"/>
      <c r="Z48" s="771" t="s">
        <v>1833</v>
      </c>
      <c r="AA48" s="773"/>
      <c r="AB48" s="717"/>
      <c r="AC48" s="718"/>
      <c r="AD48" s="718"/>
      <c r="AE48" s="718"/>
      <c r="AF48" s="718"/>
      <c r="AG48" s="718"/>
      <c r="AH48" s="718"/>
      <c r="AI48" s="719"/>
      <c r="AJ48" s="715"/>
      <c r="AK48" s="723" t="str">
        <f t="shared" si="2"/>
        <v/>
      </c>
      <c r="AL48" s="720"/>
      <c r="AM48" s="720"/>
      <c r="AN48" s="720"/>
      <c r="AO48" s="720"/>
      <c r="AP48" s="715"/>
      <c r="AQ48" s="715"/>
      <c r="AR48" s="715"/>
      <c r="AS48" s="715"/>
      <c r="AT48" s="741"/>
      <c r="AU48" s="741"/>
      <c r="AV48" s="742"/>
      <c r="AW48" s="743"/>
      <c r="AX48" s="742"/>
      <c r="AY48" s="743"/>
      <c r="AZ48" s="721"/>
      <c r="BA48" s="721"/>
      <c r="BB48" s="742"/>
      <c r="BC48" s="743"/>
      <c r="BD48" s="742"/>
      <c r="BE48" s="743"/>
      <c r="BF48" s="721"/>
      <c r="BG48" s="721"/>
      <c r="BH48" s="715"/>
      <c r="BI48" s="721"/>
      <c r="BJ48" s="721"/>
      <c r="BK48" s="721"/>
      <c r="BL48" s="721"/>
      <c r="BM48" s="715"/>
      <c r="BN48" s="721"/>
      <c r="BO48" s="721"/>
      <c r="BP48" s="721"/>
      <c r="BQ48" s="856"/>
      <c r="BR48" s="856"/>
    </row>
    <row r="49" spans="1:70" ht="30" customHeight="1">
      <c r="A49" s="640">
        <v>41</v>
      </c>
      <c r="B49" s="721"/>
      <c r="C49" s="721"/>
      <c r="D49" s="721"/>
      <c r="E49" s="744"/>
      <c r="F49" s="959" t="str">
        <f t="shared" si="0"/>
        <v/>
      </c>
      <c r="G49" s="960" t="str">
        <f t="shared" si="1"/>
        <v/>
      </c>
      <c r="H49" s="715"/>
      <c r="I49" s="715"/>
      <c r="J49" s="741"/>
      <c r="K49" s="741"/>
      <c r="L49" s="741"/>
      <c r="M49" s="741"/>
      <c r="N49" s="723" t="str">
        <f>IF(I49="","",VLOOKUP(I49,記入シート1!$BO$2:$BP$49,2,FALSE))</f>
        <v/>
      </c>
      <c r="O49" s="741"/>
      <c r="P49" s="741"/>
      <c r="Q49" s="741"/>
      <c r="R49" s="716"/>
      <c r="S49" s="721"/>
      <c r="T49" s="715"/>
      <c r="U49" s="770"/>
      <c r="V49" s="771" t="s">
        <v>1833</v>
      </c>
      <c r="W49" s="772"/>
      <c r="X49" s="771" t="s">
        <v>1723</v>
      </c>
      <c r="Y49" s="772"/>
      <c r="Z49" s="771" t="s">
        <v>1833</v>
      </c>
      <c r="AA49" s="773"/>
      <c r="AB49" s="717"/>
      <c r="AC49" s="718"/>
      <c r="AD49" s="718"/>
      <c r="AE49" s="718"/>
      <c r="AF49" s="718"/>
      <c r="AG49" s="718"/>
      <c r="AH49" s="718"/>
      <c r="AI49" s="719"/>
      <c r="AJ49" s="715"/>
      <c r="AK49" s="723" t="str">
        <f t="shared" si="2"/>
        <v/>
      </c>
      <c r="AL49" s="720"/>
      <c r="AM49" s="720"/>
      <c r="AN49" s="720"/>
      <c r="AO49" s="720"/>
      <c r="AP49" s="715"/>
      <c r="AQ49" s="715"/>
      <c r="AR49" s="715"/>
      <c r="AS49" s="715"/>
      <c r="AT49" s="741"/>
      <c r="AU49" s="741"/>
      <c r="AV49" s="742"/>
      <c r="AW49" s="743"/>
      <c r="AX49" s="742"/>
      <c r="AY49" s="743"/>
      <c r="AZ49" s="721"/>
      <c r="BA49" s="721"/>
      <c r="BB49" s="742"/>
      <c r="BC49" s="743"/>
      <c r="BD49" s="742"/>
      <c r="BE49" s="743"/>
      <c r="BF49" s="721"/>
      <c r="BG49" s="721"/>
      <c r="BH49" s="715"/>
      <c r="BI49" s="721"/>
      <c r="BJ49" s="721"/>
      <c r="BK49" s="721"/>
      <c r="BL49" s="721"/>
      <c r="BM49" s="715"/>
      <c r="BN49" s="721"/>
      <c r="BO49" s="721"/>
      <c r="BP49" s="721"/>
      <c r="BQ49" s="856"/>
      <c r="BR49" s="856"/>
    </row>
    <row r="50" spans="1:70" ht="30" customHeight="1">
      <c r="A50" s="640">
        <v>42</v>
      </c>
      <c r="B50" s="721"/>
      <c r="C50" s="721"/>
      <c r="D50" s="721"/>
      <c r="E50" s="744"/>
      <c r="F50" s="959" t="str">
        <f t="shared" si="0"/>
        <v/>
      </c>
      <c r="G50" s="960" t="str">
        <f t="shared" si="1"/>
        <v/>
      </c>
      <c r="H50" s="715"/>
      <c r="I50" s="715"/>
      <c r="J50" s="741"/>
      <c r="K50" s="741"/>
      <c r="L50" s="741"/>
      <c r="M50" s="741"/>
      <c r="N50" s="723" t="str">
        <f>IF(I50="","",VLOOKUP(I50,記入シート1!$BO$2:$BP$49,2,FALSE))</f>
        <v/>
      </c>
      <c r="O50" s="741"/>
      <c r="P50" s="741"/>
      <c r="Q50" s="741"/>
      <c r="R50" s="716"/>
      <c r="S50" s="721"/>
      <c r="T50" s="715"/>
      <c r="U50" s="770"/>
      <c r="V50" s="771" t="s">
        <v>1833</v>
      </c>
      <c r="W50" s="772"/>
      <c r="X50" s="771" t="s">
        <v>1723</v>
      </c>
      <c r="Y50" s="772"/>
      <c r="Z50" s="771" t="s">
        <v>1833</v>
      </c>
      <c r="AA50" s="773"/>
      <c r="AB50" s="717"/>
      <c r="AC50" s="718"/>
      <c r="AD50" s="718"/>
      <c r="AE50" s="718"/>
      <c r="AF50" s="718"/>
      <c r="AG50" s="718"/>
      <c r="AH50" s="718"/>
      <c r="AI50" s="719"/>
      <c r="AJ50" s="715"/>
      <c r="AK50" s="723" t="str">
        <f t="shared" si="2"/>
        <v/>
      </c>
      <c r="AL50" s="720"/>
      <c r="AM50" s="720"/>
      <c r="AN50" s="720"/>
      <c r="AO50" s="720"/>
      <c r="AP50" s="715"/>
      <c r="AQ50" s="715"/>
      <c r="AR50" s="715"/>
      <c r="AS50" s="715"/>
      <c r="AT50" s="741"/>
      <c r="AU50" s="741"/>
      <c r="AV50" s="742"/>
      <c r="AW50" s="743"/>
      <c r="AX50" s="742"/>
      <c r="AY50" s="743"/>
      <c r="AZ50" s="721"/>
      <c r="BA50" s="721"/>
      <c r="BB50" s="742"/>
      <c r="BC50" s="743"/>
      <c r="BD50" s="742"/>
      <c r="BE50" s="743"/>
      <c r="BF50" s="721"/>
      <c r="BG50" s="721"/>
      <c r="BH50" s="715"/>
      <c r="BI50" s="721"/>
      <c r="BJ50" s="721"/>
      <c r="BK50" s="721"/>
      <c r="BL50" s="721"/>
      <c r="BM50" s="715"/>
      <c r="BN50" s="721"/>
      <c r="BO50" s="721"/>
      <c r="BP50" s="721"/>
      <c r="BQ50" s="856"/>
      <c r="BR50" s="856"/>
    </row>
    <row r="51" spans="1:70" ht="30" customHeight="1">
      <c r="A51" s="640">
        <v>43</v>
      </c>
      <c r="B51" s="721"/>
      <c r="C51" s="721"/>
      <c r="D51" s="721"/>
      <c r="E51" s="744"/>
      <c r="F51" s="959" t="str">
        <f t="shared" si="0"/>
        <v/>
      </c>
      <c r="G51" s="960" t="str">
        <f t="shared" si="1"/>
        <v/>
      </c>
      <c r="H51" s="715"/>
      <c r="I51" s="715"/>
      <c r="J51" s="741"/>
      <c r="K51" s="741"/>
      <c r="L51" s="741"/>
      <c r="M51" s="741"/>
      <c r="N51" s="723" t="str">
        <f>IF(I51="","",VLOOKUP(I51,記入シート1!$BO$2:$BP$49,2,FALSE))</f>
        <v/>
      </c>
      <c r="O51" s="741"/>
      <c r="P51" s="741"/>
      <c r="Q51" s="741"/>
      <c r="R51" s="716"/>
      <c r="S51" s="721"/>
      <c r="T51" s="715"/>
      <c r="U51" s="770"/>
      <c r="V51" s="771" t="s">
        <v>1833</v>
      </c>
      <c r="W51" s="772"/>
      <c r="X51" s="771" t="s">
        <v>1723</v>
      </c>
      <c r="Y51" s="772"/>
      <c r="Z51" s="771" t="s">
        <v>1833</v>
      </c>
      <c r="AA51" s="773"/>
      <c r="AB51" s="717"/>
      <c r="AC51" s="718"/>
      <c r="AD51" s="718"/>
      <c r="AE51" s="718"/>
      <c r="AF51" s="718"/>
      <c r="AG51" s="718"/>
      <c r="AH51" s="718"/>
      <c r="AI51" s="719"/>
      <c r="AJ51" s="715"/>
      <c r="AK51" s="723" t="str">
        <f t="shared" si="2"/>
        <v/>
      </c>
      <c r="AL51" s="720"/>
      <c r="AM51" s="720"/>
      <c r="AN51" s="720"/>
      <c r="AO51" s="720"/>
      <c r="AP51" s="715"/>
      <c r="AQ51" s="715"/>
      <c r="AR51" s="715"/>
      <c r="AS51" s="715"/>
      <c r="AT51" s="741"/>
      <c r="AU51" s="741"/>
      <c r="AV51" s="742"/>
      <c r="AW51" s="743"/>
      <c r="AX51" s="742"/>
      <c r="AY51" s="743"/>
      <c r="AZ51" s="721"/>
      <c r="BA51" s="721"/>
      <c r="BB51" s="742"/>
      <c r="BC51" s="743"/>
      <c r="BD51" s="742"/>
      <c r="BE51" s="743"/>
      <c r="BF51" s="721"/>
      <c r="BG51" s="721"/>
      <c r="BH51" s="715"/>
      <c r="BI51" s="721"/>
      <c r="BJ51" s="721"/>
      <c r="BK51" s="721"/>
      <c r="BL51" s="721"/>
      <c r="BM51" s="715"/>
      <c r="BN51" s="721"/>
      <c r="BO51" s="721"/>
      <c r="BP51" s="721"/>
      <c r="BQ51" s="856"/>
      <c r="BR51" s="856"/>
    </row>
    <row r="52" spans="1:70" ht="30" customHeight="1">
      <c r="A52" s="640">
        <v>44</v>
      </c>
      <c r="B52" s="721"/>
      <c r="C52" s="721"/>
      <c r="D52" s="721"/>
      <c r="E52" s="744"/>
      <c r="F52" s="959" t="str">
        <f t="shared" si="0"/>
        <v/>
      </c>
      <c r="G52" s="960" t="str">
        <f t="shared" si="1"/>
        <v/>
      </c>
      <c r="H52" s="715"/>
      <c r="I52" s="715"/>
      <c r="J52" s="741"/>
      <c r="K52" s="741"/>
      <c r="L52" s="741"/>
      <c r="M52" s="741"/>
      <c r="N52" s="723" t="str">
        <f>IF(I52="","",VLOOKUP(I52,記入シート1!$BO$2:$BP$49,2,FALSE))</f>
        <v/>
      </c>
      <c r="O52" s="741"/>
      <c r="P52" s="741"/>
      <c r="Q52" s="741"/>
      <c r="R52" s="716"/>
      <c r="S52" s="721"/>
      <c r="T52" s="715"/>
      <c r="U52" s="770"/>
      <c r="V52" s="771" t="s">
        <v>1833</v>
      </c>
      <c r="W52" s="772"/>
      <c r="X52" s="771" t="s">
        <v>1723</v>
      </c>
      <c r="Y52" s="772"/>
      <c r="Z52" s="771" t="s">
        <v>1833</v>
      </c>
      <c r="AA52" s="773"/>
      <c r="AB52" s="717"/>
      <c r="AC52" s="718"/>
      <c r="AD52" s="718"/>
      <c r="AE52" s="718"/>
      <c r="AF52" s="718"/>
      <c r="AG52" s="718"/>
      <c r="AH52" s="718"/>
      <c r="AI52" s="719"/>
      <c r="AJ52" s="715"/>
      <c r="AK52" s="723" t="str">
        <f t="shared" si="2"/>
        <v/>
      </c>
      <c r="AL52" s="720"/>
      <c r="AM52" s="720"/>
      <c r="AN52" s="720"/>
      <c r="AO52" s="720"/>
      <c r="AP52" s="715"/>
      <c r="AQ52" s="715"/>
      <c r="AR52" s="715"/>
      <c r="AS52" s="715"/>
      <c r="AT52" s="741"/>
      <c r="AU52" s="741"/>
      <c r="AV52" s="742"/>
      <c r="AW52" s="743"/>
      <c r="AX52" s="742"/>
      <c r="AY52" s="743"/>
      <c r="AZ52" s="721"/>
      <c r="BA52" s="721"/>
      <c r="BB52" s="742"/>
      <c r="BC52" s="743"/>
      <c r="BD52" s="742"/>
      <c r="BE52" s="743"/>
      <c r="BF52" s="721"/>
      <c r="BG52" s="721"/>
      <c r="BH52" s="715"/>
      <c r="BI52" s="721"/>
      <c r="BJ52" s="721"/>
      <c r="BK52" s="721"/>
      <c r="BL52" s="721"/>
      <c r="BM52" s="715"/>
      <c r="BN52" s="721"/>
      <c r="BO52" s="721"/>
      <c r="BP52" s="721"/>
      <c r="BQ52" s="856"/>
      <c r="BR52" s="856"/>
    </row>
    <row r="53" spans="1:70" ht="30" customHeight="1">
      <c r="A53" s="640">
        <v>45</v>
      </c>
      <c r="B53" s="721"/>
      <c r="C53" s="721"/>
      <c r="D53" s="721"/>
      <c r="E53" s="744"/>
      <c r="F53" s="959" t="str">
        <f t="shared" si="0"/>
        <v/>
      </c>
      <c r="G53" s="960" t="str">
        <f t="shared" si="1"/>
        <v/>
      </c>
      <c r="H53" s="715"/>
      <c r="I53" s="715"/>
      <c r="J53" s="741"/>
      <c r="K53" s="741"/>
      <c r="L53" s="741"/>
      <c r="M53" s="741"/>
      <c r="N53" s="723" t="str">
        <f>IF(I53="","",VLOOKUP(I53,記入シート1!$BO$2:$BP$49,2,FALSE))</f>
        <v/>
      </c>
      <c r="O53" s="741"/>
      <c r="P53" s="741"/>
      <c r="Q53" s="741"/>
      <c r="R53" s="716"/>
      <c r="S53" s="721"/>
      <c r="T53" s="715"/>
      <c r="U53" s="770"/>
      <c r="V53" s="771" t="s">
        <v>1833</v>
      </c>
      <c r="W53" s="772"/>
      <c r="X53" s="771" t="s">
        <v>1723</v>
      </c>
      <c r="Y53" s="772"/>
      <c r="Z53" s="771" t="s">
        <v>1833</v>
      </c>
      <c r="AA53" s="773"/>
      <c r="AB53" s="717"/>
      <c r="AC53" s="718"/>
      <c r="AD53" s="718"/>
      <c r="AE53" s="718"/>
      <c r="AF53" s="718"/>
      <c r="AG53" s="718"/>
      <c r="AH53" s="718"/>
      <c r="AI53" s="719"/>
      <c r="AJ53" s="715"/>
      <c r="AK53" s="723" t="str">
        <f t="shared" si="2"/>
        <v/>
      </c>
      <c r="AL53" s="720"/>
      <c r="AM53" s="720"/>
      <c r="AN53" s="720"/>
      <c r="AO53" s="720"/>
      <c r="AP53" s="715"/>
      <c r="AQ53" s="715"/>
      <c r="AR53" s="715"/>
      <c r="AS53" s="715"/>
      <c r="AT53" s="741"/>
      <c r="AU53" s="741"/>
      <c r="AV53" s="742"/>
      <c r="AW53" s="743"/>
      <c r="AX53" s="742"/>
      <c r="AY53" s="743"/>
      <c r="AZ53" s="721"/>
      <c r="BA53" s="721"/>
      <c r="BB53" s="742"/>
      <c r="BC53" s="743"/>
      <c r="BD53" s="742"/>
      <c r="BE53" s="743"/>
      <c r="BF53" s="721"/>
      <c r="BG53" s="721"/>
      <c r="BH53" s="715"/>
      <c r="BI53" s="721"/>
      <c r="BJ53" s="721"/>
      <c r="BK53" s="721"/>
      <c r="BL53" s="721"/>
      <c r="BM53" s="715"/>
      <c r="BN53" s="721"/>
      <c r="BO53" s="721"/>
      <c r="BP53" s="721"/>
      <c r="BQ53" s="856"/>
      <c r="BR53" s="856"/>
    </row>
    <row r="54" spans="1:70" ht="30" customHeight="1">
      <c r="A54" s="640">
        <v>46</v>
      </c>
      <c r="B54" s="721"/>
      <c r="C54" s="721"/>
      <c r="D54" s="721"/>
      <c r="E54" s="744"/>
      <c r="F54" s="959" t="str">
        <f t="shared" si="0"/>
        <v/>
      </c>
      <c r="G54" s="960" t="str">
        <f t="shared" si="1"/>
        <v/>
      </c>
      <c r="H54" s="715"/>
      <c r="I54" s="715"/>
      <c r="J54" s="741"/>
      <c r="K54" s="741"/>
      <c r="L54" s="741"/>
      <c r="M54" s="741"/>
      <c r="N54" s="723" t="str">
        <f>IF(I54="","",VLOOKUP(I54,記入シート1!$BO$2:$BP$49,2,FALSE))</f>
        <v/>
      </c>
      <c r="O54" s="741"/>
      <c r="P54" s="741"/>
      <c r="Q54" s="741"/>
      <c r="R54" s="716"/>
      <c r="S54" s="721"/>
      <c r="T54" s="715"/>
      <c r="U54" s="770"/>
      <c r="V54" s="771" t="s">
        <v>1833</v>
      </c>
      <c r="W54" s="772"/>
      <c r="X54" s="771" t="s">
        <v>1723</v>
      </c>
      <c r="Y54" s="772"/>
      <c r="Z54" s="771" t="s">
        <v>1833</v>
      </c>
      <c r="AA54" s="773"/>
      <c r="AB54" s="717"/>
      <c r="AC54" s="718"/>
      <c r="AD54" s="718"/>
      <c r="AE54" s="718"/>
      <c r="AF54" s="718"/>
      <c r="AG54" s="718"/>
      <c r="AH54" s="718"/>
      <c r="AI54" s="719"/>
      <c r="AJ54" s="715"/>
      <c r="AK54" s="723" t="str">
        <f t="shared" si="2"/>
        <v/>
      </c>
      <c r="AL54" s="720"/>
      <c r="AM54" s="720"/>
      <c r="AN54" s="720"/>
      <c r="AO54" s="720"/>
      <c r="AP54" s="715"/>
      <c r="AQ54" s="715"/>
      <c r="AR54" s="715"/>
      <c r="AS54" s="715"/>
      <c r="AT54" s="741"/>
      <c r="AU54" s="741"/>
      <c r="AV54" s="742"/>
      <c r="AW54" s="743"/>
      <c r="AX54" s="742"/>
      <c r="AY54" s="743"/>
      <c r="AZ54" s="721"/>
      <c r="BA54" s="721"/>
      <c r="BB54" s="742"/>
      <c r="BC54" s="743"/>
      <c r="BD54" s="742"/>
      <c r="BE54" s="743"/>
      <c r="BF54" s="721"/>
      <c r="BG54" s="721"/>
      <c r="BH54" s="715"/>
      <c r="BI54" s="721"/>
      <c r="BJ54" s="721"/>
      <c r="BK54" s="721"/>
      <c r="BL54" s="721"/>
      <c r="BM54" s="715"/>
      <c r="BN54" s="721"/>
      <c r="BO54" s="721"/>
      <c r="BP54" s="721"/>
      <c r="BQ54" s="856"/>
      <c r="BR54" s="856"/>
    </row>
    <row r="55" spans="1:70" ht="30" customHeight="1">
      <c r="A55" s="640">
        <v>47</v>
      </c>
      <c r="B55" s="721"/>
      <c r="C55" s="721"/>
      <c r="D55" s="721"/>
      <c r="E55" s="744"/>
      <c r="F55" s="959" t="str">
        <f t="shared" si="0"/>
        <v/>
      </c>
      <c r="G55" s="960" t="str">
        <f t="shared" si="1"/>
        <v/>
      </c>
      <c r="H55" s="715"/>
      <c r="I55" s="715"/>
      <c r="J55" s="741"/>
      <c r="K55" s="741"/>
      <c r="L55" s="741"/>
      <c r="M55" s="741"/>
      <c r="N55" s="723" t="str">
        <f>IF(I55="","",VLOOKUP(I55,記入シート1!$BO$2:$BP$49,2,FALSE))</f>
        <v/>
      </c>
      <c r="O55" s="741"/>
      <c r="P55" s="741"/>
      <c r="Q55" s="741"/>
      <c r="R55" s="716"/>
      <c r="S55" s="721"/>
      <c r="T55" s="715"/>
      <c r="U55" s="770"/>
      <c r="V55" s="771" t="s">
        <v>1833</v>
      </c>
      <c r="W55" s="772"/>
      <c r="X55" s="771" t="s">
        <v>1723</v>
      </c>
      <c r="Y55" s="772"/>
      <c r="Z55" s="771" t="s">
        <v>1833</v>
      </c>
      <c r="AA55" s="773"/>
      <c r="AB55" s="717"/>
      <c r="AC55" s="718"/>
      <c r="AD55" s="718"/>
      <c r="AE55" s="718"/>
      <c r="AF55" s="718"/>
      <c r="AG55" s="718"/>
      <c r="AH55" s="718"/>
      <c r="AI55" s="719"/>
      <c r="AJ55" s="715"/>
      <c r="AK55" s="723" t="str">
        <f t="shared" si="2"/>
        <v/>
      </c>
      <c r="AL55" s="720"/>
      <c r="AM55" s="720"/>
      <c r="AN55" s="720"/>
      <c r="AO55" s="720"/>
      <c r="AP55" s="715"/>
      <c r="AQ55" s="715"/>
      <c r="AR55" s="715"/>
      <c r="AS55" s="715"/>
      <c r="AT55" s="741"/>
      <c r="AU55" s="741"/>
      <c r="AV55" s="742"/>
      <c r="AW55" s="743"/>
      <c r="AX55" s="742"/>
      <c r="AY55" s="743"/>
      <c r="AZ55" s="721"/>
      <c r="BA55" s="721"/>
      <c r="BB55" s="742"/>
      <c r="BC55" s="743"/>
      <c r="BD55" s="742"/>
      <c r="BE55" s="743"/>
      <c r="BF55" s="721"/>
      <c r="BG55" s="721"/>
      <c r="BH55" s="715"/>
      <c r="BI55" s="721"/>
      <c r="BJ55" s="721"/>
      <c r="BK55" s="721"/>
      <c r="BL55" s="721"/>
      <c r="BM55" s="715"/>
      <c r="BN55" s="721"/>
      <c r="BO55" s="721"/>
      <c r="BP55" s="721"/>
      <c r="BQ55" s="856"/>
      <c r="BR55" s="856"/>
    </row>
    <row r="56" spans="1:70" ht="30" customHeight="1">
      <c r="A56" s="640">
        <v>48</v>
      </c>
      <c r="B56" s="721"/>
      <c r="C56" s="721"/>
      <c r="D56" s="721"/>
      <c r="E56" s="744"/>
      <c r="F56" s="959" t="str">
        <f t="shared" si="0"/>
        <v/>
      </c>
      <c r="G56" s="960" t="str">
        <f t="shared" si="1"/>
        <v/>
      </c>
      <c r="H56" s="715"/>
      <c r="I56" s="715"/>
      <c r="J56" s="741"/>
      <c r="K56" s="741"/>
      <c r="L56" s="741"/>
      <c r="M56" s="741"/>
      <c r="N56" s="723" t="str">
        <f>IF(I56="","",VLOOKUP(I56,記入シート1!$BO$2:$BP$49,2,FALSE))</f>
        <v/>
      </c>
      <c r="O56" s="741"/>
      <c r="P56" s="741"/>
      <c r="Q56" s="741"/>
      <c r="R56" s="716"/>
      <c r="S56" s="721"/>
      <c r="T56" s="715"/>
      <c r="U56" s="770"/>
      <c r="V56" s="771" t="s">
        <v>1833</v>
      </c>
      <c r="W56" s="772"/>
      <c r="X56" s="771" t="s">
        <v>1723</v>
      </c>
      <c r="Y56" s="772"/>
      <c r="Z56" s="771" t="s">
        <v>1833</v>
      </c>
      <c r="AA56" s="773"/>
      <c r="AB56" s="717"/>
      <c r="AC56" s="718"/>
      <c r="AD56" s="718"/>
      <c r="AE56" s="718"/>
      <c r="AF56" s="718"/>
      <c r="AG56" s="718"/>
      <c r="AH56" s="718"/>
      <c r="AI56" s="719"/>
      <c r="AJ56" s="715"/>
      <c r="AK56" s="723" t="str">
        <f t="shared" si="2"/>
        <v/>
      </c>
      <c r="AL56" s="720"/>
      <c r="AM56" s="720"/>
      <c r="AN56" s="720"/>
      <c r="AO56" s="720"/>
      <c r="AP56" s="715"/>
      <c r="AQ56" s="715"/>
      <c r="AR56" s="715"/>
      <c r="AS56" s="715"/>
      <c r="AT56" s="741"/>
      <c r="AU56" s="741"/>
      <c r="AV56" s="742"/>
      <c r="AW56" s="743"/>
      <c r="AX56" s="742"/>
      <c r="AY56" s="743"/>
      <c r="AZ56" s="721"/>
      <c r="BA56" s="721"/>
      <c r="BB56" s="742"/>
      <c r="BC56" s="743"/>
      <c r="BD56" s="742"/>
      <c r="BE56" s="743"/>
      <c r="BF56" s="721"/>
      <c r="BG56" s="721"/>
      <c r="BH56" s="715"/>
      <c r="BI56" s="721"/>
      <c r="BJ56" s="721"/>
      <c r="BK56" s="721"/>
      <c r="BL56" s="721"/>
      <c r="BM56" s="715"/>
      <c r="BN56" s="721"/>
      <c r="BO56" s="721"/>
      <c r="BP56" s="721"/>
      <c r="BQ56" s="856"/>
      <c r="BR56" s="856"/>
    </row>
    <row r="57" spans="1:70" ht="30" customHeight="1">
      <c r="A57" s="640">
        <v>49</v>
      </c>
      <c r="B57" s="721"/>
      <c r="C57" s="721"/>
      <c r="D57" s="721"/>
      <c r="E57" s="744"/>
      <c r="F57" s="959" t="str">
        <f t="shared" si="0"/>
        <v/>
      </c>
      <c r="G57" s="960" t="str">
        <f t="shared" si="1"/>
        <v/>
      </c>
      <c r="H57" s="715"/>
      <c r="I57" s="715"/>
      <c r="J57" s="741"/>
      <c r="K57" s="741"/>
      <c r="L57" s="741"/>
      <c r="M57" s="741"/>
      <c r="N57" s="723" t="str">
        <f>IF(I57="","",VLOOKUP(I57,記入シート1!$BO$2:$BP$49,2,FALSE))</f>
        <v/>
      </c>
      <c r="O57" s="741"/>
      <c r="P57" s="741"/>
      <c r="Q57" s="741"/>
      <c r="R57" s="716"/>
      <c r="S57" s="721"/>
      <c r="T57" s="715"/>
      <c r="U57" s="770"/>
      <c r="V57" s="771" t="s">
        <v>1833</v>
      </c>
      <c r="W57" s="772"/>
      <c r="X57" s="771" t="s">
        <v>1723</v>
      </c>
      <c r="Y57" s="772"/>
      <c r="Z57" s="771" t="s">
        <v>1833</v>
      </c>
      <c r="AA57" s="773"/>
      <c r="AB57" s="717"/>
      <c r="AC57" s="718"/>
      <c r="AD57" s="718"/>
      <c r="AE57" s="718"/>
      <c r="AF57" s="718"/>
      <c r="AG57" s="718"/>
      <c r="AH57" s="718"/>
      <c r="AI57" s="719"/>
      <c r="AJ57" s="715"/>
      <c r="AK57" s="723" t="str">
        <f t="shared" si="2"/>
        <v/>
      </c>
      <c r="AL57" s="720"/>
      <c r="AM57" s="720"/>
      <c r="AN57" s="720"/>
      <c r="AO57" s="720"/>
      <c r="AP57" s="715"/>
      <c r="AQ57" s="715"/>
      <c r="AR57" s="715"/>
      <c r="AS57" s="715"/>
      <c r="AT57" s="741"/>
      <c r="AU57" s="741"/>
      <c r="AV57" s="742"/>
      <c r="AW57" s="743"/>
      <c r="AX57" s="742"/>
      <c r="AY57" s="743"/>
      <c r="AZ57" s="721"/>
      <c r="BA57" s="721"/>
      <c r="BB57" s="742"/>
      <c r="BC57" s="743"/>
      <c r="BD57" s="742"/>
      <c r="BE57" s="743"/>
      <c r="BF57" s="721"/>
      <c r="BG57" s="721"/>
      <c r="BH57" s="715"/>
      <c r="BI57" s="721"/>
      <c r="BJ57" s="721"/>
      <c r="BK57" s="721"/>
      <c r="BL57" s="721"/>
      <c r="BM57" s="715"/>
      <c r="BN57" s="721"/>
      <c r="BO57" s="721"/>
      <c r="BP57" s="721"/>
      <c r="BQ57" s="856"/>
      <c r="BR57" s="856"/>
    </row>
    <row r="58" spans="1:70" ht="30" customHeight="1">
      <c r="A58" s="640">
        <v>50</v>
      </c>
      <c r="B58" s="721"/>
      <c r="C58" s="721"/>
      <c r="D58" s="721"/>
      <c r="E58" s="744"/>
      <c r="F58" s="959" t="str">
        <f t="shared" si="0"/>
        <v/>
      </c>
      <c r="G58" s="960" t="str">
        <f t="shared" si="1"/>
        <v/>
      </c>
      <c r="H58" s="715"/>
      <c r="I58" s="715"/>
      <c r="J58" s="741"/>
      <c r="K58" s="741"/>
      <c r="L58" s="741"/>
      <c r="M58" s="741"/>
      <c r="N58" s="723" t="str">
        <f>IF(I58="","",VLOOKUP(I58,記入シート1!$BO$2:$BP$49,2,FALSE))</f>
        <v/>
      </c>
      <c r="O58" s="741"/>
      <c r="P58" s="741"/>
      <c r="Q58" s="741"/>
      <c r="R58" s="716"/>
      <c r="S58" s="721"/>
      <c r="T58" s="715"/>
      <c r="U58" s="770"/>
      <c r="V58" s="771" t="s">
        <v>1833</v>
      </c>
      <c r="W58" s="772"/>
      <c r="X58" s="771" t="s">
        <v>1723</v>
      </c>
      <c r="Y58" s="772"/>
      <c r="Z58" s="771" t="s">
        <v>1833</v>
      </c>
      <c r="AA58" s="773"/>
      <c r="AB58" s="717"/>
      <c r="AC58" s="718"/>
      <c r="AD58" s="718"/>
      <c r="AE58" s="718"/>
      <c r="AF58" s="718"/>
      <c r="AG58" s="718"/>
      <c r="AH58" s="718"/>
      <c r="AI58" s="719"/>
      <c r="AJ58" s="715"/>
      <c r="AK58" s="723" t="str">
        <f t="shared" si="2"/>
        <v/>
      </c>
      <c r="AL58" s="720"/>
      <c r="AM58" s="720"/>
      <c r="AN58" s="720"/>
      <c r="AO58" s="720"/>
      <c r="AP58" s="715"/>
      <c r="AQ58" s="715"/>
      <c r="AR58" s="715"/>
      <c r="AS58" s="715"/>
      <c r="AT58" s="741"/>
      <c r="AU58" s="741"/>
      <c r="AV58" s="742"/>
      <c r="AW58" s="743"/>
      <c r="AX58" s="742"/>
      <c r="AY58" s="743"/>
      <c r="AZ58" s="721"/>
      <c r="BA58" s="721"/>
      <c r="BB58" s="742"/>
      <c r="BC58" s="743"/>
      <c r="BD58" s="742"/>
      <c r="BE58" s="743"/>
      <c r="BF58" s="721"/>
      <c r="BG58" s="721"/>
      <c r="BH58" s="715"/>
      <c r="BI58" s="721"/>
      <c r="BJ58" s="721"/>
      <c r="BK58" s="721"/>
      <c r="BL58" s="721"/>
      <c r="BM58" s="715"/>
      <c r="BN58" s="721"/>
      <c r="BO58" s="721"/>
      <c r="BP58" s="721"/>
      <c r="BQ58" s="856"/>
      <c r="BR58" s="856"/>
    </row>
    <row r="59" spans="1:70" ht="30" customHeight="1">
      <c r="A59" s="640">
        <v>51</v>
      </c>
      <c r="B59" s="721"/>
      <c r="C59" s="721"/>
      <c r="D59" s="721"/>
      <c r="E59" s="744"/>
      <c r="F59" s="959" t="str">
        <f t="shared" si="0"/>
        <v/>
      </c>
      <c r="G59" s="960" t="str">
        <f t="shared" si="1"/>
        <v/>
      </c>
      <c r="H59" s="715"/>
      <c r="I59" s="715"/>
      <c r="J59" s="741"/>
      <c r="K59" s="741"/>
      <c r="L59" s="741"/>
      <c r="M59" s="741"/>
      <c r="N59" s="723" t="str">
        <f>IF(I59="","",VLOOKUP(I59,記入シート1!$BO$2:$BP$49,2,FALSE))</f>
        <v/>
      </c>
      <c r="O59" s="741"/>
      <c r="P59" s="741"/>
      <c r="Q59" s="741"/>
      <c r="R59" s="716"/>
      <c r="S59" s="721"/>
      <c r="T59" s="715"/>
      <c r="U59" s="770"/>
      <c r="V59" s="771" t="s">
        <v>1833</v>
      </c>
      <c r="W59" s="772"/>
      <c r="X59" s="771" t="s">
        <v>1723</v>
      </c>
      <c r="Y59" s="772"/>
      <c r="Z59" s="771" t="s">
        <v>1833</v>
      </c>
      <c r="AA59" s="773"/>
      <c r="AB59" s="717"/>
      <c r="AC59" s="718"/>
      <c r="AD59" s="718"/>
      <c r="AE59" s="718"/>
      <c r="AF59" s="718"/>
      <c r="AG59" s="718"/>
      <c r="AH59" s="718"/>
      <c r="AI59" s="719"/>
      <c r="AJ59" s="715"/>
      <c r="AK59" s="723" t="str">
        <f t="shared" ref="AK59:AK108" si="3">IF(B59="","",AK$9)</f>
        <v/>
      </c>
      <c r="AL59" s="720"/>
      <c r="AM59" s="720"/>
      <c r="AN59" s="720"/>
      <c r="AO59" s="720"/>
      <c r="AP59" s="715"/>
      <c r="AQ59" s="715"/>
      <c r="AR59" s="715"/>
      <c r="AS59" s="715"/>
      <c r="AT59" s="741"/>
      <c r="AU59" s="741"/>
      <c r="AV59" s="742"/>
      <c r="AW59" s="743"/>
      <c r="AX59" s="742"/>
      <c r="AY59" s="743"/>
      <c r="AZ59" s="721"/>
      <c r="BA59" s="721"/>
      <c r="BB59" s="742"/>
      <c r="BC59" s="743"/>
      <c r="BD59" s="742"/>
      <c r="BE59" s="743"/>
      <c r="BF59" s="721"/>
      <c r="BG59" s="721"/>
      <c r="BH59" s="715"/>
      <c r="BI59" s="721"/>
      <c r="BJ59" s="721"/>
      <c r="BK59" s="721"/>
      <c r="BL59" s="721"/>
      <c r="BM59" s="715"/>
      <c r="BN59" s="721"/>
      <c r="BO59" s="721"/>
      <c r="BP59" s="721"/>
      <c r="BQ59" s="856"/>
      <c r="BR59" s="856"/>
    </row>
    <row r="60" spans="1:70" ht="30" customHeight="1">
      <c r="A60" s="640">
        <v>52</v>
      </c>
      <c r="B60" s="721"/>
      <c r="C60" s="721"/>
      <c r="D60" s="721"/>
      <c r="E60" s="744"/>
      <c r="F60" s="959" t="str">
        <f t="shared" si="0"/>
        <v/>
      </c>
      <c r="G60" s="960" t="str">
        <f t="shared" si="1"/>
        <v/>
      </c>
      <c r="H60" s="715"/>
      <c r="I60" s="715"/>
      <c r="J60" s="741"/>
      <c r="K60" s="741"/>
      <c r="L60" s="741"/>
      <c r="M60" s="741"/>
      <c r="N60" s="723" t="str">
        <f>IF(I60="","",VLOOKUP(I60,記入シート1!$BO$2:$BP$49,2,FALSE))</f>
        <v/>
      </c>
      <c r="O60" s="741"/>
      <c r="P60" s="741"/>
      <c r="Q60" s="741"/>
      <c r="R60" s="716"/>
      <c r="S60" s="721"/>
      <c r="T60" s="715"/>
      <c r="U60" s="770"/>
      <c r="V60" s="771" t="s">
        <v>1833</v>
      </c>
      <c r="W60" s="772"/>
      <c r="X60" s="771" t="s">
        <v>1723</v>
      </c>
      <c r="Y60" s="772"/>
      <c r="Z60" s="771" t="s">
        <v>1833</v>
      </c>
      <c r="AA60" s="773"/>
      <c r="AB60" s="717"/>
      <c r="AC60" s="718"/>
      <c r="AD60" s="718"/>
      <c r="AE60" s="718"/>
      <c r="AF60" s="718"/>
      <c r="AG60" s="718"/>
      <c r="AH60" s="718"/>
      <c r="AI60" s="719"/>
      <c r="AJ60" s="715"/>
      <c r="AK60" s="723" t="str">
        <f t="shared" si="3"/>
        <v/>
      </c>
      <c r="AL60" s="720"/>
      <c r="AM60" s="720"/>
      <c r="AN60" s="720"/>
      <c r="AO60" s="720"/>
      <c r="AP60" s="715"/>
      <c r="AQ60" s="715"/>
      <c r="AR60" s="715"/>
      <c r="AS60" s="715"/>
      <c r="AT60" s="741"/>
      <c r="AU60" s="741"/>
      <c r="AV60" s="742"/>
      <c r="AW60" s="743"/>
      <c r="AX60" s="742"/>
      <c r="AY60" s="743"/>
      <c r="AZ60" s="721"/>
      <c r="BA60" s="721"/>
      <c r="BB60" s="742"/>
      <c r="BC60" s="743"/>
      <c r="BD60" s="742"/>
      <c r="BE60" s="743"/>
      <c r="BF60" s="721"/>
      <c r="BG60" s="721"/>
      <c r="BH60" s="715"/>
      <c r="BI60" s="721"/>
      <c r="BJ60" s="721"/>
      <c r="BK60" s="721"/>
      <c r="BL60" s="721"/>
      <c r="BM60" s="715"/>
      <c r="BN60" s="721"/>
      <c r="BO60" s="721"/>
      <c r="BP60" s="721"/>
      <c r="BQ60" s="856"/>
      <c r="BR60" s="856"/>
    </row>
    <row r="61" spans="1:70" ht="30" customHeight="1">
      <c r="A61" s="640">
        <v>53</v>
      </c>
      <c r="B61" s="721"/>
      <c r="C61" s="721"/>
      <c r="D61" s="721"/>
      <c r="E61" s="744"/>
      <c r="F61" s="959" t="str">
        <f t="shared" si="0"/>
        <v/>
      </c>
      <c r="G61" s="960" t="str">
        <f t="shared" si="1"/>
        <v/>
      </c>
      <c r="H61" s="715"/>
      <c r="I61" s="715"/>
      <c r="J61" s="741"/>
      <c r="K61" s="741"/>
      <c r="L61" s="741"/>
      <c r="M61" s="741"/>
      <c r="N61" s="723" t="str">
        <f>IF(I61="","",VLOOKUP(I61,記入シート1!$BO$2:$BP$49,2,FALSE))</f>
        <v/>
      </c>
      <c r="O61" s="741"/>
      <c r="P61" s="741"/>
      <c r="Q61" s="741"/>
      <c r="R61" s="716"/>
      <c r="S61" s="721"/>
      <c r="T61" s="715"/>
      <c r="U61" s="770"/>
      <c r="V61" s="771" t="s">
        <v>1833</v>
      </c>
      <c r="W61" s="772"/>
      <c r="X61" s="771" t="s">
        <v>1723</v>
      </c>
      <c r="Y61" s="772"/>
      <c r="Z61" s="771" t="s">
        <v>1833</v>
      </c>
      <c r="AA61" s="773"/>
      <c r="AB61" s="717"/>
      <c r="AC61" s="718"/>
      <c r="AD61" s="718"/>
      <c r="AE61" s="718"/>
      <c r="AF61" s="718"/>
      <c r="AG61" s="718"/>
      <c r="AH61" s="718"/>
      <c r="AI61" s="719"/>
      <c r="AJ61" s="715"/>
      <c r="AK61" s="723" t="str">
        <f t="shared" si="3"/>
        <v/>
      </c>
      <c r="AL61" s="720"/>
      <c r="AM61" s="720"/>
      <c r="AN61" s="720"/>
      <c r="AO61" s="720"/>
      <c r="AP61" s="715"/>
      <c r="AQ61" s="715"/>
      <c r="AR61" s="715"/>
      <c r="AS61" s="715"/>
      <c r="AT61" s="741"/>
      <c r="AU61" s="741"/>
      <c r="AV61" s="742"/>
      <c r="AW61" s="743"/>
      <c r="AX61" s="742"/>
      <c r="AY61" s="743"/>
      <c r="AZ61" s="721"/>
      <c r="BA61" s="721"/>
      <c r="BB61" s="742"/>
      <c r="BC61" s="743"/>
      <c r="BD61" s="742"/>
      <c r="BE61" s="743"/>
      <c r="BF61" s="721"/>
      <c r="BG61" s="721"/>
      <c r="BH61" s="715"/>
      <c r="BI61" s="721"/>
      <c r="BJ61" s="721"/>
      <c r="BK61" s="721"/>
      <c r="BL61" s="721"/>
      <c r="BM61" s="715"/>
      <c r="BN61" s="721"/>
      <c r="BO61" s="721"/>
      <c r="BP61" s="721"/>
      <c r="BQ61" s="856"/>
      <c r="BR61" s="856"/>
    </row>
    <row r="62" spans="1:70" ht="30" customHeight="1">
      <c r="A62" s="640">
        <v>54</v>
      </c>
      <c r="B62" s="721"/>
      <c r="C62" s="721"/>
      <c r="D62" s="721"/>
      <c r="E62" s="744"/>
      <c r="F62" s="959" t="str">
        <f t="shared" si="0"/>
        <v/>
      </c>
      <c r="G62" s="960" t="str">
        <f t="shared" si="1"/>
        <v/>
      </c>
      <c r="H62" s="715"/>
      <c r="I62" s="715"/>
      <c r="J62" s="741"/>
      <c r="K62" s="741"/>
      <c r="L62" s="741"/>
      <c r="M62" s="741"/>
      <c r="N62" s="723" t="str">
        <f>IF(I62="","",VLOOKUP(I62,記入シート1!$BO$2:$BP$49,2,FALSE))</f>
        <v/>
      </c>
      <c r="O62" s="741"/>
      <c r="P62" s="741"/>
      <c r="Q62" s="741"/>
      <c r="R62" s="716"/>
      <c r="S62" s="721"/>
      <c r="T62" s="715"/>
      <c r="U62" s="770"/>
      <c r="V62" s="771" t="s">
        <v>1833</v>
      </c>
      <c r="W62" s="772"/>
      <c r="X62" s="771" t="s">
        <v>1723</v>
      </c>
      <c r="Y62" s="772"/>
      <c r="Z62" s="771" t="s">
        <v>1833</v>
      </c>
      <c r="AA62" s="773"/>
      <c r="AB62" s="717"/>
      <c r="AC62" s="718"/>
      <c r="AD62" s="718"/>
      <c r="AE62" s="718"/>
      <c r="AF62" s="718"/>
      <c r="AG62" s="718"/>
      <c r="AH62" s="718"/>
      <c r="AI62" s="719"/>
      <c r="AJ62" s="715"/>
      <c r="AK62" s="723" t="str">
        <f t="shared" si="3"/>
        <v/>
      </c>
      <c r="AL62" s="720"/>
      <c r="AM62" s="720"/>
      <c r="AN62" s="720"/>
      <c r="AO62" s="720"/>
      <c r="AP62" s="715"/>
      <c r="AQ62" s="715"/>
      <c r="AR62" s="715"/>
      <c r="AS62" s="715"/>
      <c r="AT62" s="741"/>
      <c r="AU62" s="741"/>
      <c r="AV62" s="742"/>
      <c r="AW62" s="743"/>
      <c r="AX62" s="742"/>
      <c r="AY62" s="743"/>
      <c r="AZ62" s="721"/>
      <c r="BA62" s="721"/>
      <c r="BB62" s="742"/>
      <c r="BC62" s="743"/>
      <c r="BD62" s="742"/>
      <c r="BE62" s="743"/>
      <c r="BF62" s="721"/>
      <c r="BG62" s="721"/>
      <c r="BH62" s="715"/>
      <c r="BI62" s="721"/>
      <c r="BJ62" s="721"/>
      <c r="BK62" s="721"/>
      <c r="BL62" s="721"/>
      <c r="BM62" s="715"/>
      <c r="BN62" s="721"/>
      <c r="BO62" s="721"/>
      <c r="BP62" s="721"/>
      <c r="BQ62" s="856"/>
      <c r="BR62" s="856"/>
    </row>
    <row r="63" spans="1:70" ht="30" customHeight="1">
      <c r="A63" s="640">
        <v>55</v>
      </c>
      <c r="B63" s="721"/>
      <c r="C63" s="721"/>
      <c r="D63" s="721"/>
      <c r="E63" s="744"/>
      <c r="F63" s="959" t="str">
        <f t="shared" si="0"/>
        <v/>
      </c>
      <c r="G63" s="960" t="str">
        <f t="shared" si="1"/>
        <v/>
      </c>
      <c r="H63" s="715"/>
      <c r="I63" s="715"/>
      <c r="J63" s="741"/>
      <c r="K63" s="741"/>
      <c r="L63" s="741"/>
      <c r="M63" s="741"/>
      <c r="N63" s="723" t="str">
        <f>IF(I63="","",VLOOKUP(I63,記入シート1!$BO$2:$BP$49,2,FALSE))</f>
        <v/>
      </c>
      <c r="O63" s="741"/>
      <c r="P63" s="741"/>
      <c r="Q63" s="741"/>
      <c r="R63" s="716"/>
      <c r="S63" s="721"/>
      <c r="T63" s="715"/>
      <c r="U63" s="770"/>
      <c r="V63" s="771" t="s">
        <v>1833</v>
      </c>
      <c r="W63" s="772"/>
      <c r="X63" s="771" t="s">
        <v>1723</v>
      </c>
      <c r="Y63" s="772"/>
      <c r="Z63" s="771" t="s">
        <v>1833</v>
      </c>
      <c r="AA63" s="773"/>
      <c r="AB63" s="717"/>
      <c r="AC63" s="718"/>
      <c r="AD63" s="718"/>
      <c r="AE63" s="718"/>
      <c r="AF63" s="718"/>
      <c r="AG63" s="718"/>
      <c r="AH63" s="718"/>
      <c r="AI63" s="719"/>
      <c r="AJ63" s="715"/>
      <c r="AK63" s="723" t="str">
        <f t="shared" si="3"/>
        <v/>
      </c>
      <c r="AL63" s="720"/>
      <c r="AM63" s="720"/>
      <c r="AN63" s="720"/>
      <c r="AO63" s="720"/>
      <c r="AP63" s="715"/>
      <c r="AQ63" s="715"/>
      <c r="AR63" s="715"/>
      <c r="AS63" s="715"/>
      <c r="AT63" s="741"/>
      <c r="AU63" s="741"/>
      <c r="AV63" s="742"/>
      <c r="AW63" s="743"/>
      <c r="AX63" s="742"/>
      <c r="AY63" s="743"/>
      <c r="AZ63" s="721"/>
      <c r="BA63" s="721"/>
      <c r="BB63" s="742"/>
      <c r="BC63" s="743"/>
      <c r="BD63" s="742"/>
      <c r="BE63" s="743"/>
      <c r="BF63" s="721"/>
      <c r="BG63" s="721"/>
      <c r="BH63" s="715"/>
      <c r="BI63" s="721"/>
      <c r="BJ63" s="721"/>
      <c r="BK63" s="721"/>
      <c r="BL63" s="721"/>
      <c r="BM63" s="715"/>
      <c r="BN63" s="721"/>
      <c r="BO63" s="721"/>
      <c r="BP63" s="721"/>
      <c r="BQ63" s="856"/>
      <c r="BR63" s="856"/>
    </row>
    <row r="64" spans="1:70" ht="30" customHeight="1">
      <c r="A64" s="640">
        <v>56</v>
      </c>
      <c r="B64" s="721"/>
      <c r="C64" s="721"/>
      <c r="D64" s="721"/>
      <c r="E64" s="744"/>
      <c r="F64" s="959" t="str">
        <f t="shared" si="0"/>
        <v/>
      </c>
      <c r="G64" s="960" t="str">
        <f t="shared" si="1"/>
        <v/>
      </c>
      <c r="H64" s="715"/>
      <c r="I64" s="715"/>
      <c r="J64" s="741"/>
      <c r="K64" s="741"/>
      <c r="L64" s="741"/>
      <c r="M64" s="741"/>
      <c r="N64" s="723" t="str">
        <f>IF(I64="","",VLOOKUP(I64,記入シート1!$BO$2:$BP$49,2,FALSE))</f>
        <v/>
      </c>
      <c r="O64" s="741"/>
      <c r="P64" s="741"/>
      <c r="Q64" s="741"/>
      <c r="R64" s="716"/>
      <c r="S64" s="721"/>
      <c r="T64" s="715"/>
      <c r="U64" s="770"/>
      <c r="V64" s="771" t="s">
        <v>1833</v>
      </c>
      <c r="W64" s="772"/>
      <c r="X64" s="771" t="s">
        <v>1723</v>
      </c>
      <c r="Y64" s="772"/>
      <c r="Z64" s="771" t="s">
        <v>1833</v>
      </c>
      <c r="AA64" s="773"/>
      <c r="AB64" s="717"/>
      <c r="AC64" s="718"/>
      <c r="AD64" s="718"/>
      <c r="AE64" s="718"/>
      <c r="AF64" s="718"/>
      <c r="AG64" s="718"/>
      <c r="AH64" s="718"/>
      <c r="AI64" s="719"/>
      <c r="AJ64" s="715"/>
      <c r="AK64" s="723" t="str">
        <f t="shared" si="3"/>
        <v/>
      </c>
      <c r="AL64" s="720"/>
      <c r="AM64" s="720"/>
      <c r="AN64" s="720"/>
      <c r="AO64" s="720"/>
      <c r="AP64" s="715"/>
      <c r="AQ64" s="715"/>
      <c r="AR64" s="715"/>
      <c r="AS64" s="715"/>
      <c r="AT64" s="741"/>
      <c r="AU64" s="741"/>
      <c r="AV64" s="742"/>
      <c r="AW64" s="743"/>
      <c r="AX64" s="742"/>
      <c r="AY64" s="743"/>
      <c r="AZ64" s="721"/>
      <c r="BA64" s="721"/>
      <c r="BB64" s="742"/>
      <c r="BC64" s="743"/>
      <c r="BD64" s="742"/>
      <c r="BE64" s="743"/>
      <c r="BF64" s="721"/>
      <c r="BG64" s="721"/>
      <c r="BH64" s="715"/>
      <c r="BI64" s="721"/>
      <c r="BJ64" s="721"/>
      <c r="BK64" s="721"/>
      <c r="BL64" s="721"/>
      <c r="BM64" s="715"/>
      <c r="BN64" s="721"/>
      <c r="BO64" s="721"/>
      <c r="BP64" s="721"/>
      <c r="BQ64" s="856"/>
      <c r="BR64" s="856"/>
    </row>
    <row r="65" spans="1:70" ht="30" customHeight="1">
      <c r="A65" s="640">
        <v>57</v>
      </c>
      <c r="B65" s="721"/>
      <c r="C65" s="721"/>
      <c r="D65" s="721"/>
      <c r="E65" s="744"/>
      <c r="F65" s="959" t="str">
        <f t="shared" si="0"/>
        <v/>
      </c>
      <c r="G65" s="960" t="str">
        <f t="shared" si="1"/>
        <v/>
      </c>
      <c r="H65" s="715"/>
      <c r="I65" s="715"/>
      <c r="J65" s="741"/>
      <c r="K65" s="741"/>
      <c r="L65" s="741"/>
      <c r="M65" s="741"/>
      <c r="N65" s="723" t="str">
        <f>IF(I65="","",VLOOKUP(I65,記入シート1!$BO$2:$BP$49,2,FALSE))</f>
        <v/>
      </c>
      <c r="O65" s="741"/>
      <c r="P65" s="741"/>
      <c r="Q65" s="741"/>
      <c r="R65" s="716"/>
      <c r="S65" s="721"/>
      <c r="T65" s="715"/>
      <c r="U65" s="770"/>
      <c r="V65" s="771" t="s">
        <v>1833</v>
      </c>
      <c r="W65" s="772"/>
      <c r="X65" s="771" t="s">
        <v>1723</v>
      </c>
      <c r="Y65" s="772"/>
      <c r="Z65" s="771" t="s">
        <v>1833</v>
      </c>
      <c r="AA65" s="773"/>
      <c r="AB65" s="717"/>
      <c r="AC65" s="718"/>
      <c r="AD65" s="718"/>
      <c r="AE65" s="718"/>
      <c r="AF65" s="718"/>
      <c r="AG65" s="718"/>
      <c r="AH65" s="718"/>
      <c r="AI65" s="719"/>
      <c r="AJ65" s="715"/>
      <c r="AK65" s="723" t="str">
        <f t="shared" si="3"/>
        <v/>
      </c>
      <c r="AL65" s="720"/>
      <c r="AM65" s="720"/>
      <c r="AN65" s="720"/>
      <c r="AO65" s="720"/>
      <c r="AP65" s="715"/>
      <c r="AQ65" s="715"/>
      <c r="AR65" s="715"/>
      <c r="AS65" s="715"/>
      <c r="AT65" s="741"/>
      <c r="AU65" s="741"/>
      <c r="AV65" s="742"/>
      <c r="AW65" s="743"/>
      <c r="AX65" s="742"/>
      <c r="AY65" s="743"/>
      <c r="AZ65" s="721"/>
      <c r="BA65" s="721"/>
      <c r="BB65" s="742"/>
      <c r="BC65" s="743"/>
      <c r="BD65" s="742"/>
      <c r="BE65" s="743"/>
      <c r="BF65" s="721"/>
      <c r="BG65" s="721"/>
      <c r="BH65" s="715"/>
      <c r="BI65" s="721"/>
      <c r="BJ65" s="721"/>
      <c r="BK65" s="721"/>
      <c r="BL65" s="721"/>
      <c r="BM65" s="715"/>
      <c r="BN65" s="721"/>
      <c r="BO65" s="721"/>
      <c r="BP65" s="721"/>
      <c r="BQ65" s="856"/>
      <c r="BR65" s="856"/>
    </row>
    <row r="66" spans="1:70" ht="30" customHeight="1">
      <c r="A66" s="640">
        <v>58</v>
      </c>
      <c r="B66" s="721"/>
      <c r="C66" s="721"/>
      <c r="D66" s="721"/>
      <c r="E66" s="744"/>
      <c r="F66" s="959" t="str">
        <f t="shared" si="0"/>
        <v/>
      </c>
      <c r="G66" s="960" t="str">
        <f t="shared" si="1"/>
        <v/>
      </c>
      <c r="H66" s="715"/>
      <c r="I66" s="715"/>
      <c r="J66" s="741"/>
      <c r="K66" s="741"/>
      <c r="L66" s="741"/>
      <c r="M66" s="741"/>
      <c r="N66" s="723" t="str">
        <f>IF(I66="","",VLOOKUP(I66,記入シート1!$BO$2:$BP$49,2,FALSE))</f>
        <v/>
      </c>
      <c r="O66" s="741"/>
      <c r="P66" s="741"/>
      <c r="Q66" s="741"/>
      <c r="R66" s="716"/>
      <c r="S66" s="721"/>
      <c r="T66" s="715"/>
      <c r="U66" s="770"/>
      <c r="V66" s="771" t="s">
        <v>1833</v>
      </c>
      <c r="W66" s="772"/>
      <c r="X66" s="771" t="s">
        <v>1723</v>
      </c>
      <c r="Y66" s="772"/>
      <c r="Z66" s="771" t="s">
        <v>1833</v>
      </c>
      <c r="AA66" s="773"/>
      <c r="AB66" s="717"/>
      <c r="AC66" s="718"/>
      <c r="AD66" s="718"/>
      <c r="AE66" s="718"/>
      <c r="AF66" s="718"/>
      <c r="AG66" s="718"/>
      <c r="AH66" s="718"/>
      <c r="AI66" s="719"/>
      <c r="AJ66" s="715"/>
      <c r="AK66" s="723" t="str">
        <f t="shared" si="3"/>
        <v/>
      </c>
      <c r="AL66" s="720"/>
      <c r="AM66" s="720"/>
      <c r="AN66" s="720"/>
      <c r="AO66" s="720"/>
      <c r="AP66" s="715"/>
      <c r="AQ66" s="715"/>
      <c r="AR66" s="715"/>
      <c r="AS66" s="715"/>
      <c r="AT66" s="741"/>
      <c r="AU66" s="741"/>
      <c r="AV66" s="742"/>
      <c r="AW66" s="743"/>
      <c r="AX66" s="742"/>
      <c r="AY66" s="743"/>
      <c r="AZ66" s="721"/>
      <c r="BA66" s="721"/>
      <c r="BB66" s="742"/>
      <c r="BC66" s="743"/>
      <c r="BD66" s="742"/>
      <c r="BE66" s="743"/>
      <c r="BF66" s="721"/>
      <c r="BG66" s="721"/>
      <c r="BH66" s="715"/>
      <c r="BI66" s="721"/>
      <c r="BJ66" s="721"/>
      <c r="BK66" s="721"/>
      <c r="BL66" s="721"/>
      <c r="BM66" s="715"/>
      <c r="BN66" s="721"/>
      <c r="BO66" s="721"/>
      <c r="BP66" s="721"/>
      <c r="BQ66" s="856"/>
      <c r="BR66" s="856"/>
    </row>
    <row r="67" spans="1:70" ht="30" customHeight="1">
      <c r="A67" s="640">
        <v>59</v>
      </c>
      <c r="B67" s="721"/>
      <c r="C67" s="721"/>
      <c r="D67" s="721"/>
      <c r="E67" s="744"/>
      <c r="F67" s="959" t="str">
        <f t="shared" si="0"/>
        <v/>
      </c>
      <c r="G67" s="960" t="str">
        <f t="shared" si="1"/>
        <v/>
      </c>
      <c r="H67" s="715"/>
      <c r="I67" s="715"/>
      <c r="J67" s="741"/>
      <c r="K67" s="741"/>
      <c r="L67" s="741"/>
      <c r="M67" s="741"/>
      <c r="N67" s="723" t="str">
        <f>IF(I67="","",VLOOKUP(I67,記入シート1!$BO$2:$BP$49,2,FALSE))</f>
        <v/>
      </c>
      <c r="O67" s="741"/>
      <c r="P67" s="741"/>
      <c r="Q67" s="741"/>
      <c r="R67" s="716"/>
      <c r="S67" s="721"/>
      <c r="T67" s="715"/>
      <c r="U67" s="770"/>
      <c r="V67" s="771" t="s">
        <v>1833</v>
      </c>
      <c r="W67" s="772"/>
      <c r="X67" s="771" t="s">
        <v>1723</v>
      </c>
      <c r="Y67" s="772"/>
      <c r="Z67" s="771" t="s">
        <v>1833</v>
      </c>
      <c r="AA67" s="773"/>
      <c r="AB67" s="717"/>
      <c r="AC67" s="718"/>
      <c r="AD67" s="718"/>
      <c r="AE67" s="718"/>
      <c r="AF67" s="718"/>
      <c r="AG67" s="718"/>
      <c r="AH67" s="718"/>
      <c r="AI67" s="719"/>
      <c r="AJ67" s="715"/>
      <c r="AK67" s="723" t="str">
        <f t="shared" si="3"/>
        <v/>
      </c>
      <c r="AL67" s="720"/>
      <c r="AM67" s="720"/>
      <c r="AN67" s="720"/>
      <c r="AO67" s="720"/>
      <c r="AP67" s="715"/>
      <c r="AQ67" s="715"/>
      <c r="AR67" s="715"/>
      <c r="AS67" s="715"/>
      <c r="AT67" s="741"/>
      <c r="AU67" s="741"/>
      <c r="AV67" s="742"/>
      <c r="AW67" s="743"/>
      <c r="AX67" s="742"/>
      <c r="AY67" s="743"/>
      <c r="AZ67" s="721"/>
      <c r="BA67" s="721"/>
      <c r="BB67" s="742"/>
      <c r="BC67" s="743"/>
      <c r="BD67" s="742"/>
      <c r="BE67" s="743"/>
      <c r="BF67" s="721"/>
      <c r="BG67" s="721"/>
      <c r="BH67" s="715"/>
      <c r="BI67" s="721"/>
      <c r="BJ67" s="721"/>
      <c r="BK67" s="721"/>
      <c r="BL67" s="721"/>
      <c r="BM67" s="715"/>
      <c r="BN67" s="721"/>
      <c r="BO67" s="721"/>
      <c r="BP67" s="721"/>
      <c r="BQ67" s="856"/>
      <c r="BR67" s="856"/>
    </row>
    <row r="68" spans="1:70" ht="30" customHeight="1">
      <c r="A68" s="640">
        <v>60</v>
      </c>
      <c r="B68" s="721"/>
      <c r="C68" s="721"/>
      <c r="D68" s="721"/>
      <c r="E68" s="744"/>
      <c r="F68" s="959" t="str">
        <f t="shared" si="0"/>
        <v/>
      </c>
      <c r="G68" s="960" t="str">
        <f t="shared" si="1"/>
        <v/>
      </c>
      <c r="H68" s="715"/>
      <c r="I68" s="715"/>
      <c r="J68" s="741"/>
      <c r="K68" s="741"/>
      <c r="L68" s="741"/>
      <c r="M68" s="741"/>
      <c r="N68" s="723" t="str">
        <f>IF(I68="","",VLOOKUP(I68,記入シート1!$BO$2:$BP$49,2,FALSE))</f>
        <v/>
      </c>
      <c r="O68" s="741"/>
      <c r="P68" s="741"/>
      <c r="Q68" s="741"/>
      <c r="R68" s="716"/>
      <c r="S68" s="721"/>
      <c r="T68" s="715"/>
      <c r="U68" s="770"/>
      <c r="V68" s="771" t="s">
        <v>1833</v>
      </c>
      <c r="W68" s="772"/>
      <c r="X68" s="771" t="s">
        <v>1723</v>
      </c>
      <c r="Y68" s="772"/>
      <c r="Z68" s="771" t="s">
        <v>1833</v>
      </c>
      <c r="AA68" s="773"/>
      <c r="AB68" s="717"/>
      <c r="AC68" s="718"/>
      <c r="AD68" s="718"/>
      <c r="AE68" s="718"/>
      <c r="AF68" s="718"/>
      <c r="AG68" s="718"/>
      <c r="AH68" s="718"/>
      <c r="AI68" s="719"/>
      <c r="AJ68" s="715"/>
      <c r="AK68" s="723" t="str">
        <f t="shared" si="3"/>
        <v/>
      </c>
      <c r="AL68" s="720"/>
      <c r="AM68" s="720"/>
      <c r="AN68" s="720"/>
      <c r="AO68" s="720"/>
      <c r="AP68" s="715"/>
      <c r="AQ68" s="715"/>
      <c r="AR68" s="715"/>
      <c r="AS68" s="715"/>
      <c r="AT68" s="741"/>
      <c r="AU68" s="741"/>
      <c r="AV68" s="742"/>
      <c r="AW68" s="743"/>
      <c r="AX68" s="742"/>
      <c r="AY68" s="743"/>
      <c r="AZ68" s="721"/>
      <c r="BA68" s="721"/>
      <c r="BB68" s="742"/>
      <c r="BC68" s="743"/>
      <c r="BD68" s="742"/>
      <c r="BE68" s="743"/>
      <c r="BF68" s="721"/>
      <c r="BG68" s="721"/>
      <c r="BH68" s="715"/>
      <c r="BI68" s="721"/>
      <c r="BJ68" s="721"/>
      <c r="BK68" s="721"/>
      <c r="BL68" s="721"/>
      <c r="BM68" s="715"/>
      <c r="BN68" s="721"/>
      <c r="BO68" s="721"/>
      <c r="BP68" s="721"/>
      <c r="BQ68" s="856"/>
      <c r="BR68" s="856"/>
    </row>
    <row r="69" spans="1:70" ht="30" customHeight="1">
      <c r="A69" s="640">
        <v>61</v>
      </c>
      <c r="B69" s="721"/>
      <c r="C69" s="721"/>
      <c r="D69" s="721"/>
      <c r="E69" s="744"/>
      <c r="F69" s="959" t="str">
        <f t="shared" si="0"/>
        <v/>
      </c>
      <c r="G69" s="960" t="str">
        <f t="shared" si="1"/>
        <v/>
      </c>
      <c r="H69" s="715"/>
      <c r="I69" s="715"/>
      <c r="J69" s="741"/>
      <c r="K69" s="741"/>
      <c r="L69" s="741"/>
      <c r="M69" s="741"/>
      <c r="N69" s="723" t="str">
        <f>IF(I69="","",VLOOKUP(I69,記入シート1!$BO$2:$BP$49,2,FALSE))</f>
        <v/>
      </c>
      <c r="O69" s="741"/>
      <c r="P69" s="741"/>
      <c r="Q69" s="741"/>
      <c r="R69" s="716"/>
      <c r="S69" s="721"/>
      <c r="T69" s="715"/>
      <c r="U69" s="770"/>
      <c r="V69" s="771" t="s">
        <v>1833</v>
      </c>
      <c r="W69" s="772"/>
      <c r="X69" s="771" t="s">
        <v>1723</v>
      </c>
      <c r="Y69" s="772"/>
      <c r="Z69" s="771" t="s">
        <v>1833</v>
      </c>
      <c r="AA69" s="773"/>
      <c r="AB69" s="717"/>
      <c r="AC69" s="718"/>
      <c r="AD69" s="718"/>
      <c r="AE69" s="718"/>
      <c r="AF69" s="718"/>
      <c r="AG69" s="718"/>
      <c r="AH69" s="718"/>
      <c r="AI69" s="719"/>
      <c r="AJ69" s="715"/>
      <c r="AK69" s="723" t="str">
        <f t="shared" si="3"/>
        <v/>
      </c>
      <c r="AL69" s="720"/>
      <c r="AM69" s="720"/>
      <c r="AN69" s="720"/>
      <c r="AO69" s="720"/>
      <c r="AP69" s="715"/>
      <c r="AQ69" s="715"/>
      <c r="AR69" s="715"/>
      <c r="AS69" s="715"/>
      <c r="AT69" s="741"/>
      <c r="AU69" s="741"/>
      <c r="AV69" s="742"/>
      <c r="AW69" s="743"/>
      <c r="AX69" s="742"/>
      <c r="AY69" s="743"/>
      <c r="AZ69" s="721"/>
      <c r="BA69" s="721"/>
      <c r="BB69" s="742"/>
      <c r="BC69" s="743"/>
      <c r="BD69" s="742"/>
      <c r="BE69" s="743"/>
      <c r="BF69" s="721"/>
      <c r="BG69" s="721"/>
      <c r="BH69" s="715"/>
      <c r="BI69" s="721"/>
      <c r="BJ69" s="721"/>
      <c r="BK69" s="721"/>
      <c r="BL69" s="721"/>
      <c r="BM69" s="715"/>
      <c r="BN69" s="721"/>
      <c r="BO69" s="721"/>
      <c r="BP69" s="721"/>
      <c r="BQ69" s="856"/>
      <c r="BR69" s="856"/>
    </row>
    <row r="70" spans="1:70" ht="30" customHeight="1">
      <c r="A70" s="640">
        <v>62</v>
      </c>
      <c r="B70" s="721"/>
      <c r="C70" s="721"/>
      <c r="D70" s="721"/>
      <c r="E70" s="744"/>
      <c r="F70" s="959" t="str">
        <f t="shared" si="0"/>
        <v/>
      </c>
      <c r="G70" s="960" t="str">
        <f t="shared" si="1"/>
        <v/>
      </c>
      <c r="H70" s="715"/>
      <c r="I70" s="715"/>
      <c r="J70" s="741"/>
      <c r="K70" s="741"/>
      <c r="L70" s="741"/>
      <c r="M70" s="741"/>
      <c r="N70" s="723" t="str">
        <f>IF(I70="","",VLOOKUP(I70,記入シート1!$BO$2:$BP$49,2,FALSE))</f>
        <v/>
      </c>
      <c r="O70" s="741"/>
      <c r="P70" s="741"/>
      <c r="Q70" s="741"/>
      <c r="R70" s="716"/>
      <c r="S70" s="721"/>
      <c r="T70" s="715"/>
      <c r="U70" s="770"/>
      <c r="V70" s="771" t="s">
        <v>1833</v>
      </c>
      <c r="W70" s="772"/>
      <c r="X70" s="771" t="s">
        <v>1723</v>
      </c>
      <c r="Y70" s="772"/>
      <c r="Z70" s="771" t="s">
        <v>1833</v>
      </c>
      <c r="AA70" s="773"/>
      <c r="AB70" s="717"/>
      <c r="AC70" s="718"/>
      <c r="AD70" s="718"/>
      <c r="AE70" s="718"/>
      <c r="AF70" s="718"/>
      <c r="AG70" s="718"/>
      <c r="AH70" s="718"/>
      <c r="AI70" s="719"/>
      <c r="AJ70" s="715"/>
      <c r="AK70" s="723" t="str">
        <f t="shared" si="3"/>
        <v/>
      </c>
      <c r="AL70" s="720"/>
      <c r="AM70" s="720"/>
      <c r="AN70" s="720"/>
      <c r="AO70" s="720"/>
      <c r="AP70" s="715"/>
      <c r="AQ70" s="715"/>
      <c r="AR70" s="715"/>
      <c r="AS70" s="715"/>
      <c r="AT70" s="741"/>
      <c r="AU70" s="741"/>
      <c r="AV70" s="742"/>
      <c r="AW70" s="743"/>
      <c r="AX70" s="742"/>
      <c r="AY70" s="743"/>
      <c r="AZ70" s="721"/>
      <c r="BA70" s="721"/>
      <c r="BB70" s="742"/>
      <c r="BC70" s="743"/>
      <c r="BD70" s="742"/>
      <c r="BE70" s="743"/>
      <c r="BF70" s="721"/>
      <c r="BG70" s="721"/>
      <c r="BH70" s="715"/>
      <c r="BI70" s="721"/>
      <c r="BJ70" s="721"/>
      <c r="BK70" s="721"/>
      <c r="BL70" s="721"/>
      <c r="BM70" s="715"/>
      <c r="BN70" s="721"/>
      <c r="BO70" s="721"/>
      <c r="BP70" s="721"/>
      <c r="BQ70" s="856"/>
      <c r="BR70" s="856"/>
    </row>
    <row r="71" spans="1:70" ht="30" customHeight="1">
      <c r="A71" s="640">
        <v>63</v>
      </c>
      <c r="B71" s="721"/>
      <c r="C71" s="721"/>
      <c r="D71" s="721"/>
      <c r="E71" s="744"/>
      <c r="F71" s="959" t="str">
        <f t="shared" si="0"/>
        <v/>
      </c>
      <c r="G71" s="960" t="str">
        <f t="shared" si="1"/>
        <v/>
      </c>
      <c r="H71" s="715"/>
      <c r="I71" s="715"/>
      <c r="J71" s="741"/>
      <c r="K71" s="741"/>
      <c r="L71" s="741"/>
      <c r="M71" s="741"/>
      <c r="N71" s="723" t="str">
        <f>IF(I71="","",VLOOKUP(I71,記入シート1!$BO$2:$BP$49,2,FALSE))</f>
        <v/>
      </c>
      <c r="O71" s="741"/>
      <c r="P71" s="741"/>
      <c r="Q71" s="741"/>
      <c r="R71" s="716"/>
      <c r="S71" s="721"/>
      <c r="T71" s="715"/>
      <c r="U71" s="770"/>
      <c r="V71" s="771" t="s">
        <v>1833</v>
      </c>
      <c r="W71" s="772"/>
      <c r="X71" s="771" t="s">
        <v>1723</v>
      </c>
      <c r="Y71" s="772"/>
      <c r="Z71" s="771" t="s">
        <v>1833</v>
      </c>
      <c r="AA71" s="773"/>
      <c r="AB71" s="717"/>
      <c r="AC71" s="718"/>
      <c r="AD71" s="718"/>
      <c r="AE71" s="718"/>
      <c r="AF71" s="718"/>
      <c r="AG71" s="718"/>
      <c r="AH71" s="718"/>
      <c r="AI71" s="719"/>
      <c r="AJ71" s="715"/>
      <c r="AK71" s="723" t="str">
        <f t="shared" si="3"/>
        <v/>
      </c>
      <c r="AL71" s="720"/>
      <c r="AM71" s="720"/>
      <c r="AN71" s="720"/>
      <c r="AO71" s="720"/>
      <c r="AP71" s="715"/>
      <c r="AQ71" s="715"/>
      <c r="AR71" s="715"/>
      <c r="AS71" s="715"/>
      <c r="AT71" s="741"/>
      <c r="AU71" s="741"/>
      <c r="AV71" s="742"/>
      <c r="AW71" s="743"/>
      <c r="AX71" s="742"/>
      <c r="AY71" s="743"/>
      <c r="AZ71" s="721"/>
      <c r="BA71" s="721"/>
      <c r="BB71" s="742"/>
      <c r="BC71" s="743"/>
      <c r="BD71" s="742"/>
      <c r="BE71" s="743"/>
      <c r="BF71" s="721"/>
      <c r="BG71" s="721"/>
      <c r="BH71" s="715"/>
      <c r="BI71" s="721"/>
      <c r="BJ71" s="721"/>
      <c r="BK71" s="721"/>
      <c r="BL71" s="721"/>
      <c r="BM71" s="715"/>
      <c r="BN71" s="721"/>
      <c r="BO71" s="721"/>
      <c r="BP71" s="721"/>
      <c r="BQ71" s="856"/>
      <c r="BR71" s="856"/>
    </row>
    <row r="72" spans="1:70" ht="30" customHeight="1">
      <c r="A72" s="640">
        <v>64</v>
      </c>
      <c r="B72" s="721"/>
      <c r="C72" s="721"/>
      <c r="D72" s="721"/>
      <c r="E72" s="744"/>
      <c r="F72" s="959" t="str">
        <f t="shared" si="0"/>
        <v/>
      </c>
      <c r="G72" s="960" t="str">
        <f t="shared" si="1"/>
        <v/>
      </c>
      <c r="H72" s="715"/>
      <c r="I72" s="715"/>
      <c r="J72" s="741"/>
      <c r="K72" s="741"/>
      <c r="L72" s="741"/>
      <c r="M72" s="741"/>
      <c r="N72" s="723" t="str">
        <f>IF(I72="","",VLOOKUP(I72,記入シート1!$BO$2:$BP$49,2,FALSE))</f>
        <v/>
      </c>
      <c r="O72" s="741"/>
      <c r="P72" s="741"/>
      <c r="Q72" s="741"/>
      <c r="R72" s="716"/>
      <c r="S72" s="721"/>
      <c r="T72" s="715"/>
      <c r="U72" s="770"/>
      <c r="V72" s="771" t="s">
        <v>1833</v>
      </c>
      <c r="W72" s="772"/>
      <c r="X72" s="771" t="s">
        <v>1723</v>
      </c>
      <c r="Y72" s="772"/>
      <c r="Z72" s="771" t="s">
        <v>1833</v>
      </c>
      <c r="AA72" s="773"/>
      <c r="AB72" s="717"/>
      <c r="AC72" s="718"/>
      <c r="AD72" s="718"/>
      <c r="AE72" s="718"/>
      <c r="AF72" s="718"/>
      <c r="AG72" s="718"/>
      <c r="AH72" s="718"/>
      <c r="AI72" s="719"/>
      <c r="AJ72" s="715"/>
      <c r="AK72" s="723" t="str">
        <f t="shared" si="3"/>
        <v/>
      </c>
      <c r="AL72" s="720"/>
      <c r="AM72" s="720"/>
      <c r="AN72" s="720"/>
      <c r="AO72" s="720"/>
      <c r="AP72" s="715"/>
      <c r="AQ72" s="715"/>
      <c r="AR72" s="715"/>
      <c r="AS72" s="715"/>
      <c r="AT72" s="741"/>
      <c r="AU72" s="741"/>
      <c r="AV72" s="742"/>
      <c r="AW72" s="743"/>
      <c r="AX72" s="742"/>
      <c r="AY72" s="743"/>
      <c r="AZ72" s="721"/>
      <c r="BA72" s="721"/>
      <c r="BB72" s="742"/>
      <c r="BC72" s="743"/>
      <c r="BD72" s="742"/>
      <c r="BE72" s="743"/>
      <c r="BF72" s="721"/>
      <c r="BG72" s="721"/>
      <c r="BH72" s="715"/>
      <c r="BI72" s="721"/>
      <c r="BJ72" s="721"/>
      <c r="BK72" s="721"/>
      <c r="BL72" s="721"/>
      <c r="BM72" s="715"/>
      <c r="BN72" s="721"/>
      <c r="BO72" s="721"/>
      <c r="BP72" s="721"/>
      <c r="BQ72" s="856"/>
      <c r="BR72" s="856"/>
    </row>
    <row r="73" spans="1:70" ht="30" customHeight="1">
      <c r="A73" s="640">
        <v>65</v>
      </c>
      <c r="B73" s="721"/>
      <c r="C73" s="721"/>
      <c r="D73" s="721"/>
      <c r="E73" s="744"/>
      <c r="F73" s="959" t="str">
        <f t="shared" si="0"/>
        <v/>
      </c>
      <c r="G73" s="960" t="str">
        <f t="shared" si="1"/>
        <v/>
      </c>
      <c r="H73" s="715"/>
      <c r="I73" s="715"/>
      <c r="J73" s="741"/>
      <c r="K73" s="741"/>
      <c r="L73" s="741"/>
      <c r="M73" s="741"/>
      <c r="N73" s="723" t="str">
        <f>IF(I73="","",VLOOKUP(I73,記入シート1!$BO$2:$BP$49,2,FALSE))</f>
        <v/>
      </c>
      <c r="O73" s="741"/>
      <c r="P73" s="741"/>
      <c r="Q73" s="741"/>
      <c r="R73" s="716"/>
      <c r="S73" s="721"/>
      <c r="T73" s="715"/>
      <c r="U73" s="770"/>
      <c r="V73" s="771" t="s">
        <v>1833</v>
      </c>
      <c r="W73" s="772"/>
      <c r="X73" s="771" t="s">
        <v>1723</v>
      </c>
      <c r="Y73" s="772"/>
      <c r="Z73" s="771" t="s">
        <v>1833</v>
      </c>
      <c r="AA73" s="773"/>
      <c r="AB73" s="717"/>
      <c r="AC73" s="718"/>
      <c r="AD73" s="718"/>
      <c r="AE73" s="718"/>
      <c r="AF73" s="718"/>
      <c r="AG73" s="718"/>
      <c r="AH73" s="718"/>
      <c r="AI73" s="719"/>
      <c r="AJ73" s="715"/>
      <c r="AK73" s="723" t="str">
        <f t="shared" si="3"/>
        <v/>
      </c>
      <c r="AL73" s="720"/>
      <c r="AM73" s="720"/>
      <c r="AN73" s="720"/>
      <c r="AO73" s="720"/>
      <c r="AP73" s="715"/>
      <c r="AQ73" s="715"/>
      <c r="AR73" s="715"/>
      <c r="AS73" s="715"/>
      <c r="AT73" s="741"/>
      <c r="AU73" s="741"/>
      <c r="AV73" s="742"/>
      <c r="AW73" s="743"/>
      <c r="AX73" s="742"/>
      <c r="AY73" s="743"/>
      <c r="AZ73" s="721"/>
      <c r="BA73" s="721"/>
      <c r="BB73" s="742"/>
      <c r="BC73" s="743"/>
      <c r="BD73" s="742"/>
      <c r="BE73" s="743"/>
      <c r="BF73" s="721"/>
      <c r="BG73" s="721"/>
      <c r="BH73" s="715"/>
      <c r="BI73" s="721"/>
      <c r="BJ73" s="721"/>
      <c r="BK73" s="721"/>
      <c r="BL73" s="721"/>
      <c r="BM73" s="715"/>
      <c r="BN73" s="721"/>
      <c r="BO73" s="721"/>
      <c r="BP73" s="721"/>
      <c r="BQ73" s="856"/>
      <c r="BR73" s="856"/>
    </row>
    <row r="74" spans="1:70" ht="30" customHeight="1">
      <c r="A74" s="640">
        <v>66</v>
      </c>
      <c r="B74" s="721"/>
      <c r="C74" s="721"/>
      <c r="D74" s="721"/>
      <c r="E74" s="744"/>
      <c r="F74" s="959" t="str">
        <f t="shared" si="0"/>
        <v/>
      </c>
      <c r="G74" s="960" t="str">
        <f t="shared" si="1"/>
        <v/>
      </c>
      <c r="H74" s="715"/>
      <c r="I74" s="715"/>
      <c r="J74" s="741"/>
      <c r="K74" s="741"/>
      <c r="L74" s="741"/>
      <c r="M74" s="741"/>
      <c r="N74" s="723" t="str">
        <f>IF(I74="","",VLOOKUP(I74,記入シート1!$BO$2:$BP$49,2,FALSE))</f>
        <v/>
      </c>
      <c r="O74" s="741"/>
      <c r="P74" s="741"/>
      <c r="Q74" s="741"/>
      <c r="R74" s="716"/>
      <c r="S74" s="721"/>
      <c r="T74" s="715"/>
      <c r="U74" s="770"/>
      <c r="V74" s="771" t="s">
        <v>1833</v>
      </c>
      <c r="W74" s="772"/>
      <c r="X74" s="771" t="s">
        <v>1723</v>
      </c>
      <c r="Y74" s="772"/>
      <c r="Z74" s="771" t="s">
        <v>1833</v>
      </c>
      <c r="AA74" s="773"/>
      <c r="AB74" s="717"/>
      <c r="AC74" s="718"/>
      <c r="AD74" s="718"/>
      <c r="AE74" s="718"/>
      <c r="AF74" s="718"/>
      <c r="AG74" s="718"/>
      <c r="AH74" s="718"/>
      <c r="AI74" s="719"/>
      <c r="AJ74" s="715"/>
      <c r="AK74" s="723" t="str">
        <f t="shared" si="3"/>
        <v/>
      </c>
      <c r="AL74" s="720"/>
      <c r="AM74" s="720"/>
      <c r="AN74" s="720"/>
      <c r="AO74" s="720"/>
      <c r="AP74" s="715"/>
      <c r="AQ74" s="715"/>
      <c r="AR74" s="715"/>
      <c r="AS74" s="715"/>
      <c r="AT74" s="741"/>
      <c r="AU74" s="741"/>
      <c r="AV74" s="742"/>
      <c r="AW74" s="743"/>
      <c r="AX74" s="742"/>
      <c r="AY74" s="743"/>
      <c r="AZ74" s="721"/>
      <c r="BA74" s="721"/>
      <c r="BB74" s="742"/>
      <c r="BC74" s="743"/>
      <c r="BD74" s="742"/>
      <c r="BE74" s="743"/>
      <c r="BF74" s="721"/>
      <c r="BG74" s="721"/>
      <c r="BH74" s="715"/>
      <c r="BI74" s="721"/>
      <c r="BJ74" s="721"/>
      <c r="BK74" s="721"/>
      <c r="BL74" s="721"/>
      <c r="BM74" s="715"/>
      <c r="BN74" s="721"/>
      <c r="BO74" s="721"/>
      <c r="BP74" s="721"/>
      <c r="BQ74" s="856"/>
      <c r="BR74" s="856"/>
    </row>
    <row r="75" spans="1:70" ht="30" customHeight="1">
      <c r="A75" s="640">
        <v>67</v>
      </c>
      <c r="B75" s="721"/>
      <c r="C75" s="721"/>
      <c r="D75" s="721"/>
      <c r="E75" s="744"/>
      <c r="F75" s="959" t="str">
        <f t="shared" ref="F75:F138" si="4">IF(B75="","",F$9)</f>
        <v/>
      </c>
      <c r="G75" s="960" t="str">
        <f t="shared" ref="G75:G138" si="5">IF(B75="","",G$9)</f>
        <v/>
      </c>
      <c r="H75" s="715"/>
      <c r="I75" s="715"/>
      <c r="J75" s="741"/>
      <c r="K75" s="741"/>
      <c r="L75" s="741"/>
      <c r="M75" s="741"/>
      <c r="N75" s="723" t="str">
        <f>IF(I75="","",VLOOKUP(I75,記入シート1!$BO$2:$BP$49,2,FALSE))</f>
        <v/>
      </c>
      <c r="O75" s="741"/>
      <c r="P75" s="741"/>
      <c r="Q75" s="741"/>
      <c r="R75" s="716"/>
      <c r="S75" s="721"/>
      <c r="T75" s="715"/>
      <c r="U75" s="770"/>
      <c r="V75" s="771" t="s">
        <v>1833</v>
      </c>
      <c r="W75" s="772"/>
      <c r="X75" s="771" t="s">
        <v>1723</v>
      </c>
      <c r="Y75" s="772"/>
      <c r="Z75" s="771" t="s">
        <v>1833</v>
      </c>
      <c r="AA75" s="773"/>
      <c r="AB75" s="717"/>
      <c r="AC75" s="718"/>
      <c r="AD75" s="718"/>
      <c r="AE75" s="718"/>
      <c r="AF75" s="718"/>
      <c r="AG75" s="718"/>
      <c r="AH75" s="718"/>
      <c r="AI75" s="719"/>
      <c r="AJ75" s="715"/>
      <c r="AK75" s="723" t="str">
        <f t="shared" si="3"/>
        <v/>
      </c>
      <c r="AL75" s="720"/>
      <c r="AM75" s="720"/>
      <c r="AN75" s="720"/>
      <c r="AO75" s="720"/>
      <c r="AP75" s="715"/>
      <c r="AQ75" s="715"/>
      <c r="AR75" s="715"/>
      <c r="AS75" s="715"/>
      <c r="AT75" s="741"/>
      <c r="AU75" s="741"/>
      <c r="AV75" s="742"/>
      <c r="AW75" s="743"/>
      <c r="AX75" s="742"/>
      <c r="AY75" s="743"/>
      <c r="AZ75" s="721"/>
      <c r="BA75" s="721"/>
      <c r="BB75" s="742"/>
      <c r="BC75" s="743"/>
      <c r="BD75" s="742"/>
      <c r="BE75" s="743"/>
      <c r="BF75" s="721"/>
      <c r="BG75" s="721"/>
      <c r="BH75" s="715"/>
      <c r="BI75" s="721"/>
      <c r="BJ75" s="721"/>
      <c r="BK75" s="721"/>
      <c r="BL75" s="721"/>
      <c r="BM75" s="715"/>
      <c r="BN75" s="721"/>
      <c r="BO75" s="721"/>
      <c r="BP75" s="721"/>
      <c r="BQ75" s="856"/>
      <c r="BR75" s="856"/>
    </row>
    <row r="76" spans="1:70" ht="30" customHeight="1">
      <c r="A76" s="640">
        <v>68</v>
      </c>
      <c r="B76" s="721"/>
      <c r="C76" s="721"/>
      <c r="D76" s="721"/>
      <c r="E76" s="744"/>
      <c r="F76" s="959" t="str">
        <f t="shared" si="4"/>
        <v/>
      </c>
      <c r="G76" s="960" t="str">
        <f t="shared" si="5"/>
        <v/>
      </c>
      <c r="H76" s="715"/>
      <c r="I76" s="715"/>
      <c r="J76" s="741"/>
      <c r="K76" s="741"/>
      <c r="L76" s="741"/>
      <c r="M76" s="741"/>
      <c r="N76" s="723" t="str">
        <f>IF(I76="","",VLOOKUP(I76,記入シート1!$BO$2:$BP$49,2,FALSE))</f>
        <v/>
      </c>
      <c r="O76" s="741"/>
      <c r="P76" s="741"/>
      <c r="Q76" s="741"/>
      <c r="R76" s="716"/>
      <c r="S76" s="721"/>
      <c r="T76" s="715"/>
      <c r="U76" s="770"/>
      <c r="V76" s="771" t="s">
        <v>1833</v>
      </c>
      <c r="W76" s="772"/>
      <c r="X76" s="771" t="s">
        <v>1723</v>
      </c>
      <c r="Y76" s="772"/>
      <c r="Z76" s="771" t="s">
        <v>1833</v>
      </c>
      <c r="AA76" s="773"/>
      <c r="AB76" s="717"/>
      <c r="AC76" s="718"/>
      <c r="AD76" s="718"/>
      <c r="AE76" s="718"/>
      <c r="AF76" s="718"/>
      <c r="AG76" s="718"/>
      <c r="AH76" s="718"/>
      <c r="AI76" s="719"/>
      <c r="AJ76" s="715"/>
      <c r="AK76" s="723" t="str">
        <f t="shared" si="3"/>
        <v/>
      </c>
      <c r="AL76" s="720"/>
      <c r="AM76" s="720"/>
      <c r="AN76" s="720"/>
      <c r="AO76" s="720"/>
      <c r="AP76" s="715"/>
      <c r="AQ76" s="715"/>
      <c r="AR76" s="715"/>
      <c r="AS76" s="715"/>
      <c r="AT76" s="741"/>
      <c r="AU76" s="741"/>
      <c r="AV76" s="742"/>
      <c r="AW76" s="743"/>
      <c r="AX76" s="742"/>
      <c r="AY76" s="743"/>
      <c r="AZ76" s="721"/>
      <c r="BA76" s="721"/>
      <c r="BB76" s="742"/>
      <c r="BC76" s="743"/>
      <c r="BD76" s="742"/>
      <c r="BE76" s="743"/>
      <c r="BF76" s="721"/>
      <c r="BG76" s="721"/>
      <c r="BH76" s="715"/>
      <c r="BI76" s="721"/>
      <c r="BJ76" s="721"/>
      <c r="BK76" s="721"/>
      <c r="BL76" s="721"/>
      <c r="BM76" s="715"/>
      <c r="BN76" s="721"/>
      <c r="BO76" s="721"/>
      <c r="BP76" s="721"/>
      <c r="BQ76" s="856"/>
      <c r="BR76" s="856"/>
    </row>
    <row r="77" spans="1:70" ht="30" customHeight="1">
      <c r="A77" s="640">
        <v>69</v>
      </c>
      <c r="B77" s="721"/>
      <c r="C77" s="721"/>
      <c r="D77" s="721"/>
      <c r="E77" s="744"/>
      <c r="F77" s="959" t="str">
        <f t="shared" si="4"/>
        <v/>
      </c>
      <c r="G77" s="960" t="str">
        <f t="shared" si="5"/>
        <v/>
      </c>
      <c r="H77" s="715"/>
      <c r="I77" s="715"/>
      <c r="J77" s="741"/>
      <c r="K77" s="741"/>
      <c r="L77" s="741"/>
      <c r="M77" s="741"/>
      <c r="N77" s="723" t="str">
        <f>IF(I77="","",VLOOKUP(I77,記入シート1!$BO$2:$BP$49,2,FALSE))</f>
        <v/>
      </c>
      <c r="O77" s="741"/>
      <c r="P77" s="741"/>
      <c r="Q77" s="741"/>
      <c r="R77" s="716"/>
      <c r="S77" s="721"/>
      <c r="T77" s="715"/>
      <c r="U77" s="770"/>
      <c r="V77" s="771" t="s">
        <v>1833</v>
      </c>
      <c r="W77" s="772"/>
      <c r="X77" s="771" t="s">
        <v>1723</v>
      </c>
      <c r="Y77" s="772"/>
      <c r="Z77" s="771" t="s">
        <v>1833</v>
      </c>
      <c r="AA77" s="773"/>
      <c r="AB77" s="717"/>
      <c r="AC77" s="718"/>
      <c r="AD77" s="718"/>
      <c r="AE77" s="718"/>
      <c r="AF77" s="718"/>
      <c r="AG77" s="718"/>
      <c r="AH77" s="718"/>
      <c r="AI77" s="719"/>
      <c r="AJ77" s="715"/>
      <c r="AK77" s="723" t="str">
        <f t="shared" si="3"/>
        <v/>
      </c>
      <c r="AL77" s="720"/>
      <c r="AM77" s="720"/>
      <c r="AN77" s="720"/>
      <c r="AO77" s="720"/>
      <c r="AP77" s="715"/>
      <c r="AQ77" s="715"/>
      <c r="AR77" s="715"/>
      <c r="AS77" s="715"/>
      <c r="AT77" s="741"/>
      <c r="AU77" s="741"/>
      <c r="AV77" s="742"/>
      <c r="AW77" s="743"/>
      <c r="AX77" s="742"/>
      <c r="AY77" s="743"/>
      <c r="AZ77" s="721"/>
      <c r="BA77" s="721"/>
      <c r="BB77" s="742"/>
      <c r="BC77" s="743"/>
      <c r="BD77" s="742"/>
      <c r="BE77" s="743"/>
      <c r="BF77" s="721"/>
      <c r="BG77" s="721"/>
      <c r="BH77" s="715"/>
      <c r="BI77" s="721"/>
      <c r="BJ77" s="721"/>
      <c r="BK77" s="721"/>
      <c r="BL77" s="721"/>
      <c r="BM77" s="715"/>
      <c r="BN77" s="721"/>
      <c r="BO77" s="721"/>
      <c r="BP77" s="721"/>
      <c r="BQ77" s="856"/>
      <c r="BR77" s="856"/>
    </row>
    <row r="78" spans="1:70" ht="30" customHeight="1">
      <c r="A78" s="640">
        <v>70</v>
      </c>
      <c r="B78" s="721"/>
      <c r="C78" s="721"/>
      <c r="D78" s="721"/>
      <c r="E78" s="744"/>
      <c r="F78" s="959" t="str">
        <f t="shared" si="4"/>
        <v/>
      </c>
      <c r="G78" s="960" t="str">
        <f t="shared" si="5"/>
        <v/>
      </c>
      <c r="H78" s="715"/>
      <c r="I78" s="715"/>
      <c r="J78" s="741"/>
      <c r="K78" s="741"/>
      <c r="L78" s="741"/>
      <c r="M78" s="741"/>
      <c r="N78" s="723" t="str">
        <f>IF(I78="","",VLOOKUP(I78,記入シート1!$BO$2:$BP$49,2,FALSE))</f>
        <v/>
      </c>
      <c r="O78" s="741"/>
      <c r="P78" s="741"/>
      <c r="Q78" s="741"/>
      <c r="R78" s="716"/>
      <c r="S78" s="721"/>
      <c r="T78" s="715"/>
      <c r="U78" s="770"/>
      <c r="V78" s="771" t="s">
        <v>1833</v>
      </c>
      <c r="W78" s="772"/>
      <c r="X78" s="771" t="s">
        <v>1723</v>
      </c>
      <c r="Y78" s="772"/>
      <c r="Z78" s="771" t="s">
        <v>1833</v>
      </c>
      <c r="AA78" s="773"/>
      <c r="AB78" s="717"/>
      <c r="AC78" s="718"/>
      <c r="AD78" s="718"/>
      <c r="AE78" s="718"/>
      <c r="AF78" s="718"/>
      <c r="AG78" s="718"/>
      <c r="AH78" s="718"/>
      <c r="AI78" s="719"/>
      <c r="AJ78" s="715"/>
      <c r="AK78" s="723" t="str">
        <f t="shared" si="3"/>
        <v/>
      </c>
      <c r="AL78" s="720"/>
      <c r="AM78" s="720"/>
      <c r="AN78" s="720"/>
      <c r="AO78" s="720"/>
      <c r="AP78" s="715"/>
      <c r="AQ78" s="715"/>
      <c r="AR78" s="715"/>
      <c r="AS78" s="715"/>
      <c r="AT78" s="741"/>
      <c r="AU78" s="741"/>
      <c r="AV78" s="742"/>
      <c r="AW78" s="743"/>
      <c r="AX78" s="742"/>
      <c r="AY78" s="743"/>
      <c r="AZ78" s="721"/>
      <c r="BA78" s="721"/>
      <c r="BB78" s="742"/>
      <c r="BC78" s="743"/>
      <c r="BD78" s="742"/>
      <c r="BE78" s="743"/>
      <c r="BF78" s="721"/>
      <c r="BG78" s="721"/>
      <c r="BH78" s="715"/>
      <c r="BI78" s="721"/>
      <c r="BJ78" s="721"/>
      <c r="BK78" s="721"/>
      <c r="BL78" s="721"/>
      <c r="BM78" s="715"/>
      <c r="BN78" s="721"/>
      <c r="BO78" s="721"/>
      <c r="BP78" s="721"/>
      <c r="BQ78" s="856"/>
      <c r="BR78" s="856"/>
    </row>
    <row r="79" spans="1:70" ht="30" customHeight="1">
      <c r="A79" s="640">
        <v>71</v>
      </c>
      <c r="B79" s="721"/>
      <c r="C79" s="721"/>
      <c r="D79" s="721"/>
      <c r="E79" s="744"/>
      <c r="F79" s="959" t="str">
        <f t="shared" si="4"/>
        <v/>
      </c>
      <c r="G79" s="960" t="str">
        <f t="shared" si="5"/>
        <v/>
      </c>
      <c r="H79" s="715"/>
      <c r="I79" s="715"/>
      <c r="J79" s="741"/>
      <c r="K79" s="741"/>
      <c r="L79" s="741"/>
      <c r="M79" s="741"/>
      <c r="N79" s="723" t="str">
        <f>IF(I79="","",VLOOKUP(I79,記入シート1!$BO$2:$BP$49,2,FALSE))</f>
        <v/>
      </c>
      <c r="O79" s="741"/>
      <c r="P79" s="741"/>
      <c r="Q79" s="741"/>
      <c r="R79" s="716"/>
      <c r="S79" s="721"/>
      <c r="T79" s="715"/>
      <c r="U79" s="770"/>
      <c r="V79" s="771" t="s">
        <v>1833</v>
      </c>
      <c r="W79" s="772"/>
      <c r="X79" s="771" t="s">
        <v>1723</v>
      </c>
      <c r="Y79" s="772"/>
      <c r="Z79" s="771" t="s">
        <v>1833</v>
      </c>
      <c r="AA79" s="773"/>
      <c r="AB79" s="717"/>
      <c r="AC79" s="718"/>
      <c r="AD79" s="718"/>
      <c r="AE79" s="718"/>
      <c r="AF79" s="718"/>
      <c r="AG79" s="718"/>
      <c r="AH79" s="718"/>
      <c r="AI79" s="719"/>
      <c r="AJ79" s="715"/>
      <c r="AK79" s="723" t="str">
        <f t="shared" si="3"/>
        <v/>
      </c>
      <c r="AL79" s="720"/>
      <c r="AM79" s="720"/>
      <c r="AN79" s="720"/>
      <c r="AO79" s="720"/>
      <c r="AP79" s="715"/>
      <c r="AQ79" s="715"/>
      <c r="AR79" s="715"/>
      <c r="AS79" s="715"/>
      <c r="AT79" s="741"/>
      <c r="AU79" s="741"/>
      <c r="AV79" s="742"/>
      <c r="AW79" s="743"/>
      <c r="AX79" s="742"/>
      <c r="AY79" s="743"/>
      <c r="AZ79" s="721"/>
      <c r="BA79" s="721"/>
      <c r="BB79" s="742"/>
      <c r="BC79" s="743"/>
      <c r="BD79" s="742"/>
      <c r="BE79" s="743"/>
      <c r="BF79" s="721"/>
      <c r="BG79" s="721"/>
      <c r="BH79" s="715"/>
      <c r="BI79" s="721"/>
      <c r="BJ79" s="721"/>
      <c r="BK79" s="721"/>
      <c r="BL79" s="721"/>
      <c r="BM79" s="715"/>
      <c r="BN79" s="721"/>
      <c r="BO79" s="721"/>
      <c r="BP79" s="721"/>
      <c r="BQ79" s="856"/>
      <c r="BR79" s="856"/>
    </row>
    <row r="80" spans="1:70" ht="30" customHeight="1">
      <c r="A80" s="640">
        <v>72</v>
      </c>
      <c r="B80" s="721"/>
      <c r="C80" s="721"/>
      <c r="D80" s="721"/>
      <c r="E80" s="744"/>
      <c r="F80" s="959" t="str">
        <f t="shared" si="4"/>
        <v/>
      </c>
      <c r="G80" s="960" t="str">
        <f t="shared" si="5"/>
        <v/>
      </c>
      <c r="H80" s="715"/>
      <c r="I80" s="715"/>
      <c r="J80" s="741"/>
      <c r="K80" s="741"/>
      <c r="L80" s="741"/>
      <c r="M80" s="741"/>
      <c r="N80" s="723" t="str">
        <f>IF(I80="","",VLOOKUP(I80,記入シート1!$BO$2:$BP$49,2,FALSE))</f>
        <v/>
      </c>
      <c r="O80" s="741"/>
      <c r="P80" s="741"/>
      <c r="Q80" s="741"/>
      <c r="R80" s="716"/>
      <c r="S80" s="721"/>
      <c r="T80" s="715"/>
      <c r="U80" s="770"/>
      <c r="V80" s="771" t="s">
        <v>1833</v>
      </c>
      <c r="W80" s="772"/>
      <c r="X80" s="771" t="s">
        <v>1723</v>
      </c>
      <c r="Y80" s="772"/>
      <c r="Z80" s="771" t="s">
        <v>1833</v>
      </c>
      <c r="AA80" s="773"/>
      <c r="AB80" s="717"/>
      <c r="AC80" s="718"/>
      <c r="AD80" s="718"/>
      <c r="AE80" s="718"/>
      <c r="AF80" s="718"/>
      <c r="AG80" s="718"/>
      <c r="AH80" s="718"/>
      <c r="AI80" s="719"/>
      <c r="AJ80" s="715"/>
      <c r="AK80" s="723" t="str">
        <f t="shared" si="3"/>
        <v/>
      </c>
      <c r="AL80" s="720"/>
      <c r="AM80" s="720"/>
      <c r="AN80" s="720"/>
      <c r="AO80" s="720"/>
      <c r="AP80" s="715"/>
      <c r="AQ80" s="715"/>
      <c r="AR80" s="715"/>
      <c r="AS80" s="715"/>
      <c r="AT80" s="741"/>
      <c r="AU80" s="741"/>
      <c r="AV80" s="742"/>
      <c r="AW80" s="743"/>
      <c r="AX80" s="742"/>
      <c r="AY80" s="743"/>
      <c r="AZ80" s="721"/>
      <c r="BA80" s="721"/>
      <c r="BB80" s="742"/>
      <c r="BC80" s="743"/>
      <c r="BD80" s="742"/>
      <c r="BE80" s="743"/>
      <c r="BF80" s="721"/>
      <c r="BG80" s="721"/>
      <c r="BH80" s="715"/>
      <c r="BI80" s="721"/>
      <c r="BJ80" s="721"/>
      <c r="BK80" s="721"/>
      <c r="BL80" s="721"/>
      <c r="BM80" s="715"/>
      <c r="BN80" s="721"/>
      <c r="BO80" s="721"/>
      <c r="BP80" s="721"/>
      <c r="BQ80" s="856"/>
      <c r="BR80" s="856"/>
    </row>
    <row r="81" spans="1:70" ht="30" customHeight="1">
      <c r="A81" s="640">
        <v>73</v>
      </c>
      <c r="B81" s="721"/>
      <c r="C81" s="721"/>
      <c r="D81" s="721"/>
      <c r="E81" s="744"/>
      <c r="F81" s="959" t="str">
        <f t="shared" si="4"/>
        <v/>
      </c>
      <c r="G81" s="960" t="str">
        <f t="shared" si="5"/>
        <v/>
      </c>
      <c r="H81" s="715"/>
      <c r="I81" s="715"/>
      <c r="J81" s="741"/>
      <c r="K81" s="741"/>
      <c r="L81" s="741"/>
      <c r="M81" s="741"/>
      <c r="N81" s="723" t="str">
        <f>IF(I81="","",VLOOKUP(I81,記入シート1!$BO$2:$BP$49,2,FALSE))</f>
        <v/>
      </c>
      <c r="O81" s="741"/>
      <c r="P81" s="741"/>
      <c r="Q81" s="741"/>
      <c r="R81" s="716"/>
      <c r="S81" s="721"/>
      <c r="T81" s="715"/>
      <c r="U81" s="770"/>
      <c r="V81" s="771" t="s">
        <v>1833</v>
      </c>
      <c r="W81" s="772"/>
      <c r="X81" s="771" t="s">
        <v>1723</v>
      </c>
      <c r="Y81" s="772"/>
      <c r="Z81" s="771" t="s">
        <v>1833</v>
      </c>
      <c r="AA81" s="773"/>
      <c r="AB81" s="717"/>
      <c r="AC81" s="718"/>
      <c r="AD81" s="718"/>
      <c r="AE81" s="718"/>
      <c r="AF81" s="718"/>
      <c r="AG81" s="718"/>
      <c r="AH81" s="718"/>
      <c r="AI81" s="719"/>
      <c r="AJ81" s="715"/>
      <c r="AK81" s="723" t="str">
        <f t="shared" si="3"/>
        <v/>
      </c>
      <c r="AL81" s="720"/>
      <c r="AM81" s="720"/>
      <c r="AN81" s="720"/>
      <c r="AO81" s="720"/>
      <c r="AP81" s="715"/>
      <c r="AQ81" s="715"/>
      <c r="AR81" s="715"/>
      <c r="AS81" s="715"/>
      <c r="AT81" s="741"/>
      <c r="AU81" s="741"/>
      <c r="AV81" s="742"/>
      <c r="AW81" s="743"/>
      <c r="AX81" s="742"/>
      <c r="AY81" s="743"/>
      <c r="AZ81" s="721"/>
      <c r="BA81" s="721"/>
      <c r="BB81" s="742"/>
      <c r="BC81" s="743"/>
      <c r="BD81" s="742"/>
      <c r="BE81" s="743"/>
      <c r="BF81" s="721"/>
      <c r="BG81" s="721"/>
      <c r="BH81" s="715"/>
      <c r="BI81" s="721"/>
      <c r="BJ81" s="721"/>
      <c r="BK81" s="721"/>
      <c r="BL81" s="721"/>
      <c r="BM81" s="715"/>
      <c r="BN81" s="721"/>
      <c r="BO81" s="721"/>
      <c r="BP81" s="721"/>
      <c r="BQ81" s="856"/>
      <c r="BR81" s="856"/>
    </row>
    <row r="82" spans="1:70" ht="30" customHeight="1">
      <c r="A82" s="640">
        <v>74</v>
      </c>
      <c r="B82" s="721"/>
      <c r="C82" s="721"/>
      <c r="D82" s="721"/>
      <c r="E82" s="744"/>
      <c r="F82" s="959" t="str">
        <f t="shared" si="4"/>
        <v/>
      </c>
      <c r="G82" s="960" t="str">
        <f t="shared" si="5"/>
        <v/>
      </c>
      <c r="H82" s="715"/>
      <c r="I82" s="715"/>
      <c r="J82" s="741"/>
      <c r="K82" s="741"/>
      <c r="L82" s="741"/>
      <c r="M82" s="741"/>
      <c r="N82" s="723" t="str">
        <f>IF(I82="","",VLOOKUP(I82,記入シート1!$BO$2:$BP$49,2,FALSE))</f>
        <v/>
      </c>
      <c r="O82" s="741"/>
      <c r="P82" s="741"/>
      <c r="Q82" s="741"/>
      <c r="R82" s="716"/>
      <c r="S82" s="721"/>
      <c r="T82" s="715"/>
      <c r="U82" s="770"/>
      <c r="V82" s="771" t="s">
        <v>1833</v>
      </c>
      <c r="W82" s="772"/>
      <c r="X82" s="771" t="s">
        <v>1723</v>
      </c>
      <c r="Y82" s="772"/>
      <c r="Z82" s="771" t="s">
        <v>1833</v>
      </c>
      <c r="AA82" s="773"/>
      <c r="AB82" s="717"/>
      <c r="AC82" s="718"/>
      <c r="AD82" s="718"/>
      <c r="AE82" s="718"/>
      <c r="AF82" s="718"/>
      <c r="AG82" s="718"/>
      <c r="AH82" s="718"/>
      <c r="AI82" s="719"/>
      <c r="AJ82" s="715"/>
      <c r="AK82" s="723" t="str">
        <f t="shared" si="3"/>
        <v/>
      </c>
      <c r="AL82" s="720"/>
      <c r="AM82" s="720"/>
      <c r="AN82" s="720"/>
      <c r="AO82" s="720"/>
      <c r="AP82" s="715"/>
      <c r="AQ82" s="715"/>
      <c r="AR82" s="715"/>
      <c r="AS82" s="715"/>
      <c r="AT82" s="741"/>
      <c r="AU82" s="741"/>
      <c r="AV82" s="742"/>
      <c r="AW82" s="743"/>
      <c r="AX82" s="742"/>
      <c r="AY82" s="743"/>
      <c r="AZ82" s="721"/>
      <c r="BA82" s="721"/>
      <c r="BB82" s="742"/>
      <c r="BC82" s="743"/>
      <c r="BD82" s="742"/>
      <c r="BE82" s="743"/>
      <c r="BF82" s="721"/>
      <c r="BG82" s="721"/>
      <c r="BH82" s="715"/>
      <c r="BI82" s="721"/>
      <c r="BJ82" s="721"/>
      <c r="BK82" s="721"/>
      <c r="BL82" s="721"/>
      <c r="BM82" s="715"/>
      <c r="BN82" s="721"/>
      <c r="BO82" s="721"/>
      <c r="BP82" s="721"/>
      <c r="BQ82" s="856"/>
      <c r="BR82" s="856"/>
    </row>
    <row r="83" spans="1:70" ht="30" customHeight="1">
      <c r="A83" s="640">
        <v>75</v>
      </c>
      <c r="B83" s="721"/>
      <c r="C83" s="721"/>
      <c r="D83" s="721"/>
      <c r="E83" s="744"/>
      <c r="F83" s="959" t="str">
        <f t="shared" si="4"/>
        <v/>
      </c>
      <c r="G83" s="960" t="str">
        <f t="shared" si="5"/>
        <v/>
      </c>
      <c r="H83" s="715"/>
      <c r="I83" s="715"/>
      <c r="J83" s="741"/>
      <c r="K83" s="741"/>
      <c r="L83" s="741"/>
      <c r="M83" s="741"/>
      <c r="N83" s="723" t="str">
        <f>IF(I83="","",VLOOKUP(I83,記入シート1!$BO$2:$BP$49,2,FALSE))</f>
        <v/>
      </c>
      <c r="O83" s="741"/>
      <c r="P83" s="741"/>
      <c r="Q83" s="741"/>
      <c r="R83" s="716"/>
      <c r="S83" s="721"/>
      <c r="T83" s="715"/>
      <c r="U83" s="770"/>
      <c r="V83" s="771" t="s">
        <v>1833</v>
      </c>
      <c r="W83" s="772"/>
      <c r="X83" s="771" t="s">
        <v>1723</v>
      </c>
      <c r="Y83" s="772"/>
      <c r="Z83" s="771" t="s">
        <v>1833</v>
      </c>
      <c r="AA83" s="773"/>
      <c r="AB83" s="717"/>
      <c r="AC83" s="718"/>
      <c r="AD83" s="718"/>
      <c r="AE83" s="718"/>
      <c r="AF83" s="718"/>
      <c r="AG83" s="718"/>
      <c r="AH83" s="718"/>
      <c r="AI83" s="719"/>
      <c r="AJ83" s="715"/>
      <c r="AK83" s="723" t="str">
        <f t="shared" si="3"/>
        <v/>
      </c>
      <c r="AL83" s="720"/>
      <c r="AM83" s="720"/>
      <c r="AN83" s="720"/>
      <c r="AO83" s="720"/>
      <c r="AP83" s="715"/>
      <c r="AQ83" s="715"/>
      <c r="AR83" s="715"/>
      <c r="AS83" s="715"/>
      <c r="AT83" s="741"/>
      <c r="AU83" s="741"/>
      <c r="AV83" s="742"/>
      <c r="AW83" s="743"/>
      <c r="AX83" s="742"/>
      <c r="AY83" s="743"/>
      <c r="AZ83" s="721"/>
      <c r="BA83" s="721"/>
      <c r="BB83" s="742"/>
      <c r="BC83" s="743"/>
      <c r="BD83" s="742"/>
      <c r="BE83" s="743"/>
      <c r="BF83" s="721"/>
      <c r="BG83" s="721"/>
      <c r="BH83" s="715"/>
      <c r="BI83" s="721"/>
      <c r="BJ83" s="721"/>
      <c r="BK83" s="721"/>
      <c r="BL83" s="721"/>
      <c r="BM83" s="715"/>
      <c r="BN83" s="721"/>
      <c r="BO83" s="721"/>
      <c r="BP83" s="721"/>
      <c r="BQ83" s="856"/>
      <c r="BR83" s="856"/>
    </row>
    <row r="84" spans="1:70" ht="30" customHeight="1">
      <c r="A84" s="640">
        <v>76</v>
      </c>
      <c r="B84" s="721"/>
      <c r="C84" s="721"/>
      <c r="D84" s="721"/>
      <c r="E84" s="744"/>
      <c r="F84" s="959" t="str">
        <f t="shared" si="4"/>
        <v/>
      </c>
      <c r="G84" s="960" t="str">
        <f t="shared" si="5"/>
        <v/>
      </c>
      <c r="H84" s="715"/>
      <c r="I84" s="715"/>
      <c r="J84" s="741"/>
      <c r="K84" s="741"/>
      <c r="L84" s="741"/>
      <c r="M84" s="741"/>
      <c r="N84" s="723" t="str">
        <f>IF(I84="","",VLOOKUP(I84,記入シート1!$BO$2:$BP$49,2,FALSE))</f>
        <v/>
      </c>
      <c r="O84" s="741"/>
      <c r="P84" s="741"/>
      <c r="Q84" s="741"/>
      <c r="R84" s="716"/>
      <c r="S84" s="721"/>
      <c r="T84" s="715"/>
      <c r="U84" s="770"/>
      <c r="V84" s="771" t="s">
        <v>1833</v>
      </c>
      <c r="W84" s="772"/>
      <c r="X84" s="771" t="s">
        <v>1723</v>
      </c>
      <c r="Y84" s="772"/>
      <c r="Z84" s="771" t="s">
        <v>1833</v>
      </c>
      <c r="AA84" s="773"/>
      <c r="AB84" s="717"/>
      <c r="AC84" s="718"/>
      <c r="AD84" s="718"/>
      <c r="AE84" s="718"/>
      <c r="AF84" s="718"/>
      <c r="AG84" s="718"/>
      <c r="AH84" s="718"/>
      <c r="AI84" s="719"/>
      <c r="AJ84" s="715"/>
      <c r="AK84" s="723" t="str">
        <f t="shared" si="3"/>
        <v/>
      </c>
      <c r="AL84" s="720"/>
      <c r="AM84" s="720"/>
      <c r="AN84" s="720"/>
      <c r="AO84" s="720"/>
      <c r="AP84" s="715"/>
      <c r="AQ84" s="715"/>
      <c r="AR84" s="715"/>
      <c r="AS84" s="715"/>
      <c r="AT84" s="741"/>
      <c r="AU84" s="741"/>
      <c r="AV84" s="742"/>
      <c r="AW84" s="743"/>
      <c r="AX84" s="742"/>
      <c r="AY84" s="743"/>
      <c r="AZ84" s="721"/>
      <c r="BA84" s="721"/>
      <c r="BB84" s="742"/>
      <c r="BC84" s="743"/>
      <c r="BD84" s="742"/>
      <c r="BE84" s="743"/>
      <c r="BF84" s="721"/>
      <c r="BG84" s="721"/>
      <c r="BH84" s="715"/>
      <c r="BI84" s="721"/>
      <c r="BJ84" s="721"/>
      <c r="BK84" s="721"/>
      <c r="BL84" s="721"/>
      <c r="BM84" s="715"/>
      <c r="BN84" s="721"/>
      <c r="BO84" s="721"/>
      <c r="BP84" s="721"/>
      <c r="BQ84" s="856"/>
      <c r="BR84" s="856"/>
    </row>
    <row r="85" spans="1:70" ht="30" customHeight="1">
      <c r="A85" s="640">
        <v>77</v>
      </c>
      <c r="B85" s="721"/>
      <c r="C85" s="721"/>
      <c r="D85" s="721"/>
      <c r="E85" s="744"/>
      <c r="F85" s="959" t="str">
        <f t="shared" si="4"/>
        <v/>
      </c>
      <c r="G85" s="960" t="str">
        <f t="shared" si="5"/>
        <v/>
      </c>
      <c r="H85" s="715"/>
      <c r="I85" s="715"/>
      <c r="J85" s="741"/>
      <c r="K85" s="741"/>
      <c r="L85" s="741"/>
      <c r="M85" s="741"/>
      <c r="N85" s="723" t="str">
        <f>IF(I85="","",VLOOKUP(I85,記入シート1!$BO$2:$BP$49,2,FALSE))</f>
        <v/>
      </c>
      <c r="O85" s="741"/>
      <c r="P85" s="741"/>
      <c r="Q85" s="741"/>
      <c r="R85" s="716"/>
      <c r="S85" s="721"/>
      <c r="T85" s="715"/>
      <c r="U85" s="770"/>
      <c r="V85" s="771" t="s">
        <v>1833</v>
      </c>
      <c r="W85" s="772"/>
      <c r="X85" s="771" t="s">
        <v>1723</v>
      </c>
      <c r="Y85" s="772"/>
      <c r="Z85" s="771" t="s">
        <v>1833</v>
      </c>
      <c r="AA85" s="773"/>
      <c r="AB85" s="717"/>
      <c r="AC85" s="718"/>
      <c r="AD85" s="718"/>
      <c r="AE85" s="718"/>
      <c r="AF85" s="718"/>
      <c r="AG85" s="718"/>
      <c r="AH85" s="718"/>
      <c r="AI85" s="719"/>
      <c r="AJ85" s="715"/>
      <c r="AK85" s="723" t="str">
        <f t="shared" si="3"/>
        <v/>
      </c>
      <c r="AL85" s="720"/>
      <c r="AM85" s="720"/>
      <c r="AN85" s="720"/>
      <c r="AO85" s="720"/>
      <c r="AP85" s="715"/>
      <c r="AQ85" s="715"/>
      <c r="AR85" s="715"/>
      <c r="AS85" s="715"/>
      <c r="AT85" s="741"/>
      <c r="AU85" s="741"/>
      <c r="AV85" s="742"/>
      <c r="AW85" s="743"/>
      <c r="AX85" s="742"/>
      <c r="AY85" s="743"/>
      <c r="AZ85" s="721"/>
      <c r="BA85" s="721"/>
      <c r="BB85" s="742"/>
      <c r="BC85" s="743"/>
      <c r="BD85" s="742"/>
      <c r="BE85" s="743"/>
      <c r="BF85" s="721"/>
      <c r="BG85" s="721"/>
      <c r="BH85" s="715"/>
      <c r="BI85" s="721"/>
      <c r="BJ85" s="721"/>
      <c r="BK85" s="721"/>
      <c r="BL85" s="721"/>
      <c r="BM85" s="715"/>
      <c r="BN85" s="721"/>
      <c r="BO85" s="721"/>
      <c r="BP85" s="721"/>
      <c r="BQ85" s="856"/>
      <c r="BR85" s="856"/>
    </row>
    <row r="86" spans="1:70" ht="30" customHeight="1">
      <c r="A86" s="640">
        <v>78</v>
      </c>
      <c r="B86" s="721"/>
      <c r="C86" s="721"/>
      <c r="D86" s="721"/>
      <c r="E86" s="744"/>
      <c r="F86" s="959" t="str">
        <f t="shared" si="4"/>
        <v/>
      </c>
      <c r="G86" s="960" t="str">
        <f t="shared" si="5"/>
        <v/>
      </c>
      <c r="H86" s="715"/>
      <c r="I86" s="715"/>
      <c r="J86" s="741"/>
      <c r="K86" s="741"/>
      <c r="L86" s="741"/>
      <c r="M86" s="741"/>
      <c r="N86" s="723" t="str">
        <f>IF(I86="","",VLOOKUP(I86,記入シート1!$BO$2:$BP$49,2,FALSE))</f>
        <v/>
      </c>
      <c r="O86" s="741"/>
      <c r="P86" s="741"/>
      <c r="Q86" s="741"/>
      <c r="R86" s="716"/>
      <c r="S86" s="721"/>
      <c r="T86" s="715"/>
      <c r="U86" s="770"/>
      <c r="V86" s="771" t="s">
        <v>1833</v>
      </c>
      <c r="W86" s="772"/>
      <c r="X86" s="771" t="s">
        <v>1723</v>
      </c>
      <c r="Y86" s="772"/>
      <c r="Z86" s="771" t="s">
        <v>1833</v>
      </c>
      <c r="AA86" s="773"/>
      <c r="AB86" s="717"/>
      <c r="AC86" s="718"/>
      <c r="AD86" s="718"/>
      <c r="AE86" s="718"/>
      <c r="AF86" s="718"/>
      <c r="AG86" s="718"/>
      <c r="AH86" s="718"/>
      <c r="AI86" s="719"/>
      <c r="AJ86" s="715"/>
      <c r="AK86" s="723" t="str">
        <f t="shared" si="3"/>
        <v/>
      </c>
      <c r="AL86" s="720"/>
      <c r="AM86" s="720"/>
      <c r="AN86" s="720"/>
      <c r="AO86" s="720"/>
      <c r="AP86" s="715"/>
      <c r="AQ86" s="715"/>
      <c r="AR86" s="715"/>
      <c r="AS86" s="715"/>
      <c r="AT86" s="741"/>
      <c r="AU86" s="741"/>
      <c r="AV86" s="742"/>
      <c r="AW86" s="743"/>
      <c r="AX86" s="742"/>
      <c r="AY86" s="743"/>
      <c r="AZ86" s="721"/>
      <c r="BA86" s="721"/>
      <c r="BB86" s="742"/>
      <c r="BC86" s="743"/>
      <c r="BD86" s="742"/>
      <c r="BE86" s="743"/>
      <c r="BF86" s="721"/>
      <c r="BG86" s="721"/>
      <c r="BH86" s="715"/>
      <c r="BI86" s="721"/>
      <c r="BJ86" s="721"/>
      <c r="BK86" s="721"/>
      <c r="BL86" s="721"/>
      <c r="BM86" s="715"/>
      <c r="BN86" s="721"/>
      <c r="BO86" s="721"/>
      <c r="BP86" s="721"/>
      <c r="BQ86" s="856"/>
      <c r="BR86" s="856"/>
    </row>
    <row r="87" spans="1:70" ht="30" customHeight="1">
      <c r="A87" s="640">
        <v>79</v>
      </c>
      <c r="B87" s="721"/>
      <c r="C87" s="721"/>
      <c r="D87" s="721"/>
      <c r="E87" s="744"/>
      <c r="F87" s="959" t="str">
        <f t="shared" si="4"/>
        <v/>
      </c>
      <c r="G87" s="960" t="str">
        <f t="shared" si="5"/>
        <v/>
      </c>
      <c r="H87" s="715"/>
      <c r="I87" s="715"/>
      <c r="J87" s="741"/>
      <c r="K87" s="741"/>
      <c r="L87" s="741"/>
      <c r="M87" s="741"/>
      <c r="N87" s="723" t="str">
        <f>IF(I87="","",VLOOKUP(I87,記入シート1!$BO$2:$BP$49,2,FALSE))</f>
        <v/>
      </c>
      <c r="O87" s="741"/>
      <c r="P87" s="741"/>
      <c r="Q87" s="741"/>
      <c r="R87" s="716"/>
      <c r="S87" s="721"/>
      <c r="T87" s="715"/>
      <c r="U87" s="770"/>
      <c r="V87" s="771" t="s">
        <v>1833</v>
      </c>
      <c r="W87" s="772"/>
      <c r="X87" s="771" t="s">
        <v>1723</v>
      </c>
      <c r="Y87" s="772"/>
      <c r="Z87" s="771" t="s">
        <v>1833</v>
      </c>
      <c r="AA87" s="773"/>
      <c r="AB87" s="717"/>
      <c r="AC87" s="718"/>
      <c r="AD87" s="718"/>
      <c r="AE87" s="718"/>
      <c r="AF87" s="718"/>
      <c r="AG87" s="718"/>
      <c r="AH87" s="718"/>
      <c r="AI87" s="719"/>
      <c r="AJ87" s="715"/>
      <c r="AK87" s="723" t="str">
        <f t="shared" si="3"/>
        <v/>
      </c>
      <c r="AL87" s="720"/>
      <c r="AM87" s="720"/>
      <c r="AN87" s="720"/>
      <c r="AO87" s="720"/>
      <c r="AP87" s="715"/>
      <c r="AQ87" s="715"/>
      <c r="AR87" s="715"/>
      <c r="AS87" s="715"/>
      <c r="AT87" s="741"/>
      <c r="AU87" s="741"/>
      <c r="AV87" s="742"/>
      <c r="AW87" s="743"/>
      <c r="AX87" s="742"/>
      <c r="AY87" s="743"/>
      <c r="AZ87" s="721"/>
      <c r="BA87" s="721"/>
      <c r="BB87" s="742"/>
      <c r="BC87" s="743"/>
      <c r="BD87" s="742"/>
      <c r="BE87" s="743"/>
      <c r="BF87" s="721"/>
      <c r="BG87" s="721"/>
      <c r="BH87" s="715"/>
      <c r="BI87" s="721"/>
      <c r="BJ87" s="721"/>
      <c r="BK87" s="721"/>
      <c r="BL87" s="721"/>
      <c r="BM87" s="715"/>
      <c r="BN87" s="721"/>
      <c r="BO87" s="721"/>
      <c r="BP87" s="721"/>
      <c r="BQ87" s="856"/>
      <c r="BR87" s="856"/>
    </row>
    <row r="88" spans="1:70" ht="30" customHeight="1">
      <c r="A88" s="640">
        <v>80</v>
      </c>
      <c r="B88" s="721"/>
      <c r="C88" s="721"/>
      <c r="D88" s="721"/>
      <c r="E88" s="744"/>
      <c r="F88" s="959" t="str">
        <f t="shared" si="4"/>
        <v/>
      </c>
      <c r="G88" s="960" t="str">
        <f t="shared" si="5"/>
        <v/>
      </c>
      <c r="H88" s="715"/>
      <c r="I88" s="715"/>
      <c r="J88" s="741"/>
      <c r="K88" s="741"/>
      <c r="L88" s="741"/>
      <c r="M88" s="741"/>
      <c r="N88" s="723" t="str">
        <f>IF(I88="","",VLOOKUP(I88,記入シート1!$BO$2:$BP$49,2,FALSE))</f>
        <v/>
      </c>
      <c r="O88" s="741"/>
      <c r="P88" s="741"/>
      <c r="Q88" s="741"/>
      <c r="R88" s="716"/>
      <c r="S88" s="721"/>
      <c r="T88" s="715"/>
      <c r="U88" s="770"/>
      <c r="V88" s="771" t="s">
        <v>1833</v>
      </c>
      <c r="W88" s="772"/>
      <c r="X88" s="771" t="s">
        <v>1723</v>
      </c>
      <c r="Y88" s="772"/>
      <c r="Z88" s="771" t="s">
        <v>1833</v>
      </c>
      <c r="AA88" s="773"/>
      <c r="AB88" s="717"/>
      <c r="AC88" s="718"/>
      <c r="AD88" s="718"/>
      <c r="AE88" s="718"/>
      <c r="AF88" s="718"/>
      <c r="AG88" s="718"/>
      <c r="AH88" s="718"/>
      <c r="AI88" s="719"/>
      <c r="AJ88" s="715"/>
      <c r="AK88" s="723" t="str">
        <f t="shared" si="3"/>
        <v/>
      </c>
      <c r="AL88" s="720"/>
      <c r="AM88" s="720"/>
      <c r="AN88" s="720"/>
      <c r="AO88" s="720"/>
      <c r="AP88" s="715"/>
      <c r="AQ88" s="715"/>
      <c r="AR88" s="715"/>
      <c r="AS88" s="715"/>
      <c r="AT88" s="741"/>
      <c r="AU88" s="741"/>
      <c r="AV88" s="742"/>
      <c r="AW88" s="743"/>
      <c r="AX88" s="742"/>
      <c r="AY88" s="743"/>
      <c r="AZ88" s="721"/>
      <c r="BA88" s="721"/>
      <c r="BB88" s="742"/>
      <c r="BC88" s="743"/>
      <c r="BD88" s="742"/>
      <c r="BE88" s="743"/>
      <c r="BF88" s="721"/>
      <c r="BG88" s="721"/>
      <c r="BH88" s="715"/>
      <c r="BI88" s="721"/>
      <c r="BJ88" s="721"/>
      <c r="BK88" s="721"/>
      <c r="BL88" s="721"/>
      <c r="BM88" s="715"/>
      <c r="BN88" s="721"/>
      <c r="BO88" s="721"/>
      <c r="BP88" s="721"/>
      <c r="BQ88" s="856"/>
      <c r="BR88" s="856"/>
    </row>
    <row r="89" spans="1:70" ht="30" customHeight="1">
      <c r="A89" s="640">
        <v>81</v>
      </c>
      <c r="B89" s="721"/>
      <c r="C89" s="721"/>
      <c r="D89" s="721"/>
      <c r="E89" s="744"/>
      <c r="F89" s="959" t="str">
        <f t="shared" si="4"/>
        <v/>
      </c>
      <c r="G89" s="960" t="str">
        <f t="shared" si="5"/>
        <v/>
      </c>
      <c r="H89" s="715"/>
      <c r="I89" s="715"/>
      <c r="J89" s="741"/>
      <c r="K89" s="741"/>
      <c r="L89" s="741"/>
      <c r="M89" s="741"/>
      <c r="N89" s="723" t="str">
        <f>IF(I89="","",VLOOKUP(I89,記入シート1!$BO$2:$BP$49,2,FALSE))</f>
        <v/>
      </c>
      <c r="O89" s="741"/>
      <c r="P89" s="741"/>
      <c r="Q89" s="741"/>
      <c r="R89" s="716"/>
      <c r="S89" s="721"/>
      <c r="T89" s="715"/>
      <c r="U89" s="770"/>
      <c r="V89" s="771" t="s">
        <v>1833</v>
      </c>
      <c r="W89" s="772"/>
      <c r="X89" s="771" t="s">
        <v>1723</v>
      </c>
      <c r="Y89" s="772"/>
      <c r="Z89" s="771" t="s">
        <v>1833</v>
      </c>
      <c r="AA89" s="773"/>
      <c r="AB89" s="717"/>
      <c r="AC89" s="718"/>
      <c r="AD89" s="718"/>
      <c r="AE89" s="718"/>
      <c r="AF89" s="718"/>
      <c r="AG89" s="718"/>
      <c r="AH89" s="718"/>
      <c r="AI89" s="719"/>
      <c r="AJ89" s="715"/>
      <c r="AK89" s="723" t="str">
        <f t="shared" si="3"/>
        <v/>
      </c>
      <c r="AL89" s="720"/>
      <c r="AM89" s="720"/>
      <c r="AN89" s="720"/>
      <c r="AO89" s="720"/>
      <c r="AP89" s="715"/>
      <c r="AQ89" s="715"/>
      <c r="AR89" s="715"/>
      <c r="AS89" s="715"/>
      <c r="AT89" s="741"/>
      <c r="AU89" s="741"/>
      <c r="AV89" s="742"/>
      <c r="AW89" s="743"/>
      <c r="AX89" s="742"/>
      <c r="AY89" s="743"/>
      <c r="AZ89" s="721"/>
      <c r="BA89" s="721"/>
      <c r="BB89" s="742"/>
      <c r="BC89" s="743"/>
      <c r="BD89" s="742"/>
      <c r="BE89" s="743"/>
      <c r="BF89" s="721"/>
      <c r="BG89" s="721"/>
      <c r="BH89" s="715"/>
      <c r="BI89" s="721"/>
      <c r="BJ89" s="721"/>
      <c r="BK89" s="721"/>
      <c r="BL89" s="721"/>
      <c r="BM89" s="715"/>
      <c r="BN89" s="721"/>
      <c r="BO89" s="721"/>
      <c r="BP89" s="721"/>
      <c r="BQ89" s="856"/>
      <c r="BR89" s="856"/>
    </row>
    <row r="90" spans="1:70" ht="30" customHeight="1">
      <c r="A90" s="640">
        <v>82</v>
      </c>
      <c r="B90" s="721"/>
      <c r="C90" s="721"/>
      <c r="D90" s="721"/>
      <c r="E90" s="744"/>
      <c r="F90" s="959" t="str">
        <f t="shared" si="4"/>
        <v/>
      </c>
      <c r="G90" s="960" t="str">
        <f t="shared" si="5"/>
        <v/>
      </c>
      <c r="H90" s="715"/>
      <c r="I90" s="715"/>
      <c r="J90" s="741"/>
      <c r="K90" s="741"/>
      <c r="L90" s="741"/>
      <c r="M90" s="741"/>
      <c r="N90" s="723" t="str">
        <f>IF(I90="","",VLOOKUP(I90,記入シート1!$BO$2:$BP$49,2,FALSE))</f>
        <v/>
      </c>
      <c r="O90" s="741"/>
      <c r="P90" s="741"/>
      <c r="Q90" s="741"/>
      <c r="R90" s="716"/>
      <c r="S90" s="721"/>
      <c r="T90" s="715"/>
      <c r="U90" s="770"/>
      <c r="V90" s="771" t="s">
        <v>1833</v>
      </c>
      <c r="W90" s="772"/>
      <c r="X90" s="771" t="s">
        <v>1723</v>
      </c>
      <c r="Y90" s="772"/>
      <c r="Z90" s="771" t="s">
        <v>1833</v>
      </c>
      <c r="AA90" s="773"/>
      <c r="AB90" s="717"/>
      <c r="AC90" s="718"/>
      <c r="AD90" s="718"/>
      <c r="AE90" s="718"/>
      <c r="AF90" s="718"/>
      <c r="AG90" s="718"/>
      <c r="AH90" s="718"/>
      <c r="AI90" s="719"/>
      <c r="AJ90" s="715"/>
      <c r="AK90" s="723" t="str">
        <f t="shared" si="3"/>
        <v/>
      </c>
      <c r="AL90" s="720"/>
      <c r="AM90" s="720"/>
      <c r="AN90" s="720"/>
      <c r="AO90" s="720"/>
      <c r="AP90" s="715"/>
      <c r="AQ90" s="715"/>
      <c r="AR90" s="715"/>
      <c r="AS90" s="715"/>
      <c r="AT90" s="741"/>
      <c r="AU90" s="741"/>
      <c r="AV90" s="742"/>
      <c r="AW90" s="743"/>
      <c r="AX90" s="742"/>
      <c r="AY90" s="743"/>
      <c r="AZ90" s="721"/>
      <c r="BA90" s="721"/>
      <c r="BB90" s="742"/>
      <c r="BC90" s="743"/>
      <c r="BD90" s="742"/>
      <c r="BE90" s="743"/>
      <c r="BF90" s="721"/>
      <c r="BG90" s="721"/>
      <c r="BH90" s="715"/>
      <c r="BI90" s="721"/>
      <c r="BJ90" s="721"/>
      <c r="BK90" s="721"/>
      <c r="BL90" s="721"/>
      <c r="BM90" s="715"/>
      <c r="BN90" s="721"/>
      <c r="BO90" s="721"/>
      <c r="BP90" s="721"/>
      <c r="BQ90" s="856"/>
      <c r="BR90" s="856"/>
    </row>
    <row r="91" spans="1:70" ht="30" customHeight="1">
      <c r="A91" s="640">
        <v>83</v>
      </c>
      <c r="B91" s="721"/>
      <c r="C91" s="721"/>
      <c r="D91" s="721"/>
      <c r="E91" s="744"/>
      <c r="F91" s="959" t="str">
        <f t="shared" si="4"/>
        <v/>
      </c>
      <c r="G91" s="960" t="str">
        <f t="shared" si="5"/>
        <v/>
      </c>
      <c r="H91" s="715"/>
      <c r="I91" s="715"/>
      <c r="J91" s="741"/>
      <c r="K91" s="741"/>
      <c r="L91" s="741"/>
      <c r="M91" s="741"/>
      <c r="N91" s="723" t="str">
        <f>IF(I91="","",VLOOKUP(I91,記入シート1!$BO$2:$BP$49,2,FALSE))</f>
        <v/>
      </c>
      <c r="O91" s="741"/>
      <c r="P91" s="741"/>
      <c r="Q91" s="741"/>
      <c r="R91" s="716"/>
      <c r="S91" s="721"/>
      <c r="T91" s="715"/>
      <c r="U91" s="770"/>
      <c r="V91" s="771" t="s">
        <v>1833</v>
      </c>
      <c r="W91" s="772"/>
      <c r="X91" s="771" t="s">
        <v>1723</v>
      </c>
      <c r="Y91" s="772"/>
      <c r="Z91" s="771" t="s">
        <v>1833</v>
      </c>
      <c r="AA91" s="773"/>
      <c r="AB91" s="717"/>
      <c r="AC91" s="718"/>
      <c r="AD91" s="718"/>
      <c r="AE91" s="718"/>
      <c r="AF91" s="718"/>
      <c r="AG91" s="718"/>
      <c r="AH91" s="718"/>
      <c r="AI91" s="719"/>
      <c r="AJ91" s="715"/>
      <c r="AK91" s="723" t="str">
        <f t="shared" si="3"/>
        <v/>
      </c>
      <c r="AL91" s="720"/>
      <c r="AM91" s="720"/>
      <c r="AN91" s="720"/>
      <c r="AO91" s="720"/>
      <c r="AP91" s="715"/>
      <c r="AQ91" s="715"/>
      <c r="AR91" s="715"/>
      <c r="AS91" s="715"/>
      <c r="AT91" s="741"/>
      <c r="AU91" s="741"/>
      <c r="AV91" s="742"/>
      <c r="AW91" s="743"/>
      <c r="AX91" s="742"/>
      <c r="AY91" s="743"/>
      <c r="AZ91" s="721"/>
      <c r="BA91" s="721"/>
      <c r="BB91" s="742"/>
      <c r="BC91" s="743"/>
      <c r="BD91" s="742"/>
      <c r="BE91" s="743"/>
      <c r="BF91" s="721"/>
      <c r="BG91" s="721"/>
      <c r="BH91" s="715"/>
      <c r="BI91" s="721"/>
      <c r="BJ91" s="721"/>
      <c r="BK91" s="721"/>
      <c r="BL91" s="721"/>
      <c r="BM91" s="715"/>
      <c r="BN91" s="721"/>
      <c r="BO91" s="721"/>
      <c r="BP91" s="721"/>
      <c r="BQ91" s="856"/>
      <c r="BR91" s="856"/>
    </row>
    <row r="92" spans="1:70" ht="30" customHeight="1">
      <c r="A92" s="640">
        <v>84</v>
      </c>
      <c r="B92" s="721"/>
      <c r="C92" s="721"/>
      <c r="D92" s="721"/>
      <c r="E92" s="744"/>
      <c r="F92" s="959" t="str">
        <f t="shared" si="4"/>
        <v/>
      </c>
      <c r="G92" s="960" t="str">
        <f t="shared" si="5"/>
        <v/>
      </c>
      <c r="H92" s="715"/>
      <c r="I92" s="715"/>
      <c r="J92" s="741"/>
      <c r="K92" s="741"/>
      <c r="L92" s="741"/>
      <c r="M92" s="741"/>
      <c r="N92" s="723" t="str">
        <f>IF(I92="","",VLOOKUP(I92,記入シート1!$BO$2:$BP$49,2,FALSE))</f>
        <v/>
      </c>
      <c r="O92" s="741"/>
      <c r="P92" s="741"/>
      <c r="Q92" s="741"/>
      <c r="R92" s="716"/>
      <c r="S92" s="721"/>
      <c r="T92" s="715"/>
      <c r="U92" s="770"/>
      <c r="V92" s="771" t="s">
        <v>1833</v>
      </c>
      <c r="W92" s="772"/>
      <c r="X92" s="771" t="s">
        <v>1723</v>
      </c>
      <c r="Y92" s="772"/>
      <c r="Z92" s="771" t="s">
        <v>1833</v>
      </c>
      <c r="AA92" s="773"/>
      <c r="AB92" s="717"/>
      <c r="AC92" s="718"/>
      <c r="AD92" s="718"/>
      <c r="AE92" s="718"/>
      <c r="AF92" s="718"/>
      <c r="AG92" s="718"/>
      <c r="AH92" s="718"/>
      <c r="AI92" s="719"/>
      <c r="AJ92" s="715"/>
      <c r="AK92" s="723" t="str">
        <f t="shared" si="3"/>
        <v/>
      </c>
      <c r="AL92" s="720"/>
      <c r="AM92" s="720"/>
      <c r="AN92" s="720"/>
      <c r="AO92" s="720"/>
      <c r="AP92" s="715"/>
      <c r="AQ92" s="715"/>
      <c r="AR92" s="715"/>
      <c r="AS92" s="715"/>
      <c r="AT92" s="741"/>
      <c r="AU92" s="741"/>
      <c r="AV92" s="742"/>
      <c r="AW92" s="743"/>
      <c r="AX92" s="742"/>
      <c r="AY92" s="743"/>
      <c r="AZ92" s="721"/>
      <c r="BA92" s="721"/>
      <c r="BB92" s="742"/>
      <c r="BC92" s="743"/>
      <c r="BD92" s="742"/>
      <c r="BE92" s="743"/>
      <c r="BF92" s="721"/>
      <c r="BG92" s="721"/>
      <c r="BH92" s="715"/>
      <c r="BI92" s="721"/>
      <c r="BJ92" s="721"/>
      <c r="BK92" s="721"/>
      <c r="BL92" s="721"/>
      <c r="BM92" s="715"/>
      <c r="BN92" s="721"/>
      <c r="BO92" s="721"/>
      <c r="BP92" s="721"/>
      <c r="BQ92" s="856"/>
      <c r="BR92" s="856"/>
    </row>
    <row r="93" spans="1:70" ht="30" customHeight="1">
      <c r="A93" s="640">
        <v>85</v>
      </c>
      <c r="B93" s="721"/>
      <c r="C93" s="721"/>
      <c r="D93" s="721"/>
      <c r="E93" s="744"/>
      <c r="F93" s="959" t="str">
        <f t="shared" si="4"/>
        <v/>
      </c>
      <c r="G93" s="960" t="str">
        <f t="shared" si="5"/>
        <v/>
      </c>
      <c r="H93" s="715"/>
      <c r="I93" s="715"/>
      <c r="J93" s="741"/>
      <c r="K93" s="741"/>
      <c r="L93" s="741"/>
      <c r="M93" s="741"/>
      <c r="N93" s="723" t="str">
        <f>IF(I93="","",VLOOKUP(I93,記入シート1!$BO$2:$BP$49,2,FALSE))</f>
        <v/>
      </c>
      <c r="O93" s="741"/>
      <c r="P93" s="741"/>
      <c r="Q93" s="741"/>
      <c r="R93" s="716"/>
      <c r="S93" s="721"/>
      <c r="T93" s="715"/>
      <c r="U93" s="770"/>
      <c r="V93" s="771" t="s">
        <v>1833</v>
      </c>
      <c r="W93" s="772"/>
      <c r="X93" s="771" t="s">
        <v>1723</v>
      </c>
      <c r="Y93" s="772"/>
      <c r="Z93" s="771" t="s">
        <v>1833</v>
      </c>
      <c r="AA93" s="773"/>
      <c r="AB93" s="717"/>
      <c r="AC93" s="718"/>
      <c r="AD93" s="718"/>
      <c r="AE93" s="718"/>
      <c r="AF93" s="718"/>
      <c r="AG93" s="718"/>
      <c r="AH93" s="718"/>
      <c r="AI93" s="719"/>
      <c r="AJ93" s="715"/>
      <c r="AK93" s="723" t="str">
        <f t="shared" si="3"/>
        <v/>
      </c>
      <c r="AL93" s="720"/>
      <c r="AM93" s="720"/>
      <c r="AN93" s="720"/>
      <c r="AO93" s="720"/>
      <c r="AP93" s="715"/>
      <c r="AQ93" s="715"/>
      <c r="AR93" s="715"/>
      <c r="AS93" s="715"/>
      <c r="AT93" s="741"/>
      <c r="AU93" s="741"/>
      <c r="AV93" s="742"/>
      <c r="AW93" s="743"/>
      <c r="AX93" s="742"/>
      <c r="AY93" s="743"/>
      <c r="AZ93" s="721"/>
      <c r="BA93" s="721"/>
      <c r="BB93" s="742"/>
      <c r="BC93" s="743"/>
      <c r="BD93" s="742"/>
      <c r="BE93" s="743"/>
      <c r="BF93" s="721"/>
      <c r="BG93" s="721"/>
      <c r="BH93" s="715"/>
      <c r="BI93" s="721"/>
      <c r="BJ93" s="721"/>
      <c r="BK93" s="721"/>
      <c r="BL93" s="721"/>
      <c r="BM93" s="715"/>
      <c r="BN93" s="721"/>
      <c r="BO93" s="721"/>
      <c r="BP93" s="721"/>
      <c r="BQ93" s="856"/>
      <c r="BR93" s="856"/>
    </row>
    <row r="94" spans="1:70" ht="30" customHeight="1">
      <c r="A94" s="640">
        <v>86</v>
      </c>
      <c r="B94" s="721"/>
      <c r="C94" s="721"/>
      <c r="D94" s="721"/>
      <c r="E94" s="744"/>
      <c r="F94" s="959" t="str">
        <f t="shared" si="4"/>
        <v/>
      </c>
      <c r="G94" s="960" t="str">
        <f t="shared" si="5"/>
        <v/>
      </c>
      <c r="H94" s="715"/>
      <c r="I94" s="715"/>
      <c r="J94" s="741"/>
      <c r="K94" s="741"/>
      <c r="L94" s="741"/>
      <c r="M94" s="741"/>
      <c r="N94" s="723" t="str">
        <f>IF(I94="","",VLOOKUP(I94,記入シート1!$BO$2:$BP$49,2,FALSE))</f>
        <v/>
      </c>
      <c r="O94" s="741"/>
      <c r="P94" s="741"/>
      <c r="Q94" s="741"/>
      <c r="R94" s="716"/>
      <c r="S94" s="721"/>
      <c r="T94" s="715"/>
      <c r="U94" s="770"/>
      <c r="V94" s="771" t="s">
        <v>1833</v>
      </c>
      <c r="W94" s="772"/>
      <c r="X94" s="771" t="s">
        <v>1723</v>
      </c>
      <c r="Y94" s="772"/>
      <c r="Z94" s="771" t="s">
        <v>1833</v>
      </c>
      <c r="AA94" s="773"/>
      <c r="AB94" s="717"/>
      <c r="AC94" s="718"/>
      <c r="AD94" s="718"/>
      <c r="AE94" s="718"/>
      <c r="AF94" s="718"/>
      <c r="AG94" s="718"/>
      <c r="AH94" s="718"/>
      <c r="AI94" s="719"/>
      <c r="AJ94" s="715"/>
      <c r="AK94" s="723" t="str">
        <f t="shared" si="3"/>
        <v/>
      </c>
      <c r="AL94" s="720"/>
      <c r="AM94" s="720"/>
      <c r="AN94" s="720"/>
      <c r="AO94" s="720"/>
      <c r="AP94" s="715"/>
      <c r="AQ94" s="715"/>
      <c r="AR94" s="715"/>
      <c r="AS94" s="715"/>
      <c r="AT94" s="741"/>
      <c r="AU94" s="741"/>
      <c r="AV94" s="742"/>
      <c r="AW94" s="743"/>
      <c r="AX94" s="742"/>
      <c r="AY94" s="743"/>
      <c r="AZ94" s="721"/>
      <c r="BA94" s="721"/>
      <c r="BB94" s="742"/>
      <c r="BC94" s="743"/>
      <c r="BD94" s="742"/>
      <c r="BE94" s="743"/>
      <c r="BF94" s="721"/>
      <c r="BG94" s="721"/>
      <c r="BH94" s="715"/>
      <c r="BI94" s="721"/>
      <c r="BJ94" s="721"/>
      <c r="BK94" s="721"/>
      <c r="BL94" s="721"/>
      <c r="BM94" s="715"/>
      <c r="BN94" s="721"/>
      <c r="BO94" s="721"/>
      <c r="BP94" s="721"/>
      <c r="BQ94" s="856"/>
      <c r="BR94" s="856"/>
    </row>
    <row r="95" spans="1:70" ht="30" customHeight="1">
      <c r="A95" s="640">
        <v>87</v>
      </c>
      <c r="B95" s="721"/>
      <c r="C95" s="721"/>
      <c r="D95" s="721"/>
      <c r="E95" s="744"/>
      <c r="F95" s="959" t="str">
        <f t="shared" si="4"/>
        <v/>
      </c>
      <c r="G95" s="960" t="str">
        <f t="shared" si="5"/>
        <v/>
      </c>
      <c r="H95" s="715"/>
      <c r="I95" s="715"/>
      <c r="J95" s="741"/>
      <c r="K95" s="741"/>
      <c r="L95" s="741"/>
      <c r="M95" s="741"/>
      <c r="N95" s="723" t="str">
        <f>IF(I95="","",VLOOKUP(I95,記入シート1!$BO$2:$BP$49,2,FALSE))</f>
        <v/>
      </c>
      <c r="O95" s="741"/>
      <c r="P95" s="741"/>
      <c r="Q95" s="741"/>
      <c r="R95" s="716"/>
      <c r="S95" s="721"/>
      <c r="T95" s="715"/>
      <c r="U95" s="770"/>
      <c r="V95" s="771" t="s">
        <v>1833</v>
      </c>
      <c r="W95" s="772"/>
      <c r="X95" s="771" t="s">
        <v>1723</v>
      </c>
      <c r="Y95" s="772"/>
      <c r="Z95" s="771" t="s">
        <v>1833</v>
      </c>
      <c r="AA95" s="773"/>
      <c r="AB95" s="717"/>
      <c r="AC95" s="718"/>
      <c r="AD95" s="718"/>
      <c r="AE95" s="718"/>
      <c r="AF95" s="718"/>
      <c r="AG95" s="718"/>
      <c r="AH95" s="718"/>
      <c r="AI95" s="719"/>
      <c r="AJ95" s="715"/>
      <c r="AK95" s="723" t="str">
        <f t="shared" si="3"/>
        <v/>
      </c>
      <c r="AL95" s="720"/>
      <c r="AM95" s="720"/>
      <c r="AN95" s="720"/>
      <c r="AO95" s="720"/>
      <c r="AP95" s="715"/>
      <c r="AQ95" s="715"/>
      <c r="AR95" s="715"/>
      <c r="AS95" s="715"/>
      <c r="AT95" s="741"/>
      <c r="AU95" s="741"/>
      <c r="AV95" s="742"/>
      <c r="AW95" s="743"/>
      <c r="AX95" s="742"/>
      <c r="AY95" s="743"/>
      <c r="AZ95" s="721"/>
      <c r="BA95" s="721"/>
      <c r="BB95" s="742"/>
      <c r="BC95" s="743"/>
      <c r="BD95" s="742"/>
      <c r="BE95" s="743"/>
      <c r="BF95" s="721"/>
      <c r="BG95" s="721"/>
      <c r="BH95" s="715"/>
      <c r="BI95" s="721"/>
      <c r="BJ95" s="721"/>
      <c r="BK95" s="721"/>
      <c r="BL95" s="721"/>
      <c r="BM95" s="715"/>
      <c r="BN95" s="721"/>
      <c r="BO95" s="721"/>
      <c r="BP95" s="721"/>
      <c r="BQ95" s="856"/>
      <c r="BR95" s="856"/>
    </row>
    <row r="96" spans="1:70" ht="30" customHeight="1">
      <c r="A96" s="640">
        <v>88</v>
      </c>
      <c r="B96" s="721"/>
      <c r="C96" s="721"/>
      <c r="D96" s="721"/>
      <c r="E96" s="744"/>
      <c r="F96" s="959" t="str">
        <f t="shared" si="4"/>
        <v/>
      </c>
      <c r="G96" s="960" t="str">
        <f t="shared" si="5"/>
        <v/>
      </c>
      <c r="H96" s="715"/>
      <c r="I96" s="715"/>
      <c r="J96" s="741"/>
      <c r="K96" s="741"/>
      <c r="L96" s="741"/>
      <c r="M96" s="741"/>
      <c r="N96" s="723" t="str">
        <f>IF(I96="","",VLOOKUP(I96,記入シート1!$BO$2:$BP$49,2,FALSE))</f>
        <v/>
      </c>
      <c r="O96" s="741"/>
      <c r="P96" s="741"/>
      <c r="Q96" s="741"/>
      <c r="R96" s="716"/>
      <c r="S96" s="721"/>
      <c r="T96" s="715"/>
      <c r="U96" s="770"/>
      <c r="V96" s="771" t="s">
        <v>1833</v>
      </c>
      <c r="W96" s="772"/>
      <c r="X96" s="771" t="s">
        <v>1723</v>
      </c>
      <c r="Y96" s="772"/>
      <c r="Z96" s="771" t="s">
        <v>1833</v>
      </c>
      <c r="AA96" s="773"/>
      <c r="AB96" s="717"/>
      <c r="AC96" s="718"/>
      <c r="AD96" s="718"/>
      <c r="AE96" s="718"/>
      <c r="AF96" s="718"/>
      <c r="AG96" s="718"/>
      <c r="AH96" s="718"/>
      <c r="AI96" s="719"/>
      <c r="AJ96" s="715"/>
      <c r="AK96" s="723" t="str">
        <f t="shared" si="3"/>
        <v/>
      </c>
      <c r="AL96" s="720"/>
      <c r="AM96" s="720"/>
      <c r="AN96" s="720"/>
      <c r="AO96" s="720"/>
      <c r="AP96" s="715"/>
      <c r="AQ96" s="715"/>
      <c r="AR96" s="715"/>
      <c r="AS96" s="715"/>
      <c r="AT96" s="741"/>
      <c r="AU96" s="741"/>
      <c r="AV96" s="742"/>
      <c r="AW96" s="743"/>
      <c r="AX96" s="742"/>
      <c r="AY96" s="743"/>
      <c r="AZ96" s="721"/>
      <c r="BA96" s="721"/>
      <c r="BB96" s="742"/>
      <c r="BC96" s="743"/>
      <c r="BD96" s="742"/>
      <c r="BE96" s="743"/>
      <c r="BF96" s="721"/>
      <c r="BG96" s="721"/>
      <c r="BH96" s="715"/>
      <c r="BI96" s="721"/>
      <c r="BJ96" s="721"/>
      <c r="BK96" s="721"/>
      <c r="BL96" s="721"/>
      <c r="BM96" s="715"/>
      <c r="BN96" s="721"/>
      <c r="BO96" s="721"/>
      <c r="BP96" s="721"/>
      <c r="BQ96" s="856"/>
      <c r="BR96" s="856"/>
    </row>
    <row r="97" spans="1:70" ht="30" customHeight="1">
      <c r="A97" s="640">
        <v>89</v>
      </c>
      <c r="B97" s="721"/>
      <c r="C97" s="721"/>
      <c r="D97" s="721"/>
      <c r="E97" s="744"/>
      <c r="F97" s="959" t="str">
        <f t="shared" si="4"/>
        <v/>
      </c>
      <c r="G97" s="960" t="str">
        <f t="shared" si="5"/>
        <v/>
      </c>
      <c r="H97" s="715"/>
      <c r="I97" s="715"/>
      <c r="J97" s="741"/>
      <c r="K97" s="741"/>
      <c r="L97" s="741"/>
      <c r="M97" s="741"/>
      <c r="N97" s="723" t="str">
        <f>IF(I97="","",VLOOKUP(I97,記入シート1!$BO$2:$BP$49,2,FALSE))</f>
        <v/>
      </c>
      <c r="O97" s="741"/>
      <c r="P97" s="741"/>
      <c r="Q97" s="741"/>
      <c r="R97" s="716"/>
      <c r="S97" s="721"/>
      <c r="T97" s="715"/>
      <c r="U97" s="770"/>
      <c r="V97" s="771" t="s">
        <v>1833</v>
      </c>
      <c r="W97" s="772"/>
      <c r="X97" s="771" t="s">
        <v>1723</v>
      </c>
      <c r="Y97" s="772"/>
      <c r="Z97" s="771" t="s">
        <v>1833</v>
      </c>
      <c r="AA97" s="773"/>
      <c r="AB97" s="717"/>
      <c r="AC97" s="718"/>
      <c r="AD97" s="718"/>
      <c r="AE97" s="718"/>
      <c r="AF97" s="718"/>
      <c r="AG97" s="718"/>
      <c r="AH97" s="718"/>
      <c r="AI97" s="719"/>
      <c r="AJ97" s="715"/>
      <c r="AK97" s="723" t="str">
        <f t="shared" si="3"/>
        <v/>
      </c>
      <c r="AL97" s="720"/>
      <c r="AM97" s="720"/>
      <c r="AN97" s="720"/>
      <c r="AO97" s="720"/>
      <c r="AP97" s="715"/>
      <c r="AQ97" s="715"/>
      <c r="AR97" s="715"/>
      <c r="AS97" s="715"/>
      <c r="AT97" s="741"/>
      <c r="AU97" s="741"/>
      <c r="AV97" s="742"/>
      <c r="AW97" s="743"/>
      <c r="AX97" s="742"/>
      <c r="AY97" s="743"/>
      <c r="AZ97" s="721"/>
      <c r="BA97" s="721"/>
      <c r="BB97" s="742"/>
      <c r="BC97" s="743"/>
      <c r="BD97" s="742"/>
      <c r="BE97" s="743"/>
      <c r="BF97" s="721"/>
      <c r="BG97" s="721"/>
      <c r="BH97" s="715"/>
      <c r="BI97" s="721"/>
      <c r="BJ97" s="721"/>
      <c r="BK97" s="721"/>
      <c r="BL97" s="721"/>
      <c r="BM97" s="715"/>
      <c r="BN97" s="721"/>
      <c r="BO97" s="721"/>
      <c r="BP97" s="721"/>
      <c r="BQ97" s="856"/>
      <c r="BR97" s="856"/>
    </row>
    <row r="98" spans="1:70" ht="30" customHeight="1">
      <c r="A98" s="640">
        <v>90</v>
      </c>
      <c r="B98" s="721"/>
      <c r="C98" s="721"/>
      <c r="D98" s="721"/>
      <c r="E98" s="744"/>
      <c r="F98" s="959" t="str">
        <f t="shared" si="4"/>
        <v/>
      </c>
      <c r="G98" s="960" t="str">
        <f t="shared" si="5"/>
        <v/>
      </c>
      <c r="H98" s="715"/>
      <c r="I98" s="715"/>
      <c r="J98" s="741"/>
      <c r="K98" s="741"/>
      <c r="L98" s="741"/>
      <c r="M98" s="741"/>
      <c r="N98" s="723" t="str">
        <f>IF(I98="","",VLOOKUP(I98,記入シート1!$BO$2:$BP$49,2,FALSE))</f>
        <v/>
      </c>
      <c r="O98" s="741"/>
      <c r="P98" s="741"/>
      <c r="Q98" s="741"/>
      <c r="R98" s="716"/>
      <c r="S98" s="721"/>
      <c r="T98" s="715"/>
      <c r="U98" s="770"/>
      <c r="V98" s="771" t="s">
        <v>1833</v>
      </c>
      <c r="W98" s="772"/>
      <c r="X98" s="771" t="s">
        <v>1723</v>
      </c>
      <c r="Y98" s="772"/>
      <c r="Z98" s="771" t="s">
        <v>1833</v>
      </c>
      <c r="AA98" s="773"/>
      <c r="AB98" s="717"/>
      <c r="AC98" s="718"/>
      <c r="AD98" s="718"/>
      <c r="AE98" s="718"/>
      <c r="AF98" s="718"/>
      <c r="AG98" s="718"/>
      <c r="AH98" s="718"/>
      <c r="AI98" s="719"/>
      <c r="AJ98" s="715"/>
      <c r="AK98" s="723" t="str">
        <f t="shared" si="3"/>
        <v/>
      </c>
      <c r="AL98" s="720"/>
      <c r="AM98" s="720"/>
      <c r="AN98" s="720"/>
      <c r="AO98" s="720"/>
      <c r="AP98" s="715"/>
      <c r="AQ98" s="715"/>
      <c r="AR98" s="715"/>
      <c r="AS98" s="715"/>
      <c r="AT98" s="741"/>
      <c r="AU98" s="741"/>
      <c r="AV98" s="742"/>
      <c r="AW98" s="743"/>
      <c r="AX98" s="742"/>
      <c r="AY98" s="743"/>
      <c r="AZ98" s="721"/>
      <c r="BA98" s="721"/>
      <c r="BB98" s="742"/>
      <c r="BC98" s="743"/>
      <c r="BD98" s="742"/>
      <c r="BE98" s="743"/>
      <c r="BF98" s="721"/>
      <c r="BG98" s="721"/>
      <c r="BH98" s="715"/>
      <c r="BI98" s="721"/>
      <c r="BJ98" s="721"/>
      <c r="BK98" s="721"/>
      <c r="BL98" s="721"/>
      <c r="BM98" s="715"/>
      <c r="BN98" s="721"/>
      <c r="BO98" s="721"/>
      <c r="BP98" s="721"/>
      <c r="BQ98" s="856"/>
      <c r="BR98" s="856"/>
    </row>
    <row r="99" spans="1:70" ht="30" customHeight="1">
      <c r="A99" s="640">
        <v>91</v>
      </c>
      <c r="B99" s="721"/>
      <c r="C99" s="721"/>
      <c r="D99" s="721"/>
      <c r="E99" s="744"/>
      <c r="F99" s="959" t="str">
        <f t="shared" si="4"/>
        <v/>
      </c>
      <c r="G99" s="960" t="str">
        <f t="shared" si="5"/>
        <v/>
      </c>
      <c r="H99" s="715"/>
      <c r="I99" s="715"/>
      <c r="J99" s="741"/>
      <c r="K99" s="741"/>
      <c r="L99" s="741"/>
      <c r="M99" s="741"/>
      <c r="N99" s="723" t="str">
        <f>IF(I99="","",VLOOKUP(I99,記入シート1!$BO$2:$BP$49,2,FALSE))</f>
        <v/>
      </c>
      <c r="O99" s="741"/>
      <c r="P99" s="741"/>
      <c r="Q99" s="741"/>
      <c r="R99" s="716"/>
      <c r="S99" s="721"/>
      <c r="T99" s="715"/>
      <c r="U99" s="770"/>
      <c r="V99" s="771" t="s">
        <v>1833</v>
      </c>
      <c r="W99" s="772"/>
      <c r="X99" s="771" t="s">
        <v>1723</v>
      </c>
      <c r="Y99" s="772"/>
      <c r="Z99" s="771" t="s">
        <v>1833</v>
      </c>
      <c r="AA99" s="773"/>
      <c r="AB99" s="717"/>
      <c r="AC99" s="718"/>
      <c r="AD99" s="718"/>
      <c r="AE99" s="718"/>
      <c r="AF99" s="718"/>
      <c r="AG99" s="718"/>
      <c r="AH99" s="718"/>
      <c r="AI99" s="719"/>
      <c r="AJ99" s="715"/>
      <c r="AK99" s="723" t="str">
        <f t="shared" si="3"/>
        <v/>
      </c>
      <c r="AL99" s="720"/>
      <c r="AM99" s="720"/>
      <c r="AN99" s="720"/>
      <c r="AO99" s="720"/>
      <c r="AP99" s="715"/>
      <c r="AQ99" s="715"/>
      <c r="AR99" s="715"/>
      <c r="AS99" s="715"/>
      <c r="AT99" s="741"/>
      <c r="AU99" s="741"/>
      <c r="AV99" s="742"/>
      <c r="AW99" s="743"/>
      <c r="AX99" s="742"/>
      <c r="AY99" s="743"/>
      <c r="AZ99" s="721"/>
      <c r="BA99" s="721"/>
      <c r="BB99" s="742"/>
      <c r="BC99" s="743"/>
      <c r="BD99" s="742"/>
      <c r="BE99" s="743"/>
      <c r="BF99" s="721"/>
      <c r="BG99" s="721"/>
      <c r="BH99" s="715"/>
      <c r="BI99" s="721"/>
      <c r="BJ99" s="721"/>
      <c r="BK99" s="721"/>
      <c r="BL99" s="721"/>
      <c r="BM99" s="715"/>
      <c r="BN99" s="721"/>
      <c r="BO99" s="721"/>
      <c r="BP99" s="721"/>
      <c r="BQ99" s="856"/>
      <c r="BR99" s="856"/>
    </row>
    <row r="100" spans="1:70" ht="30" customHeight="1">
      <c r="A100" s="640">
        <v>92</v>
      </c>
      <c r="B100" s="721"/>
      <c r="C100" s="721"/>
      <c r="D100" s="721"/>
      <c r="E100" s="744"/>
      <c r="F100" s="959" t="str">
        <f t="shared" si="4"/>
        <v/>
      </c>
      <c r="G100" s="960" t="str">
        <f t="shared" si="5"/>
        <v/>
      </c>
      <c r="H100" s="715"/>
      <c r="I100" s="715"/>
      <c r="J100" s="741"/>
      <c r="K100" s="741"/>
      <c r="L100" s="741"/>
      <c r="M100" s="741"/>
      <c r="N100" s="723" t="str">
        <f>IF(I100="","",VLOOKUP(I100,記入シート1!$BO$2:$BP$49,2,FALSE))</f>
        <v/>
      </c>
      <c r="O100" s="741"/>
      <c r="P100" s="741"/>
      <c r="Q100" s="741"/>
      <c r="R100" s="716"/>
      <c r="S100" s="721"/>
      <c r="T100" s="715"/>
      <c r="U100" s="770"/>
      <c r="V100" s="771" t="s">
        <v>1833</v>
      </c>
      <c r="W100" s="772"/>
      <c r="X100" s="771" t="s">
        <v>1723</v>
      </c>
      <c r="Y100" s="772"/>
      <c r="Z100" s="771" t="s">
        <v>1833</v>
      </c>
      <c r="AA100" s="773"/>
      <c r="AB100" s="717"/>
      <c r="AC100" s="718"/>
      <c r="AD100" s="718"/>
      <c r="AE100" s="718"/>
      <c r="AF100" s="718"/>
      <c r="AG100" s="718"/>
      <c r="AH100" s="718"/>
      <c r="AI100" s="719"/>
      <c r="AJ100" s="715"/>
      <c r="AK100" s="723" t="str">
        <f t="shared" si="3"/>
        <v/>
      </c>
      <c r="AL100" s="720"/>
      <c r="AM100" s="720"/>
      <c r="AN100" s="720"/>
      <c r="AO100" s="720"/>
      <c r="AP100" s="715"/>
      <c r="AQ100" s="715"/>
      <c r="AR100" s="715"/>
      <c r="AS100" s="715"/>
      <c r="AT100" s="741"/>
      <c r="AU100" s="741"/>
      <c r="AV100" s="742"/>
      <c r="AW100" s="743"/>
      <c r="AX100" s="742"/>
      <c r="AY100" s="743"/>
      <c r="AZ100" s="721"/>
      <c r="BA100" s="721"/>
      <c r="BB100" s="742"/>
      <c r="BC100" s="743"/>
      <c r="BD100" s="742"/>
      <c r="BE100" s="743"/>
      <c r="BF100" s="721"/>
      <c r="BG100" s="721"/>
      <c r="BH100" s="715"/>
      <c r="BI100" s="721"/>
      <c r="BJ100" s="721"/>
      <c r="BK100" s="721"/>
      <c r="BL100" s="721"/>
      <c r="BM100" s="715"/>
      <c r="BN100" s="721"/>
      <c r="BO100" s="721"/>
      <c r="BP100" s="721"/>
      <c r="BQ100" s="856"/>
      <c r="BR100" s="856"/>
    </row>
    <row r="101" spans="1:70" ht="30" customHeight="1">
      <c r="A101" s="640">
        <v>93</v>
      </c>
      <c r="B101" s="721"/>
      <c r="C101" s="721"/>
      <c r="D101" s="721"/>
      <c r="E101" s="744"/>
      <c r="F101" s="959" t="str">
        <f t="shared" si="4"/>
        <v/>
      </c>
      <c r="G101" s="960" t="str">
        <f t="shared" si="5"/>
        <v/>
      </c>
      <c r="H101" s="715"/>
      <c r="I101" s="715"/>
      <c r="J101" s="741"/>
      <c r="K101" s="741"/>
      <c r="L101" s="741"/>
      <c r="M101" s="741"/>
      <c r="N101" s="723" t="str">
        <f>IF(I101="","",VLOOKUP(I101,記入シート1!$BO$2:$BP$49,2,FALSE))</f>
        <v/>
      </c>
      <c r="O101" s="741"/>
      <c r="P101" s="741"/>
      <c r="Q101" s="741"/>
      <c r="R101" s="716"/>
      <c r="S101" s="721"/>
      <c r="T101" s="715"/>
      <c r="U101" s="770"/>
      <c r="V101" s="771" t="s">
        <v>1833</v>
      </c>
      <c r="W101" s="772"/>
      <c r="X101" s="771" t="s">
        <v>1723</v>
      </c>
      <c r="Y101" s="772"/>
      <c r="Z101" s="771" t="s">
        <v>1833</v>
      </c>
      <c r="AA101" s="773"/>
      <c r="AB101" s="717"/>
      <c r="AC101" s="718"/>
      <c r="AD101" s="718"/>
      <c r="AE101" s="718"/>
      <c r="AF101" s="718"/>
      <c r="AG101" s="718"/>
      <c r="AH101" s="718"/>
      <c r="AI101" s="719"/>
      <c r="AJ101" s="715"/>
      <c r="AK101" s="723" t="str">
        <f t="shared" si="3"/>
        <v/>
      </c>
      <c r="AL101" s="720"/>
      <c r="AM101" s="720"/>
      <c r="AN101" s="720"/>
      <c r="AO101" s="720"/>
      <c r="AP101" s="715"/>
      <c r="AQ101" s="715"/>
      <c r="AR101" s="715"/>
      <c r="AS101" s="715"/>
      <c r="AT101" s="741"/>
      <c r="AU101" s="741"/>
      <c r="AV101" s="742"/>
      <c r="AW101" s="743"/>
      <c r="AX101" s="742"/>
      <c r="AY101" s="743"/>
      <c r="AZ101" s="721"/>
      <c r="BA101" s="721"/>
      <c r="BB101" s="742"/>
      <c r="BC101" s="743"/>
      <c r="BD101" s="742"/>
      <c r="BE101" s="743"/>
      <c r="BF101" s="721"/>
      <c r="BG101" s="721"/>
      <c r="BH101" s="715"/>
      <c r="BI101" s="721"/>
      <c r="BJ101" s="721"/>
      <c r="BK101" s="721"/>
      <c r="BL101" s="721"/>
      <c r="BM101" s="715"/>
      <c r="BN101" s="721"/>
      <c r="BO101" s="721"/>
      <c r="BP101" s="721"/>
      <c r="BQ101" s="856"/>
      <c r="BR101" s="856"/>
    </row>
    <row r="102" spans="1:70" ht="30" customHeight="1">
      <c r="A102" s="640">
        <v>94</v>
      </c>
      <c r="B102" s="721"/>
      <c r="C102" s="721"/>
      <c r="D102" s="721"/>
      <c r="E102" s="744"/>
      <c r="F102" s="959" t="str">
        <f t="shared" si="4"/>
        <v/>
      </c>
      <c r="G102" s="960" t="str">
        <f t="shared" si="5"/>
        <v/>
      </c>
      <c r="H102" s="715"/>
      <c r="I102" s="715"/>
      <c r="J102" s="741"/>
      <c r="K102" s="741"/>
      <c r="L102" s="741"/>
      <c r="M102" s="741"/>
      <c r="N102" s="723" t="str">
        <f>IF(I102="","",VLOOKUP(I102,記入シート1!$BO$2:$BP$49,2,FALSE))</f>
        <v/>
      </c>
      <c r="O102" s="741"/>
      <c r="P102" s="741"/>
      <c r="Q102" s="741"/>
      <c r="R102" s="716"/>
      <c r="S102" s="721"/>
      <c r="T102" s="715"/>
      <c r="U102" s="770"/>
      <c r="V102" s="771" t="s">
        <v>1833</v>
      </c>
      <c r="W102" s="772"/>
      <c r="X102" s="771" t="s">
        <v>1723</v>
      </c>
      <c r="Y102" s="772"/>
      <c r="Z102" s="771" t="s">
        <v>1833</v>
      </c>
      <c r="AA102" s="773"/>
      <c r="AB102" s="717"/>
      <c r="AC102" s="718"/>
      <c r="AD102" s="718"/>
      <c r="AE102" s="718"/>
      <c r="AF102" s="718"/>
      <c r="AG102" s="718"/>
      <c r="AH102" s="718"/>
      <c r="AI102" s="719"/>
      <c r="AJ102" s="715"/>
      <c r="AK102" s="723" t="str">
        <f t="shared" si="3"/>
        <v/>
      </c>
      <c r="AL102" s="720"/>
      <c r="AM102" s="720"/>
      <c r="AN102" s="720"/>
      <c r="AO102" s="720"/>
      <c r="AP102" s="715"/>
      <c r="AQ102" s="715"/>
      <c r="AR102" s="715"/>
      <c r="AS102" s="715"/>
      <c r="AT102" s="741"/>
      <c r="AU102" s="741"/>
      <c r="AV102" s="742"/>
      <c r="AW102" s="743"/>
      <c r="AX102" s="742"/>
      <c r="AY102" s="743"/>
      <c r="AZ102" s="721"/>
      <c r="BA102" s="721"/>
      <c r="BB102" s="742"/>
      <c r="BC102" s="743"/>
      <c r="BD102" s="742"/>
      <c r="BE102" s="743"/>
      <c r="BF102" s="721"/>
      <c r="BG102" s="721"/>
      <c r="BH102" s="715"/>
      <c r="BI102" s="721"/>
      <c r="BJ102" s="721"/>
      <c r="BK102" s="721"/>
      <c r="BL102" s="721"/>
      <c r="BM102" s="715"/>
      <c r="BN102" s="721"/>
      <c r="BO102" s="721"/>
      <c r="BP102" s="721"/>
      <c r="BQ102" s="856"/>
      <c r="BR102" s="856"/>
    </row>
    <row r="103" spans="1:70" ht="30" customHeight="1">
      <c r="A103" s="640">
        <v>95</v>
      </c>
      <c r="B103" s="721"/>
      <c r="C103" s="721"/>
      <c r="D103" s="721"/>
      <c r="E103" s="744"/>
      <c r="F103" s="959" t="str">
        <f t="shared" si="4"/>
        <v/>
      </c>
      <c r="G103" s="960" t="str">
        <f t="shared" si="5"/>
        <v/>
      </c>
      <c r="H103" s="715"/>
      <c r="I103" s="715"/>
      <c r="J103" s="741"/>
      <c r="K103" s="741"/>
      <c r="L103" s="741"/>
      <c r="M103" s="741"/>
      <c r="N103" s="723" t="str">
        <f>IF(I103="","",VLOOKUP(I103,記入シート1!$BO$2:$BP$49,2,FALSE))</f>
        <v/>
      </c>
      <c r="O103" s="741"/>
      <c r="P103" s="741"/>
      <c r="Q103" s="741"/>
      <c r="R103" s="716"/>
      <c r="S103" s="721"/>
      <c r="T103" s="715"/>
      <c r="U103" s="770"/>
      <c r="V103" s="771" t="s">
        <v>1833</v>
      </c>
      <c r="W103" s="772"/>
      <c r="X103" s="771" t="s">
        <v>1723</v>
      </c>
      <c r="Y103" s="772"/>
      <c r="Z103" s="771" t="s">
        <v>1833</v>
      </c>
      <c r="AA103" s="773"/>
      <c r="AB103" s="717"/>
      <c r="AC103" s="718"/>
      <c r="AD103" s="718"/>
      <c r="AE103" s="718"/>
      <c r="AF103" s="718"/>
      <c r="AG103" s="718"/>
      <c r="AH103" s="718"/>
      <c r="AI103" s="719"/>
      <c r="AJ103" s="715"/>
      <c r="AK103" s="723" t="str">
        <f t="shared" si="3"/>
        <v/>
      </c>
      <c r="AL103" s="720"/>
      <c r="AM103" s="720"/>
      <c r="AN103" s="720"/>
      <c r="AO103" s="720"/>
      <c r="AP103" s="715"/>
      <c r="AQ103" s="715"/>
      <c r="AR103" s="715"/>
      <c r="AS103" s="715"/>
      <c r="AT103" s="741"/>
      <c r="AU103" s="741"/>
      <c r="AV103" s="742"/>
      <c r="AW103" s="743"/>
      <c r="AX103" s="742"/>
      <c r="AY103" s="743"/>
      <c r="AZ103" s="721"/>
      <c r="BA103" s="721"/>
      <c r="BB103" s="742"/>
      <c r="BC103" s="743"/>
      <c r="BD103" s="742"/>
      <c r="BE103" s="743"/>
      <c r="BF103" s="721"/>
      <c r="BG103" s="721"/>
      <c r="BH103" s="715"/>
      <c r="BI103" s="721"/>
      <c r="BJ103" s="721"/>
      <c r="BK103" s="721"/>
      <c r="BL103" s="721"/>
      <c r="BM103" s="715"/>
      <c r="BN103" s="721"/>
      <c r="BO103" s="721"/>
      <c r="BP103" s="721"/>
      <c r="BQ103" s="856"/>
      <c r="BR103" s="856"/>
    </row>
    <row r="104" spans="1:70" ht="30" customHeight="1">
      <c r="A104" s="640">
        <v>96</v>
      </c>
      <c r="B104" s="721"/>
      <c r="C104" s="721"/>
      <c r="D104" s="721"/>
      <c r="E104" s="744"/>
      <c r="F104" s="959" t="str">
        <f t="shared" si="4"/>
        <v/>
      </c>
      <c r="G104" s="960" t="str">
        <f t="shared" si="5"/>
        <v/>
      </c>
      <c r="H104" s="715"/>
      <c r="I104" s="715"/>
      <c r="J104" s="741"/>
      <c r="K104" s="741"/>
      <c r="L104" s="741"/>
      <c r="M104" s="741"/>
      <c r="N104" s="723" t="str">
        <f>IF(I104="","",VLOOKUP(I104,記入シート1!$BO$2:$BP$49,2,FALSE))</f>
        <v/>
      </c>
      <c r="O104" s="741"/>
      <c r="P104" s="741"/>
      <c r="Q104" s="741"/>
      <c r="R104" s="716"/>
      <c r="S104" s="721"/>
      <c r="T104" s="715"/>
      <c r="U104" s="770"/>
      <c r="V104" s="771" t="s">
        <v>1833</v>
      </c>
      <c r="W104" s="772"/>
      <c r="X104" s="771" t="s">
        <v>1723</v>
      </c>
      <c r="Y104" s="772"/>
      <c r="Z104" s="771" t="s">
        <v>1833</v>
      </c>
      <c r="AA104" s="773"/>
      <c r="AB104" s="717"/>
      <c r="AC104" s="718"/>
      <c r="AD104" s="718"/>
      <c r="AE104" s="718"/>
      <c r="AF104" s="718"/>
      <c r="AG104" s="718"/>
      <c r="AH104" s="718"/>
      <c r="AI104" s="719"/>
      <c r="AJ104" s="715"/>
      <c r="AK104" s="723" t="str">
        <f t="shared" si="3"/>
        <v/>
      </c>
      <c r="AL104" s="720"/>
      <c r="AM104" s="720"/>
      <c r="AN104" s="720"/>
      <c r="AO104" s="720"/>
      <c r="AP104" s="715"/>
      <c r="AQ104" s="715"/>
      <c r="AR104" s="715"/>
      <c r="AS104" s="715"/>
      <c r="AT104" s="741"/>
      <c r="AU104" s="741"/>
      <c r="AV104" s="742"/>
      <c r="AW104" s="743"/>
      <c r="AX104" s="742"/>
      <c r="AY104" s="743"/>
      <c r="AZ104" s="721"/>
      <c r="BA104" s="721"/>
      <c r="BB104" s="742"/>
      <c r="BC104" s="743"/>
      <c r="BD104" s="742"/>
      <c r="BE104" s="743"/>
      <c r="BF104" s="721"/>
      <c r="BG104" s="721"/>
      <c r="BH104" s="715"/>
      <c r="BI104" s="721"/>
      <c r="BJ104" s="721"/>
      <c r="BK104" s="721"/>
      <c r="BL104" s="721"/>
      <c r="BM104" s="715"/>
      <c r="BN104" s="721"/>
      <c r="BO104" s="721"/>
      <c r="BP104" s="721"/>
      <c r="BQ104" s="856"/>
      <c r="BR104" s="856"/>
    </row>
    <row r="105" spans="1:70" ht="30" customHeight="1">
      <c r="A105" s="640">
        <v>97</v>
      </c>
      <c r="B105" s="721"/>
      <c r="C105" s="721"/>
      <c r="D105" s="721"/>
      <c r="E105" s="744"/>
      <c r="F105" s="959" t="str">
        <f t="shared" si="4"/>
        <v/>
      </c>
      <c r="G105" s="960" t="str">
        <f t="shared" si="5"/>
        <v/>
      </c>
      <c r="H105" s="715"/>
      <c r="I105" s="715"/>
      <c r="J105" s="741"/>
      <c r="K105" s="741"/>
      <c r="L105" s="741"/>
      <c r="M105" s="741"/>
      <c r="N105" s="723" t="str">
        <f>IF(I105="","",VLOOKUP(I105,記入シート1!$BO$2:$BP$49,2,FALSE))</f>
        <v/>
      </c>
      <c r="O105" s="741"/>
      <c r="P105" s="741"/>
      <c r="Q105" s="741"/>
      <c r="R105" s="716"/>
      <c r="S105" s="721"/>
      <c r="T105" s="715"/>
      <c r="U105" s="770"/>
      <c r="V105" s="771" t="s">
        <v>1833</v>
      </c>
      <c r="W105" s="772"/>
      <c r="X105" s="771" t="s">
        <v>1723</v>
      </c>
      <c r="Y105" s="772"/>
      <c r="Z105" s="771" t="s">
        <v>1833</v>
      </c>
      <c r="AA105" s="773"/>
      <c r="AB105" s="717"/>
      <c r="AC105" s="718"/>
      <c r="AD105" s="718"/>
      <c r="AE105" s="718"/>
      <c r="AF105" s="718"/>
      <c r="AG105" s="718"/>
      <c r="AH105" s="718"/>
      <c r="AI105" s="719"/>
      <c r="AJ105" s="715"/>
      <c r="AK105" s="723" t="str">
        <f t="shared" si="3"/>
        <v/>
      </c>
      <c r="AL105" s="720"/>
      <c r="AM105" s="720"/>
      <c r="AN105" s="720"/>
      <c r="AO105" s="720"/>
      <c r="AP105" s="715"/>
      <c r="AQ105" s="715"/>
      <c r="AR105" s="715"/>
      <c r="AS105" s="715"/>
      <c r="AT105" s="741"/>
      <c r="AU105" s="741"/>
      <c r="AV105" s="742"/>
      <c r="AW105" s="743"/>
      <c r="AX105" s="742"/>
      <c r="AY105" s="743"/>
      <c r="AZ105" s="721"/>
      <c r="BA105" s="721"/>
      <c r="BB105" s="742"/>
      <c r="BC105" s="743"/>
      <c r="BD105" s="742"/>
      <c r="BE105" s="743"/>
      <c r="BF105" s="721"/>
      <c r="BG105" s="721"/>
      <c r="BH105" s="715"/>
      <c r="BI105" s="721"/>
      <c r="BJ105" s="721"/>
      <c r="BK105" s="721"/>
      <c r="BL105" s="721"/>
      <c r="BM105" s="715"/>
      <c r="BN105" s="721"/>
      <c r="BO105" s="721"/>
      <c r="BP105" s="721"/>
      <c r="BQ105" s="856"/>
      <c r="BR105" s="856"/>
    </row>
    <row r="106" spans="1:70" ht="30" customHeight="1">
      <c r="A106" s="640">
        <v>98</v>
      </c>
      <c r="B106" s="721"/>
      <c r="C106" s="721"/>
      <c r="D106" s="721"/>
      <c r="E106" s="744"/>
      <c r="F106" s="959" t="str">
        <f t="shared" si="4"/>
        <v/>
      </c>
      <c r="G106" s="960" t="str">
        <f t="shared" si="5"/>
        <v/>
      </c>
      <c r="H106" s="715"/>
      <c r="I106" s="715"/>
      <c r="J106" s="741"/>
      <c r="K106" s="741"/>
      <c r="L106" s="741"/>
      <c r="M106" s="741"/>
      <c r="N106" s="723" t="str">
        <f>IF(I106="","",VLOOKUP(I106,記入シート1!$BO$2:$BP$49,2,FALSE))</f>
        <v/>
      </c>
      <c r="O106" s="741"/>
      <c r="P106" s="741"/>
      <c r="Q106" s="741"/>
      <c r="R106" s="716"/>
      <c r="S106" s="721"/>
      <c r="T106" s="715"/>
      <c r="U106" s="770"/>
      <c r="V106" s="771" t="s">
        <v>1833</v>
      </c>
      <c r="W106" s="772"/>
      <c r="X106" s="771" t="s">
        <v>1723</v>
      </c>
      <c r="Y106" s="772"/>
      <c r="Z106" s="771" t="s">
        <v>1833</v>
      </c>
      <c r="AA106" s="773"/>
      <c r="AB106" s="717"/>
      <c r="AC106" s="718"/>
      <c r="AD106" s="718"/>
      <c r="AE106" s="718"/>
      <c r="AF106" s="718"/>
      <c r="AG106" s="718"/>
      <c r="AH106" s="718"/>
      <c r="AI106" s="719"/>
      <c r="AJ106" s="715"/>
      <c r="AK106" s="723" t="str">
        <f t="shared" si="3"/>
        <v/>
      </c>
      <c r="AL106" s="720"/>
      <c r="AM106" s="720"/>
      <c r="AN106" s="720"/>
      <c r="AO106" s="720"/>
      <c r="AP106" s="715"/>
      <c r="AQ106" s="715"/>
      <c r="AR106" s="715"/>
      <c r="AS106" s="715"/>
      <c r="AT106" s="741"/>
      <c r="AU106" s="741"/>
      <c r="AV106" s="742"/>
      <c r="AW106" s="743"/>
      <c r="AX106" s="742"/>
      <c r="AY106" s="743"/>
      <c r="AZ106" s="721"/>
      <c r="BA106" s="721"/>
      <c r="BB106" s="742"/>
      <c r="BC106" s="743"/>
      <c r="BD106" s="742"/>
      <c r="BE106" s="743"/>
      <c r="BF106" s="721"/>
      <c r="BG106" s="721"/>
      <c r="BH106" s="715"/>
      <c r="BI106" s="721"/>
      <c r="BJ106" s="721"/>
      <c r="BK106" s="721"/>
      <c r="BL106" s="721"/>
      <c r="BM106" s="715"/>
      <c r="BN106" s="721"/>
      <c r="BO106" s="721"/>
      <c r="BP106" s="721"/>
      <c r="BQ106" s="856"/>
      <c r="BR106" s="856"/>
    </row>
    <row r="107" spans="1:70" ht="30" customHeight="1">
      <c r="A107" s="640">
        <v>99</v>
      </c>
      <c r="B107" s="721"/>
      <c r="C107" s="721"/>
      <c r="D107" s="721"/>
      <c r="E107" s="744"/>
      <c r="F107" s="959" t="str">
        <f t="shared" si="4"/>
        <v/>
      </c>
      <c r="G107" s="960" t="str">
        <f t="shared" si="5"/>
        <v/>
      </c>
      <c r="H107" s="715"/>
      <c r="I107" s="715"/>
      <c r="J107" s="741"/>
      <c r="K107" s="741"/>
      <c r="L107" s="741"/>
      <c r="M107" s="741"/>
      <c r="N107" s="723" t="str">
        <f>IF(I107="","",VLOOKUP(I107,記入シート1!$BO$2:$BP$49,2,FALSE))</f>
        <v/>
      </c>
      <c r="O107" s="741"/>
      <c r="P107" s="741"/>
      <c r="Q107" s="741"/>
      <c r="R107" s="716"/>
      <c r="S107" s="721"/>
      <c r="T107" s="715"/>
      <c r="U107" s="770"/>
      <c r="V107" s="771" t="s">
        <v>1833</v>
      </c>
      <c r="W107" s="772"/>
      <c r="X107" s="771" t="s">
        <v>1723</v>
      </c>
      <c r="Y107" s="772"/>
      <c r="Z107" s="771" t="s">
        <v>1833</v>
      </c>
      <c r="AA107" s="773"/>
      <c r="AB107" s="717"/>
      <c r="AC107" s="718"/>
      <c r="AD107" s="718"/>
      <c r="AE107" s="718"/>
      <c r="AF107" s="718"/>
      <c r="AG107" s="718"/>
      <c r="AH107" s="718"/>
      <c r="AI107" s="719"/>
      <c r="AJ107" s="715"/>
      <c r="AK107" s="723" t="str">
        <f t="shared" si="3"/>
        <v/>
      </c>
      <c r="AL107" s="720"/>
      <c r="AM107" s="720"/>
      <c r="AN107" s="720"/>
      <c r="AO107" s="720"/>
      <c r="AP107" s="715"/>
      <c r="AQ107" s="715"/>
      <c r="AR107" s="715"/>
      <c r="AS107" s="715"/>
      <c r="AT107" s="741"/>
      <c r="AU107" s="741"/>
      <c r="AV107" s="742"/>
      <c r="AW107" s="743"/>
      <c r="AX107" s="742"/>
      <c r="AY107" s="743"/>
      <c r="AZ107" s="721"/>
      <c r="BA107" s="721"/>
      <c r="BB107" s="742"/>
      <c r="BC107" s="743"/>
      <c r="BD107" s="742"/>
      <c r="BE107" s="743"/>
      <c r="BF107" s="721"/>
      <c r="BG107" s="721"/>
      <c r="BH107" s="715"/>
      <c r="BI107" s="721"/>
      <c r="BJ107" s="721"/>
      <c r="BK107" s="721"/>
      <c r="BL107" s="721"/>
      <c r="BM107" s="715"/>
      <c r="BN107" s="721"/>
      <c r="BO107" s="721"/>
      <c r="BP107" s="721"/>
      <c r="BQ107" s="856"/>
      <c r="BR107" s="856"/>
    </row>
    <row r="108" spans="1:70" ht="30" customHeight="1">
      <c r="A108" s="640">
        <v>100</v>
      </c>
      <c r="B108" s="721"/>
      <c r="C108" s="721"/>
      <c r="D108" s="721"/>
      <c r="E108" s="744"/>
      <c r="F108" s="959" t="str">
        <f t="shared" si="4"/>
        <v/>
      </c>
      <c r="G108" s="960" t="str">
        <f t="shared" si="5"/>
        <v/>
      </c>
      <c r="H108" s="715"/>
      <c r="I108" s="715"/>
      <c r="J108" s="741"/>
      <c r="K108" s="741"/>
      <c r="L108" s="741"/>
      <c r="M108" s="741"/>
      <c r="N108" s="723" t="str">
        <f>IF(I108="","",VLOOKUP(I108,記入シート1!$BO$2:$BP$49,2,FALSE))</f>
        <v/>
      </c>
      <c r="O108" s="741"/>
      <c r="P108" s="741"/>
      <c r="Q108" s="741"/>
      <c r="R108" s="716"/>
      <c r="S108" s="721"/>
      <c r="T108" s="715"/>
      <c r="U108" s="770"/>
      <c r="V108" s="771" t="s">
        <v>1833</v>
      </c>
      <c r="W108" s="772"/>
      <c r="X108" s="771" t="s">
        <v>1723</v>
      </c>
      <c r="Y108" s="772"/>
      <c r="Z108" s="771" t="s">
        <v>1833</v>
      </c>
      <c r="AA108" s="773"/>
      <c r="AB108" s="717"/>
      <c r="AC108" s="718"/>
      <c r="AD108" s="718"/>
      <c r="AE108" s="718"/>
      <c r="AF108" s="718"/>
      <c r="AG108" s="718"/>
      <c r="AH108" s="718"/>
      <c r="AI108" s="719"/>
      <c r="AJ108" s="715"/>
      <c r="AK108" s="723" t="str">
        <f t="shared" si="3"/>
        <v/>
      </c>
      <c r="AL108" s="720"/>
      <c r="AM108" s="720"/>
      <c r="AN108" s="720"/>
      <c r="AO108" s="720"/>
      <c r="AP108" s="715"/>
      <c r="AQ108" s="715"/>
      <c r="AR108" s="715"/>
      <c r="AS108" s="715"/>
      <c r="AT108" s="741"/>
      <c r="AU108" s="741"/>
      <c r="AV108" s="742"/>
      <c r="AW108" s="743"/>
      <c r="AX108" s="742"/>
      <c r="AY108" s="743"/>
      <c r="AZ108" s="721"/>
      <c r="BA108" s="721"/>
      <c r="BB108" s="742"/>
      <c r="BC108" s="743"/>
      <c r="BD108" s="742"/>
      <c r="BE108" s="743"/>
      <c r="BF108" s="721"/>
      <c r="BG108" s="721"/>
      <c r="BH108" s="715"/>
      <c r="BI108" s="721"/>
      <c r="BJ108" s="721"/>
      <c r="BK108" s="721"/>
      <c r="BL108" s="721"/>
      <c r="BM108" s="715"/>
      <c r="BN108" s="721"/>
      <c r="BO108" s="721"/>
      <c r="BP108" s="721"/>
      <c r="BQ108" s="856"/>
      <c r="BR108" s="856"/>
    </row>
    <row r="109" spans="1:70" ht="30" customHeight="1">
      <c r="A109" s="640">
        <v>101</v>
      </c>
      <c r="B109" s="721"/>
      <c r="C109" s="721"/>
      <c r="D109" s="721"/>
      <c r="E109" s="744"/>
      <c r="F109" s="959" t="str">
        <f t="shared" si="4"/>
        <v/>
      </c>
      <c r="G109" s="960" t="str">
        <f t="shared" si="5"/>
        <v/>
      </c>
      <c r="H109" s="715"/>
      <c r="I109" s="715"/>
      <c r="J109" s="741"/>
      <c r="K109" s="741"/>
      <c r="L109" s="741"/>
      <c r="M109" s="741"/>
      <c r="N109" s="723" t="str">
        <f>IF(I109="","",VLOOKUP(I109,記入シート1!$BO$2:$BP$49,2,FALSE))</f>
        <v/>
      </c>
      <c r="O109" s="741"/>
      <c r="P109" s="741"/>
      <c r="Q109" s="741"/>
      <c r="R109" s="716"/>
      <c r="S109" s="721"/>
      <c r="T109" s="715"/>
      <c r="U109" s="770"/>
      <c r="V109" s="771" t="s">
        <v>1833</v>
      </c>
      <c r="W109" s="772"/>
      <c r="X109" s="771" t="s">
        <v>1723</v>
      </c>
      <c r="Y109" s="772"/>
      <c r="Z109" s="771" t="s">
        <v>1833</v>
      </c>
      <c r="AA109" s="773"/>
      <c r="AB109" s="717"/>
      <c r="AC109" s="718"/>
      <c r="AD109" s="718"/>
      <c r="AE109" s="718"/>
      <c r="AF109" s="718"/>
      <c r="AG109" s="718"/>
      <c r="AH109" s="718"/>
      <c r="AI109" s="719"/>
      <c r="AJ109" s="715"/>
      <c r="AK109" s="723" t="str">
        <f t="shared" ref="AK109:AK172" si="6">IF(B109="","",AK$9)</f>
        <v/>
      </c>
      <c r="AL109" s="720"/>
      <c r="AM109" s="720"/>
      <c r="AN109" s="720"/>
      <c r="AO109" s="720"/>
      <c r="AP109" s="715"/>
      <c r="AQ109" s="715"/>
      <c r="AR109" s="715"/>
      <c r="AS109" s="715"/>
      <c r="AT109" s="741"/>
      <c r="AU109" s="741"/>
      <c r="AV109" s="742"/>
      <c r="AW109" s="743"/>
      <c r="AX109" s="742"/>
      <c r="AY109" s="743"/>
      <c r="AZ109" s="721"/>
      <c r="BA109" s="721"/>
      <c r="BB109" s="742"/>
      <c r="BC109" s="743"/>
      <c r="BD109" s="742"/>
      <c r="BE109" s="743"/>
      <c r="BF109" s="721"/>
      <c r="BG109" s="721"/>
      <c r="BH109" s="715"/>
      <c r="BI109" s="721"/>
      <c r="BJ109" s="721"/>
      <c r="BK109" s="721"/>
      <c r="BL109" s="721"/>
      <c r="BM109" s="715"/>
      <c r="BN109" s="721"/>
      <c r="BO109" s="721"/>
      <c r="BP109" s="721"/>
      <c r="BQ109" s="856"/>
      <c r="BR109" s="856"/>
    </row>
    <row r="110" spans="1:70" ht="30" customHeight="1">
      <c r="A110" s="640">
        <v>102</v>
      </c>
      <c r="B110" s="721"/>
      <c r="C110" s="721"/>
      <c r="D110" s="721"/>
      <c r="E110" s="744"/>
      <c r="F110" s="959" t="str">
        <f t="shared" si="4"/>
        <v/>
      </c>
      <c r="G110" s="960" t="str">
        <f t="shared" si="5"/>
        <v/>
      </c>
      <c r="H110" s="715"/>
      <c r="I110" s="715"/>
      <c r="J110" s="741"/>
      <c r="K110" s="741"/>
      <c r="L110" s="741"/>
      <c r="M110" s="741"/>
      <c r="N110" s="723" t="str">
        <f>IF(I110="","",VLOOKUP(I110,記入シート1!$BO$2:$BP$49,2,FALSE))</f>
        <v/>
      </c>
      <c r="O110" s="741"/>
      <c r="P110" s="741"/>
      <c r="Q110" s="741"/>
      <c r="R110" s="716"/>
      <c r="S110" s="721"/>
      <c r="T110" s="715"/>
      <c r="U110" s="770"/>
      <c r="V110" s="771" t="s">
        <v>1833</v>
      </c>
      <c r="W110" s="772"/>
      <c r="X110" s="771" t="s">
        <v>1723</v>
      </c>
      <c r="Y110" s="772"/>
      <c r="Z110" s="771" t="s">
        <v>1833</v>
      </c>
      <c r="AA110" s="773"/>
      <c r="AB110" s="717"/>
      <c r="AC110" s="718"/>
      <c r="AD110" s="718"/>
      <c r="AE110" s="718"/>
      <c r="AF110" s="718"/>
      <c r="AG110" s="718"/>
      <c r="AH110" s="718"/>
      <c r="AI110" s="719"/>
      <c r="AJ110" s="715"/>
      <c r="AK110" s="723" t="str">
        <f t="shared" si="6"/>
        <v/>
      </c>
      <c r="AL110" s="720"/>
      <c r="AM110" s="720"/>
      <c r="AN110" s="720"/>
      <c r="AO110" s="720"/>
      <c r="AP110" s="715"/>
      <c r="AQ110" s="715"/>
      <c r="AR110" s="715"/>
      <c r="AS110" s="715"/>
      <c r="AT110" s="741"/>
      <c r="AU110" s="741"/>
      <c r="AV110" s="742"/>
      <c r="AW110" s="743"/>
      <c r="AX110" s="742"/>
      <c r="AY110" s="743"/>
      <c r="AZ110" s="721"/>
      <c r="BA110" s="721"/>
      <c r="BB110" s="742"/>
      <c r="BC110" s="743"/>
      <c r="BD110" s="742"/>
      <c r="BE110" s="743"/>
      <c r="BF110" s="721"/>
      <c r="BG110" s="721"/>
      <c r="BH110" s="715"/>
      <c r="BI110" s="721"/>
      <c r="BJ110" s="721"/>
      <c r="BK110" s="721"/>
      <c r="BL110" s="721"/>
      <c r="BM110" s="715"/>
      <c r="BN110" s="721"/>
      <c r="BO110" s="721"/>
      <c r="BP110" s="721"/>
      <c r="BQ110" s="856"/>
      <c r="BR110" s="856"/>
    </row>
    <row r="111" spans="1:70" ht="30" customHeight="1">
      <c r="A111" s="640">
        <v>103</v>
      </c>
      <c r="B111" s="721"/>
      <c r="C111" s="721"/>
      <c r="D111" s="721"/>
      <c r="E111" s="744"/>
      <c r="F111" s="959" t="str">
        <f t="shared" si="4"/>
        <v/>
      </c>
      <c r="G111" s="960" t="str">
        <f t="shared" si="5"/>
        <v/>
      </c>
      <c r="H111" s="715"/>
      <c r="I111" s="715"/>
      <c r="J111" s="741"/>
      <c r="K111" s="741"/>
      <c r="L111" s="741"/>
      <c r="M111" s="741"/>
      <c r="N111" s="723" t="str">
        <f>IF(I111="","",VLOOKUP(I111,記入シート1!$BO$2:$BP$49,2,FALSE))</f>
        <v/>
      </c>
      <c r="O111" s="741"/>
      <c r="P111" s="741"/>
      <c r="Q111" s="741"/>
      <c r="R111" s="716"/>
      <c r="S111" s="721"/>
      <c r="T111" s="715"/>
      <c r="U111" s="770"/>
      <c r="V111" s="771" t="s">
        <v>1833</v>
      </c>
      <c r="W111" s="772"/>
      <c r="X111" s="771" t="s">
        <v>1723</v>
      </c>
      <c r="Y111" s="772"/>
      <c r="Z111" s="771" t="s">
        <v>1833</v>
      </c>
      <c r="AA111" s="773"/>
      <c r="AB111" s="717"/>
      <c r="AC111" s="718"/>
      <c r="AD111" s="718"/>
      <c r="AE111" s="718"/>
      <c r="AF111" s="718"/>
      <c r="AG111" s="718"/>
      <c r="AH111" s="718"/>
      <c r="AI111" s="719"/>
      <c r="AJ111" s="715"/>
      <c r="AK111" s="723" t="str">
        <f t="shared" si="6"/>
        <v/>
      </c>
      <c r="AL111" s="720"/>
      <c r="AM111" s="720"/>
      <c r="AN111" s="720"/>
      <c r="AO111" s="720"/>
      <c r="AP111" s="715"/>
      <c r="AQ111" s="715"/>
      <c r="AR111" s="715"/>
      <c r="AS111" s="715"/>
      <c r="AT111" s="741"/>
      <c r="AU111" s="741"/>
      <c r="AV111" s="742"/>
      <c r="AW111" s="743"/>
      <c r="AX111" s="742"/>
      <c r="AY111" s="743"/>
      <c r="AZ111" s="721"/>
      <c r="BA111" s="721"/>
      <c r="BB111" s="742"/>
      <c r="BC111" s="743"/>
      <c r="BD111" s="742"/>
      <c r="BE111" s="743"/>
      <c r="BF111" s="721"/>
      <c r="BG111" s="721"/>
      <c r="BH111" s="715"/>
      <c r="BI111" s="721"/>
      <c r="BJ111" s="721"/>
      <c r="BK111" s="721"/>
      <c r="BL111" s="721"/>
      <c r="BM111" s="715"/>
      <c r="BN111" s="721"/>
      <c r="BO111" s="721"/>
      <c r="BP111" s="721"/>
      <c r="BQ111" s="856"/>
      <c r="BR111" s="856"/>
    </row>
    <row r="112" spans="1:70" ht="30" customHeight="1">
      <c r="A112" s="640">
        <v>104</v>
      </c>
      <c r="B112" s="721"/>
      <c r="C112" s="721"/>
      <c r="D112" s="721"/>
      <c r="E112" s="744"/>
      <c r="F112" s="959" t="str">
        <f t="shared" si="4"/>
        <v/>
      </c>
      <c r="G112" s="960" t="str">
        <f t="shared" si="5"/>
        <v/>
      </c>
      <c r="H112" s="715"/>
      <c r="I112" s="715"/>
      <c r="J112" s="741"/>
      <c r="K112" s="741"/>
      <c r="L112" s="741"/>
      <c r="M112" s="741"/>
      <c r="N112" s="723" t="str">
        <f>IF(I112="","",VLOOKUP(I112,記入シート1!$BO$2:$BP$49,2,FALSE))</f>
        <v/>
      </c>
      <c r="O112" s="741"/>
      <c r="P112" s="741"/>
      <c r="Q112" s="741"/>
      <c r="R112" s="716"/>
      <c r="S112" s="721"/>
      <c r="T112" s="715"/>
      <c r="U112" s="770"/>
      <c r="V112" s="771" t="s">
        <v>1833</v>
      </c>
      <c r="W112" s="772"/>
      <c r="X112" s="771" t="s">
        <v>1723</v>
      </c>
      <c r="Y112" s="772"/>
      <c r="Z112" s="771" t="s">
        <v>1833</v>
      </c>
      <c r="AA112" s="773"/>
      <c r="AB112" s="717"/>
      <c r="AC112" s="718"/>
      <c r="AD112" s="718"/>
      <c r="AE112" s="718"/>
      <c r="AF112" s="718"/>
      <c r="AG112" s="718"/>
      <c r="AH112" s="718"/>
      <c r="AI112" s="719"/>
      <c r="AJ112" s="715"/>
      <c r="AK112" s="723" t="str">
        <f t="shared" si="6"/>
        <v/>
      </c>
      <c r="AL112" s="720"/>
      <c r="AM112" s="720"/>
      <c r="AN112" s="720"/>
      <c r="AO112" s="720"/>
      <c r="AP112" s="715"/>
      <c r="AQ112" s="715"/>
      <c r="AR112" s="715"/>
      <c r="AS112" s="715"/>
      <c r="AT112" s="741"/>
      <c r="AU112" s="741"/>
      <c r="AV112" s="742"/>
      <c r="AW112" s="743"/>
      <c r="AX112" s="742"/>
      <c r="AY112" s="743"/>
      <c r="AZ112" s="721"/>
      <c r="BA112" s="721"/>
      <c r="BB112" s="742"/>
      <c r="BC112" s="743"/>
      <c r="BD112" s="742"/>
      <c r="BE112" s="743"/>
      <c r="BF112" s="721"/>
      <c r="BG112" s="721"/>
      <c r="BH112" s="715"/>
      <c r="BI112" s="721"/>
      <c r="BJ112" s="721"/>
      <c r="BK112" s="721"/>
      <c r="BL112" s="721"/>
      <c r="BM112" s="715"/>
      <c r="BN112" s="721"/>
      <c r="BO112" s="721"/>
      <c r="BP112" s="721"/>
      <c r="BQ112" s="856"/>
      <c r="BR112" s="856"/>
    </row>
    <row r="113" spans="1:70" ht="30" customHeight="1">
      <c r="A113" s="640">
        <v>105</v>
      </c>
      <c r="B113" s="721"/>
      <c r="C113" s="721"/>
      <c r="D113" s="721"/>
      <c r="E113" s="744"/>
      <c r="F113" s="959" t="str">
        <f t="shared" si="4"/>
        <v/>
      </c>
      <c r="G113" s="960" t="str">
        <f t="shared" si="5"/>
        <v/>
      </c>
      <c r="H113" s="715"/>
      <c r="I113" s="715"/>
      <c r="J113" s="741"/>
      <c r="K113" s="741"/>
      <c r="L113" s="741"/>
      <c r="M113" s="741"/>
      <c r="N113" s="723" t="str">
        <f>IF(I113="","",VLOOKUP(I113,記入シート1!$BO$2:$BP$49,2,FALSE))</f>
        <v/>
      </c>
      <c r="O113" s="741"/>
      <c r="P113" s="741"/>
      <c r="Q113" s="741"/>
      <c r="R113" s="716"/>
      <c r="S113" s="721"/>
      <c r="T113" s="715"/>
      <c r="U113" s="770"/>
      <c r="V113" s="771" t="s">
        <v>1833</v>
      </c>
      <c r="W113" s="772"/>
      <c r="X113" s="771" t="s">
        <v>1723</v>
      </c>
      <c r="Y113" s="772"/>
      <c r="Z113" s="771" t="s">
        <v>1833</v>
      </c>
      <c r="AA113" s="773"/>
      <c r="AB113" s="717"/>
      <c r="AC113" s="718"/>
      <c r="AD113" s="718"/>
      <c r="AE113" s="718"/>
      <c r="AF113" s="718"/>
      <c r="AG113" s="718"/>
      <c r="AH113" s="718"/>
      <c r="AI113" s="719"/>
      <c r="AJ113" s="715"/>
      <c r="AK113" s="723" t="str">
        <f t="shared" si="6"/>
        <v/>
      </c>
      <c r="AL113" s="720"/>
      <c r="AM113" s="720"/>
      <c r="AN113" s="720"/>
      <c r="AO113" s="720"/>
      <c r="AP113" s="715"/>
      <c r="AQ113" s="715"/>
      <c r="AR113" s="715"/>
      <c r="AS113" s="715"/>
      <c r="AT113" s="741"/>
      <c r="AU113" s="741"/>
      <c r="AV113" s="742"/>
      <c r="AW113" s="743"/>
      <c r="AX113" s="742"/>
      <c r="AY113" s="743"/>
      <c r="AZ113" s="721"/>
      <c r="BA113" s="721"/>
      <c r="BB113" s="742"/>
      <c r="BC113" s="743"/>
      <c r="BD113" s="742"/>
      <c r="BE113" s="743"/>
      <c r="BF113" s="721"/>
      <c r="BG113" s="721"/>
      <c r="BH113" s="715"/>
      <c r="BI113" s="721"/>
      <c r="BJ113" s="721"/>
      <c r="BK113" s="721"/>
      <c r="BL113" s="721"/>
      <c r="BM113" s="715"/>
      <c r="BN113" s="721"/>
      <c r="BO113" s="721"/>
      <c r="BP113" s="721"/>
      <c r="BQ113" s="856"/>
      <c r="BR113" s="856"/>
    </row>
    <row r="114" spans="1:70" ht="30" customHeight="1">
      <c r="A114" s="640">
        <v>106</v>
      </c>
      <c r="B114" s="721"/>
      <c r="C114" s="721"/>
      <c r="D114" s="721"/>
      <c r="E114" s="744"/>
      <c r="F114" s="959" t="str">
        <f t="shared" si="4"/>
        <v/>
      </c>
      <c r="G114" s="960" t="str">
        <f t="shared" si="5"/>
        <v/>
      </c>
      <c r="H114" s="715"/>
      <c r="I114" s="715"/>
      <c r="J114" s="741"/>
      <c r="K114" s="741"/>
      <c r="L114" s="741"/>
      <c r="M114" s="741"/>
      <c r="N114" s="723" t="str">
        <f>IF(I114="","",VLOOKUP(I114,記入シート1!$BO$2:$BP$49,2,FALSE))</f>
        <v/>
      </c>
      <c r="O114" s="741"/>
      <c r="P114" s="741"/>
      <c r="Q114" s="741"/>
      <c r="R114" s="716"/>
      <c r="S114" s="721"/>
      <c r="T114" s="715"/>
      <c r="U114" s="770"/>
      <c r="V114" s="771" t="s">
        <v>1833</v>
      </c>
      <c r="W114" s="772"/>
      <c r="X114" s="771" t="s">
        <v>1723</v>
      </c>
      <c r="Y114" s="772"/>
      <c r="Z114" s="771" t="s">
        <v>1833</v>
      </c>
      <c r="AA114" s="773"/>
      <c r="AB114" s="717"/>
      <c r="AC114" s="718"/>
      <c r="AD114" s="718"/>
      <c r="AE114" s="718"/>
      <c r="AF114" s="718"/>
      <c r="AG114" s="718"/>
      <c r="AH114" s="718"/>
      <c r="AI114" s="719"/>
      <c r="AJ114" s="715"/>
      <c r="AK114" s="723" t="str">
        <f t="shared" si="6"/>
        <v/>
      </c>
      <c r="AL114" s="720"/>
      <c r="AM114" s="720"/>
      <c r="AN114" s="720"/>
      <c r="AO114" s="720"/>
      <c r="AP114" s="715"/>
      <c r="AQ114" s="715"/>
      <c r="AR114" s="715"/>
      <c r="AS114" s="715"/>
      <c r="AT114" s="741"/>
      <c r="AU114" s="741"/>
      <c r="AV114" s="742"/>
      <c r="AW114" s="743"/>
      <c r="AX114" s="742"/>
      <c r="AY114" s="743"/>
      <c r="AZ114" s="721"/>
      <c r="BA114" s="721"/>
      <c r="BB114" s="742"/>
      <c r="BC114" s="743"/>
      <c r="BD114" s="742"/>
      <c r="BE114" s="743"/>
      <c r="BF114" s="721"/>
      <c r="BG114" s="721"/>
      <c r="BH114" s="715"/>
      <c r="BI114" s="721"/>
      <c r="BJ114" s="721"/>
      <c r="BK114" s="721"/>
      <c r="BL114" s="721"/>
      <c r="BM114" s="715"/>
      <c r="BN114" s="721"/>
      <c r="BO114" s="721"/>
      <c r="BP114" s="721"/>
      <c r="BQ114" s="856"/>
      <c r="BR114" s="856"/>
    </row>
    <row r="115" spans="1:70" ht="30" customHeight="1">
      <c r="A115" s="640">
        <v>107</v>
      </c>
      <c r="B115" s="721"/>
      <c r="C115" s="721"/>
      <c r="D115" s="721"/>
      <c r="E115" s="744"/>
      <c r="F115" s="959" t="str">
        <f t="shared" si="4"/>
        <v/>
      </c>
      <c r="G115" s="960" t="str">
        <f t="shared" si="5"/>
        <v/>
      </c>
      <c r="H115" s="715"/>
      <c r="I115" s="715"/>
      <c r="J115" s="741"/>
      <c r="K115" s="741"/>
      <c r="L115" s="741"/>
      <c r="M115" s="741"/>
      <c r="N115" s="723" t="str">
        <f>IF(I115="","",VLOOKUP(I115,記入シート1!$BO$2:$BP$49,2,FALSE))</f>
        <v/>
      </c>
      <c r="O115" s="741"/>
      <c r="P115" s="741"/>
      <c r="Q115" s="741"/>
      <c r="R115" s="716"/>
      <c r="S115" s="721"/>
      <c r="T115" s="715"/>
      <c r="U115" s="770"/>
      <c r="V115" s="771" t="s">
        <v>1833</v>
      </c>
      <c r="W115" s="772"/>
      <c r="X115" s="771" t="s">
        <v>1723</v>
      </c>
      <c r="Y115" s="772"/>
      <c r="Z115" s="771" t="s">
        <v>1833</v>
      </c>
      <c r="AA115" s="773"/>
      <c r="AB115" s="717"/>
      <c r="AC115" s="718"/>
      <c r="AD115" s="718"/>
      <c r="AE115" s="718"/>
      <c r="AF115" s="718"/>
      <c r="AG115" s="718"/>
      <c r="AH115" s="718"/>
      <c r="AI115" s="719"/>
      <c r="AJ115" s="715"/>
      <c r="AK115" s="723" t="str">
        <f t="shared" si="6"/>
        <v/>
      </c>
      <c r="AL115" s="720"/>
      <c r="AM115" s="720"/>
      <c r="AN115" s="720"/>
      <c r="AO115" s="720"/>
      <c r="AP115" s="715"/>
      <c r="AQ115" s="715"/>
      <c r="AR115" s="715"/>
      <c r="AS115" s="715"/>
      <c r="AT115" s="741"/>
      <c r="AU115" s="741"/>
      <c r="AV115" s="742"/>
      <c r="AW115" s="743"/>
      <c r="AX115" s="742"/>
      <c r="AY115" s="743"/>
      <c r="AZ115" s="721"/>
      <c r="BA115" s="721"/>
      <c r="BB115" s="742"/>
      <c r="BC115" s="743"/>
      <c r="BD115" s="742"/>
      <c r="BE115" s="743"/>
      <c r="BF115" s="721"/>
      <c r="BG115" s="721"/>
      <c r="BH115" s="715"/>
      <c r="BI115" s="721"/>
      <c r="BJ115" s="721"/>
      <c r="BK115" s="721"/>
      <c r="BL115" s="721"/>
      <c r="BM115" s="715"/>
      <c r="BN115" s="721"/>
      <c r="BO115" s="721"/>
      <c r="BP115" s="721"/>
      <c r="BQ115" s="856"/>
      <c r="BR115" s="856"/>
    </row>
    <row r="116" spans="1:70" ht="30" customHeight="1">
      <c r="A116" s="640">
        <v>108</v>
      </c>
      <c r="B116" s="721"/>
      <c r="C116" s="721"/>
      <c r="D116" s="721"/>
      <c r="E116" s="744"/>
      <c r="F116" s="959" t="str">
        <f t="shared" si="4"/>
        <v/>
      </c>
      <c r="G116" s="960" t="str">
        <f t="shared" si="5"/>
        <v/>
      </c>
      <c r="H116" s="715"/>
      <c r="I116" s="715"/>
      <c r="J116" s="741"/>
      <c r="K116" s="741"/>
      <c r="L116" s="741"/>
      <c r="M116" s="741"/>
      <c r="N116" s="723" t="str">
        <f>IF(I116="","",VLOOKUP(I116,記入シート1!$BO$2:$BP$49,2,FALSE))</f>
        <v/>
      </c>
      <c r="O116" s="741"/>
      <c r="P116" s="741"/>
      <c r="Q116" s="741"/>
      <c r="R116" s="716"/>
      <c r="S116" s="721"/>
      <c r="T116" s="715"/>
      <c r="U116" s="770"/>
      <c r="V116" s="771" t="s">
        <v>1833</v>
      </c>
      <c r="W116" s="772"/>
      <c r="X116" s="771" t="s">
        <v>1723</v>
      </c>
      <c r="Y116" s="772"/>
      <c r="Z116" s="771" t="s">
        <v>1833</v>
      </c>
      <c r="AA116" s="773"/>
      <c r="AB116" s="717"/>
      <c r="AC116" s="718"/>
      <c r="AD116" s="718"/>
      <c r="AE116" s="718"/>
      <c r="AF116" s="718"/>
      <c r="AG116" s="718"/>
      <c r="AH116" s="718"/>
      <c r="AI116" s="719"/>
      <c r="AJ116" s="715"/>
      <c r="AK116" s="723" t="str">
        <f t="shared" si="6"/>
        <v/>
      </c>
      <c r="AL116" s="720"/>
      <c r="AM116" s="720"/>
      <c r="AN116" s="720"/>
      <c r="AO116" s="720"/>
      <c r="AP116" s="715"/>
      <c r="AQ116" s="715"/>
      <c r="AR116" s="715"/>
      <c r="AS116" s="715"/>
      <c r="AT116" s="741"/>
      <c r="AU116" s="741"/>
      <c r="AV116" s="742"/>
      <c r="AW116" s="743"/>
      <c r="AX116" s="742"/>
      <c r="AY116" s="743"/>
      <c r="AZ116" s="721"/>
      <c r="BA116" s="721"/>
      <c r="BB116" s="742"/>
      <c r="BC116" s="743"/>
      <c r="BD116" s="742"/>
      <c r="BE116" s="743"/>
      <c r="BF116" s="721"/>
      <c r="BG116" s="721"/>
      <c r="BH116" s="715"/>
      <c r="BI116" s="721"/>
      <c r="BJ116" s="721"/>
      <c r="BK116" s="721"/>
      <c r="BL116" s="721"/>
      <c r="BM116" s="715"/>
      <c r="BN116" s="721"/>
      <c r="BO116" s="721"/>
      <c r="BP116" s="721"/>
      <c r="BQ116" s="856"/>
      <c r="BR116" s="856"/>
    </row>
    <row r="117" spans="1:70" ht="30" customHeight="1">
      <c r="A117" s="640">
        <v>109</v>
      </c>
      <c r="B117" s="721"/>
      <c r="C117" s="721"/>
      <c r="D117" s="721"/>
      <c r="E117" s="744"/>
      <c r="F117" s="959" t="str">
        <f t="shared" si="4"/>
        <v/>
      </c>
      <c r="G117" s="960" t="str">
        <f t="shared" si="5"/>
        <v/>
      </c>
      <c r="H117" s="715"/>
      <c r="I117" s="715"/>
      <c r="J117" s="741"/>
      <c r="K117" s="741"/>
      <c r="L117" s="741"/>
      <c r="M117" s="741"/>
      <c r="N117" s="723" t="str">
        <f>IF(I117="","",VLOOKUP(I117,記入シート1!$BO$2:$BP$49,2,FALSE))</f>
        <v/>
      </c>
      <c r="O117" s="741"/>
      <c r="P117" s="741"/>
      <c r="Q117" s="741"/>
      <c r="R117" s="716"/>
      <c r="S117" s="721"/>
      <c r="T117" s="715"/>
      <c r="U117" s="770"/>
      <c r="V117" s="771" t="s">
        <v>1833</v>
      </c>
      <c r="W117" s="772"/>
      <c r="X117" s="771" t="s">
        <v>1723</v>
      </c>
      <c r="Y117" s="772"/>
      <c r="Z117" s="771" t="s">
        <v>1833</v>
      </c>
      <c r="AA117" s="773"/>
      <c r="AB117" s="717"/>
      <c r="AC117" s="718"/>
      <c r="AD117" s="718"/>
      <c r="AE117" s="718"/>
      <c r="AF117" s="718"/>
      <c r="AG117" s="718"/>
      <c r="AH117" s="718"/>
      <c r="AI117" s="719"/>
      <c r="AJ117" s="715"/>
      <c r="AK117" s="723" t="str">
        <f t="shared" si="6"/>
        <v/>
      </c>
      <c r="AL117" s="720"/>
      <c r="AM117" s="720"/>
      <c r="AN117" s="720"/>
      <c r="AO117" s="720"/>
      <c r="AP117" s="715"/>
      <c r="AQ117" s="715"/>
      <c r="AR117" s="715"/>
      <c r="AS117" s="715"/>
      <c r="AT117" s="741"/>
      <c r="AU117" s="741"/>
      <c r="AV117" s="742"/>
      <c r="AW117" s="743"/>
      <c r="AX117" s="742"/>
      <c r="AY117" s="743"/>
      <c r="AZ117" s="721"/>
      <c r="BA117" s="721"/>
      <c r="BB117" s="742"/>
      <c r="BC117" s="743"/>
      <c r="BD117" s="742"/>
      <c r="BE117" s="743"/>
      <c r="BF117" s="721"/>
      <c r="BG117" s="721"/>
      <c r="BH117" s="715"/>
      <c r="BI117" s="721"/>
      <c r="BJ117" s="721"/>
      <c r="BK117" s="721"/>
      <c r="BL117" s="721"/>
      <c r="BM117" s="715"/>
      <c r="BN117" s="721"/>
      <c r="BO117" s="721"/>
      <c r="BP117" s="721"/>
      <c r="BQ117" s="856"/>
      <c r="BR117" s="856"/>
    </row>
    <row r="118" spans="1:70" ht="30" customHeight="1">
      <c r="A118" s="640">
        <v>110</v>
      </c>
      <c r="B118" s="721"/>
      <c r="C118" s="721"/>
      <c r="D118" s="721"/>
      <c r="E118" s="744"/>
      <c r="F118" s="959" t="str">
        <f t="shared" si="4"/>
        <v/>
      </c>
      <c r="G118" s="960" t="str">
        <f t="shared" si="5"/>
        <v/>
      </c>
      <c r="H118" s="715"/>
      <c r="I118" s="715"/>
      <c r="J118" s="741"/>
      <c r="K118" s="741"/>
      <c r="L118" s="741"/>
      <c r="M118" s="741"/>
      <c r="N118" s="723" t="str">
        <f>IF(I118="","",VLOOKUP(I118,記入シート1!$BO$2:$BP$49,2,FALSE))</f>
        <v/>
      </c>
      <c r="O118" s="741"/>
      <c r="P118" s="741"/>
      <c r="Q118" s="741"/>
      <c r="R118" s="716"/>
      <c r="S118" s="721"/>
      <c r="T118" s="715"/>
      <c r="U118" s="770"/>
      <c r="V118" s="771" t="s">
        <v>1833</v>
      </c>
      <c r="W118" s="772"/>
      <c r="X118" s="771" t="s">
        <v>1723</v>
      </c>
      <c r="Y118" s="772"/>
      <c r="Z118" s="771" t="s">
        <v>1833</v>
      </c>
      <c r="AA118" s="773"/>
      <c r="AB118" s="717"/>
      <c r="AC118" s="718"/>
      <c r="AD118" s="718"/>
      <c r="AE118" s="718"/>
      <c r="AF118" s="718"/>
      <c r="AG118" s="718"/>
      <c r="AH118" s="718"/>
      <c r="AI118" s="719"/>
      <c r="AJ118" s="715"/>
      <c r="AK118" s="723" t="str">
        <f t="shared" si="6"/>
        <v/>
      </c>
      <c r="AL118" s="720"/>
      <c r="AM118" s="720"/>
      <c r="AN118" s="720"/>
      <c r="AO118" s="720"/>
      <c r="AP118" s="715"/>
      <c r="AQ118" s="715"/>
      <c r="AR118" s="715"/>
      <c r="AS118" s="715"/>
      <c r="AT118" s="741"/>
      <c r="AU118" s="741"/>
      <c r="AV118" s="742"/>
      <c r="AW118" s="743"/>
      <c r="AX118" s="742"/>
      <c r="AY118" s="743"/>
      <c r="AZ118" s="721"/>
      <c r="BA118" s="721"/>
      <c r="BB118" s="742"/>
      <c r="BC118" s="743"/>
      <c r="BD118" s="742"/>
      <c r="BE118" s="743"/>
      <c r="BF118" s="721"/>
      <c r="BG118" s="721"/>
      <c r="BH118" s="715"/>
      <c r="BI118" s="721"/>
      <c r="BJ118" s="721"/>
      <c r="BK118" s="721"/>
      <c r="BL118" s="721"/>
      <c r="BM118" s="715"/>
      <c r="BN118" s="721"/>
      <c r="BO118" s="721"/>
      <c r="BP118" s="721"/>
      <c r="BQ118" s="856"/>
      <c r="BR118" s="856"/>
    </row>
    <row r="119" spans="1:70" ht="30" customHeight="1">
      <c r="A119" s="640">
        <v>111</v>
      </c>
      <c r="B119" s="721"/>
      <c r="C119" s="721"/>
      <c r="D119" s="721"/>
      <c r="E119" s="744"/>
      <c r="F119" s="959" t="str">
        <f t="shared" si="4"/>
        <v/>
      </c>
      <c r="G119" s="960" t="str">
        <f t="shared" si="5"/>
        <v/>
      </c>
      <c r="H119" s="715"/>
      <c r="I119" s="715"/>
      <c r="J119" s="741"/>
      <c r="K119" s="741"/>
      <c r="L119" s="741"/>
      <c r="M119" s="741"/>
      <c r="N119" s="723" t="str">
        <f>IF(I119="","",VLOOKUP(I119,記入シート1!$BO$2:$BP$49,2,FALSE))</f>
        <v/>
      </c>
      <c r="O119" s="741"/>
      <c r="P119" s="741"/>
      <c r="Q119" s="741"/>
      <c r="R119" s="716"/>
      <c r="S119" s="721"/>
      <c r="T119" s="715"/>
      <c r="U119" s="770"/>
      <c r="V119" s="771" t="s">
        <v>1833</v>
      </c>
      <c r="W119" s="772"/>
      <c r="X119" s="771" t="s">
        <v>1723</v>
      </c>
      <c r="Y119" s="772"/>
      <c r="Z119" s="771" t="s">
        <v>1833</v>
      </c>
      <c r="AA119" s="773"/>
      <c r="AB119" s="717"/>
      <c r="AC119" s="718"/>
      <c r="AD119" s="718"/>
      <c r="AE119" s="718"/>
      <c r="AF119" s="718"/>
      <c r="AG119" s="718"/>
      <c r="AH119" s="718"/>
      <c r="AI119" s="719"/>
      <c r="AJ119" s="715"/>
      <c r="AK119" s="723" t="str">
        <f t="shared" si="6"/>
        <v/>
      </c>
      <c r="AL119" s="720"/>
      <c r="AM119" s="720"/>
      <c r="AN119" s="720"/>
      <c r="AO119" s="720"/>
      <c r="AP119" s="715"/>
      <c r="AQ119" s="715"/>
      <c r="AR119" s="715"/>
      <c r="AS119" s="715"/>
      <c r="AT119" s="741"/>
      <c r="AU119" s="741"/>
      <c r="AV119" s="742"/>
      <c r="AW119" s="743"/>
      <c r="AX119" s="742"/>
      <c r="AY119" s="743"/>
      <c r="AZ119" s="721"/>
      <c r="BA119" s="721"/>
      <c r="BB119" s="742"/>
      <c r="BC119" s="743"/>
      <c r="BD119" s="742"/>
      <c r="BE119" s="743"/>
      <c r="BF119" s="721"/>
      <c r="BG119" s="721"/>
      <c r="BH119" s="715"/>
      <c r="BI119" s="721"/>
      <c r="BJ119" s="721"/>
      <c r="BK119" s="721"/>
      <c r="BL119" s="721"/>
      <c r="BM119" s="715"/>
      <c r="BN119" s="721"/>
      <c r="BO119" s="721"/>
      <c r="BP119" s="721"/>
      <c r="BQ119" s="856"/>
      <c r="BR119" s="856"/>
    </row>
    <row r="120" spans="1:70" ht="30" customHeight="1">
      <c r="A120" s="640">
        <v>112</v>
      </c>
      <c r="B120" s="721"/>
      <c r="C120" s="721"/>
      <c r="D120" s="721"/>
      <c r="E120" s="744"/>
      <c r="F120" s="959" t="str">
        <f t="shared" si="4"/>
        <v/>
      </c>
      <c r="G120" s="960" t="str">
        <f t="shared" si="5"/>
        <v/>
      </c>
      <c r="H120" s="715"/>
      <c r="I120" s="715"/>
      <c r="J120" s="741"/>
      <c r="K120" s="741"/>
      <c r="L120" s="741"/>
      <c r="M120" s="741"/>
      <c r="N120" s="723" t="str">
        <f>IF(I120="","",VLOOKUP(I120,記入シート1!$BO$2:$BP$49,2,FALSE))</f>
        <v/>
      </c>
      <c r="O120" s="741"/>
      <c r="P120" s="741"/>
      <c r="Q120" s="741"/>
      <c r="R120" s="716"/>
      <c r="S120" s="721"/>
      <c r="T120" s="715"/>
      <c r="U120" s="770"/>
      <c r="V120" s="771" t="s">
        <v>1833</v>
      </c>
      <c r="W120" s="772"/>
      <c r="X120" s="771" t="s">
        <v>1723</v>
      </c>
      <c r="Y120" s="772"/>
      <c r="Z120" s="771" t="s">
        <v>1833</v>
      </c>
      <c r="AA120" s="773"/>
      <c r="AB120" s="717"/>
      <c r="AC120" s="718"/>
      <c r="AD120" s="718"/>
      <c r="AE120" s="718"/>
      <c r="AF120" s="718"/>
      <c r="AG120" s="718"/>
      <c r="AH120" s="718"/>
      <c r="AI120" s="719"/>
      <c r="AJ120" s="715"/>
      <c r="AK120" s="723" t="str">
        <f t="shared" si="6"/>
        <v/>
      </c>
      <c r="AL120" s="720"/>
      <c r="AM120" s="720"/>
      <c r="AN120" s="720"/>
      <c r="AO120" s="720"/>
      <c r="AP120" s="715"/>
      <c r="AQ120" s="715"/>
      <c r="AR120" s="715"/>
      <c r="AS120" s="715"/>
      <c r="AT120" s="741"/>
      <c r="AU120" s="741"/>
      <c r="AV120" s="742"/>
      <c r="AW120" s="743"/>
      <c r="AX120" s="742"/>
      <c r="AY120" s="743"/>
      <c r="AZ120" s="721"/>
      <c r="BA120" s="721"/>
      <c r="BB120" s="742"/>
      <c r="BC120" s="743"/>
      <c r="BD120" s="742"/>
      <c r="BE120" s="743"/>
      <c r="BF120" s="721"/>
      <c r="BG120" s="721"/>
      <c r="BH120" s="715"/>
      <c r="BI120" s="721"/>
      <c r="BJ120" s="721"/>
      <c r="BK120" s="721"/>
      <c r="BL120" s="721"/>
      <c r="BM120" s="715"/>
      <c r="BN120" s="721"/>
      <c r="BO120" s="721"/>
      <c r="BP120" s="721"/>
      <c r="BQ120" s="856"/>
      <c r="BR120" s="856"/>
    </row>
    <row r="121" spans="1:70" ht="30" customHeight="1">
      <c r="A121" s="640">
        <v>113</v>
      </c>
      <c r="B121" s="721"/>
      <c r="C121" s="721"/>
      <c r="D121" s="721"/>
      <c r="E121" s="744"/>
      <c r="F121" s="959" t="str">
        <f t="shared" si="4"/>
        <v/>
      </c>
      <c r="G121" s="960" t="str">
        <f t="shared" si="5"/>
        <v/>
      </c>
      <c r="H121" s="715"/>
      <c r="I121" s="715"/>
      <c r="J121" s="741"/>
      <c r="K121" s="741"/>
      <c r="L121" s="741"/>
      <c r="M121" s="741"/>
      <c r="N121" s="723" t="str">
        <f>IF(I121="","",VLOOKUP(I121,記入シート1!$BO$2:$BP$49,2,FALSE))</f>
        <v/>
      </c>
      <c r="O121" s="741"/>
      <c r="P121" s="741"/>
      <c r="Q121" s="741"/>
      <c r="R121" s="716"/>
      <c r="S121" s="721"/>
      <c r="T121" s="715"/>
      <c r="U121" s="770"/>
      <c r="V121" s="771" t="s">
        <v>1833</v>
      </c>
      <c r="W121" s="772"/>
      <c r="X121" s="771" t="s">
        <v>1723</v>
      </c>
      <c r="Y121" s="772"/>
      <c r="Z121" s="771" t="s">
        <v>1833</v>
      </c>
      <c r="AA121" s="773"/>
      <c r="AB121" s="717"/>
      <c r="AC121" s="718"/>
      <c r="AD121" s="718"/>
      <c r="AE121" s="718"/>
      <c r="AF121" s="718"/>
      <c r="AG121" s="718"/>
      <c r="AH121" s="718"/>
      <c r="AI121" s="719"/>
      <c r="AJ121" s="715"/>
      <c r="AK121" s="723" t="str">
        <f t="shared" si="6"/>
        <v/>
      </c>
      <c r="AL121" s="720"/>
      <c r="AM121" s="720"/>
      <c r="AN121" s="720"/>
      <c r="AO121" s="720"/>
      <c r="AP121" s="715"/>
      <c r="AQ121" s="715"/>
      <c r="AR121" s="715"/>
      <c r="AS121" s="715"/>
      <c r="AT121" s="741"/>
      <c r="AU121" s="741"/>
      <c r="AV121" s="742"/>
      <c r="AW121" s="743"/>
      <c r="AX121" s="742"/>
      <c r="AY121" s="743"/>
      <c r="AZ121" s="721"/>
      <c r="BA121" s="721"/>
      <c r="BB121" s="742"/>
      <c r="BC121" s="743"/>
      <c r="BD121" s="742"/>
      <c r="BE121" s="743"/>
      <c r="BF121" s="721"/>
      <c r="BG121" s="721"/>
      <c r="BH121" s="715"/>
      <c r="BI121" s="721"/>
      <c r="BJ121" s="721"/>
      <c r="BK121" s="721"/>
      <c r="BL121" s="721"/>
      <c r="BM121" s="715"/>
      <c r="BN121" s="721"/>
      <c r="BO121" s="721"/>
      <c r="BP121" s="721"/>
      <c r="BQ121" s="856"/>
      <c r="BR121" s="856"/>
    </row>
    <row r="122" spans="1:70" ht="30" customHeight="1">
      <c r="A122" s="640">
        <v>114</v>
      </c>
      <c r="B122" s="721"/>
      <c r="C122" s="721"/>
      <c r="D122" s="721"/>
      <c r="E122" s="744"/>
      <c r="F122" s="959" t="str">
        <f t="shared" si="4"/>
        <v/>
      </c>
      <c r="G122" s="960" t="str">
        <f t="shared" si="5"/>
        <v/>
      </c>
      <c r="H122" s="715"/>
      <c r="I122" s="715"/>
      <c r="J122" s="741"/>
      <c r="K122" s="741"/>
      <c r="L122" s="741"/>
      <c r="M122" s="741"/>
      <c r="N122" s="723" t="str">
        <f>IF(I122="","",VLOOKUP(I122,記入シート1!$BO$2:$BP$49,2,FALSE))</f>
        <v/>
      </c>
      <c r="O122" s="741"/>
      <c r="P122" s="741"/>
      <c r="Q122" s="741"/>
      <c r="R122" s="716"/>
      <c r="S122" s="721"/>
      <c r="T122" s="715"/>
      <c r="U122" s="770"/>
      <c r="V122" s="771" t="s">
        <v>1833</v>
      </c>
      <c r="W122" s="772"/>
      <c r="X122" s="771" t="s">
        <v>1723</v>
      </c>
      <c r="Y122" s="772"/>
      <c r="Z122" s="771" t="s">
        <v>1833</v>
      </c>
      <c r="AA122" s="773"/>
      <c r="AB122" s="717"/>
      <c r="AC122" s="718"/>
      <c r="AD122" s="718"/>
      <c r="AE122" s="718"/>
      <c r="AF122" s="718"/>
      <c r="AG122" s="718"/>
      <c r="AH122" s="718"/>
      <c r="AI122" s="719"/>
      <c r="AJ122" s="715"/>
      <c r="AK122" s="723" t="str">
        <f t="shared" si="6"/>
        <v/>
      </c>
      <c r="AL122" s="720"/>
      <c r="AM122" s="720"/>
      <c r="AN122" s="720"/>
      <c r="AO122" s="720"/>
      <c r="AP122" s="715"/>
      <c r="AQ122" s="715"/>
      <c r="AR122" s="715"/>
      <c r="AS122" s="715"/>
      <c r="AT122" s="741"/>
      <c r="AU122" s="741"/>
      <c r="AV122" s="742"/>
      <c r="AW122" s="743"/>
      <c r="AX122" s="742"/>
      <c r="AY122" s="743"/>
      <c r="AZ122" s="721"/>
      <c r="BA122" s="721"/>
      <c r="BB122" s="742"/>
      <c r="BC122" s="743"/>
      <c r="BD122" s="742"/>
      <c r="BE122" s="743"/>
      <c r="BF122" s="721"/>
      <c r="BG122" s="721"/>
      <c r="BH122" s="715"/>
      <c r="BI122" s="721"/>
      <c r="BJ122" s="721"/>
      <c r="BK122" s="721"/>
      <c r="BL122" s="721"/>
      <c r="BM122" s="715"/>
      <c r="BN122" s="721"/>
      <c r="BO122" s="721"/>
      <c r="BP122" s="721"/>
      <c r="BQ122" s="856"/>
      <c r="BR122" s="856"/>
    </row>
    <row r="123" spans="1:70" ht="30" customHeight="1">
      <c r="A123" s="640">
        <v>115</v>
      </c>
      <c r="B123" s="721"/>
      <c r="C123" s="721"/>
      <c r="D123" s="721"/>
      <c r="E123" s="744"/>
      <c r="F123" s="959" t="str">
        <f t="shared" si="4"/>
        <v/>
      </c>
      <c r="G123" s="960" t="str">
        <f t="shared" si="5"/>
        <v/>
      </c>
      <c r="H123" s="715"/>
      <c r="I123" s="715"/>
      <c r="J123" s="741"/>
      <c r="K123" s="741"/>
      <c r="L123" s="741"/>
      <c r="M123" s="741"/>
      <c r="N123" s="723" t="str">
        <f>IF(I123="","",VLOOKUP(I123,記入シート1!$BO$2:$BP$49,2,FALSE))</f>
        <v/>
      </c>
      <c r="O123" s="741"/>
      <c r="P123" s="741"/>
      <c r="Q123" s="741"/>
      <c r="R123" s="716"/>
      <c r="S123" s="721"/>
      <c r="T123" s="715"/>
      <c r="U123" s="770"/>
      <c r="V123" s="771" t="s">
        <v>1833</v>
      </c>
      <c r="W123" s="772"/>
      <c r="X123" s="771" t="s">
        <v>1723</v>
      </c>
      <c r="Y123" s="772"/>
      <c r="Z123" s="771" t="s">
        <v>1833</v>
      </c>
      <c r="AA123" s="773"/>
      <c r="AB123" s="717"/>
      <c r="AC123" s="718"/>
      <c r="AD123" s="718"/>
      <c r="AE123" s="718"/>
      <c r="AF123" s="718"/>
      <c r="AG123" s="718"/>
      <c r="AH123" s="718"/>
      <c r="AI123" s="719"/>
      <c r="AJ123" s="715"/>
      <c r="AK123" s="723" t="str">
        <f t="shared" si="6"/>
        <v/>
      </c>
      <c r="AL123" s="720"/>
      <c r="AM123" s="720"/>
      <c r="AN123" s="720"/>
      <c r="AO123" s="720"/>
      <c r="AP123" s="715"/>
      <c r="AQ123" s="715"/>
      <c r="AR123" s="715"/>
      <c r="AS123" s="715"/>
      <c r="AT123" s="741"/>
      <c r="AU123" s="741"/>
      <c r="AV123" s="742"/>
      <c r="AW123" s="743"/>
      <c r="AX123" s="742"/>
      <c r="AY123" s="743"/>
      <c r="AZ123" s="721"/>
      <c r="BA123" s="721"/>
      <c r="BB123" s="742"/>
      <c r="BC123" s="743"/>
      <c r="BD123" s="742"/>
      <c r="BE123" s="743"/>
      <c r="BF123" s="721"/>
      <c r="BG123" s="721"/>
      <c r="BH123" s="715"/>
      <c r="BI123" s="721"/>
      <c r="BJ123" s="721"/>
      <c r="BK123" s="721"/>
      <c r="BL123" s="721"/>
      <c r="BM123" s="715"/>
      <c r="BN123" s="721"/>
      <c r="BO123" s="721"/>
      <c r="BP123" s="721"/>
      <c r="BQ123" s="856"/>
      <c r="BR123" s="856"/>
    </row>
    <row r="124" spans="1:70" ht="30" customHeight="1">
      <c r="A124" s="640">
        <v>116</v>
      </c>
      <c r="B124" s="721"/>
      <c r="C124" s="721"/>
      <c r="D124" s="721"/>
      <c r="E124" s="744"/>
      <c r="F124" s="959" t="str">
        <f t="shared" si="4"/>
        <v/>
      </c>
      <c r="G124" s="960" t="str">
        <f t="shared" si="5"/>
        <v/>
      </c>
      <c r="H124" s="715"/>
      <c r="I124" s="715"/>
      <c r="J124" s="741"/>
      <c r="K124" s="741"/>
      <c r="L124" s="741"/>
      <c r="M124" s="741"/>
      <c r="N124" s="723" t="str">
        <f>IF(I124="","",VLOOKUP(I124,記入シート1!$BO$2:$BP$49,2,FALSE))</f>
        <v/>
      </c>
      <c r="O124" s="741"/>
      <c r="P124" s="741"/>
      <c r="Q124" s="741"/>
      <c r="R124" s="716"/>
      <c r="S124" s="721"/>
      <c r="T124" s="715"/>
      <c r="U124" s="770"/>
      <c r="V124" s="771" t="s">
        <v>1833</v>
      </c>
      <c r="W124" s="772"/>
      <c r="X124" s="771" t="s">
        <v>1723</v>
      </c>
      <c r="Y124" s="772"/>
      <c r="Z124" s="771" t="s">
        <v>1833</v>
      </c>
      <c r="AA124" s="773"/>
      <c r="AB124" s="717"/>
      <c r="AC124" s="718"/>
      <c r="AD124" s="718"/>
      <c r="AE124" s="718"/>
      <c r="AF124" s="718"/>
      <c r="AG124" s="718"/>
      <c r="AH124" s="718"/>
      <c r="AI124" s="719"/>
      <c r="AJ124" s="715"/>
      <c r="AK124" s="723" t="str">
        <f t="shared" si="6"/>
        <v/>
      </c>
      <c r="AL124" s="720"/>
      <c r="AM124" s="720"/>
      <c r="AN124" s="720"/>
      <c r="AO124" s="720"/>
      <c r="AP124" s="715"/>
      <c r="AQ124" s="715"/>
      <c r="AR124" s="715"/>
      <c r="AS124" s="715"/>
      <c r="AT124" s="741"/>
      <c r="AU124" s="741"/>
      <c r="AV124" s="742"/>
      <c r="AW124" s="743"/>
      <c r="AX124" s="742"/>
      <c r="AY124" s="743"/>
      <c r="AZ124" s="721"/>
      <c r="BA124" s="721"/>
      <c r="BB124" s="742"/>
      <c r="BC124" s="743"/>
      <c r="BD124" s="742"/>
      <c r="BE124" s="743"/>
      <c r="BF124" s="721"/>
      <c r="BG124" s="721"/>
      <c r="BH124" s="715"/>
      <c r="BI124" s="721"/>
      <c r="BJ124" s="721"/>
      <c r="BK124" s="721"/>
      <c r="BL124" s="721"/>
      <c r="BM124" s="715"/>
      <c r="BN124" s="721"/>
      <c r="BO124" s="721"/>
      <c r="BP124" s="721"/>
      <c r="BQ124" s="856"/>
      <c r="BR124" s="856"/>
    </row>
    <row r="125" spans="1:70" ht="30" customHeight="1">
      <c r="A125" s="640">
        <v>117</v>
      </c>
      <c r="B125" s="721"/>
      <c r="C125" s="721"/>
      <c r="D125" s="721"/>
      <c r="E125" s="744"/>
      <c r="F125" s="959" t="str">
        <f t="shared" si="4"/>
        <v/>
      </c>
      <c r="G125" s="960" t="str">
        <f t="shared" si="5"/>
        <v/>
      </c>
      <c r="H125" s="715"/>
      <c r="I125" s="715"/>
      <c r="J125" s="741"/>
      <c r="K125" s="741"/>
      <c r="L125" s="741"/>
      <c r="M125" s="741"/>
      <c r="N125" s="723" t="str">
        <f>IF(I125="","",VLOOKUP(I125,記入シート1!$BO$2:$BP$49,2,FALSE))</f>
        <v/>
      </c>
      <c r="O125" s="741"/>
      <c r="P125" s="741"/>
      <c r="Q125" s="741"/>
      <c r="R125" s="716"/>
      <c r="S125" s="721"/>
      <c r="T125" s="715"/>
      <c r="U125" s="770"/>
      <c r="V125" s="771" t="s">
        <v>1833</v>
      </c>
      <c r="W125" s="772"/>
      <c r="X125" s="771" t="s">
        <v>1723</v>
      </c>
      <c r="Y125" s="772"/>
      <c r="Z125" s="771" t="s">
        <v>1833</v>
      </c>
      <c r="AA125" s="773"/>
      <c r="AB125" s="717"/>
      <c r="AC125" s="718"/>
      <c r="AD125" s="718"/>
      <c r="AE125" s="718"/>
      <c r="AF125" s="718"/>
      <c r="AG125" s="718"/>
      <c r="AH125" s="718"/>
      <c r="AI125" s="719"/>
      <c r="AJ125" s="715"/>
      <c r="AK125" s="723" t="str">
        <f t="shared" si="6"/>
        <v/>
      </c>
      <c r="AL125" s="720"/>
      <c r="AM125" s="720"/>
      <c r="AN125" s="720"/>
      <c r="AO125" s="720"/>
      <c r="AP125" s="715"/>
      <c r="AQ125" s="715"/>
      <c r="AR125" s="715"/>
      <c r="AS125" s="715"/>
      <c r="AT125" s="741"/>
      <c r="AU125" s="741"/>
      <c r="AV125" s="742"/>
      <c r="AW125" s="743"/>
      <c r="AX125" s="742"/>
      <c r="AY125" s="743"/>
      <c r="AZ125" s="721"/>
      <c r="BA125" s="721"/>
      <c r="BB125" s="742"/>
      <c r="BC125" s="743"/>
      <c r="BD125" s="742"/>
      <c r="BE125" s="743"/>
      <c r="BF125" s="721"/>
      <c r="BG125" s="721"/>
      <c r="BH125" s="715"/>
      <c r="BI125" s="721"/>
      <c r="BJ125" s="721"/>
      <c r="BK125" s="721"/>
      <c r="BL125" s="721"/>
      <c r="BM125" s="715"/>
      <c r="BN125" s="721"/>
      <c r="BO125" s="721"/>
      <c r="BP125" s="721"/>
      <c r="BQ125" s="856"/>
      <c r="BR125" s="856"/>
    </row>
    <row r="126" spans="1:70" ht="30" customHeight="1">
      <c r="A126" s="640">
        <v>118</v>
      </c>
      <c r="B126" s="721"/>
      <c r="C126" s="721"/>
      <c r="D126" s="721"/>
      <c r="E126" s="744"/>
      <c r="F126" s="959" t="str">
        <f t="shared" si="4"/>
        <v/>
      </c>
      <c r="G126" s="960" t="str">
        <f t="shared" si="5"/>
        <v/>
      </c>
      <c r="H126" s="715"/>
      <c r="I126" s="715"/>
      <c r="J126" s="741"/>
      <c r="K126" s="741"/>
      <c r="L126" s="741"/>
      <c r="M126" s="741"/>
      <c r="N126" s="723" t="str">
        <f>IF(I126="","",VLOOKUP(I126,記入シート1!$BO$2:$BP$49,2,FALSE))</f>
        <v/>
      </c>
      <c r="O126" s="741"/>
      <c r="P126" s="741"/>
      <c r="Q126" s="741"/>
      <c r="R126" s="716"/>
      <c r="S126" s="721"/>
      <c r="T126" s="715"/>
      <c r="U126" s="770"/>
      <c r="V126" s="771" t="s">
        <v>1833</v>
      </c>
      <c r="W126" s="772"/>
      <c r="X126" s="771" t="s">
        <v>1723</v>
      </c>
      <c r="Y126" s="772"/>
      <c r="Z126" s="771" t="s">
        <v>1833</v>
      </c>
      <c r="AA126" s="773"/>
      <c r="AB126" s="717"/>
      <c r="AC126" s="718"/>
      <c r="AD126" s="718"/>
      <c r="AE126" s="718"/>
      <c r="AF126" s="718"/>
      <c r="AG126" s="718"/>
      <c r="AH126" s="718"/>
      <c r="AI126" s="719"/>
      <c r="AJ126" s="715"/>
      <c r="AK126" s="723" t="str">
        <f t="shared" si="6"/>
        <v/>
      </c>
      <c r="AL126" s="720"/>
      <c r="AM126" s="720"/>
      <c r="AN126" s="720"/>
      <c r="AO126" s="720"/>
      <c r="AP126" s="715"/>
      <c r="AQ126" s="715"/>
      <c r="AR126" s="715"/>
      <c r="AS126" s="715"/>
      <c r="AT126" s="741"/>
      <c r="AU126" s="741"/>
      <c r="AV126" s="742"/>
      <c r="AW126" s="743"/>
      <c r="AX126" s="742"/>
      <c r="AY126" s="743"/>
      <c r="AZ126" s="721"/>
      <c r="BA126" s="721"/>
      <c r="BB126" s="742"/>
      <c r="BC126" s="743"/>
      <c r="BD126" s="742"/>
      <c r="BE126" s="743"/>
      <c r="BF126" s="721"/>
      <c r="BG126" s="721"/>
      <c r="BH126" s="715"/>
      <c r="BI126" s="721"/>
      <c r="BJ126" s="721"/>
      <c r="BK126" s="721"/>
      <c r="BL126" s="721"/>
      <c r="BM126" s="715"/>
      <c r="BN126" s="721"/>
      <c r="BO126" s="721"/>
      <c r="BP126" s="721"/>
      <c r="BQ126" s="856"/>
      <c r="BR126" s="856"/>
    </row>
    <row r="127" spans="1:70" ht="30" customHeight="1">
      <c r="A127" s="640">
        <v>119</v>
      </c>
      <c r="B127" s="721"/>
      <c r="C127" s="721"/>
      <c r="D127" s="721"/>
      <c r="E127" s="744"/>
      <c r="F127" s="959" t="str">
        <f t="shared" si="4"/>
        <v/>
      </c>
      <c r="G127" s="960" t="str">
        <f t="shared" si="5"/>
        <v/>
      </c>
      <c r="H127" s="715"/>
      <c r="I127" s="715"/>
      <c r="J127" s="741"/>
      <c r="K127" s="741"/>
      <c r="L127" s="741"/>
      <c r="M127" s="741"/>
      <c r="N127" s="723" t="str">
        <f>IF(I127="","",VLOOKUP(I127,記入シート1!$BO$2:$BP$49,2,FALSE))</f>
        <v/>
      </c>
      <c r="O127" s="741"/>
      <c r="P127" s="741"/>
      <c r="Q127" s="741"/>
      <c r="R127" s="716"/>
      <c r="S127" s="721"/>
      <c r="T127" s="715"/>
      <c r="U127" s="770"/>
      <c r="V127" s="771" t="s">
        <v>1833</v>
      </c>
      <c r="W127" s="772"/>
      <c r="X127" s="771" t="s">
        <v>1723</v>
      </c>
      <c r="Y127" s="772"/>
      <c r="Z127" s="771" t="s">
        <v>1833</v>
      </c>
      <c r="AA127" s="773"/>
      <c r="AB127" s="717"/>
      <c r="AC127" s="718"/>
      <c r="AD127" s="718"/>
      <c r="AE127" s="718"/>
      <c r="AF127" s="718"/>
      <c r="AG127" s="718"/>
      <c r="AH127" s="718"/>
      <c r="AI127" s="719"/>
      <c r="AJ127" s="715"/>
      <c r="AK127" s="723" t="str">
        <f t="shared" si="6"/>
        <v/>
      </c>
      <c r="AL127" s="720"/>
      <c r="AM127" s="720"/>
      <c r="AN127" s="720"/>
      <c r="AO127" s="720"/>
      <c r="AP127" s="715"/>
      <c r="AQ127" s="715"/>
      <c r="AR127" s="715"/>
      <c r="AS127" s="715"/>
      <c r="AT127" s="741"/>
      <c r="AU127" s="741"/>
      <c r="AV127" s="742"/>
      <c r="AW127" s="743"/>
      <c r="AX127" s="742"/>
      <c r="AY127" s="743"/>
      <c r="AZ127" s="721"/>
      <c r="BA127" s="721"/>
      <c r="BB127" s="742"/>
      <c r="BC127" s="743"/>
      <c r="BD127" s="742"/>
      <c r="BE127" s="743"/>
      <c r="BF127" s="721"/>
      <c r="BG127" s="721"/>
      <c r="BH127" s="715"/>
      <c r="BI127" s="721"/>
      <c r="BJ127" s="721"/>
      <c r="BK127" s="721"/>
      <c r="BL127" s="721"/>
      <c r="BM127" s="715"/>
      <c r="BN127" s="721"/>
      <c r="BO127" s="721"/>
      <c r="BP127" s="721"/>
      <c r="BQ127" s="856"/>
      <c r="BR127" s="856"/>
    </row>
    <row r="128" spans="1:70" ht="30" customHeight="1">
      <c r="A128" s="640">
        <v>120</v>
      </c>
      <c r="B128" s="721"/>
      <c r="C128" s="721"/>
      <c r="D128" s="721"/>
      <c r="E128" s="744"/>
      <c r="F128" s="959" t="str">
        <f t="shared" si="4"/>
        <v/>
      </c>
      <c r="G128" s="960" t="str">
        <f t="shared" si="5"/>
        <v/>
      </c>
      <c r="H128" s="715"/>
      <c r="I128" s="715"/>
      <c r="J128" s="741"/>
      <c r="K128" s="741"/>
      <c r="L128" s="741"/>
      <c r="M128" s="741"/>
      <c r="N128" s="723" t="str">
        <f>IF(I128="","",VLOOKUP(I128,記入シート1!$BO$2:$BP$49,2,FALSE))</f>
        <v/>
      </c>
      <c r="O128" s="741"/>
      <c r="P128" s="741"/>
      <c r="Q128" s="741"/>
      <c r="R128" s="716"/>
      <c r="S128" s="721"/>
      <c r="T128" s="715"/>
      <c r="U128" s="770"/>
      <c r="V128" s="771" t="s">
        <v>1833</v>
      </c>
      <c r="W128" s="772"/>
      <c r="X128" s="771" t="s">
        <v>1723</v>
      </c>
      <c r="Y128" s="772"/>
      <c r="Z128" s="771" t="s">
        <v>1833</v>
      </c>
      <c r="AA128" s="773"/>
      <c r="AB128" s="717"/>
      <c r="AC128" s="718"/>
      <c r="AD128" s="718"/>
      <c r="AE128" s="718"/>
      <c r="AF128" s="718"/>
      <c r="AG128" s="718"/>
      <c r="AH128" s="718"/>
      <c r="AI128" s="719"/>
      <c r="AJ128" s="715"/>
      <c r="AK128" s="723" t="str">
        <f t="shared" si="6"/>
        <v/>
      </c>
      <c r="AL128" s="720"/>
      <c r="AM128" s="720"/>
      <c r="AN128" s="720"/>
      <c r="AO128" s="720"/>
      <c r="AP128" s="715"/>
      <c r="AQ128" s="715"/>
      <c r="AR128" s="715"/>
      <c r="AS128" s="715"/>
      <c r="AT128" s="741"/>
      <c r="AU128" s="741"/>
      <c r="AV128" s="742"/>
      <c r="AW128" s="743"/>
      <c r="AX128" s="742"/>
      <c r="AY128" s="743"/>
      <c r="AZ128" s="721"/>
      <c r="BA128" s="721"/>
      <c r="BB128" s="742"/>
      <c r="BC128" s="743"/>
      <c r="BD128" s="742"/>
      <c r="BE128" s="743"/>
      <c r="BF128" s="721"/>
      <c r="BG128" s="721"/>
      <c r="BH128" s="715"/>
      <c r="BI128" s="721"/>
      <c r="BJ128" s="721"/>
      <c r="BK128" s="721"/>
      <c r="BL128" s="721"/>
      <c r="BM128" s="715"/>
      <c r="BN128" s="721"/>
      <c r="BO128" s="721"/>
      <c r="BP128" s="721"/>
      <c r="BQ128" s="856"/>
      <c r="BR128" s="856"/>
    </row>
    <row r="129" spans="1:70" ht="30" customHeight="1">
      <c r="A129" s="640">
        <v>121</v>
      </c>
      <c r="B129" s="721"/>
      <c r="C129" s="721"/>
      <c r="D129" s="721"/>
      <c r="E129" s="744"/>
      <c r="F129" s="959" t="str">
        <f t="shared" si="4"/>
        <v/>
      </c>
      <c r="G129" s="960" t="str">
        <f t="shared" si="5"/>
        <v/>
      </c>
      <c r="H129" s="715"/>
      <c r="I129" s="715"/>
      <c r="J129" s="741"/>
      <c r="K129" s="741"/>
      <c r="L129" s="741"/>
      <c r="M129" s="741"/>
      <c r="N129" s="723" t="str">
        <f>IF(I129="","",VLOOKUP(I129,記入シート1!$BO$2:$BP$49,2,FALSE))</f>
        <v/>
      </c>
      <c r="O129" s="741"/>
      <c r="P129" s="741"/>
      <c r="Q129" s="741"/>
      <c r="R129" s="716"/>
      <c r="S129" s="721"/>
      <c r="T129" s="715"/>
      <c r="U129" s="770"/>
      <c r="V129" s="771" t="s">
        <v>1833</v>
      </c>
      <c r="W129" s="772"/>
      <c r="X129" s="771" t="s">
        <v>1723</v>
      </c>
      <c r="Y129" s="772"/>
      <c r="Z129" s="771" t="s">
        <v>1833</v>
      </c>
      <c r="AA129" s="773"/>
      <c r="AB129" s="717"/>
      <c r="AC129" s="718"/>
      <c r="AD129" s="718"/>
      <c r="AE129" s="718"/>
      <c r="AF129" s="718"/>
      <c r="AG129" s="718"/>
      <c r="AH129" s="718"/>
      <c r="AI129" s="719"/>
      <c r="AJ129" s="715"/>
      <c r="AK129" s="723" t="str">
        <f t="shared" si="6"/>
        <v/>
      </c>
      <c r="AL129" s="720"/>
      <c r="AM129" s="720"/>
      <c r="AN129" s="720"/>
      <c r="AO129" s="720"/>
      <c r="AP129" s="715"/>
      <c r="AQ129" s="715"/>
      <c r="AR129" s="715"/>
      <c r="AS129" s="715"/>
      <c r="AT129" s="741"/>
      <c r="AU129" s="741"/>
      <c r="AV129" s="742"/>
      <c r="AW129" s="743"/>
      <c r="AX129" s="742"/>
      <c r="AY129" s="743"/>
      <c r="AZ129" s="721"/>
      <c r="BA129" s="721"/>
      <c r="BB129" s="742"/>
      <c r="BC129" s="743"/>
      <c r="BD129" s="742"/>
      <c r="BE129" s="743"/>
      <c r="BF129" s="721"/>
      <c r="BG129" s="721"/>
      <c r="BH129" s="715"/>
      <c r="BI129" s="721"/>
      <c r="BJ129" s="721"/>
      <c r="BK129" s="721"/>
      <c r="BL129" s="721"/>
      <c r="BM129" s="715"/>
      <c r="BN129" s="721"/>
      <c r="BO129" s="721"/>
      <c r="BP129" s="721"/>
      <c r="BQ129" s="856"/>
      <c r="BR129" s="856"/>
    </row>
    <row r="130" spans="1:70" ht="30" customHeight="1">
      <c r="A130" s="640">
        <v>122</v>
      </c>
      <c r="B130" s="721"/>
      <c r="C130" s="721"/>
      <c r="D130" s="721"/>
      <c r="E130" s="744"/>
      <c r="F130" s="959" t="str">
        <f t="shared" si="4"/>
        <v/>
      </c>
      <c r="G130" s="960" t="str">
        <f t="shared" si="5"/>
        <v/>
      </c>
      <c r="H130" s="715"/>
      <c r="I130" s="715"/>
      <c r="J130" s="741"/>
      <c r="K130" s="741"/>
      <c r="L130" s="741"/>
      <c r="M130" s="741"/>
      <c r="N130" s="723" t="str">
        <f>IF(I130="","",VLOOKUP(I130,記入シート1!$BO$2:$BP$49,2,FALSE))</f>
        <v/>
      </c>
      <c r="O130" s="741"/>
      <c r="P130" s="741"/>
      <c r="Q130" s="741"/>
      <c r="R130" s="716"/>
      <c r="S130" s="721"/>
      <c r="T130" s="715"/>
      <c r="U130" s="770"/>
      <c r="V130" s="771" t="s">
        <v>1833</v>
      </c>
      <c r="W130" s="772"/>
      <c r="X130" s="771" t="s">
        <v>1723</v>
      </c>
      <c r="Y130" s="772"/>
      <c r="Z130" s="771" t="s">
        <v>1833</v>
      </c>
      <c r="AA130" s="773"/>
      <c r="AB130" s="717"/>
      <c r="AC130" s="718"/>
      <c r="AD130" s="718"/>
      <c r="AE130" s="718"/>
      <c r="AF130" s="718"/>
      <c r="AG130" s="718"/>
      <c r="AH130" s="718"/>
      <c r="AI130" s="719"/>
      <c r="AJ130" s="715"/>
      <c r="AK130" s="723" t="str">
        <f t="shared" si="6"/>
        <v/>
      </c>
      <c r="AL130" s="720"/>
      <c r="AM130" s="720"/>
      <c r="AN130" s="720"/>
      <c r="AO130" s="720"/>
      <c r="AP130" s="715"/>
      <c r="AQ130" s="715"/>
      <c r="AR130" s="715"/>
      <c r="AS130" s="715"/>
      <c r="AT130" s="741"/>
      <c r="AU130" s="741"/>
      <c r="AV130" s="742"/>
      <c r="AW130" s="743"/>
      <c r="AX130" s="742"/>
      <c r="AY130" s="743"/>
      <c r="AZ130" s="721"/>
      <c r="BA130" s="721"/>
      <c r="BB130" s="742"/>
      <c r="BC130" s="743"/>
      <c r="BD130" s="742"/>
      <c r="BE130" s="743"/>
      <c r="BF130" s="721"/>
      <c r="BG130" s="721"/>
      <c r="BH130" s="715"/>
      <c r="BI130" s="721"/>
      <c r="BJ130" s="721"/>
      <c r="BK130" s="721"/>
      <c r="BL130" s="721"/>
      <c r="BM130" s="715"/>
      <c r="BN130" s="721"/>
      <c r="BO130" s="721"/>
      <c r="BP130" s="721"/>
      <c r="BQ130" s="856"/>
      <c r="BR130" s="856"/>
    </row>
    <row r="131" spans="1:70" ht="30" customHeight="1">
      <c r="A131" s="640">
        <v>123</v>
      </c>
      <c r="B131" s="721"/>
      <c r="C131" s="721"/>
      <c r="D131" s="721"/>
      <c r="E131" s="744"/>
      <c r="F131" s="959" t="str">
        <f t="shared" si="4"/>
        <v/>
      </c>
      <c r="G131" s="960" t="str">
        <f t="shared" si="5"/>
        <v/>
      </c>
      <c r="H131" s="715"/>
      <c r="I131" s="715"/>
      <c r="J131" s="741"/>
      <c r="K131" s="741"/>
      <c r="L131" s="741"/>
      <c r="M131" s="741"/>
      <c r="N131" s="723" t="str">
        <f>IF(I131="","",VLOOKUP(I131,記入シート1!$BO$2:$BP$49,2,FALSE))</f>
        <v/>
      </c>
      <c r="O131" s="741"/>
      <c r="P131" s="741"/>
      <c r="Q131" s="741"/>
      <c r="R131" s="716"/>
      <c r="S131" s="721"/>
      <c r="T131" s="715"/>
      <c r="U131" s="770"/>
      <c r="V131" s="771" t="s">
        <v>1833</v>
      </c>
      <c r="W131" s="772"/>
      <c r="X131" s="771" t="s">
        <v>1723</v>
      </c>
      <c r="Y131" s="772"/>
      <c r="Z131" s="771" t="s">
        <v>1833</v>
      </c>
      <c r="AA131" s="773"/>
      <c r="AB131" s="717"/>
      <c r="AC131" s="718"/>
      <c r="AD131" s="718"/>
      <c r="AE131" s="718"/>
      <c r="AF131" s="718"/>
      <c r="AG131" s="718"/>
      <c r="AH131" s="718"/>
      <c r="AI131" s="719"/>
      <c r="AJ131" s="715"/>
      <c r="AK131" s="723" t="str">
        <f t="shared" si="6"/>
        <v/>
      </c>
      <c r="AL131" s="720"/>
      <c r="AM131" s="720"/>
      <c r="AN131" s="720"/>
      <c r="AO131" s="720"/>
      <c r="AP131" s="715"/>
      <c r="AQ131" s="715"/>
      <c r="AR131" s="715"/>
      <c r="AS131" s="715"/>
      <c r="AT131" s="741"/>
      <c r="AU131" s="741"/>
      <c r="AV131" s="742"/>
      <c r="AW131" s="743"/>
      <c r="AX131" s="742"/>
      <c r="AY131" s="743"/>
      <c r="AZ131" s="721"/>
      <c r="BA131" s="721"/>
      <c r="BB131" s="742"/>
      <c r="BC131" s="743"/>
      <c r="BD131" s="742"/>
      <c r="BE131" s="743"/>
      <c r="BF131" s="721"/>
      <c r="BG131" s="721"/>
      <c r="BH131" s="715"/>
      <c r="BI131" s="721"/>
      <c r="BJ131" s="721"/>
      <c r="BK131" s="721"/>
      <c r="BL131" s="721"/>
      <c r="BM131" s="715"/>
      <c r="BN131" s="721"/>
      <c r="BO131" s="721"/>
      <c r="BP131" s="721"/>
      <c r="BQ131" s="856"/>
      <c r="BR131" s="856"/>
    </row>
    <row r="132" spans="1:70" ht="30" customHeight="1">
      <c r="A132" s="640">
        <v>124</v>
      </c>
      <c r="B132" s="721"/>
      <c r="C132" s="721"/>
      <c r="D132" s="721"/>
      <c r="E132" s="744"/>
      <c r="F132" s="959" t="str">
        <f t="shared" si="4"/>
        <v/>
      </c>
      <c r="G132" s="960" t="str">
        <f t="shared" si="5"/>
        <v/>
      </c>
      <c r="H132" s="715"/>
      <c r="I132" s="715"/>
      <c r="J132" s="741"/>
      <c r="K132" s="741"/>
      <c r="L132" s="741"/>
      <c r="M132" s="741"/>
      <c r="N132" s="723" t="str">
        <f>IF(I132="","",VLOOKUP(I132,記入シート1!$BO$2:$BP$49,2,FALSE))</f>
        <v/>
      </c>
      <c r="O132" s="741"/>
      <c r="P132" s="741"/>
      <c r="Q132" s="741"/>
      <c r="R132" s="716"/>
      <c r="S132" s="721"/>
      <c r="T132" s="715"/>
      <c r="U132" s="770"/>
      <c r="V132" s="771" t="s">
        <v>1833</v>
      </c>
      <c r="W132" s="772"/>
      <c r="X132" s="771" t="s">
        <v>1723</v>
      </c>
      <c r="Y132" s="772"/>
      <c r="Z132" s="771" t="s">
        <v>1833</v>
      </c>
      <c r="AA132" s="773"/>
      <c r="AB132" s="717"/>
      <c r="AC132" s="718"/>
      <c r="AD132" s="718"/>
      <c r="AE132" s="718"/>
      <c r="AF132" s="718"/>
      <c r="AG132" s="718"/>
      <c r="AH132" s="718"/>
      <c r="AI132" s="719"/>
      <c r="AJ132" s="715"/>
      <c r="AK132" s="723" t="str">
        <f t="shared" si="6"/>
        <v/>
      </c>
      <c r="AL132" s="720"/>
      <c r="AM132" s="720"/>
      <c r="AN132" s="720"/>
      <c r="AO132" s="720"/>
      <c r="AP132" s="715"/>
      <c r="AQ132" s="715"/>
      <c r="AR132" s="715"/>
      <c r="AS132" s="715"/>
      <c r="AT132" s="741"/>
      <c r="AU132" s="741"/>
      <c r="AV132" s="742"/>
      <c r="AW132" s="743"/>
      <c r="AX132" s="742"/>
      <c r="AY132" s="743"/>
      <c r="AZ132" s="721"/>
      <c r="BA132" s="721"/>
      <c r="BB132" s="742"/>
      <c r="BC132" s="743"/>
      <c r="BD132" s="742"/>
      <c r="BE132" s="743"/>
      <c r="BF132" s="721"/>
      <c r="BG132" s="721"/>
      <c r="BH132" s="715"/>
      <c r="BI132" s="721"/>
      <c r="BJ132" s="721"/>
      <c r="BK132" s="721"/>
      <c r="BL132" s="721"/>
      <c r="BM132" s="715"/>
      <c r="BN132" s="721"/>
      <c r="BO132" s="721"/>
      <c r="BP132" s="721"/>
      <c r="BQ132" s="856"/>
      <c r="BR132" s="856"/>
    </row>
    <row r="133" spans="1:70" ht="30" customHeight="1">
      <c r="A133" s="640">
        <v>125</v>
      </c>
      <c r="B133" s="721"/>
      <c r="C133" s="721"/>
      <c r="D133" s="721"/>
      <c r="E133" s="744"/>
      <c r="F133" s="959" t="str">
        <f t="shared" si="4"/>
        <v/>
      </c>
      <c r="G133" s="960" t="str">
        <f t="shared" si="5"/>
        <v/>
      </c>
      <c r="H133" s="715"/>
      <c r="I133" s="715"/>
      <c r="J133" s="741"/>
      <c r="K133" s="741"/>
      <c r="L133" s="741"/>
      <c r="M133" s="741"/>
      <c r="N133" s="723" t="str">
        <f>IF(I133="","",VLOOKUP(I133,記入シート1!$BO$2:$BP$49,2,FALSE))</f>
        <v/>
      </c>
      <c r="O133" s="741"/>
      <c r="P133" s="741"/>
      <c r="Q133" s="741"/>
      <c r="R133" s="716"/>
      <c r="S133" s="721"/>
      <c r="T133" s="715"/>
      <c r="U133" s="770"/>
      <c r="V133" s="771" t="s">
        <v>1833</v>
      </c>
      <c r="W133" s="772"/>
      <c r="X133" s="771" t="s">
        <v>1723</v>
      </c>
      <c r="Y133" s="772"/>
      <c r="Z133" s="771" t="s">
        <v>1833</v>
      </c>
      <c r="AA133" s="773"/>
      <c r="AB133" s="717"/>
      <c r="AC133" s="718"/>
      <c r="AD133" s="718"/>
      <c r="AE133" s="718"/>
      <c r="AF133" s="718"/>
      <c r="AG133" s="718"/>
      <c r="AH133" s="718"/>
      <c r="AI133" s="719"/>
      <c r="AJ133" s="715"/>
      <c r="AK133" s="723" t="str">
        <f t="shared" si="6"/>
        <v/>
      </c>
      <c r="AL133" s="720"/>
      <c r="AM133" s="720"/>
      <c r="AN133" s="720"/>
      <c r="AO133" s="720"/>
      <c r="AP133" s="715"/>
      <c r="AQ133" s="715"/>
      <c r="AR133" s="715"/>
      <c r="AS133" s="715"/>
      <c r="AT133" s="741"/>
      <c r="AU133" s="741"/>
      <c r="AV133" s="742"/>
      <c r="AW133" s="743"/>
      <c r="AX133" s="742"/>
      <c r="AY133" s="743"/>
      <c r="AZ133" s="721"/>
      <c r="BA133" s="721"/>
      <c r="BB133" s="742"/>
      <c r="BC133" s="743"/>
      <c r="BD133" s="742"/>
      <c r="BE133" s="743"/>
      <c r="BF133" s="721"/>
      <c r="BG133" s="721"/>
      <c r="BH133" s="715"/>
      <c r="BI133" s="721"/>
      <c r="BJ133" s="721"/>
      <c r="BK133" s="721"/>
      <c r="BL133" s="721"/>
      <c r="BM133" s="715"/>
      <c r="BN133" s="721"/>
      <c r="BO133" s="721"/>
      <c r="BP133" s="721"/>
      <c r="BQ133" s="856"/>
      <c r="BR133" s="856"/>
    </row>
    <row r="134" spans="1:70" ht="30" customHeight="1">
      <c r="A134" s="640">
        <v>126</v>
      </c>
      <c r="B134" s="721"/>
      <c r="C134" s="721"/>
      <c r="D134" s="721"/>
      <c r="E134" s="744"/>
      <c r="F134" s="959" t="str">
        <f t="shared" si="4"/>
        <v/>
      </c>
      <c r="G134" s="960" t="str">
        <f t="shared" si="5"/>
        <v/>
      </c>
      <c r="H134" s="715"/>
      <c r="I134" s="715"/>
      <c r="J134" s="741"/>
      <c r="K134" s="741"/>
      <c r="L134" s="741"/>
      <c r="M134" s="741"/>
      <c r="N134" s="723" t="str">
        <f>IF(I134="","",VLOOKUP(I134,記入シート1!$BO$2:$BP$49,2,FALSE))</f>
        <v/>
      </c>
      <c r="O134" s="741"/>
      <c r="P134" s="741"/>
      <c r="Q134" s="741"/>
      <c r="R134" s="716"/>
      <c r="S134" s="721"/>
      <c r="T134" s="715"/>
      <c r="U134" s="770"/>
      <c r="V134" s="771" t="s">
        <v>1833</v>
      </c>
      <c r="W134" s="772"/>
      <c r="X134" s="771" t="s">
        <v>1723</v>
      </c>
      <c r="Y134" s="772"/>
      <c r="Z134" s="771" t="s">
        <v>1833</v>
      </c>
      <c r="AA134" s="773"/>
      <c r="AB134" s="717"/>
      <c r="AC134" s="718"/>
      <c r="AD134" s="718"/>
      <c r="AE134" s="718"/>
      <c r="AF134" s="718"/>
      <c r="AG134" s="718"/>
      <c r="AH134" s="718"/>
      <c r="AI134" s="719"/>
      <c r="AJ134" s="715"/>
      <c r="AK134" s="723" t="str">
        <f t="shared" si="6"/>
        <v/>
      </c>
      <c r="AL134" s="720"/>
      <c r="AM134" s="720"/>
      <c r="AN134" s="720"/>
      <c r="AO134" s="720"/>
      <c r="AP134" s="715"/>
      <c r="AQ134" s="715"/>
      <c r="AR134" s="715"/>
      <c r="AS134" s="715"/>
      <c r="AT134" s="741"/>
      <c r="AU134" s="741"/>
      <c r="AV134" s="742"/>
      <c r="AW134" s="743"/>
      <c r="AX134" s="742"/>
      <c r="AY134" s="743"/>
      <c r="AZ134" s="721"/>
      <c r="BA134" s="721"/>
      <c r="BB134" s="742"/>
      <c r="BC134" s="743"/>
      <c r="BD134" s="742"/>
      <c r="BE134" s="743"/>
      <c r="BF134" s="721"/>
      <c r="BG134" s="721"/>
      <c r="BH134" s="715"/>
      <c r="BI134" s="721"/>
      <c r="BJ134" s="721"/>
      <c r="BK134" s="721"/>
      <c r="BL134" s="721"/>
      <c r="BM134" s="715"/>
      <c r="BN134" s="721"/>
      <c r="BO134" s="721"/>
      <c r="BP134" s="721"/>
      <c r="BQ134" s="856"/>
      <c r="BR134" s="856"/>
    </row>
    <row r="135" spans="1:70" ht="30" customHeight="1">
      <c r="A135" s="640">
        <v>127</v>
      </c>
      <c r="B135" s="721"/>
      <c r="C135" s="721"/>
      <c r="D135" s="721"/>
      <c r="E135" s="744"/>
      <c r="F135" s="959" t="str">
        <f t="shared" si="4"/>
        <v/>
      </c>
      <c r="G135" s="960" t="str">
        <f t="shared" si="5"/>
        <v/>
      </c>
      <c r="H135" s="715"/>
      <c r="I135" s="715"/>
      <c r="J135" s="741"/>
      <c r="K135" s="741"/>
      <c r="L135" s="741"/>
      <c r="M135" s="741"/>
      <c r="N135" s="723" t="str">
        <f>IF(I135="","",VLOOKUP(I135,記入シート1!$BO$2:$BP$49,2,FALSE))</f>
        <v/>
      </c>
      <c r="O135" s="741"/>
      <c r="P135" s="741"/>
      <c r="Q135" s="741"/>
      <c r="R135" s="716"/>
      <c r="S135" s="721"/>
      <c r="T135" s="715"/>
      <c r="U135" s="770"/>
      <c r="V135" s="771" t="s">
        <v>1833</v>
      </c>
      <c r="W135" s="772"/>
      <c r="X135" s="771" t="s">
        <v>1723</v>
      </c>
      <c r="Y135" s="772"/>
      <c r="Z135" s="771" t="s">
        <v>1833</v>
      </c>
      <c r="AA135" s="773"/>
      <c r="AB135" s="717"/>
      <c r="AC135" s="718"/>
      <c r="AD135" s="718"/>
      <c r="AE135" s="718"/>
      <c r="AF135" s="718"/>
      <c r="AG135" s="718"/>
      <c r="AH135" s="718"/>
      <c r="AI135" s="719"/>
      <c r="AJ135" s="715"/>
      <c r="AK135" s="723" t="str">
        <f t="shared" si="6"/>
        <v/>
      </c>
      <c r="AL135" s="720"/>
      <c r="AM135" s="720"/>
      <c r="AN135" s="720"/>
      <c r="AO135" s="720"/>
      <c r="AP135" s="715"/>
      <c r="AQ135" s="715"/>
      <c r="AR135" s="715"/>
      <c r="AS135" s="715"/>
      <c r="AT135" s="741"/>
      <c r="AU135" s="741"/>
      <c r="AV135" s="742"/>
      <c r="AW135" s="743"/>
      <c r="AX135" s="742"/>
      <c r="AY135" s="743"/>
      <c r="AZ135" s="721"/>
      <c r="BA135" s="721"/>
      <c r="BB135" s="742"/>
      <c r="BC135" s="743"/>
      <c r="BD135" s="742"/>
      <c r="BE135" s="743"/>
      <c r="BF135" s="721"/>
      <c r="BG135" s="721"/>
      <c r="BH135" s="715"/>
      <c r="BI135" s="721"/>
      <c r="BJ135" s="721"/>
      <c r="BK135" s="721"/>
      <c r="BL135" s="721"/>
      <c r="BM135" s="715"/>
      <c r="BN135" s="721"/>
      <c r="BO135" s="721"/>
      <c r="BP135" s="721"/>
      <c r="BQ135" s="856"/>
      <c r="BR135" s="856"/>
    </row>
    <row r="136" spans="1:70" ht="30" customHeight="1">
      <c r="A136" s="640">
        <v>128</v>
      </c>
      <c r="B136" s="721"/>
      <c r="C136" s="721"/>
      <c r="D136" s="721"/>
      <c r="E136" s="744"/>
      <c r="F136" s="959" t="str">
        <f t="shared" si="4"/>
        <v/>
      </c>
      <c r="G136" s="960" t="str">
        <f t="shared" si="5"/>
        <v/>
      </c>
      <c r="H136" s="715"/>
      <c r="I136" s="715"/>
      <c r="J136" s="741"/>
      <c r="K136" s="741"/>
      <c r="L136" s="741"/>
      <c r="M136" s="741"/>
      <c r="N136" s="723" t="str">
        <f>IF(I136="","",VLOOKUP(I136,記入シート1!$BO$2:$BP$49,2,FALSE))</f>
        <v/>
      </c>
      <c r="O136" s="741"/>
      <c r="P136" s="741"/>
      <c r="Q136" s="741"/>
      <c r="R136" s="716"/>
      <c r="S136" s="721"/>
      <c r="T136" s="715"/>
      <c r="U136" s="770"/>
      <c r="V136" s="771" t="s">
        <v>1833</v>
      </c>
      <c r="W136" s="772"/>
      <c r="X136" s="771" t="s">
        <v>1723</v>
      </c>
      <c r="Y136" s="772"/>
      <c r="Z136" s="771" t="s">
        <v>1833</v>
      </c>
      <c r="AA136" s="773"/>
      <c r="AB136" s="717"/>
      <c r="AC136" s="718"/>
      <c r="AD136" s="718"/>
      <c r="AE136" s="718"/>
      <c r="AF136" s="718"/>
      <c r="AG136" s="718"/>
      <c r="AH136" s="718"/>
      <c r="AI136" s="719"/>
      <c r="AJ136" s="715"/>
      <c r="AK136" s="723" t="str">
        <f t="shared" si="6"/>
        <v/>
      </c>
      <c r="AL136" s="720"/>
      <c r="AM136" s="720"/>
      <c r="AN136" s="720"/>
      <c r="AO136" s="720"/>
      <c r="AP136" s="715"/>
      <c r="AQ136" s="715"/>
      <c r="AR136" s="715"/>
      <c r="AS136" s="715"/>
      <c r="AT136" s="741"/>
      <c r="AU136" s="741"/>
      <c r="AV136" s="742"/>
      <c r="AW136" s="743"/>
      <c r="AX136" s="742"/>
      <c r="AY136" s="743"/>
      <c r="AZ136" s="721"/>
      <c r="BA136" s="721"/>
      <c r="BB136" s="742"/>
      <c r="BC136" s="743"/>
      <c r="BD136" s="742"/>
      <c r="BE136" s="743"/>
      <c r="BF136" s="721"/>
      <c r="BG136" s="721"/>
      <c r="BH136" s="715"/>
      <c r="BI136" s="721"/>
      <c r="BJ136" s="721"/>
      <c r="BK136" s="721"/>
      <c r="BL136" s="721"/>
      <c r="BM136" s="715"/>
      <c r="BN136" s="721"/>
      <c r="BO136" s="721"/>
      <c r="BP136" s="721"/>
      <c r="BQ136" s="856"/>
      <c r="BR136" s="856"/>
    </row>
    <row r="137" spans="1:70" ht="30" customHeight="1">
      <c r="A137" s="640">
        <v>129</v>
      </c>
      <c r="B137" s="721"/>
      <c r="C137" s="721"/>
      <c r="D137" s="721"/>
      <c r="E137" s="744"/>
      <c r="F137" s="959" t="str">
        <f t="shared" si="4"/>
        <v/>
      </c>
      <c r="G137" s="960" t="str">
        <f t="shared" si="5"/>
        <v/>
      </c>
      <c r="H137" s="715"/>
      <c r="I137" s="715"/>
      <c r="J137" s="741"/>
      <c r="K137" s="741"/>
      <c r="L137" s="741"/>
      <c r="M137" s="741"/>
      <c r="N137" s="723" t="str">
        <f>IF(I137="","",VLOOKUP(I137,記入シート1!$BO$2:$BP$49,2,FALSE))</f>
        <v/>
      </c>
      <c r="O137" s="741"/>
      <c r="P137" s="741"/>
      <c r="Q137" s="741"/>
      <c r="R137" s="716"/>
      <c r="S137" s="721"/>
      <c r="T137" s="715"/>
      <c r="U137" s="770"/>
      <c r="V137" s="771" t="s">
        <v>1833</v>
      </c>
      <c r="W137" s="772"/>
      <c r="X137" s="771" t="s">
        <v>1723</v>
      </c>
      <c r="Y137" s="772"/>
      <c r="Z137" s="771" t="s">
        <v>1833</v>
      </c>
      <c r="AA137" s="773"/>
      <c r="AB137" s="717"/>
      <c r="AC137" s="718"/>
      <c r="AD137" s="718"/>
      <c r="AE137" s="718"/>
      <c r="AF137" s="718"/>
      <c r="AG137" s="718"/>
      <c r="AH137" s="718"/>
      <c r="AI137" s="719"/>
      <c r="AJ137" s="715"/>
      <c r="AK137" s="723" t="str">
        <f t="shared" si="6"/>
        <v/>
      </c>
      <c r="AL137" s="720"/>
      <c r="AM137" s="720"/>
      <c r="AN137" s="720"/>
      <c r="AO137" s="720"/>
      <c r="AP137" s="715"/>
      <c r="AQ137" s="715"/>
      <c r="AR137" s="715"/>
      <c r="AS137" s="715"/>
      <c r="AT137" s="741"/>
      <c r="AU137" s="741"/>
      <c r="AV137" s="742"/>
      <c r="AW137" s="743"/>
      <c r="AX137" s="742"/>
      <c r="AY137" s="743"/>
      <c r="AZ137" s="721"/>
      <c r="BA137" s="721"/>
      <c r="BB137" s="742"/>
      <c r="BC137" s="743"/>
      <c r="BD137" s="742"/>
      <c r="BE137" s="743"/>
      <c r="BF137" s="721"/>
      <c r="BG137" s="721"/>
      <c r="BH137" s="715"/>
      <c r="BI137" s="721"/>
      <c r="BJ137" s="721"/>
      <c r="BK137" s="721"/>
      <c r="BL137" s="721"/>
      <c r="BM137" s="715"/>
      <c r="BN137" s="721"/>
      <c r="BO137" s="721"/>
      <c r="BP137" s="721"/>
      <c r="BQ137" s="856"/>
      <c r="BR137" s="856"/>
    </row>
    <row r="138" spans="1:70" ht="30" customHeight="1">
      <c r="A138" s="640">
        <v>130</v>
      </c>
      <c r="B138" s="721"/>
      <c r="C138" s="721"/>
      <c r="D138" s="721"/>
      <c r="E138" s="744"/>
      <c r="F138" s="959" t="str">
        <f t="shared" si="4"/>
        <v/>
      </c>
      <c r="G138" s="960" t="str">
        <f t="shared" si="5"/>
        <v/>
      </c>
      <c r="H138" s="715"/>
      <c r="I138" s="715"/>
      <c r="J138" s="741"/>
      <c r="K138" s="741"/>
      <c r="L138" s="741"/>
      <c r="M138" s="741"/>
      <c r="N138" s="723" t="str">
        <f>IF(I138="","",VLOOKUP(I138,記入シート1!$BO$2:$BP$49,2,FALSE))</f>
        <v/>
      </c>
      <c r="O138" s="741"/>
      <c r="P138" s="741"/>
      <c r="Q138" s="741"/>
      <c r="R138" s="716"/>
      <c r="S138" s="721"/>
      <c r="T138" s="715"/>
      <c r="U138" s="770"/>
      <c r="V138" s="771" t="s">
        <v>1833</v>
      </c>
      <c r="W138" s="772"/>
      <c r="X138" s="771" t="s">
        <v>1723</v>
      </c>
      <c r="Y138" s="772"/>
      <c r="Z138" s="771" t="s">
        <v>1833</v>
      </c>
      <c r="AA138" s="773"/>
      <c r="AB138" s="717"/>
      <c r="AC138" s="718"/>
      <c r="AD138" s="718"/>
      <c r="AE138" s="718"/>
      <c r="AF138" s="718"/>
      <c r="AG138" s="718"/>
      <c r="AH138" s="718"/>
      <c r="AI138" s="719"/>
      <c r="AJ138" s="715"/>
      <c r="AK138" s="723" t="str">
        <f t="shared" si="6"/>
        <v/>
      </c>
      <c r="AL138" s="720"/>
      <c r="AM138" s="720"/>
      <c r="AN138" s="720"/>
      <c r="AO138" s="720"/>
      <c r="AP138" s="715"/>
      <c r="AQ138" s="715"/>
      <c r="AR138" s="715"/>
      <c r="AS138" s="715"/>
      <c r="AT138" s="741"/>
      <c r="AU138" s="741"/>
      <c r="AV138" s="742"/>
      <c r="AW138" s="743"/>
      <c r="AX138" s="742"/>
      <c r="AY138" s="743"/>
      <c r="AZ138" s="721"/>
      <c r="BA138" s="721"/>
      <c r="BB138" s="742"/>
      <c r="BC138" s="743"/>
      <c r="BD138" s="742"/>
      <c r="BE138" s="743"/>
      <c r="BF138" s="721"/>
      <c r="BG138" s="721"/>
      <c r="BH138" s="715"/>
      <c r="BI138" s="721"/>
      <c r="BJ138" s="721"/>
      <c r="BK138" s="721"/>
      <c r="BL138" s="721"/>
      <c r="BM138" s="715"/>
      <c r="BN138" s="721"/>
      <c r="BO138" s="721"/>
      <c r="BP138" s="721"/>
      <c r="BQ138" s="856"/>
      <c r="BR138" s="856"/>
    </row>
    <row r="139" spans="1:70" ht="30" customHeight="1">
      <c r="A139" s="640">
        <v>131</v>
      </c>
      <c r="B139" s="721"/>
      <c r="C139" s="721"/>
      <c r="D139" s="721"/>
      <c r="E139" s="744"/>
      <c r="F139" s="959" t="str">
        <f t="shared" ref="F139:F202" si="7">IF(B139="","",F$9)</f>
        <v/>
      </c>
      <c r="G139" s="960" t="str">
        <f t="shared" ref="G139:G202" si="8">IF(B139="","",G$9)</f>
        <v/>
      </c>
      <c r="H139" s="715"/>
      <c r="I139" s="715"/>
      <c r="J139" s="741"/>
      <c r="K139" s="741"/>
      <c r="L139" s="741"/>
      <c r="M139" s="741"/>
      <c r="N139" s="723" t="str">
        <f>IF(I139="","",VLOOKUP(I139,記入シート1!$BO$2:$BP$49,2,FALSE))</f>
        <v/>
      </c>
      <c r="O139" s="741"/>
      <c r="P139" s="741"/>
      <c r="Q139" s="741"/>
      <c r="R139" s="716"/>
      <c r="S139" s="721"/>
      <c r="T139" s="715"/>
      <c r="U139" s="770"/>
      <c r="V139" s="771" t="s">
        <v>1833</v>
      </c>
      <c r="W139" s="772"/>
      <c r="X139" s="771" t="s">
        <v>1723</v>
      </c>
      <c r="Y139" s="772"/>
      <c r="Z139" s="771" t="s">
        <v>1833</v>
      </c>
      <c r="AA139" s="773"/>
      <c r="AB139" s="717"/>
      <c r="AC139" s="718"/>
      <c r="AD139" s="718"/>
      <c r="AE139" s="718"/>
      <c r="AF139" s="718"/>
      <c r="AG139" s="718"/>
      <c r="AH139" s="718"/>
      <c r="AI139" s="719"/>
      <c r="AJ139" s="715"/>
      <c r="AK139" s="723" t="str">
        <f t="shared" si="6"/>
        <v/>
      </c>
      <c r="AL139" s="720"/>
      <c r="AM139" s="720"/>
      <c r="AN139" s="720"/>
      <c r="AO139" s="720"/>
      <c r="AP139" s="715"/>
      <c r="AQ139" s="715"/>
      <c r="AR139" s="715"/>
      <c r="AS139" s="715"/>
      <c r="AT139" s="741"/>
      <c r="AU139" s="741"/>
      <c r="AV139" s="742"/>
      <c r="AW139" s="743"/>
      <c r="AX139" s="742"/>
      <c r="AY139" s="743"/>
      <c r="AZ139" s="721"/>
      <c r="BA139" s="721"/>
      <c r="BB139" s="742"/>
      <c r="BC139" s="743"/>
      <c r="BD139" s="742"/>
      <c r="BE139" s="743"/>
      <c r="BF139" s="721"/>
      <c r="BG139" s="721"/>
      <c r="BH139" s="715"/>
      <c r="BI139" s="721"/>
      <c r="BJ139" s="721"/>
      <c r="BK139" s="721"/>
      <c r="BL139" s="721"/>
      <c r="BM139" s="715"/>
      <c r="BN139" s="721"/>
      <c r="BO139" s="721"/>
      <c r="BP139" s="721"/>
      <c r="BQ139" s="856"/>
      <c r="BR139" s="856"/>
    </row>
    <row r="140" spans="1:70" ht="30" customHeight="1">
      <c r="A140" s="640">
        <v>132</v>
      </c>
      <c r="B140" s="721"/>
      <c r="C140" s="721"/>
      <c r="D140" s="721"/>
      <c r="E140" s="744"/>
      <c r="F140" s="959" t="str">
        <f t="shared" si="7"/>
        <v/>
      </c>
      <c r="G140" s="960" t="str">
        <f t="shared" si="8"/>
        <v/>
      </c>
      <c r="H140" s="715"/>
      <c r="I140" s="715"/>
      <c r="J140" s="741"/>
      <c r="K140" s="741"/>
      <c r="L140" s="741"/>
      <c r="M140" s="741"/>
      <c r="N140" s="723" t="str">
        <f>IF(I140="","",VLOOKUP(I140,記入シート1!$BO$2:$BP$49,2,FALSE))</f>
        <v/>
      </c>
      <c r="O140" s="741"/>
      <c r="P140" s="741"/>
      <c r="Q140" s="741"/>
      <c r="R140" s="716"/>
      <c r="S140" s="721"/>
      <c r="T140" s="715"/>
      <c r="U140" s="770"/>
      <c r="V140" s="771" t="s">
        <v>1833</v>
      </c>
      <c r="W140" s="772"/>
      <c r="X140" s="771" t="s">
        <v>1723</v>
      </c>
      <c r="Y140" s="772"/>
      <c r="Z140" s="771" t="s">
        <v>1833</v>
      </c>
      <c r="AA140" s="773"/>
      <c r="AB140" s="717"/>
      <c r="AC140" s="718"/>
      <c r="AD140" s="718"/>
      <c r="AE140" s="718"/>
      <c r="AF140" s="718"/>
      <c r="AG140" s="718"/>
      <c r="AH140" s="718"/>
      <c r="AI140" s="719"/>
      <c r="AJ140" s="715"/>
      <c r="AK140" s="723" t="str">
        <f t="shared" si="6"/>
        <v/>
      </c>
      <c r="AL140" s="720"/>
      <c r="AM140" s="720"/>
      <c r="AN140" s="720"/>
      <c r="AO140" s="720"/>
      <c r="AP140" s="715"/>
      <c r="AQ140" s="715"/>
      <c r="AR140" s="715"/>
      <c r="AS140" s="715"/>
      <c r="AT140" s="741"/>
      <c r="AU140" s="741"/>
      <c r="AV140" s="742"/>
      <c r="AW140" s="743"/>
      <c r="AX140" s="742"/>
      <c r="AY140" s="743"/>
      <c r="AZ140" s="721"/>
      <c r="BA140" s="721"/>
      <c r="BB140" s="742"/>
      <c r="BC140" s="743"/>
      <c r="BD140" s="742"/>
      <c r="BE140" s="743"/>
      <c r="BF140" s="721"/>
      <c r="BG140" s="721"/>
      <c r="BH140" s="715"/>
      <c r="BI140" s="721"/>
      <c r="BJ140" s="721"/>
      <c r="BK140" s="721"/>
      <c r="BL140" s="721"/>
      <c r="BM140" s="715"/>
      <c r="BN140" s="721"/>
      <c r="BO140" s="721"/>
      <c r="BP140" s="721"/>
      <c r="BQ140" s="856"/>
      <c r="BR140" s="856"/>
    </row>
    <row r="141" spans="1:70" ht="30" customHeight="1">
      <c r="A141" s="640">
        <v>133</v>
      </c>
      <c r="B141" s="721"/>
      <c r="C141" s="721"/>
      <c r="D141" s="721"/>
      <c r="E141" s="744"/>
      <c r="F141" s="959" t="str">
        <f t="shared" si="7"/>
        <v/>
      </c>
      <c r="G141" s="960" t="str">
        <f t="shared" si="8"/>
        <v/>
      </c>
      <c r="H141" s="715"/>
      <c r="I141" s="715"/>
      <c r="J141" s="741"/>
      <c r="K141" s="741"/>
      <c r="L141" s="741"/>
      <c r="M141" s="741"/>
      <c r="N141" s="723" t="str">
        <f>IF(I141="","",VLOOKUP(I141,記入シート1!$BO$2:$BP$49,2,FALSE))</f>
        <v/>
      </c>
      <c r="O141" s="741"/>
      <c r="P141" s="741"/>
      <c r="Q141" s="741"/>
      <c r="R141" s="716"/>
      <c r="S141" s="721"/>
      <c r="T141" s="715"/>
      <c r="U141" s="770"/>
      <c r="V141" s="771" t="s">
        <v>1833</v>
      </c>
      <c r="W141" s="772"/>
      <c r="X141" s="771" t="s">
        <v>1723</v>
      </c>
      <c r="Y141" s="772"/>
      <c r="Z141" s="771" t="s">
        <v>1833</v>
      </c>
      <c r="AA141" s="773"/>
      <c r="AB141" s="717"/>
      <c r="AC141" s="718"/>
      <c r="AD141" s="718"/>
      <c r="AE141" s="718"/>
      <c r="AF141" s="718"/>
      <c r="AG141" s="718"/>
      <c r="AH141" s="718"/>
      <c r="AI141" s="719"/>
      <c r="AJ141" s="715"/>
      <c r="AK141" s="723" t="str">
        <f t="shared" si="6"/>
        <v/>
      </c>
      <c r="AL141" s="720"/>
      <c r="AM141" s="720"/>
      <c r="AN141" s="720"/>
      <c r="AO141" s="720"/>
      <c r="AP141" s="715"/>
      <c r="AQ141" s="715"/>
      <c r="AR141" s="715"/>
      <c r="AS141" s="715"/>
      <c r="AT141" s="741"/>
      <c r="AU141" s="741"/>
      <c r="AV141" s="742"/>
      <c r="AW141" s="743"/>
      <c r="AX141" s="742"/>
      <c r="AY141" s="743"/>
      <c r="AZ141" s="721"/>
      <c r="BA141" s="721"/>
      <c r="BB141" s="742"/>
      <c r="BC141" s="743"/>
      <c r="BD141" s="742"/>
      <c r="BE141" s="743"/>
      <c r="BF141" s="721"/>
      <c r="BG141" s="721"/>
      <c r="BH141" s="715"/>
      <c r="BI141" s="721"/>
      <c r="BJ141" s="721"/>
      <c r="BK141" s="721"/>
      <c r="BL141" s="721"/>
      <c r="BM141" s="715"/>
      <c r="BN141" s="721"/>
      <c r="BO141" s="721"/>
      <c r="BP141" s="721"/>
      <c r="BQ141" s="856"/>
      <c r="BR141" s="856"/>
    </row>
    <row r="142" spans="1:70" ht="30" customHeight="1">
      <c r="A142" s="640">
        <v>134</v>
      </c>
      <c r="B142" s="721"/>
      <c r="C142" s="721"/>
      <c r="D142" s="721"/>
      <c r="E142" s="744"/>
      <c r="F142" s="959" t="str">
        <f t="shared" si="7"/>
        <v/>
      </c>
      <c r="G142" s="960" t="str">
        <f t="shared" si="8"/>
        <v/>
      </c>
      <c r="H142" s="715"/>
      <c r="I142" s="715"/>
      <c r="J142" s="741"/>
      <c r="K142" s="741"/>
      <c r="L142" s="741"/>
      <c r="M142" s="741"/>
      <c r="N142" s="723" t="str">
        <f>IF(I142="","",VLOOKUP(I142,記入シート1!$BO$2:$BP$49,2,FALSE))</f>
        <v/>
      </c>
      <c r="O142" s="741"/>
      <c r="P142" s="741"/>
      <c r="Q142" s="741"/>
      <c r="R142" s="716"/>
      <c r="S142" s="721"/>
      <c r="T142" s="715"/>
      <c r="U142" s="770"/>
      <c r="V142" s="771" t="s">
        <v>1833</v>
      </c>
      <c r="W142" s="772"/>
      <c r="X142" s="771" t="s">
        <v>1723</v>
      </c>
      <c r="Y142" s="772"/>
      <c r="Z142" s="771" t="s">
        <v>1833</v>
      </c>
      <c r="AA142" s="773"/>
      <c r="AB142" s="717"/>
      <c r="AC142" s="718"/>
      <c r="AD142" s="718"/>
      <c r="AE142" s="718"/>
      <c r="AF142" s="718"/>
      <c r="AG142" s="718"/>
      <c r="AH142" s="718"/>
      <c r="AI142" s="719"/>
      <c r="AJ142" s="715"/>
      <c r="AK142" s="723" t="str">
        <f t="shared" si="6"/>
        <v/>
      </c>
      <c r="AL142" s="720"/>
      <c r="AM142" s="720"/>
      <c r="AN142" s="720"/>
      <c r="AO142" s="720"/>
      <c r="AP142" s="715"/>
      <c r="AQ142" s="715"/>
      <c r="AR142" s="715"/>
      <c r="AS142" s="715"/>
      <c r="AT142" s="741"/>
      <c r="AU142" s="741"/>
      <c r="AV142" s="742"/>
      <c r="AW142" s="743"/>
      <c r="AX142" s="742"/>
      <c r="AY142" s="743"/>
      <c r="AZ142" s="721"/>
      <c r="BA142" s="721"/>
      <c r="BB142" s="742"/>
      <c r="BC142" s="743"/>
      <c r="BD142" s="742"/>
      <c r="BE142" s="743"/>
      <c r="BF142" s="721"/>
      <c r="BG142" s="721"/>
      <c r="BH142" s="715"/>
      <c r="BI142" s="721"/>
      <c r="BJ142" s="721"/>
      <c r="BK142" s="721"/>
      <c r="BL142" s="721"/>
      <c r="BM142" s="715"/>
      <c r="BN142" s="721"/>
      <c r="BO142" s="721"/>
      <c r="BP142" s="721"/>
      <c r="BQ142" s="856"/>
      <c r="BR142" s="856"/>
    </row>
    <row r="143" spans="1:70" ht="30" customHeight="1">
      <c r="A143" s="640">
        <v>135</v>
      </c>
      <c r="B143" s="721"/>
      <c r="C143" s="721"/>
      <c r="D143" s="721"/>
      <c r="E143" s="744"/>
      <c r="F143" s="959" t="str">
        <f t="shared" si="7"/>
        <v/>
      </c>
      <c r="G143" s="960" t="str">
        <f t="shared" si="8"/>
        <v/>
      </c>
      <c r="H143" s="715"/>
      <c r="I143" s="715"/>
      <c r="J143" s="741"/>
      <c r="K143" s="741"/>
      <c r="L143" s="741"/>
      <c r="M143" s="741"/>
      <c r="N143" s="723" t="str">
        <f>IF(I143="","",VLOOKUP(I143,記入シート1!$BO$2:$BP$49,2,FALSE))</f>
        <v/>
      </c>
      <c r="O143" s="741"/>
      <c r="P143" s="741"/>
      <c r="Q143" s="741"/>
      <c r="R143" s="716"/>
      <c r="S143" s="721"/>
      <c r="T143" s="715"/>
      <c r="U143" s="770"/>
      <c r="V143" s="771" t="s">
        <v>1833</v>
      </c>
      <c r="W143" s="772"/>
      <c r="X143" s="771" t="s">
        <v>1723</v>
      </c>
      <c r="Y143" s="772"/>
      <c r="Z143" s="771" t="s">
        <v>1833</v>
      </c>
      <c r="AA143" s="773"/>
      <c r="AB143" s="717"/>
      <c r="AC143" s="718"/>
      <c r="AD143" s="718"/>
      <c r="AE143" s="718"/>
      <c r="AF143" s="718"/>
      <c r="AG143" s="718"/>
      <c r="AH143" s="718"/>
      <c r="AI143" s="719"/>
      <c r="AJ143" s="715"/>
      <c r="AK143" s="723" t="str">
        <f t="shared" si="6"/>
        <v/>
      </c>
      <c r="AL143" s="720"/>
      <c r="AM143" s="720"/>
      <c r="AN143" s="720"/>
      <c r="AO143" s="720"/>
      <c r="AP143" s="715"/>
      <c r="AQ143" s="715"/>
      <c r="AR143" s="715"/>
      <c r="AS143" s="715"/>
      <c r="AT143" s="741"/>
      <c r="AU143" s="741"/>
      <c r="AV143" s="742"/>
      <c r="AW143" s="743"/>
      <c r="AX143" s="742"/>
      <c r="AY143" s="743"/>
      <c r="AZ143" s="721"/>
      <c r="BA143" s="721"/>
      <c r="BB143" s="742"/>
      <c r="BC143" s="743"/>
      <c r="BD143" s="742"/>
      <c r="BE143" s="743"/>
      <c r="BF143" s="721"/>
      <c r="BG143" s="721"/>
      <c r="BH143" s="715"/>
      <c r="BI143" s="721"/>
      <c r="BJ143" s="721"/>
      <c r="BK143" s="721"/>
      <c r="BL143" s="721"/>
      <c r="BM143" s="715"/>
      <c r="BN143" s="721"/>
      <c r="BO143" s="721"/>
      <c r="BP143" s="721"/>
      <c r="BQ143" s="856"/>
      <c r="BR143" s="856"/>
    </row>
    <row r="144" spans="1:70" ht="30" customHeight="1">
      <c r="A144" s="640">
        <v>136</v>
      </c>
      <c r="B144" s="721"/>
      <c r="C144" s="721"/>
      <c r="D144" s="721"/>
      <c r="E144" s="744"/>
      <c r="F144" s="959" t="str">
        <f t="shared" si="7"/>
        <v/>
      </c>
      <c r="G144" s="960" t="str">
        <f t="shared" si="8"/>
        <v/>
      </c>
      <c r="H144" s="715"/>
      <c r="I144" s="715"/>
      <c r="J144" s="741"/>
      <c r="K144" s="741"/>
      <c r="L144" s="741"/>
      <c r="M144" s="741"/>
      <c r="N144" s="723" t="str">
        <f>IF(I144="","",VLOOKUP(I144,記入シート1!$BO$2:$BP$49,2,FALSE))</f>
        <v/>
      </c>
      <c r="O144" s="741"/>
      <c r="P144" s="741"/>
      <c r="Q144" s="741"/>
      <c r="R144" s="716"/>
      <c r="S144" s="721"/>
      <c r="T144" s="715"/>
      <c r="U144" s="770"/>
      <c r="V144" s="771" t="s">
        <v>1833</v>
      </c>
      <c r="W144" s="772"/>
      <c r="X144" s="771" t="s">
        <v>1723</v>
      </c>
      <c r="Y144" s="772"/>
      <c r="Z144" s="771" t="s">
        <v>1833</v>
      </c>
      <c r="AA144" s="773"/>
      <c r="AB144" s="717"/>
      <c r="AC144" s="718"/>
      <c r="AD144" s="718"/>
      <c r="AE144" s="718"/>
      <c r="AF144" s="718"/>
      <c r="AG144" s="718"/>
      <c r="AH144" s="718"/>
      <c r="AI144" s="719"/>
      <c r="AJ144" s="715"/>
      <c r="AK144" s="723" t="str">
        <f t="shared" si="6"/>
        <v/>
      </c>
      <c r="AL144" s="720"/>
      <c r="AM144" s="720"/>
      <c r="AN144" s="720"/>
      <c r="AO144" s="720"/>
      <c r="AP144" s="715"/>
      <c r="AQ144" s="715"/>
      <c r="AR144" s="715"/>
      <c r="AS144" s="715"/>
      <c r="AT144" s="741"/>
      <c r="AU144" s="741"/>
      <c r="AV144" s="742"/>
      <c r="AW144" s="743"/>
      <c r="AX144" s="742"/>
      <c r="AY144" s="743"/>
      <c r="AZ144" s="721"/>
      <c r="BA144" s="721"/>
      <c r="BB144" s="742"/>
      <c r="BC144" s="743"/>
      <c r="BD144" s="742"/>
      <c r="BE144" s="743"/>
      <c r="BF144" s="721"/>
      <c r="BG144" s="721"/>
      <c r="BH144" s="715"/>
      <c r="BI144" s="721"/>
      <c r="BJ144" s="721"/>
      <c r="BK144" s="721"/>
      <c r="BL144" s="721"/>
      <c r="BM144" s="715"/>
      <c r="BN144" s="721"/>
      <c r="BO144" s="721"/>
      <c r="BP144" s="721"/>
      <c r="BQ144" s="856"/>
      <c r="BR144" s="856"/>
    </row>
    <row r="145" spans="1:70" ht="30" customHeight="1">
      <c r="A145" s="640">
        <v>137</v>
      </c>
      <c r="B145" s="721"/>
      <c r="C145" s="721"/>
      <c r="D145" s="721"/>
      <c r="E145" s="744"/>
      <c r="F145" s="959" t="str">
        <f t="shared" si="7"/>
        <v/>
      </c>
      <c r="G145" s="960" t="str">
        <f t="shared" si="8"/>
        <v/>
      </c>
      <c r="H145" s="715"/>
      <c r="I145" s="715"/>
      <c r="J145" s="741"/>
      <c r="K145" s="741"/>
      <c r="L145" s="741"/>
      <c r="M145" s="741"/>
      <c r="N145" s="723" t="str">
        <f>IF(I145="","",VLOOKUP(I145,記入シート1!$BO$2:$BP$49,2,FALSE))</f>
        <v/>
      </c>
      <c r="O145" s="741"/>
      <c r="P145" s="741"/>
      <c r="Q145" s="741"/>
      <c r="R145" s="716"/>
      <c r="S145" s="721"/>
      <c r="T145" s="715"/>
      <c r="U145" s="770"/>
      <c r="V145" s="771" t="s">
        <v>1833</v>
      </c>
      <c r="W145" s="772"/>
      <c r="X145" s="771" t="s">
        <v>1723</v>
      </c>
      <c r="Y145" s="772"/>
      <c r="Z145" s="771" t="s">
        <v>1833</v>
      </c>
      <c r="AA145" s="773"/>
      <c r="AB145" s="717"/>
      <c r="AC145" s="718"/>
      <c r="AD145" s="718"/>
      <c r="AE145" s="718"/>
      <c r="AF145" s="718"/>
      <c r="AG145" s="718"/>
      <c r="AH145" s="718"/>
      <c r="AI145" s="719"/>
      <c r="AJ145" s="715"/>
      <c r="AK145" s="723" t="str">
        <f t="shared" si="6"/>
        <v/>
      </c>
      <c r="AL145" s="720"/>
      <c r="AM145" s="720"/>
      <c r="AN145" s="720"/>
      <c r="AO145" s="720"/>
      <c r="AP145" s="715"/>
      <c r="AQ145" s="715"/>
      <c r="AR145" s="715"/>
      <c r="AS145" s="715"/>
      <c r="AT145" s="741"/>
      <c r="AU145" s="741"/>
      <c r="AV145" s="742"/>
      <c r="AW145" s="743"/>
      <c r="AX145" s="742"/>
      <c r="AY145" s="743"/>
      <c r="AZ145" s="721"/>
      <c r="BA145" s="721"/>
      <c r="BB145" s="742"/>
      <c r="BC145" s="743"/>
      <c r="BD145" s="742"/>
      <c r="BE145" s="743"/>
      <c r="BF145" s="721"/>
      <c r="BG145" s="721"/>
      <c r="BH145" s="715"/>
      <c r="BI145" s="721"/>
      <c r="BJ145" s="721"/>
      <c r="BK145" s="721"/>
      <c r="BL145" s="721"/>
      <c r="BM145" s="715"/>
      <c r="BN145" s="721"/>
      <c r="BO145" s="721"/>
      <c r="BP145" s="721"/>
      <c r="BQ145" s="856"/>
      <c r="BR145" s="856"/>
    </row>
    <row r="146" spans="1:70" ht="30" customHeight="1">
      <c r="A146" s="640">
        <v>138</v>
      </c>
      <c r="B146" s="721"/>
      <c r="C146" s="721"/>
      <c r="D146" s="721"/>
      <c r="E146" s="744"/>
      <c r="F146" s="959" t="str">
        <f t="shared" si="7"/>
        <v/>
      </c>
      <c r="G146" s="960" t="str">
        <f t="shared" si="8"/>
        <v/>
      </c>
      <c r="H146" s="715"/>
      <c r="I146" s="715"/>
      <c r="J146" s="741"/>
      <c r="K146" s="741"/>
      <c r="L146" s="741"/>
      <c r="M146" s="741"/>
      <c r="N146" s="723" t="str">
        <f>IF(I146="","",VLOOKUP(I146,記入シート1!$BO$2:$BP$49,2,FALSE))</f>
        <v/>
      </c>
      <c r="O146" s="741"/>
      <c r="P146" s="741"/>
      <c r="Q146" s="741"/>
      <c r="R146" s="716"/>
      <c r="S146" s="721"/>
      <c r="T146" s="715"/>
      <c r="U146" s="770"/>
      <c r="V146" s="771" t="s">
        <v>1833</v>
      </c>
      <c r="W146" s="772"/>
      <c r="X146" s="771" t="s">
        <v>1723</v>
      </c>
      <c r="Y146" s="772"/>
      <c r="Z146" s="771" t="s">
        <v>1833</v>
      </c>
      <c r="AA146" s="773"/>
      <c r="AB146" s="717"/>
      <c r="AC146" s="718"/>
      <c r="AD146" s="718"/>
      <c r="AE146" s="718"/>
      <c r="AF146" s="718"/>
      <c r="AG146" s="718"/>
      <c r="AH146" s="718"/>
      <c r="AI146" s="719"/>
      <c r="AJ146" s="715"/>
      <c r="AK146" s="723" t="str">
        <f t="shared" si="6"/>
        <v/>
      </c>
      <c r="AL146" s="720"/>
      <c r="AM146" s="720"/>
      <c r="AN146" s="720"/>
      <c r="AO146" s="720"/>
      <c r="AP146" s="715"/>
      <c r="AQ146" s="715"/>
      <c r="AR146" s="715"/>
      <c r="AS146" s="715"/>
      <c r="AT146" s="741"/>
      <c r="AU146" s="741"/>
      <c r="AV146" s="742"/>
      <c r="AW146" s="743"/>
      <c r="AX146" s="742"/>
      <c r="AY146" s="743"/>
      <c r="AZ146" s="721"/>
      <c r="BA146" s="721"/>
      <c r="BB146" s="742"/>
      <c r="BC146" s="743"/>
      <c r="BD146" s="742"/>
      <c r="BE146" s="743"/>
      <c r="BF146" s="721"/>
      <c r="BG146" s="721"/>
      <c r="BH146" s="715"/>
      <c r="BI146" s="721"/>
      <c r="BJ146" s="721"/>
      <c r="BK146" s="721"/>
      <c r="BL146" s="721"/>
      <c r="BM146" s="715"/>
      <c r="BN146" s="721"/>
      <c r="BO146" s="721"/>
      <c r="BP146" s="721"/>
      <c r="BQ146" s="856"/>
      <c r="BR146" s="856"/>
    </row>
    <row r="147" spans="1:70" ht="30" customHeight="1">
      <c r="A147" s="640">
        <v>139</v>
      </c>
      <c r="B147" s="721"/>
      <c r="C147" s="721"/>
      <c r="D147" s="721"/>
      <c r="E147" s="744"/>
      <c r="F147" s="959" t="str">
        <f t="shared" si="7"/>
        <v/>
      </c>
      <c r="G147" s="960" t="str">
        <f t="shared" si="8"/>
        <v/>
      </c>
      <c r="H147" s="715"/>
      <c r="I147" s="715"/>
      <c r="J147" s="741"/>
      <c r="K147" s="741"/>
      <c r="L147" s="741"/>
      <c r="M147" s="741"/>
      <c r="N147" s="723" t="str">
        <f>IF(I147="","",VLOOKUP(I147,記入シート1!$BO$2:$BP$49,2,FALSE))</f>
        <v/>
      </c>
      <c r="O147" s="741"/>
      <c r="P147" s="741"/>
      <c r="Q147" s="741"/>
      <c r="R147" s="716"/>
      <c r="S147" s="721"/>
      <c r="T147" s="715"/>
      <c r="U147" s="770"/>
      <c r="V147" s="771" t="s">
        <v>1833</v>
      </c>
      <c r="W147" s="772"/>
      <c r="X147" s="771" t="s">
        <v>1723</v>
      </c>
      <c r="Y147" s="772"/>
      <c r="Z147" s="771" t="s">
        <v>1833</v>
      </c>
      <c r="AA147" s="773"/>
      <c r="AB147" s="717"/>
      <c r="AC147" s="718"/>
      <c r="AD147" s="718"/>
      <c r="AE147" s="718"/>
      <c r="AF147" s="718"/>
      <c r="AG147" s="718"/>
      <c r="AH147" s="718"/>
      <c r="AI147" s="719"/>
      <c r="AJ147" s="715"/>
      <c r="AK147" s="723" t="str">
        <f t="shared" si="6"/>
        <v/>
      </c>
      <c r="AL147" s="720"/>
      <c r="AM147" s="720"/>
      <c r="AN147" s="720"/>
      <c r="AO147" s="720"/>
      <c r="AP147" s="715"/>
      <c r="AQ147" s="715"/>
      <c r="AR147" s="715"/>
      <c r="AS147" s="715"/>
      <c r="AT147" s="741"/>
      <c r="AU147" s="741"/>
      <c r="AV147" s="742"/>
      <c r="AW147" s="743"/>
      <c r="AX147" s="742"/>
      <c r="AY147" s="743"/>
      <c r="AZ147" s="721"/>
      <c r="BA147" s="721"/>
      <c r="BB147" s="742"/>
      <c r="BC147" s="743"/>
      <c r="BD147" s="742"/>
      <c r="BE147" s="743"/>
      <c r="BF147" s="721"/>
      <c r="BG147" s="721"/>
      <c r="BH147" s="715"/>
      <c r="BI147" s="721"/>
      <c r="BJ147" s="721"/>
      <c r="BK147" s="721"/>
      <c r="BL147" s="721"/>
      <c r="BM147" s="715"/>
      <c r="BN147" s="721"/>
      <c r="BO147" s="721"/>
      <c r="BP147" s="721"/>
      <c r="BQ147" s="856"/>
      <c r="BR147" s="856"/>
    </row>
    <row r="148" spans="1:70" ht="30" customHeight="1">
      <c r="A148" s="640">
        <v>140</v>
      </c>
      <c r="B148" s="721"/>
      <c r="C148" s="721"/>
      <c r="D148" s="721"/>
      <c r="E148" s="744"/>
      <c r="F148" s="959" t="str">
        <f t="shared" si="7"/>
        <v/>
      </c>
      <c r="G148" s="960" t="str">
        <f t="shared" si="8"/>
        <v/>
      </c>
      <c r="H148" s="715"/>
      <c r="I148" s="715"/>
      <c r="J148" s="741"/>
      <c r="K148" s="741"/>
      <c r="L148" s="741"/>
      <c r="M148" s="741"/>
      <c r="N148" s="723" t="str">
        <f>IF(I148="","",VLOOKUP(I148,記入シート1!$BO$2:$BP$49,2,FALSE))</f>
        <v/>
      </c>
      <c r="O148" s="741"/>
      <c r="P148" s="741"/>
      <c r="Q148" s="741"/>
      <c r="R148" s="716"/>
      <c r="S148" s="721"/>
      <c r="T148" s="715"/>
      <c r="U148" s="770"/>
      <c r="V148" s="771" t="s">
        <v>1833</v>
      </c>
      <c r="W148" s="772"/>
      <c r="X148" s="771" t="s">
        <v>1723</v>
      </c>
      <c r="Y148" s="772"/>
      <c r="Z148" s="771" t="s">
        <v>1833</v>
      </c>
      <c r="AA148" s="773"/>
      <c r="AB148" s="717"/>
      <c r="AC148" s="718"/>
      <c r="AD148" s="718"/>
      <c r="AE148" s="718"/>
      <c r="AF148" s="718"/>
      <c r="AG148" s="718"/>
      <c r="AH148" s="718"/>
      <c r="AI148" s="719"/>
      <c r="AJ148" s="715"/>
      <c r="AK148" s="723" t="str">
        <f t="shared" si="6"/>
        <v/>
      </c>
      <c r="AL148" s="720"/>
      <c r="AM148" s="720"/>
      <c r="AN148" s="720"/>
      <c r="AO148" s="720"/>
      <c r="AP148" s="715"/>
      <c r="AQ148" s="715"/>
      <c r="AR148" s="715"/>
      <c r="AS148" s="715"/>
      <c r="AT148" s="741"/>
      <c r="AU148" s="741"/>
      <c r="AV148" s="742"/>
      <c r="AW148" s="743"/>
      <c r="AX148" s="742"/>
      <c r="AY148" s="743"/>
      <c r="AZ148" s="721"/>
      <c r="BA148" s="721"/>
      <c r="BB148" s="742"/>
      <c r="BC148" s="743"/>
      <c r="BD148" s="742"/>
      <c r="BE148" s="743"/>
      <c r="BF148" s="721"/>
      <c r="BG148" s="721"/>
      <c r="BH148" s="715"/>
      <c r="BI148" s="721"/>
      <c r="BJ148" s="721"/>
      <c r="BK148" s="721"/>
      <c r="BL148" s="721"/>
      <c r="BM148" s="715"/>
      <c r="BN148" s="721"/>
      <c r="BO148" s="721"/>
      <c r="BP148" s="721"/>
      <c r="BQ148" s="856"/>
      <c r="BR148" s="856"/>
    </row>
    <row r="149" spans="1:70" ht="30" customHeight="1">
      <c r="A149" s="640">
        <v>141</v>
      </c>
      <c r="B149" s="721"/>
      <c r="C149" s="721"/>
      <c r="D149" s="721"/>
      <c r="E149" s="744"/>
      <c r="F149" s="959" t="str">
        <f t="shared" si="7"/>
        <v/>
      </c>
      <c r="G149" s="960" t="str">
        <f t="shared" si="8"/>
        <v/>
      </c>
      <c r="H149" s="715"/>
      <c r="I149" s="715"/>
      <c r="J149" s="741"/>
      <c r="K149" s="741"/>
      <c r="L149" s="741"/>
      <c r="M149" s="741"/>
      <c r="N149" s="723" t="str">
        <f>IF(I149="","",VLOOKUP(I149,記入シート1!$BO$2:$BP$49,2,FALSE))</f>
        <v/>
      </c>
      <c r="O149" s="741"/>
      <c r="P149" s="741"/>
      <c r="Q149" s="741"/>
      <c r="R149" s="716"/>
      <c r="S149" s="721"/>
      <c r="T149" s="715"/>
      <c r="U149" s="770"/>
      <c r="V149" s="771" t="s">
        <v>1833</v>
      </c>
      <c r="W149" s="772"/>
      <c r="X149" s="771" t="s">
        <v>1723</v>
      </c>
      <c r="Y149" s="772"/>
      <c r="Z149" s="771" t="s">
        <v>1833</v>
      </c>
      <c r="AA149" s="773"/>
      <c r="AB149" s="717"/>
      <c r="AC149" s="718"/>
      <c r="AD149" s="718"/>
      <c r="AE149" s="718"/>
      <c r="AF149" s="718"/>
      <c r="AG149" s="718"/>
      <c r="AH149" s="718"/>
      <c r="AI149" s="719"/>
      <c r="AJ149" s="715"/>
      <c r="AK149" s="723" t="str">
        <f t="shared" si="6"/>
        <v/>
      </c>
      <c r="AL149" s="720"/>
      <c r="AM149" s="720"/>
      <c r="AN149" s="720"/>
      <c r="AO149" s="720"/>
      <c r="AP149" s="715"/>
      <c r="AQ149" s="715"/>
      <c r="AR149" s="715"/>
      <c r="AS149" s="715"/>
      <c r="AT149" s="741"/>
      <c r="AU149" s="741"/>
      <c r="AV149" s="742"/>
      <c r="AW149" s="743"/>
      <c r="AX149" s="742"/>
      <c r="AY149" s="743"/>
      <c r="AZ149" s="721"/>
      <c r="BA149" s="721"/>
      <c r="BB149" s="742"/>
      <c r="BC149" s="743"/>
      <c r="BD149" s="742"/>
      <c r="BE149" s="743"/>
      <c r="BF149" s="721"/>
      <c r="BG149" s="721"/>
      <c r="BH149" s="715"/>
      <c r="BI149" s="721"/>
      <c r="BJ149" s="721"/>
      <c r="BK149" s="721"/>
      <c r="BL149" s="721"/>
      <c r="BM149" s="715"/>
      <c r="BN149" s="721"/>
      <c r="BO149" s="721"/>
      <c r="BP149" s="721"/>
      <c r="BQ149" s="856"/>
      <c r="BR149" s="856"/>
    </row>
    <row r="150" spans="1:70" ht="30" customHeight="1">
      <c r="A150" s="640">
        <v>142</v>
      </c>
      <c r="B150" s="721"/>
      <c r="C150" s="721"/>
      <c r="D150" s="721"/>
      <c r="E150" s="744"/>
      <c r="F150" s="959" t="str">
        <f t="shared" si="7"/>
        <v/>
      </c>
      <c r="G150" s="960" t="str">
        <f t="shared" si="8"/>
        <v/>
      </c>
      <c r="H150" s="715"/>
      <c r="I150" s="715"/>
      <c r="J150" s="741"/>
      <c r="K150" s="741"/>
      <c r="L150" s="741"/>
      <c r="M150" s="741"/>
      <c r="N150" s="723" t="str">
        <f>IF(I150="","",VLOOKUP(I150,記入シート1!$BO$2:$BP$49,2,FALSE))</f>
        <v/>
      </c>
      <c r="O150" s="741"/>
      <c r="P150" s="741"/>
      <c r="Q150" s="741"/>
      <c r="R150" s="716"/>
      <c r="S150" s="721"/>
      <c r="T150" s="715"/>
      <c r="U150" s="770"/>
      <c r="V150" s="771" t="s">
        <v>1833</v>
      </c>
      <c r="W150" s="772"/>
      <c r="X150" s="771" t="s">
        <v>1723</v>
      </c>
      <c r="Y150" s="772"/>
      <c r="Z150" s="771" t="s">
        <v>1833</v>
      </c>
      <c r="AA150" s="773"/>
      <c r="AB150" s="717"/>
      <c r="AC150" s="718"/>
      <c r="AD150" s="718"/>
      <c r="AE150" s="718"/>
      <c r="AF150" s="718"/>
      <c r="AG150" s="718"/>
      <c r="AH150" s="718"/>
      <c r="AI150" s="719"/>
      <c r="AJ150" s="715"/>
      <c r="AK150" s="723" t="str">
        <f t="shared" si="6"/>
        <v/>
      </c>
      <c r="AL150" s="720"/>
      <c r="AM150" s="720"/>
      <c r="AN150" s="720"/>
      <c r="AO150" s="720"/>
      <c r="AP150" s="715"/>
      <c r="AQ150" s="715"/>
      <c r="AR150" s="715"/>
      <c r="AS150" s="715"/>
      <c r="AT150" s="741"/>
      <c r="AU150" s="741"/>
      <c r="AV150" s="742"/>
      <c r="AW150" s="743"/>
      <c r="AX150" s="742"/>
      <c r="AY150" s="743"/>
      <c r="AZ150" s="721"/>
      <c r="BA150" s="721"/>
      <c r="BB150" s="742"/>
      <c r="BC150" s="743"/>
      <c r="BD150" s="742"/>
      <c r="BE150" s="743"/>
      <c r="BF150" s="721"/>
      <c r="BG150" s="721"/>
      <c r="BH150" s="715"/>
      <c r="BI150" s="721"/>
      <c r="BJ150" s="721"/>
      <c r="BK150" s="721"/>
      <c r="BL150" s="721"/>
      <c r="BM150" s="715"/>
      <c r="BN150" s="721"/>
      <c r="BO150" s="721"/>
      <c r="BP150" s="721"/>
      <c r="BQ150" s="856"/>
      <c r="BR150" s="856"/>
    </row>
    <row r="151" spans="1:70" ht="30" customHeight="1">
      <c r="A151" s="640">
        <v>143</v>
      </c>
      <c r="B151" s="721"/>
      <c r="C151" s="721"/>
      <c r="D151" s="721"/>
      <c r="E151" s="744"/>
      <c r="F151" s="959" t="str">
        <f t="shared" si="7"/>
        <v/>
      </c>
      <c r="G151" s="960" t="str">
        <f t="shared" si="8"/>
        <v/>
      </c>
      <c r="H151" s="715"/>
      <c r="I151" s="715"/>
      <c r="J151" s="741"/>
      <c r="K151" s="741"/>
      <c r="L151" s="741"/>
      <c r="M151" s="741"/>
      <c r="N151" s="723" t="str">
        <f>IF(I151="","",VLOOKUP(I151,記入シート1!$BO$2:$BP$49,2,FALSE))</f>
        <v/>
      </c>
      <c r="O151" s="741"/>
      <c r="P151" s="741"/>
      <c r="Q151" s="741"/>
      <c r="R151" s="716"/>
      <c r="S151" s="721"/>
      <c r="T151" s="715"/>
      <c r="U151" s="770"/>
      <c r="V151" s="771" t="s">
        <v>1833</v>
      </c>
      <c r="W151" s="772"/>
      <c r="X151" s="771" t="s">
        <v>1723</v>
      </c>
      <c r="Y151" s="772"/>
      <c r="Z151" s="771" t="s">
        <v>1833</v>
      </c>
      <c r="AA151" s="773"/>
      <c r="AB151" s="717"/>
      <c r="AC151" s="718"/>
      <c r="AD151" s="718"/>
      <c r="AE151" s="718"/>
      <c r="AF151" s="718"/>
      <c r="AG151" s="718"/>
      <c r="AH151" s="718"/>
      <c r="AI151" s="719"/>
      <c r="AJ151" s="715"/>
      <c r="AK151" s="723" t="str">
        <f t="shared" si="6"/>
        <v/>
      </c>
      <c r="AL151" s="720"/>
      <c r="AM151" s="720"/>
      <c r="AN151" s="720"/>
      <c r="AO151" s="720"/>
      <c r="AP151" s="715"/>
      <c r="AQ151" s="715"/>
      <c r="AR151" s="715"/>
      <c r="AS151" s="715"/>
      <c r="AT151" s="741"/>
      <c r="AU151" s="741"/>
      <c r="AV151" s="742"/>
      <c r="AW151" s="743"/>
      <c r="AX151" s="742"/>
      <c r="AY151" s="743"/>
      <c r="AZ151" s="721"/>
      <c r="BA151" s="721"/>
      <c r="BB151" s="742"/>
      <c r="BC151" s="743"/>
      <c r="BD151" s="742"/>
      <c r="BE151" s="743"/>
      <c r="BF151" s="721"/>
      <c r="BG151" s="721"/>
      <c r="BH151" s="715"/>
      <c r="BI151" s="721"/>
      <c r="BJ151" s="721"/>
      <c r="BK151" s="721"/>
      <c r="BL151" s="721"/>
      <c r="BM151" s="715"/>
      <c r="BN151" s="721"/>
      <c r="BO151" s="721"/>
      <c r="BP151" s="721"/>
      <c r="BQ151" s="856"/>
      <c r="BR151" s="856"/>
    </row>
    <row r="152" spans="1:70" ht="30" customHeight="1">
      <c r="A152" s="640">
        <v>144</v>
      </c>
      <c r="B152" s="721"/>
      <c r="C152" s="721"/>
      <c r="D152" s="721"/>
      <c r="E152" s="744"/>
      <c r="F152" s="959" t="str">
        <f t="shared" si="7"/>
        <v/>
      </c>
      <c r="G152" s="960" t="str">
        <f t="shared" si="8"/>
        <v/>
      </c>
      <c r="H152" s="715"/>
      <c r="I152" s="715"/>
      <c r="J152" s="741"/>
      <c r="K152" s="741"/>
      <c r="L152" s="741"/>
      <c r="M152" s="741"/>
      <c r="N152" s="723" t="str">
        <f>IF(I152="","",VLOOKUP(I152,記入シート1!$BO$2:$BP$49,2,FALSE))</f>
        <v/>
      </c>
      <c r="O152" s="741"/>
      <c r="P152" s="741"/>
      <c r="Q152" s="741"/>
      <c r="R152" s="716"/>
      <c r="S152" s="721"/>
      <c r="T152" s="715"/>
      <c r="U152" s="770"/>
      <c r="V152" s="771" t="s">
        <v>1833</v>
      </c>
      <c r="W152" s="772"/>
      <c r="X152" s="771" t="s">
        <v>1723</v>
      </c>
      <c r="Y152" s="772"/>
      <c r="Z152" s="771" t="s">
        <v>1833</v>
      </c>
      <c r="AA152" s="773"/>
      <c r="AB152" s="717"/>
      <c r="AC152" s="718"/>
      <c r="AD152" s="718"/>
      <c r="AE152" s="718"/>
      <c r="AF152" s="718"/>
      <c r="AG152" s="718"/>
      <c r="AH152" s="718"/>
      <c r="AI152" s="719"/>
      <c r="AJ152" s="715"/>
      <c r="AK152" s="723" t="str">
        <f t="shared" si="6"/>
        <v/>
      </c>
      <c r="AL152" s="720"/>
      <c r="AM152" s="720"/>
      <c r="AN152" s="720"/>
      <c r="AO152" s="720"/>
      <c r="AP152" s="715"/>
      <c r="AQ152" s="715"/>
      <c r="AR152" s="715"/>
      <c r="AS152" s="715"/>
      <c r="AT152" s="741"/>
      <c r="AU152" s="741"/>
      <c r="AV152" s="742"/>
      <c r="AW152" s="743"/>
      <c r="AX152" s="742"/>
      <c r="AY152" s="743"/>
      <c r="AZ152" s="721"/>
      <c r="BA152" s="721"/>
      <c r="BB152" s="742"/>
      <c r="BC152" s="743"/>
      <c r="BD152" s="742"/>
      <c r="BE152" s="743"/>
      <c r="BF152" s="721"/>
      <c r="BG152" s="721"/>
      <c r="BH152" s="715"/>
      <c r="BI152" s="721"/>
      <c r="BJ152" s="721"/>
      <c r="BK152" s="721"/>
      <c r="BL152" s="721"/>
      <c r="BM152" s="715"/>
      <c r="BN152" s="721"/>
      <c r="BO152" s="721"/>
      <c r="BP152" s="721"/>
      <c r="BQ152" s="856"/>
      <c r="BR152" s="856"/>
    </row>
    <row r="153" spans="1:70" ht="30" customHeight="1">
      <c r="A153" s="640">
        <v>145</v>
      </c>
      <c r="B153" s="721"/>
      <c r="C153" s="721"/>
      <c r="D153" s="721"/>
      <c r="E153" s="744"/>
      <c r="F153" s="959" t="str">
        <f t="shared" si="7"/>
        <v/>
      </c>
      <c r="G153" s="960" t="str">
        <f t="shared" si="8"/>
        <v/>
      </c>
      <c r="H153" s="715"/>
      <c r="I153" s="715"/>
      <c r="J153" s="741"/>
      <c r="K153" s="741"/>
      <c r="L153" s="741"/>
      <c r="M153" s="741"/>
      <c r="N153" s="723" t="str">
        <f>IF(I153="","",VLOOKUP(I153,記入シート1!$BO$2:$BP$49,2,FALSE))</f>
        <v/>
      </c>
      <c r="O153" s="741"/>
      <c r="P153" s="741"/>
      <c r="Q153" s="741"/>
      <c r="R153" s="716"/>
      <c r="S153" s="721"/>
      <c r="T153" s="715"/>
      <c r="U153" s="770"/>
      <c r="V153" s="771" t="s">
        <v>1833</v>
      </c>
      <c r="W153" s="772"/>
      <c r="X153" s="771" t="s">
        <v>1723</v>
      </c>
      <c r="Y153" s="772"/>
      <c r="Z153" s="771" t="s">
        <v>1833</v>
      </c>
      <c r="AA153" s="773"/>
      <c r="AB153" s="717"/>
      <c r="AC153" s="718"/>
      <c r="AD153" s="718"/>
      <c r="AE153" s="718"/>
      <c r="AF153" s="718"/>
      <c r="AG153" s="718"/>
      <c r="AH153" s="718"/>
      <c r="AI153" s="719"/>
      <c r="AJ153" s="715"/>
      <c r="AK153" s="723" t="str">
        <f t="shared" si="6"/>
        <v/>
      </c>
      <c r="AL153" s="720"/>
      <c r="AM153" s="720"/>
      <c r="AN153" s="720"/>
      <c r="AO153" s="720"/>
      <c r="AP153" s="715"/>
      <c r="AQ153" s="715"/>
      <c r="AR153" s="715"/>
      <c r="AS153" s="715"/>
      <c r="AT153" s="741"/>
      <c r="AU153" s="741"/>
      <c r="AV153" s="742"/>
      <c r="AW153" s="743"/>
      <c r="AX153" s="742"/>
      <c r="AY153" s="743"/>
      <c r="AZ153" s="721"/>
      <c r="BA153" s="721"/>
      <c r="BB153" s="742"/>
      <c r="BC153" s="743"/>
      <c r="BD153" s="742"/>
      <c r="BE153" s="743"/>
      <c r="BF153" s="721"/>
      <c r="BG153" s="721"/>
      <c r="BH153" s="715"/>
      <c r="BI153" s="721"/>
      <c r="BJ153" s="721"/>
      <c r="BK153" s="721"/>
      <c r="BL153" s="721"/>
      <c r="BM153" s="715"/>
      <c r="BN153" s="721"/>
      <c r="BO153" s="721"/>
      <c r="BP153" s="721"/>
      <c r="BQ153" s="856"/>
      <c r="BR153" s="856"/>
    </row>
    <row r="154" spans="1:70" ht="30" customHeight="1">
      <c r="A154" s="640">
        <v>146</v>
      </c>
      <c r="B154" s="721"/>
      <c r="C154" s="721"/>
      <c r="D154" s="721"/>
      <c r="E154" s="744"/>
      <c r="F154" s="959" t="str">
        <f t="shared" si="7"/>
        <v/>
      </c>
      <c r="G154" s="960" t="str">
        <f t="shared" si="8"/>
        <v/>
      </c>
      <c r="H154" s="715"/>
      <c r="I154" s="715"/>
      <c r="J154" s="741"/>
      <c r="K154" s="741"/>
      <c r="L154" s="741"/>
      <c r="M154" s="741"/>
      <c r="N154" s="723" t="str">
        <f>IF(I154="","",VLOOKUP(I154,記入シート1!$BO$2:$BP$49,2,FALSE))</f>
        <v/>
      </c>
      <c r="O154" s="741"/>
      <c r="P154" s="741"/>
      <c r="Q154" s="741"/>
      <c r="R154" s="716"/>
      <c r="S154" s="721"/>
      <c r="T154" s="715"/>
      <c r="U154" s="770"/>
      <c r="V154" s="771" t="s">
        <v>1833</v>
      </c>
      <c r="W154" s="772"/>
      <c r="X154" s="771" t="s">
        <v>1723</v>
      </c>
      <c r="Y154" s="772"/>
      <c r="Z154" s="771" t="s">
        <v>1833</v>
      </c>
      <c r="AA154" s="773"/>
      <c r="AB154" s="717"/>
      <c r="AC154" s="718"/>
      <c r="AD154" s="718"/>
      <c r="AE154" s="718"/>
      <c r="AF154" s="718"/>
      <c r="AG154" s="718"/>
      <c r="AH154" s="718"/>
      <c r="AI154" s="719"/>
      <c r="AJ154" s="715"/>
      <c r="AK154" s="723" t="str">
        <f t="shared" si="6"/>
        <v/>
      </c>
      <c r="AL154" s="720"/>
      <c r="AM154" s="720"/>
      <c r="AN154" s="720"/>
      <c r="AO154" s="720"/>
      <c r="AP154" s="715"/>
      <c r="AQ154" s="715"/>
      <c r="AR154" s="715"/>
      <c r="AS154" s="715"/>
      <c r="AT154" s="741"/>
      <c r="AU154" s="741"/>
      <c r="AV154" s="742"/>
      <c r="AW154" s="743"/>
      <c r="AX154" s="742"/>
      <c r="AY154" s="743"/>
      <c r="AZ154" s="721"/>
      <c r="BA154" s="721"/>
      <c r="BB154" s="742"/>
      <c r="BC154" s="743"/>
      <c r="BD154" s="742"/>
      <c r="BE154" s="743"/>
      <c r="BF154" s="721"/>
      <c r="BG154" s="721"/>
      <c r="BH154" s="715"/>
      <c r="BI154" s="721"/>
      <c r="BJ154" s="721"/>
      <c r="BK154" s="721"/>
      <c r="BL154" s="721"/>
      <c r="BM154" s="715"/>
      <c r="BN154" s="721"/>
      <c r="BO154" s="721"/>
      <c r="BP154" s="721"/>
      <c r="BQ154" s="856"/>
      <c r="BR154" s="856"/>
    </row>
    <row r="155" spans="1:70" ht="30" customHeight="1">
      <c r="A155" s="640">
        <v>147</v>
      </c>
      <c r="B155" s="721"/>
      <c r="C155" s="721"/>
      <c r="D155" s="721"/>
      <c r="E155" s="744"/>
      <c r="F155" s="959" t="str">
        <f t="shared" si="7"/>
        <v/>
      </c>
      <c r="G155" s="960" t="str">
        <f t="shared" si="8"/>
        <v/>
      </c>
      <c r="H155" s="715"/>
      <c r="I155" s="715"/>
      <c r="J155" s="741"/>
      <c r="K155" s="741"/>
      <c r="L155" s="741"/>
      <c r="M155" s="741"/>
      <c r="N155" s="723" t="str">
        <f>IF(I155="","",VLOOKUP(I155,記入シート1!$BO$2:$BP$49,2,FALSE))</f>
        <v/>
      </c>
      <c r="O155" s="741"/>
      <c r="P155" s="741"/>
      <c r="Q155" s="741"/>
      <c r="R155" s="716"/>
      <c r="S155" s="721"/>
      <c r="T155" s="715"/>
      <c r="U155" s="770"/>
      <c r="V155" s="771" t="s">
        <v>1833</v>
      </c>
      <c r="W155" s="772"/>
      <c r="X155" s="771" t="s">
        <v>1723</v>
      </c>
      <c r="Y155" s="772"/>
      <c r="Z155" s="771" t="s">
        <v>1833</v>
      </c>
      <c r="AA155" s="773"/>
      <c r="AB155" s="717"/>
      <c r="AC155" s="718"/>
      <c r="AD155" s="718"/>
      <c r="AE155" s="718"/>
      <c r="AF155" s="718"/>
      <c r="AG155" s="718"/>
      <c r="AH155" s="718"/>
      <c r="AI155" s="719"/>
      <c r="AJ155" s="715"/>
      <c r="AK155" s="723" t="str">
        <f t="shared" si="6"/>
        <v/>
      </c>
      <c r="AL155" s="720"/>
      <c r="AM155" s="720"/>
      <c r="AN155" s="720"/>
      <c r="AO155" s="720"/>
      <c r="AP155" s="715"/>
      <c r="AQ155" s="715"/>
      <c r="AR155" s="715"/>
      <c r="AS155" s="715"/>
      <c r="AT155" s="741"/>
      <c r="AU155" s="741"/>
      <c r="AV155" s="742"/>
      <c r="AW155" s="743"/>
      <c r="AX155" s="742"/>
      <c r="AY155" s="743"/>
      <c r="AZ155" s="721"/>
      <c r="BA155" s="721"/>
      <c r="BB155" s="742"/>
      <c r="BC155" s="743"/>
      <c r="BD155" s="742"/>
      <c r="BE155" s="743"/>
      <c r="BF155" s="721"/>
      <c r="BG155" s="721"/>
      <c r="BH155" s="715"/>
      <c r="BI155" s="721"/>
      <c r="BJ155" s="721"/>
      <c r="BK155" s="721"/>
      <c r="BL155" s="721"/>
      <c r="BM155" s="715"/>
      <c r="BN155" s="721"/>
      <c r="BO155" s="721"/>
      <c r="BP155" s="721"/>
      <c r="BQ155" s="856"/>
      <c r="BR155" s="856"/>
    </row>
    <row r="156" spans="1:70" ht="30" customHeight="1">
      <c r="A156" s="640">
        <v>148</v>
      </c>
      <c r="B156" s="721"/>
      <c r="C156" s="721"/>
      <c r="D156" s="721"/>
      <c r="E156" s="744"/>
      <c r="F156" s="959" t="str">
        <f t="shared" si="7"/>
        <v/>
      </c>
      <c r="G156" s="960" t="str">
        <f t="shared" si="8"/>
        <v/>
      </c>
      <c r="H156" s="715"/>
      <c r="I156" s="715"/>
      <c r="J156" s="741"/>
      <c r="K156" s="741"/>
      <c r="L156" s="741"/>
      <c r="M156" s="741"/>
      <c r="N156" s="723" t="str">
        <f>IF(I156="","",VLOOKUP(I156,記入シート1!$BO$2:$BP$49,2,FALSE))</f>
        <v/>
      </c>
      <c r="O156" s="741"/>
      <c r="P156" s="741"/>
      <c r="Q156" s="741"/>
      <c r="R156" s="716"/>
      <c r="S156" s="721"/>
      <c r="T156" s="715"/>
      <c r="U156" s="770"/>
      <c r="V156" s="771" t="s">
        <v>1833</v>
      </c>
      <c r="W156" s="772"/>
      <c r="X156" s="771" t="s">
        <v>1723</v>
      </c>
      <c r="Y156" s="772"/>
      <c r="Z156" s="771" t="s">
        <v>1833</v>
      </c>
      <c r="AA156" s="773"/>
      <c r="AB156" s="717"/>
      <c r="AC156" s="718"/>
      <c r="AD156" s="718"/>
      <c r="AE156" s="718"/>
      <c r="AF156" s="718"/>
      <c r="AG156" s="718"/>
      <c r="AH156" s="718"/>
      <c r="AI156" s="719"/>
      <c r="AJ156" s="715"/>
      <c r="AK156" s="723" t="str">
        <f t="shared" si="6"/>
        <v/>
      </c>
      <c r="AL156" s="720"/>
      <c r="AM156" s="720"/>
      <c r="AN156" s="720"/>
      <c r="AO156" s="720"/>
      <c r="AP156" s="715"/>
      <c r="AQ156" s="715"/>
      <c r="AR156" s="715"/>
      <c r="AS156" s="715"/>
      <c r="AT156" s="741"/>
      <c r="AU156" s="741"/>
      <c r="AV156" s="742"/>
      <c r="AW156" s="743"/>
      <c r="AX156" s="742"/>
      <c r="AY156" s="743"/>
      <c r="AZ156" s="721"/>
      <c r="BA156" s="721"/>
      <c r="BB156" s="742"/>
      <c r="BC156" s="743"/>
      <c r="BD156" s="742"/>
      <c r="BE156" s="743"/>
      <c r="BF156" s="721"/>
      <c r="BG156" s="721"/>
      <c r="BH156" s="715"/>
      <c r="BI156" s="721"/>
      <c r="BJ156" s="721"/>
      <c r="BK156" s="721"/>
      <c r="BL156" s="721"/>
      <c r="BM156" s="715"/>
      <c r="BN156" s="721"/>
      <c r="BO156" s="721"/>
      <c r="BP156" s="721"/>
      <c r="BQ156" s="856"/>
      <c r="BR156" s="856"/>
    </row>
    <row r="157" spans="1:70" ht="30" customHeight="1">
      <c r="A157" s="640">
        <v>149</v>
      </c>
      <c r="B157" s="721"/>
      <c r="C157" s="721"/>
      <c r="D157" s="721"/>
      <c r="E157" s="744"/>
      <c r="F157" s="959" t="str">
        <f t="shared" si="7"/>
        <v/>
      </c>
      <c r="G157" s="960" t="str">
        <f t="shared" si="8"/>
        <v/>
      </c>
      <c r="H157" s="715"/>
      <c r="I157" s="715"/>
      <c r="J157" s="741"/>
      <c r="K157" s="741"/>
      <c r="L157" s="741"/>
      <c r="M157" s="741"/>
      <c r="N157" s="723" t="str">
        <f>IF(I157="","",VLOOKUP(I157,記入シート1!$BO$2:$BP$49,2,FALSE))</f>
        <v/>
      </c>
      <c r="O157" s="741"/>
      <c r="P157" s="741"/>
      <c r="Q157" s="741"/>
      <c r="R157" s="716"/>
      <c r="S157" s="721"/>
      <c r="T157" s="715"/>
      <c r="U157" s="770"/>
      <c r="V157" s="771" t="s">
        <v>1833</v>
      </c>
      <c r="W157" s="772"/>
      <c r="X157" s="771" t="s">
        <v>1723</v>
      </c>
      <c r="Y157" s="772"/>
      <c r="Z157" s="771" t="s">
        <v>1833</v>
      </c>
      <c r="AA157" s="773"/>
      <c r="AB157" s="717"/>
      <c r="AC157" s="718"/>
      <c r="AD157" s="718"/>
      <c r="AE157" s="718"/>
      <c r="AF157" s="718"/>
      <c r="AG157" s="718"/>
      <c r="AH157" s="718"/>
      <c r="AI157" s="719"/>
      <c r="AJ157" s="715"/>
      <c r="AK157" s="723" t="str">
        <f t="shared" si="6"/>
        <v/>
      </c>
      <c r="AL157" s="720"/>
      <c r="AM157" s="720"/>
      <c r="AN157" s="720"/>
      <c r="AO157" s="720"/>
      <c r="AP157" s="715"/>
      <c r="AQ157" s="715"/>
      <c r="AR157" s="715"/>
      <c r="AS157" s="715"/>
      <c r="AT157" s="741"/>
      <c r="AU157" s="741"/>
      <c r="AV157" s="742"/>
      <c r="AW157" s="743"/>
      <c r="AX157" s="742"/>
      <c r="AY157" s="743"/>
      <c r="AZ157" s="721"/>
      <c r="BA157" s="721"/>
      <c r="BB157" s="742"/>
      <c r="BC157" s="743"/>
      <c r="BD157" s="742"/>
      <c r="BE157" s="743"/>
      <c r="BF157" s="721"/>
      <c r="BG157" s="721"/>
      <c r="BH157" s="715"/>
      <c r="BI157" s="721"/>
      <c r="BJ157" s="721"/>
      <c r="BK157" s="721"/>
      <c r="BL157" s="721"/>
      <c r="BM157" s="715"/>
      <c r="BN157" s="721"/>
      <c r="BO157" s="721"/>
      <c r="BP157" s="721"/>
      <c r="BQ157" s="856"/>
      <c r="BR157" s="856"/>
    </row>
    <row r="158" spans="1:70" ht="30" customHeight="1">
      <c r="A158" s="640">
        <v>150</v>
      </c>
      <c r="B158" s="721"/>
      <c r="C158" s="721"/>
      <c r="D158" s="721"/>
      <c r="E158" s="744"/>
      <c r="F158" s="959" t="str">
        <f t="shared" si="7"/>
        <v/>
      </c>
      <c r="G158" s="960" t="str">
        <f t="shared" si="8"/>
        <v/>
      </c>
      <c r="H158" s="715"/>
      <c r="I158" s="715"/>
      <c r="J158" s="741"/>
      <c r="K158" s="741"/>
      <c r="L158" s="741"/>
      <c r="M158" s="741"/>
      <c r="N158" s="723" t="str">
        <f>IF(I158="","",VLOOKUP(I158,記入シート1!$BO$2:$BP$49,2,FALSE))</f>
        <v/>
      </c>
      <c r="O158" s="741"/>
      <c r="P158" s="741"/>
      <c r="Q158" s="741"/>
      <c r="R158" s="716"/>
      <c r="S158" s="721"/>
      <c r="T158" s="715"/>
      <c r="U158" s="770"/>
      <c r="V158" s="771" t="s">
        <v>1833</v>
      </c>
      <c r="W158" s="772"/>
      <c r="X158" s="771" t="s">
        <v>1723</v>
      </c>
      <c r="Y158" s="772"/>
      <c r="Z158" s="771" t="s">
        <v>1833</v>
      </c>
      <c r="AA158" s="773"/>
      <c r="AB158" s="717"/>
      <c r="AC158" s="718"/>
      <c r="AD158" s="718"/>
      <c r="AE158" s="718"/>
      <c r="AF158" s="718"/>
      <c r="AG158" s="718"/>
      <c r="AH158" s="718"/>
      <c r="AI158" s="719"/>
      <c r="AJ158" s="715"/>
      <c r="AK158" s="723" t="str">
        <f t="shared" si="6"/>
        <v/>
      </c>
      <c r="AL158" s="720"/>
      <c r="AM158" s="720"/>
      <c r="AN158" s="720"/>
      <c r="AO158" s="720"/>
      <c r="AP158" s="715"/>
      <c r="AQ158" s="715"/>
      <c r="AR158" s="715"/>
      <c r="AS158" s="715"/>
      <c r="AT158" s="741"/>
      <c r="AU158" s="741"/>
      <c r="AV158" s="742"/>
      <c r="AW158" s="743"/>
      <c r="AX158" s="742"/>
      <c r="AY158" s="743"/>
      <c r="AZ158" s="721"/>
      <c r="BA158" s="721"/>
      <c r="BB158" s="742"/>
      <c r="BC158" s="743"/>
      <c r="BD158" s="742"/>
      <c r="BE158" s="743"/>
      <c r="BF158" s="721"/>
      <c r="BG158" s="721"/>
      <c r="BH158" s="715"/>
      <c r="BI158" s="721"/>
      <c r="BJ158" s="721"/>
      <c r="BK158" s="721"/>
      <c r="BL158" s="721"/>
      <c r="BM158" s="715"/>
      <c r="BN158" s="721"/>
      <c r="BO158" s="721"/>
      <c r="BP158" s="721"/>
      <c r="BQ158" s="856"/>
      <c r="BR158" s="856"/>
    </row>
    <row r="159" spans="1:70" ht="30" customHeight="1">
      <c r="A159" s="640">
        <v>151</v>
      </c>
      <c r="B159" s="721"/>
      <c r="C159" s="721"/>
      <c r="D159" s="721"/>
      <c r="E159" s="744"/>
      <c r="F159" s="959" t="str">
        <f t="shared" si="7"/>
        <v/>
      </c>
      <c r="G159" s="960" t="str">
        <f t="shared" si="8"/>
        <v/>
      </c>
      <c r="H159" s="715"/>
      <c r="I159" s="715"/>
      <c r="J159" s="741"/>
      <c r="K159" s="741"/>
      <c r="L159" s="741"/>
      <c r="M159" s="741"/>
      <c r="N159" s="723" t="str">
        <f>IF(I159="","",VLOOKUP(I159,記入シート1!$BO$2:$BP$49,2,FALSE))</f>
        <v/>
      </c>
      <c r="O159" s="741"/>
      <c r="P159" s="741"/>
      <c r="Q159" s="741"/>
      <c r="R159" s="716"/>
      <c r="S159" s="721"/>
      <c r="T159" s="715"/>
      <c r="U159" s="770"/>
      <c r="V159" s="771" t="s">
        <v>1833</v>
      </c>
      <c r="W159" s="772"/>
      <c r="X159" s="771" t="s">
        <v>1723</v>
      </c>
      <c r="Y159" s="772"/>
      <c r="Z159" s="771" t="s">
        <v>1833</v>
      </c>
      <c r="AA159" s="773"/>
      <c r="AB159" s="717"/>
      <c r="AC159" s="718"/>
      <c r="AD159" s="718"/>
      <c r="AE159" s="718"/>
      <c r="AF159" s="718"/>
      <c r="AG159" s="718"/>
      <c r="AH159" s="718"/>
      <c r="AI159" s="719"/>
      <c r="AJ159" s="715"/>
      <c r="AK159" s="723" t="str">
        <f t="shared" si="6"/>
        <v/>
      </c>
      <c r="AL159" s="720"/>
      <c r="AM159" s="720"/>
      <c r="AN159" s="720"/>
      <c r="AO159" s="720"/>
      <c r="AP159" s="715"/>
      <c r="AQ159" s="715"/>
      <c r="AR159" s="715"/>
      <c r="AS159" s="715"/>
      <c r="AT159" s="741"/>
      <c r="AU159" s="741"/>
      <c r="AV159" s="742"/>
      <c r="AW159" s="743"/>
      <c r="AX159" s="742"/>
      <c r="AY159" s="743"/>
      <c r="AZ159" s="721"/>
      <c r="BA159" s="721"/>
      <c r="BB159" s="742"/>
      <c r="BC159" s="743"/>
      <c r="BD159" s="742"/>
      <c r="BE159" s="743"/>
      <c r="BF159" s="721"/>
      <c r="BG159" s="721"/>
      <c r="BH159" s="715"/>
      <c r="BI159" s="721"/>
      <c r="BJ159" s="721"/>
      <c r="BK159" s="721"/>
      <c r="BL159" s="721"/>
      <c r="BM159" s="715"/>
      <c r="BN159" s="721"/>
      <c r="BO159" s="721"/>
      <c r="BP159" s="721"/>
      <c r="BQ159" s="856"/>
      <c r="BR159" s="856"/>
    </row>
    <row r="160" spans="1:70" ht="30" customHeight="1">
      <c r="A160" s="640">
        <v>152</v>
      </c>
      <c r="B160" s="721"/>
      <c r="C160" s="721"/>
      <c r="D160" s="721"/>
      <c r="E160" s="744"/>
      <c r="F160" s="959" t="str">
        <f t="shared" si="7"/>
        <v/>
      </c>
      <c r="G160" s="960" t="str">
        <f t="shared" si="8"/>
        <v/>
      </c>
      <c r="H160" s="715"/>
      <c r="I160" s="715"/>
      <c r="J160" s="741"/>
      <c r="K160" s="741"/>
      <c r="L160" s="741"/>
      <c r="M160" s="741"/>
      <c r="N160" s="723" t="str">
        <f>IF(I160="","",VLOOKUP(I160,記入シート1!$BO$2:$BP$49,2,FALSE))</f>
        <v/>
      </c>
      <c r="O160" s="741"/>
      <c r="P160" s="741"/>
      <c r="Q160" s="741"/>
      <c r="R160" s="716"/>
      <c r="S160" s="721"/>
      <c r="T160" s="715"/>
      <c r="U160" s="770"/>
      <c r="V160" s="771" t="s">
        <v>1833</v>
      </c>
      <c r="W160" s="772"/>
      <c r="X160" s="771" t="s">
        <v>1723</v>
      </c>
      <c r="Y160" s="772"/>
      <c r="Z160" s="771" t="s">
        <v>1833</v>
      </c>
      <c r="AA160" s="773"/>
      <c r="AB160" s="717"/>
      <c r="AC160" s="718"/>
      <c r="AD160" s="718"/>
      <c r="AE160" s="718"/>
      <c r="AF160" s="718"/>
      <c r="AG160" s="718"/>
      <c r="AH160" s="718"/>
      <c r="AI160" s="719"/>
      <c r="AJ160" s="715"/>
      <c r="AK160" s="723" t="str">
        <f t="shared" si="6"/>
        <v/>
      </c>
      <c r="AL160" s="720"/>
      <c r="AM160" s="720"/>
      <c r="AN160" s="720"/>
      <c r="AO160" s="720"/>
      <c r="AP160" s="715"/>
      <c r="AQ160" s="715"/>
      <c r="AR160" s="715"/>
      <c r="AS160" s="715"/>
      <c r="AT160" s="741"/>
      <c r="AU160" s="741"/>
      <c r="AV160" s="742"/>
      <c r="AW160" s="743"/>
      <c r="AX160" s="742"/>
      <c r="AY160" s="743"/>
      <c r="AZ160" s="721"/>
      <c r="BA160" s="721"/>
      <c r="BB160" s="742"/>
      <c r="BC160" s="743"/>
      <c r="BD160" s="742"/>
      <c r="BE160" s="743"/>
      <c r="BF160" s="721"/>
      <c r="BG160" s="721"/>
      <c r="BH160" s="715"/>
      <c r="BI160" s="721"/>
      <c r="BJ160" s="721"/>
      <c r="BK160" s="721"/>
      <c r="BL160" s="721"/>
      <c r="BM160" s="715"/>
      <c r="BN160" s="721"/>
      <c r="BO160" s="721"/>
      <c r="BP160" s="721"/>
      <c r="BQ160" s="856"/>
      <c r="BR160" s="856"/>
    </row>
    <row r="161" spans="1:70" ht="30" customHeight="1">
      <c r="A161" s="640">
        <v>153</v>
      </c>
      <c r="B161" s="721"/>
      <c r="C161" s="721"/>
      <c r="D161" s="721"/>
      <c r="E161" s="744"/>
      <c r="F161" s="959" t="str">
        <f t="shared" si="7"/>
        <v/>
      </c>
      <c r="G161" s="960" t="str">
        <f t="shared" si="8"/>
        <v/>
      </c>
      <c r="H161" s="715"/>
      <c r="I161" s="715"/>
      <c r="J161" s="741"/>
      <c r="K161" s="741"/>
      <c r="L161" s="741"/>
      <c r="M161" s="741"/>
      <c r="N161" s="723" t="str">
        <f>IF(I161="","",VLOOKUP(I161,記入シート1!$BO$2:$BP$49,2,FALSE))</f>
        <v/>
      </c>
      <c r="O161" s="741"/>
      <c r="P161" s="741"/>
      <c r="Q161" s="741"/>
      <c r="R161" s="716"/>
      <c r="S161" s="721"/>
      <c r="T161" s="715"/>
      <c r="U161" s="770"/>
      <c r="V161" s="771" t="s">
        <v>1833</v>
      </c>
      <c r="W161" s="772"/>
      <c r="X161" s="771" t="s">
        <v>1723</v>
      </c>
      <c r="Y161" s="772"/>
      <c r="Z161" s="771" t="s">
        <v>1833</v>
      </c>
      <c r="AA161" s="773"/>
      <c r="AB161" s="717"/>
      <c r="AC161" s="718"/>
      <c r="AD161" s="718"/>
      <c r="AE161" s="718"/>
      <c r="AF161" s="718"/>
      <c r="AG161" s="718"/>
      <c r="AH161" s="718"/>
      <c r="AI161" s="719"/>
      <c r="AJ161" s="715"/>
      <c r="AK161" s="723" t="str">
        <f t="shared" si="6"/>
        <v/>
      </c>
      <c r="AL161" s="720"/>
      <c r="AM161" s="720"/>
      <c r="AN161" s="720"/>
      <c r="AO161" s="720"/>
      <c r="AP161" s="715"/>
      <c r="AQ161" s="715"/>
      <c r="AR161" s="715"/>
      <c r="AS161" s="715"/>
      <c r="AT161" s="741"/>
      <c r="AU161" s="741"/>
      <c r="AV161" s="742"/>
      <c r="AW161" s="743"/>
      <c r="AX161" s="742"/>
      <c r="AY161" s="743"/>
      <c r="AZ161" s="721"/>
      <c r="BA161" s="721"/>
      <c r="BB161" s="742"/>
      <c r="BC161" s="743"/>
      <c r="BD161" s="742"/>
      <c r="BE161" s="743"/>
      <c r="BF161" s="721"/>
      <c r="BG161" s="721"/>
      <c r="BH161" s="715"/>
      <c r="BI161" s="721"/>
      <c r="BJ161" s="721"/>
      <c r="BK161" s="721"/>
      <c r="BL161" s="721"/>
      <c r="BM161" s="715"/>
      <c r="BN161" s="721"/>
      <c r="BO161" s="721"/>
      <c r="BP161" s="721"/>
      <c r="BQ161" s="856"/>
      <c r="BR161" s="856"/>
    </row>
    <row r="162" spans="1:70" ht="30" customHeight="1">
      <c r="A162" s="640">
        <v>154</v>
      </c>
      <c r="B162" s="721"/>
      <c r="C162" s="721"/>
      <c r="D162" s="721"/>
      <c r="E162" s="744"/>
      <c r="F162" s="959" t="str">
        <f t="shared" si="7"/>
        <v/>
      </c>
      <c r="G162" s="960" t="str">
        <f t="shared" si="8"/>
        <v/>
      </c>
      <c r="H162" s="715"/>
      <c r="I162" s="715"/>
      <c r="J162" s="741"/>
      <c r="K162" s="741"/>
      <c r="L162" s="741"/>
      <c r="M162" s="741"/>
      <c r="N162" s="723" t="str">
        <f>IF(I162="","",VLOOKUP(I162,記入シート1!$BO$2:$BP$49,2,FALSE))</f>
        <v/>
      </c>
      <c r="O162" s="741"/>
      <c r="P162" s="741"/>
      <c r="Q162" s="741"/>
      <c r="R162" s="716"/>
      <c r="S162" s="721"/>
      <c r="T162" s="715"/>
      <c r="U162" s="770"/>
      <c r="V162" s="771" t="s">
        <v>1833</v>
      </c>
      <c r="W162" s="772"/>
      <c r="X162" s="771" t="s">
        <v>1723</v>
      </c>
      <c r="Y162" s="772"/>
      <c r="Z162" s="771" t="s">
        <v>1833</v>
      </c>
      <c r="AA162" s="773"/>
      <c r="AB162" s="717"/>
      <c r="AC162" s="718"/>
      <c r="AD162" s="718"/>
      <c r="AE162" s="718"/>
      <c r="AF162" s="718"/>
      <c r="AG162" s="718"/>
      <c r="AH162" s="718"/>
      <c r="AI162" s="719"/>
      <c r="AJ162" s="715"/>
      <c r="AK162" s="723" t="str">
        <f t="shared" si="6"/>
        <v/>
      </c>
      <c r="AL162" s="720"/>
      <c r="AM162" s="720"/>
      <c r="AN162" s="720"/>
      <c r="AO162" s="720"/>
      <c r="AP162" s="715"/>
      <c r="AQ162" s="715"/>
      <c r="AR162" s="715"/>
      <c r="AS162" s="715"/>
      <c r="AT162" s="741"/>
      <c r="AU162" s="741"/>
      <c r="AV162" s="742"/>
      <c r="AW162" s="743"/>
      <c r="AX162" s="742"/>
      <c r="AY162" s="743"/>
      <c r="AZ162" s="721"/>
      <c r="BA162" s="721"/>
      <c r="BB162" s="742"/>
      <c r="BC162" s="743"/>
      <c r="BD162" s="742"/>
      <c r="BE162" s="743"/>
      <c r="BF162" s="721"/>
      <c r="BG162" s="721"/>
      <c r="BH162" s="715"/>
      <c r="BI162" s="721"/>
      <c r="BJ162" s="721"/>
      <c r="BK162" s="721"/>
      <c r="BL162" s="721"/>
      <c r="BM162" s="715"/>
      <c r="BN162" s="721"/>
      <c r="BO162" s="721"/>
      <c r="BP162" s="721"/>
      <c r="BQ162" s="856"/>
      <c r="BR162" s="856"/>
    </row>
    <row r="163" spans="1:70" ht="30" customHeight="1">
      <c r="A163" s="640">
        <v>155</v>
      </c>
      <c r="B163" s="721"/>
      <c r="C163" s="721"/>
      <c r="D163" s="721"/>
      <c r="E163" s="744"/>
      <c r="F163" s="959" t="str">
        <f t="shared" si="7"/>
        <v/>
      </c>
      <c r="G163" s="960" t="str">
        <f t="shared" si="8"/>
        <v/>
      </c>
      <c r="H163" s="715"/>
      <c r="I163" s="715"/>
      <c r="J163" s="741"/>
      <c r="K163" s="741"/>
      <c r="L163" s="741"/>
      <c r="M163" s="741"/>
      <c r="N163" s="723" t="str">
        <f>IF(I163="","",VLOOKUP(I163,記入シート1!$BO$2:$BP$49,2,FALSE))</f>
        <v/>
      </c>
      <c r="O163" s="741"/>
      <c r="P163" s="741"/>
      <c r="Q163" s="741"/>
      <c r="R163" s="716"/>
      <c r="S163" s="721"/>
      <c r="T163" s="715"/>
      <c r="U163" s="770"/>
      <c r="V163" s="771" t="s">
        <v>1833</v>
      </c>
      <c r="W163" s="772"/>
      <c r="X163" s="771" t="s">
        <v>1723</v>
      </c>
      <c r="Y163" s="772"/>
      <c r="Z163" s="771" t="s">
        <v>1833</v>
      </c>
      <c r="AA163" s="773"/>
      <c r="AB163" s="717"/>
      <c r="AC163" s="718"/>
      <c r="AD163" s="718"/>
      <c r="AE163" s="718"/>
      <c r="AF163" s="718"/>
      <c r="AG163" s="718"/>
      <c r="AH163" s="718"/>
      <c r="AI163" s="719"/>
      <c r="AJ163" s="715"/>
      <c r="AK163" s="723" t="str">
        <f t="shared" si="6"/>
        <v/>
      </c>
      <c r="AL163" s="720"/>
      <c r="AM163" s="720"/>
      <c r="AN163" s="720"/>
      <c r="AO163" s="720"/>
      <c r="AP163" s="715"/>
      <c r="AQ163" s="715"/>
      <c r="AR163" s="715"/>
      <c r="AS163" s="715"/>
      <c r="AT163" s="741"/>
      <c r="AU163" s="741"/>
      <c r="AV163" s="742"/>
      <c r="AW163" s="743"/>
      <c r="AX163" s="742"/>
      <c r="AY163" s="743"/>
      <c r="AZ163" s="721"/>
      <c r="BA163" s="721"/>
      <c r="BB163" s="742"/>
      <c r="BC163" s="743"/>
      <c r="BD163" s="742"/>
      <c r="BE163" s="743"/>
      <c r="BF163" s="721"/>
      <c r="BG163" s="721"/>
      <c r="BH163" s="715"/>
      <c r="BI163" s="721"/>
      <c r="BJ163" s="721"/>
      <c r="BK163" s="721"/>
      <c r="BL163" s="721"/>
      <c r="BM163" s="715"/>
      <c r="BN163" s="721"/>
      <c r="BO163" s="721"/>
      <c r="BP163" s="721"/>
      <c r="BQ163" s="856"/>
      <c r="BR163" s="856"/>
    </row>
    <row r="164" spans="1:70" ht="30" customHeight="1">
      <c r="A164" s="640">
        <v>156</v>
      </c>
      <c r="B164" s="721"/>
      <c r="C164" s="721"/>
      <c r="D164" s="721"/>
      <c r="E164" s="744"/>
      <c r="F164" s="959" t="str">
        <f t="shared" si="7"/>
        <v/>
      </c>
      <c r="G164" s="960" t="str">
        <f t="shared" si="8"/>
        <v/>
      </c>
      <c r="H164" s="715"/>
      <c r="I164" s="715"/>
      <c r="J164" s="741"/>
      <c r="K164" s="741"/>
      <c r="L164" s="741"/>
      <c r="M164" s="741"/>
      <c r="N164" s="723" t="str">
        <f>IF(I164="","",VLOOKUP(I164,記入シート1!$BO$2:$BP$49,2,FALSE))</f>
        <v/>
      </c>
      <c r="O164" s="741"/>
      <c r="P164" s="741"/>
      <c r="Q164" s="741"/>
      <c r="R164" s="716"/>
      <c r="S164" s="721"/>
      <c r="T164" s="715"/>
      <c r="U164" s="770"/>
      <c r="V164" s="771" t="s">
        <v>1833</v>
      </c>
      <c r="W164" s="772"/>
      <c r="X164" s="771" t="s">
        <v>1723</v>
      </c>
      <c r="Y164" s="772"/>
      <c r="Z164" s="771" t="s">
        <v>1833</v>
      </c>
      <c r="AA164" s="773"/>
      <c r="AB164" s="717"/>
      <c r="AC164" s="718"/>
      <c r="AD164" s="718"/>
      <c r="AE164" s="718"/>
      <c r="AF164" s="718"/>
      <c r="AG164" s="718"/>
      <c r="AH164" s="718"/>
      <c r="AI164" s="719"/>
      <c r="AJ164" s="715"/>
      <c r="AK164" s="723" t="str">
        <f t="shared" si="6"/>
        <v/>
      </c>
      <c r="AL164" s="720"/>
      <c r="AM164" s="720"/>
      <c r="AN164" s="720"/>
      <c r="AO164" s="720"/>
      <c r="AP164" s="715"/>
      <c r="AQ164" s="715"/>
      <c r="AR164" s="715"/>
      <c r="AS164" s="715"/>
      <c r="AT164" s="741"/>
      <c r="AU164" s="741"/>
      <c r="AV164" s="742"/>
      <c r="AW164" s="743"/>
      <c r="AX164" s="742"/>
      <c r="AY164" s="743"/>
      <c r="AZ164" s="721"/>
      <c r="BA164" s="721"/>
      <c r="BB164" s="742"/>
      <c r="BC164" s="743"/>
      <c r="BD164" s="742"/>
      <c r="BE164" s="743"/>
      <c r="BF164" s="721"/>
      <c r="BG164" s="721"/>
      <c r="BH164" s="715"/>
      <c r="BI164" s="721"/>
      <c r="BJ164" s="721"/>
      <c r="BK164" s="721"/>
      <c r="BL164" s="721"/>
      <c r="BM164" s="715"/>
      <c r="BN164" s="721"/>
      <c r="BO164" s="721"/>
      <c r="BP164" s="721"/>
      <c r="BQ164" s="856"/>
      <c r="BR164" s="856"/>
    </row>
    <row r="165" spans="1:70" ht="30" customHeight="1">
      <c r="A165" s="640">
        <v>157</v>
      </c>
      <c r="B165" s="721"/>
      <c r="C165" s="721"/>
      <c r="D165" s="721"/>
      <c r="E165" s="744"/>
      <c r="F165" s="959" t="str">
        <f t="shared" si="7"/>
        <v/>
      </c>
      <c r="G165" s="960" t="str">
        <f t="shared" si="8"/>
        <v/>
      </c>
      <c r="H165" s="715"/>
      <c r="I165" s="715"/>
      <c r="J165" s="741"/>
      <c r="K165" s="741"/>
      <c r="L165" s="741"/>
      <c r="M165" s="741"/>
      <c r="N165" s="723" t="str">
        <f>IF(I165="","",VLOOKUP(I165,記入シート1!$BO$2:$BP$49,2,FALSE))</f>
        <v/>
      </c>
      <c r="O165" s="741"/>
      <c r="P165" s="741"/>
      <c r="Q165" s="741"/>
      <c r="R165" s="716"/>
      <c r="S165" s="721"/>
      <c r="T165" s="715"/>
      <c r="U165" s="770"/>
      <c r="V165" s="771" t="s">
        <v>1833</v>
      </c>
      <c r="W165" s="772"/>
      <c r="X165" s="771" t="s">
        <v>1723</v>
      </c>
      <c r="Y165" s="772"/>
      <c r="Z165" s="771" t="s">
        <v>1833</v>
      </c>
      <c r="AA165" s="773"/>
      <c r="AB165" s="717"/>
      <c r="AC165" s="718"/>
      <c r="AD165" s="718"/>
      <c r="AE165" s="718"/>
      <c r="AF165" s="718"/>
      <c r="AG165" s="718"/>
      <c r="AH165" s="718"/>
      <c r="AI165" s="719"/>
      <c r="AJ165" s="715"/>
      <c r="AK165" s="723" t="str">
        <f t="shared" si="6"/>
        <v/>
      </c>
      <c r="AL165" s="720"/>
      <c r="AM165" s="720"/>
      <c r="AN165" s="720"/>
      <c r="AO165" s="720"/>
      <c r="AP165" s="715"/>
      <c r="AQ165" s="715"/>
      <c r="AR165" s="715"/>
      <c r="AS165" s="715"/>
      <c r="AT165" s="741"/>
      <c r="AU165" s="741"/>
      <c r="AV165" s="742"/>
      <c r="AW165" s="743"/>
      <c r="AX165" s="742"/>
      <c r="AY165" s="743"/>
      <c r="AZ165" s="721"/>
      <c r="BA165" s="721"/>
      <c r="BB165" s="742"/>
      <c r="BC165" s="743"/>
      <c r="BD165" s="742"/>
      <c r="BE165" s="743"/>
      <c r="BF165" s="721"/>
      <c r="BG165" s="721"/>
      <c r="BH165" s="715"/>
      <c r="BI165" s="721"/>
      <c r="BJ165" s="721"/>
      <c r="BK165" s="721"/>
      <c r="BL165" s="721"/>
      <c r="BM165" s="715"/>
      <c r="BN165" s="721"/>
      <c r="BO165" s="721"/>
      <c r="BP165" s="721"/>
      <c r="BQ165" s="856"/>
      <c r="BR165" s="856"/>
    </row>
    <row r="166" spans="1:70" ht="30" customHeight="1">
      <c r="A166" s="640">
        <v>158</v>
      </c>
      <c r="B166" s="721"/>
      <c r="C166" s="721"/>
      <c r="D166" s="721"/>
      <c r="E166" s="744"/>
      <c r="F166" s="959" t="str">
        <f t="shared" si="7"/>
        <v/>
      </c>
      <c r="G166" s="960" t="str">
        <f t="shared" si="8"/>
        <v/>
      </c>
      <c r="H166" s="715"/>
      <c r="I166" s="715"/>
      <c r="J166" s="741"/>
      <c r="K166" s="741"/>
      <c r="L166" s="741"/>
      <c r="M166" s="741"/>
      <c r="N166" s="723" t="str">
        <f>IF(I166="","",VLOOKUP(I166,記入シート1!$BO$2:$BP$49,2,FALSE))</f>
        <v/>
      </c>
      <c r="O166" s="741"/>
      <c r="P166" s="741"/>
      <c r="Q166" s="741"/>
      <c r="R166" s="716"/>
      <c r="S166" s="721"/>
      <c r="T166" s="715"/>
      <c r="U166" s="770"/>
      <c r="V166" s="771" t="s">
        <v>1833</v>
      </c>
      <c r="W166" s="772"/>
      <c r="X166" s="771" t="s">
        <v>1723</v>
      </c>
      <c r="Y166" s="772"/>
      <c r="Z166" s="771" t="s">
        <v>1833</v>
      </c>
      <c r="AA166" s="773"/>
      <c r="AB166" s="717"/>
      <c r="AC166" s="718"/>
      <c r="AD166" s="718"/>
      <c r="AE166" s="718"/>
      <c r="AF166" s="718"/>
      <c r="AG166" s="718"/>
      <c r="AH166" s="718"/>
      <c r="AI166" s="719"/>
      <c r="AJ166" s="715"/>
      <c r="AK166" s="723" t="str">
        <f t="shared" si="6"/>
        <v/>
      </c>
      <c r="AL166" s="720"/>
      <c r="AM166" s="720"/>
      <c r="AN166" s="720"/>
      <c r="AO166" s="720"/>
      <c r="AP166" s="715"/>
      <c r="AQ166" s="715"/>
      <c r="AR166" s="715"/>
      <c r="AS166" s="715"/>
      <c r="AT166" s="741"/>
      <c r="AU166" s="741"/>
      <c r="AV166" s="742"/>
      <c r="AW166" s="743"/>
      <c r="AX166" s="742"/>
      <c r="AY166" s="743"/>
      <c r="AZ166" s="721"/>
      <c r="BA166" s="721"/>
      <c r="BB166" s="742"/>
      <c r="BC166" s="743"/>
      <c r="BD166" s="742"/>
      <c r="BE166" s="743"/>
      <c r="BF166" s="721"/>
      <c r="BG166" s="721"/>
      <c r="BH166" s="715"/>
      <c r="BI166" s="721"/>
      <c r="BJ166" s="721"/>
      <c r="BK166" s="721"/>
      <c r="BL166" s="721"/>
      <c r="BM166" s="715"/>
      <c r="BN166" s="721"/>
      <c r="BO166" s="721"/>
      <c r="BP166" s="721"/>
      <c r="BQ166" s="856"/>
      <c r="BR166" s="856"/>
    </row>
    <row r="167" spans="1:70" ht="30" customHeight="1">
      <c r="A167" s="640">
        <v>159</v>
      </c>
      <c r="B167" s="721"/>
      <c r="C167" s="721"/>
      <c r="D167" s="721"/>
      <c r="E167" s="744"/>
      <c r="F167" s="959" t="str">
        <f t="shared" si="7"/>
        <v/>
      </c>
      <c r="G167" s="960" t="str">
        <f t="shared" si="8"/>
        <v/>
      </c>
      <c r="H167" s="715"/>
      <c r="I167" s="715"/>
      <c r="J167" s="741"/>
      <c r="K167" s="741"/>
      <c r="L167" s="741"/>
      <c r="M167" s="741"/>
      <c r="N167" s="723" t="str">
        <f>IF(I167="","",VLOOKUP(I167,記入シート1!$BO$2:$BP$49,2,FALSE))</f>
        <v/>
      </c>
      <c r="O167" s="741"/>
      <c r="P167" s="741"/>
      <c r="Q167" s="741"/>
      <c r="R167" s="716"/>
      <c r="S167" s="721"/>
      <c r="T167" s="715"/>
      <c r="U167" s="770"/>
      <c r="V167" s="771" t="s">
        <v>1833</v>
      </c>
      <c r="W167" s="772"/>
      <c r="X167" s="771" t="s">
        <v>1723</v>
      </c>
      <c r="Y167" s="772"/>
      <c r="Z167" s="771" t="s">
        <v>1833</v>
      </c>
      <c r="AA167" s="773"/>
      <c r="AB167" s="717"/>
      <c r="AC167" s="718"/>
      <c r="AD167" s="718"/>
      <c r="AE167" s="718"/>
      <c r="AF167" s="718"/>
      <c r="AG167" s="718"/>
      <c r="AH167" s="718"/>
      <c r="AI167" s="719"/>
      <c r="AJ167" s="715"/>
      <c r="AK167" s="723" t="str">
        <f t="shared" si="6"/>
        <v/>
      </c>
      <c r="AL167" s="720"/>
      <c r="AM167" s="720"/>
      <c r="AN167" s="720"/>
      <c r="AO167" s="720"/>
      <c r="AP167" s="715"/>
      <c r="AQ167" s="715"/>
      <c r="AR167" s="715"/>
      <c r="AS167" s="715"/>
      <c r="AT167" s="741"/>
      <c r="AU167" s="741"/>
      <c r="AV167" s="742"/>
      <c r="AW167" s="743"/>
      <c r="AX167" s="742"/>
      <c r="AY167" s="743"/>
      <c r="AZ167" s="721"/>
      <c r="BA167" s="721"/>
      <c r="BB167" s="742"/>
      <c r="BC167" s="743"/>
      <c r="BD167" s="742"/>
      <c r="BE167" s="743"/>
      <c r="BF167" s="721"/>
      <c r="BG167" s="721"/>
      <c r="BH167" s="715"/>
      <c r="BI167" s="721"/>
      <c r="BJ167" s="721"/>
      <c r="BK167" s="721"/>
      <c r="BL167" s="721"/>
      <c r="BM167" s="715"/>
      <c r="BN167" s="721"/>
      <c r="BO167" s="721"/>
      <c r="BP167" s="721"/>
      <c r="BQ167" s="856"/>
      <c r="BR167" s="856"/>
    </row>
    <row r="168" spans="1:70" ht="30" customHeight="1">
      <c r="A168" s="640">
        <v>160</v>
      </c>
      <c r="B168" s="721"/>
      <c r="C168" s="721"/>
      <c r="D168" s="721"/>
      <c r="E168" s="744"/>
      <c r="F168" s="959" t="str">
        <f t="shared" si="7"/>
        <v/>
      </c>
      <c r="G168" s="960" t="str">
        <f t="shared" si="8"/>
        <v/>
      </c>
      <c r="H168" s="715"/>
      <c r="I168" s="715"/>
      <c r="J168" s="741"/>
      <c r="K168" s="741"/>
      <c r="L168" s="741"/>
      <c r="M168" s="741"/>
      <c r="N168" s="723" t="str">
        <f>IF(I168="","",VLOOKUP(I168,記入シート1!$BO$2:$BP$49,2,FALSE))</f>
        <v/>
      </c>
      <c r="O168" s="741"/>
      <c r="P168" s="741"/>
      <c r="Q168" s="741"/>
      <c r="R168" s="716"/>
      <c r="S168" s="721"/>
      <c r="T168" s="715"/>
      <c r="U168" s="770"/>
      <c r="V168" s="771" t="s">
        <v>1833</v>
      </c>
      <c r="W168" s="772"/>
      <c r="X168" s="771" t="s">
        <v>1723</v>
      </c>
      <c r="Y168" s="772"/>
      <c r="Z168" s="771" t="s">
        <v>1833</v>
      </c>
      <c r="AA168" s="773"/>
      <c r="AB168" s="717"/>
      <c r="AC168" s="718"/>
      <c r="AD168" s="718"/>
      <c r="AE168" s="718"/>
      <c r="AF168" s="718"/>
      <c r="AG168" s="718"/>
      <c r="AH168" s="718"/>
      <c r="AI168" s="719"/>
      <c r="AJ168" s="715"/>
      <c r="AK168" s="723" t="str">
        <f t="shared" si="6"/>
        <v/>
      </c>
      <c r="AL168" s="720"/>
      <c r="AM168" s="720"/>
      <c r="AN168" s="720"/>
      <c r="AO168" s="720"/>
      <c r="AP168" s="715"/>
      <c r="AQ168" s="715"/>
      <c r="AR168" s="715"/>
      <c r="AS168" s="715"/>
      <c r="AT168" s="741"/>
      <c r="AU168" s="741"/>
      <c r="AV168" s="742"/>
      <c r="AW168" s="743"/>
      <c r="AX168" s="742"/>
      <c r="AY168" s="743"/>
      <c r="AZ168" s="721"/>
      <c r="BA168" s="721"/>
      <c r="BB168" s="742"/>
      <c r="BC168" s="743"/>
      <c r="BD168" s="742"/>
      <c r="BE168" s="743"/>
      <c r="BF168" s="721"/>
      <c r="BG168" s="721"/>
      <c r="BH168" s="715"/>
      <c r="BI168" s="721"/>
      <c r="BJ168" s="721"/>
      <c r="BK168" s="721"/>
      <c r="BL168" s="721"/>
      <c r="BM168" s="715"/>
      <c r="BN168" s="721"/>
      <c r="BO168" s="721"/>
      <c r="BP168" s="721"/>
      <c r="BQ168" s="856"/>
      <c r="BR168" s="856"/>
    </row>
    <row r="169" spans="1:70" ht="30" customHeight="1">
      <c r="A169" s="640">
        <v>161</v>
      </c>
      <c r="B169" s="721"/>
      <c r="C169" s="721"/>
      <c r="D169" s="721"/>
      <c r="E169" s="744"/>
      <c r="F169" s="959" t="str">
        <f t="shared" si="7"/>
        <v/>
      </c>
      <c r="G169" s="960" t="str">
        <f t="shared" si="8"/>
        <v/>
      </c>
      <c r="H169" s="715"/>
      <c r="I169" s="715"/>
      <c r="J169" s="741"/>
      <c r="K169" s="741"/>
      <c r="L169" s="741"/>
      <c r="M169" s="741"/>
      <c r="N169" s="723" t="str">
        <f>IF(I169="","",VLOOKUP(I169,記入シート1!$BO$2:$BP$49,2,FALSE))</f>
        <v/>
      </c>
      <c r="O169" s="741"/>
      <c r="P169" s="741"/>
      <c r="Q169" s="741"/>
      <c r="R169" s="716"/>
      <c r="S169" s="721"/>
      <c r="T169" s="715"/>
      <c r="U169" s="770"/>
      <c r="V169" s="771" t="s">
        <v>1833</v>
      </c>
      <c r="W169" s="772"/>
      <c r="X169" s="771" t="s">
        <v>1723</v>
      </c>
      <c r="Y169" s="772"/>
      <c r="Z169" s="771" t="s">
        <v>1833</v>
      </c>
      <c r="AA169" s="773"/>
      <c r="AB169" s="717"/>
      <c r="AC169" s="718"/>
      <c r="AD169" s="718"/>
      <c r="AE169" s="718"/>
      <c r="AF169" s="718"/>
      <c r="AG169" s="718"/>
      <c r="AH169" s="718"/>
      <c r="AI169" s="719"/>
      <c r="AJ169" s="715"/>
      <c r="AK169" s="723" t="str">
        <f t="shared" si="6"/>
        <v/>
      </c>
      <c r="AL169" s="720"/>
      <c r="AM169" s="720"/>
      <c r="AN169" s="720"/>
      <c r="AO169" s="720"/>
      <c r="AP169" s="715"/>
      <c r="AQ169" s="715"/>
      <c r="AR169" s="715"/>
      <c r="AS169" s="715"/>
      <c r="AT169" s="741"/>
      <c r="AU169" s="741"/>
      <c r="AV169" s="742"/>
      <c r="AW169" s="743"/>
      <c r="AX169" s="742"/>
      <c r="AY169" s="743"/>
      <c r="AZ169" s="721"/>
      <c r="BA169" s="721"/>
      <c r="BB169" s="742"/>
      <c r="BC169" s="743"/>
      <c r="BD169" s="742"/>
      <c r="BE169" s="743"/>
      <c r="BF169" s="721"/>
      <c r="BG169" s="721"/>
      <c r="BH169" s="715"/>
      <c r="BI169" s="721"/>
      <c r="BJ169" s="721"/>
      <c r="BK169" s="721"/>
      <c r="BL169" s="721"/>
      <c r="BM169" s="715"/>
      <c r="BN169" s="721"/>
      <c r="BO169" s="721"/>
      <c r="BP169" s="721"/>
      <c r="BQ169" s="856"/>
      <c r="BR169" s="856"/>
    </row>
    <row r="170" spans="1:70" ht="30" customHeight="1">
      <c r="A170" s="640">
        <v>162</v>
      </c>
      <c r="B170" s="721"/>
      <c r="C170" s="721"/>
      <c r="D170" s="721"/>
      <c r="E170" s="744"/>
      <c r="F170" s="959" t="str">
        <f t="shared" si="7"/>
        <v/>
      </c>
      <c r="G170" s="960" t="str">
        <f t="shared" si="8"/>
        <v/>
      </c>
      <c r="H170" s="715"/>
      <c r="I170" s="715"/>
      <c r="J170" s="741"/>
      <c r="K170" s="741"/>
      <c r="L170" s="741"/>
      <c r="M170" s="741"/>
      <c r="N170" s="723" t="str">
        <f>IF(I170="","",VLOOKUP(I170,記入シート1!$BO$2:$BP$49,2,FALSE))</f>
        <v/>
      </c>
      <c r="O170" s="741"/>
      <c r="P170" s="741"/>
      <c r="Q170" s="741"/>
      <c r="R170" s="716"/>
      <c r="S170" s="721"/>
      <c r="T170" s="715"/>
      <c r="U170" s="770"/>
      <c r="V170" s="771" t="s">
        <v>1833</v>
      </c>
      <c r="W170" s="772"/>
      <c r="X170" s="771" t="s">
        <v>1723</v>
      </c>
      <c r="Y170" s="772"/>
      <c r="Z170" s="771" t="s">
        <v>1833</v>
      </c>
      <c r="AA170" s="773"/>
      <c r="AB170" s="717"/>
      <c r="AC170" s="718"/>
      <c r="AD170" s="718"/>
      <c r="AE170" s="718"/>
      <c r="AF170" s="718"/>
      <c r="AG170" s="718"/>
      <c r="AH170" s="718"/>
      <c r="AI170" s="719"/>
      <c r="AJ170" s="715"/>
      <c r="AK170" s="723" t="str">
        <f t="shared" si="6"/>
        <v/>
      </c>
      <c r="AL170" s="720"/>
      <c r="AM170" s="720"/>
      <c r="AN170" s="720"/>
      <c r="AO170" s="720"/>
      <c r="AP170" s="715"/>
      <c r="AQ170" s="715"/>
      <c r="AR170" s="715"/>
      <c r="AS170" s="715"/>
      <c r="AT170" s="741"/>
      <c r="AU170" s="741"/>
      <c r="AV170" s="742"/>
      <c r="AW170" s="743"/>
      <c r="AX170" s="742"/>
      <c r="AY170" s="743"/>
      <c r="AZ170" s="721"/>
      <c r="BA170" s="721"/>
      <c r="BB170" s="742"/>
      <c r="BC170" s="743"/>
      <c r="BD170" s="742"/>
      <c r="BE170" s="743"/>
      <c r="BF170" s="721"/>
      <c r="BG170" s="721"/>
      <c r="BH170" s="715"/>
      <c r="BI170" s="721"/>
      <c r="BJ170" s="721"/>
      <c r="BK170" s="721"/>
      <c r="BL170" s="721"/>
      <c r="BM170" s="715"/>
      <c r="BN170" s="721"/>
      <c r="BO170" s="721"/>
      <c r="BP170" s="721"/>
      <c r="BQ170" s="856"/>
      <c r="BR170" s="856"/>
    </row>
    <row r="171" spans="1:70" ht="30" customHeight="1">
      <c r="A171" s="640">
        <v>163</v>
      </c>
      <c r="B171" s="721"/>
      <c r="C171" s="721"/>
      <c r="D171" s="721"/>
      <c r="E171" s="744"/>
      <c r="F171" s="959" t="str">
        <f t="shared" si="7"/>
        <v/>
      </c>
      <c r="G171" s="960" t="str">
        <f t="shared" si="8"/>
        <v/>
      </c>
      <c r="H171" s="715"/>
      <c r="I171" s="715"/>
      <c r="J171" s="741"/>
      <c r="K171" s="741"/>
      <c r="L171" s="741"/>
      <c r="M171" s="741"/>
      <c r="N171" s="723" t="str">
        <f>IF(I171="","",VLOOKUP(I171,記入シート1!$BO$2:$BP$49,2,FALSE))</f>
        <v/>
      </c>
      <c r="O171" s="741"/>
      <c r="P171" s="741"/>
      <c r="Q171" s="741"/>
      <c r="R171" s="716"/>
      <c r="S171" s="721"/>
      <c r="T171" s="715"/>
      <c r="U171" s="770"/>
      <c r="V171" s="771" t="s">
        <v>1833</v>
      </c>
      <c r="W171" s="772"/>
      <c r="X171" s="771" t="s">
        <v>1723</v>
      </c>
      <c r="Y171" s="772"/>
      <c r="Z171" s="771" t="s">
        <v>1833</v>
      </c>
      <c r="AA171" s="773"/>
      <c r="AB171" s="717"/>
      <c r="AC171" s="718"/>
      <c r="AD171" s="718"/>
      <c r="AE171" s="718"/>
      <c r="AF171" s="718"/>
      <c r="AG171" s="718"/>
      <c r="AH171" s="718"/>
      <c r="AI171" s="719"/>
      <c r="AJ171" s="715"/>
      <c r="AK171" s="723" t="str">
        <f t="shared" si="6"/>
        <v/>
      </c>
      <c r="AL171" s="720"/>
      <c r="AM171" s="720"/>
      <c r="AN171" s="720"/>
      <c r="AO171" s="720"/>
      <c r="AP171" s="715"/>
      <c r="AQ171" s="715"/>
      <c r="AR171" s="715"/>
      <c r="AS171" s="715"/>
      <c r="AT171" s="741"/>
      <c r="AU171" s="741"/>
      <c r="AV171" s="742"/>
      <c r="AW171" s="743"/>
      <c r="AX171" s="742"/>
      <c r="AY171" s="743"/>
      <c r="AZ171" s="721"/>
      <c r="BA171" s="721"/>
      <c r="BB171" s="742"/>
      <c r="BC171" s="743"/>
      <c r="BD171" s="742"/>
      <c r="BE171" s="743"/>
      <c r="BF171" s="721"/>
      <c r="BG171" s="721"/>
      <c r="BH171" s="715"/>
      <c r="BI171" s="721"/>
      <c r="BJ171" s="721"/>
      <c r="BK171" s="721"/>
      <c r="BL171" s="721"/>
      <c r="BM171" s="715"/>
      <c r="BN171" s="721"/>
      <c r="BO171" s="721"/>
      <c r="BP171" s="721"/>
      <c r="BQ171" s="856"/>
      <c r="BR171" s="856"/>
    </row>
    <row r="172" spans="1:70" ht="30" customHeight="1">
      <c r="A172" s="640">
        <v>164</v>
      </c>
      <c r="B172" s="721"/>
      <c r="C172" s="721"/>
      <c r="D172" s="721"/>
      <c r="E172" s="744"/>
      <c r="F172" s="959" t="str">
        <f t="shared" si="7"/>
        <v/>
      </c>
      <c r="G172" s="960" t="str">
        <f t="shared" si="8"/>
        <v/>
      </c>
      <c r="H172" s="715"/>
      <c r="I172" s="715"/>
      <c r="J172" s="741"/>
      <c r="K172" s="741"/>
      <c r="L172" s="741"/>
      <c r="M172" s="741"/>
      <c r="N172" s="723" t="str">
        <f>IF(I172="","",VLOOKUP(I172,記入シート1!$BO$2:$BP$49,2,FALSE))</f>
        <v/>
      </c>
      <c r="O172" s="741"/>
      <c r="P172" s="741"/>
      <c r="Q172" s="741"/>
      <c r="R172" s="716"/>
      <c r="S172" s="721"/>
      <c r="T172" s="715"/>
      <c r="U172" s="770"/>
      <c r="V172" s="771" t="s">
        <v>1833</v>
      </c>
      <c r="W172" s="772"/>
      <c r="X172" s="771" t="s">
        <v>1723</v>
      </c>
      <c r="Y172" s="772"/>
      <c r="Z172" s="771" t="s">
        <v>1833</v>
      </c>
      <c r="AA172" s="773"/>
      <c r="AB172" s="717"/>
      <c r="AC172" s="718"/>
      <c r="AD172" s="718"/>
      <c r="AE172" s="718"/>
      <c r="AF172" s="718"/>
      <c r="AG172" s="718"/>
      <c r="AH172" s="718"/>
      <c r="AI172" s="719"/>
      <c r="AJ172" s="715"/>
      <c r="AK172" s="723" t="str">
        <f t="shared" si="6"/>
        <v/>
      </c>
      <c r="AL172" s="720"/>
      <c r="AM172" s="720"/>
      <c r="AN172" s="720"/>
      <c r="AO172" s="720"/>
      <c r="AP172" s="715"/>
      <c r="AQ172" s="715"/>
      <c r="AR172" s="715"/>
      <c r="AS172" s="715"/>
      <c r="AT172" s="741"/>
      <c r="AU172" s="741"/>
      <c r="AV172" s="742"/>
      <c r="AW172" s="743"/>
      <c r="AX172" s="742"/>
      <c r="AY172" s="743"/>
      <c r="AZ172" s="721"/>
      <c r="BA172" s="721"/>
      <c r="BB172" s="742"/>
      <c r="BC172" s="743"/>
      <c r="BD172" s="742"/>
      <c r="BE172" s="743"/>
      <c r="BF172" s="721"/>
      <c r="BG172" s="721"/>
      <c r="BH172" s="715"/>
      <c r="BI172" s="721"/>
      <c r="BJ172" s="721"/>
      <c r="BK172" s="721"/>
      <c r="BL172" s="721"/>
      <c r="BM172" s="715"/>
      <c r="BN172" s="721"/>
      <c r="BO172" s="721"/>
      <c r="BP172" s="721"/>
      <c r="BQ172" s="856"/>
      <c r="BR172" s="856"/>
    </row>
    <row r="173" spans="1:70" ht="30" customHeight="1">
      <c r="A173" s="640">
        <v>165</v>
      </c>
      <c r="B173" s="721"/>
      <c r="C173" s="721"/>
      <c r="D173" s="721"/>
      <c r="E173" s="744"/>
      <c r="F173" s="959" t="str">
        <f t="shared" si="7"/>
        <v/>
      </c>
      <c r="G173" s="960" t="str">
        <f t="shared" si="8"/>
        <v/>
      </c>
      <c r="H173" s="715"/>
      <c r="I173" s="715"/>
      <c r="J173" s="741"/>
      <c r="K173" s="741"/>
      <c r="L173" s="741"/>
      <c r="M173" s="741"/>
      <c r="N173" s="723" t="str">
        <f>IF(I173="","",VLOOKUP(I173,記入シート1!$BO$2:$BP$49,2,FALSE))</f>
        <v/>
      </c>
      <c r="O173" s="741"/>
      <c r="P173" s="741"/>
      <c r="Q173" s="741"/>
      <c r="R173" s="716"/>
      <c r="S173" s="721"/>
      <c r="T173" s="715"/>
      <c r="U173" s="770"/>
      <c r="V173" s="771" t="s">
        <v>1833</v>
      </c>
      <c r="W173" s="772"/>
      <c r="X173" s="771" t="s">
        <v>1723</v>
      </c>
      <c r="Y173" s="772"/>
      <c r="Z173" s="771" t="s">
        <v>1833</v>
      </c>
      <c r="AA173" s="773"/>
      <c r="AB173" s="717"/>
      <c r="AC173" s="718"/>
      <c r="AD173" s="718"/>
      <c r="AE173" s="718"/>
      <c r="AF173" s="718"/>
      <c r="AG173" s="718"/>
      <c r="AH173" s="718"/>
      <c r="AI173" s="719"/>
      <c r="AJ173" s="715"/>
      <c r="AK173" s="723" t="str">
        <f t="shared" ref="AK173:AK208" si="9">IF(B173="","",AK$9)</f>
        <v/>
      </c>
      <c r="AL173" s="720"/>
      <c r="AM173" s="720"/>
      <c r="AN173" s="720"/>
      <c r="AO173" s="720"/>
      <c r="AP173" s="715"/>
      <c r="AQ173" s="715"/>
      <c r="AR173" s="715"/>
      <c r="AS173" s="715"/>
      <c r="AT173" s="741"/>
      <c r="AU173" s="741"/>
      <c r="AV173" s="742"/>
      <c r="AW173" s="743"/>
      <c r="AX173" s="742"/>
      <c r="AY173" s="743"/>
      <c r="AZ173" s="721"/>
      <c r="BA173" s="721"/>
      <c r="BB173" s="742"/>
      <c r="BC173" s="743"/>
      <c r="BD173" s="742"/>
      <c r="BE173" s="743"/>
      <c r="BF173" s="721"/>
      <c r="BG173" s="721"/>
      <c r="BH173" s="715"/>
      <c r="BI173" s="721"/>
      <c r="BJ173" s="721"/>
      <c r="BK173" s="721"/>
      <c r="BL173" s="721"/>
      <c r="BM173" s="715"/>
      <c r="BN173" s="721"/>
      <c r="BO173" s="721"/>
      <c r="BP173" s="721"/>
      <c r="BQ173" s="856"/>
      <c r="BR173" s="856"/>
    </row>
    <row r="174" spans="1:70" ht="30" customHeight="1">
      <c r="A174" s="640">
        <v>166</v>
      </c>
      <c r="B174" s="721"/>
      <c r="C174" s="721"/>
      <c r="D174" s="721"/>
      <c r="E174" s="744"/>
      <c r="F174" s="959" t="str">
        <f t="shared" si="7"/>
        <v/>
      </c>
      <c r="G174" s="960" t="str">
        <f t="shared" si="8"/>
        <v/>
      </c>
      <c r="H174" s="715"/>
      <c r="I174" s="715"/>
      <c r="J174" s="741"/>
      <c r="K174" s="741"/>
      <c r="L174" s="741"/>
      <c r="M174" s="741"/>
      <c r="N174" s="723" t="str">
        <f>IF(I174="","",VLOOKUP(I174,記入シート1!$BO$2:$BP$49,2,FALSE))</f>
        <v/>
      </c>
      <c r="O174" s="741"/>
      <c r="P174" s="741"/>
      <c r="Q174" s="741"/>
      <c r="R174" s="716"/>
      <c r="S174" s="721"/>
      <c r="T174" s="715"/>
      <c r="U174" s="770"/>
      <c r="V174" s="771" t="s">
        <v>1833</v>
      </c>
      <c r="W174" s="772"/>
      <c r="X174" s="771" t="s">
        <v>1723</v>
      </c>
      <c r="Y174" s="772"/>
      <c r="Z174" s="771" t="s">
        <v>1833</v>
      </c>
      <c r="AA174" s="773"/>
      <c r="AB174" s="717"/>
      <c r="AC174" s="718"/>
      <c r="AD174" s="718"/>
      <c r="AE174" s="718"/>
      <c r="AF174" s="718"/>
      <c r="AG174" s="718"/>
      <c r="AH174" s="718"/>
      <c r="AI174" s="719"/>
      <c r="AJ174" s="715"/>
      <c r="AK174" s="723" t="str">
        <f t="shared" si="9"/>
        <v/>
      </c>
      <c r="AL174" s="720"/>
      <c r="AM174" s="720"/>
      <c r="AN174" s="720"/>
      <c r="AO174" s="720"/>
      <c r="AP174" s="715"/>
      <c r="AQ174" s="715"/>
      <c r="AR174" s="715"/>
      <c r="AS174" s="715"/>
      <c r="AT174" s="741"/>
      <c r="AU174" s="741"/>
      <c r="AV174" s="742"/>
      <c r="AW174" s="743"/>
      <c r="AX174" s="742"/>
      <c r="AY174" s="743"/>
      <c r="AZ174" s="721"/>
      <c r="BA174" s="721"/>
      <c r="BB174" s="742"/>
      <c r="BC174" s="743"/>
      <c r="BD174" s="742"/>
      <c r="BE174" s="743"/>
      <c r="BF174" s="721"/>
      <c r="BG174" s="721"/>
      <c r="BH174" s="715"/>
      <c r="BI174" s="721"/>
      <c r="BJ174" s="721"/>
      <c r="BK174" s="721"/>
      <c r="BL174" s="721"/>
      <c r="BM174" s="715"/>
      <c r="BN174" s="721"/>
      <c r="BO174" s="721"/>
      <c r="BP174" s="721"/>
      <c r="BQ174" s="856"/>
      <c r="BR174" s="856"/>
    </row>
    <row r="175" spans="1:70" ht="30" customHeight="1">
      <c r="A175" s="640">
        <v>167</v>
      </c>
      <c r="B175" s="721"/>
      <c r="C175" s="721"/>
      <c r="D175" s="721"/>
      <c r="E175" s="744"/>
      <c r="F175" s="959" t="str">
        <f t="shared" si="7"/>
        <v/>
      </c>
      <c r="G175" s="960" t="str">
        <f t="shared" si="8"/>
        <v/>
      </c>
      <c r="H175" s="715"/>
      <c r="I175" s="715"/>
      <c r="J175" s="741"/>
      <c r="K175" s="741"/>
      <c r="L175" s="741"/>
      <c r="M175" s="741"/>
      <c r="N175" s="723" t="str">
        <f>IF(I175="","",VLOOKUP(I175,記入シート1!$BO$2:$BP$49,2,FALSE))</f>
        <v/>
      </c>
      <c r="O175" s="741"/>
      <c r="P175" s="741"/>
      <c r="Q175" s="741"/>
      <c r="R175" s="716"/>
      <c r="S175" s="721"/>
      <c r="T175" s="715"/>
      <c r="U175" s="770"/>
      <c r="V175" s="771" t="s">
        <v>1833</v>
      </c>
      <c r="W175" s="772"/>
      <c r="X175" s="771" t="s">
        <v>1723</v>
      </c>
      <c r="Y175" s="772"/>
      <c r="Z175" s="771" t="s">
        <v>1833</v>
      </c>
      <c r="AA175" s="773"/>
      <c r="AB175" s="717"/>
      <c r="AC175" s="718"/>
      <c r="AD175" s="718"/>
      <c r="AE175" s="718"/>
      <c r="AF175" s="718"/>
      <c r="AG175" s="718"/>
      <c r="AH175" s="718"/>
      <c r="AI175" s="719"/>
      <c r="AJ175" s="715"/>
      <c r="AK175" s="723" t="str">
        <f t="shared" si="9"/>
        <v/>
      </c>
      <c r="AL175" s="720"/>
      <c r="AM175" s="720"/>
      <c r="AN175" s="720"/>
      <c r="AO175" s="720"/>
      <c r="AP175" s="715"/>
      <c r="AQ175" s="715"/>
      <c r="AR175" s="715"/>
      <c r="AS175" s="715"/>
      <c r="AT175" s="741"/>
      <c r="AU175" s="741"/>
      <c r="AV175" s="742"/>
      <c r="AW175" s="743"/>
      <c r="AX175" s="742"/>
      <c r="AY175" s="743"/>
      <c r="AZ175" s="721"/>
      <c r="BA175" s="721"/>
      <c r="BB175" s="742"/>
      <c r="BC175" s="743"/>
      <c r="BD175" s="742"/>
      <c r="BE175" s="743"/>
      <c r="BF175" s="721"/>
      <c r="BG175" s="721"/>
      <c r="BH175" s="715"/>
      <c r="BI175" s="721"/>
      <c r="BJ175" s="721"/>
      <c r="BK175" s="721"/>
      <c r="BL175" s="721"/>
      <c r="BM175" s="715"/>
      <c r="BN175" s="721"/>
      <c r="BO175" s="721"/>
      <c r="BP175" s="721"/>
      <c r="BQ175" s="856"/>
      <c r="BR175" s="856"/>
    </row>
    <row r="176" spans="1:70" ht="30" customHeight="1">
      <c r="A176" s="640">
        <v>168</v>
      </c>
      <c r="B176" s="721"/>
      <c r="C176" s="721"/>
      <c r="D176" s="721"/>
      <c r="E176" s="744"/>
      <c r="F176" s="959" t="str">
        <f t="shared" si="7"/>
        <v/>
      </c>
      <c r="G176" s="960" t="str">
        <f t="shared" si="8"/>
        <v/>
      </c>
      <c r="H176" s="715"/>
      <c r="I176" s="715"/>
      <c r="J176" s="741"/>
      <c r="K176" s="741"/>
      <c r="L176" s="741"/>
      <c r="M176" s="741"/>
      <c r="N176" s="723" t="str">
        <f>IF(I176="","",VLOOKUP(I176,記入シート1!$BO$2:$BP$49,2,FALSE))</f>
        <v/>
      </c>
      <c r="O176" s="741"/>
      <c r="P176" s="741"/>
      <c r="Q176" s="741"/>
      <c r="R176" s="716"/>
      <c r="S176" s="721"/>
      <c r="T176" s="715"/>
      <c r="U176" s="770"/>
      <c r="V176" s="771" t="s">
        <v>1833</v>
      </c>
      <c r="W176" s="772"/>
      <c r="X176" s="771" t="s">
        <v>1723</v>
      </c>
      <c r="Y176" s="772"/>
      <c r="Z176" s="771" t="s">
        <v>1833</v>
      </c>
      <c r="AA176" s="773"/>
      <c r="AB176" s="717"/>
      <c r="AC176" s="718"/>
      <c r="AD176" s="718"/>
      <c r="AE176" s="718"/>
      <c r="AF176" s="718"/>
      <c r="AG176" s="718"/>
      <c r="AH176" s="718"/>
      <c r="AI176" s="719"/>
      <c r="AJ176" s="715"/>
      <c r="AK176" s="723" t="str">
        <f t="shared" si="9"/>
        <v/>
      </c>
      <c r="AL176" s="720"/>
      <c r="AM176" s="720"/>
      <c r="AN176" s="720"/>
      <c r="AO176" s="720"/>
      <c r="AP176" s="715"/>
      <c r="AQ176" s="715"/>
      <c r="AR176" s="715"/>
      <c r="AS176" s="715"/>
      <c r="AT176" s="741"/>
      <c r="AU176" s="741"/>
      <c r="AV176" s="742"/>
      <c r="AW176" s="743"/>
      <c r="AX176" s="742"/>
      <c r="AY176" s="743"/>
      <c r="AZ176" s="721"/>
      <c r="BA176" s="721"/>
      <c r="BB176" s="742"/>
      <c r="BC176" s="743"/>
      <c r="BD176" s="742"/>
      <c r="BE176" s="743"/>
      <c r="BF176" s="721"/>
      <c r="BG176" s="721"/>
      <c r="BH176" s="715"/>
      <c r="BI176" s="721"/>
      <c r="BJ176" s="721"/>
      <c r="BK176" s="721"/>
      <c r="BL176" s="721"/>
      <c r="BM176" s="715"/>
      <c r="BN176" s="721"/>
      <c r="BO176" s="721"/>
      <c r="BP176" s="721"/>
      <c r="BQ176" s="856"/>
      <c r="BR176" s="856"/>
    </row>
    <row r="177" spans="1:70" ht="30" customHeight="1">
      <c r="A177" s="640">
        <v>169</v>
      </c>
      <c r="B177" s="721"/>
      <c r="C177" s="721"/>
      <c r="D177" s="721"/>
      <c r="E177" s="744"/>
      <c r="F177" s="959" t="str">
        <f t="shared" si="7"/>
        <v/>
      </c>
      <c r="G177" s="960" t="str">
        <f t="shared" si="8"/>
        <v/>
      </c>
      <c r="H177" s="715"/>
      <c r="I177" s="715"/>
      <c r="J177" s="741"/>
      <c r="K177" s="741"/>
      <c r="L177" s="741"/>
      <c r="M177" s="741"/>
      <c r="N177" s="723" t="str">
        <f>IF(I177="","",VLOOKUP(I177,記入シート1!$BO$2:$BP$49,2,FALSE))</f>
        <v/>
      </c>
      <c r="O177" s="741"/>
      <c r="P177" s="741"/>
      <c r="Q177" s="741"/>
      <c r="R177" s="716"/>
      <c r="S177" s="721"/>
      <c r="T177" s="715"/>
      <c r="U177" s="770"/>
      <c r="V177" s="771" t="s">
        <v>1833</v>
      </c>
      <c r="W177" s="772"/>
      <c r="X177" s="771" t="s">
        <v>1723</v>
      </c>
      <c r="Y177" s="772"/>
      <c r="Z177" s="771" t="s">
        <v>1833</v>
      </c>
      <c r="AA177" s="773"/>
      <c r="AB177" s="717"/>
      <c r="AC177" s="718"/>
      <c r="AD177" s="718"/>
      <c r="AE177" s="718"/>
      <c r="AF177" s="718"/>
      <c r="AG177" s="718"/>
      <c r="AH177" s="718"/>
      <c r="AI177" s="719"/>
      <c r="AJ177" s="715"/>
      <c r="AK177" s="723" t="str">
        <f t="shared" si="9"/>
        <v/>
      </c>
      <c r="AL177" s="720"/>
      <c r="AM177" s="720"/>
      <c r="AN177" s="720"/>
      <c r="AO177" s="720"/>
      <c r="AP177" s="715"/>
      <c r="AQ177" s="715"/>
      <c r="AR177" s="715"/>
      <c r="AS177" s="715"/>
      <c r="AT177" s="741"/>
      <c r="AU177" s="741"/>
      <c r="AV177" s="742"/>
      <c r="AW177" s="743"/>
      <c r="AX177" s="742"/>
      <c r="AY177" s="743"/>
      <c r="AZ177" s="721"/>
      <c r="BA177" s="721"/>
      <c r="BB177" s="742"/>
      <c r="BC177" s="743"/>
      <c r="BD177" s="742"/>
      <c r="BE177" s="743"/>
      <c r="BF177" s="721"/>
      <c r="BG177" s="721"/>
      <c r="BH177" s="715"/>
      <c r="BI177" s="721"/>
      <c r="BJ177" s="721"/>
      <c r="BK177" s="721"/>
      <c r="BL177" s="721"/>
      <c r="BM177" s="715"/>
      <c r="BN177" s="721"/>
      <c r="BO177" s="721"/>
      <c r="BP177" s="721"/>
      <c r="BQ177" s="856"/>
      <c r="BR177" s="856"/>
    </row>
    <row r="178" spans="1:70" ht="30" customHeight="1">
      <c r="A178" s="640">
        <v>170</v>
      </c>
      <c r="B178" s="721"/>
      <c r="C178" s="721"/>
      <c r="D178" s="721"/>
      <c r="E178" s="744"/>
      <c r="F178" s="959" t="str">
        <f t="shared" si="7"/>
        <v/>
      </c>
      <c r="G178" s="960" t="str">
        <f t="shared" si="8"/>
        <v/>
      </c>
      <c r="H178" s="715"/>
      <c r="I178" s="715"/>
      <c r="J178" s="741"/>
      <c r="K178" s="741"/>
      <c r="L178" s="741"/>
      <c r="M178" s="741"/>
      <c r="N178" s="723" t="str">
        <f>IF(I178="","",VLOOKUP(I178,記入シート1!$BO$2:$BP$49,2,FALSE))</f>
        <v/>
      </c>
      <c r="O178" s="741"/>
      <c r="P178" s="741"/>
      <c r="Q178" s="741"/>
      <c r="R178" s="716"/>
      <c r="S178" s="721"/>
      <c r="T178" s="715"/>
      <c r="U178" s="770"/>
      <c r="V178" s="771" t="s">
        <v>1833</v>
      </c>
      <c r="W178" s="772"/>
      <c r="X178" s="771" t="s">
        <v>1723</v>
      </c>
      <c r="Y178" s="772"/>
      <c r="Z178" s="771" t="s">
        <v>1833</v>
      </c>
      <c r="AA178" s="773"/>
      <c r="AB178" s="717"/>
      <c r="AC178" s="718"/>
      <c r="AD178" s="718"/>
      <c r="AE178" s="718"/>
      <c r="AF178" s="718"/>
      <c r="AG178" s="718"/>
      <c r="AH178" s="718"/>
      <c r="AI178" s="719"/>
      <c r="AJ178" s="715"/>
      <c r="AK178" s="723" t="str">
        <f t="shared" si="9"/>
        <v/>
      </c>
      <c r="AL178" s="720"/>
      <c r="AM178" s="720"/>
      <c r="AN178" s="720"/>
      <c r="AO178" s="720"/>
      <c r="AP178" s="715"/>
      <c r="AQ178" s="715"/>
      <c r="AR178" s="715"/>
      <c r="AS178" s="715"/>
      <c r="AT178" s="741"/>
      <c r="AU178" s="741"/>
      <c r="AV178" s="742"/>
      <c r="AW178" s="743"/>
      <c r="AX178" s="742"/>
      <c r="AY178" s="743"/>
      <c r="AZ178" s="721"/>
      <c r="BA178" s="721"/>
      <c r="BB178" s="742"/>
      <c r="BC178" s="743"/>
      <c r="BD178" s="742"/>
      <c r="BE178" s="743"/>
      <c r="BF178" s="721"/>
      <c r="BG178" s="721"/>
      <c r="BH178" s="715"/>
      <c r="BI178" s="721"/>
      <c r="BJ178" s="721"/>
      <c r="BK178" s="721"/>
      <c r="BL178" s="721"/>
      <c r="BM178" s="715"/>
      <c r="BN178" s="721"/>
      <c r="BO178" s="721"/>
      <c r="BP178" s="721"/>
      <c r="BQ178" s="856"/>
      <c r="BR178" s="856"/>
    </row>
    <row r="179" spans="1:70" ht="30" customHeight="1">
      <c r="A179" s="640">
        <v>171</v>
      </c>
      <c r="B179" s="721"/>
      <c r="C179" s="721"/>
      <c r="D179" s="721"/>
      <c r="E179" s="744"/>
      <c r="F179" s="959" t="str">
        <f t="shared" si="7"/>
        <v/>
      </c>
      <c r="G179" s="960" t="str">
        <f t="shared" si="8"/>
        <v/>
      </c>
      <c r="H179" s="715"/>
      <c r="I179" s="715"/>
      <c r="J179" s="741"/>
      <c r="K179" s="741"/>
      <c r="L179" s="741"/>
      <c r="M179" s="741"/>
      <c r="N179" s="723" t="str">
        <f>IF(I179="","",VLOOKUP(I179,記入シート1!$BO$2:$BP$49,2,FALSE))</f>
        <v/>
      </c>
      <c r="O179" s="741"/>
      <c r="P179" s="741"/>
      <c r="Q179" s="741"/>
      <c r="R179" s="716"/>
      <c r="S179" s="721"/>
      <c r="T179" s="715"/>
      <c r="U179" s="770"/>
      <c r="V179" s="771" t="s">
        <v>1833</v>
      </c>
      <c r="W179" s="772"/>
      <c r="X179" s="771" t="s">
        <v>1723</v>
      </c>
      <c r="Y179" s="772"/>
      <c r="Z179" s="771" t="s">
        <v>1833</v>
      </c>
      <c r="AA179" s="773"/>
      <c r="AB179" s="717"/>
      <c r="AC179" s="718"/>
      <c r="AD179" s="718"/>
      <c r="AE179" s="718"/>
      <c r="AF179" s="718"/>
      <c r="AG179" s="718"/>
      <c r="AH179" s="718"/>
      <c r="AI179" s="719"/>
      <c r="AJ179" s="715"/>
      <c r="AK179" s="723" t="str">
        <f t="shared" si="9"/>
        <v/>
      </c>
      <c r="AL179" s="720"/>
      <c r="AM179" s="720"/>
      <c r="AN179" s="720"/>
      <c r="AO179" s="720"/>
      <c r="AP179" s="715"/>
      <c r="AQ179" s="715"/>
      <c r="AR179" s="715"/>
      <c r="AS179" s="715"/>
      <c r="AT179" s="741"/>
      <c r="AU179" s="741"/>
      <c r="AV179" s="742"/>
      <c r="AW179" s="743"/>
      <c r="AX179" s="742"/>
      <c r="AY179" s="743"/>
      <c r="AZ179" s="721"/>
      <c r="BA179" s="721"/>
      <c r="BB179" s="742"/>
      <c r="BC179" s="743"/>
      <c r="BD179" s="742"/>
      <c r="BE179" s="743"/>
      <c r="BF179" s="721"/>
      <c r="BG179" s="721"/>
      <c r="BH179" s="715"/>
      <c r="BI179" s="721"/>
      <c r="BJ179" s="721"/>
      <c r="BK179" s="721"/>
      <c r="BL179" s="721"/>
      <c r="BM179" s="715"/>
      <c r="BN179" s="721"/>
      <c r="BO179" s="721"/>
      <c r="BP179" s="721"/>
      <c r="BQ179" s="856"/>
      <c r="BR179" s="856"/>
    </row>
    <row r="180" spans="1:70" ht="30" customHeight="1">
      <c r="A180" s="640">
        <v>172</v>
      </c>
      <c r="B180" s="721"/>
      <c r="C180" s="721"/>
      <c r="D180" s="721"/>
      <c r="E180" s="744"/>
      <c r="F180" s="959" t="str">
        <f t="shared" si="7"/>
        <v/>
      </c>
      <c r="G180" s="960" t="str">
        <f t="shared" si="8"/>
        <v/>
      </c>
      <c r="H180" s="715"/>
      <c r="I180" s="715"/>
      <c r="J180" s="741"/>
      <c r="K180" s="741"/>
      <c r="L180" s="741"/>
      <c r="M180" s="741"/>
      <c r="N180" s="723" t="str">
        <f>IF(I180="","",VLOOKUP(I180,記入シート1!$BO$2:$BP$49,2,FALSE))</f>
        <v/>
      </c>
      <c r="O180" s="741"/>
      <c r="P180" s="741"/>
      <c r="Q180" s="741"/>
      <c r="R180" s="716"/>
      <c r="S180" s="721"/>
      <c r="T180" s="715"/>
      <c r="U180" s="770"/>
      <c r="V180" s="771" t="s">
        <v>1833</v>
      </c>
      <c r="W180" s="772"/>
      <c r="X180" s="771" t="s">
        <v>1723</v>
      </c>
      <c r="Y180" s="772"/>
      <c r="Z180" s="771" t="s">
        <v>1833</v>
      </c>
      <c r="AA180" s="773"/>
      <c r="AB180" s="717"/>
      <c r="AC180" s="718"/>
      <c r="AD180" s="718"/>
      <c r="AE180" s="718"/>
      <c r="AF180" s="718"/>
      <c r="AG180" s="718"/>
      <c r="AH180" s="718"/>
      <c r="AI180" s="719"/>
      <c r="AJ180" s="715"/>
      <c r="AK180" s="723" t="str">
        <f t="shared" si="9"/>
        <v/>
      </c>
      <c r="AL180" s="720"/>
      <c r="AM180" s="720"/>
      <c r="AN180" s="720"/>
      <c r="AO180" s="720"/>
      <c r="AP180" s="715"/>
      <c r="AQ180" s="715"/>
      <c r="AR180" s="715"/>
      <c r="AS180" s="715"/>
      <c r="AT180" s="741"/>
      <c r="AU180" s="741"/>
      <c r="AV180" s="742"/>
      <c r="AW180" s="743"/>
      <c r="AX180" s="742"/>
      <c r="AY180" s="743"/>
      <c r="AZ180" s="721"/>
      <c r="BA180" s="721"/>
      <c r="BB180" s="742"/>
      <c r="BC180" s="743"/>
      <c r="BD180" s="742"/>
      <c r="BE180" s="743"/>
      <c r="BF180" s="721"/>
      <c r="BG180" s="721"/>
      <c r="BH180" s="715"/>
      <c r="BI180" s="721"/>
      <c r="BJ180" s="721"/>
      <c r="BK180" s="721"/>
      <c r="BL180" s="721"/>
      <c r="BM180" s="715"/>
      <c r="BN180" s="721"/>
      <c r="BO180" s="721"/>
      <c r="BP180" s="721"/>
      <c r="BQ180" s="856"/>
      <c r="BR180" s="856"/>
    </row>
    <row r="181" spans="1:70" ht="30" customHeight="1">
      <c r="A181" s="640">
        <v>173</v>
      </c>
      <c r="B181" s="721"/>
      <c r="C181" s="721"/>
      <c r="D181" s="721"/>
      <c r="E181" s="744"/>
      <c r="F181" s="959" t="str">
        <f t="shared" si="7"/>
        <v/>
      </c>
      <c r="G181" s="960" t="str">
        <f t="shared" si="8"/>
        <v/>
      </c>
      <c r="H181" s="715"/>
      <c r="I181" s="715"/>
      <c r="J181" s="741"/>
      <c r="K181" s="741"/>
      <c r="L181" s="741"/>
      <c r="M181" s="741"/>
      <c r="N181" s="723" t="str">
        <f>IF(I181="","",VLOOKUP(I181,記入シート1!$BO$2:$BP$49,2,FALSE))</f>
        <v/>
      </c>
      <c r="O181" s="741"/>
      <c r="P181" s="741"/>
      <c r="Q181" s="741"/>
      <c r="R181" s="716"/>
      <c r="S181" s="721"/>
      <c r="T181" s="715"/>
      <c r="U181" s="770"/>
      <c r="V181" s="771" t="s">
        <v>1833</v>
      </c>
      <c r="W181" s="772"/>
      <c r="X181" s="771" t="s">
        <v>1723</v>
      </c>
      <c r="Y181" s="772"/>
      <c r="Z181" s="771" t="s">
        <v>1833</v>
      </c>
      <c r="AA181" s="773"/>
      <c r="AB181" s="717"/>
      <c r="AC181" s="718"/>
      <c r="AD181" s="718"/>
      <c r="AE181" s="718"/>
      <c r="AF181" s="718"/>
      <c r="AG181" s="718"/>
      <c r="AH181" s="718"/>
      <c r="AI181" s="719"/>
      <c r="AJ181" s="715"/>
      <c r="AK181" s="723" t="str">
        <f t="shared" si="9"/>
        <v/>
      </c>
      <c r="AL181" s="720"/>
      <c r="AM181" s="720"/>
      <c r="AN181" s="720"/>
      <c r="AO181" s="720"/>
      <c r="AP181" s="715"/>
      <c r="AQ181" s="715"/>
      <c r="AR181" s="715"/>
      <c r="AS181" s="715"/>
      <c r="AT181" s="741"/>
      <c r="AU181" s="741"/>
      <c r="AV181" s="742"/>
      <c r="AW181" s="743"/>
      <c r="AX181" s="742"/>
      <c r="AY181" s="743"/>
      <c r="AZ181" s="721"/>
      <c r="BA181" s="721"/>
      <c r="BB181" s="742"/>
      <c r="BC181" s="743"/>
      <c r="BD181" s="742"/>
      <c r="BE181" s="743"/>
      <c r="BF181" s="721"/>
      <c r="BG181" s="721"/>
      <c r="BH181" s="715"/>
      <c r="BI181" s="721"/>
      <c r="BJ181" s="721"/>
      <c r="BK181" s="721"/>
      <c r="BL181" s="721"/>
      <c r="BM181" s="715"/>
      <c r="BN181" s="721"/>
      <c r="BO181" s="721"/>
      <c r="BP181" s="721"/>
      <c r="BQ181" s="856"/>
      <c r="BR181" s="856"/>
    </row>
    <row r="182" spans="1:70" ht="30" customHeight="1">
      <c r="A182" s="640">
        <v>174</v>
      </c>
      <c r="B182" s="721"/>
      <c r="C182" s="721"/>
      <c r="D182" s="721"/>
      <c r="E182" s="744"/>
      <c r="F182" s="959" t="str">
        <f t="shared" si="7"/>
        <v/>
      </c>
      <c r="G182" s="960" t="str">
        <f t="shared" si="8"/>
        <v/>
      </c>
      <c r="H182" s="715"/>
      <c r="I182" s="715"/>
      <c r="J182" s="741"/>
      <c r="K182" s="741"/>
      <c r="L182" s="741"/>
      <c r="M182" s="741"/>
      <c r="N182" s="723" t="str">
        <f>IF(I182="","",VLOOKUP(I182,記入シート1!$BO$2:$BP$49,2,FALSE))</f>
        <v/>
      </c>
      <c r="O182" s="741"/>
      <c r="P182" s="741"/>
      <c r="Q182" s="741"/>
      <c r="R182" s="716"/>
      <c r="S182" s="721"/>
      <c r="T182" s="715"/>
      <c r="U182" s="770"/>
      <c r="V182" s="771" t="s">
        <v>1833</v>
      </c>
      <c r="W182" s="772"/>
      <c r="X182" s="771" t="s">
        <v>1723</v>
      </c>
      <c r="Y182" s="772"/>
      <c r="Z182" s="771" t="s">
        <v>1833</v>
      </c>
      <c r="AA182" s="773"/>
      <c r="AB182" s="717"/>
      <c r="AC182" s="718"/>
      <c r="AD182" s="718"/>
      <c r="AE182" s="718"/>
      <c r="AF182" s="718"/>
      <c r="AG182" s="718"/>
      <c r="AH182" s="718"/>
      <c r="AI182" s="719"/>
      <c r="AJ182" s="715"/>
      <c r="AK182" s="723" t="str">
        <f t="shared" si="9"/>
        <v/>
      </c>
      <c r="AL182" s="720"/>
      <c r="AM182" s="720"/>
      <c r="AN182" s="720"/>
      <c r="AO182" s="720"/>
      <c r="AP182" s="715"/>
      <c r="AQ182" s="715"/>
      <c r="AR182" s="715"/>
      <c r="AS182" s="715"/>
      <c r="AT182" s="741"/>
      <c r="AU182" s="741"/>
      <c r="AV182" s="742"/>
      <c r="AW182" s="743"/>
      <c r="AX182" s="742"/>
      <c r="AY182" s="743"/>
      <c r="AZ182" s="721"/>
      <c r="BA182" s="721"/>
      <c r="BB182" s="742"/>
      <c r="BC182" s="743"/>
      <c r="BD182" s="742"/>
      <c r="BE182" s="743"/>
      <c r="BF182" s="721"/>
      <c r="BG182" s="721"/>
      <c r="BH182" s="715"/>
      <c r="BI182" s="721"/>
      <c r="BJ182" s="721"/>
      <c r="BK182" s="721"/>
      <c r="BL182" s="721"/>
      <c r="BM182" s="715"/>
      <c r="BN182" s="721"/>
      <c r="BO182" s="721"/>
      <c r="BP182" s="721"/>
      <c r="BQ182" s="856"/>
      <c r="BR182" s="856"/>
    </row>
    <row r="183" spans="1:70" ht="30" customHeight="1">
      <c r="A183" s="640">
        <v>175</v>
      </c>
      <c r="B183" s="721"/>
      <c r="C183" s="721"/>
      <c r="D183" s="721"/>
      <c r="E183" s="744"/>
      <c r="F183" s="959" t="str">
        <f t="shared" si="7"/>
        <v/>
      </c>
      <c r="G183" s="960" t="str">
        <f t="shared" si="8"/>
        <v/>
      </c>
      <c r="H183" s="715"/>
      <c r="I183" s="715"/>
      <c r="J183" s="741"/>
      <c r="K183" s="741"/>
      <c r="L183" s="741"/>
      <c r="M183" s="741"/>
      <c r="N183" s="723" t="str">
        <f>IF(I183="","",VLOOKUP(I183,記入シート1!$BO$2:$BP$49,2,FALSE))</f>
        <v/>
      </c>
      <c r="O183" s="741"/>
      <c r="P183" s="741"/>
      <c r="Q183" s="741"/>
      <c r="R183" s="716"/>
      <c r="S183" s="721"/>
      <c r="T183" s="715"/>
      <c r="U183" s="770"/>
      <c r="V183" s="771" t="s">
        <v>1833</v>
      </c>
      <c r="W183" s="772"/>
      <c r="X183" s="771" t="s">
        <v>1723</v>
      </c>
      <c r="Y183" s="772"/>
      <c r="Z183" s="771" t="s">
        <v>1833</v>
      </c>
      <c r="AA183" s="773"/>
      <c r="AB183" s="717"/>
      <c r="AC183" s="718"/>
      <c r="AD183" s="718"/>
      <c r="AE183" s="718"/>
      <c r="AF183" s="718"/>
      <c r="AG183" s="718"/>
      <c r="AH183" s="718"/>
      <c r="AI183" s="719"/>
      <c r="AJ183" s="715"/>
      <c r="AK183" s="723" t="str">
        <f t="shared" si="9"/>
        <v/>
      </c>
      <c r="AL183" s="720"/>
      <c r="AM183" s="720"/>
      <c r="AN183" s="720"/>
      <c r="AO183" s="720"/>
      <c r="AP183" s="715"/>
      <c r="AQ183" s="715"/>
      <c r="AR183" s="715"/>
      <c r="AS183" s="715"/>
      <c r="AT183" s="741"/>
      <c r="AU183" s="741"/>
      <c r="AV183" s="742"/>
      <c r="AW183" s="743"/>
      <c r="AX183" s="742"/>
      <c r="AY183" s="743"/>
      <c r="AZ183" s="721"/>
      <c r="BA183" s="721"/>
      <c r="BB183" s="742"/>
      <c r="BC183" s="743"/>
      <c r="BD183" s="742"/>
      <c r="BE183" s="743"/>
      <c r="BF183" s="721"/>
      <c r="BG183" s="721"/>
      <c r="BH183" s="715"/>
      <c r="BI183" s="721"/>
      <c r="BJ183" s="721"/>
      <c r="BK183" s="721"/>
      <c r="BL183" s="721"/>
      <c r="BM183" s="715"/>
      <c r="BN183" s="721"/>
      <c r="BO183" s="721"/>
      <c r="BP183" s="721"/>
      <c r="BQ183" s="856"/>
      <c r="BR183" s="856"/>
    </row>
    <row r="184" spans="1:70" ht="30" customHeight="1">
      <c r="A184" s="640">
        <v>176</v>
      </c>
      <c r="B184" s="721"/>
      <c r="C184" s="721"/>
      <c r="D184" s="721"/>
      <c r="E184" s="744"/>
      <c r="F184" s="959" t="str">
        <f t="shared" si="7"/>
        <v/>
      </c>
      <c r="G184" s="960" t="str">
        <f t="shared" si="8"/>
        <v/>
      </c>
      <c r="H184" s="715"/>
      <c r="I184" s="715"/>
      <c r="J184" s="741"/>
      <c r="K184" s="741"/>
      <c r="L184" s="741"/>
      <c r="M184" s="741"/>
      <c r="N184" s="723" t="str">
        <f>IF(I184="","",VLOOKUP(I184,記入シート1!$BO$2:$BP$49,2,FALSE))</f>
        <v/>
      </c>
      <c r="O184" s="741"/>
      <c r="P184" s="741"/>
      <c r="Q184" s="741"/>
      <c r="R184" s="716"/>
      <c r="S184" s="721"/>
      <c r="T184" s="715"/>
      <c r="U184" s="770"/>
      <c r="V184" s="771" t="s">
        <v>1833</v>
      </c>
      <c r="W184" s="772"/>
      <c r="X184" s="771" t="s">
        <v>1723</v>
      </c>
      <c r="Y184" s="772"/>
      <c r="Z184" s="771" t="s">
        <v>1833</v>
      </c>
      <c r="AA184" s="773"/>
      <c r="AB184" s="717"/>
      <c r="AC184" s="718"/>
      <c r="AD184" s="718"/>
      <c r="AE184" s="718"/>
      <c r="AF184" s="718"/>
      <c r="AG184" s="718"/>
      <c r="AH184" s="718"/>
      <c r="AI184" s="719"/>
      <c r="AJ184" s="715"/>
      <c r="AK184" s="723" t="str">
        <f t="shared" si="9"/>
        <v/>
      </c>
      <c r="AL184" s="720"/>
      <c r="AM184" s="720"/>
      <c r="AN184" s="720"/>
      <c r="AO184" s="720"/>
      <c r="AP184" s="715"/>
      <c r="AQ184" s="715"/>
      <c r="AR184" s="715"/>
      <c r="AS184" s="715"/>
      <c r="AT184" s="741"/>
      <c r="AU184" s="741"/>
      <c r="AV184" s="742"/>
      <c r="AW184" s="743"/>
      <c r="AX184" s="742"/>
      <c r="AY184" s="743"/>
      <c r="AZ184" s="721"/>
      <c r="BA184" s="721"/>
      <c r="BB184" s="742"/>
      <c r="BC184" s="743"/>
      <c r="BD184" s="742"/>
      <c r="BE184" s="743"/>
      <c r="BF184" s="721"/>
      <c r="BG184" s="721"/>
      <c r="BH184" s="715"/>
      <c r="BI184" s="721"/>
      <c r="BJ184" s="721"/>
      <c r="BK184" s="721"/>
      <c r="BL184" s="721"/>
      <c r="BM184" s="715"/>
      <c r="BN184" s="721"/>
      <c r="BO184" s="721"/>
      <c r="BP184" s="721"/>
      <c r="BQ184" s="856"/>
      <c r="BR184" s="856"/>
    </row>
    <row r="185" spans="1:70" ht="30" customHeight="1">
      <c r="A185" s="640">
        <v>177</v>
      </c>
      <c r="B185" s="721"/>
      <c r="C185" s="721"/>
      <c r="D185" s="721"/>
      <c r="E185" s="744"/>
      <c r="F185" s="959" t="str">
        <f t="shared" si="7"/>
        <v/>
      </c>
      <c r="G185" s="960" t="str">
        <f t="shared" si="8"/>
        <v/>
      </c>
      <c r="H185" s="715"/>
      <c r="I185" s="715"/>
      <c r="J185" s="741"/>
      <c r="K185" s="741"/>
      <c r="L185" s="741"/>
      <c r="M185" s="741"/>
      <c r="N185" s="723" t="str">
        <f>IF(I185="","",VLOOKUP(I185,記入シート1!$BO$2:$BP$49,2,FALSE))</f>
        <v/>
      </c>
      <c r="O185" s="741"/>
      <c r="P185" s="741"/>
      <c r="Q185" s="741"/>
      <c r="R185" s="716"/>
      <c r="S185" s="721"/>
      <c r="T185" s="715"/>
      <c r="U185" s="770"/>
      <c r="V185" s="771" t="s">
        <v>1833</v>
      </c>
      <c r="W185" s="772"/>
      <c r="X185" s="771" t="s">
        <v>1723</v>
      </c>
      <c r="Y185" s="772"/>
      <c r="Z185" s="771" t="s">
        <v>1833</v>
      </c>
      <c r="AA185" s="773"/>
      <c r="AB185" s="717"/>
      <c r="AC185" s="718"/>
      <c r="AD185" s="718"/>
      <c r="AE185" s="718"/>
      <c r="AF185" s="718"/>
      <c r="AG185" s="718"/>
      <c r="AH185" s="718"/>
      <c r="AI185" s="719"/>
      <c r="AJ185" s="715"/>
      <c r="AK185" s="723" t="str">
        <f t="shared" si="9"/>
        <v/>
      </c>
      <c r="AL185" s="720"/>
      <c r="AM185" s="720"/>
      <c r="AN185" s="720"/>
      <c r="AO185" s="720"/>
      <c r="AP185" s="715"/>
      <c r="AQ185" s="715"/>
      <c r="AR185" s="715"/>
      <c r="AS185" s="715"/>
      <c r="AT185" s="741"/>
      <c r="AU185" s="741"/>
      <c r="AV185" s="742"/>
      <c r="AW185" s="743"/>
      <c r="AX185" s="742"/>
      <c r="AY185" s="743"/>
      <c r="AZ185" s="721"/>
      <c r="BA185" s="721"/>
      <c r="BB185" s="742"/>
      <c r="BC185" s="743"/>
      <c r="BD185" s="742"/>
      <c r="BE185" s="743"/>
      <c r="BF185" s="721"/>
      <c r="BG185" s="721"/>
      <c r="BH185" s="715"/>
      <c r="BI185" s="721"/>
      <c r="BJ185" s="721"/>
      <c r="BK185" s="721"/>
      <c r="BL185" s="721"/>
      <c r="BM185" s="715"/>
      <c r="BN185" s="721"/>
      <c r="BO185" s="721"/>
      <c r="BP185" s="721"/>
      <c r="BQ185" s="856"/>
      <c r="BR185" s="856"/>
    </row>
    <row r="186" spans="1:70" ht="30" customHeight="1">
      <c r="A186" s="640">
        <v>178</v>
      </c>
      <c r="B186" s="721"/>
      <c r="C186" s="721"/>
      <c r="D186" s="721"/>
      <c r="E186" s="744"/>
      <c r="F186" s="959" t="str">
        <f t="shared" si="7"/>
        <v/>
      </c>
      <c r="G186" s="960" t="str">
        <f t="shared" si="8"/>
        <v/>
      </c>
      <c r="H186" s="715"/>
      <c r="I186" s="715"/>
      <c r="J186" s="741"/>
      <c r="K186" s="741"/>
      <c r="L186" s="741"/>
      <c r="M186" s="741"/>
      <c r="N186" s="723" t="str">
        <f>IF(I186="","",VLOOKUP(I186,記入シート1!$BO$2:$BP$49,2,FALSE))</f>
        <v/>
      </c>
      <c r="O186" s="741"/>
      <c r="P186" s="741"/>
      <c r="Q186" s="741"/>
      <c r="R186" s="716"/>
      <c r="S186" s="721"/>
      <c r="T186" s="715"/>
      <c r="U186" s="770"/>
      <c r="V186" s="771" t="s">
        <v>1833</v>
      </c>
      <c r="W186" s="772"/>
      <c r="X186" s="771" t="s">
        <v>1723</v>
      </c>
      <c r="Y186" s="772"/>
      <c r="Z186" s="771" t="s">
        <v>1833</v>
      </c>
      <c r="AA186" s="773"/>
      <c r="AB186" s="717"/>
      <c r="AC186" s="718"/>
      <c r="AD186" s="718"/>
      <c r="AE186" s="718"/>
      <c r="AF186" s="718"/>
      <c r="AG186" s="718"/>
      <c r="AH186" s="718"/>
      <c r="AI186" s="719"/>
      <c r="AJ186" s="715"/>
      <c r="AK186" s="723" t="str">
        <f t="shared" si="9"/>
        <v/>
      </c>
      <c r="AL186" s="720"/>
      <c r="AM186" s="720"/>
      <c r="AN186" s="720"/>
      <c r="AO186" s="720"/>
      <c r="AP186" s="715"/>
      <c r="AQ186" s="715"/>
      <c r="AR186" s="715"/>
      <c r="AS186" s="715"/>
      <c r="AT186" s="741"/>
      <c r="AU186" s="741"/>
      <c r="AV186" s="742"/>
      <c r="AW186" s="743"/>
      <c r="AX186" s="742"/>
      <c r="AY186" s="743"/>
      <c r="AZ186" s="721"/>
      <c r="BA186" s="721"/>
      <c r="BB186" s="742"/>
      <c r="BC186" s="743"/>
      <c r="BD186" s="742"/>
      <c r="BE186" s="743"/>
      <c r="BF186" s="721"/>
      <c r="BG186" s="721"/>
      <c r="BH186" s="715"/>
      <c r="BI186" s="721"/>
      <c r="BJ186" s="721"/>
      <c r="BK186" s="721"/>
      <c r="BL186" s="721"/>
      <c r="BM186" s="715"/>
      <c r="BN186" s="721"/>
      <c r="BO186" s="721"/>
      <c r="BP186" s="721"/>
      <c r="BQ186" s="856"/>
      <c r="BR186" s="856"/>
    </row>
    <row r="187" spans="1:70" ht="30" customHeight="1">
      <c r="A187" s="640">
        <v>179</v>
      </c>
      <c r="B187" s="721"/>
      <c r="C187" s="721"/>
      <c r="D187" s="721"/>
      <c r="E187" s="744"/>
      <c r="F187" s="959" t="str">
        <f t="shared" si="7"/>
        <v/>
      </c>
      <c r="G187" s="960" t="str">
        <f t="shared" si="8"/>
        <v/>
      </c>
      <c r="H187" s="715"/>
      <c r="I187" s="715"/>
      <c r="J187" s="741"/>
      <c r="K187" s="741"/>
      <c r="L187" s="741"/>
      <c r="M187" s="741"/>
      <c r="N187" s="723" t="str">
        <f>IF(I187="","",VLOOKUP(I187,記入シート1!$BO$2:$BP$49,2,FALSE))</f>
        <v/>
      </c>
      <c r="O187" s="741"/>
      <c r="P187" s="741"/>
      <c r="Q187" s="741"/>
      <c r="R187" s="716"/>
      <c r="S187" s="721"/>
      <c r="T187" s="715"/>
      <c r="U187" s="770"/>
      <c r="V187" s="771" t="s">
        <v>1833</v>
      </c>
      <c r="W187" s="772"/>
      <c r="X187" s="771" t="s">
        <v>1723</v>
      </c>
      <c r="Y187" s="772"/>
      <c r="Z187" s="771" t="s">
        <v>1833</v>
      </c>
      <c r="AA187" s="773"/>
      <c r="AB187" s="717"/>
      <c r="AC187" s="718"/>
      <c r="AD187" s="718"/>
      <c r="AE187" s="718"/>
      <c r="AF187" s="718"/>
      <c r="AG187" s="718"/>
      <c r="AH187" s="718"/>
      <c r="AI187" s="719"/>
      <c r="AJ187" s="715"/>
      <c r="AK187" s="723" t="str">
        <f t="shared" si="9"/>
        <v/>
      </c>
      <c r="AL187" s="720"/>
      <c r="AM187" s="720"/>
      <c r="AN187" s="720"/>
      <c r="AO187" s="720"/>
      <c r="AP187" s="715"/>
      <c r="AQ187" s="715"/>
      <c r="AR187" s="715"/>
      <c r="AS187" s="715"/>
      <c r="AT187" s="741"/>
      <c r="AU187" s="741"/>
      <c r="AV187" s="742"/>
      <c r="AW187" s="743"/>
      <c r="AX187" s="742"/>
      <c r="AY187" s="743"/>
      <c r="AZ187" s="721"/>
      <c r="BA187" s="721"/>
      <c r="BB187" s="742"/>
      <c r="BC187" s="743"/>
      <c r="BD187" s="742"/>
      <c r="BE187" s="743"/>
      <c r="BF187" s="721"/>
      <c r="BG187" s="721"/>
      <c r="BH187" s="715"/>
      <c r="BI187" s="721"/>
      <c r="BJ187" s="721"/>
      <c r="BK187" s="721"/>
      <c r="BL187" s="721"/>
      <c r="BM187" s="715"/>
      <c r="BN187" s="721"/>
      <c r="BO187" s="721"/>
      <c r="BP187" s="721"/>
      <c r="BQ187" s="856"/>
      <c r="BR187" s="856"/>
    </row>
    <row r="188" spans="1:70" ht="30" customHeight="1">
      <c r="A188" s="640">
        <v>180</v>
      </c>
      <c r="B188" s="721"/>
      <c r="C188" s="721"/>
      <c r="D188" s="721"/>
      <c r="E188" s="744"/>
      <c r="F188" s="959" t="str">
        <f t="shared" si="7"/>
        <v/>
      </c>
      <c r="G188" s="960" t="str">
        <f t="shared" si="8"/>
        <v/>
      </c>
      <c r="H188" s="715"/>
      <c r="I188" s="715"/>
      <c r="J188" s="741"/>
      <c r="K188" s="741"/>
      <c r="L188" s="741"/>
      <c r="M188" s="741"/>
      <c r="N188" s="723" t="str">
        <f>IF(I188="","",VLOOKUP(I188,記入シート1!$BO$2:$BP$49,2,FALSE))</f>
        <v/>
      </c>
      <c r="O188" s="741"/>
      <c r="P188" s="741"/>
      <c r="Q188" s="741"/>
      <c r="R188" s="716"/>
      <c r="S188" s="721"/>
      <c r="T188" s="715"/>
      <c r="U188" s="770"/>
      <c r="V188" s="771" t="s">
        <v>1833</v>
      </c>
      <c r="W188" s="772"/>
      <c r="X188" s="771" t="s">
        <v>1723</v>
      </c>
      <c r="Y188" s="772"/>
      <c r="Z188" s="771" t="s">
        <v>1833</v>
      </c>
      <c r="AA188" s="773"/>
      <c r="AB188" s="717"/>
      <c r="AC188" s="718"/>
      <c r="AD188" s="718"/>
      <c r="AE188" s="718"/>
      <c r="AF188" s="718"/>
      <c r="AG188" s="718"/>
      <c r="AH188" s="718"/>
      <c r="AI188" s="719"/>
      <c r="AJ188" s="715"/>
      <c r="AK188" s="723" t="str">
        <f t="shared" si="9"/>
        <v/>
      </c>
      <c r="AL188" s="720"/>
      <c r="AM188" s="720"/>
      <c r="AN188" s="720"/>
      <c r="AO188" s="720"/>
      <c r="AP188" s="715"/>
      <c r="AQ188" s="715"/>
      <c r="AR188" s="715"/>
      <c r="AS188" s="715"/>
      <c r="AT188" s="741"/>
      <c r="AU188" s="741"/>
      <c r="AV188" s="742"/>
      <c r="AW188" s="743"/>
      <c r="AX188" s="742"/>
      <c r="AY188" s="743"/>
      <c r="AZ188" s="721"/>
      <c r="BA188" s="721"/>
      <c r="BB188" s="742"/>
      <c r="BC188" s="743"/>
      <c r="BD188" s="742"/>
      <c r="BE188" s="743"/>
      <c r="BF188" s="721"/>
      <c r="BG188" s="721"/>
      <c r="BH188" s="715"/>
      <c r="BI188" s="721"/>
      <c r="BJ188" s="721"/>
      <c r="BK188" s="721"/>
      <c r="BL188" s="721"/>
      <c r="BM188" s="715"/>
      <c r="BN188" s="721"/>
      <c r="BO188" s="721"/>
      <c r="BP188" s="721"/>
      <c r="BQ188" s="856"/>
      <c r="BR188" s="856"/>
    </row>
    <row r="189" spans="1:70" ht="30" customHeight="1">
      <c r="A189" s="640">
        <v>181</v>
      </c>
      <c r="B189" s="721"/>
      <c r="C189" s="721"/>
      <c r="D189" s="721"/>
      <c r="E189" s="744"/>
      <c r="F189" s="959" t="str">
        <f t="shared" si="7"/>
        <v/>
      </c>
      <c r="G189" s="960" t="str">
        <f t="shared" si="8"/>
        <v/>
      </c>
      <c r="H189" s="715"/>
      <c r="I189" s="715"/>
      <c r="J189" s="741"/>
      <c r="K189" s="741"/>
      <c r="L189" s="741"/>
      <c r="M189" s="741"/>
      <c r="N189" s="723" t="str">
        <f>IF(I189="","",VLOOKUP(I189,記入シート1!$BO$2:$BP$49,2,FALSE))</f>
        <v/>
      </c>
      <c r="O189" s="741"/>
      <c r="P189" s="741"/>
      <c r="Q189" s="741"/>
      <c r="R189" s="716"/>
      <c r="S189" s="721"/>
      <c r="T189" s="715"/>
      <c r="U189" s="770"/>
      <c r="V189" s="771" t="s">
        <v>1833</v>
      </c>
      <c r="W189" s="772"/>
      <c r="X189" s="771" t="s">
        <v>1723</v>
      </c>
      <c r="Y189" s="772"/>
      <c r="Z189" s="771" t="s">
        <v>1833</v>
      </c>
      <c r="AA189" s="773"/>
      <c r="AB189" s="717"/>
      <c r="AC189" s="718"/>
      <c r="AD189" s="718"/>
      <c r="AE189" s="718"/>
      <c r="AF189" s="718"/>
      <c r="AG189" s="718"/>
      <c r="AH189" s="718"/>
      <c r="AI189" s="719"/>
      <c r="AJ189" s="715"/>
      <c r="AK189" s="723" t="str">
        <f t="shared" si="9"/>
        <v/>
      </c>
      <c r="AL189" s="720"/>
      <c r="AM189" s="720"/>
      <c r="AN189" s="720"/>
      <c r="AO189" s="720"/>
      <c r="AP189" s="715"/>
      <c r="AQ189" s="715"/>
      <c r="AR189" s="715"/>
      <c r="AS189" s="715"/>
      <c r="AT189" s="741"/>
      <c r="AU189" s="741"/>
      <c r="AV189" s="742"/>
      <c r="AW189" s="743"/>
      <c r="AX189" s="742"/>
      <c r="AY189" s="743"/>
      <c r="AZ189" s="721"/>
      <c r="BA189" s="721"/>
      <c r="BB189" s="742"/>
      <c r="BC189" s="743"/>
      <c r="BD189" s="742"/>
      <c r="BE189" s="743"/>
      <c r="BF189" s="721"/>
      <c r="BG189" s="721"/>
      <c r="BH189" s="715"/>
      <c r="BI189" s="721"/>
      <c r="BJ189" s="721"/>
      <c r="BK189" s="721"/>
      <c r="BL189" s="721"/>
      <c r="BM189" s="715"/>
      <c r="BN189" s="721"/>
      <c r="BO189" s="721"/>
      <c r="BP189" s="721"/>
      <c r="BQ189" s="856"/>
      <c r="BR189" s="856"/>
    </row>
    <row r="190" spans="1:70" ht="30" customHeight="1">
      <c r="A190" s="640">
        <v>182</v>
      </c>
      <c r="B190" s="721"/>
      <c r="C190" s="721"/>
      <c r="D190" s="721"/>
      <c r="E190" s="744"/>
      <c r="F190" s="959" t="str">
        <f t="shared" si="7"/>
        <v/>
      </c>
      <c r="G190" s="960" t="str">
        <f t="shared" si="8"/>
        <v/>
      </c>
      <c r="H190" s="715"/>
      <c r="I190" s="715"/>
      <c r="J190" s="741"/>
      <c r="K190" s="741"/>
      <c r="L190" s="741"/>
      <c r="M190" s="741"/>
      <c r="N190" s="723" t="str">
        <f>IF(I190="","",VLOOKUP(I190,記入シート1!$BO$2:$BP$49,2,FALSE))</f>
        <v/>
      </c>
      <c r="O190" s="741"/>
      <c r="P190" s="741"/>
      <c r="Q190" s="741"/>
      <c r="R190" s="716"/>
      <c r="S190" s="721"/>
      <c r="T190" s="715"/>
      <c r="U190" s="770"/>
      <c r="V190" s="771" t="s">
        <v>1833</v>
      </c>
      <c r="W190" s="772"/>
      <c r="X190" s="771" t="s">
        <v>1723</v>
      </c>
      <c r="Y190" s="772"/>
      <c r="Z190" s="771" t="s">
        <v>1833</v>
      </c>
      <c r="AA190" s="773"/>
      <c r="AB190" s="717"/>
      <c r="AC190" s="718"/>
      <c r="AD190" s="718"/>
      <c r="AE190" s="718"/>
      <c r="AF190" s="718"/>
      <c r="AG190" s="718"/>
      <c r="AH190" s="718"/>
      <c r="AI190" s="719"/>
      <c r="AJ190" s="715"/>
      <c r="AK190" s="723" t="str">
        <f t="shared" si="9"/>
        <v/>
      </c>
      <c r="AL190" s="720"/>
      <c r="AM190" s="720"/>
      <c r="AN190" s="720"/>
      <c r="AO190" s="720"/>
      <c r="AP190" s="715"/>
      <c r="AQ190" s="715"/>
      <c r="AR190" s="715"/>
      <c r="AS190" s="715"/>
      <c r="AT190" s="741"/>
      <c r="AU190" s="741"/>
      <c r="AV190" s="742"/>
      <c r="AW190" s="743"/>
      <c r="AX190" s="742"/>
      <c r="AY190" s="743"/>
      <c r="AZ190" s="721"/>
      <c r="BA190" s="721"/>
      <c r="BB190" s="742"/>
      <c r="BC190" s="743"/>
      <c r="BD190" s="742"/>
      <c r="BE190" s="743"/>
      <c r="BF190" s="721"/>
      <c r="BG190" s="721"/>
      <c r="BH190" s="715"/>
      <c r="BI190" s="721"/>
      <c r="BJ190" s="721"/>
      <c r="BK190" s="721"/>
      <c r="BL190" s="721"/>
      <c r="BM190" s="715"/>
      <c r="BN190" s="721"/>
      <c r="BO190" s="721"/>
      <c r="BP190" s="721"/>
      <c r="BQ190" s="856"/>
      <c r="BR190" s="856"/>
    </row>
    <row r="191" spans="1:70" ht="30" customHeight="1">
      <c r="A191" s="640">
        <v>183</v>
      </c>
      <c r="B191" s="721"/>
      <c r="C191" s="721"/>
      <c r="D191" s="721"/>
      <c r="E191" s="744"/>
      <c r="F191" s="959" t="str">
        <f t="shared" si="7"/>
        <v/>
      </c>
      <c r="G191" s="960" t="str">
        <f t="shared" si="8"/>
        <v/>
      </c>
      <c r="H191" s="715"/>
      <c r="I191" s="715"/>
      <c r="J191" s="741"/>
      <c r="K191" s="741"/>
      <c r="L191" s="741"/>
      <c r="M191" s="741"/>
      <c r="N191" s="723" t="str">
        <f>IF(I191="","",VLOOKUP(I191,記入シート1!$BO$2:$BP$49,2,FALSE))</f>
        <v/>
      </c>
      <c r="O191" s="741"/>
      <c r="P191" s="741"/>
      <c r="Q191" s="741"/>
      <c r="R191" s="716"/>
      <c r="S191" s="721"/>
      <c r="T191" s="715"/>
      <c r="U191" s="770"/>
      <c r="V191" s="771" t="s">
        <v>1833</v>
      </c>
      <c r="W191" s="772"/>
      <c r="X191" s="771" t="s">
        <v>1723</v>
      </c>
      <c r="Y191" s="772"/>
      <c r="Z191" s="771" t="s">
        <v>1833</v>
      </c>
      <c r="AA191" s="773"/>
      <c r="AB191" s="717"/>
      <c r="AC191" s="718"/>
      <c r="AD191" s="718"/>
      <c r="AE191" s="718"/>
      <c r="AF191" s="718"/>
      <c r="AG191" s="718"/>
      <c r="AH191" s="718"/>
      <c r="AI191" s="719"/>
      <c r="AJ191" s="715"/>
      <c r="AK191" s="723" t="str">
        <f t="shared" si="9"/>
        <v/>
      </c>
      <c r="AL191" s="720"/>
      <c r="AM191" s="720"/>
      <c r="AN191" s="720"/>
      <c r="AO191" s="720"/>
      <c r="AP191" s="715"/>
      <c r="AQ191" s="715"/>
      <c r="AR191" s="715"/>
      <c r="AS191" s="715"/>
      <c r="AT191" s="741"/>
      <c r="AU191" s="741"/>
      <c r="AV191" s="742"/>
      <c r="AW191" s="743"/>
      <c r="AX191" s="742"/>
      <c r="AY191" s="743"/>
      <c r="AZ191" s="721"/>
      <c r="BA191" s="721"/>
      <c r="BB191" s="742"/>
      <c r="BC191" s="743"/>
      <c r="BD191" s="742"/>
      <c r="BE191" s="743"/>
      <c r="BF191" s="721"/>
      <c r="BG191" s="721"/>
      <c r="BH191" s="715"/>
      <c r="BI191" s="721"/>
      <c r="BJ191" s="721"/>
      <c r="BK191" s="721"/>
      <c r="BL191" s="721"/>
      <c r="BM191" s="715"/>
      <c r="BN191" s="721"/>
      <c r="BO191" s="721"/>
      <c r="BP191" s="721"/>
      <c r="BQ191" s="856"/>
      <c r="BR191" s="856"/>
    </row>
    <row r="192" spans="1:70" ht="30" customHeight="1">
      <c r="A192" s="640">
        <v>184</v>
      </c>
      <c r="B192" s="721"/>
      <c r="C192" s="721"/>
      <c r="D192" s="721"/>
      <c r="E192" s="744"/>
      <c r="F192" s="959" t="str">
        <f t="shared" si="7"/>
        <v/>
      </c>
      <c r="G192" s="960" t="str">
        <f t="shared" si="8"/>
        <v/>
      </c>
      <c r="H192" s="715"/>
      <c r="I192" s="715"/>
      <c r="J192" s="741"/>
      <c r="K192" s="741"/>
      <c r="L192" s="741"/>
      <c r="M192" s="741"/>
      <c r="N192" s="723" t="str">
        <f>IF(I192="","",VLOOKUP(I192,記入シート1!$BO$2:$BP$49,2,FALSE))</f>
        <v/>
      </c>
      <c r="O192" s="741"/>
      <c r="P192" s="741"/>
      <c r="Q192" s="741"/>
      <c r="R192" s="716"/>
      <c r="S192" s="721"/>
      <c r="T192" s="715"/>
      <c r="U192" s="770"/>
      <c r="V192" s="771" t="s">
        <v>1833</v>
      </c>
      <c r="W192" s="772"/>
      <c r="X192" s="771" t="s">
        <v>1723</v>
      </c>
      <c r="Y192" s="772"/>
      <c r="Z192" s="771" t="s">
        <v>1833</v>
      </c>
      <c r="AA192" s="773"/>
      <c r="AB192" s="717"/>
      <c r="AC192" s="718"/>
      <c r="AD192" s="718"/>
      <c r="AE192" s="718"/>
      <c r="AF192" s="718"/>
      <c r="AG192" s="718"/>
      <c r="AH192" s="718"/>
      <c r="AI192" s="719"/>
      <c r="AJ192" s="715"/>
      <c r="AK192" s="723" t="str">
        <f t="shared" si="9"/>
        <v/>
      </c>
      <c r="AL192" s="720"/>
      <c r="AM192" s="720"/>
      <c r="AN192" s="720"/>
      <c r="AO192" s="720"/>
      <c r="AP192" s="715"/>
      <c r="AQ192" s="715"/>
      <c r="AR192" s="715"/>
      <c r="AS192" s="715"/>
      <c r="AT192" s="741"/>
      <c r="AU192" s="741"/>
      <c r="AV192" s="742"/>
      <c r="AW192" s="743"/>
      <c r="AX192" s="742"/>
      <c r="AY192" s="743"/>
      <c r="AZ192" s="721"/>
      <c r="BA192" s="721"/>
      <c r="BB192" s="742"/>
      <c r="BC192" s="743"/>
      <c r="BD192" s="742"/>
      <c r="BE192" s="743"/>
      <c r="BF192" s="721"/>
      <c r="BG192" s="721"/>
      <c r="BH192" s="715"/>
      <c r="BI192" s="721"/>
      <c r="BJ192" s="721"/>
      <c r="BK192" s="721"/>
      <c r="BL192" s="721"/>
      <c r="BM192" s="715"/>
      <c r="BN192" s="721"/>
      <c r="BO192" s="721"/>
      <c r="BP192" s="721"/>
      <c r="BQ192" s="856"/>
      <c r="BR192" s="856"/>
    </row>
    <row r="193" spans="1:70" ht="30" customHeight="1">
      <c r="A193" s="640">
        <v>185</v>
      </c>
      <c r="B193" s="721"/>
      <c r="C193" s="721"/>
      <c r="D193" s="721"/>
      <c r="E193" s="744"/>
      <c r="F193" s="959" t="str">
        <f t="shared" si="7"/>
        <v/>
      </c>
      <c r="G193" s="960" t="str">
        <f t="shared" si="8"/>
        <v/>
      </c>
      <c r="H193" s="715"/>
      <c r="I193" s="715"/>
      <c r="J193" s="741"/>
      <c r="K193" s="741"/>
      <c r="L193" s="741"/>
      <c r="M193" s="741"/>
      <c r="N193" s="723" t="str">
        <f>IF(I193="","",VLOOKUP(I193,記入シート1!$BO$2:$BP$49,2,FALSE))</f>
        <v/>
      </c>
      <c r="O193" s="741"/>
      <c r="P193" s="741"/>
      <c r="Q193" s="741"/>
      <c r="R193" s="716"/>
      <c r="S193" s="721"/>
      <c r="T193" s="715"/>
      <c r="U193" s="770"/>
      <c r="V193" s="771" t="s">
        <v>1833</v>
      </c>
      <c r="W193" s="772"/>
      <c r="X193" s="771" t="s">
        <v>1723</v>
      </c>
      <c r="Y193" s="772"/>
      <c r="Z193" s="771" t="s">
        <v>1833</v>
      </c>
      <c r="AA193" s="773"/>
      <c r="AB193" s="717"/>
      <c r="AC193" s="718"/>
      <c r="AD193" s="718"/>
      <c r="AE193" s="718"/>
      <c r="AF193" s="718"/>
      <c r="AG193" s="718"/>
      <c r="AH193" s="718"/>
      <c r="AI193" s="719"/>
      <c r="AJ193" s="715"/>
      <c r="AK193" s="723" t="str">
        <f t="shared" si="9"/>
        <v/>
      </c>
      <c r="AL193" s="720"/>
      <c r="AM193" s="720"/>
      <c r="AN193" s="720"/>
      <c r="AO193" s="720"/>
      <c r="AP193" s="715"/>
      <c r="AQ193" s="715"/>
      <c r="AR193" s="715"/>
      <c r="AS193" s="715"/>
      <c r="AT193" s="741"/>
      <c r="AU193" s="741"/>
      <c r="AV193" s="742"/>
      <c r="AW193" s="743"/>
      <c r="AX193" s="742"/>
      <c r="AY193" s="743"/>
      <c r="AZ193" s="721"/>
      <c r="BA193" s="721"/>
      <c r="BB193" s="742"/>
      <c r="BC193" s="743"/>
      <c r="BD193" s="742"/>
      <c r="BE193" s="743"/>
      <c r="BF193" s="721"/>
      <c r="BG193" s="721"/>
      <c r="BH193" s="715"/>
      <c r="BI193" s="721"/>
      <c r="BJ193" s="721"/>
      <c r="BK193" s="721"/>
      <c r="BL193" s="721"/>
      <c r="BM193" s="715"/>
      <c r="BN193" s="721"/>
      <c r="BO193" s="721"/>
      <c r="BP193" s="721"/>
      <c r="BQ193" s="856"/>
      <c r="BR193" s="856"/>
    </row>
    <row r="194" spans="1:70" ht="30" customHeight="1">
      <c r="A194" s="640">
        <v>186</v>
      </c>
      <c r="B194" s="721"/>
      <c r="C194" s="721"/>
      <c r="D194" s="721"/>
      <c r="E194" s="744"/>
      <c r="F194" s="959" t="str">
        <f t="shared" si="7"/>
        <v/>
      </c>
      <c r="G194" s="960" t="str">
        <f t="shared" si="8"/>
        <v/>
      </c>
      <c r="H194" s="715"/>
      <c r="I194" s="715"/>
      <c r="J194" s="741"/>
      <c r="K194" s="741"/>
      <c r="L194" s="741"/>
      <c r="M194" s="741"/>
      <c r="N194" s="723" t="str">
        <f>IF(I194="","",VLOOKUP(I194,記入シート1!$BO$2:$BP$49,2,FALSE))</f>
        <v/>
      </c>
      <c r="O194" s="741"/>
      <c r="P194" s="741"/>
      <c r="Q194" s="741"/>
      <c r="R194" s="716"/>
      <c r="S194" s="721"/>
      <c r="T194" s="715"/>
      <c r="U194" s="770"/>
      <c r="V194" s="771" t="s">
        <v>1833</v>
      </c>
      <c r="W194" s="772"/>
      <c r="X194" s="771" t="s">
        <v>1723</v>
      </c>
      <c r="Y194" s="772"/>
      <c r="Z194" s="771" t="s">
        <v>1833</v>
      </c>
      <c r="AA194" s="773"/>
      <c r="AB194" s="717"/>
      <c r="AC194" s="718"/>
      <c r="AD194" s="718"/>
      <c r="AE194" s="718"/>
      <c r="AF194" s="718"/>
      <c r="AG194" s="718"/>
      <c r="AH194" s="718"/>
      <c r="AI194" s="719"/>
      <c r="AJ194" s="715"/>
      <c r="AK194" s="723" t="str">
        <f t="shared" si="9"/>
        <v/>
      </c>
      <c r="AL194" s="720"/>
      <c r="AM194" s="720"/>
      <c r="AN194" s="720"/>
      <c r="AO194" s="720"/>
      <c r="AP194" s="715"/>
      <c r="AQ194" s="715"/>
      <c r="AR194" s="715"/>
      <c r="AS194" s="715"/>
      <c r="AT194" s="741"/>
      <c r="AU194" s="741"/>
      <c r="AV194" s="742"/>
      <c r="AW194" s="743"/>
      <c r="AX194" s="742"/>
      <c r="AY194" s="743"/>
      <c r="AZ194" s="721"/>
      <c r="BA194" s="721"/>
      <c r="BB194" s="742"/>
      <c r="BC194" s="743"/>
      <c r="BD194" s="742"/>
      <c r="BE194" s="743"/>
      <c r="BF194" s="721"/>
      <c r="BG194" s="721"/>
      <c r="BH194" s="715"/>
      <c r="BI194" s="721"/>
      <c r="BJ194" s="721"/>
      <c r="BK194" s="721"/>
      <c r="BL194" s="721"/>
      <c r="BM194" s="715"/>
      <c r="BN194" s="721"/>
      <c r="BO194" s="721"/>
      <c r="BP194" s="721"/>
      <c r="BQ194" s="856"/>
      <c r="BR194" s="856"/>
    </row>
    <row r="195" spans="1:70" ht="30" customHeight="1">
      <c r="A195" s="640">
        <v>187</v>
      </c>
      <c r="B195" s="721"/>
      <c r="C195" s="721"/>
      <c r="D195" s="721"/>
      <c r="E195" s="744"/>
      <c r="F195" s="959" t="str">
        <f t="shared" si="7"/>
        <v/>
      </c>
      <c r="G195" s="960" t="str">
        <f t="shared" si="8"/>
        <v/>
      </c>
      <c r="H195" s="715"/>
      <c r="I195" s="715"/>
      <c r="J195" s="741"/>
      <c r="K195" s="741"/>
      <c r="L195" s="741"/>
      <c r="M195" s="741"/>
      <c r="N195" s="723" t="str">
        <f>IF(I195="","",VLOOKUP(I195,記入シート1!$BO$2:$BP$49,2,FALSE))</f>
        <v/>
      </c>
      <c r="O195" s="741"/>
      <c r="P195" s="741"/>
      <c r="Q195" s="741"/>
      <c r="R195" s="716"/>
      <c r="S195" s="721"/>
      <c r="T195" s="715"/>
      <c r="U195" s="770"/>
      <c r="V195" s="771" t="s">
        <v>1833</v>
      </c>
      <c r="W195" s="772"/>
      <c r="X195" s="771" t="s">
        <v>1723</v>
      </c>
      <c r="Y195" s="772"/>
      <c r="Z195" s="771" t="s">
        <v>1833</v>
      </c>
      <c r="AA195" s="773"/>
      <c r="AB195" s="717"/>
      <c r="AC195" s="718"/>
      <c r="AD195" s="718"/>
      <c r="AE195" s="718"/>
      <c r="AF195" s="718"/>
      <c r="AG195" s="718"/>
      <c r="AH195" s="718"/>
      <c r="AI195" s="719"/>
      <c r="AJ195" s="715"/>
      <c r="AK195" s="723" t="str">
        <f t="shared" si="9"/>
        <v/>
      </c>
      <c r="AL195" s="720"/>
      <c r="AM195" s="720"/>
      <c r="AN195" s="720"/>
      <c r="AO195" s="720"/>
      <c r="AP195" s="715"/>
      <c r="AQ195" s="715"/>
      <c r="AR195" s="715"/>
      <c r="AS195" s="715"/>
      <c r="AT195" s="741"/>
      <c r="AU195" s="741"/>
      <c r="AV195" s="742"/>
      <c r="AW195" s="743"/>
      <c r="AX195" s="742"/>
      <c r="AY195" s="743"/>
      <c r="AZ195" s="721"/>
      <c r="BA195" s="721"/>
      <c r="BB195" s="742"/>
      <c r="BC195" s="743"/>
      <c r="BD195" s="742"/>
      <c r="BE195" s="743"/>
      <c r="BF195" s="721"/>
      <c r="BG195" s="721"/>
      <c r="BH195" s="715"/>
      <c r="BI195" s="721"/>
      <c r="BJ195" s="721"/>
      <c r="BK195" s="721"/>
      <c r="BL195" s="721"/>
      <c r="BM195" s="715"/>
      <c r="BN195" s="721"/>
      <c r="BO195" s="721"/>
      <c r="BP195" s="721"/>
      <c r="BQ195" s="856"/>
      <c r="BR195" s="856"/>
    </row>
    <row r="196" spans="1:70" ht="30" customHeight="1">
      <c r="A196" s="640">
        <v>188</v>
      </c>
      <c r="B196" s="721"/>
      <c r="C196" s="721"/>
      <c r="D196" s="721"/>
      <c r="E196" s="744"/>
      <c r="F196" s="959" t="str">
        <f t="shared" si="7"/>
        <v/>
      </c>
      <c r="G196" s="960" t="str">
        <f t="shared" si="8"/>
        <v/>
      </c>
      <c r="H196" s="715"/>
      <c r="I196" s="715"/>
      <c r="J196" s="741"/>
      <c r="K196" s="741"/>
      <c r="L196" s="741"/>
      <c r="M196" s="741"/>
      <c r="N196" s="723" t="str">
        <f>IF(I196="","",VLOOKUP(I196,記入シート1!$BO$2:$BP$49,2,FALSE))</f>
        <v/>
      </c>
      <c r="O196" s="741"/>
      <c r="P196" s="741"/>
      <c r="Q196" s="741"/>
      <c r="R196" s="716"/>
      <c r="S196" s="721"/>
      <c r="T196" s="715"/>
      <c r="U196" s="770"/>
      <c r="V196" s="771" t="s">
        <v>1833</v>
      </c>
      <c r="W196" s="772"/>
      <c r="X196" s="771" t="s">
        <v>1723</v>
      </c>
      <c r="Y196" s="772"/>
      <c r="Z196" s="771" t="s">
        <v>1833</v>
      </c>
      <c r="AA196" s="773"/>
      <c r="AB196" s="717"/>
      <c r="AC196" s="718"/>
      <c r="AD196" s="718"/>
      <c r="AE196" s="718"/>
      <c r="AF196" s="718"/>
      <c r="AG196" s="718"/>
      <c r="AH196" s="718"/>
      <c r="AI196" s="719"/>
      <c r="AJ196" s="715"/>
      <c r="AK196" s="723" t="str">
        <f t="shared" si="9"/>
        <v/>
      </c>
      <c r="AL196" s="720"/>
      <c r="AM196" s="720"/>
      <c r="AN196" s="720"/>
      <c r="AO196" s="720"/>
      <c r="AP196" s="715"/>
      <c r="AQ196" s="715"/>
      <c r="AR196" s="715"/>
      <c r="AS196" s="715"/>
      <c r="AT196" s="741"/>
      <c r="AU196" s="741"/>
      <c r="AV196" s="742"/>
      <c r="AW196" s="743"/>
      <c r="AX196" s="742"/>
      <c r="AY196" s="743"/>
      <c r="AZ196" s="721"/>
      <c r="BA196" s="721"/>
      <c r="BB196" s="742"/>
      <c r="BC196" s="743"/>
      <c r="BD196" s="742"/>
      <c r="BE196" s="743"/>
      <c r="BF196" s="721"/>
      <c r="BG196" s="721"/>
      <c r="BH196" s="715"/>
      <c r="BI196" s="721"/>
      <c r="BJ196" s="721"/>
      <c r="BK196" s="721"/>
      <c r="BL196" s="721"/>
      <c r="BM196" s="715"/>
      <c r="BN196" s="721"/>
      <c r="BO196" s="721"/>
      <c r="BP196" s="721"/>
      <c r="BQ196" s="856"/>
      <c r="BR196" s="856"/>
    </row>
    <row r="197" spans="1:70" ht="30" customHeight="1">
      <c r="A197" s="640">
        <v>189</v>
      </c>
      <c r="B197" s="721"/>
      <c r="C197" s="721"/>
      <c r="D197" s="721"/>
      <c r="E197" s="744"/>
      <c r="F197" s="959" t="str">
        <f t="shared" si="7"/>
        <v/>
      </c>
      <c r="G197" s="960" t="str">
        <f t="shared" si="8"/>
        <v/>
      </c>
      <c r="H197" s="715"/>
      <c r="I197" s="715"/>
      <c r="J197" s="741"/>
      <c r="K197" s="741"/>
      <c r="L197" s="741"/>
      <c r="M197" s="741"/>
      <c r="N197" s="723" t="str">
        <f>IF(I197="","",VLOOKUP(I197,記入シート1!$BO$2:$BP$49,2,FALSE))</f>
        <v/>
      </c>
      <c r="O197" s="741"/>
      <c r="P197" s="741"/>
      <c r="Q197" s="741"/>
      <c r="R197" s="716"/>
      <c r="S197" s="721"/>
      <c r="T197" s="715"/>
      <c r="U197" s="770"/>
      <c r="V197" s="771" t="s">
        <v>1833</v>
      </c>
      <c r="W197" s="772"/>
      <c r="X197" s="771" t="s">
        <v>1723</v>
      </c>
      <c r="Y197" s="772"/>
      <c r="Z197" s="771" t="s">
        <v>1833</v>
      </c>
      <c r="AA197" s="773"/>
      <c r="AB197" s="717"/>
      <c r="AC197" s="718"/>
      <c r="AD197" s="718"/>
      <c r="AE197" s="718"/>
      <c r="AF197" s="718"/>
      <c r="AG197" s="718"/>
      <c r="AH197" s="718"/>
      <c r="AI197" s="719"/>
      <c r="AJ197" s="715"/>
      <c r="AK197" s="723" t="str">
        <f t="shared" si="9"/>
        <v/>
      </c>
      <c r="AL197" s="720"/>
      <c r="AM197" s="720"/>
      <c r="AN197" s="720"/>
      <c r="AO197" s="720"/>
      <c r="AP197" s="715"/>
      <c r="AQ197" s="715"/>
      <c r="AR197" s="715"/>
      <c r="AS197" s="715"/>
      <c r="AT197" s="741"/>
      <c r="AU197" s="741"/>
      <c r="AV197" s="742"/>
      <c r="AW197" s="743"/>
      <c r="AX197" s="742"/>
      <c r="AY197" s="743"/>
      <c r="AZ197" s="721"/>
      <c r="BA197" s="721"/>
      <c r="BB197" s="742"/>
      <c r="BC197" s="743"/>
      <c r="BD197" s="742"/>
      <c r="BE197" s="743"/>
      <c r="BF197" s="721"/>
      <c r="BG197" s="721"/>
      <c r="BH197" s="715"/>
      <c r="BI197" s="721"/>
      <c r="BJ197" s="721"/>
      <c r="BK197" s="721"/>
      <c r="BL197" s="721"/>
      <c r="BM197" s="715"/>
      <c r="BN197" s="721"/>
      <c r="BO197" s="721"/>
      <c r="BP197" s="721"/>
      <c r="BQ197" s="856"/>
      <c r="BR197" s="856"/>
    </row>
    <row r="198" spans="1:70" ht="30" customHeight="1">
      <c r="A198" s="640">
        <v>190</v>
      </c>
      <c r="B198" s="721"/>
      <c r="C198" s="721"/>
      <c r="D198" s="721"/>
      <c r="E198" s="744"/>
      <c r="F198" s="959" t="str">
        <f t="shared" si="7"/>
        <v/>
      </c>
      <c r="G198" s="960" t="str">
        <f t="shared" si="8"/>
        <v/>
      </c>
      <c r="H198" s="715"/>
      <c r="I198" s="715"/>
      <c r="J198" s="741"/>
      <c r="K198" s="741"/>
      <c r="L198" s="741"/>
      <c r="M198" s="741"/>
      <c r="N198" s="723" t="str">
        <f>IF(I198="","",VLOOKUP(I198,記入シート1!$BO$2:$BP$49,2,FALSE))</f>
        <v/>
      </c>
      <c r="O198" s="741"/>
      <c r="P198" s="741"/>
      <c r="Q198" s="741"/>
      <c r="R198" s="716"/>
      <c r="S198" s="721"/>
      <c r="T198" s="715"/>
      <c r="U198" s="770"/>
      <c r="V198" s="771" t="s">
        <v>1833</v>
      </c>
      <c r="W198" s="772"/>
      <c r="X198" s="771" t="s">
        <v>1723</v>
      </c>
      <c r="Y198" s="772"/>
      <c r="Z198" s="771" t="s">
        <v>1833</v>
      </c>
      <c r="AA198" s="773"/>
      <c r="AB198" s="717"/>
      <c r="AC198" s="718"/>
      <c r="AD198" s="718"/>
      <c r="AE198" s="718"/>
      <c r="AF198" s="718"/>
      <c r="AG198" s="718"/>
      <c r="AH198" s="718"/>
      <c r="AI198" s="719"/>
      <c r="AJ198" s="715"/>
      <c r="AK198" s="723" t="str">
        <f t="shared" si="9"/>
        <v/>
      </c>
      <c r="AL198" s="720"/>
      <c r="AM198" s="720"/>
      <c r="AN198" s="720"/>
      <c r="AO198" s="720"/>
      <c r="AP198" s="715"/>
      <c r="AQ198" s="715"/>
      <c r="AR198" s="715"/>
      <c r="AS198" s="715"/>
      <c r="AT198" s="741"/>
      <c r="AU198" s="741"/>
      <c r="AV198" s="742"/>
      <c r="AW198" s="743"/>
      <c r="AX198" s="742"/>
      <c r="AY198" s="743"/>
      <c r="AZ198" s="721"/>
      <c r="BA198" s="721"/>
      <c r="BB198" s="742"/>
      <c r="BC198" s="743"/>
      <c r="BD198" s="742"/>
      <c r="BE198" s="743"/>
      <c r="BF198" s="721"/>
      <c r="BG198" s="721"/>
      <c r="BH198" s="715"/>
      <c r="BI198" s="721"/>
      <c r="BJ198" s="721"/>
      <c r="BK198" s="721"/>
      <c r="BL198" s="721"/>
      <c r="BM198" s="715"/>
      <c r="BN198" s="721"/>
      <c r="BO198" s="721"/>
      <c r="BP198" s="721"/>
      <c r="BQ198" s="856"/>
      <c r="BR198" s="856"/>
    </row>
    <row r="199" spans="1:70" ht="30" customHeight="1">
      <c r="A199" s="640">
        <v>191</v>
      </c>
      <c r="B199" s="721"/>
      <c r="C199" s="721"/>
      <c r="D199" s="721"/>
      <c r="E199" s="744"/>
      <c r="F199" s="959" t="str">
        <f t="shared" si="7"/>
        <v/>
      </c>
      <c r="G199" s="960" t="str">
        <f t="shared" si="8"/>
        <v/>
      </c>
      <c r="H199" s="715"/>
      <c r="I199" s="715"/>
      <c r="J199" s="741"/>
      <c r="K199" s="741"/>
      <c r="L199" s="741"/>
      <c r="M199" s="741"/>
      <c r="N199" s="723" t="str">
        <f>IF(I199="","",VLOOKUP(I199,記入シート1!$BO$2:$BP$49,2,FALSE))</f>
        <v/>
      </c>
      <c r="O199" s="741"/>
      <c r="P199" s="741"/>
      <c r="Q199" s="741"/>
      <c r="R199" s="716"/>
      <c r="S199" s="721"/>
      <c r="T199" s="715"/>
      <c r="U199" s="770"/>
      <c r="V199" s="771" t="s">
        <v>1833</v>
      </c>
      <c r="W199" s="772"/>
      <c r="X199" s="771" t="s">
        <v>1723</v>
      </c>
      <c r="Y199" s="772"/>
      <c r="Z199" s="771" t="s">
        <v>1833</v>
      </c>
      <c r="AA199" s="773"/>
      <c r="AB199" s="717"/>
      <c r="AC199" s="718"/>
      <c r="AD199" s="718"/>
      <c r="AE199" s="718"/>
      <c r="AF199" s="718"/>
      <c r="AG199" s="718"/>
      <c r="AH199" s="718"/>
      <c r="AI199" s="719"/>
      <c r="AJ199" s="715"/>
      <c r="AK199" s="723" t="str">
        <f t="shared" si="9"/>
        <v/>
      </c>
      <c r="AL199" s="720"/>
      <c r="AM199" s="720"/>
      <c r="AN199" s="720"/>
      <c r="AO199" s="720"/>
      <c r="AP199" s="715"/>
      <c r="AQ199" s="715"/>
      <c r="AR199" s="715"/>
      <c r="AS199" s="715"/>
      <c r="AT199" s="741"/>
      <c r="AU199" s="741"/>
      <c r="AV199" s="742"/>
      <c r="AW199" s="743"/>
      <c r="AX199" s="742"/>
      <c r="AY199" s="743"/>
      <c r="AZ199" s="721"/>
      <c r="BA199" s="721"/>
      <c r="BB199" s="742"/>
      <c r="BC199" s="743"/>
      <c r="BD199" s="742"/>
      <c r="BE199" s="743"/>
      <c r="BF199" s="721"/>
      <c r="BG199" s="721"/>
      <c r="BH199" s="715"/>
      <c r="BI199" s="721"/>
      <c r="BJ199" s="721"/>
      <c r="BK199" s="721"/>
      <c r="BL199" s="721"/>
      <c r="BM199" s="715"/>
      <c r="BN199" s="721"/>
      <c r="BO199" s="721"/>
      <c r="BP199" s="721"/>
      <c r="BQ199" s="856"/>
      <c r="BR199" s="856"/>
    </row>
    <row r="200" spans="1:70" ht="30" customHeight="1">
      <c r="A200" s="640">
        <v>192</v>
      </c>
      <c r="B200" s="721"/>
      <c r="C200" s="721"/>
      <c r="D200" s="721"/>
      <c r="E200" s="744"/>
      <c r="F200" s="959" t="str">
        <f t="shared" si="7"/>
        <v/>
      </c>
      <c r="G200" s="960" t="str">
        <f t="shared" si="8"/>
        <v/>
      </c>
      <c r="H200" s="715"/>
      <c r="I200" s="715"/>
      <c r="J200" s="741"/>
      <c r="K200" s="741"/>
      <c r="L200" s="741"/>
      <c r="M200" s="741"/>
      <c r="N200" s="723" t="str">
        <f>IF(I200="","",VLOOKUP(I200,記入シート1!$BO$2:$BP$49,2,FALSE))</f>
        <v/>
      </c>
      <c r="O200" s="741"/>
      <c r="P200" s="741"/>
      <c r="Q200" s="741"/>
      <c r="R200" s="716"/>
      <c r="S200" s="721"/>
      <c r="T200" s="715"/>
      <c r="U200" s="770"/>
      <c r="V200" s="771" t="s">
        <v>1833</v>
      </c>
      <c r="W200" s="772"/>
      <c r="X200" s="771" t="s">
        <v>1723</v>
      </c>
      <c r="Y200" s="772"/>
      <c r="Z200" s="771" t="s">
        <v>1833</v>
      </c>
      <c r="AA200" s="773"/>
      <c r="AB200" s="717"/>
      <c r="AC200" s="718"/>
      <c r="AD200" s="718"/>
      <c r="AE200" s="718"/>
      <c r="AF200" s="718"/>
      <c r="AG200" s="718"/>
      <c r="AH200" s="718"/>
      <c r="AI200" s="719"/>
      <c r="AJ200" s="715"/>
      <c r="AK200" s="723" t="str">
        <f t="shared" si="9"/>
        <v/>
      </c>
      <c r="AL200" s="720"/>
      <c r="AM200" s="720"/>
      <c r="AN200" s="720"/>
      <c r="AO200" s="720"/>
      <c r="AP200" s="715"/>
      <c r="AQ200" s="715"/>
      <c r="AR200" s="715"/>
      <c r="AS200" s="715"/>
      <c r="AT200" s="741"/>
      <c r="AU200" s="741"/>
      <c r="AV200" s="742"/>
      <c r="AW200" s="743"/>
      <c r="AX200" s="742"/>
      <c r="AY200" s="743"/>
      <c r="AZ200" s="721"/>
      <c r="BA200" s="721"/>
      <c r="BB200" s="742"/>
      <c r="BC200" s="743"/>
      <c r="BD200" s="742"/>
      <c r="BE200" s="743"/>
      <c r="BF200" s="721"/>
      <c r="BG200" s="721"/>
      <c r="BH200" s="715"/>
      <c r="BI200" s="721"/>
      <c r="BJ200" s="721"/>
      <c r="BK200" s="721"/>
      <c r="BL200" s="721"/>
      <c r="BM200" s="715"/>
      <c r="BN200" s="721"/>
      <c r="BO200" s="721"/>
      <c r="BP200" s="721"/>
      <c r="BQ200" s="856"/>
      <c r="BR200" s="856"/>
    </row>
    <row r="201" spans="1:70" ht="30" customHeight="1">
      <c r="A201" s="640">
        <v>193</v>
      </c>
      <c r="B201" s="721"/>
      <c r="C201" s="721"/>
      <c r="D201" s="721"/>
      <c r="E201" s="744"/>
      <c r="F201" s="959" t="str">
        <f t="shared" si="7"/>
        <v/>
      </c>
      <c r="G201" s="960" t="str">
        <f t="shared" si="8"/>
        <v/>
      </c>
      <c r="H201" s="715"/>
      <c r="I201" s="715"/>
      <c r="J201" s="741"/>
      <c r="K201" s="741"/>
      <c r="L201" s="741"/>
      <c r="M201" s="741"/>
      <c r="N201" s="723" t="str">
        <f>IF(I201="","",VLOOKUP(I201,記入シート1!$BO$2:$BP$49,2,FALSE))</f>
        <v/>
      </c>
      <c r="O201" s="741"/>
      <c r="P201" s="741"/>
      <c r="Q201" s="741"/>
      <c r="R201" s="716"/>
      <c r="S201" s="721"/>
      <c r="T201" s="715"/>
      <c r="U201" s="770"/>
      <c r="V201" s="771" t="s">
        <v>1833</v>
      </c>
      <c r="W201" s="772"/>
      <c r="X201" s="771" t="s">
        <v>1723</v>
      </c>
      <c r="Y201" s="772"/>
      <c r="Z201" s="771" t="s">
        <v>1833</v>
      </c>
      <c r="AA201" s="773"/>
      <c r="AB201" s="717"/>
      <c r="AC201" s="718"/>
      <c r="AD201" s="718"/>
      <c r="AE201" s="718"/>
      <c r="AF201" s="718"/>
      <c r="AG201" s="718"/>
      <c r="AH201" s="718"/>
      <c r="AI201" s="719"/>
      <c r="AJ201" s="715"/>
      <c r="AK201" s="723" t="str">
        <f t="shared" si="9"/>
        <v/>
      </c>
      <c r="AL201" s="720"/>
      <c r="AM201" s="720"/>
      <c r="AN201" s="720"/>
      <c r="AO201" s="720"/>
      <c r="AP201" s="715"/>
      <c r="AQ201" s="715"/>
      <c r="AR201" s="715"/>
      <c r="AS201" s="715"/>
      <c r="AT201" s="741"/>
      <c r="AU201" s="741"/>
      <c r="AV201" s="742"/>
      <c r="AW201" s="743"/>
      <c r="AX201" s="742"/>
      <c r="AY201" s="743"/>
      <c r="AZ201" s="721"/>
      <c r="BA201" s="721"/>
      <c r="BB201" s="742"/>
      <c r="BC201" s="743"/>
      <c r="BD201" s="742"/>
      <c r="BE201" s="743"/>
      <c r="BF201" s="721"/>
      <c r="BG201" s="721"/>
      <c r="BH201" s="715"/>
      <c r="BI201" s="721"/>
      <c r="BJ201" s="721"/>
      <c r="BK201" s="721"/>
      <c r="BL201" s="721"/>
      <c r="BM201" s="715"/>
      <c r="BN201" s="721"/>
      <c r="BO201" s="721"/>
      <c r="BP201" s="721"/>
      <c r="BQ201" s="856"/>
      <c r="BR201" s="856"/>
    </row>
    <row r="202" spans="1:70" ht="30" customHeight="1">
      <c r="A202" s="640">
        <v>194</v>
      </c>
      <c r="B202" s="721"/>
      <c r="C202" s="721"/>
      <c r="D202" s="721"/>
      <c r="E202" s="744"/>
      <c r="F202" s="959" t="str">
        <f t="shared" si="7"/>
        <v/>
      </c>
      <c r="G202" s="960" t="str">
        <f t="shared" si="8"/>
        <v/>
      </c>
      <c r="H202" s="715"/>
      <c r="I202" s="715"/>
      <c r="J202" s="741"/>
      <c r="K202" s="741"/>
      <c r="L202" s="741"/>
      <c r="M202" s="741"/>
      <c r="N202" s="723" t="str">
        <f>IF(I202="","",VLOOKUP(I202,記入シート1!$BO$2:$BP$49,2,FALSE))</f>
        <v/>
      </c>
      <c r="O202" s="741"/>
      <c r="P202" s="741"/>
      <c r="Q202" s="741"/>
      <c r="R202" s="716"/>
      <c r="S202" s="721"/>
      <c r="T202" s="715"/>
      <c r="U202" s="770"/>
      <c r="V202" s="771" t="s">
        <v>1833</v>
      </c>
      <c r="W202" s="772"/>
      <c r="X202" s="771" t="s">
        <v>1723</v>
      </c>
      <c r="Y202" s="772"/>
      <c r="Z202" s="771" t="s">
        <v>1833</v>
      </c>
      <c r="AA202" s="773"/>
      <c r="AB202" s="717"/>
      <c r="AC202" s="718"/>
      <c r="AD202" s="718"/>
      <c r="AE202" s="718"/>
      <c r="AF202" s="718"/>
      <c r="AG202" s="718"/>
      <c r="AH202" s="718"/>
      <c r="AI202" s="719"/>
      <c r="AJ202" s="715"/>
      <c r="AK202" s="723" t="str">
        <f t="shared" si="9"/>
        <v/>
      </c>
      <c r="AL202" s="720"/>
      <c r="AM202" s="720"/>
      <c r="AN202" s="720"/>
      <c r="AO202" s="720"/>
      <c r="AP202" s="715"/>
      <c r="AQ202" s="715"/>
      <c r="AR202" s="715"/>
      <c r="AS202" s="715"/>
      <c r="AT202" s="741"/>
      <c r="AU202" s="741"/>
      <c r="AV202" s="742"/>
      <c r="AW202" s="743"/>
      <c r="AX202" s="742"/>
      <c r="AY202" s="743"/>
      <c r="AZ202" s="721"/>
      <c r="BA202" s="721"/>
      <c r="BB202" s="742"/>
      <c r="BC202" s="743"/>
      <c r="BD202" s="742"/>
      <c r="BE202" s="743"/>
      <c r="BF202" s="721"/>
      <c r="BG202" s="721"/>
      <c r="BH202" s="715"/>
      <c r="BI202" s="721"/>
      <c r="BJ202" s="721"/>
      <c r="BK202" s="721"/>
      <c r="BL202" s="721"/>
      <c r="BM202" s="715"/>
      <c r="BN202" s="721"/>
      <c r="BO202" s="721"/>
      <c r="BP202" s="721"/>
      <c r="BQ202" s="856"/>
      <c r="BR202" s="856"/>
    </row>
    <row r="203" spans="1:70" ht="30" customHeight="1">
      <c r="A203" s="640">
        <v>195</v>
      </c>
      <c r="B203" s="721"/>
      <c r="C203" s="721"/>
      <c r="D203" s="721"/>
      <c r="E203" s="744"/>
      <c r="F203" s="959" t="str">
        <f t="shared" ref="F203:F266" si="10">IF(B203="","",F$9)</f>
        <v/>
      </c>
      <c r="G203" s="960" t="str">
        <f t="shared" ref="G203:G266" si="11">IF(B203="","",G$9)</f>
        <v/>
      </c>
      <c r="H203" s="715"/>
      <c r="I203" s="715"/>
      <c r="J203" s="741"/>
      <c r="K203" s="741"/>
      <c r="L203" s="741"/>
      <c r="M203" s="741"/>
      <c r="N203" s="723" t="str">
        <f>IF(I203="","",VLOOKUP(I203,記入シート1!$BO$2:$BP$49,2,FALSE))</f>
        <v/>
      </c>
      <c r="O203" s="741"/>
      <c r="P203" s="741"/>
      <c r="Q203" s="741"/>
      <c r="R203" s="716"/>
      <c r="S203" s="721"/>
      <c r="T203" s="715"/>
      <c r="U203" s="770"/>
      <c r="V203" s="771" t="s">
        <v>1833</v>
      </c>
      <c r="W203" s="772"/>
      <c r="X203" s="771" t="s">
        <v>1723</v>
      </c>
      <c r="Y203" s="772"/>
      <c r="Z203" s="771" t="s">
        <v>1833</v>
      </c>
      <c r="AA203" s="773"/>
      <c r="AB203" s="717"/>
      <c r="AC203" s="718"/>
      <c r="AD203" s="718"/>
      <c r="AE203" s="718"/>
      <c r="AF203" s="718"/>
      <c r="AG203" s="718"/>
      <c r="AH203" s="718"/>
      <c r="AI203" s="719"/>
      <c r="AJ203" s="715"/>
      <c r="AK203" s="723" t="str">
        <f t="shared" si="9"/>
        <v/>
      </c>
      <c r="AL203" s="720"/>
      <c r="AM203" s="720"/>
      <c r="AN203" s="720"/>
      <c r="AO203" s="720"/>
      <c r="AP203" s="715"/>
      <c r="AQ203" s="715"/>
      <c r="AR203" s="715"/>
      <c r="AS203" s="715"/>
      <c r="AT203" s="741"/>
      <c r="AU203" s="741"/>
      <c r="AV203" s="742"/>
      <c r="AW203" s="743"/>
      <c r="AX203" s="742"/>
      <c r="AY203" s="743"/>
      <c r="AZ203" s="721"/>
      <c r="BA203" s="721"/>
      <c r="BB203" s="742"/>
      <c r="BC203" s="743"/>
      <c r="BD203" s="742"/>
      <c r="BE203" s="743"/>
      <c r="BF203" s="721"/>
      <c r="BG203" s="721"/>
      <c r="BH203" s="715"/>
      <c r="BI203" s="721"/>
      <c r="BJ203" s="721"/>
      <c r="BK203" s="721"/>
      <c r="BL203" s="721"/>
      <c r="BM203" s="715"/>
      <c r="BN203" s="721"/>
      <c r="BO203" s="721"/>
      <c r="BP203" s="721"/>
      <c r="BQ203" s="856"/>
      <c r="BR203" s="856"/>
    </row>
    <row r="204" spans="1:70" ht="30" customHeight="1">
      <c r="A204" s="640">
        <v>196</v>
      </c>
      <c r="B204" s="721"/>
      <c r="C204" s="721"/>
      <c r="D204" s="721"/>
      <c r="E204" s="744"/>
      <c r="F204" s="959" t="str">
        <f t="shared" si="10"/>
        <v/>
      </c>
      <c r="G204" s="960" t="str">
        <f t="shared" si="11"/>
        <v/>
      </c>
      <c r="H204" s="715"/>
      <c r="I204" s="715"/>
      <c r="J204" s="741"/>
      <c r="K204" s="741"/>
      <c r="L204" s="741"/>
      <c r="M204" s="741"/>
      <c r="N204" s="723" t="str">
        <f>IF(I204="","",VLOOKUP(I204,記入シート1!$BO$2:$BP$49,2,FALSE))</f>
        <v/>
      </c>
      <c r="O204" s="741"/>
      <c r="P204" s="741"/>
      <c r="Q204" s="741"/>
      <c r="R204" s="716"/>
      <c r="S204" s="721"/>
      <c r="T204" s="715"/>
      <c r="U204" s="770"/>
      <c r="V204" s="771" t="s">
        <v>1833</v>
      </c>
      <c r="W204" s="772"/>
      <c r="X204" s="771" t="s">
        <v>1723</v>
      </c>
      <c r="Y204" s="772"/>
      <c r="Z204" s="771" t="s">
        <v>1833</v>
      </c>
      <c r="AA204" s="773"/>
      <c r="AB204" s="717"/>
      <c r="AC204" s="718"/>
      <c r="AD204" s="718"/>
      <c r="AE204" s="718"/>
      <c r="AF204" s="718"/>
      <c r="AG204" s="718"/>
      <c r="AH204" s="718"/>
      <c r="AI204" s="719"/>
      <c r="AJ204" s="715"/>
      <c r="AK204" s="723" t="str">
        <f t="shared" si="9"/>
        <v/>
      </c>
      <c r="AL204" s="720"/>
      <c r="AM204" s="720"/>
      <c r="AN204" s="720"/>
      <c r="AO204" s="720"/>
      <c r="AP204" s="715"/>
      <c r="AQ204" s="715"/>
      <c r="AR204" s="715"/>
      <c r="AS204" s="715"/>
      <c r="AT204" s="741"/>
      <c r="AU204" s="741"/>
      <c r="AV204" s="742"/>
      <c r="AW204" s="743"/>
      <c r="AX204" s="742"/>
      <c r="AY204" s="743"/>
      <c r="AZ204" s="721"/>
      <c r="BA204" s="721"/>
      <c r="BB204" s="742"/>
      <c r="BC204" s="743"/>
      <c r="BD204" s="742"/>
      <c r="BE204" s="743"/>
      <c r="BF204" s="721"/>
      <c r="BG204" s="721"/>
      <c r="BH204" s="715"/>
      <c r="BI204" s="721"/>
      <c r="BJ204" s="721"/>
      <c r="BK204" s="721"/>
      <c r="BL204" s="721"/>
      <c r="BM204" s="715"/>
      <c r="BN204" s="721"/>
      <c r="BO204" s="721"/>
      <c r="BP204" s="721"/>
      <c r="BQ204" s="856"/>
      <c r="BR204" s="856"/>
    </row>
    <row r="205" spans="1:70" ht="30" customHeight="1">
      <c r="A205" s="640">
        <v>197</v>
      </c>
      <c r="B205" s="721"/>
      <c r="C205" s="721"/>
      <c r="D205" s="721"/>
      <c r="E205" s="744"/>
      <c r="F205" s="959" t="str">
        <f t="shared" si="10"/>
        <v/>
      </c>
      <c r="G205" s="960" t="str">
        <f t="shared" si="11"/>
        <v/>
      </c>
      <c r="H205" s="715"/>
      <c r="I205" s="715"/>
      <c r="J205" s="741"/>
      <c r="K205" s="741"/>
      <c r="L205" s="741"/>
      <c r="M205" s="741"/>
      <c r="N205" s="723" t="str">
        <f>IF(I205="","",VLOOKUP(I205,記入シート1!$BO$2:$BP$49,2,FALSE))</f>
        <v/>
      </c>
      <c r="O205" s="741"/>
      <c r="P205" s="741"/>
      <c r="Q205" s="741"/>
      <c r="R205" s="716"/>
      <c r="S205" s="721"/>
      <c r="T205" s="715"/>
      <c r="U205" s="770"/>
      <c r="V205" s="771" t="s">
        <v>1833</v>
      </c>
      <c r="W205" s="772"/>
      <c r="X205" s="771" t="s">
        <v>1723</v>
      </c>
      <c r="Y205" s="772"/>
      <c r="Z205" s="771" t="s">
        <v>1833</v>
      </c>
      <c r="AA205" s="773"/>
      <c r="AB205" s="717"/>
      <c r="AC205" s="718"/>
      <c r="AD205" s="718"/>
      <c r="AE205" s="718"/>
      <c r="AF205" s="718"/>
      <c r="AG205" s="718"/>
      <c r="AH205" s="718"/>
      <c r="AI205" s="719"/>
      <c r="AJ205" s="715"/>
      <c r="AK205" s="723" t="str">
        <f t="shared" si="9"/>
        <v/>
      </c>
      <c r="AL205" s="720"/>
      <c r="AM205" s="720"/>
      <c r="AN205" s="720"/>
      <c r="AO205" s="720"/>
      <c r="AP205" s="715"/>
      <c r="AQ205" s="715"/>
      <c r="AR205" s="715"/>
      <c r="AS205" s="715"/>
      <c r="AT205" s="741"/>
      <c r="AU205" s="741"/>
      <c r="AV205" s="742"/>
      <c r="AW205" s="743"/>
      <c r="AX205" s="742"/>
      <c r="AY205" s="743"/>
      <c r="AZ205" s="721"/>
      <c r="BA205" s="721"/>
      <c r="BB205" s="742"/>
      <c r="BC205" s="743"/>
      <c r="BD205" s="742"/>
      <c r="BE205" s="743"/>
      <c r="BF205" s="721"/>
      <c r="BG205" s="721"/>
      <c r="BH205" s="715"/>
      <c r="BI205" s="721"/>
      <c r="BJ205" s="721"/>
      <c r="BK205" s="721"/>
      <c r="BL205" s="721"/>
      <c r="BM205" s="715"/>
      <c r="BN205" s="721"/>
      <c r="BO205" s="721"/>
      <c r="BP205" s="721"/>
      <c r="BQ205" s="856"/>
      <c r="BR205" s="856"/>
    </row>
    <row r="206" spans="1:70" ht="30" customHeight="1">
      <c r="A206" s="640">
        <v>198</v>
      </c>
      <c r="B206" s="721"/>
      <c r="C206" s="721"/>
      <c r="D206" s="721"/>
      <c r="E206" s="744"/>
      <c r="F206" s="959" t="str">
        <f t="shared" si="10"/>
        <v/>
      </c>
      <c r="G206" s="960" t="str">
        <f t="shared" si="11"/>
        <v/>
      </c>
      <c r="H206" s="715"/>
      <c r="I206" s="715"/>
      <c r="J206" s="741"/>
      <c r="K206" s="741"/>
      <c r="L206" s="741"/>
      <c r="M206" s="741"/>
      <c r="N206" s="723" t="str">
        <f>IF(I206="","",VLOOKUP(I206,記入シート1!$BO$2:$BP$49,2,FALSE))</f>
        <v/>
      </c>
      <c r="O206" s="741"/>
      <c r="P206" s="741"/>
      <c r="Q206" s="741"/>
      <c r="R206" s="716"/>
      <c r="S206" s="721"/>
      <c r="T206" s="715"/>
      <c r="U206" s="770"/>
      <c r="V206" s="771" t="s">
        <v>1833</v>
      </c>
      <c r="W206" s="772"/>
      <c r="X206" s="771" t="s">
        <v>1723</v>
      </c>
      <c r="Y206" s="772"/>
      <c r="Z206" s="771" t="s">
        <v>1833</v>
      </c>
      <c r="AA206" s="773"/>
      <c r="AB206" s="717"/>
      <c r="AC206" s="718"/>
      <c r="AD206" s="718"/>
      <c r="AE206" s="718"/>
      <c r="AF206" s="718"/>
      <c r="AG206" s="718"/>
      <c r="AH206" s="718"/>
      <c r="AI206" s="719"/>
      <c r="AJ206" s="715"/>
      <c r="AK206" s="723" t="str">
        <f t="shared" si="9"/>
        <v/>
      </c>
      <c r="AL206" s="720"/>
      <c r="AM206" s="720"/>
      <c r="AN206" s="720"/>
      <c r="AO206" s="720"/>
      <c r="AP206" s="715"/>
      <c r="AQ206" s="715"/>
      <c r="AR206" s="715"/>
      <c r="AS206" s="715"/>
      <c r="AT206" s="741"/>
      <c r="AU206" s="741"/>
      <c r="AV206" s="742"/>
      <c r="AW206" s="743"/>
      <c r="AX206" s="742"/>
      <c r="AY206" s="743"/>
      <c r="AZ206" s="721"/>
      <c r="BA206" s="721"/>
      <c r="BB206" s="742"/>
      <c r="BC206" s="743"/>
      <c r="BD206" s="742"/>
      <c r="BE206" s="743"/>
      <c r="BF206" s="721"/>
      <c r="BG206" s="721"/>
      <c r="BH206" s="715"/>
      <c r="BI206" s="721"/>
      <c r="BJ206" s="721"/>
      <c r="BK206" s="721"/>
      <c r="BL206" s="721"/>
      <c r="BM206" s="715"/>
      <c r="BN206" s="721"/>
      <c r="BO206" s="721"/>
      <c r="BP206" s="721"/>
      <c r="BQ206" s="856"/>
      <c r="BR206" s="856"/>
    </row>
    <row r="207" spans="1:70" ht="30" customHeight="1">
      <c r="A207" s="640">
        <v>199</v>
      </c>
      <c r="B207" s="721"/>
      <c r="C207" s="721"/>
      <c r="D207" s="721"/>
      <c r="E207" s="744"/>
      <c r="F207" s="959" t="str">
        <f t="shared" si="10"/>
        <v/>
      </c>
      <c r="G207" s="960" t="str">
        <f t="shared" si="11"/>
        <v/>
      </c>
      <c r="H207" s="715"/>
      <c r="I207" s="715"/>
      <c r="J207" s="741"/>
      <c r="K207" s="741"/>
      <c r="L207" s="741"/>
      <c r="M207" s="741"/>
      <c r="N207" s="723" t="str">
        <f>IF(I207="","",VLOOKUP(I207,記入シート1!$BO$2:$BP$49,2,FALSE))</f>
        <v/>
      </c>
      <c r="O207" s="741"/>
      <c r="P207" s="741"/>
      <c r="Q207" s="741"/>
      <c r="R207" s="716"/>
      <c r="S207" s="721"/>
      <c r="T207" s="715"/>
      <c r="U207" s="770"/>
      <c r="V207" s="771" t="s">
        <v>1833</v>
      </c>
      <c r="W207" s="772"/>
      <c r="X207" s="771" t="s">
        <v>1723</v>
      </c>
      <c r="Y207" s="772"/>
      <c r="Z207" s="771" t="s">
        <v>1833</v>
      </c>
      <c r="AA207" s="773"/>
      <c r="AB207" s="717"/>
      <c r="AC207" s="718"/>
      <c r="AD207" s="718"/>
      <c r="AE207" s="718"/>
      <c r="AF207" s="718"/>
      <c r="AG207" s="718"/>
      <c r="AH207" s="718"/>
      <c r="AI207" s="719"/>
      <c r="AJ207" s="715"/>
      <c r="AK207" s="723" t="str">
        <f t="shared" si="9"/>
        <v/>
      </c>
      <c r="AL207" s="720"/>
      <c r="AM207" s="720"/>
      <c r="AN207" s="720"/>
      <c r="AO207" s="720"/>
      <c r="AP207" s="715"/>
      <c r="AQ207" s="715"/>
      <c r="AR207" s="715"/>
      <c r="AS207" s="715"/>
      <c r="AT207" s="741"/>
      <c r="AU207" s="741"/>
      <c r="AV207" s="742"/>
      <c r="AW207" s="743"/>
      <c r="AX207" s="742"/>
      <c r="AY207" s="743"/>
      <c r="AZ207" s="721"/>
      <c r="BA207" s="721"/>
      <c r="BB207" s="742"/>
      <c r="BC207" s="743"/>
      <c r="BD207" s="742"/>
      <c r="BE207" s="743"/>
      <c r="BF207" s="721"/>
      <c r="BG207" s="721"/>
      <c r="BH207" s="715"/>
      <c r="BI207" s="721"/>
      <c r="BJ207" s="721"/>
      <c r="BK207" s="721"/>
      <c r="BL207" s="721"/>
      <c r="BM207" s="715"/>
      <c r="BN207" s="721"/>
      <c r="BO207" s="721"/>
      <c r="BP207" s="721"/>
      <c r="BQ207" s="856"/>
      <c r="BR207" s="856"/>
    </row>
    <row r="208" spans="1:70" ht="30" customHeight="1">
      <c r="A208" s="640">
        <v>200</v>
      </c>
      <c r="B208" s="721"/>
      <c r="C208" s="721"/>
      <c r="D208" s="721"/>
      <c r="E208" s="744"/>
      <c r="F208" s="959" t="str">
        <f t="shared" si="10"/>
        <v/>
      </c>
      <c r="G208" s="960" t="str">
        <f t="shared" si="11"/>
        <v/>
      </c>
      <c r="H208" s="715"/>
      <c r="I208" s="715"/>
      <c r="J208" s="741"/>
      <c r="K208" s="741"/>
      <c r="L208" s="741"/>
      <c r="M208" s="741"/>
      <c r="N208" s="723" t="str">
        <f>IF(I208="","",VLOOKUP(I208,記入シート1!$BO$2:$BP$49,2,FALSE))</f>
        <v/>
      </c>
      <c r="O208" s="741"/>
      <c r="P208" s="741"/>
      <c r="Q208" s="741"/>
      <c r="R208" s="716"/>
      <c r="S208" s="721"/>
      <c r="T208" s="715"/>
      <c r="U208" s="770"/>
      <c r="V208" s="771" t="s">
        <v>1833</v>
      </c>
      <c r="W208" s="772"/>
      <c r="X208" s="771" t="s">
        <v>1723</v>
      </c>
      <c r="Y208" s="772"/>
      <c r="Z208" s="771" t="s">
        <v>1833</v>
      </c>
      <c r="AA208" s="773"/>
      <c r="AB208" s="717"/>
      <c r="AC208" s="718"/>
      <c r="AD208" s="718"/>
      <c r="AE208" s="718"/>
      <c r="AF208" s="718"/>
      <c r="AG208" s="718"/>
      <c r="AH208" s="718"/>
      <c r="AI208" s="719"/>
      <c r="AJ208" s="715"/>
      <c r="AK208" s="723" t="str">
        <f t="shared" si="9"/>
        <v/>
      </c>
      <c r="AL208" s="720"/>
      <c r="AM208" s="720"/>
      <c r="AN208" s="720"/>
      <c r="AO208" s="720"/>
      <c r="AP208" s="715"/>
      <c r="AQ208" s="715"/>
      <c r="AR208" s="715"/>
      <c r="AS208" s="715"/>
      <c r="AT208" s="741"/>
      <c r="AU208" s="741"/>
      <c r="AV208" s="742"/>
      <c r="AW208" s="743"/>
      <c r="AX208" s="742"/>
      <c r="AY208" s="743"/>
      <c r="AZ208" s="721"/>
      <c r="BA208" s="721"/>
      <c r="BB208" s="742"/>
      <c r="BC208" s="743"/>
      <c r="BD208" s="742"/>
      <c r="BE208" s="743"/>
      <c r="BF208" s="721"/>
      <c r="BG208" s="721"/>
      <c r="BH208" s="715"/>
      <c r="BI208" s="721"/>
      <c r="BJ208" s="721"/>
      <c r="BK208" s="721"/>
      <c r="BL208" s="721"/>
      <c r="BM208" s="715"/>
      <c r="BN208" s="721"/>
      <c r="BO208" s="721"/>
      <c r="BP208" s="721"/>
      <c r="BQ208" s="856"/>
      <c r="BR208" s="856"/>
    </row>
    <row r="209" spans="1:70" ht="30" customHeight="1">
      <c r="A209" s="640">
        <v>201</v>
      </c>
      <c r="B209" s="721"/>
      <c r="C209" s="721"/>
      <c r="D209" s="721"/>
      <c r="E209" s="744"/>
      <c r="F209" s="959" t="str">
        <f t="shared" si="10"/>
        <v/>
      </c>
      <c r="G209" s="960" t="str">
        <f t="shared" si="11"/>
        <v/>
      </c>
      <c r="H209" s="715"/>
      <c r="I209" s="715"/>
      <c r="J209" s="741"/>
      <c r="K209" s="741"/>
      <c r="L209" s="741"/>
      <c r="M209" s="741"/>
      <c r="N209" s="723" t="str">
        <f>IF(I209="","",VLOOKUP(I209,記入シート1!$BO$2:$BP$49,2,FALSE))</f>
        <v/>
      </c>
      <c r="O209" s="741"/>
      <c r="P209" s="741"/>
      <c r="Q209" s="741"/>
      <c r="R209" s="716"/>
      <c r="S209" s="721"/>
      <c r="T209" s="715"/>
      <c r="U209" s="770"/>
      <c r="V209" s="771" t="s">
        <v>1833</v>
      </c>
      <c r="W209" s="772"/>
      <c r="X209" s="771" t="s">
        <v>1723</v>
      </c>
      <c r="Y209" s="772"/>
      <c r="Z209" s="771" t="s">
        <v>1833</v>
      </c>
      <c r="AA209" s="773"/>
      <c r="AB209" s="717"/>
      <c r="AC209" s="718"/>
      <c r="AD209" s="718"/>
      <c r="AE209" s="718"/>
      <c r="AF209" s="718"/>
      <c r="AG209" s="718"/>
      <c r="AH209" s="718"/>
      <c r="AI209" s="719"/>
      <c r="AJ209" s="715"/>
      <c r="AK209" s="723" t="str">
        <f t="shared" ref="AK209:AK272" si="12">IF(B209="","",AK$9)</f>
        <v/>
      </c>
      <c r="AL209" s="720"/>
      <c r="AM209" s="720"/>
      <c r="AN209" s="720"/>
      <c r="AO209" s="720"/>
      <c r="AP209" s="715"/>
      <c r="AQ209" s="715"/>
      <c r="AR209" s="715"/>
      <c r="AS209" s="715"/>
      <c r="AT209" s="741"/>
      <c r="AU209" s="741"/>
      <c r="AV209" s="742"/>
      <c r="AW209" s="743"/>
      <c r="AX209" s="742"/>
      <c r="AY209" s="743"/>
      <c r="AZ209" s="721"/>
      <c r="BA209" s="721"/>
      <c r="BB209" s="742"/>
      <c r="BC209" s="743"/>
      <c r="BD209" s="742"/>
      <c r="BE209" s="743"/>
      <c r="BF209" s="721"/>
      <c r="BG209" s="721"/>
      <c r="BH209" s="715"/>
      <c r="BI209" s="721"/>
      <c r="BJ209" s="721"/>
      <c r="BK209" s="721"/>
      <c r="BL209" s="721"/>
      <c r="BM209" s="715"/>
      <c r="BN209" s="721"/>
      <c r="BO209" s="721"/>
      <c r="BP209" s="721"/>
      <c r="BQ209" s="856"/>
      <c r="BR209" s="856"/>
    </row>
    <row r="210" spans="1:70" ht="30" customHeight="1">
      <c r="A210" s="640">
        <v>202</v>
      </c>
      <c r="B210" s="721"/>
      <c r="C210" s="721"/>
      <c r="D210" s="721"/>
      <c r="E210" s="744"/>
      <c r="F210" s="959" t="str">
        <f t="shared" si="10"/>
        <v/>
      </c>
      <c r="G210" s="960" t="str">
        <f t="shared" si="11"/>
        <v/>
      </c>
      <c r="H210" s="715"/>
      <c r="I210" s="715"/>
      <c r="J210" s="741"/>
      <c r="K210" s="741"/>
      <c r="L210" s="741"/>
      <c r="M210" s="741"/>
      <c r="N210" s="723" t="str">
        <f>IF(I210="","",VLOOKUP(I210,記入シート1!$BO$2:$BP$49,2,FALSE))</f>
        <v/>
      </c>
      <c r="O210" s="741"/>
      <c r="P210" s="741"/>
      <c r="Q210" s="741"/>
      <c r="R210" s="716"/>
      <c r="S210" s="721"/>
      <c r="T210" s="715"/>
      <c r="U210" s="770"/>
      <c r="V210" s="771" t="s">
        <v>1833</v>
      </c>
      <c r="W210" s="772"/>
      <c r="X210" s="771" t="s">
        <v>1723</v>
      </c>
      <c r="Y210" s="772"/>
      <c r="Z210" s="771" t="s">
        <v>1833</v>
      </c>
      <c r="AA210" s="773"/>
      <c r="AB210" s="717"/>
      <c r="AC210" s="718"/>
      <c r="AD210" s="718"/>
      <c r="AE210" s="718"/>
      <c r="AF210" s="718"/>
      <c r="AG210" s="718"/>
      <c r="AH210" s="718"/>
      <c r="AI210" s="719"/>
      <c r="AJ210" s="715"/>
      <c r="AK210" s="723" t="str">
        <f t="shared" si="12"/>
        <v/>
      </c>
      <c r="AL210" s="720"/>
      <c r="AM210" s="720"/>
      <c r="AN210" s="720"/>
      <c r="AO210" s="720"/>
      <c r="AP210" s="715"/>
      <c r="AQ210" s="715"/>
      <c r="AR210" s="715"/>
      <c r="AS210" s="715"/>
      <c r="AT210" s="741"/>
      <c r="AU210" s="741"/>
      <c r="AV210" s="742"/>
      <c r="AW210" s="743"/>
      <c r="AX210" s="742"/>
      <c r="AY210" s="743"/>
      <c r="AZ210" s="721"/>
      <c r="BA210" s="721"/>
      <c r="BB210" s="742"/>
      <c r="BC210" s="743"/>
      <c r="BD210" s="742"/>
      <c r="BE210" s="743"/>
      <c r="BF210" s="721"/>
      <c r="BG210" s="721"/>
      <c r="BH210" s="715"/>
      <c r="BI210" s="721"/>
      <c r="BJ210" s="721"/>
      <c r="BK210" s="721"/>
      <c r="BL210" s="721"/>
      <c r="BM210" s="715"/>
      <c r="BN210" s="721"/>
      <c r="BO210" s="721"/>
      <c r="BP210" s="721"/>
      <c r="BQ210" s="856"/>
      <c r="BR210" s="856"/>
    </row>
    <row r="211" spans="1:70" ht="30" customHeight="1">
      <c r="A211" s="640">
        <v>203</v>
      </c>
      <c r="B211" s="721"/>
      <c r="C211" s="721"/>
      <c r="D211" s="721"/>
      <c r="E211" s="744"/>
      <c r="F211" s="959" t="str">
        <f t="shared" si="10"/>
        <v/>
      </c>
      <c r="G211" s="960" t="str">
        <f t="shared" si="11"/>
        <v/>
      </c>
      <c r="H211" s="715"/>
      <c r="I211" s="715"/>
      <c r="J211" s="741"/>
      <c r="K211" s="741"/>
      <c r="L211" s="741"/>
      <c r="M211" s="741"/>
      <c r="N211" s="723" t="str">
        <f>IF(I211="","",VLOOKUP(I211,記入シート1!$BO$2:$BP$49,2,FALSE))</f>
        <v/>
      </c>
      <c r="O211" s="741"/>
      <c r="P211" s="741"/>
      <c r="Q211" s="741"/>
      <c r="R211" s="716"/>
      <c r="S211" s="721"/>
      <c r="T211" s="715"/>
      <c r="U211" s="770"/>
      <c r="V211" s="771" t="s">
        <v>1833</v>
      </c>
      <c r="W211" s="772"/>
      <c r="X211" s="771" t="s">
        <v>1723</v>
      </c>
      <c r="Y211" s="772"/>
      <c r="Z211" s="771" t="s">
        <v>1833</v>
      </c>
      <c r="AA211" s="773"/>
      <c r="AB211" s="717"/>
      <c r="AC211" s="718"/>
      <c r="AD211" s="718"/>
      <c r="AE211" s="718"/>
      <c r="AF211" s="718"/>
      <c r="AG211" s="718"/>
      <c r="AH211" s="718"/>
      <c r="AI211" s="719"/>
      <c r="AJ211" s="715"/>
      <c r="AK211" s="723" t="str">
        <f t="shared" si="12"/>
        <v/>
      </c>
      <c r="AL211" s="720"/>
      <c r="AM211" s="720"/>
      <c r="AN211" s="720"/>
      <c r="AO211" s="720"/>
      <c r="AP211" s="715"/>
      <c r="AQ211" s="715"/>
      <c r="AR211" s="715"/>
      <c r="AS211" s="715"/>
      <c r="AT211" s="741"/>
      <c r="AU211" s="741"/>
      <c r="AV211" s="742"/>
      <c r="AW211" s="743"/>
      <c r="AX211" s="742"/>
      <c r="AY211" s="743"/>
      <c r="AZ211" s="721"/>
      <c r="BA211" s="721"/>
      <c r="BB211" s="742"/>
      <c r="BC211" s="743"/>
      <c r="BD211" s="742"/>
      <c r="BE211" s="743"/>
      <c r="BF211" s="721"/>
      <c r="BG211" s="721"/>
      <c r="BH211" s="715"/>
      <c r="BI211" s="721"/>
      <c r="BJ211" s="721"/>
      <c r="BK211" s="721"/>
      <c r="BL211" s="721"/>
      <c r="BM211" s="715"/>
      <c r="BN211" s="721"/>
      <c r="BO211" s="721"/>
      <c r="BP211" s="721"/>
      <c r="BQ211" s="856"/>
      <c r="BR211" s="856"/>
    </row>
    <row r="212" spans="1:70" ht="30" customHeight="1">
      <c r="A212" s="640">
        <v>204</v>
      </c>
      <c r="B212" s="721"/>
      <c r="C212" s="721"/>
      <c r="D212" s="721"/>
      <c r="E212" s="744"/>
      <c r="F212" s="959" t="str">
        <f t="shared" si="10"/>
        <v/>
      </c>
      <c r="G212" s="960" t="str">
        <f t="shared" si="11"/>
        <v/>
      </c>
      <c r="H212" s="715"/>
      <c r="I212" s="715"/>
      <c r="J212" s="741"/>
      <c r="K212" s="741"/>
      <c r="L212" s="741"/>
      <c r="M212" s="741"/>
      <c r="N212" s="723" t="str">
        <f>IF(I212="","",VLOOKUP(I212,記入シート1!$BO$2:$BP$49,2,FALSE))</f>
        <v/>
      </c>
      <c r="O212" s="741"/>
      <c r="P212" s="741"/>
      <c r="Q212" s="741"/>
      <c r="R212" s="716"/>
      <c r="S212" s="721"/>
      <c r="T212" s="715"/>
      <c r="U212" s="770"/>
      <c r="V212" s="771" t="s">
        <v>1833</v>
      </c>
      <c r="W212" s="772"/>
      <c r="X212" s="771" t="s">
        <v>1723</v>
      </c>
      <c r="Y212" s="772"/>
      <c r="Z212" s="771" t="s">
        <v>1833</v>
      </c>
      <c r="AA212" s="773"/>
      <c r="AB212" s="717"/>
      <c r="AC212" s="718"/>
      <c r="AD212" s="718"/>
      <c r="AE212" s="718"/>
      <c r="AF212" s="718"/>
      <c r="AG212" s="718"/>
      <c r="AH212" s="718"/>
      <c r="AI212" s="719"/>
      <c r="AJ212" s="715"/>
      <c r="AK212" s="723" t="str">
        <f t="shared" si="12"/>
        <v/>
      </c>
      <c r="AL212" s="720"/>
      <c r="AM212" s="720"/>
      <c r="AN212" s="720"/>
      <c r="AO212" s="720"/>
      <c r="AP212" s="715"/>
      <c r="AQ212" s="715"/>
      <c r="AR212" s="715"/>
      <c r="AS212" s="715"/>
      <c r="AT212" s="741"/>
      <c r="AU212" s="741"/>
      <c r="AV212" s="742"/>
      <c r="AW212" s="743"/>
      <c r="AX212" s="742"/>
      <c r="AY212" s="743"/>
      <c r="AZ212" s="721"/>
      <c r="BA212" s="721"/>
      <c r="BB212" s="742"/>
      <c r="BC212" s="743"/>
      <c r="BD212" s="742"/>
      <c r="BE212" s="743"/>
      <c r="BF212" s="721"/>
      <c r="BG212" s="721"/>
      <c r="BH212" s="715"/>
      <c r="BI212" s="721"/>
      <c r="BJ212" s="721"/>
      <c r="BK212" s="721"/>
      <c r="BL212" s="721"/>
      <c r="BM212" s="715"/>
      <c r="BN212" s="721"/>
      <c r="BO212" s="721"/>
      <c r="BP212" s="721"/>
      <c r="BQ212" s="856"/>
      <c r="BR212" s="856"/>
    </row>
    <row r="213" spans="1:70" ht="30" customHeight="1">
      <c r="A213" s="640">
        <v>205</v>
      </c>
      <c r="B213" s="721"/>
      <c r="C213" s="721"/>
      <c r="D213" s="721"/>
      <c r="E213" s="744"/>
      <c r="F213" s="959" t="str">
        <f t="shared" si="10"/>
        <v/>
      </c>
      <c r="G213" s="960" t="str">
        <f t="shared" si="11"/>
        <v/>
      </c>
      <c r="H213" s="715"/>
      <c r="I213" s="715"/>
      <c r="J213" s="741"/>
      <c r="K213" s="741"/>
      <c r="L213" s="741"/>
      <c r="M213" s="741"/>
      <c r="N213" s="723" t="str">
        <f>IF(I213="","",VLOOKUP(I213,記入シート1!$BO$2:$BP$49,2,FALSE))</f>
        <v/>
      </c>
      <c r="O213" s="741"/>
      <c r="P213" s="741"/>
      <c r="Q213" s="741"/>
      <c r="R213" s="716"/>
      <c r="S213" s="721"/>
      <c r="T213" s="715"/>
      <c r="U213" s="770"/>
      <c r="V213" s="771" t="s">
        <v>1833</v>
      </c>
      <c r="W213" s="772"/>
      <c r="X213" s="771" t="s">
        <v>1723</v>
      </c>
      <c r="Y213" s="772"/>
      <c r="Z213" s="771" t="s">
        <v>1833</v>
      </c>
      <c r="AA213" s="773"/>
      <c r="AB213" s="717"/>
      <c r="AC213" s="718"/>
      <c r="AD213" s="718"/>
      <c r="AE213" s="718"/>
      <c r="AF213" s="718"/>
      <c r="AG213" s="718"/>
      <c r="AH213" s="718"/>
      <c r="AI213" s="719"/>
      <c r="AJ213" s="715"/>
      <c r="AK213" s="723" t="str">
        <f t="shared" si="12"/>
        <v/>
      </c>
      <c r="AL213" s="720"/>
      <c r="AM213" s="720"/>
      <c r="AN213" s="720"/>
      <c r="AO213" s="720"/>
      <c r="AP213" s="715"/>
      <c r="AQ213" s="715"/>
      <c r="AR213" s="715"/>
      <c r="AS213" s="715"/>
      <c r="AT213" s="741"/>
      <c r="AU213" s="741"/>
      <c r="AV213" s="742"/>
      <c r="AW213" s="743"/>
      <c r="AX213" s="742"/>
      <c r="AY213" s="743"/>
      <c r="AZ213" s="721"/>
      <c r="BA213" s="721"/>
      <c r="BB213" s="742"/>
      <c r="BC213" s="743"/>
      <c r="BD213" s="742"/>
      <c r="BE213" s="743"/>
      <c r="BF213" s="721"/>
      <c r="BG213" s="721"/>
      <c r="BH213" s="715"/>
      <c r="BI213" s="721"/>
      <c r="BJ213" s="721"/>
      <c r="BK213" s="721"/>
      <c r="BL213" s="721"/>
      <c r="BM213" s="715"/>
      <c r="BN213" s="721"/>
      <c r="BO213" s="721"/>
      <c r="BP213" s="721"/>
      <c r="BQ213" s="856"/>
      <c r="BR213" s="856"/>
    </row>
    <row r="214" spans="1:70" ht="30" customHeight="1">
      <c r="A214" s="640">
        <v>206</v>
      </c>
      <c r="B214" s="721"/>
      <c r="C214" s="721"/>
      <c r="D214" s="721"/>
      <c r="E214" s="744"/>
      <c r="F214" s="959" t="str">
        <f t="shared" si="10"/>
        <v/>
      </c>
      <c r="G214" s="960" t="str">
        <f t="shared" si="11"/>
        <v/>
      </c>
      <c r="H214" s="715"/>
      <c r="I214" s="715"/>
      <c r="J214" s="741"/>
      <c r="K214" s="741"/>
      <c r="L214" s="741"/>
      <c r="M214" s="741"/>
      <c r="N214" s="723" t="str">
        <f>IF(I214="","",VLOOKUP(I214,記入シート1!$BO$2:$BP$49,2,FALSE))</f>
        <v/>
      </c>
      <c r="O214" s="741"/>
      <c r="P214" s="741"/>
      <c r="Q214" s="741"/>
      <c r="R214" s="716"/>
      <c r="S214" s="721"/>
      <c r="T214" s="715"/>
      <c r="U214" s="770"/>
      <c r="V214" s="771" t="s">
        <v>1833</v>
      </c>
      <c r="W214" s="772"/>
      <c r="X214" s="771" t="s">
        <v>1723</v>
      </c>
      <c r="Y214" s="772"/>
      <c r="Z214" s="771" t="s">
        <v>1833</v>
      </c>
      <c r="AA214" s="773"/>
      <c r="AB214" s="717"/>
      <c r="AC214" s="718"/>
      <c r="AD214" s="718"/>
      <c r="AE214" s="718"/>
      <c r="AF214" s="718"/>
      <c r="AG214" s="718"/>
      <c r="AH214" s="718"/>
      <c r="AI214" s="719"/>
      <c r="AJ214" s="715"/>
      <c r="AK214" s="723" t="str">
        <f t="shared" si="12"/>
        <v/>
      </c>
      <c r="AL214" s="720"/>
      <c r="AM214" s="720"/>
      <c r="AN214" s="720"/>
      <c r="AO214" s="720"/>
      <c r="AP214" s="715"/>
      <c r="AQ214" s="715"/>
      <c r="AR214" s="715"/>
      <c r="AS214" s="715"/>
      <c r="AT214" s="741"/>
      <c r="AU214" s="741"/>
      <c r="AV214" s="742"/>
      <c r="AW214" s="743"/>
      <c r="AX214" s="742"/>
      <c r="AY214" s="743"/>
      <c r="AZ214" s="721"/>
      <c r="BA214" s="721"/>
      <c r="BB214" s="742"/>
      <c r="BC214" s="743"/>
      <c r="BD214" s="742"/>
      <c r="BE214" s="743"/>
      <c r="BF214" s="721"/>
      <c r="BG214" s="721"/>
      <c r="BH214" s="715"/>
      <c r="BI214" s="721"/>
      <c r="BJ214" s="721"/>
      <c r="BK214" s="721"/>
      <c r="BL214" s="721"/>
      <c r="BM214" s="715"/>
      <c r="BN214" s="721"/>
      <c r="BO214" s="721"/>
      <c r="BP214" s="721"/>
      <c r="BQ214" s="856"/>
      <c r="BR214" s="856"/>
    </row>
    <row r="215" spans="1:70" ht="30" customHeight="1">
      <c r="A215" s="640">
        <v>207</v>
      </c>
      <c r="B215" s="721"/>
      <c r="C215" s="721"/>
      <c r="D215" s="721"/>
      <c r="E215" s="744"/>
      <c r="F215" s="959" t="str">
        <f t="shared" si="10"/>
        <v/>
      </c>
      <c r="G215" s="960" t="str">
        <f t="shared" si="11"/>
        <v/>
      </c>
      <c r="H215" s="715"/>
      <c r="I215" s="715"/>
      <c r="J215" s="741"/>
      <c r="K215" s="741"/>
      <c r="L215" s="741"/>
      <c r="M215" s="741"/>
      <c r="N215" s="723" t="str">
        <f>IF(I215="","",VLOOKUP(I215,記入シート1!$BO$2:$BP$49,2,FALSE))</f>
        <v/>
      </c>
      <c r="O215" s="741"/>
      <c r="P215" s="741"/>
      <c r="Q215" s="741"/>
      <c r="R215" s="716"/>
      <c r="S215" s="721"/>
      <c r="T215" s="715"/>
      <c r="U215" s="770"/>
      <c r="V215" s="771" t="s">
        <v>1833</v>
      </c>
      <c r="W215" s="772"/>
      <c r="X215" s="771" t="s">
        <v>1723</v>
      </c>
      <c r="Y215" s="772"/>
      <c r="Z215" s="771" t="s">
        <v>1833</v>
      </c>
      <c r="AA215" s="773"/>
      <c r="AB215" s="717"/>
      <c r="AC215" s="718"/>
      <c r="AD215" s="718"/>
      <c r="AE215" s="718"/>
      <c r="AF215" s="718"/>
      <c r="AG215" s="718"/>
      <c r="AH215" s="718"/>
      <c r="AI215" s="719"/>
      <c r="AJ215" s="715"/>
      <c r="AK215" s="723" t="str">
        <f t="shared" si="12"/>
        <v/>
      </c>
      <c r="AL215" s="720"/>
      <c r="AM215" s="720"/>
      <c r="AN215" s="720"/>
      <c r="AO215" s="720"/>
      <c r="AP215" s="715"/>
      <c r="AQ215" s="715"/>
      <c r="AR215" s="715"/>
      <c r="AS215" s="715"/>
      <c r="AT215" s="741"/>
      <c r="AU215" s="741"/>
      <c r="AV215" s="742"/>
      <c r="AW215" s="743"/>
      <c r="AX215" s="742"/>
      <c r="AY215" s="743"/>
      <c r="AZ215" s="721"/>
      <c r="BA215" s="721"/>
      <c r="BB215" s="742"/>
      <c r="BC215" s="743"/>
      <c r="BD215" s="742"/>
      <c r="BE215" s="743"/>
      <c r="BF215" s="721"/>
      <c r="BG215" s="721"/>
      <c r="BH215" s="715"/>
      <c r="BI215" s="721"/>
      <c r="BJ215" s="721"/>
      <c r="BK215" s="721"/>
      <c r="BL215" s="721"/>
      <c r="BM215" s="715"/>
      <c r="BN215" s="721"/>
      <c r="BO215" s="721"/>
      <c r="BP215" s="721"/>
      <c r="BQ215" s="856"/>
      <c r="BR215" s="856"/>
    </row>
    <row r="216" spans="1:70" ht="30" customHeight="1">
      <c r="A216" s="640">
        <v>208</v>
      </c>
      <c r="B216" s="721"/>
      <c r="C216" s="721"/>
      <c r="D216" s="721"/>
      <c r="E216" s="744"/>
      <c r="F216" s="959" t="str">
        <f t="shared" si="10"/>
        <v/>
      </c>
      <c r="G216" s="960" t="str">
        <f t="shared" si="11"/>
        <v/>
      </c>
      <c r="H216" s="715"/>
      <c r="I216" s="715"/>
      <c r="J216" s="741"/>
      <c r="K216" s="741"/>
      <c r="L216" s="741"/>
      <c r="M216" s="741"/>
      <c r="N216" s="723" t="str">
        <f>IF(I216="","",VLOOKUP(I216,記入シート1!$BO$2:$BP$49,2,FALSE))</f>
        <v/>
      </c>
      <c r="O216" s="741"/>
      <c r="P216" s="741"/>
      <c r="Q216" s="741"/>
      <c r="R216" s="716"/>
      <c r="S216" s="721"/>
      <c r="T216" s="715"/>
      <c r="U216" s="770"/>
      <c r="V216" s="771" t="s">
        <v>1833</v>
      </c>
      <c r="W216" s="772"/>
      <c r="X216" s="771" t="s">
        <v>1723</v>
      </c>
      <c r="Y216" s="772"/>
      <c r="Z216" s="771" t="s">
        <v>1833</v>
      </c>
      <c r="AA216" s="773"/>
      <c r="AB216" s="717"/>
      <c r="AC216" s="718"/>
      <c r="AD216" s="718"/>
      <c r="AE216" s="718"/>
      <c r="AF216" s="718"/>
      <c r="AG216" s="718"/>
      <c r="AH216" s="718"/>
      <c r="AI216" s="719"/>
      <c r="AJ216" s="715"/>
      <c r="AK216" s="723" t="str">
        <f t="shared" si="12"/>
        <v/>
      </c>
      <c r="AL216" s="720"/>
      <c r="AM216" s="720"/>
      <c r="AN216" s="720"/>
      <c r="AO216" s="720"/>
      <c r="AP216" s="715"/>
      <c r="AQ216" s="715"/>
      <c r="AR216" s="715"/>
      <c r="AS216" s="715"/>
      <c r="AT216" s="741"/>
      <c r="AU216" s="741"/>
      <c r="AV216" s="742"/>
      <c r="AW216" s="743"/>
      <c r="AX216" s="742"/>
      <c r="AY216" s="743"/>
      <c r="AZ216" s="721"/>
      <c r="BA216" s="721"/>
      <c r="BB216" s="742"/>
      <c r="BC216" s="743"/>
      <c r="BD216" s="742"/>
      <c r="BE216" s="743"/>
      <c r="BF216" s="721"/>
      <c r="BG216" s="721"/>
      <c r="BH216" s="715"/>
      <c r="BI216" s="721"/>
      <c r="BJ216" s="721"/>
      <c r="BK216" s="721"/>
      <c r="BL216" s="721"/>
      <c r="BM216" s="715"/>
      <c r="BN216" s="721"/>
      <c r="BO216" s="721"/>
      <c r="BP216" s="721"/>
      <c r="BQ216" s="856"/>
      <c r="BR216" s="856"/>
    </row>
    <row r="217" spans="1:70" ht="30" customHeight="1">
      <c r="A217" s="640">
        <v>209</v>
      </c>
      <c r="B217" s="721"/>
      <c r="C217" s="721"/>
      <c r="D217" s="721"/>
      <c r="E217" s="744"/>
      <c r="F217" s="959" t="str">
        <f t="shared" si="10"/>
        <v/>
      </c>
      <c r="G217" s="960" t="str">
        <f t="shared" si="11"/>
        <v/>
      </c>
      <c r="H217" s="715"/>
      <c r="I217" s="715"/>
      <c r="J217" s="741"/>
      <c r="K217" s="741"/>
      <c r="L217" s="741"/>
      <c r="M217" s="741"/>
      <c r="N217" s="723" t="str">
        <f>IF(I217="","",VLOOKUP(I217,記入シート1!$BO$2:$BP$49,2,FALSE))</f>
        <v/>
      </c>
      <c r="O217" s="741"/>
      <c r="P217" s="741"/>
      <c r="Q217" s="741"/>
      <c r="R217" s="716"/>
      <c r="S217" s="721"/>
      <c r="T217" s="715"/>
      <c r="U217" s="770"/>
      <c r="V217" s="771" t="s">
        <v>1833</v>
      </c>
      <c r="W217" s="772"/>
      <c r="X217" s="771" t="s">
        <v>1723</v>
      </c>
      <c r="Y217" s="772"/>
      <c r="Z217" s="771" t="s">
        <v>1833</v>
      </c>
      <c r="AA217" s="773"/>
      <c r="AB217" s="717"/>
      <c r="AC217" s="718"/>
      <c r="AD217" s="718"/>
      <c r="AE217" s="718"/>
      <c r="AF217" s="718"/>
      <c r="AG217" s="718"/>
      <c r="AH217" s="718"/>
      <c r="AI217" s="719"/>
      <c r="AJ217" s="715"/>
      <c r="AK217" s="723" t="str">
        <f t="shared" si="12"/>
        <v/>
      </c>
      <c r="AL217" s="720"/>
      <c r="AM217" s="720"/>
      <c r="AN217" s="720"/>
      <c r="AO217" s="720"/>
      <c r="AP217" s="715"/>
      <c r="AQ217" s="715"/>
      <c r="AR217" s="715"/>
      <c r="AS217" s="715"/>
      <c r="AT217" s="741"/>
      <c r="AU217" s="741"/>
      <c r="AV217" s="742"/>
      <c r="AW217" s="743"/>
      <c r="AX217" s="742"/>
      <c r="AY217" s="743"/>
      <c r="AZ217" s="721"/>
      <c r="BA217" s="721"/>
      <c r="BB217" s="742"/>
      <c r="BC217" s="743"/>
      <c r="BD217" s="742"/>
      <c r="BE217" s="743"/>
      <c r="BF217" s="721"/>
      <c r="BG217" s="721"/>
      <c r="BH217" s="715"/>
      <c r="BI217" s="721"/>
      <c r="BJ217" s="721"/>
      <c r="BK217" s="721"/>
      <c r="BL217" s="721"/>
      <c r="BM217" s="715"/>
      <c r="BN217" s="721"/>
      <c r="BO217" s="721"/>
      <c r="BP217" s="721"/>
      <c r="BQ217" s="856"/>
      <c r="BR217" s="856"/>
    </row>
    <row r="218" spans="1:70" ht="30" customHeight="1">
      <c r="A218" s="640">
        <v>210</v>
      </c>
      <c r="B218" s="721"/>
      <c r="C218" s="721"/>
      <c r="D218" s="721"/>
      <c r="E218" s="744"/>
      <c r="F218" s="959" t="str">
        <f t="shared" si="10"/>
        <v/>
      </c>
      <c r="G218" s="960" t="str">
        <f t="shared" si="11"/>
        <v/>
      </c>
      <c r="H218" s="715"/>
      <c r="I218" s="715"/>
      <c r="J218" s="741"/>
      <c r="K218" s="741"/>
      <c r="L218" s="741"/>
      <c r="M218" s="741"/>
      <c r="N218" s="723" t="str">
        <f>IF(I218="","",VLOOKUP(I218,記入シート1!$BO$2:$BP$49,2,FALSE))</f>
        <v/>
      </c>
      <c r="O218" s="741"/>
      <c r="P218" s="741"/>
      <c r="Q218" s="741"/>
      <c r="R218" s="716"/>
      <c r="S218" s="721"/>
      <c r="T218" s="715"/>
      <c r="U218" s="770"/>
      <c r="V218" s="771" t="s">
        <v>1833</v>
      </c>
      <c r="W218" s="772"/>
      <c r="X218" s="771" t="s">
        <v>1723</v>
      </c>
      <c r="Y218" s="772"/>
      <c r="Z218" s="771" t="s">
        <v>1833</v>
      </c>
      <c r="AA218" s="773"/>
      <c r="AB218" s="717"/>
      <c r="AC218" s="718"/>
      <c r="AD218" s="718"/>
      <c r="AE218" s="718"/>
      <c r="AF218" s="718"/>
      <c r="AG218" s="718"/>
      <c r="AH218" s="718"/>
      <c r="AI218" s="719"/>
      <c r="AJ218" s="715"/>
      <c r="AK218" s="723" t="str">
        <f t="shared" si="12"/>
        <v/>
      </c>
      <c r="AL218" s="720"/>
      <c r="AM218" s="720"/>
      <c r="AN218" s="720"/>
      <c r="AO218" s="720"/>
      <c r="AP218" s="715"/>
      <c r="AQ218" s="715"/>
      <c r="AR218" s="715"/>
      <c r="AS218" s="715"/>
      <c r="AT218" s="741"/>
      <c r="AU218" s="741"/>
      <c r="AV218" s="742"/>
      <c r="AW218" s="743"/>
      <c r="AX218" s="742"/>
      <c r="AY218" s="743"/>
      <c r="AZ218" s="721"/>
      <c r="BA218" s="721"/>
      <c r="BB218" s="742"/>
      <c r="BC218" s="743"/>
      <c r="BD218" s="742"/>
      <c r="BE218" s="743"/>
      <c r="BF218" s="721"/>
      <c r="BG218" s="721"/>
      <c r="BH218" s="715"/>
      <c r="BI218" s="721"/>
      <c r="BJ218" s="721"/>
      <c r="BK218" s="721"/>
      <c r="BL218" s="721"/>
      <c r="BM218" s="715"/>
      <c r="BN218" s="721"/>
      <c r="BO218" s="721"/>
      <c r="BP218" s="721"/>
      <c r="BQ218" s="856"/>
      <c r="BR218" s="856"/>
    </row>
    <row r="219" spans="1:70" ht="30" customHeight="1">
      <c r="A219" s="640">
        <v>211</v>
      </c>
      <c r="B219" s="721"/>
      <c r="C219" s="721"/>
      <c r="D219" s="721"/>
      <c r="E219" s="744"/>
      <c r="F219" s="959" t="str">
        <f t="shared" si="10"/>
        <v/>
      </c>
      <c r="G219" s="960" t="str">
        <f t="shared" si="11"/>
        <v/>
      </c>
      <c r="H219" s="715"/>
      <c r="I219" s="715"/>
      <c r="J219" s="741"/>
      <c r="K219" s="741"/>
      <c r="L219" s="741"/>
      <c r="M219" s="741"/>
      <c r="N219" s="723" t="str">
        <f>IF(I219="","",VLOOKUP(I219,記入シート1!$BO$2:$BP$49,2,FALSE))</f>
        <v/>
      </c>
      <c r="O219" s="741"/>
      <c r="P219" s="741"/>
      <c r="Q219" s="741"/>
      <c r="R219" s="716"/>
      <c r="S219" s="721"/>
      <c r="T219" s="715"/>
      <c r="U219" s="770"/>
      <c r="V219" s="771" t="s">
        <v>1833</v>
      </c>
      <c r="W219" s="772"/>
      <c r="X219" s="771" t="s">
        <v>1723</v>
      </c>
      <c r="Y219" s="772"/>
      <c r="Z219" s="771" t="s">
        <v>1833</v>
      </c>
      <c r="AA219" s="773"/>
      <c r="AB219" s="717"/>
      <c r="AC219" s="718"/>
      <c r="AD219" s="718"/>
      <c r="AE219" s="718"/>
      <c r="AF219" s="718"/>
      <c r="AG219" s="718"/>
      <c r="AH219" s="718"/>
      <c r="AI219" s="719"/>
      <c r="AJ219" s="715"/>
      <c r="AK219" s="723" t="str">
        <f t="shared" si="12"/>
        <v/>
      </c>
      <c r="AL219" s="720"/>
      <c r="AM219" s="720"/>
      <c r="AN219" s="720"/>
      <c r="AO219" s="720"/>
      <c r="AP219" s="715"/>
      <c r="AQ219" s="715"/>
      <c r="AR219" s="715"/>
      <c r="AS219" s="715"/>
      <c r="AT219" s="741"/>
      <c r="AU219" s="741"/>
      <c r="AV219" s="742"/>
      <c r="AW219" s="743"/>
      <c r="AX219" s="742"/>
      <c r="AY219" s="743"/>
      <c r="AZ219" s="721"/>
      <c r="BA219" s="721"/>
      <c r="BB219" s="742"/>
      <c r="BC219" s="743"/>
      <c r="BD219" s="742"/>
      <c r="BE219" s="743"/>
      <c r="BF219" s="721"/>
      <c r="BG219" s="721"/>
      <c r="BH219" s="715"/>
      <c r="BI219" s="721"/>
      <c r="BJ219" s="721"/>
      <c r="BK219" s="721"/>
      <c r="BL219" s="721"/>
      <c r="BM219" s="715"/>
      <c r="BN219" s="721"/>
      <c r="BO219" s="721"/>
      <c r="BP219" s="721"/>
      <c r="BQ219" s="856"/>
      <c r="BR219" s="856"/>
    </row>
    <row r="220" spans="1:70" ht="30" customHeight="1">
      <c r="A220" s="640">
        <v>212</v>
      </c>
      <c r="B220" s="721"/>
      <c r="C220" s="721"/>
      <c r="D220" s="721"/>
      <c r="E220" s="744"/>
      <c r="F220" s="959" t="str">
        <f t="shared" si="10"/>
        <v/>
      </c>
      <c r="G220" s="960" t="str">
        <f t="shared" si="11"/>
        <v/>
      </c>
      <c r="H220" s="715"/>
      <c r="I220" s="715"/>
      <c r="J220" s="741"/>
      <c r="K220" s="741"/>
      <c r="L220" s="741"/>
      <c r="M220" s="741"/>
      <c r="N220" s="723" t="str">
        <f>IF(I220="","",VLOOKUP(I220,記入シート1!$BO$2:$BP$49,2,FALSE))</f>
        <v/>
      </c>
      <c r="O220" s="741"/>
      <c r="P220" s="741"/>
      <c r="Q220" s="741"/>
      <c r="R220" s="716"/>
      <c r="S220" s="721"/>
      <c r="T220" s="715"/>
      <c r="U220" s="770"/>
      <c r="V220" s="771" t="s">
        <v>1833</v>
      </c>
      <c r="W220" s="772"/>
      <c r="X220" s="771" t="s">
        <v>1723</v>
      </c>
      <c r="Y220" s="772"/>
      <c r="Z220" s="771" t="s">
        <v>1833</v>
      </c>
      <c r="AA220" s="773"/>
      <c r="AB220" s="717"/>
      <c r="AC220" s="718"/>
      <c r="AD220" s="718"/>
      <c r="AE220" s="718"/>
      <c r="AF220" s="718"/>
      <c r="AG220" s="718"/>
      <c r="AH220" s="718"/>
      <c r="AI220" s="719"/>
      <c r="AJ220" s="715"/>
      <c r="AK220" s="723" t="str">
        <f t="shared" si="12"/>
        <v/>
      </c>
      <c r="AL220" s="720"/>
      <c r="AM220" s="720"/>
      <c r="AN220" s="720"/>
      <c r="AO220" s="720"/>
      <c r="AP220" s="715"/>
      <c r="AQ220" s="715"/>
      <c r="AR220" s="715"/>
      <c r="AS220" s="715"/>
      <c r="AT220" s="741"/>
      <c r="AU220" s="741"/>
      <c r="AV220" s="742"/>
      <c r="AW220" s="743"/>
      <c r="AX220" s="742"/>
      <c r="AY220" s="743"/>
      <c r="AZ220" s="721"/>
      <c r="BA220" s="721"/>
      <c r="BB220" s="742"/>
      <c r="BC220" s="743"/>
      <c r="BD220" s="742"/>
      <c r="BE220" s="743"/>
      <c r="BF220" s="721"/>
      <c r="BG220" s="721"/>
      <c r="BH220" s="715"/>
      <c r="BI220" s="721"/>
      <c r="BJ220" s="721"/>
      <c r="BK220" s="721"/>
      <c r="BL220" s="721"/>
      <c r="BM220" s="715"/>
      <c r="BN220" s="721"/>
      <c r="BO220" s="721"/>
      <c r="BP220" s="721"/>
      <c r="BQ220" s="856"/>
      <c r="BR220" s="856"/>
    </row>
    <row r="221" spans="1:70" ht="30" customHeight="1">
      <c r="A221" s="640">
        <v>213</v>
      </c>
      <c r="B221" s="721"/>
      <c r="C221" s="721"/>
      <c r="D221" s="721"/>
      <c r="E221" s="744"/>
      <c r="F221" s="959" t="str">
        <f t="shared" si="10"/>
        <v/>
      </c>
      <c r="G221" s="960" t="str">
        <f t="shared" si="11"/>
        <v/>
      </c>
      <c r="H221" s="715"/>
      <c r="I221" s="715"/>
      <c r="J221" s="741"/>
      <c r="K221" s="741"/>
      <c r="L221" s="741"/>
      <c r="M221" s="741"/>
      <c r="N221" s="723" t="str">
        <f>IF(I221="","",VLOOKUP(I221,記入シート1!$BO$2:$BP$49,2,FALSE))</f>
        <v/>
      </c>
      <c r="O221" s="741"/>
      <c r="P221" s="741"/>
      <c r="Q221" s="741"/>
      <c r="R221" s="716"/>
      <c r="S221" s="721"/>
      <c r="T221" s="715"/>
      <c r="U221" s="770"/>
      <c r="V221" s="771" t="s">
        <v>1833</v>
      </c>
      <c r="W221" s="772"/>
      <c r="X221" s="771" t="s">
        <v>1723</v>
      </c>
      <c r="Y221" s="772"/>
      <c r="Z221" s="771" t="s">
        <v>1833</v>
      </c>
      <c r="AA221" s="773"/>
      <c r="AB221" s="717"/>
      <c r="AC221" s="718"/>
      <c r="AD221" s="718"/>
      <c r="AE221" s="718"/>
      <c r="AF221" s="718"/>
      <c r="AG221" s="718"/>
      <c r="AH221" s="718"/>
      <c r="AI221" s="719"/>
      <c r="AJ221" s="715"/>
      <c r="AK221" s="723" t="str">
        <f t="shared" si="12"/>
        <v/>
      </c>
      <c r="AL221" s="720"/>
      <c r="AM221" s="720"/>
      <c r="AN221" s="720"/>
      <c r="AO221" s="720"/>
      <c r="AP221" s="715"/>
      <c r="AQ221" s="715"/>
      <c r="AR221" s="715"/>
      <c r="AS221" s="715"/>
      <c r="AT221" s="741"/>
      <c r="AU221" s="741"/>
      <c r="AV221" s="742"/>
      <c r="AW221" s="743"/>
      <c r="AX221" s="742"/>
      <c r="AY221" s="743"/>
      <c r="AZ221" s="721"/>
      <c r="BA221" s="721"/>
      <c r="BB221" s="742"/>
      <c r="BC221" s="743"/>
      <c r="BD221" s="742"/>
      <c r="BE221" s="743"/>
      <c r="BF221" s="721"/>
      <c r="BG221" s="721"/>
      <c r="BH221" s="715"/>
      <c r="BI221" s="721"/>
      <c r="BJ221" s="721"/>
      <c r="BK221" s="721"/>
      <c r="BL221" s="721"/>
      <c r="BM221" s="715"/>
      <c r="BN221" s="721"/>
      <c r="BO221" s="721"/>
      <c r="BP221" s="721"/>
      <c r="BQ221" s="856"/>
      <c r="BR221" s="856"/>
    </row>
    <row r="222" spans="1:70" ht="30" customHeight="1">
      <c r="A222" s="640">
        <v>214</v>
      </c>
      <c r="B222" s="721"/>
      <c r="C222" s="721"/>
      <c r="D222" s="721"/>
      <c r="E222" s="744"/>
      <c r="F222" s="959" t="str">
        <f t="shared" si="10"/>
        <v/>
      </c>
      <c r="G222" s="960" t="str">
        <f t="shared" si="11"/>
        <v/>
      </c>
      <c r="H222" s="715"/>
      <c r="I222" s="715"/>
      <c r="J222" s="741"/>
      <c r="K222" s="741"/>
      <c r="L222" s="741"/>
      <c r="M222" s="741"/>
      <c r="N222" s="723" t="str">
        <f>IF(I222="","",VLOOKUP(I222,記入シート1!$BO$2:$BP$49,2,FALSE))</f>
        <v/>
      </c>
      <c r="O222" s="741"/>
      <c r="P222" s="741"/>
      <c r="Q222" s="741"/>
      <c r="R222" s="716"/>
      <c r="S222" s="721"/>
      <c r="T222" s="715"/>
      <c r="U222" s="770"/>
      <c r="V222" s="771" t="s">
        <v>1833</v>
      </c>
      <c r="W222" s="772"/>
      <c r="X222" s="771" t="s">
        <v>1723</v>
      </c>
      <c r="Y222" s="772"/>
      <c r="Z222" s="771" t="s">
        <v>1833</v>
      </c>
      <c r="AA222" s="773"/>
      <c r="AB222" s="717"/>
      <c r="AC222" s="718"/>
      <c r="AD222" s="718"/>
      <c r="AE222" s="718"/>
      <c r="AF222" s="718"/>
      <c r="AG222" s="718"/>
      <c r="AH222" s="718"/>
      <c r="AI222" s="719"/>
      <c r="AJ222" s="715"/>
      <c r="AK222" s="723" t="str">
        <f t="shared" si="12"/>
        <v/>
      </c>
      <c r="AL222" s="720"/>
      <c r="AM222" s="720"/>
      <c r="AN222" s="720"/>
      <c r="AO222" s="720"/>
      <c r="AP222" s="715"/>
      <c r="AQ222" s="715"/>
      <c r="AR222" s="715"/>
      <c r="AS222" s="715"/>
      <c r="AT222" s="741"/>
      <c r="AU222" s="741"/>
      <c r="AV222" s="742"/>
      <c r="AW222" s="743"/>
      <c r="AX222" s="742"/>
      <c r="AY222" s="743"/>
      <c r="AZ222" s="721"/>
      <c r="BA222" s="721"/>
      <c r="BB222" s="742"/>
      <c r="BC222" s="743"/>
      <c r="BD222" s="742"/>
      <c r="BE222" s="743"/>
      <c r="BF222" s="721"/>
      <c r="BG222" s="721"/>
      <c r="BH222" s="715"/>
      <c r="BI222" s="721"/>
      <c r="BJ222" s="721"/>
      <c r="BK222" s="721"/>
      <c r="BL222" s="721"/>
      <c r="BM222" s="715"/>
      <c r="BN222" s="721"/>
      <c r="BO222" s="721"/>
      <c r="BP222" s="721"/>
      <c r="BQ222" s="856"/>
      <c r="BR222" s="856"/>
    </row>
    <row r="223" spans="1:70" ht="30" customHeight="1">
      <c r="A223" s="640">
        <v>215</v>
      </c>
      <c r="B223" s="721"/>
      <c r="C223" s="721"/>
      <c r="D223" s="721"/>
      <c r="E223" s="744"/>
      <c r="F223" s="959" t="str">
        <f t="shared" si="10"/>
        <v/>
      </c>
      <c r="G223" s="960" t="str">
        <f t="shared" si="11"/>
        <v/>
      </c>
      <c r="H223" s="715"/>
      <c r="I223" s="715"/>
      <c r="J223" s="741"/>
      <c r="K223" s="741"/>
      <c r="L223" s="741"/>
      <c r="M223" s="741"/>
      <c r="N223" s="723" t="str">
        <f>IF(I223="","",VLOOKUP(I223,記入シート1!$BO$2:$BP$49,2,FALSE))</f>
        <v/>
      </c>
      <c r="O223" s="741"/>
      <c r="P223" s="741"/>
      <c r="Q223" s="741"/>
      <c r="R223" s="716"/>
      <c r="S223" s="721"/>
      <c r="T223" s="715"/>
      <c r="U223" s="770"/>
      <c r="V223" s="771" t="s">
        <v>1833</v>
      </c>
      <c r="W223" s="772"/>
      <c r="X223" s="771" t="s">
        <v>1723</v>
      </c>
      <c r="Y223" s="772"/>
      <c r="Z223" s="771" t="s">
        <v>1833</v>
      </c>
      <c r="AA223" s="773"/>
      <c r="AB223" s="717"/>
      <c r="AC223" s="718"/>
      <c r="AD223" s="718"/>
      <c r="AE223" s="718"/>
      <c r="AF223" s="718"/>
      <c r="AG223" s="718"/>
      <c r="AH223" s="718"/>
      <c r="AI223" s="719"/>
      <c r="AJ223" s="715"/>
      <c r="AK223" s="723" t="str">
        <f t="shared" si="12"/>
        <v/>
      </c>
      <c r="AL223" s="720"/>
      <c r="AM223" s="720"/>
      <c r="AN223" s="720"/>
      <c r="AO223" s="720"/>
      <c r="AP223" s="715"/>
      <c r="AQ223" s="715"/>
      <c r="AR223" s="715"/>
      <c r="AS223" s="715"/>
      <c r="AT223" s="741"/>
      <c r="AU223" s="741"/>
      <c r="AV223" s="742"/>
      <c r="AW223" s="743"/>
      <c r="AX223" s="742"/>
      <c r="AY223" s="743"/>
      <c r="AZ223" s="721"/>
      <c r="BA223" s="721"/>
      <c r="BB223" s="742"/>
      <c r="BC223" s="743"/>
      <c r="BD223" s="742"/>
      <c r="BE223" s="743"/>
      <c r="BF223" s="721"/>
      <c r="BG223" s="721"/>
      <c r="BH223" s="715"/>
      <c r="BI223" s="721"/>
      <c r="BJ223" s="721"/>
      <c r="BK223" s="721"/>
      <c r="BL223" s="721"/>
      <c r="BM223" s="715"/>
      <c r="BN223" s="721"/>
      <c r="BO223" s="721"/>
      <c r="BP223" s="721"/>
      <c r="BQ223" s="856"/>
      <c r="BR223" s="856"/>
    </row>
    <row r="224" spans="1:70" ht="30" customHeight="1">
      <c r="A224" s="640">
        <v>216</v>
      </c>
      <c r="B224" s="721"/>
      <c r="C224" s="721"/>
      <c r="D224" s="721"/>
      <c r="E224" s="744"/>
      <c r="F224" s="959" t="str">
        <f t="shared" si="10"/>
        <v/>
      </c>
      <c r="G224" s="960" t="str">
        <f t="shared" si="11"/>
        <v/>
      </c>
      <c r="H224" s="715"/>
      <c r="I224" s="715"/>
      <c r="J224" s="741"/>
      <c r="K224" s="741"/>
      <c r="L224" s="741"/>
      <c r="M224" s="741"/>
      <c r="N224" s="723" t="str">
        <f>IF(I224="","",VLOOKUP(I224,記入シート1!$BO$2:$BP$49,2,FALSE))</f>
        <v/>
      </c>
      <c r="O224" s="741"/>
      <c r="P224" s="741"/>
      <c r="Q224" s="741"/>
      <c r="R224" s="716"/>
      <c r="S224" s="721"/>
      <c r="T224" s="715"/>
      <c r="U224" s="770"/>
      <c r="V224" s="771" t="s">
        <v>1833</v>
      </c>
      <c r="W224" s="772"/>
      <c r="X224" s="771" t="s">
        <v>1723</v>
      </c>
      <c r="Y224" s="772"/>
      <c r="Z224" s="771" t="s">
        <v>1833</v>
      </c>
      <c r="AA224" s="773"/>
      <c r="AB224" s="717"/>
      <c r="AC224" s="718"/>
      <c r="AD224" s="718"/>
      <c r="AE224" s="718"/>
      <c r="AF224" s="718"/>
      <c r="AG224" s="718"/>
      <c r="AH224" s="718"/>
      <c r="AI224" s="719"/>
      <c r="AJ224" s="715"/>
      <c r="AK224" s="723" t="str">
        <f t="shared" si="12"/>
        <v/>
      </c>
      <c r="AL224" s="720"/>
      <c r="AM224" s="720"/>
      <c r="AN224" s="720"/>
      <c r="AO224" s="720"/>
      <c r="AP224" s="715"/>
      <c r="AQ224" s="715"/>
      <c r="AR224" s="715"/>
      <c r="AS224" s="715"/>
      <c r="AT224" s="741"/>
      <c r="AU224" s="741"/>
      <c r="AV224" s="742"/>
      <c r="AW224" s="743"/>
      <c r="AX224" s="742"/>
      <c r="AY224" s="743"/>
      <c r="AZ224" s="721"/>
      <c r="BA224" s="721"/>
      <c r="BB224" s="742"/>
      <c r="BC224" s="743"/>
      <c r="BD224" s="742"/>
      <c r="BE224" s="743"/>
      <c r="BF224" s="721"/>
      <c r="BG224" s="721"/>
      <c r="BH224" s="715"/>
      <c r="BI224" s="721"/>
      <c r="BJ224" s="721"/>
      <c r="BK224" s="721"/>
      <c r="BL224" s="721"/>
      <c r="BM224" s="715"/>
      <c r="BN224" s="721"/>
      <c r="BO224" s="721"/>
      <c r="BP224" s="721"/>
      <c r="BQ224" s="856"/>
      <c r="BR224" s="856"/>
    </row>
    <row r="225" spans="1:70" ht="30" customHeight="1">
      <c r="A225" s="640">
        <v>217</v>
      </c>
      <c r="B225" s="721"/>
      <c r="C225" s="721"/>
      <c r="D225" s="721"/>
      <c r="E225" s="744"/>
      <c r="F225" s="959" t="str">
        <f t="shared" si="10"/>
        <v/>
      </c>
      <c r="G225" s="960" t="str">
        <f t="shared" si="11"/>
        <v/>
      </c>
      <c r="H225" s="715"/>
      <c r="I225" s="715"/>
      <c r="J225" s="741"/>
      <c r="K225" s="741"/>
      <c r="L225" s="741"/>
      <c r="M225" s="741"/>
      <c r="N225" s="723" t="str">
        <f>IF(I225="","",VLOOKUP(I225,記入シート1!$BO$2:$BP$49,2,FALSE))</f>
        <v/>
      </c>
      <c r="O225" s="741"/>
      <c r="P225" s="741"/>
      <c r="Q225" s="741"/>
      <c r="R225" s="716"/>
      <c r="S225" s="721"/>
      <c r="T225" s="715"/>
      <c r="U225" s="770"/>
      <c r="V225" s="771" t="s">
        <v>1833</v>
      </c>
      <c r="W225" s="772"/>
      <c r="X225" s="771" t="s">
        <v>1723</v>
      </c>
      <c r="Y225" s="772"/>
      <c r="Z225" s="771" t="s">
        <v>1833</v>
      </c>
      <c r="AA225" s="773"/>
      <c r="AB225" s="717"/>
      <c r="AC225" s="718"/>
      <c r="AD225" s="718"/>
      <c r="AE225" s="718"/>
      <c r="AF225" s="718"/>
      <c r="AG225" s="718"/>
      <c r="AH225" s="718"/>
      <c r="AI225" s="719"/>
      <c r="AJ225" s="715"/>
      <c r="AK225" s="723" t="str">
        <f t="shared" si="12"/>
        <v/>
      </c>
      <c r="AL225" s="720"/>
      <c r="AM225" s="720"/>
      <c r="AN225" s="720"/>
      <c r="AO225" s="720"/>
      <c r="AP225" s="715"/>
      <c r="AQ225" s="715"/>
      <c r="AR225" s="715"/>
      <c r="AS225" s="715"/>
      <c r="AT225" s="741"/>
      <c r="AU225" s="741"/>
      <c r="AV225" s="742"/>
      <c r="AW225" s="743"/>
      <c r="AX225" s="742"/>
      <c r="AY225" s="743"/>
      <c r="AZ225" s="721"/>
      <c r="BA225" s="721"/>
      <c r="BB225" s="742"/>
      <c r="BC225" s="743"/>
      <c r="BD225" s="742"/>
      <c r="BE225" s="743"/>
      <c r="BF225" s="721"/>
      <c r="BG225" s="721"/>
      <c r="BH225" s="715"/>
      <c r="BI225" s="721"/>
      <c r="BJ225" s="721"/>
      <c r="BK225" s="721"/>
      <c r="BL225" s="721"/>
      <c r="BM225" s="715"/>
      <c r="BN225" s="721"/>
      <c r="BO225" s="721"/>
      <c r="BP225" s="721"/>
      <c r="BQ225" s="856"/>
      <c r="BR225" s="856"/>
    </row>
    <row r="226" spans="1:70" ht="30" customHeight="1">
      <c r="A226" s="640">
        <v>218</v>
      </c>
      <c r="B226" s="721"/>
      <c r="C226" s="721"/>
      <c r="D226" s="721"/>
      <c r="E226" s="744"/>
      <c r="F226" s="959" t="str">
        <f t="shared" si="10"/>
        <v/>
      </c>
      <c r="G226" s="960" t="str">
        <f t="shared" si="11"/>
        <v/>
      </c>
      <c r="H226" s="715"/>
      <c r="I226" s="715"/>
      <c r="J226" s="741"/>
      <c r="K226" s="741"/>
      <c r="L226" s="741"/>
      <c r="M226" s="741"/>
      <c r="N226" s="723" t="str">
        <f>IF(I226="","",VLOOKUP(I226,記入シート1!$BO$2:$BP$49,2,FALSE))</f>
        <v/>
      </c>
      <c r="O226" s="741"/>
      <c r="P226" s="741"/>
      <c r="Q226" s="741"/>
      <c r="R226" s="716"/>
      <c r="S226" s="721"/>
      <c r="T226" s="715"/>
      <c r="U226" s="770"/>
      <c r="V226" s="771" t="s">
        <v>1833</v>
      </c>
      <c r="W226" s="772"/>
      <c r="X226" s="771" t="s">
        <v>1723</v>
      </c>
      <c r="Y226" s="772"/>
      <c r="Z226" s="771" t="s">
        <v>1833</v>
      </c>
      <c r="AA226" s="773"/>
      <c r="AB226" s="717"/>
      <c r="AC226" s="718"/>
      <c r="AD226" s="718"/>
      <c r="AE226" s="718"/>
      <c r="AF226" s="718"/>
      <c r="AG226" s="718"/>
      <c r="AH226" s="718"/>
      <c r="AI226" s="719"/>
      <c r="AJ226" s="715"/>
      <c r="AK226" s="723" t="str">
        <f t="shared" si="12"/>
        <v/>
      </c>
      <c r="AL226" s="720"/>
      <c r="AM226" s="720"/>
      <c r="AN226" s="720"/>
      <c r="AO226" s="720"/>
      <c r="AP226" s="715"/>
      <c r="AQ226" s="715"/>
      <c r="AR226" s="715"/>
      <c r="AS226" s="715"/>
      <c r="AT226" s="741"/>
      <c r="AU226" s="741"/>
      <c r="AV226" s="742"/>
      <c r="AW226" s="743"/>
      <c r="AX226" s="742"/>
      <c r="AY226" s="743"/>
      <c r="AZ226" s="721"/>
      <c r="BA226" s="721"/>
      <c r="BB226" s="742"/>
      <c r="BC226" s="743"/>
      <c r="BD226" s="742"/>
      <c r="BE226" s="743"/>
      <c r="BF226" s="721"/>
      <c r="BG226" s="721"/>
      <c r="BH226" s="715"/>
      <c r="BI226" s="721"/>
      <c r="BJ226" s="721"/>
      <c r="BK226" s="721"/>
      <c r="BL226" s="721"/>
      <c r="BM226" s="715"/>
      <c r="BN226" s="721"/>
      <c r="BO226" s="721"/>
      <c r="BP226" s="721"/>
      <c r="BQ226" s="856"/>
      <c r="BR226" s="856"/>
    </row>
    <row r="227" spans="1:70" ht="30" customHeight="1">
      <c r="A227" s="640">
        <v>219</v>
      </c>
      <c r="B227" s="721"/>
      <c r="C227" s="721"/>
      <c r="D227" s="721"/>
      <c r="E227" s="744"/>
      <c r="F227" s="959" t="str">
        <f t="shared" si="10"/>
        <v/>
      </c>
      <c r="G227" s="960" t="str">
        <f t="shared" si="11"/>
        <v/>
      </c>
      <c r="H227" s="715"/>
      <c r="I227" s="715"/>
      <c r="J227" s="741"/>
      <c r="K227" s="741"/>
      <c r="L227" s="741"/>
      <c r="M227" s="741"/>
      <c r="N227" s="723" t="str">
        <f>IF(I227="","",VLOOKUP(I227,記入シート1!$BO$2:$BP$49,2,FALSE))</f>
        <v/>
      </c>
      <c r="O227" s="741"/>
      <c r="P227" s="741"/>
      <c r="Q227" s="741"/>
      <c r="R227" s="716"/>
      <c r="S227" s="721"/>
      <c r="T227" s="715"/>
      <c r="U227" s="770"/>
      <c r="V227" s="771" t="s">
        <v>1833</v>
      </c>
      <c r="W227" s="772"/>
      <c r="X227" s="771" t="s">
        <v>1723</v>
      </c>
      <c r="Y227" s="772"/>
      <c r="Z227" s="771" t="s">
        <v>1833</v>
      </c>
      <c r="AA227" s="773"/>
      <c r="AB227" s="717"/>
      <c r="AC227" s="718"/>
      <c r="AD227" s="718"/>
      <c r="AE227" s="718"/>
      <c r="AF227" s="718"/>
      <c r="AG227" s="718"/>
      <c r="AH227" s="718"/>
      <c r="AI227" s="719"/>
      <c r="AJ227" s="715"/>
      <c r="AK227" s="723" t="str">
        <f t="shared" si="12"/>
        <v/>
      </c>
      <c r="AL227" s="720"/>
      <c r="AM227" s="720"/>
      <c r="AN227" s="720"/>
      <c r="AO227" s="720"/>
      <c r="AP227" s="715"/>
      <c r="AQ227" s="715"/>
      <c r="AR227" s="715"/>
      <c r="AS227" s="715"/>
      <c r="AT227" s="741"/>
      <c r="AU227" s="741"/>
      <c r="AV227" s="742"/>
      <c r="AW227" s="743"/>
      <c r="AX227" s="742"/>
      <c r="AY227" s="743"/>
      <c r="AZ227" s="721"/>
      <c r="BA227" s="721"/>
      <c r="BB227" s="742"/>
      <c r="BC227" s="743"/>
      <c r="BD227" s="742"/>
      <c r="BE227" s="743"/>
      <c r="BF227" s="721"/>
      <c r="BG227" s="721"/>
      <c r="BH227" s="715"/>
      <c r="BI227" s="721"/>
      <c r="BJ227" s="721"/>
      <c r="BK227" s="721"/>
      <c r="BL227" s="721"/>
      <c r="BM227" s="715"/>
      <c r="BN227" s="721"/>
      <c r="BO227" s="721"/>
      <c r="BP227" s="721"/>
      <c r="BQ227" s="856"/>
      <c r="BR227" s="856"/>
    </row>
    <row r="228" spans="1:70" ht="30" customHeight="1">
      <c r="A228" s="640">
        <v>220</v>
      </c>
      <c r="B228" s="721"/>
      <c r="C228" s="721"/>
      <c r="D228" s="721"/>
      <c r="E228" s="744"/>
      <c r="F228" s="959" t="str">
        <f t="shared" si="10"/>
        <v/>
      </c>
      <c r="G228" s="960" t="str">
        <f t="shared" si="11"/>
        <v/>
      </c>
      <c r="H228" s="715"/>
      <c r="I228" s="715"/>
      <c r="J228" s="741"/>
      <c r="K228" s="741"/>
      <c r="L228" s="741"/>
      <c r="M228" s="741"/>
      <c r="N228" s="723" t="str">
        <f>IF(I228="","",VLOOKUP(I228,記入シート1!$BO$2:$BP$49,2,FALSE))</f>
        <v/>
      </c>
      <c r="O228" s="741"/>
      <c r="P228" s="741"/>
      <c r="Q228" s="741"/>
      <c r="R228" s="716"/>
      <c r="S228" s="721"/>
      <c r="T228" s="715"/>
      <c r="U228" s="770"/>
      <c r="V228" s="771" t="s">
        <v>1833</v>
      </c>
      <c r="W228" s="772"/>
      <c r="X228" s="771" t="s">
        <v>1723</v>
      </c>
      <c r="Y228" s="772"/>
      <c r="Z228" s="771" t="s">
        <v>1833</v>
      </c>
      <c r="AA228" s="773"/>
      <c r="AB228" s="717"/>
      <c r="AC228" s="718"/>
      <c r="AD228" s="718"/>
      <c r="AE228" s="718"/>
      <c r="AF228" s="718"/>
      <c r="AG228" s="718"/>
      <c r="AH228" s="718"/>
      <c r="AI228" s="719"/>
      <c r="AJ228" s="715"/>
      <c r="AK228" s="723" t="str">
        <f t="shared" si="12"/>
        <v/>
      </c>
      <c r="AL228" s="720"/>
      <c r="AM228" s="720"/>
      <c r="AN228" s="720"/>
      <c r="AO228" s="720"/>
      <c r="AP228" s="715"/>
      <c r="AQ228" s="715"/>
      <c r="AR228" s="715"/>
      <c r="AS228" s="715"/>
      <c r="AT228" s="741"/>
      <c r="AU228" s="741"/>
      <c r="AV228" s="742"/>
      <c r="AW228" s="743"/>
      <c r="AX228" s="742"/>
      <c r="AY228" s="743"/>
      <c r="AZ228" s="721"/>
      <c r="BA228" s="721"/>
      <c r="BB228" s="742"/>
      <c r="BC228" s="743"/>
      <c r="BD228" s="742"/>
      <c r="BE228" s="743"/>
      <c r="BF228" s="721"/>
      <c r="BG228" s="721"/>
      <c r="BH228" s="715"/>
      <c r="BI228" s="721"/>
      <c r="BJ228" s="721"/>
      <c r="BK228" s="721"/>
      <c r="BL228" s="721"/>
      <c r="BM228" s="715"/>
      <c r="BN228" s="721"/>
      <c r="BO228" s="721"/>
      <c r="BP228" s="721"/>
      <c r="BQ228" s="856"/>
      <c r="BR228" s="856"/>
    </row>
    <row r="229" spans="1:70" ht="30" customHeight="1">
      <c r="A229" s="640">
        <v>221</v>
      </c>
      <c r="B229" s="721"/>
      <c r="C229" s="721"/>
      <c r="D229" s="721"/>
      <c r="E229" s="744"/>
      <c r="F229" s="959" t="str">
        <f t="shared" si="10"/>
        <v/>
      </c>
      <c r="G229" s="960" t="str">
        <f t="shared" si="11"/>
        <v/>
      </c>
      <c r="H229" s="715"/>
      <c r="I229" s="715"/>
      <c r="J229" s="741"/>
      <c r="K229" s="741"/>
      <c r="L229" s="741"/>
      <c r="M229" s="741"/>
      <c r="N229" s="723" t="str">
        <f>IF(I229="","",VLOOKUP(I229,記入シート1!$BO$2:$BP$49,2,FALSE))</f>
        <v/>
      </c>
      <c r="O229" s="741"/>
      <c r="P229" s="741"/>
      <c r="Q229" s="741"/>
      <c r="R229" s="716"/>
      <c r="S229" s="721"/>
      <c r="T229" s="715"/>
      <c r="U229" s="770"/>
      <c r="V229" s="771" t="s">
        <v>1833</v>
      </c>
      <c r="W229" s="772"/>
      <c r="X229" s="771" t="s">
        <v>1723</v>
      </c>
      <c r="Y229" s="772"/>
      <c r="Z229" s="771" t="s">
        <v>1833</v>
      </c>
      <c r="AA229" s="773"/>
      <c r="AB229" s="717"/>
      <c r="AC229" s="718"/>
      <c r="AD229" s="718"/>
      <c r="AE229" s="718"/>
      <c r="AF229" s="718"/>
      <c r="AG229" s="718"/>
      <c r="AH229" s="718"/>
      <c r="AI229" s="719"/>
      <c r="AJ229" s="715"/>
      <c r="AK229" s="723" t="str">
        <f t="shared" si="12"/>
        <v/>
      </c>
      <c r="AL229" s="720"/>
      <c r="AM229" s="720"/>
      <c r="AN229" s="720"/>
      <c r="AO229" s="720"/>
      <c r="AP229" s="715"/>
      <c r="AQ229" s="715"/>
      <c r="AR229" s="715"/>
      <c r="AS229" s="715"/>
      <c r="AT229" s="741"/>
      <c r="AU229" s="741"/>
      <c r="AV229" s="742"/>
      <c r="AW229" s="743"/>
      <c r="AX229" s="742"/>
      <c r="AY229" s="743"/>
      <c r="AZ229" s="721"/>
      <c r="BA229" s="721"/>
      <c r="BB229" s="742"/>
      <c r="BC229" s="743"/>
      <c r="BD229" s="742"/>
      <c r="BE229" s="743"/>
      <c r="BF229" s="721"/>
      <c r="BG229" s="721"/>
      <c r="BH229" s="715"/>
      <c r="BI229" s="721"/>
      <c r="BJ229" s="721"/>
      <c r="BK229" s="721"/>
      <c r="BL229" s="721"/>
      <c r="BM229" s="715"/>
      <c r="BN229" s="721"/>
      <c r="BO229" s="721"/>
      <c r="BP229" s="721"/>
      <c r="BQ229" s="856"/>
      <c r="BR229" s="856"/>
    </row>
    <row r="230" spans="1:70" ht="30" customHeight="1">
      <c r="A230" s="640">
        <v>222</v>
      </c>
      <c r="B230" s="721"/>
      <c r="C230" s="721"/>
      <c r="D230" s="721"/>
      <c r="E230" s="744"/>
      <c r="F230" s="959" t="str">
        <f t="shared" si="10"/>
        <v/>
      </c>
      <c r="G230" s="960" t="str">
        <f t="shared" si="11"/>
        <v/>
      </c>
      <c r="H230" s="715"/>
      <c r="I230" s="715"/>
      <c r="J230" s="741"/>
      <c r="K230" s="741"/>
      <c r="L230" s="741"/>
      <c r="M230" s="741"/>
      <c r="N230" s="723" t="str">
        <f>IF(I230="","",VLOOKUP(I230,記入シート1!$BO$2:$BP$49,2,FALSE))</f>
        <v/>
      </c>
      <c r="O230" s="741"/>
      <c r="P230" s="741"/>
      <c r="Q230" s="741"/>
      <c r="R230" s="716"/>
      <c r="S230" s="721"/>
      <c r="T230" s="715"/>
      <c r="U230" s="770"/>
      <c r="V230" s="771" t="s">
        <v>1833</v>
      </c>
      <c r="W230" s="772"/>
      <c r="X230" s="771" t="s">
        <v>1723</v>
      </c>
      <c r="Y230" s="772"/>
      <c r="Z230" s="771" t="s">
        <v>1833</v>
      </c>
      <c r="AA230" s="773"/>
      <c r="AB230" s="717"/>
      <c r="AC230" s="718"/>
      <c r="AD230" s="718"/>
      <c r="AE230" s="718"/>
      <c r="AF230" s="718"/>
      <c r="AG230" s="718"/>
      <c r="AH230" s="718"/>
      <c r="AI230" s="719"/>
      <c r="AJ230" s="715"/>
      <c r="AK230" s="723" t="str">
        <f t="shared" si="12"/>
        <v/>
      </c>
      <c r="AL230" s="720"/>
      <c r="AM230" s="720"/>
      <c r="AN230" s="720"/>
      <c r="AO230" s="720"/>
      <c r="AP230" s="715"/>
      <c r="AQ230" s="715"/>
      <c r="AR230" s="715"/>
      <c r="AS230" s="715"/>
      <c r="AT230" s="741"/>
      <c r="AU230" s="741"/>
      <c r="AV230" s="742"/>
      <c r="AW230" s="743"/>
      <c r="AX230" s="742"/>
      <c r="AY230" s="743"/>
      <c r="AZ230" s="721"/>
      <c r="BA230" s="721"/>
      <c r="BB230" s="742"/>
      <c r="BC230" s="743"/>
      <c r="BD230" s="742"/>
      <c r="BE230" s="743"/>
      <c r="BF230" s="721"/>
      <c r="BG230" s="721"/>
      <c r="BH230" s="715"/>
      <c r="BI230" s="721"/>
      <c r="BJ230" s="721"/>
      <c r="BK230" s="721"/>
      <c r="BL230" s="721"/>
      <c r="BM230" s="715"/>
      <c r="BN230" s="721"/>
      <c r="BO230" s="721"/>
      <c r="BP230" s="721"/>
      <c r="BQ230" s="856"/>
      <c r="BR230" s="856"/>
    </row>
    <row r="231" spans="1:70" ht="30" customHeight="1">
      <c r="A231" s="640">
        <v>223</v>
      </c>
      <c r="B231" s="721"/>
      <c r="C231" s="721"/>
      <c r="D231" s="721"/>
      <c r="E231" s="744"/>
      <c r="F231" s="959" t="str">
        <f t="shared" si="10"/>
        <v/>
      </c>
      <c r="G231" s="960" t="str">
        <f t="shared" si="11"/>
        <v/>
      </c>
      <c r="H231" s="715"/>
      <c r="I231" s="715"/>
      <c r="J231" s="741"/>
      <c r="K231" s="741"/>
      <c r="L231" s="741"/>
      <c r="M231" s="741"/>
      <c r="N231" s="723" t="str">
        <f>IF(I231="","",VLOOKUP(I231,記入シート1!$BO$2:$BP$49,2,FALSE))</f>
        <v/>
      </c>
      <c r="O231" s="741"/>
      <c r="P231" s="741"/>
      <c r="Q231" s="741"/>
      <c r="R231" s="716"/>
      <c r="S231" s="721"/>
      <c r="T231" s="715"/>
      <c r="U231" s="770"/>
      <c r="V231" s="771" t="s">
        <v>1833</v>
      </c>
      <c r="W231" s="772"/>
      <c r="X231" s="771" t="s">
        <v>1723</v>
      </c>
      <c r="Y231" s="772"/>
      <c r="Z231" s="771" t="s">
        <v>1833</v>
      </c>
      <c r="AA231" s="773"/>
      <c r="AB231" s="717"/>
      <c r="AC231" s="718"/>
      <c r="AD231" s="718"/>
      <c r="AE231" s="718"/>
      <c r="AF231" s="718"/>
      <c r="AG231" s="718"/>
      <c r="AH231" s="718"/>
      <c r="AI231" s="719"/>
      <c r="AJ231" s="715"/>
      <c r="AK231" s="723" t="str">
        <f t="shared" si="12"/>
        <v/>
      </c>
      <c r="AL231" s="720"/>
      <c r="AM231" s="720"/>
      <c r="AN231" s="720"/>
      <c r="AO231" s="720"/>
      <c r="AP231" s="715"/>
      <c r="AQ231" s="715"/>
      <c r="AR231" s="715"/>
      <c r="AS231" s="715"/>
      <c r="AT231" s="741"/>
      <c r="AU231" s="741"/>
      <c r="AV231" s="742"/>
      <c r="AW231" s="743"/>
      <c r="AX231" s="742"/>
      <c r="AY231" s="743"/>
      <c r="AZ231" s="721"/>
      <c r="BA231" s="721"/>
      <c r="BB231" s="742"/>
      <c r="BC231" s="743"/>
      <c r="BD231" s="742"/>
      <c r="BE231" s="743"/>
      <c r="BF231" s="721"/>
      <c r="BG231" s="721"/>
      <c r="BH231" s="715"/>
      <c r="BI231" s="721"/>
      <c r="BJ231" s="721"/>
      <c r="BK231" s="721"/>
      <c r="BL231" s="721"/>
      <c r="BM231" s="715"/>
      <c r="BN231" s="721"/>
      <c r="BO231" s="721"/>
      <c r="BP231" s="721"/>
      <c r="BQ231" s="856"/>
      <c r="BR231" s="856"/>
    </row>
    <row r="232" spans="1:70" ht="30" customHeight="1">
      <c r="A232" s="640">
        <v>224</v>
      </c>
      <c r="B232" s="721"/>
      <c r="C232" s="721"/>
      <c r="D232" s="721"/>
      <c r="E232" s="744"/>
      <c r="F232" s="959" t="str">
        <f t="shared" si="10"/>
        <v/>
      </c>
      <c r="G232" s="960" t="str">
        <f t="shared" si="11"/>
        <v/>
      </c>
      <c r="H232" s="715"/>
      <c r="I232" s="715"/>
      <c r="J232" s="741"/>
      <c r="K232" s="741"/>
      <c r="L232" s="741"/>
      <c r="M232" s="741"/>
      <c r="N232" s="723" t="str">
        <f>IF(I232="","",VLOOKUP(I232,記入シート1!$BO$2:$BP$49,2,FALSE))</f>
        <v/>
      </c>
      <c r="O232" s="741"/>
      <c r="P232" s="741"/>
      <c r="Q232" s="741"/>
      <c r="R232" s="716"/>
      <c r="S232" s="721"/>
      <c r="T232" s="715"/>
      <c r="U232" s="770"/>
      <c r="V232" s="771" t="s">
        <v>1833</v>
      </c>
      <c r="W232" s="772"/>
      <c r="X232" s="771" t="s">
        <v>1723</v>
      </c>
      <c r="Y232" s="772"/>
      <c r="Z232" s="771" t="s">
        <v>1833</v>
      </c>
      <c r="AA232" s="773"/>
      <c r="AB232" s="717"/>
      <c r="AC232" s="718"/>
      <c r="AD232" s="718"/>
      <c r="AE232" s="718"/>
      <c r="AF232" s="718"/>
      <c r="AG232" s="718"/>
      <c r="AH232" s="718"/>
      <c r="AI232" s="719"/>
      <c r="AJ232" s="715"/>
      <c r="AK232" s="723" t="str">
        <f t="shared" si="12"/>
        <v/>
      </c>
      <c r="AL232" s="720"/>
      <c r="AM232" s="720"/>
      <c r="AN232" s="720"/>
      <c r="AO232" s="720"/>
      <c r="AP232" s="715"/>
      <c r="AQ232" s="715"/>
      <c r="AR232" s="715"/>
      <c r="AS232" s="715"/>
      <c r="AT232" s="741"/>
      <c r="AU232" s="741"/>
      <c r="AV232" s="742"/>
      <c r="AW232" s="743"/>
      <c r="AX232" s="742"/>
      <c r="AY232" s="743"/>
      <c r="AZ232" s="721"/>
      <c r="BA232" s="721"/>
      <c r="BB232" s="742"/>
      <c r="BC232" s="743"/>
      <c r="BD232" s="742"/>
      <c r="BE232" s="743"/>
      <c r="BF232" s="721"/>
      <c r="BG232" s="721"/>
      <c r="BH232" s="715"/>
      <c r="BI232" s="721"/>
      <c r="BJ232" s="721"/>
      <c r="BK232" s="721"/>
      <c r="BL232" s="721"/>
      <c r="BM232" s="715"/>
      <c r="BN232" s="721"/>
      <c r="BO232" s="721"/>
      <c r="BP232" s="721"/>
      <c r="BQ232" s="856"/>
      <c r="BR232" s="856"/>
    </row>
    <row r="233" spans="1:70" ht="30" customHeight="1">
      <c r="A233" s="640">
        <v>225</v>
      </c>
      <c r="B233" s="721"/>
      <c r="C233" s="721"/>
      <c r="D233" s="721"/>
      <c r="E233" s="744"/>
      <c r="F233" s="959" t="str">
        <f t="shared" si="10"/>
        <v/>
      </c>
      <c r="G233" s="960" t="str">
        <f t="shared" si="11"/>
        <v/>
      </c>
      <c r="H233" s="715"/>
      <c r="I233" s="715"/>
      <c r="J233" s="741"/>
      <c r="K233" s="741"/>
      <c r="L233" s="741"/>
      <c r="M233" s="741"/>
      <c r="N233" s="723" t="str">
        <f>IF(I233="","",VLOOKUP(I233,記入シート1!$BO$2:$BP$49,2,FALSE))</f>
        <v/>
      </c>
      <c r="O233" s="741"/>
      <c r="P233" s="741"/>
      <c r="Q233" s="741"/>
      <c r="R233" s="716"/>
      <c r="S233" s="721"/>
      <c r="T233" s="715"/>
      <c r="U233" s="770"/>
      <c r="V233" s="771" t="s">
        <v>1833</v>
      </c>
      <c r="W233" s="772"/>
      <c r="X233" s="771" t="s">
        <v>1723</v>
      </c>
      <c r="Y233" s="772"/>
      <c r="Z233" s="771" t="s">
        <v>1833</v>
      </c>
      <c r="AA233" s="773"/>
      <c r="AB233" s="717"/>
      <c r="AC233" s="718"/>
      <c r="AD233" s="718"/>
      <c r="AE233" s="718"/>
      <c r="AF233" s="718"/>
      <c r="AG233" s="718"/>
      <c r="AH233" s="718"/>
      <c r="AI233" s="719"/>
      <c r="AJ233" s="715"/>
      <c r="AK233" s="723" t="str">
        <f t="shared" si="12"/>
        <v/>
      </c>
      <c r="AL233" s="720"/>
      <c r="AM233" s="720"/>
      <c r="AN233" s="720"/>
      <c r="AO233" s="720"/>
      <c r="AP233" s="715"/>
      <c r="AQ233" s="715"/>
      <c r="AR233" s="715"/>
      <c r="AS233" s="715"/>
      <c r="AT233" s="741"/>
      <c r="AU233" s="741"/>
      <c r="AV233" s="742"/>
      <c r="AW233" s="743"/>
      <c r="AX233" s="742"/>
      <c r="AY233" s="743"/>
      <c r="AZ233" s="721"/>
      <c r="BA233" s="721"/>
      <c r="BB233" s="742"/>
      <c r="BC233" s="743"/>
      <c r="BD233" s="742"/>
      <c r="BE233" s="743"/>
      <c r="BF233" s="721"/>
      <c r="BG233" s="721"/>
      <c r="BH233" s="715"/>
      <c r="BI233" s="721"/>
      <c r="BJ233" s="721"/>
      <c r="BK233" s="721"/>
      <c r="BL233" s="721"/>
      <c r="BM233" s="715"/>
      <c r="BN233" s="721"/>
      <c r="BO233" s="721"/>
      <c r="BP233" s="721"/>
      <c r="BQ233" s="856"/>
      <c r="BR233" s="856"/>
    </row>
    <row r="234" spans="1:70" ht="30" customHeight="1">
      <c r="A234" s="640">
        <v>226</v>
      </c>
      <c r="B234" s="721"/>
      <c r="C234" s="721"/>
      <c r="D234" s="721"/>
      <c r="E234" s="744"/>
      <c r="F234" s="959" t="str">
        <f t="shared" si="10"/>
        <v/>
      </c>
      <c r="G234" s="960" t="str">
        <f t="shared" si="11"/>
        <v/>
      </c>
      <c r="H234" s="715"/>
      <c r="I234" s="715"/>
      <c r="J234" s="741"/>
      <c r="K234" s="741"/>
      <c r="L234" s="741"/>
      <c r="M234" s="741"/>
      <c r="N234" s="723" t="str">
        <f>IF(I234="","",VLOOKUP(I234,記入シート1!$BO$2:$BP$49,2,FALSE))</f>
        <v/>
      </c>
      <c r="O234" s="741"/>
      <c r="P234" s="741"/>
      <c r="Q234" s="741"/>
      <c r="R234" s="716"/>
      <c r="S234" s="721"/>
      <c r="T234" s="715"/>
      <c r="U234" s="770"/>
      <c r="V234" s="771" t="s">
        <v>1833</v>
      </c>
      <c r="W234" s="772"/>
      <c r="X234" s="771" t="s">
        <v>1723</v>
      </c>
      <c r="Y234" s="772"/>
      <c r="Z234" s="771" t="s">
        <v>1833</v>
      </c>
      <c r="AA234" s="773"/>
      <c r="AB234" s="717"/>
      <c r="AC234" s="718"/>
      <c r="AD234" s="718"/>
      <c r="AE234" s="718"/>
      <c r="AF234" s="718"/>
      <c r="AG234" s="718"/>
      <c r="AH234" s="718"/>
      <c r="AI234" s="719"/>
      <c r="AJ234" s="715"/>
      <c r="AK234" s="723" t="str">
        <f t="shared" si="12"/>
        <v/>
      </c>
      <c r="AL234" s="720"/>
      <c r="AM234" s="720"/>
      <c r="AN234" s="720"/>
      <c r="AO234" s="720"/>
      <c r="AP234" s="715"/>
      <c r="AQ234" s="715"/>
      <c r="AR234" s="715"/>
      <c r="AS234" s="715"/>
      <c r="AT234" s="741"/>
      <c r="AU234" s="741"/>
      <c r="AV234" s="742"/>
      <c r="AW234" s="743"/>
      <c r="AX234" s="742"/>
      <c r="AY234" s="743"/>
      <c r="AZ234" s="721"/>
      <c r="BA234" s="721"/>
      <c r="BB234" s="742"/>
      <c r="BC234" s="743"/>
      <c r="BD234" s="742"/>
      <c r="BE234" s="743"/>
      <c r="BF234" s="721"/>
      <c r="BG234" s="721"/>
      <c r="BH234" s="715"/>
      <c r="BI234" s="721"/>
      <c r="BJ234" s="721"/>
      <c r="BK234" s="721"/>
      <c r="BL234" s="721"/>
      <c r="BM234" s="715"/>
      <c r="BN234" s="721"/>
      <c r="BO234" s="721"/>
      <c r="BP234" s="721"/>
      <c r="BQ234" s="856"/>
      <c r="BR234" s="856"/>
    </row>
    <row r="235" spans="1:70" ht="30" customHeight="1">
      <c r="A235" s="640">
        <v>227</v>
      </c>
      <c r="B235" s="721"/>
      <c r="C235" s="721"/>
      <c r="D235" s="721"/>
      <c r="E235" s="744"/>
      <c r="F235" s="959" t="str">
        <f t="shared" si="10"/>
        <v/>
      </c>
      <c r="G235" s="960" t="str">
        <f t="shared" si="11"/>
        <v/>
      </c>
      <c r="H235" s="715"/>
      <c r="I235" s="715"/>
      <c r="J235" s="741"/>
      <c r="K235" s="741"/>
      <c r="L235" s="741"/>
      <c r="M235" s="741"/>
      <c r="N235" s="723" t="str">
        <f>IF(I235="","",VLOOKUP(I235,記入シート1!$BO$2:$BP$49,2,FALSE))</f>
        <v/>
      </c>
      <c r="O235" s="741"/>
      <c r="P235" s="741"/>
      <c r="Q235" s="741"/>
      <c r="R235" s="716"/>
      <c r="S235" s="721"/>
      <c r="T235" s="715"/>
      <c r="U235" s="770"/>
      <c r="V235" s="771" t="s">
        <v>1833</v>
      </c>
      <c r="W235" s="772"/>
      <c r="X235" s="771" t="s">
        <v>1723</v>
      </c>
      <c r="Y235" s="772"/>
      <c r="Z235" s="771" t="s">
        <v>1833</v>
      </c>
      <c r="AA235" s="773"/>
      <c r="AB235" s="717"/>
      <c r="AC235" s="718"/>
      <c r="AD235" s="718"/>
      <c r="AE235" s="718"/>
      <c r="AF235" s="718"/>
      <c r="AG235" s="718"/>
      <c r="AH235" s="718"/>
      <c r="AI235" s="719"/>
      <c r="AJ235" s="715"/>
      <c r="AK235" s="723" t="str">
        <f t="shared" si="12"/>
        <v/>
      </c>
      <c r="AL235" s="720"/>
      <c r="AM235" s="720"/>
      <c r="AN235" s="720"/>
      <c r="AO235" s="720"/>
      <c r="AP235" s="715"/>
      <c r="AQ235" s="715"/>
      <c r="AR235" s="715"/>
      <c r="AS235" s="715"/>
      <c r="AT235" s="741"/>
      <c r="AU235" s="741"/>
      <c r="AV235" s="742"/>
      <c r="AW235" s="743"/>
      <c r="AX235" s="742"/>
      <c r="AY235" s="743"/>
      <c r="AZ235" s="721"/>
      <c r="BA235" s="721"/>
      <c r="BB235" s="742"/>
      <c r="BC235" s="743"/>
      <c r="BD235" s="742"/>
      <c r="BE235" s="743"/>
      <c r="BF235" s="721"/>
      <c r="BG235" s="721"/>
      <c r="BH235" s="715"/>
      <c r="BI235" s="721"/>
      <c r="BJ235" s="721"/>
      <c r="BK235" s="721"/>
      <c r="BL235" s="721"/>
      <c r="BM235" s="715"/>
      <c r="BN235" s="721"/>
      <c r="BO235" s="721"/>
      <c r="BP235" s="721"/>
      <c r="BQ235" s="856"/>
      <c r="BR235" s="856"/>
    </row>
    <row r="236" spans="1:70" ht="30" customHeight="1">
      <c r="A236" s="640">
        <v>228</v>
      </c>
      <c r="B236" s="721"/>
      <c r="C236" s="721"/>
      <c r="D236" s="721"/>
      <c r="E236" s="744"/>
      <c r="F236" s="959" t="str">
        <f t="shared" si="10"/>
        <v/>
      </c>
      <c r="G236" s="960" t="str">
        <f t="shared" si="11"/>
        <v/>
      </c>
      <c r="H236" s="715"/>
      <c r="I236" s="715"/>
      <c r="J236" s="741"/>
      <c r="K236" s="741"/>
      <c r="L236" s="741"/>
      <c r="M236" s="741"/>
      <c r="N236" s="723" t="str">
        <f>IF(I236="","",VLOOKUP(I236,記入シート1!$BO$2:$BP$49,2,FALSE))</f>
        <v/>
      </c>
      <c r="O236" s="741"/>
      <c r="P236" s="741"/>
      <c r="Q236" s="741"/>
      <c r="R236" s="716"/>
      <c r="S236" s="721"/>
      <c r="T236" s="715"/>
      <c r="U236" s="770"/>
      <c r="V236" s="771" t="s">
        <v>1833</v>
      </c>
      <c r="W236" s="772"/>
      <c r="X236" s="771" t="s">
        <v>1723</v>
      </c>
      <c r="Y236" s="772"/>
      <c r="Z236" s="771" t="s">
        <v>1833</v>
      </c>
      <c r="AA236" s="773"/>
      <c r="AB236" s="717"/>
      <c r="AC236" s="718"/>
      <c r="AD236" s="718"/>
      <c r="AE236" s="718"/>
      <c r="AF236" s="718"/>
      <c r="AG236" s="718"/>
      <c r="AH236" s="718"/>
      <c r="AI236" s="719"/>
      <c r="AJ236" s="715"/>
      <c r="AK236" s="723" t="str">
        <f t="shared" si="12"/>
        <v/>
      </c>
      <c r="AL236" s="720"/>
      <c r="AM236" s="720"/>
      <c r="AN236" s="720"/>
      <c r="AO236" s="720"/>
      <c r="AP236" s="715"/>
      <c r="AQ236" s="715"/>
      <c r="AR236" s="715"/>
      <c r="AS236" s="715"/>
      <c r="AT236" s="741"/>
      <c r="AU236" s="741"/>
      <c r="AV236" s="742"/>
      <c r="AW236" s="743"/>
      <c r="AX236" s="742"/>
      <c r="AY236" s="743"/>
      <c r="AZ236" s="721"/>
      <c r="BA236" s="721"/>
      <c r="BB236" s="742"/>
      <c r="BC236" s="743"/>
      <c r="BD236" s="742"/>
      <c r="BE236" s="743"/>
      <c r="BF236" s="721"/>
      <c r="BG236" s="721"/>
      <c r="BH236" s="715"/>
      <c r="BI236" s="721"/>
      <c r="BJ236" s="721"/>
      <c r="BK236" s="721"/>
      <c r="BL236" s="721"/>
      <c r="BM236" s="715"/>
      <c r="BN236" s="721"/>
      <c r="BO236" s="721"/>
      <c r="BP236" s="721"/>
      <c r="BQ236" s="856"/>
      <c r="BR236" s="856"/>
    </row>
    <row r="237" spans="1:70" ht="30" customHeight="1">
      <c r="A237" s="640">
        <v>229</v>
      </c>
      <c r="B237" s="721"/>
      <c r="C237" s="721"/>
      <c r="D237" s="721"/>
      <c r="E237" s="744"/>
      <c r="F237" s="959" t="str">
        <f t="shared" si="10"/>
        <v/>
      </c>
      <c r="G237" s="960" t="str">
        <f t="shared" si="11"/>
        <v/>
      </c>
      <c r="H237" s="715"/>
      <c r="I237" s="715"/>
      <c r="J237" s="741"/>
      <c r="K237" s="741"/>
      <c r="L237" s="741"/>
      <c r="M237" s="741"/>
      <c r="N237" s="723" t="str">
        <f>IF(I237="","",VLOOKUP(I237,記入シート1!$BO$2:$BP$49,2,FALSE))</f>
        <v/>
      </c>
      <c r="O237" s="741"/>
      <c r="P237" s="741"/>
      <c r="Q237" s="741"/>
      <c r="R237" s="716"/>
      <c r="S237" s="721"/>
      <c r="T237" s="715"/>
      <c r="U237" s="770"/>
      <c r="V237" s="771" t="s">
        <v>1833</v>
      </c>
      <c r="W237" s="772"/>
      <c r="X237" s="771" t="s">
        <v>1723</v>
      </c>
      <c r="Y237" s="772"/>
      <c r="Z237" s="771" t="s">
        <v>1833</v>
      </c>
      <c r="AA237" s="773"/>
      <c r="AB237" s="717"/>
      <c r="AC237" s="718"/>
      <c r="AD237" s="718"/>
      <c r="AE237" s="718"/>
      <c r="AF237" s="718"/>
      <c r="AG237" s="718"/>
      <c r="AH237" s="718"/>
      <c r="AI237" s="719"/>
      <c r="AJ237" s="715"/>
      <c r="AK237" s="723" t="str">
        <f t="shared" si="12"/>
        <v/>
      </c>
      <c r="AL237" s="720"/>
      <c r="AM237" s="720"/>
      <c r="AN237" s="720"/>
      <c r="AO237" s="720"/>
      <c r="AP237" s="715"/>
      <c r="AQ237" s="715"/>
      <c r="AR237" s="715"/>
      <c r="AS237" s="715"/>
      <c r="AT237" s="741"/>
      <c r="AU237" s="741"/>
      <c r="AV237" s="742"/>
      <c r="AW237" s="743"/>
      <c r="AX237" s="742"/>
      <c r="AY237" s="743"/>
      <c r="AZ237" s="721"/>
      <c r="BA237" s="721"/>
      <c r="BB237" s="742"/>
      <c r="BC237" s="743"/>
      <c r="BD237" s="742"/>
      <c r="BE237" s="743"/>
      <c r="BF237" s="721"/>
      <c r="BG237" s="721"/>
      <c r="BH237" s="715"/>
      <c r="BI237" s="721"/>
      <c r="BJ237" s="721"/>
      <c r="BK237" s="721"/>
      <c r="BL237" s="721"/>
      <c r="BM237" s="715"/>
      <c r="BN237" s="721"/>
      <c r="BO237" s="721"/>
      <c r="BP237" s="721"/>
      <c r="BQ237" s="856"/>
      <c r="BR237" s="856"/>
    </row>
    <row r="238" spans="1:70" ht="30" customHeight="1">
      <c r="A238" s="640">
        <v>230</v>
      </c>
      <c r="B238" s="721"/>
      <c r="C238" s="721"/>
      <c r="D238" s="721"/>
      <c r="E238" s="744"/>
      <c r="F238" s="959" t="str">
        <f t="shared" si="10"/>
        <v/>
      </c>
      <c r="G238" s="960" t="str">
        <f t="shared" si="11"/>
        <v/>
      </c>
      <c r="H238" s="715"/>
      <c r="I238" s="715"/>
      <c r="J238" s="741"/>
      <c r="K238" s="741"/>
      <c r="L238" s="741"/>
      <c r="M238" s="741"/>
      <c r="N238" s="723" t="str">
        <f>IF(I238="","",VLOOKUP(I238,記入シート1!$BO$2:$BP$49,2,FALSE))</f>
        <v/>
      </c>
      <c r="O238" s="741"/>
      <c r="P238" s="741"/>
      <c r="Q238" s="741"/>
      <c r="R238" s="716"/>
      <c r="S238" s="721"/>
      <c r="T238" s="715"/>
      <c r="U238" s="770"/>
      <c r="V238" s="771" t="s">
        <v>1833</v>
      </c>
      <c r="W238" s="772"/>
      <c r="X238" s="771" t="s">
        <v>1723</v>
      </c>
      <c r="Y238" s="772"/>
      <c r="Z238" s="771" t="s">
        <v>1833</v>
      </c>
      <c r="AA238" s="773"/>
      <c r="AB238" s="717"/>
      <c r="AC238" s="718"/>
      <c r="AD238" s="718"/>
      <c r="AE238" s="718"/>
      <c r="AF238" s="718"/>
      <c r="AG238" s="718"/>
      <c r="AH238" s="718"/>
      <c r="AI238" s="719"/>
      <c r="AJ238" s="715"/>
      <c r="AK238" s="723" t="str">
        <f t="shared" si="12"/>
        <v/>
      </c>
      <c r="AL238" s="720"/>
      <c r="AM238" s="720"/>
      <c r="AN238" s="720"/>
      <c r="AO238" s="720"/>
      <c r="AP238" s="715"/>
      <c r="AQ238" s="715"/>
      <c r="AR238" s="715"/>
      <c r="AS238" s="715"/>
      <c r="AT238" s="741"/>
      <c r="AU238" s="741"/>
      <c r="AV238" s="742"/>
      <c r="AW238" s="743"/>
      <c r="AX238" s="742"/>
      <c r="AY238" s="743"/>
      <c r="AZ238" s="721"/>
      <c r="BA238" s="721"/>
      <c r="BB238" s="742"/>
      <c r="BC238" s="743"/>
      <c r="BD238" s="742"/>
      <c r="BE238" s="743"/>
      <c r="BF238" s="721"/>
      <c r="BG238" s="721"/>
      <c r="BH238" s="715"/>
      <c r="BI238" s="721"/>
      <c r="BJ238" s="721"/>
      <c r="BK238" s="721"/>
      <c r="BL238" s="721"/>
      <c r="BM238" s="715"/>
      <c r="BN238" s="721"/>
      <c r="BO238" s="721"/>
      <c r="BP238" s="721"/>
      <c r="BQ238" s="856"/>
      <c r="BR238" s="856"/>
    </row>
    <row r="239" spans="1:70" ht="30" customHeight="1">
      <c r="A239" s="640">
        <v>231</v>
      </c>
      <c r="B239" s="721"/>
      <c r="C239" s="721"/>
      <c r="D239" s="721"/>
      <c r="E239" s="744"/>
      <c r="F239" s="959" t="str">
        <f t="shared" si="10"/>
        <v/>
      </c>
      <c r="G239" s="960" t="str">
        <f t="shared" si="11"/>
        <v/>
      </c>
      <c r="H239" s="715"/>
      <c r="I239" s="715"/>
      <c r="J239" s="741"/>
      <c r="K239" s="741"/>
      <c r="L239" s="741"/>
      <c r="M239" s="741"/>
      <c r="N239" s="723" t="str">
        <f>IF(I239="","",VLOOKUP(I239,記入シート1!$BO$2:$BP$49,2,FALSE))</f>
        <v/>
      </c>
      <c r="O239" s="741"/>
      <c r="P239" s="741"/>
      <c r="Q239" s="741"/>
      <c r="R239" s="716"/>
      <c r="S239" s="721"/>
      <c r="T239" s="715"/>
      <c r="U239" s="770"/>
      <c r="V239" s="771" t="s">
        <v>1833</v>
      </c>
      <c r="W239" s="772"/>
      <c r="X239" s="771" t="s">
        <v>1723</v>
      </c>
      <c r="Y239" s="772"/>
      <c r="Z239" s="771" t="s">
        <v>1833</v>
      </c>
      <c r="AA239" s="773"/>
      <c r="AB239" s="717"/>
      <c r="AC239" s="718"/>
      <c r="AD239" s="718"/>
      <c r="AE239" s="718"/>
      <c r="AF239" s="718"/>
      <c r="AG239" s="718"/>
      <c r="AH239" s="718"/>
      <c r="AI239" s="719"/>
      <c r="AJ239" s="715"/>
      <c r="AK239" s="723" t="str">
        <f t="shared" si="12"/>
        <v/>
      </c>
      <c r="AL239" s="720"/>
      <c r="AM239" s="720"/>
      <c r="AN239" s="720"/>
      <c r="AO239" s="720"/>
      <c r="AP239" s="715"/>
      <c r="AQ239" s="715"/>
      <c r="AR239" s="715"/>
      <c r="AS239" s="715"/>
      <c r="AT239" s="741"/>
      <c r="AU239" s="741"/>
      <c r="AV239" s="742"/>
      <c r="AW239" s="743"/>
      <c r="AX239" s="742"/>
      <c r="AY239" s="743"/>
      <c r="AZ239" s="721"/>
      <c r="BA239" s="721"/>
      <c r="BB239" s="742"/>
      <c r="BC239" s="743"/>
      <c r="BD239" s="742"/>
      <c r="BE239" s="743"/>
      <c r="BF239" s="721"/>
      <c r="BG239" s="721"/>
      <c r="BH239" s="715"/>
      <c r="BI239" s="721"/>
      <c r="BJ239" s="721"/>
      <c r="BK239" s="721"/>
      <c r="BL239" s="721"/>
      <c r="BM239" s="715"/>
      <c r="BN239" s="721"/>
      <c r="BO239" s="721"/>
      <c r="BP239" s="721"/>
      <c r="BQ239" s="856"/>
      <c r="BR239" s="856"/>
    </row>
    <row r="240" spans="1:70" ht="30" customHeight="1">
      <c r="A240" s="640">
        <v>232</v>
      </c>
      <c r="B240" s="721"/>
      <c r="C240" s="721"/>
      <c r="D240" s="721"/>
      <c r="E240" s="744"/>
      <c r="F240" s="959" t="str">
        <f t="shared" si="10"/>
        <v/>
      </c>
      <c r="G240" s="960" t="str">
        <f t="shared" si="11"/>
        <v/>
      </c>
      <c r="H240" s="715"/>
      <c r="I240" s="715"/>
      <c r="J240" s="741"/>
      <c r="K240" s="741"/>
      <c r="L240" s="741"/>
      <c r="M240" s="741"/>
      <c r="N240" s="723" t="str">
        <f>IF(I240="","",VLOOKUP(I240,記入シート1!$BO$2:$BP$49,2,FALSE))</f>
        <v/>
      </c>
      <c r="O240" s="741"/>
      <c r="P240" s="741"/>
      <c r="Q240" s="741"/>
      <c r="R240" s="716"/>
      <c r="S240" s="721"/>
      <c r="T240" s="715"/>
      <c r="U240" s="770"/>
      <c r="V240" s="771" t="s">
        <v>1833</v>
      </c>
      <c r="W240" s="772"/>
      <c r="X240" s="771" t="s">
        <v>1723</v>
      </c>
      <c r="Y240" s="772"/>
      <c r="Z240" s="771" t="s">
        <v>1833</v>
      </c>
      <c r="AA240" s="773"/>
      <c r="AB240" s="717"/>
      <c r="AC240" s="718"/>
      <c r="AD240" s="718"/>
      <c r="AE240" s="718"/>
      <c r="AF240" s="718"/>
      <c r="AG240" s="718"/>
      <c r="AH240" s="718"/>
      <c r="AI240" s="719"/>
      <c r="AJ240" s="715"/>
      <c r="AK240" s="723" t="str">
        <f t="shared" si="12"/>
        <v/>
      </c>
      <c r="AL240" s="720"/>
      <c r="AM240" s="720"/>
      <c r="AN240" s="720"/>
      <c r="AO240" s="720"/>
      <c r="AP240" s="715"/>
      <c r="AQ240" s="715"/>
      <c r="AR240" s="715"/>
      <c r="AS240" s="715"/>
      <c r="AT240" s="741"/>
      <c r="AU240" s="741"/>
      <c r="AV240" s="742"/>
      <c r="AW240" s="743"/>
      <c r="AX240" s="742"/>
      <c r="AY240" s="743"/>
      <c r="AZ240" s="721"/>
      <c r="BA240" s="721"/>
      <c r="BB240" s="742"/>
      <c r="BC240" s="743"/>
      <c r="BD240" s="742"/>
      <c r="BE240" s="743"/>
      <c r="BF240" s="721"/>
      <c r="BG240" s="721"/>
      <c r="BH240" s="715"/>
      <c r="BI240" s="721"/>
      <c r="BJ240" s="721"/>
      <c r="BK240" s="721"/>
      <c r="BL240" s="721"/>
      <c r="BM240" s="715"/>
      <c r="BN240" s="721"/>
      <c r="BO240" s="721"/>
      <c r="BP240" s="721"/>
      <c r="BQ240" s="856"/>
      <c r="BR240" s="856"/>
    </row>
    <row r="241" spans="1:70" ht="30" customHeight="1">
      <c r="A241" s="640">
        <v>233</v>
      </c>
      <c r="B241" s="721"/>
      <c r="C241" s="721"/>
      <c r="D241" s="721"/>
      <c r="E241" s="744"/>
      <c r="F241" s="959" t="str">
        <f t="shared" si="10"/>
        <v/>
      </c>
      <c r="G241" s="960" t="str">
        <f t="shared" si="11"/>
        <v/>
      </c>
      <c r="H241" s="715"/>
      <c r="I241" s="715"/>
      <c r="J241" s="741"/>
      <c r="K241" s="741"/>
      <c r="L241" s="741"/>
      <c r="M241" s="741"/>
      <c r="N241" s="723" t="str">
        <f>IF(I241="","",VLOOKUP(I241,記入シート1!$BO$2:$BP$49,2,FALSE))</f>
        <v/>
      </c>
      <c r="O241" s="741"/>
      <c r="P241" s="741"/>
      <c r="Q241" s="741"/>
      <c r="R241" s="716"/>
      <c r="S241" s="721"/>
      <c r="T241" s="715"/>
      <c r="U241" s="770"/>
      <c r="V241" s="771" t="s">
        <v>1833</v>
      </c>
      <c r="W241" s="772"/>
      <c r="X241" s="771" t="s">
        <v>1723</v>
      </c>
      <c r="Y241" s="772"/>
      <c r="Z241" s="771" t="s">
        <v>1833</v>
      </c>
      <c r="AA241" s="773"/>
      <c r="AB241" s="717"/>
      <c r="AC241" s="718"/>
      <c r="AD241" s="718"/>
      <c r="AE241" s="718"/>
      <c r="AF241" s="718"/>
      <c r="AG241" s="718"/>
      <c r="AH241" s="718"/>
      <c r="AI241" s="719"/>
      <c r="AJ241" s="715"/>
      <c r="AK241" s="723" t="str">
        <f t="shared" si="12"/>
        <v/>
      </c>
      <c r="AL241" s="720"/>
      <c r="AM241" s="720"/>
      <c r="AN241" s="720"/>
      <c r="AO241" s="720"/>
      <c r="AP241" s="715"/>
      <c r="AQ241" s="715"/>
      <c r="AR241" s="715"/>
      <c r="AS241" s="715"/>
      <c r="AT241" s="741"/>
      <c r="AU241" s="741"/>
      <c r="AV241" s="742"/>
      <c r="AW241" s="743"/>
      <c r="AX241" s="742"/>
      <c r="AY241" s="743"/>
      <c r="AZ241" s="721"/>
      <c r="BA241" s="721"/>
      <c r="BB241" s="742"/>
      <c r="BC241" s="743"/>
      <c r="BD241" s="742"/>
      <c r="BE241" s="743"/>
      <c r="BF241" s="721"/>
      <c r="BG241" s="721"/>
      <c r="BH241" s="715"/>
      <c r="BI241" s="721"/>
      <c r="BJ241" s="721"/>
      <c r="BK241" s="721"/>
      <c r="BL241" s="721"/>
      <c r="BM241" s="715"/>
      <c r="BN241" s="721"/>
      <c r="BO241" s="721"/>
      <c r="BP241" s="721"/>
      <c r="BQ241" s="856"/>
      <c r="BR241" s="856"/>
    </row>
    <row r="242" spans="1:70" ht="30" customHeight="1">
      <c r="A242" s="640">
        <v>234</v>
      </c>
      <c r="B242" s="721"/>
      <c r="C242" s="721"/>
      <c r="D242" s="721"/>
      <c r="E242" s="744"/>
      <c r="F242" s="959" t="str">
        <f t="shared" si="10"/>
        <v/>
      </c>
      <c r="G242" s="960" t="str">
        <f t="shared" si="11"/>
        <v/>
      </c>
      <c r="H242" s="715"/>
      <c r="I242" s="715"/>
      <c r="J242" s="741"/>
      <c r="K242" s="741"/>
      <c r="L242" s="741"/>
      <c r="M242" s="741"/>
      <c r="N242" s="723" t="str">
        <f>IF(I242="","",VLOOKUP(I242,記入シート1!$BO$2:$BP$49,2,FALSE))</f>
        <v/>
      </c>
      <c r="O242" s="741"/>
      <c r="P242" s="741"/>
      <c r="Q242" s="741"/>
      <c r="R242" s="716"/>
      <c r="S242" s="721"/>
      <c r="T242" s="715"/>
      <c r="U242" s="770"/>
      <c r="V242" s="771" t="s">
        <v>1833</v>
      </c>
      <c r="W242" s="772"/>
      <c r="X242" s="771" t="s">
        <v>1723</v>
      </c>
      <c r="Y242" s="772"/>
      <c r="Z242" s="771" t="s">
        <v>1833</v>
      </c>
      <c r="AA242" s="773"/>
      <c r="AB242" s="717"/>
      <c r="AC242" s="718"/>
      <c r="AD242" s="718"/>
      <c r="AE242" s="718"/>
      <c r="AF242" s="718"/>
      <c r="AG242" s="718"/>
      <c r="AH242" s="718"/>
      <c r="AI242" s="719"/>
      <c r="AJ242" s="715"/>
      <c r="AK242" s="723" t="str">
        <f t="shared" si="12"/>
        <v/>
      </c>
      <c r="AL242" s="720"/>
      <c r="AM242" s="720"/>
      <c r="AN242" s="720"/>
      <c r="AO242" s="720"/>
      <c r="AP242" s="715"/>
      <c r="AQ242" s="715"/>
      <c r="AR242" s="715"/>
      <c r="AS242" s="715"/>
      <c r="AT242" s="741"/>
      <c r="AU242" s="741"/>
      <c r="AV242" s="742"/>
      <c r="AW242" s="743"/>
      <c r="AX242" s="742"/>
      <c r="AY242" s="743"/>
      <c r="AZ242" s="721"/>
      <c r="BA242" s="721"/>
      <c r="BB242" s="742"/>
      <c r="BC242" s="743"/>
      <c r="BD242" s="742"/>
      <c r="BE242" s="743"/>
      <c r="BF242" s="721"/>
      <c r="BG242" s="721"/>
      <c r="BH242" s="715"/>
      <c r="BI242" s="721"/>
      <c r="BJ242" s="721"/>
      <c r="BK242" s="721"/>
      <c r="BL242" s="721"/>
      <c r="BM242" s="715"/>
      <c r="BN242" s="721"/>
      <c r="BO242" s="721"/>
      <c r="BP242" s="721"/>
      <c r="BQ242" s="856"/>
      <c r="BR242" s="856"/>
    </row>
    <row r="243" spans="1:70" ht="30" customHeight="1">
      <c r="A243" s="640">
        <v>235</v>
      </c>
      <c r="B243" s="721"/>
      <c r="C243" s="721"/>
      <c r="D243" s="721"/>
      <c r="E243" s="744"/>
      <c r="F243" s="959" t="str">
        <f t="shared" si="10"/>
        <v/>
      </c>
      <c r="G243" s="960" t="str">
        <f t="shared" si="11"/>
        <v/>
      </c>
      <c r="H243" s="715"/>
      <c r="I243" s="715"/>
      <c r="J243" s="741"/>
      <c r="K243" s="741"/>
      <c r="L243" s="741"/>
      <c r="M243" s="741"/>
      <c r="N243" s="723" t="str">
        <f>IF(I243="","",VLOOKUP(I243,記入シート1!$BO$2:$BP$49,2,FALSE))</f>
        <v/>
      </c>
      <c r="O243" s="741"/>
      <c r="P243" s="741"/>
      <c r="Q243" s="741"/>
      <c r="R243" s="716"/>
      <c r="S243" s="721"/>
      <c r="T243" s="715"/>
      <c r="U243" s="770"/>
      <c r="V243" s="771" t="s">
        <v>1833</v>
      </c>
      <c r="W243" s="772"/>
      <c r="X243" s="771" t="s">
        <v>1723</v>
      </c>
      <c r="Y243" s="772"/>
      <c r="Z243" s="771" t="s">
        <v>1833</v>
      </c>
      <c r="AA243" s="773"/>
      <c r="AB243" s="717"/>
      <c r="AC243" s="718"/>
      <c r="AD243" s="718"/>
      <c r="AE243" s="718"/>
      <c r="AF243" s="718"/>
      <c r="AG243" s="718"/>
      <c r="AH243" s="718"/>
      <c r="AI243" s="719"/>
      <c r="AJ243" s="715"/>
      <c r="AK243" s="723" t="str">
        <f t="shared" si="12"/>
        <v/>
      </c>
      <c r="AL243" s="720"/>
      <c r="AM243" s="720"/>
      <c r="AN243" s="720"/>
      <c r="AO243" s="720"/>
      <c r="AP243" s="715"/>
      <c r="AQ243" s="715"/>
      <c r="AR243" s="715"/>
      <c r="AS243" s="715"/>
      <c r="AT243" s="741"/>
      <c r="AU243" s="741"/>
      <c r="AV243" s="742"/>
      <c r="AW243" s="743"/>
      <c r="AX243" s="742"/>
      <c r="AY243" s="743"/>
      <c r="AZ243" s="721"/>
      <c r="BA243" s="721"/>
      <c r="BB243" s="742"/>
      <c r="BC243" s="743"/>
      <c r="BD243" s="742"/>
      <c r="BE243" s="743"/>
      <c r="BF243" s="721"/>
      <c r="BG243" s="721"/>
      <c r="BH243" s="715"/>
      <c r="BI243" s="721"/>
      <c r="BJ243" s="721"/>
      <c r="BK243" s="721"/>
      <c r="BL243" s="721"/>
      <c r="BM243" s="715"/>
      <c r="BN243" s="721"/>
      <c r="BO243" s="721"/>
      <c r="BP243" s="721"/>
      <c r="BQ243" s="856"/>
      <c r="BR243" s="856"/>
    </row>
    <row r="244" spans="1:70" ht="30" customHeight="1">
      <c r="A244" s="640">
        <v>236</v>
      </c>
      <c r="B244" s="721"/>
      <c r="C244" s="721"/>
      <c r="D244" s="721"/>
      <c r="E244" s="744"/>
      <c r="F244" s="959" t="str">
        <f t="shared" si="10"/>
        <v/>
      </c>
      <c r="G244" s="960" t="str">
        <f t="shared" si="11"/>
        <v/>
      </c>
      <c r="H244" s="715"/>
      <c r="I244" s="715"/>
      <c r="J244" s="741"/>
      <c r="K244" s="741"/>
      <c r="L244" s="741"/>
      <c r="M244" s="741"/>
      <c r="N244" s="723" t="str">
        <f>IF(I244="","",VLOOKUP(I244,記入シート1!$BO$2:$BP$49,2,FALSE))</f>
        <v/>
      </c>
      <c r="O244" s="741"/>
      <c r="P244" s="741"/>
      <c r="Q244" s="741"/>
      <c r="R244" s="716"/>
      <c r="S244" s="721"/>
      <c r="T244" s="715"/>
      <c r="U244" s="770"/>
      <c r="V244" s="771" t="s">
        <v>1833</v>
      </c>
      <c r="W244" s="772"/>
      <c r="X244" s="771" t="s">
        <v>1723</v>
      </c>
      <c r="Y244" s="772"/>
      <c r="Z244" s="771" t="s">
        <v>1833</v>
      </c>
      <c r="AA244" s="773"/>
      <c r="AB244" s="717"/>
      <c r="AC244" s="718"/>
      <c r="AD244" s="718"/>
      <c r="AE244" s="718"/>
      <c r="AF244" s="718"/>
      <c r="AG244" s="718"/>
      <c r="AH244" s="718"/>
      <c r="AI244" s="719"/>
      <c r="AJ244" s="715"/>
      <c r="AK244" s="723" t="str">
        <f t="shared" si="12"/>
        <v/>
      </c>
      <c r="AL244" s="720"/>
      <c r="AM244" s="720"/>
      <c r="AN244" s="720"/>
      <c r="AO244" s="720"/>
      <c r="AP244" s="715"/>
      <c r="AQ244" s="715"/>
      <c r="AR244" s="715"/>
      <c r="AS244" s="715"/>
      <c r="AT244" s="741"/>
      <c r="AU244" s="741"/>
      <c r="AV244" s="742"/>
      <c r="AW244" s="743"/>
      <c r="AX244" s="742"/>
      <c r="AY244" s="743"/>
      <c r="AZ244" s="721"/>
      <c r="BA244" s="721"/>
      <c r="BB244" s="742"/>
      <c r="BC244" s="743"/>
      <c r="BD244" s="742"/>
      <c r="BE244" s="743"/>
      <c r="BF244" s="721"/>
      <c r="BG244" s="721"/>
      <c r="BH244" s="715"/>
      <c r="BI244" s="721"/>
      <c r="BJ244" s="721"/>
      <c r="BK244" s="721"/>
      <c r="BL244" s="721"/>
      <c r="BM244" s="715"/>
      <c r="BN244" s="721"/>
      <c r="BO244" s="721"/>
      <c r="BP244" s="721"/>
      <c r="BQ244" s="856"/>
      <c r="BR244" s="856"/>
    </row>
    <row r="245" spans="1:70" ht="30" customHeight="1">
      <c r="A245" s="640">
        <v>237</v>
      </c>
      <c r="B245" s="721"/>
      <c r="C245" s="721"/>
      <c r="D245" s="721"/>
      <c r="E245" s="744"/>
      <c r="F245" s="959" t="str">
        <f t="shared" si="10"/>
        <v/>
      </c>
      <c r="G245" s="960" t="str">
        <f t="shared" si="11"/>
        <v/>
      </c>
      <c r="H245" s="715"/>
      <c r="I245" s="715"/>
      <c r="J245" s="741"/>
      <c r="K245" s="741"/>
      <c r="L245" s="741"/>
      <c r="M245" s="741"/>
      <c r="N245" s="723" t="str">
        <f>IF(I245="","",VLOOKUP(I245,記入シート1!$BO$2:$BP$49,2,FALSE))</f>
        <v/>
      </c>
      <c r="O245" s="741"/>
      <c r="P245" s="741"/>
      <c r="Q245" s="741"/>
      <c r="R245" s="716"/>
      <c r="S245" s="721"/>
      <c r="T245" s="715"/>
      <c r="U245" s="770"/>
      <c r="V245" s="771" t="s">
        <v>1833</v>
      </c>
      <c r="W245" s="772"/>
      <c r="X245" s="771" t="s">
        <v>1723</v>
      </c>
      <c r="Y245" s="772"/>
      <c r="Z245" s="771" t="s">
        <v>1833</v>
      </c>
      <c r="AA245" s="773"/>
      <c r="AB245" s="717"/>
      <c r="AC245" s="718"/>
      <c r="AD245" s="718"/>
      <c r="AE245" s="718"/>
      <c r="AF245" s="718"/>
      <c r="AG245" s="718"/>
      <c r="AH245" s="718"/>
      <c r="AI245" s="719"/>
      <c r="AJ245" s="715"/>
      <c r="AK245" s="723" t="str">
        <f t="shared" si="12"/>
        <v/>
      </c>
      <c r="AL245" s="720"/>
      <c r="AM245" s="720"/>
      <c r="AN245" s="720"/>
      <c r="AO245" s="720"/>
      <c r="AP245" s="715"/>
      <c r="AQ245" s="715"/>
      <c r="AR245" s="715"/>
      <c r="AS245" s="715"/>
      <c r="AT245" s="741"/>
      <c r="AU245" s="741"/>
      <c r="AV245" s="742"/>
      <c r="AW245" s="743"/>
      <c r="AX245" s="742"/>
      <c r="AY245" s="743"/>
      <c r="AZ245" s="721"/>
      <c r="BA245" s="721"/>
      <c r="BB245" s="742"/>
      <c r="BC245" s="743"/>
      <c r="BD245" s="742"/>
      <c r="BE245" s="743"/>
      <c r="BF245" s="721"/>
      <c r="BG245" s="721"/>
      <c r="BH245" s="715"/>
      <c r="BI245" s="721"/>
      <c r="BJ245" s="721"/>
      <c r="BK245" s="721"/>
      <c r="BL245" s="721"/>
      <c r="BM245" s="715"/>
      <c r="BN245" s="721"/>
      <c r="BO245" s="721"/>
      <c r="BP245" s="721"/>
      <c r="BQ245" s="856"/>
      <c r="BR245" s="856"/>
    </row>
    <row r="246" spans="1:70" ht="30" customHeight="1">
      <c r="A246" s="640">
        <v>238</v>
      </c>
      <c r="B246" s="721"/>
      <c r="C246" s="721"/>
      <c r="D246" s="721"/>
      <c r="E246" s="744"/>
      <c r="F246" s="959" t="str">
        <f t="shared" si="10"/>
        <v/>
      </c>
      <c r="G246" s="960" t="str">
        <f t="shared" si="11"/>
        <v/>
      </c>
      <c r="H246" s="715"/>
      <c r="I246" s="715"/>
      <c r="J246" s="741"/>
      <c r="K246" s="741"/>
      <c r="L246" s="741"/>
      <c r="M246" s="741"/>
      <c r="N246" s="723" t="str">
        <f>IF(I246="","",VLOOKUP(I246,記入シート1!$BO$2:$BP$49,2,FALSE))</f>
        <v/>
      </c>
      <c r="O246" s="741"/>
      <c r="P246" s="741"/>
      <c r="Q246" s="741"/>
      <c r="R246" s="716"/>
      <c r="S246" s="721"/>
      <c r="T246" s="715"/>
      <c r="U246" s="770"/>
      <c r="V246" s="771" t="s">
        <v>1833</v>
      </c>
      <c r="W246" s="772"/>
      <c r="X246" s="771" t="s">
        <v>1723</v>
      </c>
      <c r="Y246" s="772"/>
      <c r="Z246" s="771" t="s">
        <v>1833</v>
      </c>
      <c r="AA246" s="773"/>
      <c r="AB246" s="717"/>
      <c r="AC246" s="718"/>
      <c r="AD246" s="718"/>
      <c r="AE246" s="718"/>
      <c r="AF246" s="718"/>
      <c r="AG246" s="718"/>
      <c r="AH246" s="718"/>
      <c r="AI246" s="719"/>
      <c r="AJ246" s="715"/>
      <c r="AK246" s="723" t="str">
        <f t="shared" si="12"/>
        <v/>
      </c>
      <c r="AL246" s="720"/>
      <c r="AM246" s="720"/>
      <c r="AN246" s="720"/>
      <c r="AO246" s="720"/>
      <c r="AP246" s="715"/>
      <c r="AQ246" s="715"/>
      <c r="AR246" s="715"/>
      <c r="AS246" s="715"/>
      <c r="AT246" s="741"/>
      <c r="AU246" s="741"/>
      <c r="AV246" s="742"/>
      <c r="AW246" s="743"/>
      <c r="AX246" s="742"/>
      <c r="AY246" s="743"/>
      <c r="AZ246" s="721"/>
      <c r="BA246" s="721"/>
      <c r="BB246" s="742"/>
      <c r="BC246" s="743"/>
      <c r="BD246" s="742"/>
      <c r="BE246" s="743"/>
      <c r="BF246" s="721"/>
      <c r="BG246" s="721"/>
      <c r="BH246" s="715"/>
      <c r="BI246" s="721"/>
      <c r="BJ246" s="721"/>
      <c r="BK246" s="721"/>
      <c r="BL246" s="721"/>
      <c r="BM246" s="715"/>
      <c r="BN246" s="721"/>
      <c r="BO246" s="721"/>
      <c r="BP246" s="721"/>
      <c r="BQ246" s="856"/>
      <c r="BR246" s="856"/>
    </row>
    <row r="247" spans="1:70" ht="30" customHeight="1">
      <c r="A247" s="640">
        <v>239</v>
      </c>
      <c r="B247" s="721"/>
      <c r="C247" s="721"/>
      <c r="D247" s="721"/>
      <c r="E247" s="744"/>
      <c r="F247" s="959" t="str">
        <f t="shared" si="10"/>
        <v/>
      </c>
      <c r="G247" s="960" t="str">
        <f t="shared" si="11"/>
        <v/>
      </c>
      <c r="H247" s="715"/>
      <c r="I247" s="715"/>
      <c r="J247" s="741"/>
      <c r="K247" s="741"/>
      <c r="L247" s="741"/>
      <c r="M247" s="741"/>
      <c r="N247" s="723" t="str">
        <f>IF(I247="","",VLOOKUP(I247,記入シート1!$BO$2:$BP$49,2,FALSE))</f>
        <v/>
      </c>
      <c r="O247" s="741"/>
      <c r="P247" s="741"/>
      <c r="Q247" s="741"/>
      <c r="R247" s="716"/>
      <c r="S247" s="721"/>
      <c r="T247" s="715"/>
      <c r="U247" s="770"/>
      <c r="V247" s="771" t="s">
        <v>1833</v>
      </c>
      <c r="W247" s="772"/>
      <c r="X247" s="771" t="s">
        <v>1723</v>
      </c>
      <c r="Y247" s="772"/>
      <c r="Z247" s="771" t="s">
        <v>1833</v>
      </c>
      <c r="AA247" s="773"/>
      <c r="AB247" s="717"/>
      <c r="AC247" s="718"/>
      <c r="AD247" s="718"/>
      <c r="AE247" s="718"/>
      <c r="AF247" s="718"/>
      <c r="AG247" s="718"/>
      <c r="AH247" s="718"/>
      <c r="AI247" s="719"/>
      <c r="AJ247" s="715"/>
      <c r="AK247" s="723" t="str">
        <f t="shared" si="12"/>
        <v/>
      </c>
      <c r="AL247" s="720"/>
      <c r="AM247" s="720"/>
      <c r="AN247" s="720"/>
      <c r="AO247" s="720"/>
      <c r="AP247" s="715"/>
      <c r="AQ247" s="715"/>
      <c r="AR247" s="715"/>
      <c r="AS247" s="715"/>
      <c r="AT247" s="741"/>
      <c r="AU247" s="741"/>
      <c r="AV247" s="742"/>
      <c r="AW247" s="743"/>
      <c r="AX247" s="742"/>
      <c r="AY247" s="743"/>
      <c r="AZ247" s="721"/>
      <c r="BA247" s="721"/>
      <c r="BB247" s="742"/>
      <c r="BC247" s="743"/>
      <c r="BD247" s="742"/>
      <c r="BE247" s="743"/>
      <c r="BF247" s="721"/>
      <c r="BG247" s="721"/>
      <c r="BH247" s="715"/>
      <c r="BI247" s="721"/>
      <c r="BJ247" s="721"/>
      <c r="BK247" s="721"/>
      <c r="BL247" s="721"/>
      <c r="BM247" s="715"/>
      <c r="BN247" s="721"/>
      <c r="BO247" s="721"/>
      <c r="BP247" s="721"/>
      <c r="BQ247" s="856"/>
      <c r="BR247" s="856"/>
    </row>
    <row r="248" spans="1:70" ht="30" customHeight="1">
      <c r="A248" s="640">
        <v>240</v>
      </c>
      <c r="B248" s="721"/>
      <c r="C248" s="721"/>
      <c r="D248" s="721"/>
      <c r="E248" s="744"/>
      <c r="F248" s="959" t="str">
        <f t="shared" si="10"/>
        <v/>
      </c>
      <c r="G248" s="960" t="str">
        <f t="shared" si="11"/>
        <v/>
      </c>
      <c r="H248" s="715"/>
      <c r="I248" s="715"/>
      <c r="J248" s="741"/>
      <c r="K248" s="741"/>
      <c r="L248" s="741"/>
      <c r="M248" s="741"/>
      <c r="N248" s="723" t="str">
        <f>IF(I248="","",VLOOKUP(I248,記入シート1!$BO$2:$BP$49,2,FALSE))</f>
        <v/>
      </c>
      <c r="O248" s="741"/>
      <c r="P248" s="741"/>
      <c r="Q248" s="741"/>
      <c r="R248" s="716"/>
      <c r="S248" s="721"/>
      <c r="T248" s="715"/>
      <c r="U248" s="770"/>
      <c r="V248" s="771" t="s">
        <v>1833</v>
      </c>
      <c r="W248" s="772"/>
      <c r="X248" s="771" t="s">
        <v>1723</v>
      </c>
      <c r="Y248" s="772"/>
      <c r="Z248" s="771" t="s">
        <v>1833</v>
      </c>
      <c r="AA248" s="773"/>
      <c r="AB248" s="717"/>
      <c r="AC248" s="718"/>
      <c r="AD248" s="718"/>
      <c r="AE248" s="718"/>
      <c r="AF248" s="718"/>
      <c r="AG248" s="718"/>
      <c r="AH248" s="718"/>
      <c r="AI248" s="719"/>
      <c r="AJ248" s="715"/>
      <c r="AK248" s="723" t="str">
        <f t="shared" si="12"/>
        <v/>
      </c>
      <c r="AL248" s="720"/>
      <c r="AM248" s="720"/>
      <c r="AN248" s="720"/>
      <c r="AO248" s="720"/>
      <c r="AP248" s="715"/>
      <c r="AQ248" s="715"/>
      <c r="AR248" s="715"/>
      <c r="AS248" s="715"/>
      <c r="AT248" s="741"/>
      <c r="AU248" s="741"/>
      <c r="AV248" s="742"/>
      <c r="AW248" s="743"/>
      <c r="AX248" s="742"/>
      <c r="AY248" s="743"/>
      <c r="AZ248" s="721"/>
      <c r="BA248" s="721"/>
      <c r="BB248" s="742"/>
      <c r="BC248" s="743"/>
      <c r="BD248" s="742"/>
      <c r="BE248" s="743"/>
      <c r="BF248" s="721"/>
      <c r="BG248" s="721"/>
      <c r="BH248" s="715"/>
      <c r="BI248" s="721"/>
      <c r="BJ248" s="721"/>
      <c r="BK248" s="721"/>
      <c r="BL248" s="721"/>
      <c r="BM248" s="715"/>
      <c r="BN248" s="721"/>
      <c r="BO248" s="721"/>
      <c r="BP248" s="721"/>
      <c r="BQ248" s="856"/>
      <c r="BR248" s="856"/>
    </row>
    <row r="249" spans="1:70" ht="30" customHeight="1">
      <c r="A249" s="640">
        <v>241</v>
      </c>
      <c r="B249" s="721"/>
      <c r="C249" s="721"/>
      <c r="D249" s="721"/>
      <c r="E249" s="744"/>
      <c r="F249" s="959" t="str">
        <f t="shared" si="10"/>
        <v/>
      </c>
      <c r="G249" s="960" t="str">
        <f t="shared" si="11"/>
        <v/>
      </c>
      <c r="H249" s="715"/>
      <c r="I249" s="715"/>
      <c r="J249" s="741"/>
      <c r="K249" s="741"/>
      <c r="L249" s="741"/>
      <c r="M249" s="741"/>
      <c r="N249" s="723" t="str">
        <f>IF(I249="","",VLOOKUP(I249,記入シート1!$BO$2:$BP$49,2,FALSE))</f>
        <v/>
      </c>
      <c r="O249" s="741"/>
      <c r="P249" s="741"/>
      <c r="Q249" s="741"/>
      <c r="R249" s="716"/>
      <c r="S249" s="721"/>
      <c r="T249" s="715"/>
      <c r="U249" s="770"/>
      <c r="V249" s="771" t="s">
        <v>1833</v>
      </c>
      <c r="W249" s="772"/>
      <c r="X249" s="771" t="s">
        <v>1723</v>
      </c>
      <c r="Y249" s="772"/>
      <c r="Z249" s="771" t="s">
        <v>1833</v>
      </c>
      <c r="AA249" s="773"/>
      <c r="AB249" s="717"/>
      <c r="AC249" s="718"/>
      <c r="AD249" s="718"/>
      <c r="AE249" s="718"/>
      <c r="AF249" s="718"/>
      <c r="AG249" s="718"/>
      <c r="AH249" s="718"/>
      <c r="AI249" s="719"/>
      <c r="AJ249" s="715"/>
      <c r="AK249" s="723" t="str">
        <f t="shared" si="12"/>
        <v/>
      </c>
      <c r="AL249" s="720"/>
      <c r="AM249" s="720"/>
      <c r="AN249" s="720"/>
      <c r="AO249" s="720"/>
      <c r="AP249" s="715"/>
      <c r="AQ249" s="715"/>
      <c r="AR249" s="715"/>
      <c r="AS249" s="715"/>
      <c r="AT249" s="741"/>
      <c r="AU249" s="741"/>
      <c r="AV249" s="742"/>
      <c r="AW249" s="743"/>
      <c r="AX249" s="742"/>
      <c r="AY249" s="743"/>
      <c r="AZ249" s="721"/>
      <c r="BA249" s="721"/>
      <c r="BB249" s="742"/>
      <c r="BC249" s="743"/>
      <c r="BD249" s="742"/>
      <c r="BE249" s="743"/>
      <c r="BF249" s="721"/>
      <c r="BG249" s="721"/>
      <c r="BH249" s="715"/>
      <c r="BI249" s="721"/>
      <c r="BJ249" s="721"/>
      <c r="BK249" s="721"/>
      <c r="BL249" s="721"/>
      <c r="BM249" s="715"/>
      <c r="BN249" s="721"/>
      <c r="BO249" s="721"/>
      <c r="BP249" s="721"/>
      <c r="BQ249" s="856"/>
      <c r="BR249" s="856"/>
    </row>
    <row r="250" spans="1:70" ht="30" customHeight="1">
      <c r="A250" s="640">
        <v>242</v>
      </c>
      <c r="B250" s="721"/>
      <c r="C250" s="721"/>
      <c r="D250" s="721"/>
      <c r="E250" s="744"/>
      <c r="F250" s="959" t="str">
        <f t="shared" si="10"/>
        <v/>
      </c>
      <c r="G250" s="960" t="str">
        <f t="shared" si="11"/>
        <v/>
      </c>
      <c r="H250" s="715"/>
      <c r="I250" s="715"/>
      <c r="J250" s="741"/>
      <c r="K250" s="741"/>
      <c r="L250" s="741"/>
      <c r="M250" s="741"/>
      <c r="N250" s="723" t="str">
        <f>IF(I250="","",VLOOKUP(I250,記入シート1!$BO$2:$BP$49,2,FALSE))</f>
        <v/>
      </c>
      <c r="O250" s="741"/>
      <c r="P250" s="741"/>
      <c r="Q250" s="741"/>
      <c r="R250" s="716"/>
      <c r="S250" s="721"/>
      <c r="T250" s="715"/>
      <c r="U250" s="770"/>
      <c r="V250" s="771" t="s">
        <v>1833</v>
      </c>
      <c r="W250" s="772"/>
      <c r="X250" s="771" t="s">
        <v>1723</v>
      </c>
      <c r="Y250" s="772"/>
      <c r="Z250" s="771" t="s">
        <v>1833</v>
      </c>
      <c r="AA250" s="773"/>
      <c r="AB250" s="717"/>
      <c r="AC250" s="718"/>
      <c r="AD250" s="718"/>
      <c r="AE250" s="718"/>
      <c r="AF250" s="718"/>
      <c r="AG250" s="718"/>
      <c r="AH250" s="718"/>
      <c r="AI250" s="719"/>
      <c r="AJ250" s="715"/>
      <c r="AK250" s="723" t="str">
        <f t="shared" si="12"/>
        <v/>
      </c>
      <c r="AL250" s="720"/>
      <c r="AM250" s="720"/>
      <c r="AN250" s="720"/>
      <c r="AO250" s="720"/>
      <c r="AP250" s="715"/>
      <c r="AQ250" s="715"/>
      <c r="AR250" s="715"/>
      <c r="AS250" s="715"/>
      <c r="AT250" s="741"/>
      <c r="AU250" s="741"/>
      <c r="AV250" s="742"/>
      <c r="AW250" s="743"/>
      <c r="AX250" s="742"/>
      <c r="AY250" s="743"/>
      <c r="AZ250" s="721"/>
      <c r="BA250" s="721"/>
      <c r="BB250" s="742"/>
      <c r="BC250" s="743"/>
      <c r="BD250" s="742"/>
      <c r="BE250" s="743"/>
      <c r="BF250" s="721"/>
      <c r="BG250" s="721"/>
      <c r="BH250" s="715"/>
      <c r="BI250" s="721"/>
      <c r="BJ250" s="721"/>
      <c r="BK250" s="721"/>
      <c r="BL250" s="721"/>
      <c r="BM250" s="715"/>
      <c r="BN250" s="721"/>
      <c r="BO250" s="721"/>
      <c r="BP250" s="721"/>
      <c r="BQ250" s="856"/>
      <c r="BR250" s="856"/>
    </row>
    <row r="251" spans="1:70" ht="30" customHeight="1">
      <c r="A251" s="640">
        <v>243</v>
      </c>
      <c r="B251" s="721"/>
      <c r="C251" s="721"/>
      <c r="D251" s="721"/>
      <c r="E251" s="744"/>
      <c r="F251" s="959" t="str">
        <f t="shared" si="10"/>
        <v/>
      </c>
      <c r="G251" s="960" t="str">
        <f t="shared" si="11"/>
        <v/>
      </c>
      <c r="H251" s="715"/>
      <c r="I251" s="715"/>
      <c r="J251" s="741"/>
      <c r="K251" s="741"/>
      <c r="L251" s="741"/>
      <c r="M251" s="741"/>
      <c r="N251" s="723" t="str">
        <f>IF(I251="","",VLOOKUP(I251,記入シート1!$BO$2:$BP$49,2,FALSE))</f>
        <v/>
      </c>
      <c r="O251" s="741"/>
      <c r="P251" s="741"/>
      <c r="Q251" s="741"/>
      <c r="R251" s="716"/>
      <c r="S251" s="721"/>
      <c r="T251" s="715"/>
      <c r="U251" s="770"/>
      <c r="V251" s="771" t="s">
        <v>1833</v>
      </c>
      <c r="W251" s="772"/>
      <c r="X251" s="771" t="s">
        <v>1723</v>
      </c>
      <c r="Y251" s="772"/>
      <c r="Z251" s="771" t="s">
        <v>1833</v>
      </c>
      <c r="AA251" s="773"/>
      <c r="AB251" s="717"/>
      <c r="AC251" s="718"/>
      <c r="AD251" s="718"/>
      <c r="AE251" s="718"/>
      <c r="AF251" s="718"/>
      <c r="AG251" s="718"/>
      <c r="AH251" s="718"/>
      <c r="AI251" s="719"/>
      <c r="AJ251" s="715"/>
      <c r="AK251" s="723" t="str">
        <f t="shared" si="12"/>
        <v/>
      </c>
      <c r="AL251" s="720"/>
      <c r="AM251" s="720"/>
      <c r="AN251" s="720"/>
      <c r="AO251" s="720"/>
      <c r="AP251" s="715"/>
      <c r="AQ251" s="715"/>
      <c r="AR251" s="715"/>
      <c r="AS251" s="715"/>
      <c r="AT251" s="741"/>
      <c r="AU251" s="741"/>
      <c r="AV251" s="742"/>
      <c r="AW251" s="743"/>
      <c r="AX251" s="742"/>
      <c r="AY251" s="743"/>
      <c r="AZ251" s="721"/>
      <c r="BA251" s="721"/>
      <c r="BB251" s="742"/>
      <c r="BC251" s="743"/>
      <c r="BD251" s="742"/>
      <c r="BE251" s="743"/>
      <c r="BF251" s="721"/>
      <c r="BG251" s="721"/>
      <c r="BH251" s="715"/>
      <c r="BI251" s="721"/>
      <c r="BJ251" s="721"/>
      <c r="BK251" s="721"/>
      <c r="BL251" s="721"/>
      <c r="BM251" s="715"/>
      <c r="BN251" s="721"/>
      <c r="BO251" s="721"/>
      <c r="BP251" s="721"/>
      <c r="BQ251" s="856"/>
      <c r="BR251" s="856"/>
    </row>
    <row r="252" spans="1:70" ht="30" customHeight="1">
      <c r="A252" s="640">
        <v>244</v>
      </c>
      <c r="B252" s="721"/>
      <c r="C252" s="721"/>
      <c r="D252" s="721"/>
      <c r="E252" s="744"/>
      <c r="F252" s="959" t="str">
        <f t="shared" si="10"/>
        <v/>
      </c>
      <c r="G252" s="960" t="str">
        <f t="shared" si="11"/>
        <v/>
      </c>
      <c r="H252" s="715"/>
      <c r="I252" s="715"/>
      <c r="J252" s="741"/>
      <c r="K252" s="741"/>
      <c r="L252" s="741"/>
      <c r="M252" s="741"/>
      <c r="N252" s="723" t="str">
        <f>IF(I252="","",VLOOKUP(I252,記入シート1!$BO$2:$BP$49,2,FALSE))</f>
        <v/>
      </c>
      <c r="O252" s="741"/>
      <c r="P252" s="741"/>
      <c r="Q252" s="741"/>
      <c r="R252" s="716"/>
      <c r="S252" s="721"/>
      <c r="T252" s="715"/>
      <c r="U252" s="770"/>
      <c r="V252" s="771" t="s">
        <v>1833</v>
      </c>
      <c r="W252" s="772"/>
      <c r="X252" s="771" t="s">
        <v>1723</v>
      </c>
      <c r="Y252" s="772"/>
      <c r="Z252" s="771" t="s">
        <v>1833</v>
      </c>
      <c r="AA252" s="773"/>
      <c r="AB252" s="717"/>
      <c r="AC252" s="718"/>
      <c r="AD252" s="718"/>
      <c r="AE252" s="718"/>
      <c r="AF252" s="718"/>
      <c r="AG252" s="718"/>
      <c r="AH252" s="718"/>
      <c r="AI252" s="719"/>
      <c r="AJ252" s="715"/>
      <c r="AK252" s="723" t="str">
        <f t="shared" si="12"/>
        <v/>
      </c>
      <c r="AL252" s="720"/>
      <c r="AM252" s="720"/>
      <c r="AN252" s="720"/>
      <c r="AO252" s="720"/>
      <c r="AP252" s="715"/>
      <c r="AQ252" s="715"/>
      <c r="AR252" s="715"/>
      <c r="AS252" s="715"/>
      <c r="AT252" s="741"/>
      <c r="AU252" s="741"/>
      <c r="AV252" s="742"/>
      <c r="AW252" s="743"/>
      <c r="AX252" s="742"/>
      <c r="AY252" s="743"/>
      <c r="AZ252" s="721"/>
      <c r="BA252" s="721"/>
      <c r="BB252" s="742"/>
      <c r="BC252" s="743"/>
      <c r="BD252" s="742"/>
      <c r="BE252" s="743"/>
      <c r="BF252" s="721"/>
      <c r="BG252" s="721"/>
      <c r="BH252" s="715"/>
      <c r="BI252" s="721"/>
      <c r="BJ252" s="721"/>
      <c r="BK252" s="721"/>
      <c r="BL252" s="721"/>
      <c r="BM252" s="715"/>
      <c r="BN252" s="721"/>
      <c r="BO252" s="721"/>
      <c r="BP252" s="721"/>
      <c r="BQ252" s="856"/>
      <c r="BR252" s="856"/>
    </row>
    <row r="253" spans="1:70" ht="30" customHeight="1">
      <c r="A253" s="640">
        <v>245</v>
      </c>
      <c r="B253" s="721"/>
      <c r="C253" s="721"/>
      <c r="D253" s="721"/>
      <c r="E253" s="744"/>
      <c r="F253" s="959" t="str">
        <f t="shared" si="10"/>
        <v/>
      </c>
      <c r="G253" s="960" t="str">
        <f t="shared" si="11"/>
        <v/>
      </c>
      <c r="H253" s="715"/>
      <c r="I253" s="715"/>
      <c r="J253" s="741"/>
      <c r="K253" s="741"/>
      <c r="L253" s="741"/>
      <c r="M253" s="741"/>
      <c r="N253" s="723" t="str">
        <f>IF(I253="","",VLOOKUP(I253,記入シート1!$BO$2:$BP$49,2,FALSE))</f>
        <v/>
      </c>
      <c r="O253" s="741"/>
      <c r="P253" s="741"/>
      <c r="Q253" s="741"/>
      <c r="R253" s="716"/>
      <c r="S253" s="721"/>
      <c r="T253" s="715"/>
      <c r="U253" s="770"/>
      <c r="V253" s="771" t="s">
        <v>1833</v>
      </c>
      <c r="W253" s="772"/>
      <c r="X253" s="771" t="s">
        <v>1723</v>
      </c>
      <c r="Y253" s="772"/>
      <c r="Z253" s="771" t="s">
        <v>1833</v>
      </c>
      <c r="AA253" s="773"/>
      <c r="AB253" s="717"/>
      <c r="AC253" s="718"/>
      <c r="AD253" s="718"/>
      <c r="AE253" s="718"/>
      <c r="AF253" s="718"/>
      <c r="AG253" s="718"/>
      <c r="AH253" s="718"/>
      <c r="AI253" s="719"/>
      <c r="AJ253" s="715"/>
      <c r="AK253" s="723" t="str">
        <f t="shared" si="12"/>
        <v/>
      </c>
      <c r="AL253" s="720"/>
      <c r="AM253" s="720"/>
      <c r="AN253" s="720"/>
      <c r="AO253" s="720"/>
      <c r="AP253" s="715"/>
      <c r="AQ253" s="715"/>
      <c r="AR253" s="715"/>
      <c r="AS253" s="715"/>
      <c r="AT253" s="741"/>
      <c r="AU253" s="741"/>
      <c r="AV253" s="742"/>
      <c r="AW253" s="743"/>
      <c r="AX253" s="742"/>
      <c r="AY253" s="743"/>
      <c r="AZ253" s="721"/>
      <c r="BA253" s="721"/>
      <c r="BB253" s="742"/>
      <c r="BC253" s="743"/>
      <c r="BD253" s="742"/>
      <c r="BE253" s="743"/>
      <c r="BF253" s="721"/>
      <c r="BG253" s="721"/>
      <c r="BH253" s="715"/>
      <c r="BI253" s="721"/>
      <c r="BJ253" s="721"/>
      <c r="BK253" s="721"/>
      <c r="BL253" s="721"/>
      <c r="BM253" s="715"/>
      <c r="BN253" s="721"/>
      <c r="BO253" s="721"/>
      <c r="BP253" s="721"/>
      <c r="BQ253" s="856"/>
      <c r="BR253" s="856"/>
    </row>
    <row r="254" spans="1:70" ht="30" customHeight="1">
      <c r="A254" s="640">
        <v>246</v>
      </c>
      <c r="B254" s="721"/>
      <c r="C254" s="721"/>
      <c r="D254" s="721"/>
      <c r="E254" s="744"/>
      <c r="F254" s="959" t="str">
        <f t="shared" si="10"/>
        <v/>
      </c>
      <c r="G254" s="960" t="str">
        <f t="shared" si="11"/>
        <v/>
      </c>
      <c r="H254" s="715"/>
      <c r="I254" s="715"/>
      <c r="J254" s="741"/>
      <c r="K254" s="741"/>
      <c r="L254" s="741"/>
      <c r="M254" s="741"/>
      <c r="N254" s="723" t="str">
        <f>IF(I254="","",VLOOKUP(I254,記入シート1!$BO$2:$BP$49,2,FALSE))</f>
        <v/>
      </c>
      <c r="O254" s="741"/>
      <c r="P254" s="741"/>
      <c r="Q254" s="741"/>
      <c r="R254" s="716"/>
      <c r="S254" s="721"/>
      <c r="T254" s="715"/>
      <c r="U254" s="770"/>
      <c r="V254" s="771" t="s">
        <v>1833</v>
      </c>
      <c r="W254" s="772"/>
      <c r="X254" s="771" t="s">
        <v>1723</v>
      </c>
      <c r="Y254" s="772"/>
      <c r="Z254" s="771" t="s">
        <v>1833</v>
      </c>
      <c r="AA254" s="773"/>
      <c r="AB254" s="717"/>
      <c r="AC254" s="718"/>
      <c r="AD254" s="718"/>
      <c r="AE254" s="718"/>
      <c r="AF254" s="718"/>
      <c r="AG254" s="718"/>
      <c r="AH254" s="718"/>
      <c r="AI254" s="719"/>
      <c r="AJ254" s="715"/>
      <c r="AK254" s="723" t="str">
        <f t="shared" si="12"/>
        <v/>
      </c>
      <c r="AL254" s="720"/>
      <c r="AM254" s="720"/>
      <c r="AN254" s="720"/>
      <c r="AO254" s="720"/>
      <c r="AP254" s="715"/>
      <c r="AQ254" s="715"/>
      <c r="AR254" s="715"/>
      <c r="AS254" s="715"/>
      <c r="AT254" s="741"/>
      <c r="AU254" s="741"/>
      <c r="AV254" s="742"/>
      <c r="AW254" s="743"/>
      <c r="AX254" s="742"/>
      <c r="AY254" s="743"/>
      <c r="AZ254" s="721"/>
      <c r="BA254" s="721"/>
      <c r="BB254" s="742"/>
      <c r="BC254" s="743"/>
      <c r="BD254" s="742"/>
      <c r="BE254" s="743"/>
      <c r="BF254" s="721"/>
      <c r="BG254" s="721"/>
      <c r="BH254" s="715"/>
      <c r="BI254" s="721"/>
      <c r="BJ254" s="721"/>
      <c r="BK254" s="721"/>
      <c r="BL254" s="721"/>
      <c r="BM254" s="715"/>
      <c r="BN254" s="721"/>
      <c r="BO254" s="721"/>
      <c r="BP254" s="721"/>
      <c r="BQ254" s="856"/>
      <c r="BR254" s="856"/>
    </row>
    <row r="255" spans="1:70" ht="30" customHeight="1">
      <c r="A255" s="640">
        <v>247</v>
      </c>
      <c r="B255" s="721"/>
      <c r="C255" s="721"/>
      <c r="D255" s="721"/>
      <c r="E255" s="744"/>
      <c r="F255" s="959" t="str">
        <f t="shared" si="10"/>
        <v/>
      </c>
      <c r="G255" s="960" t="str">
        <f t="shared" si="11"/>
        <v/>
      </c>
      <c r="H255" s="715"/>
      <c r="I255" s="715"/>
      <c r="J255" s="741"/>
      <c r="K255" s="741"/>
      <c r="L255" s="741"/>
      <c r="M255" s="741"/>
      <c r="N255" s="723" t="str">
        <f>IF(I255="","",VLOOKUP(I255,記入シート1!$BO$2:$BP$49,2,FALSE))</f>
        <v/>
      </c>
      <c r="O255" s="741"/>
      <c r="P255" s="741"/>
      <c r="Q255" s="741"/>
      <c r="R255" s="716"/>
      <c r="S255" s="721"/>
      <c r="T255" s="715"/>
      <c r="U255" s="770"/>
      <c r="V255" s="771" t="s">
        <v>1833</v>
      </c>
      <c r="W255" s="772"/>
      <c r="X255" s="771" t="s">
        <v>1723</v>
      </c>
      <c r="Y255" s="772"/>
      <c r="Z255" s="771" t="s">
        <v>1833</v>
      </c>
      <c r="AA255" s="773"/>
      <c r="AB255" s="717"/>
      <c r="AC255" s="718"/>
      <c r="AD255" s="718"/>
      <c r="AE255" s="718"/>
      <c r="AF255" s="718"/>
      <c r="AG255" s="718"/>
      <c r="AH255" s="718"/>
      <c r="AI255" s="719"/>
      <c r="AJ255" s="715"/>
      <c r="AK255" s="723" t="str">
        <f t="shared" si="12"/>
        <v/>
      </c>
      <c r="AL255" s="720"/>
      <c r="AM255" s="720"/>
      <c r="AN255" s="720"/>
      <c r="AO255" s="720"/>
      <c r="AP255" s="715"/>
      <c r="AQ255" s="715"/>
      <c r="AR255" s="715"/>
      <c r="AS255" s="715"/>
      <c r="AT255" s="741"/>
      <c r="AU255" s="741"/>
      <c r="AV255" s="742"/>
      <c r="AW255" s="743"/>
      <c r="AX255" s="742"/>
      <c r="AY255" s="743"/>
      <c r="AZ255" s="721"/>
      <c r="BA255" s="721"/>
      <c r="BB255" s="742"/>
      <c r="BC255" s="743"/>
      <c r="BD255" s="742"/>
      <c r="BE255" s="743"/>
      <c r="BF255" s="721"/>
      <c r="BG255" s="721"/>
      <c r="BH255" s="715"/>
      <c r="BI255" s="721"/>
      <c r="BJ255" s="721"/>
      <c r="BK255" s="721"/>
      <c r="BL255" s="721"/>
      <c r="BM255" s="715"/>
      <c r="BN255" s="721"/>
      <c r="BO255" s="721"/>
      <c r="BP255" s="721"/>
      <c r="BQ255" s="856"/>
      <c r="BR255" s="856"/>
    </row>
    <row r="256" spans="1:70" ht="30" customHeight="1">
      <c r="A256" s="640">
        <v>248</v>
      </c>
      <c r="B256" s="721"/>
      <c r="C256" s="721"/>
      <c r="D256" s="721"/>
      <c r="E256" s="744"/>
      <c r="F256" s="959" t="str">
        <f t="shared" si="10"/>
        <v/>
      </c>
      <c r="G256" s="960" t="str">
        <f t="shared" si="11"/>
        <v/>
      </c>
      <c r="H256" s="715"/>
      <c r="I256" s="715"/>
      <c r="J256" s="741"/>
      <c r="K256" s="741"/>
      <c r="L256" s="741"/>
      <c r="M256" s="741"/>
      <c r="N256" s="723" t="str">
        <f>IF(I256="","",VLOOKUP(I256,記入シート1!$BO$2:$BP$49,2,FALSE))</f>
        <v/>
      </c>
      <c r="O256" s="741"/>
      <c r="P256" s="741"/>
      <c r="Q256" s="741"/>
      <c r="R256" s="716"/>
      <c r="S256" s="721"/>
      <c r="T256" s="715"/>
      <c r="U256" s="770"/>
      <c r="V256" s="771" t="s">
        <v>1833</v>
      </c>
      <c r="W256" s="772"/>
      <c r="X256" s="771" t="s">
        <v>1723</v>
      </c>
      <c r="Y256" s="772"/>
      <c r="Z256" s="771" t="s">
        <v>1833</v>
      </c>
      <c r="AA256" s="773"/>
      <c r="AB256" s="717"/>
      <c r="AC256" s="718"/>
      <c r="AD256" s="718"/>
      <c r="AE256" s="718"/>
      <c r="AF256" s="718"/>
      <c r="AG256" s="718"/>
      <c r="AH256" s="718"/>
      <c r="AI256" s="719"/>
      <c r="AJ256" s="715"/>
      <c r="AK256" s="723" t="str">
        <f t="shared" si="12"/>
        <v/>
      </c>
      <c r="AL256" s="720"/>
      <c r="AM256" s="720"/>
      <c r="AN256" s="720"/>
      <c r="AO256" s="720"/>
      <c r="AP256" s="715"/>
      <c r="AQ256" s="715"/>
      <c r="AR256" s="715"/>
      <c r="AS256" s="715"/>
      <c r="AT256" s="741"/>
      <c r="AU256" s="741"/>
      <c r="AV256" s="742"/>
      <c r="AW256" s="743"/>
      <c r="AX256" s="742"/>
      <c r="AY256" s="743"/>
      <c r="AZ256" s="721"/>
      <c r="BA256" s="721"/>
      <c r="BB256" s="742"/>
      <c r="BC256" s="743"/>
      <c r="BD256" s="742"/>
      <c r="BE256" s="743"/>
      <c r="BF256" s="721"/>
      <c r="BG256" s="721"/>
      <c r="BH256" s="715"/>
      <c r="BI256" s="721"/>
      <c r="BJ256" s="721"/>
      <c r="BK256" s="721"/>
      <c r="BL256" s="721"/>
      <c r="BM256" s="715"/>
      <c r="BN256" s="721"/>
      <c r="BO256" s="721"/>
      <c r="BP256" s="721"/>
      <c r="BQ256" s="856"/>
      <c r="BR256" s="856"/>
    </row>
    <row r="257" spans="1:70" ht="30" customHeight="1">
      <c r="A257" s="640">
        <v>249</v>
      </c>
      <c r="B257" s="721"/>
      <c r="C257" s="721"/>
      <c r="D257" s="721"/>
      <c r="E257" s="744"/>
      <c r="F257" s="959" t="str">
        <f t="shared" si="10"/>
        <v/>
      </c>
      <c r="G257" s="960" t="str">
        <f t="shared" si="11"/>
        <v/>
      </c>
      <c r="H257" s="715"/>
      <c r="I257" s="715"/>
      <c r="J257" s="741"/>
      <c r="K257" s="741"/>
      <c r="L257" s="741"/>
      <c r="M257" s="741"/>
      <c r="N257" s="723" t="str">
        <f>IF(I257="","",VLOOKUP(I257,記入シート1!$BO$2:$BP$49,2,FALSE))</f>
        <v/>
      </c>
      <c r="O257" s="741"/>
      <c r="P257" s="741"/>
      <c r="Q257" s="741"/>
      <c r="R257" s="716"/>
      <c r="S257" s="721"/>
      <c r="T257" s="715"/>
      <c r="U257" s="770"/>
      <c r="V257" s="771" t="s">
        <v>1833</v>
      </c>
      <c r="W257" s="772"/>
      <c r="X257" s="771" t="s">
        <v>1723</v>
      </c>
      <c r="Y257" s="772"/>
      <c r="Z257" s="771" t="s">
        <v>1833</v>
      </c>
      <c r="AA257" s="773"/>
      <c r="AB257" s="717"/>
      <c r="AC257" s="718"/>
      <c r="AD257" s="718"/>
      <c r="AE257" s="718"/>
      <c r="AF257" s="718"/>
      <c r="AG257" s="718"/>
      <c r="AH257" s="718"/>
      <c r="AI257" s="719"/>
      <c r="AJ257" s="715"/>
      <c r="AK257" s="723" t="str">
        <f t="shared" si="12"/>
        <v/>
      </c>
      <c r="AL257" s="720"/>
      <c r="AM257" s="720"/>
      <c r="AN257" s="720"/>
      <c r="AO257" s="720"/>
      <c r="AP257" s="715"/>
      <c r="AQ257" s="715"/>
      <c r="AR257" s="715"/>
      <c r="AS257" s="715"/>
      <c r="AT257" s="741"/>
      <c r="AU257" s="741"/>
      <c r="AV257" s="742"/>
      <c r="AW257" s="743"/>
      <c r="AX257" s="742"/>
      <c r="AY257" s="743"/>
      <c r="AZ257" s="721"/>
      <c r="BA257" s="721"/>
      <c r="BB257" s="742"/>
      <c r="BC257" s="743"/>
      <c r="BD257" s="742"/>
      <c r="BE257" s="743"/>
      <c r="BF257" s="721"/>
      <c r="BG257" s="721"/>
      <c r="BH257" s="715"/>
      <c r="BI257" s="721"/>
      <c r="BJ257" s="721"/>
      <c r="BK257" s="721"/>
      <c r="BL257" s="721"/>
      <c r="BM257" s="715"/>
      <c r="BN257" s="721"/>
      <c r="BO257" s="721"/>
      <c r="BP257" s="721"/>
      <c r="BQ257" s="856"/>
      <c r="BR257" s="856"/>
    </row>
    <row r="258" spans="1:70" ht="30" customHeight="1">
      <c r="A258" s="640">
        <v>250</v>
      </c>
      <c r="B258" s="721"/>
      <c r="C258" s="721"/>
      <c r="D258" s="721"/>
      <c r="E258" s="744"/>
      <c r="F258" s="959" t="str">
        <f t="shared" si="10"/>
        <v/>
      </c>
      <c r="G258" s="960" t="str">
        <f t="shared" si="11"/>
        <v/>
      </c>
      <c r="H258" s="715"/>
      <c r="I258" s="715"/>
      <c r="J258" s="741"/>
      <c r="K258" s="741"/>
      <c r="L258" s="741"/>
      <c r="M258" s="741"/>
      <c r="N258" s="723" t="str">
        <f>IF(I258="","",VLOOKUP(I258,記入シート1!$BO$2:$BP$49,2,FALSE))</f>
        <v/>
      </c>
      <c r="O258" s="741"/>
      <c r="P258" s="741"/>
      <c r="Q258" s="741"/>
      <c r="R258" s="716"/>
      <c r="S258" s="721"/>
      <c r="T258" s="715"/>
      <c r="U258" s="770"/>
      <c r="V258" s="771" t="s">
        <v>1833</v>
      </c>
      <c r="W258" s="772"/>
      <c r="X258" s="771" t="s">
        <v>1723</v>
      </c>
      <c r="Y258" s="772"/>
      <c r="Z258" s="771" t="s">
        <v>1833</v>
      </c>
      <c r="AA258" s="773"/>
      <c r="AB258" s="717"/>
      <c r="AC258" s="718"/>
      <c r="AD258" s="718"/>
      <c r="AE258" s="718"/>
      <c r="AF258" s="718"/>
      <c r="AG258" s="718"/>
      <c r="AH258" s="718"/>
      <c r="AI258" s="719"/>
      <c r="AJ258" s="715"/>
      <c r="AK258" s="723" t="str">
        <f t="shared" si="12"/>
        <v/>
      </c>
      <c r="AL258" s="720"/>
      <c r="AM258" s="720"/>
      <c r="AN258" s="720"/>
      <c r="AO258" s="720"/>
      <c r="AP258" s="715"/>
      <c r="AQ258" s="715"/>
      <c r="AR258" s="715"/>
      <c r="AS258" s="715"/>
      <c r="AT258" s="741"/>
      <c r="AU258" s="741"/>
      <c r="AV258" s="742"/>
      <c r="AW258" s="743"/>
      <c r="AX258" s="742"/>
      <c r="AY258" s="743"/>
      <c r="AZ258" s="721"/>
      <c r="BA258" s="721"/>
      <c r="BB258" s="742"/>
      <c r="BC258" s="743"/>
      <c r="BD258" s="742"/>
      <c r="BE258" s="743"/>
      <c r="BF258" s="721"/>
      <c r="BG258" s="721"/>
      <c r="BH258" s="715"/>
      <c r="BI258" s="721"/>
      <c r="BJ258" s="721"/>
      <c r="BK258" s="721"/>
      <c r="BL258" s="721"/>
      <c r="BM258" s="715"/>
      <c r="BN258" s="721"/>
      <c r="BO258" s="721"/>
      <c r="BP258" s="721"/>
      <c r="BQ258" s="856"/>
      <c r="BR258" s="856"/>
    </row>
    <row r="259" spans="1:70" ht="30" customHeight="1">
      <c r="A259" s="640">
        <v>251</v>
      </c>
      <c r="B259" s="721"/>
      <c r="C259" s="721"/>
      <c r="D259" s="721"/>
      <c r="E259" s="744"/>
      <c r="F259" s="959" t="str">
        <f t="shared" si="10"/>
        <v/>
      </c>
      <c r="G259" s="960" t="str">
        <f t="shared" si="11"/>
        <v/>
      </c>
      <c r="H259" s="715"/>
      <c r="I259" s="715"/>
      <c r="J259" s="741"/>
      <c r="K259" s="741"/>
      <c r="L259" s="741"/>
      <c r="M259" s="741"/>
      <c r="N259" s="723" t="str">
        <f>IF(I259="","",VLOOKUP(I259,記入シート1!$BO$2:$BP$49,2,FALSE))</f>
        <v/>
      </c>
      <c r="O259" s="741"/>
      <c r="P259" s="741"/>
      <c r="Q259" s="741"/>
      <c r="R259" s="716"/>
      <c r="S259" s="721"/>
      <c r="T259" s="715"/>
      <c r="U259" s="770"/>
      <c r="V259" s="771" t="s">
        <v>1833</v>
      </c>
      <c r="W259" s="772"/>
      <c r="X259" s="771" t="s">
        <v>1723</v>
      </c>
      <c r="Y259" s="772"/>
      <c r="Z259" s="771" t="s">
        <v>1833</v>
      </c>
      <c r="AA259" s="773"/>
      <c r="AB259" s="717"/>
      <c r="AC259" s="718"/>
      <c r="AD259" s="718"/>
      <c r="AE259" s="718"/>
      <c r="AF259" s="718"/>
      <c r="AG259" s="718"/>
      <c r="AH259" s="718"/>
      <c r="AI259" s="719"/>
      <c r="AJ259" s="715"/>
      <c r="AK259" s="723" t="str">
        <f t="shared" si="12"/>
        <v/>
      </c>
      <c r="AL259" s="720"/>
      <c r="AM259" s="720"/>
      <c r="AN259" s="720"/>
      <c r="AO259" s="720"/>
      <c r="AP259" s="715"/>
      <c r="AQ259" s="715"/>
      <c r="AR259" s="715"/>
      <c r="AS259" s="715"/>
      <c r="AT259" s="741"/>
      <c r="AU259" s="741"/>
      <c r="AV259" s="742"/>
      <c r="AW259" s="743"/>
      <c r="AX259" s="742"/>
      <c r="AY259" s="743"/>
      <c r="AZ259" s="721"/>
      <c r="BA259" s="721"/>
      <c r="BB259" s="742"/>
      <c r="BC259" s="743"/>
      <c r="BD259" s="742"/>
      <c r="BE259" s="743"/>
      <c r="BF259" s="721"/>
      <c r="BG259" s="721"/>
      <c r="BH259" s="715"/>
      <c r="BI259" s="721"/>
      <c r="BJ259" s="721"/>
      <c r="BK259" s="721"/>
      <c r="BL259" s="721"/>
      <c r="BM259" s="715"/>
      <c r="BN259" s="721"/>
      <c r="BO259" s="721"/>
      <c r="BP259" s="721"/>
      <c r="BQ259" s="856"/>
      <c r="BR259" s="856"/>
    </row>
    <row r="260" spans="1:70" ht="30" customHeight="1">
      <c r="A260" s="640">
        <v>252</v>
      </c>
      <c r="B260" s="721"/>
      <c r="C260" s="721"/>
      <c r="D260" s="721"/>
      <c r="E260" s="744"/>
      <c r="F260" s="959" t="str">
        <f t="shared" si="10"/>
        <v/>
      </c>
      <c r="G260" s="960" t="str">
        <f t="shared" si="11"/>
        <v/>
      </c>
      <c r="H260" s="715"/>
      <c r="I260" s="715"/>
      <c r="J260" s="741"/>
      <c r="K260" s="741"/>
      <c r="L260" s="741"/>
      <c r="M260" s="741"/>
      <c r="N260" s="723" t="str">
        <f>IF(I260="","",VLOOKUP(I260,記入シート1!$BO$2:$BP$49,2,FALSE))</f>
        <v/>
      </c>
      <c r="O260" s="741"/>
      <c r="P260" s="741"/>
      <c r="Q260" s="741"/>
      <c r="R260" s="716"/>
      <c r="S260" s="721"/>
      <c r="T260" s="715"/>
      <c r="U260" s="770"/>
      <c r="V260" s="771" t="s">
        <v>1833</v>
      </c>
      <c r="W260" s="772"/>
      <c r="X260" s="771" t="s">
        <v>1723</v>
      </c>
      <c r="Y260" s="772"/>
      <c r="Z260" s="771" t="s">
        <v>1833</v>
      </c>
      <c r="AA260" s="773"/>
      <c r="AB260" s="717"/>
      <c r="AC260" s="718"/>
      <c r="AD260" s="718"/>
      <c r="AE260" s="718"/>
      <c r="AF260" s="718"/>
      <c r="AG260" s="718"/>
      <c r="AH260" s="718"/>
      <c r="AI260" s="719"/>
      <c r="AJ260" s="715"/>
      <c r="AK260" s="723" t="str">
        <f t="shared" si="12"/>
        <v/>
      </c>
      <c r="AL260" s="720"/>
      <c r="AM260" s="720"/>
      <c r="AN260" s="720"/>
      <c r="AO260" s="720"/>
      <c r="AP260" s="715"/>
      <c r="AQ260" s="715"/>
      <c r="AR260" s="715"/>
      <c r="AS260" s="715"/>
      <c r="AT260" s="741"/>
      <c r="AU260" s="741"/>
      <c r="AV260" s="742"/>
      <c r="AW260" s="743"/>
      <c r="AX260" s="742"/>
      <c r="AY260" s="743"/>
      <c r="AZ260" s="721"/>
      <c r="BA260" s="721"/>
      <c r="BB260" s="742"/>
      <c r="BC260" s="743"/>
      <c r="BD260" s="742"/>
      <c r="BE260" s="743"/>
      <c r="BF260" s="721"/>
      <c r="BG260" s="721"/>
      <c r="BH260" s="715"/>
      <c r="BI260" s="721"/>
      <c r="BJ260" s="721"/>
      <c r="BK260" s="721"/>
      <c r="BL260" s="721"/>
      <c r="BM260" s="715"/>
      <c r="BN260" s="721"/>
      <c r="BO260" s="721"/>
      <c r="BP260" s="721"/>
      <c r="BQ260" s="856"/>
      <c r="BR260" s="856"/>
    </row>
    <row r="261" spans="1:70" ht="30" customHeight="1">
      <c r="A261" s="640">
        <v>253</v>
      </c>
      <c r="B261" s="721"/>
      <c r="C261" s="721"/>
      <c r="D261" s="721"/>
      <c r="E261" s="744"/>
      <c r="F261" s="959" t="str">
        <f t="shared" si="10"/>
        <v/>
      </c>
      <c r="G261" s="960" t="str">
        <f t="shared" si="11"/>
        <v/>
      </c>
      <c r="H261" s="715"/>
      <c r="I261" s="715"/>
      <c r="J261" s="741"/>
      <c r="K261" s="741"/>
      <c r="L261" s="741"/>
      <c r="M261" s="741"/>
      <c r="N261" s="723" t="str">
        <f>IF(I261="","",VLOOKUP(I261,記入シート1!$BO$2:$BP$49,2,FALSE))</f>
        <v/>
      </c>
      <c r="O261" s="741"/>
      <c r="P261" s="741"/>
      <c r="Q261" s="741"/>
      <c r="R261" s="716"/>
      <c r="S261" s="721"/>
      <c r="T261" s="715"/>
      <c r="U261" s="770"/>
      <c r="V261" s="771" t="s">
        <v>1833</v>
      </c>
      <c r="W261" s="772"/>
      <c r="X261" s="771" t="s">
        <v>1723</v>
      </c>
      <c r="Y261" s="772"/>
      <c r="Z261" s="771" t="s">
        <v>1833</v>
      </c>
      <c r="AA261" s="773"/>
      <c r="AB261" s="717"/>
      <c r="AC261" s="718"/>
      <c r="AD261" s="718"/>
      <c r="AE261" s="718"/>
      <c r="AF261" s="718"/>
      <c r="AG261" s="718"/>
      <c r="AH261" s="718"/>
      <c r="AI261" s="719"/>
      <c r="AJ261" s="715"/>
      <c r="AK261" s="723" t="str">
        <f t="shared" si="12"/>
        <v/>
      </c>
      <c r="AL261" s="720"/>
      <c r="AM261" s="720"/>
      <c r="AN261" s="720"/>
      <c r="AO261" s="720"/>
      <c r="AP261" s="715"/>
      <c r="AQ261" s="715"/>
      <c r="AR261" s="715"/>
      <c r="AS261" s="715"/>
      <c r="AT261" s="741"/>
      <c r="AU261" s="741"/>
      <c r="AV261" s="742"/>
      <c r="AW261" s="743"/>
      <c r="AX261" s="742"/>
      <c r="AY261" s="743"/>
      <c r="AZ261" s="721"/>
      <c r="BA261" s="721"/>
      <c r="BB261" s="742"/>
      <c r="BC261" s="743"/>
      <c r="BD261" s="742"/>
      <c r="BE261" s="743"/>
      <c r="BF261" s="721"/>
      <c r="BG261" s="721"/>
      <c r="BH261" s="715"/>
      <c r="BI261" s="721"/>
      <c r="BJ261" s="721"/>
      <c r="BK261" s="721"/>
      <c r="BL261" s="721"/>
      <c r="BM261" s="715"/>
      <c r="BN261" s="721"/>
      <c r="BO261" s="721"/>
      <c r="BP261" s="721"/>
      <c r="BQ261" s="856"/>
      <c r="BR261" s="856"/>
    </row>
    <row r="262" spans="1:70" ht="30" customHeight="1">
      <c r="A262" s="640">
        <v>254</v>
      </c>
      <c r="B262" s="721"/>
      <c r="C262" s="721"/>
      <c r="D262" s="721"/>
      <c r="E262" s="744"/>
      <c r="F262" s="959" t="str">
        <f t="shared" si="10"/>
        <v/>
      </c>
      <c r="G262" s="960" t="str">
        <f t="shared" si="11"/>
        <v/>
      </c>
      <c r="H262" s="715"/>
      <c r="I262" s="715"/>
      <c r="J262" s="741"/>
      <c r="K262" s="741"/>
      <c r="L262" s="741"/>
      <c r="M262" s="741"/>
      <c r="N262" s="723" t="str">
        <f>IF(I262="","",VLOOKUP(I262,記入シート1!$BO$2:$BP$49,2,FALSE))</f>
        <v/>
      </c>
      <c r="O262" s="741"/>
      <c r="P262" s="741"/>
      <c r="Q262" s="741"/>
      <c r="R262" s="716"/>
      <c r="S262" s="721"/>
      <c r="T262" s="715"/>
      <c r="U262" s="770"/>
      <c r="V262" s="771" t="s">
        <v>1833</v>
      </c>
      <c r="W262" s="772"/>
      <c r="X262" s="771" t="s">
        <v>1723</v>
      </c>
      <c r="Y262" s="772"/>
      <c r="Z262" s="771" t="s">
        <v>1833</v>
      </c>
      <c r="AA262" s="773"/>
      <c r="AB262" s="717"/>
      <c r="AC262" s="718"/>
      <c r="AD262" s="718"/>
      <c r="AE262" s="718"/>
      <c r="AF262" s="718"/>
      <c r="AG262" s="718"/>
      <c r="AH262" s="718"/>
      <c r="AI262" s="719"/>
      <c r="AJ262" s="715"/>
      <c r="AK262" s="723" t="str">
        <f t="shared" si="12"/>
        <v/>
      </c>
      <c r="AL262" s="720"/>
      <c r="AM262" s="720"/>
      <c r="AN262" s="720"/>
      <c r="AO262" s="720"/>
      <c r="AP262" s="715"/>
      <c r="AQ262" s="715"/>
      <c r="AR262" s="715"/>
      <c r="AS262" s="715"/>
      <c r="AT262" s="741"/>
      <c r="AU262" s="741"/>
      <c r="AV262" s="742"/>
      <c r="AW262" s="743"/>
      <c r="AX262" s="742"/>
      <c r="AY262" s="743"/>
      <c r="AZ262" s="721"/>
      <c r="BA262" s="721"/>
      <c r="BB262" s="742"/>
      <c r="BC262" s="743"/>
      <c r="BD262" s="742"/>
      <c r="BE262" s="743"/>
      <c r="BF262" s="721"/>
      <c r="BG262" s="721"/>
      <c r="BH262" s="715"/>
      <c r="BI262" s="721"/>
      <c r="BJ262" s="721"/>
      <c r="BK262" s="721"/>
      <c r="BL262" s="721"/>
      <c r="BM262" s="715"/>
      <c r="BN262" s="721"/>
      <c r="BO262" s="721"/>
      <c r="BP262" s="721"/>
      <c r="BQ262" s="856"/>
      <c r="BR262" s="856"/>
    </row>
    <row r="263" spans="1:70" ht="30" customHeight="1">
      <c r="A263" s="640">
        <v>255</v>
      </c>
      <c r="B263" s="721"/>
      <c r="C263" s="721"/>
      <c r="D263" s="721"/>
      <c r="E263" s="744"/>
      <c r="F263" s="959" t="str">
        <f t="shared" si="10"/>
        <v/>
      </c>
      <c r="G263" s="960" t="str">
        <f t="shared" si="11"/>
        <v/>
      </c>
      <c r="H263" s="715"/>
      <c r="I263" s="715"/>
      <c r="J263" s="741"/>
      <c r="K263" s="741"/>
      <c r="L263" s="741"/>
      <c r="M263" s="741"/>
      <c r="N263" s="723" t="str">
        <f>IF(I263="","",VLOOKUP(I263,記入シート1!$BO$2:$BP$49,2,FALSE))</f>
        <v/>
      </c>
      <c r="O263" s="741"/>
      <c r="P263" s="741"/>
      <c r="Q263" s="741"/>
      <c r="R263" s="716"/>
      <c r="S263" s="721"/>
      <c r="T263" s="715"/>
      <c r="U263" s="770"/>
      <c r="V263" s="771" t="s">
        <v>1833</v>
      </c>
      <c r="W263" s="772"/>
      <c r="X263" s="771" t="s">
        <v>1723</v>
      </c>
      <c r="Y263" s="772"/>
      <c r="Z263" s="771" t="s">
        <v>1833</v>
      </c>
      <c r="AA263" s="773"/>
      <c r="AB263" s="717"/>
      <c r="AC263" s="718"/>
      <c r="AD263" s="718"/>
      <c r="AE263" s="718"/>
      <c r="AF263" s="718"/>
      <c r="AG263" s="718"/>
      <c r="AH263" s="718"/>
      <c r="AI263" s="719"/>
      <c r="AJ263" s="715"/>
      <c r="AK263" s="723" t="str">
        <f t="shared" si="12"/>
        <v/>
      </c>
      <c r="AL263" s="720"/>
      <c r="AM263" s="720"/>
      <c r="AN263" s="720"/>
      <c r="AO263" s="720"/>
      <c r="AP263" s="715"/>
      <c r="AQ263" s="715"/>
      <c r="AR263" s="715"/>
      <c r="AS263" s="715"/>
      <c r="AT263" s="741"/>
      <c r="AU263" s="741"/>
      <c r="AV263" s="742"/>
      <c r="AW263" s="743"/>
      <c r="AX263" s="742"/>
      <c r="AY263" s="743"/>
      <c r="AZ263" s="721"/>
      <c r="BA263" s="721"/>
      <c r="BB263" s="742"/>
      <c r="BC263" s="743"/>
      <c r="BD263" s="742"/>
      <c r="BE263" s="743"/>
      <c r="BF263" s="721"/>
      <c r="BG263" s="721"/>
      <c r="BH263" s="715"/>
      <c r="BI263" s="721"/>
      <c r="BJ263" s="721"/>
      <c r="BK263" s="721"/>
      <c r="BL263" s="721"/>
      <c r="BM263" s="715"/>
      <c r="BN263" s="721"/>
      <c r="BO263" s="721"/>
      <c r="BP263" s="721"/>
      <c r="BQ263" s="856"/>
      <c r="BR263" s="856"/>
    </row>
    <row r="264" spans="1:70" ht="30" customHeight="1">
      <c r="A264" s="640">
        <v>256</v>
      </c>
      <c r="B264" s="721"/>
      <c r="C264" s="721"/>
      <c r="D264" s="721"/>
      <c r="E264" s="744"/>
      <c r="F264" s="959" t="str">
        <f t="shared" si="10"/>
        <v/>
      </c>
      <c r="G264" s="960" t="str">
        <f t="shared" si="11"/>
        <v/>
      </c>
      <c r="H264" s="715"/>
      <c r="I264" s="715"/>
      <c r="J264" s="741"/>
      <c r="K264" s="741"/>
      <c r="L264" s="741"/>
      <c r="M264" s="741"/>
      <c r="N264" s="723" t="str">
        <f>IF(I264="","",VLOOKUP(I264,記入シート1!$BO$2:$BP$49,2,FALSE))</f>
        <v/>
      </c>
      <c r="O264" s="741"/>
      <c r="P264" s="741"/>
      <c r="Q264" s="741"/>
      <c r="R264" s="716"/>
      <c r="S264" s="721"/>
      <c r="T264" s="715"/>
      <c r="U264" s="770"/>
      <c r="V264" s="771" t="s">
        <v>1833</v>
      </c>
      <c r="W264" s="772"/>
      <c r="X264" s="771" t="s">
        <v>1723</v>
      </c>
      <c r="Y264" s="772"/>
      <c r="Z264" s="771" t="s">
        <v>1833</v>
      </c>
      <c r="AA264" s="773"/>
      <c r="AB264" s="717"/>
      <c r="AC264" s="718"/>
      <c r="AD264" s="718"/>
      <c r="AE264" s="718"/>
      <c r="AF264" s="718"/>
      <c r="AG264" s="718"/>
      <c r="AH264" s="718"/>
      <c r="AI264" s="719"/>
      <c r="AJ264" s="715"/>
      <c r="AK264" s="723" t="str">
        <f t="shared" si="12"/>
        <v/>
      </c>
      <c r="AL264" s="720"/>
      <c r="AM264" s="720"/>
      <c r="AN264" s="720"/>
      <c r="AO264" s="720"/>
      <c r="AP264" s="715"/>
      <c r="AQ264" s="715"/>
      <c r="AR264" s="715"/>
      <c r="AS264" s="715"/>
      <c r="AT264" s="741"/>
      <c r="AU264" s="741"/>
      <c r="AV264" s="742"/>
      <c r="AW264" s="743"/>
      <c r="AX264" s="742"/>
      <c r="AY264" s="743"/>
      <c r="AZ264" s="721"/>
      <c r="BA264" s="721"/>
      <c r="BB264" s="742"/>
      <c r="BC264" s="743"/>
      <c r="BD264" s="742"/>
      <c r="BE264" s="743"/>
      <c r="BF264" s="721"/>
      <c r="BG264" s="721"/>
      <c r="BH264" s="715"/>
      <c r="BI264" s="721"/>
      <c r="BJ264" s="721"/>
      <c r="BK264" s="721"/>
      <c r="BL264" s="721"/>
      <c r="BM264" s="715"/>
      <c r="BN264" s="721"/>
      <c r="BO264" s="721"/>
      <c r="BP264" s="721"/>
      <c r="BQ264" s="856"/>
      <c r="BR264" s="856"/>
    </row>
    <row r="265" spans="1:70" ht="30" customHeight="1">
      <c r="A265" s="640">
        <v>257</v>
      </c>
      <c r="B265" s="721"/>
      <c r="C265" s="721"/>
      <c r="D265" s="721"/>
      <c r="E265" s="744"/>
      <c r="F265" s="959" t="str">
        <f t="shared" si="10"/>
        <v/>
      </c>
      <c r="G265" s="960" t="str">
        <f t="shared" si="11"/>
        <v/>
      </c>
      <c r="H265" s="715"/>
      <c r="I265" s="715"/>
      <c r="J265" s="741"/>
      <c r="K265" s="741"/>
      <c r="L265" s="741"/>
      <c r="M265" s="741"/>
      <c r="N265" s="723" t="str">
        <f>IF(I265="","",VLOOKUP(I265,記入シート1!$BO$2:$BP$49,2,FALSE))</f>
        <v/>
      </c>
      <c r="O265" s="741"/>
      <c r="P265" s="741"/>
      <c r="Q265" s="741"/>
      <c r="R265" s="716"/>
      <c r="S265" s="721"/>
      <c r="T265" s="715"/>
      <c r="U265" s="770"/>
      <c r="V265" s="771" t="s">
        <v>1833</v>
      </c>
      <c r="W265" s="772"/>
      <c r="X265" s="771" t="s">
        <v>1723</v>
      </c>
      <c r="Y265" s="772"/>
      <c r="Z265" s="771" t="s">
        <v>1833</v>
      </c>
      <c r="AA265" s="773"/>
      <c r="AB265" s="717"/>
      <c r="AC265" s="718"/>
      <c r="AD265" s="718"/>
      <c r="AE265" s="718"/>
      <c r="AF265" s="718"/>
      <c r="AG265" s="718"/>
      <c r="AH265" s="718"/>
      <c r="AI265" s="719"/>
      <c r="AJ265" s="715"/>
      <c r="AK265" s="723" t="str">
        <f t="shared" si="12"/>
        <v/>
      </c>
      <c r="AL265" s="720"/>
      <c r="AM265" s="720"/>
      <c r="AN265" s="720"/>
      <c r="AO265" s="720"/>
      <c r="AP265" s="715"/>
      <c r="AQ265" s="715"/>
      <c r="AR265" s="715"/>
      <c r="AS265" s="715"/>
      <c r="AT265" s="741"/>
      <c r="AU265" s="741"/>
      <c r="AV265" s="742"/>
      <c r="AW265" s="743"/>
      <c r="AX265" s="742"/>
      <c r="AY265" s="743"/>
      <c r="AZ265" s="721"/>
      <c r="BA265" s="721"/>
      <c r="BB265" s="742"/>
      <c r="BC265" s="743"/>
      <c r="BD265" s="742"/>
      <c r="BE265" s="743"/>
      <c r="BF265" s="721"/>
      <c r="BG265" s="721"/>
      <c r="BH265" s="715"/>
      <c r="BI265" s="721"/>
      <c r="BJ265" s="721"/>
      <c r="BK265" s="721"/>
      <c r="BL265" s="721"/>
      <c r="BM265" s="715"/>
      <c r="BN265" s="721"/>
      <c r="BO265" s="721"/>
      <c r="BP265" s="721"/>
      <c r="BQ265" s="856"/>
      <c r="BR265" s="856"/>
    </row>
    <row r="266" spans="1:70" ht="30" customHeight="1">
      <c r="A266" s="640">
        <v>258</v>
      </c>
      <c r="B266" s="721"/>
      <c r="C266" s="721"/>
      <c r="D266" s="721"/>
      <c r="E266" s="744"/>
      <c r="F266" s="959" t="str">
        <f t="shared" si="10"/>
        <v/>
      </c>
      <c r="G266" s="960" t="str">
        <f t="shared" si="11"/>
        <v/>
      </c>
      <c r="H266" s="715"/>
      <c r="I266" s="715"/>
      <c r="J266" s="741"/>
      <c r="K266" s="741"/>
      <c r="L266" s="741"/>
      <c r="M266" s="741"/>
      <c r="N266" s="723" t="str">
        <f>IF(I266="","",VLOOKUP(I266,記入シート1!$BO$2:$BP$49,2,FALSE))</f>
        <v/>
      </c>
      <c r="O266" s="741"/>
      <c r="P266" s="741"/>
      <c r="Q266" s="741"/>
      <c r="R266" s="716"/>
      <c r="S266" s="721"/>
      <c r="T266" s="715"/>
      <c r="U266" s="770"/>
      <c r="V266" s="771" t="s">
        <v>1833</v>
      </c>
      <c r="W266" s="772"/>
      <c r="X266" s="771" t="s">
        <v>1723</v>
      </c>
      <c r="Y266" s="772"/>
      <c r="Z266" s="771" t="s">
        <v>1833</v>
      </c>
      <c r="AA266" s="773"/>
      <c r="AB266" s="717"/>
      <c r="AC266" s="718"/>
      <c r="AD266" s="718"/>
      <c r="AE266" s="718"/>
      <c r="AF266" s="718"/>
      <c r="AG266" s="718"/>
      <c r="AH266" s="718"/>
      <c r="AI266" s="719"/>
      <c r="AJ266" s="715"/>
      <c r="AK266" s="723" t="str">
        <f t="shared" si="12"/>
        <v/>
      </c>
      <c r="AL266" s="720"/>
      <c r="AM266" s="720"/>
      <c r="AN266" s="720"/>
      <c r="AO266" s="720"/>
      <c r="AP266" s="715"/>
      <c r="AQ266" s="715"/>
      <c r="AR266" s="715"/>
      <c r="AS266" s="715"/>
      <c r="AT266" s="741"/>
      <c r="AU266" s="741"/>
      <c r="AV266" s="742"/>
      <c r="AW266" s="743"/>
      <c r="AX266" s="742"/>
      <c r="AY266" s="743"/>
      <c r="AZ266" s="721"/>
      <c r="BA266" s="721"/>
      <c r="BB266" s="742"/>
      <c r="BC266" s="743"/>
      <c r="BD266" s="742"/>
      <c r="BE266" s="743"/>
      <c r="BF266" s="721"/>
      <c r="BG266" s="721"/>
      <c r="BH266" s="715"/>
      <c r="BI266" s="721"/>
      <c r="BJ266" s="721"/>
      <c r="BK266" s="721"/>
      <c r="BL266" s="721"/>
      <c r="BM266" s="715"/>
      <c r="BN266" s="721"/>
      <c r="BO266" s="721"/>
      <c r="BP266" s="721"/>
      <c r="BQ266" s="856"/>
      <c r="BR266" s="856"/>
    </row>
    <row r="267" spans="1:70" ht="30" customHeight="1">
      <c r="A267" s="640">
        <v>259</v>
      </c>
      <c r="B267" s="721"/>
      <c r="C267" s="721"/>
      <c r="D267" s="721"/>
      <c r="E267" s="744"/>
      <c r="F267" s="959" t="str">
        <f t="shared" ref="F267:F330" si="13">IF(B267="","",F$9)</f>
        <v/>
      </c>
      <c r="G267" s="960" t="str">
        <f t="shared" ref="G267:G330" si="14">IF(B267="","",G$9)</f>
        <v/>
      </c>
      <c r="H267" s="715"/>
      <c r="I267" s="715"/>
      <c r="J267" s="741"/>
      <c r="K267" s="741"/>
      <c r="L267" s="741"/>
      <c r="M267" s="741"/>
      <c r="N267" s="723" t="str">
        <f>IF(I267="","",VLOOKUP(I267,記入シート1!$BO$2:$BP$49,2,FALSE))</f>
        <v/>
      </c>
      <c r="O267" s="741"/>
      <c r="P267" s="741"/>
      <c r="Q267" s="741"/>
      <c r="R267" s="716"/>
      <c r="S267" s="721"/>
      <c r="T267" s="715"/>
      <c r="U267" s="770"/>
      <c r="V267" s="771" t="s">
        <v>1833</v>
      </c>
      <c r="W267" s="772"/>
      <c r="X267" s="771" t="s">
        <v>1723</v>
      </c>
      <c r="Y267" s="772"/>
      <c r="Z267" s="771" t="s">
        <v>1833</v>
      </c>
      <c r="AA267" s="773"/>
      <c r="AB267" s="717"/>
      <c r="AC267" s="718"/>
      <c r="AD267" s="718"/>
      <c r="AE267" s="718"/>
      <c r="AF267" s="718"/>
      <c r="AG267" s="718"/>
      <c r="AH267" s="718"/>
      <c r="AI267" s="719"/>
      <c r="AJ267" s="715"/>
      <c r="AK267" s="723" t="str">
        <f t="shared" si="12"/>
        <v/>
      </c>
      <c r="AL267" s="720"/>
      <c r="AM267" s="720"/>
      <c r="AN267" s="720"/>
      <c r="AO267" s="720"/>
      <c r="AP267" s="715"/>
      <c r="AQ267" s="715"/>
      <c r="AR267" s="715"/>
      <c r="AS267" s="715"/>
      <c r="AT267" s="741"/>
      <c r="AU267" s="741"/>
      <c r="AV267" s="742"/>
      <c r="AW267" s="743"/>
      <c r="AX267" s="742"/>
      <c r="AY267" s="743"/>
      <c r="AZ267" s="721"/>
      <c r="BA267" s="721"/>
      <c r="BB267" s="742"/>
      <c r="BC267" s="743"/>
      <c r="BD267" s="742"/>
      <c r="BE267" s="743"/>
      <c r="BF267" s="721"/>
      <c r="BG267" s="721"/>
      <c r="BH267" s="715"/>
      <c r="BI267" s="721"/>
      <c r="BJ267" s="721"/>
      <c r="BK267" s="721"/>
      <c r="BL267" s="721"/>
      <c r="BM267" s="715"/>
      <c r="BN267" s="721"/>
      <c r="BO267" s="721"/>
      <c r="BP267" s="721"/>
      <c r="BQ267" s="856"/>
      <c r="BR267" s="856"/>
    </row>
    <row r="268" spans="1:70" ht="30" customHeight="1">
      <c r="A268" s="640">
        <v>260</v>
      </c>
      <c r="B268" s="721"/>
      <c r="C268" s="721"/>
      <c r="D268" s="721"/>
      <c r="E268" s="744"/>
      <c r="F268" s="959" t="str">
        <f t="shared" si="13"/>
        <v/>
      </c>
      <c r="G268" s="960" t="str">
        <f t="shared" si="14"/>
        <v/>
      </c>
      <c r="H268" s="715"/>
      <c r="I268" s="715"/>
      <c r="J268" s="741"/>
      <c r="K268" s="741"/>
      <c r="L268" s="741"/>
      <c r="M268" s="741"/>
      <c r="N268" s="723" t="str">
        <f>IF(I268="","",VLOOKUP(I268,記入シート1!$BO$2:$BP$49,2,FALSE))</f>
        <v/>
      </c>
      <c r="O268" s="741"/>
      <c r="P268" s="741"/>
      <c r="Q268" s="741"/>
      <c r="R268" s="716"/>
      <c r="S268" s="721"/>
      <c r="T268" s="715"/>
      <c r="U268" s="770"/>
      <c r="V268" s="771" t="s">
        <v>1833</v>
      </c>
      <c r="W268" s="772"/>
      <c r="X268" s="771" t="s">
        <v>1723</v>
      </c>
      <c r="Y268" s="772"/>
      <c r="Z268" s="771" t="s">
        <v>1833</v>
      </c>
      <c r="AA268" s="773"/>
      <c r="AB268" s="717"/>
      <c r="AC268" s="718"/>
      <c r="AD268" s="718"/>
      <c r="AE268" s="718"/>
      <c r="AF268" s="718"/>
      <c r="AG268" s="718"/>
      <c r="AH268" s="718"/>
      <c r="AI268" s="719"/>
      <c r="AJ268" s="715"/>
      <c r="AK268" s="723" t="str">
        <f t="shared" si="12"/>
        <v/>
      </c>
      <c r="AL268" s="720"/>
      <c r="AM268" s="720"/>
      <c r="AN268" s="720"/>
      <c r="AO268" s="720"/>
      <c r="AP268" s="715"/>
      <c r="AQ268" s="715"/>
      <c r="AR268" s="715"/>
      <c r="AS268" s="715"/>
      <c r="AT268" s="741"/>
      <c r="AU268" s="741"/>
      <c r="AV268" s="742"/>
      <c r="AW268" s="743"/>
      <c r="AX268" s="742"/>
      <c r="AY268" s="743"/>
      <c r="AZ268" s="721"/>
      <c r="BA268" s="721"/>
      <c r="BB268" s="742"/>
      <c r="BC268" s="743"/>
      <c r="BD268" s="742"/>
      <c r="BE268" s="743"/>
      <c r="BF268" s="721"/>
      <c r="BG268" s="721"/>
      <c r="BH268" s="715"/>
      <c r="BI268" s="721"/>
      <c r="BJ268" s="721"/>
      <c r="BK268" s="721"/>
      <c r="BL268" s="721"/>
      <c r="BM268" s="715"/>
      <c r="BN268" s="721"/>
      <c r="BO268" s="721"/>
      <c r="BP268" s="721"/>
      <c r="BQ268" s="856"/>
      <c r="BR268" s="856"/>
    </row>
    <row r="269" spans="1:70" ht="30" customHeight="1">
      <c r="A269" s="640">
        <v>261</v>
      </c>
      <c r="B269" s="721"/>
      <c r="C269" s="721"/>
      <c r="D269" s="721"/>
      <c r="E269" s="744"/>
      <c r="F269" s="959" t="str">
        <f t="shared" si="13"/>
        <v/>
      </c>
      <c r="G269" s="960" t="str">
        <f t="shared" si="14"/>
        <v/>
      </c>
      <c r="H269" s="715"/>
      <c r="I269" s="715"/>
      <c r="J269" s="741"/>
      <c r="K269" s="741"/>
      <c r="L269" s="741"/>
      <c r="M269" s="741"/>
      <c r="N269" s="723" t="str">
        <f>IF(I269="","",VLOOKUP(I269,記入シート1!$BO$2:$BP$49,2,FALSE))</f>
        <v/>
      </c>
      <c r="O269" s="741"/>
      <c r="P269" s="741"/>
      <c r="Q269" s="741"/>
      <c r="R269" s="716"/>
      <c r="S269" s="721"/>
      <c r="T269" s="715"/>
      <c r="U269" s="770"/>
      <c r="V269" s="771" t="s">
        <v>1833</v>
      </c>
      <c r="W269" s="772"/>
      <c r="X269" s="771" t="s">
        <v>1723</v>
      </c>
      <c r="Y269" s="772"/>
      <c r="Z269" s="771" t="s">
        <v>1833</v>
      </c>
      <c r="AA269" s="773"/>
      <c r="AB269" s="717"/>
      <c r="AC269" s="718"/>
      <c r="AD269" s="718"/>
      <c r="AE269" s="718"/>
      <c r="AF269" s="718"/>
      <c r="AG269" s="718"/>
      <c r="AH269" s="718"/>
      <c r="AI269" s="719"/>
      <c r="AJ269" s="715"/>
      <c r="AK269" s="723" t="str">
        <f t="shared" si="12"/>
        <v/>
      </c>
      <c r="AL269" s="720"/>
      <c r="AM269" s="720"/>
      <c r="AN269" s="720"/>
      <c r="AO269" s="720"/>
      <c r="AP269" s="715"/>
      <c r="AQ269" s="715"/>
      <c r="AR269" s="715"/>
      <c r="AS269" s="715"/>
      <c r="AT269" s="741"/>
      <c r="AU269" s="741"/>
      <c r="AV269" s="742"/>
      <c r="AW269" s="743"/>
      <c r="AX269" s="742"/>
      <c r="AY269" s="743"/>
      <c r="AZ269" s="721"/>
      <c r="BA269" s="721"/>
      <c r="BB269" s="742"/>
      <c r="BC269" s="743"/>
      <c r="BD269" s="742"/>
      <c r="BE269" s="743"/>
      <c r="BF269" s="721"/>
      <c r="BG269" s="721"/>
      <c r="BH269" s="715"/>
      <c r="BI269" s="721"/>
      <c r="BJ269" s="721"/>
      <c r="BK269" s="721"/>
      <c r="BL269" s="721"/>
      <c r="BM269" s="715"/>
      <c r="BN269" s="721"/>
      <c r="BO269" s="721"/>
      <c r="BP269" s="721"/>
      <c r="BQ269" s="856"/>
      <c r="BR269" s="856"/>
    </row>
    <row r="270" spans="1:70" ht="30" customHeight="1">
      <c r="A270" s="640">
        <v>262</v>
      </c>
      <c r="B270" s="721"/>
      <c r="C270" s="721"/>
      <c r="D270" s="721"/>
      <c r="E270" s="744"/>
      <c r="F270" s="959" t="str">
        <f t="shared" si="13"/>
        <v/>
      </c>
      <c r="G270" s="960" t="str">
        <f t="shared" si="14"/>
        <v/>
      </c>
      <c r="H270" s="715"/>
      <c r="I270" s="715"/>
      <c r="J270" s="741"/>
      <c r="K270" s="741"/>
      <c r="L270" s="741"/>
      <c r="M270" s="741"/>
      <c r="N270" s="723" t="str">
        <f>IF(I270="","",VLOOKUP(I270,記入シート1!$BO$2:$BP$49,2,FALSE))</f>
        <v/>
      </c>
      <c r="O270" s="741"/>
      <c r="P270" s="741"/>
      <c r="Q270" s="741"/>
      <c r="R270" s="716"/>
      <c r="S270" s="721"/>
      <c r="T270" s="715"/>
      <c r="U270" s="770"/>
      <c r="V270" s="771" t="s">
        <v>1833</v>
      </c>
      <c r="W270" s="772"/>
      <c r="X270" s="771" t="s">
        <v>1723</v>
      </c>
      <c r="Y270" s="772"/>
      <c r="Z270" s="771" t="s">
        <v>1833</v>
      </c>
      <c r="AA270" s="773"/>
      <c r="AB270" s="717"/>
      <c r="AC270" s="718"/>
      <c r="AD270" s="718"/>
      <c r="AE270" s="718"/>
      <c r="AF270" s="718"/>
      <c r="AG270" s="718"/>
      <c r="AH270" s="718"/>
      <c r="AI270" s="719"/>
      <c r="AJ270" s="715"/>
      <c r="AK270" s="723" t="str">
        <f t="shared" si="12"/>
        <v/>
      </c>
      <c r="AL270" s="720"/>
      <c r="AM270" s="720"/>
      <c r="AN270" s="720"/>
      <c r="AO270" s="720"/>
      <c r="AP270" s="715"/>
      <c r="AQ270" s="715"/>
      <c r="AR270" s="715"/>
      <c r="AS270" s="715"/>
      <c r="AT270" s="741"/>
      <c r="AU270" s="741"/>
      <c r="AV270" s="742"/>
      <c r="AW270" s="743"/>
      <c r="AX270" s="742"/>
      <c r="AY270" s="743"/>
      <c r="AZ270" s="721"/>
      <c r="BA270" s="721"/>
      <c r="BB270" s="742"/>
      <c r="BC270" s="743"/>
      <c r="BD270" s="742"/>
      <c r="BE270" s="743"/>
      <c r="BF270" s="721"/>
      <c r="BG270" s="721"/>
      <c r="BH270" s="715"/>
      <c r="BI270" s="721"/>
      <c r="BJ270" s="721"/>
      <c r="BK270" s="721"/>
      <c r="BL270" s="721"/>
      <c r="BM270" s="715"/>
      <c r="BN270" s="721"/>
      <c r="BO270" s="721"/>
      <c r="BP270" s="721"/>
      <c r="BQ270" s="856"/>
      <c r="BR270" s="856"/>
    </row>
    <row r="271" spans="1:70" ht="30" customHeight="1">
      <c r="A271" s="640">
        <v>263</v>
      </c>
      <c r="B271" s="721"/>
      <c r="C271" s="721"/>
      <c r="D271" s="721"/>
      <c r="E271" s="744"/>
      <c r="F271" s="959" t="str">
        <f t="shared" si="13"/>
        <v/>
      </c>
      <c r="G271" s="960" t="str">
        <f t="shared" si="14"/>
        <v/>
      </c>
      <c r="H271" s="715"/>
      <c r="I271" s="715"/>
      <c r="J271" s="741"/>
      <c r="K271" s="741"/>
      <c r="L271" s="741"/>
      <c r="M271" s="741"/>
      <c r="N271" s="723" t="str">
        <f>IF(I271="","",VLOOKUP(I271,記入シート1!$BO$2:$BP$49,2,FALSE))</f>
        <v/>
      </c>
      <c r="O271" s="741"/>
      <c r="P271" s="741"/>
      <c r="Q271" s="741"/>
      <c r="R271" s="716"/>
      <c r="S271" s="721"/>
      <c r="T271" s="715"/>
      <c r="U271" s="770"/>
      <c r="V271" s="771" t="s">
        <v>1833</v>
      </c>
      <c r="W271" s="772"/>
      <c r="X271" s="771" t="s">
        <v>1723</v>
      </c>
      <c r="Y271" s="772"/>
      <c r="Z271" s="771" t="s">
        <v>1833</v>
      </c>
      <c r="AA271" s="773"/>
      <c r="AB271" s="717"/>
      <c r="AC271" s="718"/>
      <c r="AD271" s="718"/>
      <c r="AE271" s="718"/>
      <c r="AF271" s="718"/>
      <c r="AG271" s="718"/>
      <c r="AH271" s="718"/>
      <c r="AI271" s="719"/>
      <c r="AJ271" s="715"/>
      <c r="AK271" s="723" t="str">
        <f t="shared" si="12"/>
        <v/>
      </c>
      <c r="AL271" s="720"/>
      <c r="AM271" s="720"/>
      <c r="AN271" s="720"/>
      <c r="AO271" s="720"/>
      <c r="AP271" s="715"/>
      <c r="AQ271" s="715"/>
      <c r="AR271" s="715"/>
      <c r="AS271" s="715"/>
      <c r="AT271" s="741"/>
      <c r="AU271" s="741"/>
      <c r="AV271" s="742"/>
      <c r="AW271" s="743"/>
      <c r="AX271" s="742"/>
      <c r="AY271" s="743"/>
      <c r="AZ271" s="721"/>
      <c r="BA271" s="721"/>
      <c r="BB271" s="742"/>
      <c r="BC271" s="743"/>
      <c r="BD271" s="742"/>
      <c r="BE271" s="743"/>
      <c r="BF271" s="721"/>
      <c r="BG271" s="721"/>
      <c r="BH271" s="715"/>
      <c r="BI271" s="721"/>
      <c r="BJ271" s="721"/>
      <c r="BK271" s="721"/>
      <c r="BL271" s="721"/>
      <c r="BM271" s="715"/>
      <c r="BN271" s="721"/>
      <c r="BO271" s="721"/>
      <c r="BP271" s="721"/>
      <c r="BQ271" s="856"/>
      <c r="BR271" s="856"/>
    </row>
    <row r="272" spans="1:70" ht="30" customHeight="1">
      <c r="A272" s="640">
        <v>264</v>
      </c>
      <c r="B272" s="721"/>
      <c r="C272" s="721"/>
      <c r="D272" s="721"/>
      <c r="E272" s="744"/>
      <c r="F272" s="959" t="str">
        <f t="shared" si="13"/>
        <v/>
      </c>
      <c r="G272" s="960" t="str">
        <f t="shared" si="14"/>
        <v/>
      </c>
      <c r="H272" s="715"/>
      <c r="I272" s="715"/>
      <c r="J272" s="741"/>
      <c r="K272" s="741"/>
      <c r="L272" s="741"/>
      <c r="M272" s="741"/>
      <c r="N272" s="723" t="str">
        <f>IF(I272="","",VLOOKUP(I272,記入シート1!$BO$2:$BP$49,2,FALSE))</f>
        <v/>
      </c>
      <c r="O272" s="741"/>
      <c r="P272" s="741"/>
      <c r="Q272" s="741"/>
      <c r="R272" s="716"/>
      <c r="S272" s="721"/>
      <c r="T272" s="715"/>
      <c r="U272" s="770"/>
      <c r="V272" s="771" t="s">
        <v>1833</v>
      </c>
      <c r="W272" s="772"/>
      <c r="X272" s="771" t="s">
        <v>1723</v>
      </c>
      <c r="Y272" s="772"/>
      <c r="Z272" s="771" t="s">
        <v>1833</v>
      </c>
      <c r="AA272" s="773"/>
      <c r="AB272" s="717"/>
      <c r="AC272" s="718"/>
      <c r="AD272" s="718"/>
      <c r="AE272" s="718"/>
      <c r="AF272" s="718"/>
      <c r="AG272" s="718"/>
      <c r="AH272" s="718"/>
      <c r="AI272" s="719"/>
      <c r="AJ272" s="715"/>
      <c r="AK272" s="723" t="str">
        <f t="shared" si="12"/>
        <v/>
      </c>
      <c r="AL272" s="720"/>
      <c r="AM272" s="720"/>
      <c r="AN272" s="720"/>
      <c r="AO272" s="720"/>
      <c r="AP272" s="715"/>
      <c r="AQ272" s="715"/>
      <c r="AR272" s="715"/>
      <c r="AS272" s="715"/>
      <c r="AT272" s="741"/>
      <c r="AU272" s="741"/>
      <c r="AV272" s="742"/>
      <c r="AW272" s="743"/>
      <c r="AX272" s="742"/>
      <c r="AY272" s="743"/>
      <c r="AZ272" s="721"/>
      <c r="BA272" s="721"/>
      <c r="BB272" s="742"/>
      <c r="BC272" s="743"/>
      <c r="BD272" s="742"/>
      <c r="BE272" s="743"/>
      <c r="BF272" s="721"/>
      <c r="BG272" s="721"/>
      <c r="BH272" s="715"/>
      <c r="BI272" s="721"/>
      <c r="BJ272" s="721"/>
      <c r="BK272" s="721"/>
      <c r="BL272" s="721"/>
      <c r="BM272" s="715"/>
      <c r="BN272" s="721"/>
      <c r="BO272" s="721"/>
      <c r="BP272" s="721"/>
      <c r="BQ272" s="856"/>
      <c r="BR272" s="856"/>
    </row>
    <row r="273" spans="1:70" ht="30" customHeight="1">
      <c r="A273" s="640">
        <v>265</v>
      </c>
      <c r="B273" s="721"/>
      <c r="C273" s="721"/>
      <c r="D273" s="721"/>
      <c r="E273" s="744"/>
      <c r="F273" s="959" t="str">
        <f t="shared" si="13"/>
        <v/>
      </c>
      <c r="G273" s="960" t="str">
        <f t="shared" si="14"/>
        <v/>
      </c>
      <c r="H273" s="715"/>
      <c r="I273" s="715"/>
      <c r="J273" s="741"/>
      <c r="K273" s="741"/>
      <c r="L273" s="741"/>
      <c r="M273" s="741"/>
      <c r="N273" s="723" t="str">
        <f>IF(I273="","",VLOOKUP(I273,記入シート1!$BO$2:$BP$49,2,FALSE))</f>
        <v/>
      </c>
      <c r="O273" s="741"/>
      <c r="P273" s="741"/>
      <c r="Q273" s="741"/>
      <c r="R273" s="716"/>
      <c r="S273" s="721"/>
      <c r="T273" s="715"/>
      <c r="U273" s="770"/>
      <c r="V273" s="771" t="s">
        <v>1833</v>
      </c>
      <c r="W273" s="772"/>
      <c r="X273" s="771" t="s">
        <v>1723</v>
      </c>
      <c r="Y273" s="772"/>
      <c r="Z273" s="771" t="s">
        <v>1833</v>
      </c>
      <c r="AA273" s="773"/>
      <c r="AB273" s="717"/>
      <c r="AC273" s="718"/>
      <c r="AD273" s="718"/>
      <c r="AE273" s="718"/>
      <c r="AF273" s="718"/>
      <c r="AG273" s="718"/>
      <c r="AH273" s="718"/>
      <c r="AI273" s="719"/>
      <c r="AJ273" s="715"/>
      <c r="AK273" s="723" t="str">
        <f t="shared" ref="AK273:AK336" si="15">IF(B273="","",AK$9)</f>
        <v/>
      </c>
      <c r="AL273" s="720"/>
      <c r="AM273" s="720"/>
      <c r="AN273" s="720"/>
      <c r="AO273" s="720"/>
      <c r="AP273" s="715"/>
      <c r="AQ273" s="715"/>
      <c r="AR273" s="715"/>
      <c r="AS273" s="715"/>
      <c r="AT273" s="741"/>
      <c r="AU273" s="741"/>
      <c r="AV273" s="742"/>
      <c r="AW273" s="743"/>
      <c r="AX273" s="742"/>
      <c r="AY273" s="743"/>
      <c r="AZ273" s="721"/>
      <c r="BA273" s="721"/>
      <c r="BB273" s="742"/>
      <c r="BC273" s="743"/>
      <c r="BD273" s="742"/>
      <c r="BE273" s="743"/>
      <c r="BF273" s="721"/>
      <c r="BG273" s="721"/>
      <c r="BH273" s="715"/>
      <c r="BI273" s="721"/>
      <c r="BJ273" s="721"/>
      <c r="BK273" s="721"/>
      <c r="BL273" s="721"/>
      <c r="BM273" s="715"/>
      <c r="BN273" s="721"/>
      <c r="BO273" s="721"/>
      <c r="BP273" s="721"/>
      <c r="BQ273" s="856"/>
      <c r="BR273" s="856"/>
    </row>
    <row r="274" spans="1:70" ht="30" customHeight="1">
      <c r="A274" s="640">
        <v>266</v>
      </c>
      <c r="B274" s="721"/>
      <c r="C274" s="721"/>
      <c r="D274" s="721"/>
      <c r="E274" s="744"/>
      <c r="F274" s="959" t="str">
        <f t="shared" si="13"/>
        <v/>
      </c>
      <c r="G274" s="960" t="str">
        <f t="shared" si="14"/>
        <v/>
      </c>
      <c r="H274" s="715"/>
      <c r="I274" s="715"/>
      <c r="J274" s="741"/>
      <c r="K274" s="741"/>
      <c r="L274" s="741"/>
      <c r="M274" s="741"/>
      <c r="N274" s="723" t="str">
        <f>IF(I274="","",VLOOKUP(I274,記入シート1!$BO$2:$BP$49,2,FALSE))</f>
        <v/>
      </c>
      <c r="O274" s="741"/>
      <c r="P274" s="741"/>
      <c r="Q274" s="741"/>
      <c r="R274" s="716"/>
      <c r="S274" s="721"/>
      <c r="T274" s="715"/>
      <c r="U274" s="770"/>
      <c r="V274" s="771" t="s">
        <v>1833</v>
      </c>
      <c r="W274" s="772"/>
      <c r="X274" s="771" t="s">
        <v>1723</v>
      </c>
      <c r="Y274" s="772"/>
      <c r="Z274" s="771" t="s">
        <v>1833</v>
      </c>
      <c r="AA274" s="773"/>
      <c r="AB274" s="717"/>
      <c r="AC274" s="718"/>
      <c r="AD274" s="718"/>
      <c r="AE274" s="718"/>
      <c r="AF274" s="718"/>
      <c r="AG274" s="718"/>
      <c r="AH274" s="718"/>
      <c r="AI274" s="719"/>
      <c r="AJ274" s="715"/>
      <c r="AK274" s="723" t="str">
        <f t="shared" si="15"/>
        <v/>
      </c>
      <c r="AL274" s="720"/>
      <c r="AM274" s="720"/>
      <c r="AN274" s="720"/>
      <c r="AO274" s="720"/>
      <c r="AP274" s="715"/>
      <c r="AQ274" s="715"/>
      <c r="AR274" s="715"/>
      <c r="AS274" s="715"/>
      <c r="AT274" s="741"/>
      <c r="AU274" s="741"/>
      <c r="AV274" s="742"/>
      <c r="AW274" s="743"/>
      <c r="AX274" s="742"/>
      <c r="AY274" s="743"/>
      <c r="AZ274" s="721"/>
      <c r="BA274" s="721"/>
      <c r="BB274" s="742"/>
      <c r="BC274" s="743"/>
      <c r="BD274" s="742"/>
      <c r="BE274" s="743"/>
      <c r="BF274" s="721"/>
      <c r="BG274" s="721"/>
      <c r="BH274" s="715"/>
      <c r="BI274" s="721"/>
      <c r="BJ274" s="721"/>
      <c r="BK274" s="721"/>
      <c r="BL274" s="721"/>
      <c r="BM274" s="715"/>
      <c r="BN274" s="721"/>
      <c r="BO274" s="721"/>
      <c r="BP274" s="721"/>
      <c r="BQ274" s="856"/>
      <c r="BR274" s="856"/>
    </row>
    <row r="275" spans="1:70" ht="30" customHeight="1">
      <c r="A275" s="640">
        <v>267</v>
      </c>
      <c r="B275" s="721"/>
      <c r="C275" s="721"/>
      <c r="D275" s="721"/>
      <c r="E275" s="744"/>
      <c r="F275" s="959" t="str">
        <f t="shared" si="13"/>
        <v/>
      </c>
      <c r="G275" s="960" t="str">
        <f t="shared" si="14"/>
        <v/>
      </c>
      <c r="H275" s="715"/>
      <c r="I275" s="715"/>
      <c r="J275" s="741"/>
      <c r="K275" s="741"/>
      <c r="L275" s="741"/>
      <c r="M275" s="741"/>
      <c r="N275" s="723" t="str">
        <f>IF(I275="","",VLOOKUP(I275,記入シート1!$BO$2:$BP$49,2,FALSE))</f>
        <v/>
      </c>
      <c r="O275" s="741"/>
      <c r="P275" s="741"/>
      <c r="Q275" s="741"/>
      <c r="R275" s="716"/>
      <c r="S275" s="721"/>
      <c r="T275" s="715"/>
      <c r="U275" s="770"/>
      <c r="V275" s="771" t="s">
        <v>1833</v>
      </c>
      <c r="W275" s="772"/>
      <c r="X275" s="771" t="s">
        <v>1723</v>
      </c>
      <c r="Y275" s="772"/>
      <c r="Z275" s="771" t="s">
        <v>1833</v>
      </c>
      <c r="AA275" s="773"/>
      <c r="AB275" s="717"/>
      <c r="AC275" s="718"/>
      <c r="AD275" s="718"/>
      <c r="AE275" s="718"/>
      <c r="AF275" s="718"/>
      <c r="AG275" s="718"/>
      <c r="AH275" s="718"/>
      <c r="AI275" s="719"/>
      <c r="AJ275" s="715"/>
      <c r="AK275" s="723" t="str">
        <f t="shared" si="15"/>
        <v/>
      </c>
      <c r="AL275" s="720"/>
      <c r="AM275" s="720"/>
      <c r="AN275" s="720"/>
      <c r="AO275" s="720"/>
      <c r="AP275" s="715"/>
      <c r="AQ275" s="715"/>
      <c r="AR275" s="715"/>
      <c r="AS275" s="715"/>
      <c r="AT275" s="741"/>
      <c r="AU275" s="741"/>
      <c r="AV275" s="742"/>
      <c r="AW275" s="743"/>
      <c r="AX275" s="742"/>
      <c r="AY275" s="743"/>
      <c r="AZ275" s="721"/>
      <c r="BA275" s="721"/>
      <c r="BB275" s="742"/>
      <c r="BC275" s="743"/>
      <c r="BD275" s="742"/>
      <c r="BE275" s="743"/>
      <c r="BF275" s="721"/>
      <c r="BG275" s="721"/>
      <c r="BH275" s="715"/>
      <c r="BI275" s="721"/>
      <c r="BJ275" s="721"/>
      <c r="BK275" s="721"/>
      <c r="BL275" s="721"/>
      <c r="BM275" s="715"/>
      <c r="BN275" s="721"/>
      <c r="BO275" s="721"/>
      <c r="BP275" s="721"/>
      <c r="BQ275" s="856"/>
      <c r="BR275" s="856"/>
    </row>
    <row r="276" spans="1:70" ht="30" customHeight="1">
      <c r="A276" s="640">
        <v>268</v>
      </c>
      <c r="B276" s="721"/>
      <c r="C276" s="721"/>
      <c r="D276" s="721"/>
      <c r="E276" s="744"/>
      <c r="F276" s="959" t="str">
        <f t="shared" si="13"/>
        <v/>
      </c>
      <c r="G276" s="960" t="str">
        <f t="shared" si="14"/>
        <v/>
      </c>
      <c r="H276" s="715"/>
      <c r="I276" s="715"/>
      <c r="J276" s="741"/>
      <c r="K276" s="741"/>
      <c r="L276" s="741"/>
      <c r="M276" s="741"/>
      <c r="N276" s="723" t="str">
        <f>IF(I276="","",VLOOKUP(I276,記入シート1!$BO$2:$BP$49,2,FALSE))</f>
        <v/>
      </c>
      <c r="O276" s="741"/>
      <c r="P276" s="741"/>
      <c r="Q276" s="741"/>
      <c r="R276" s="716"/>
      <c r="S276" s="721"/>
      <c r="T276" s="715"/>
      <c r="U276" s="770"/>
      <c r="V276" s="771" t="s">
        <v>1833</v>
      </c>
      <c r="W276" s="772"/>
      <c r="X276" s="771" t="s">
        <v>1723</v>
      </c>
      <c r="Y276" s="772"/>
      <c r="Z276" s="771" t="s">
        <v>1833</v>
      </c>
      <c r="AA276" s="773"/>
      <c r="AB276" s="717"/>
      <c r="AC276" s="718"/>
      <c r="AD276" s="718"/>
      <c r="AE276" s="718"/>
      <c r="AF276" s="718"/>
      <c r="AG276" s="718"/>
      <c r="AH276" s="718"/>
      <c r="AI276" s="719"/>
      <c r="AJ276" s="715"/>
      <c r="AK276" s="723" t="str">
        <f t="shared" si="15"/>
        <v/>
      </c>
      <c r="AL276" s="720"/>
      <c r="AM276" s="720"/>
      <c r="AN276" s="720"/>
      <c r="AO276" s="720"/>
      <c r="AP276" s="715"/>
      <c r="AQ276" s="715"/>
      <c r="AR276" s="715"/>
      <c r="AS276" s="715"/>
      <c r="AT276" s="741"/>
      <c r="AU276" s="741"/>
      <c r="AV276" s="742"/>
      <c r="AW276" s="743"/>
      <c r="AX276" s="742"/>
      <c r="AY276" s="743"/>
      <c r="AZ276" s="721"/>
      <c r="BA276" s="721"/>
      <c r="BB276" s="742"/>
      <c r="BC276" s="743"/>
      <c r="BD276" s="742"/>
      <c r="BE276" s="743"/>
      <c r="BF276" s="721"/>
      <c r="BG276" s="721"/>
      <c r="BH276" s="715"/>
      <c r="BI276" s="721"/>
      <c r="BJ276" s="721"/>
      <c r="BK276" s="721"/>
      <c r="BL276" s="721"/>
      <c r="BM276" s="715"/>
      <c r="BN276" s="721"/>
      <c r="BO276" s="721"/>
      <c r="BP276" s="721"/>
      <c r="BQ276" s="856"/>
      <c r="BR276" s="856"/>
    </row>
    <row r="277" spans="1:70" ht="30" customHeight="1">
      <c r="A277" s="640">
        <v>269</v>
      </c>
      <c r="B277" s="721"/>
      <c r="C277" s="721"/>
      <c r="D277" s="721"/>
      <c r="E277" s="744"/>
      <c r="F277" s="959" t="str">
        <f t="shared" si="13"/>
        <v/>
      </c>
      <c r="G277" s="960" t="str">
        <f t="shared" si="14"/>
        <v/>
      </c>
      <c r="H277" s="715"/>
      <c r="I277" s="715"/>
      <c r="J277" s="741"/>
      <c r="K277" s="741"/>
      <c r="L277" s="741"/>
      <c r="M277" s="741"/>
      <c r="N277" s="723" t="str">
        <f>IF(I277="","",VLOOKUP(I277,記入シート1!$BO$2:$BP$49,2,FALSE))</f>
        <v/>
      </c>
      <c r="O277" s="741"/>
      <c r="P277" s="741"/>
      <c r="Q277" s="741"/>
      <c r="R277" s="716"/>
      <c r="S277" s="721"/>
      <c r="T277" s="715"/>
      <c r="U277" s="770"/>
      <c r="V277" s="771" t="s">
        <v>1833</v>
      </c>
      <c r="W277" s="772"/>
      <c r="X277" s="771" t="s">
        <v>1723</v>
      </c>
      <c r="Y277" s="772"/>
      <c r="Z277" s="771" t="s">
        <v>1833</v>
      </c>
      <c r="AA277" s="773"/>
      <c r="AB277" s="717"/>
      <c r="AC277" s="718"/>
      <c r="AD277" s="718"/>
      <c r="AE277" s="718"/>
      <c r="AF277" s="718"/>
      <c r="AG277" s="718"/>
      <c r="AH277" s="718"/>
      <c r="AI277" s="719"/>
      <c r="AJ277" s="715"/>
      <c r="AK277" s="723" t="str">
        <f t="shared" si="15"/>
        <v/>
      </c>
      <c r="AL277" s="720"/>
      <c r="AM277" s="720"/>
      <c r="AN277" s="720"/>
      <c r="AO277" s="720"/>
      <c r="AP277" s="715"/>
      <c r="AQ277" s="715"/>
      <c r="AR277" s="715"/>
      <c r="AS277" s="715"/>
      <c r="AT277" s="741"/>
      <c r="AU277" s="741"/>
      <c r="AV277" s="742"/>
      <c r="AW277" s="743"/>
      <c r="AX277" s="742"/>
      <c r="AY277" s="743"/>
      <c r="AZ277" s="721"/>
      <c r="BA277" s="721"/>
      <c r="BB277" s="742"/>
      <c r="BC277" s="743"/>
      <c r="BD277" s="742"/>
      <c r="BE277" s="743"/>
      <c r="BF277" s="721"/>
      <c r="BG277" s="721"/>
      <c r="BH277" s="715"/>
      <c r="BI277" s="721"/>
      <c r="BJ277" s="721"/>
      <c r="BK277" s="721"/>
      <c r="BL277" s="721"/>
      <c r="BM277" s="715"/>
      <c r="BN277" s="721"/>
      <c r="BO277" s="721"/>
      <c r="BP277" s="721"/>
      <c r="BQ277" s="856"/>
      <c r="BR277" s="856"/>
    </row>
    <row r="278" spans="1:70" ht="30" customHeight="1">
      <c r="A278" s="640">
        <v>270</v>
      </c>
      <c r="B278" s="721"/>
      <c r="C278" s="721"/>
      <c r="D278" s="721"/>
      <c r="E278" s="744"/>
      <c r="F278" s="959" t="str">
        <f t="shared" si="13"/>
        <v/>
      </c>
      <c r="G278" s="960" t="str">
        <f t="shared" si="14"/>
        <v/>
      </c>
      <c r="H278" s="715"/>
      <c r="I278" s="715"/>
      <c r="J278" s="741"/>
      <c r="K278" s="741"/>
      <c r="L278" s="741"/>
      <c r="M278" s="741"/>
      <c r="N278" s="723" t="str">
        <f>IF(I278="","",VLOOKUP(I278,記入シート1!$BO$2:$BP$49,2,FALSE))</f>
        <v/>
      </c>
      <c r="O278" s="741"/>
      <c r="P278" s="741"/>
      <c r="Q278" s="741"/>
      <c r="R278" s="716"/>
      <c r="S278" s="721"/>
      <c r="T278" s="715"/>
      <c r="U278" s="770"/>
      <c r="V278" s="771" t="s">
        <v>1833</v>
      </c>
      <c r="W278" s="772"/>
      <c r="X278" s="771" t="s">
        <v>1723</v>
      </c>
      <c r="Y278" s="772"/>
      <c r="Z278" s="771" t="s">
        <v>1833</v>
      </c>
      <c r="AA278" s="773"/>
      <c r="AB278" s="717"/>
      <c r="AC278" s="718"/>
      <c r="AD278" s="718"/>
      <c r="AE278" s="718"/>
      <c r="AF278" s="718"/>
      <c r="AG278" s="718"/>
      <c r="AH278" s="718"/>
      <c r="AI278" s="719"/>
      <c r="AJ278" s="715"/>
      <c r="AK278" s="723" t="str">
        <f t="shared" si="15"/>
        <v/>
      </c>
      <c r="AL278" s="720"/>
      <c r="AM278" s="720"/>
      <c r="AN278" s="720"/>
      <c r="AO278" s="720"/>
      <c r="AP278" s="715"/>
      <c r="AQ278" s="715"/>
      <c r="AR278" s="715"/>
      <c r="AS278" s="715"/>
      <c r="AT278" s="741"/>
      <c r="AU278" s="741"/>
      <c r="AV278" s="742"/>
      <c r="AW278" s="743"/>
      <c r="AX278" s="742"/>
      <c r="AY278" s="743"/>
      <c r="AZ278" s="721"/>
      <c r="BA278" s="721"/>
      <c r="BB278" s="742"/>
      <c r="BC278" s="743"/>
      <c r="BD278" s="742"/>
      <c r="BE278" s="743"/>
      <c r="BF278" s="721"/>
      <c r="BG278" s="721"/>
      <c r="BH278" s="715"/>
      <c r="BI278" s="721"/>
      <c r="BJ278" s="721"/>
      <c r="BK278" s="721"/>
      <c r="BL278" s="721"/>
      <c r="BM278" s="715"/>
      <c r="BN278" s="721"/>
      <c r="BO278" s="721"/>
      <c r="BP278" s="721"/>
      <c r="BQ278" s="856"/>
      <c r="BR278" s="856"/>
    </row>
    <row r="279" spans="1:70" ht="30" customHeight="1">
      <c r="A279" s="640">
        <v>271</v>
      </c>
      <c r="B279" s="721"/>
      <c r="C279" s="721"/>
      <c r="D279" s="721"/>
      <c r="E279" s="744"/>
      <c r="F279" s="959" t="str">
        <f t="shared" si="13"/>
        <v/>
      </c>
      <c r="G279" s="960" t="str">
        <f t="shared" si="14"/>
        <v/>
      </c>
      <c r="H279" s="715"/>
      <c r="I279" s="715"/>
      <c r="J279" s="741"/>
      <c r="K279" s="741"/>
      <c r="L279" s="741"/>
      <c r="M279" s="741"/>
      <c r="N279" s="723" t="str">
        <f>IF(I279="","",VLOOKUP(I279,記入シート1!$BO$2:$BP$49,2,FALSE))</f>
        <v/>
      </c>
      <c r="O279" s="741"/>
      <c r="P279" s="741"/>
      <c r="Q279" s="741"/>
      <c r="R279" s="716"/>
      <c r="S279" s="721"/>
      <c r="T279" s="715"/>
      <c r="U279" s="770"/>
      <c r="V279" s="771" t="s">
        <v>1833</v>
      </c>
      <c r="W279" s="772"/>
      <c r="X279" s="771" t="s">
        <v>1723</v>
      </c>
      <c r="Y279" s="772"/>
      <c r="Z279" s="771" t="s">
        <v>1833</v>
      </c>
      <c r="AA279" s="773"/>
      <c r="AB279" s="717"/>
      <c r="AC279" s="718"/>
      <c r="AD279" s="718"/>
      <c r="AE279" s="718"/>
      <c r="AF279" s="718"/>
      <c r="AG279" s="718"/>
      <c r="AH279" s="718"/>
      <c r="AI279" s="719"/>
      <c r="AJ279" s="715"/>
      <c r="AK279" s="723" t="str">
        <f t="shared" si="15"/>
        <v/>
      </c>
      <c r="AL279" s="720"/>
      <c r="AM279" s="720"/>
      <c r="AN279" s="720"/>
      <c r="AO279" s="720"/>
      <c r="AP279" s="715"/>
      <c r="AQ279" s="715"/>
      <c r="AR279" s="715"/>
      <c r="AS279" s="715"/>
      <c r="AT279" s="741"/>
      <c r="AU279" s="741"/>
      <c r="AV279" s="742"/>
      <c r="AW279" s="743"/>
      <c r="AX279" s="742"/>
      <c r="AY279" s="743"/>
      <c r="AZ279" s="721"/>
      <c r="BA279" s="721"/>
      <c r="BB279" s="742"/>
      <c r="BC279" s="743"/>
      <c r="BD279" s="742"/>
      <c r="BE279" s="743"/>
      <c r="BF279" s="721"/>
      <c r="BG279" s="721"/>
      <c r="BH279" s="715"/>
      <c r="BI279" s="721"/>
      <c r="BJ279" s="721"/>
      <c r="BK279" s="721"/>
      <c r="BL279" s="721"/>
      <c r="BM279" s="715"/>
      <c r="BN279" s="721"/>
      <c r="BO279" s="721"/>
      <c r="BP279" s="721"/>
      <c r="BQ279" s="856"/>
      <c r="BR279" s="856"/>
    </row>
    <row r="280" spans="1:70" ht="30" customHeight="1">
      <c r="A280" s="640">
        <v>272</v>
      </c>
      <c r="B280" s="721"/>
      <c r="C280" s="721"/>
      <c r="D280" s="721"/>
      <c r="E280" s="744"/>
      <c r="F280" s="959" t="str">
        <f t="shared" si="13"/>
        <v/>
      </c>
      <c r="G280" s="960" t="str">
        <f t="shared" si="14"/>
        <v/>
      </c>
      <c r="H280" s="715"/>
      <c r="I280" s="715"/>
      <c r="J280" s="741"/>
      <c r="K280" s="741"/>
      <c r="L280" s="741"/>
      <c r="M280" s="741"/>
      <c r="N280" s="723" t="str">
        <f>IF(I280="","",VLOOKUP(I280,記入シート1!$BO$2:$BP$49,2,FALSE))</f>
        <v/>
      </c>
      <c r="O280" s="741"/>
      <c r="P280" s="741"/>
      <c r="Q280" s="741"/>
      <c r="R280" s="716"/>
      <c r="S280" s="721"/>
      <c r="T280" s="715"/>
      <c r="U280" s="770"/>
      <c r="V280" s="771" t="s">
        <v>1833</v>
      </c>
      <c r="W280" s="772"/>
      <c r="X280" s="771" t="s">
        <v>1723</v>
      </c>
      <c r="Y280" s="772"/>
      <c r="Z280" s="771" t="s">
        <v>1833</v>
      </c>
      <c r="AA280" s="773"/>
      <c r="AB280" s="717"/>
      <c r="AC280" s="718"/>
      <c r="AD280" s="718"/>
      <c r="AE280" s="718"/>
      <c r="AF280" s="718"/>
      <c r="AG280" s="718"/>
      <c r="AH280" s="718"/>
      <c r="AI280" s="719"/>
      <c r="AJ280" s="715"/>
      <c r="AK280" s="723" t="str">
        <f t="shared" si="15"/>
        <v/>
      </c>
      <c r="AL280" s="720"/>
      <c r="AM280" s="720"/>
      <c r="AN280" s="720"/>
      <c r="AO280" s="720"/>
      <c r="AP280" s="715"/>
      <c r="AQ280" s="715"/>
      <c r="AR280" s="715"/>
      <c r="AS280" s="715"/>
      <c r="AT280" s="741"/>
      <c r="AU280" s="741"/>
      <c r="AV280" s="742"/>
      <c r="AW280" s="743"/>
      <c r="AX280" s="742"/>
      <c r="AY280" s="743"/>
      <c r="AZ280" s="721"/>
      <c r="BA280" s="721"/>
      <c r="BB280" s="742"/>
      <c r="BC280" s="743"/>
      <c r="BD280" s="742"/>
      <c r="BE280" s="743"/>
      <c r="BF280" s="721"/>
      <c r="BG280" s="721"/>
      <c r="BH280" s="715"/>
      <c r="BI280" s="721"/>
      <c r="BJ280" s="721"/>
      <c r="BK280" s="721"/>
      <c r="BL280" s="721"/>
      <c r="BM280" s="715"/>
      <c r="BN280" s="721"/>
      <c r="BO280" s="721"/>
      <c r="BP280" s="721"/>
      <c r="BQ280" s="856"/>
      <c r="BR280" s="856"/>
    </row>
    <row r="281" spans="1:70" ht="30" customHeight="1">
      <c r="A281" s="640">
        <v>273</v>
      </c>
      <c r="B281" s="721"/>
      <c r="C281" s="721"/>
      <c r="D281" s="721"/>
      <c r="E281" s="744"/>
      <c r="F281" s="959" t="str">
        <f t="shared" si="13"/>
        <v/>
      </c>
      <c r="G281" s="960" t="str">
        <f t="shared" si="14"/>
        <v/>
      </c>
      <c r="H281" s="715"/>
      <c r="I281" s="715"/>
      <c r="J281" s="741"/>
      <c r="K281" s="741"/>
      <c r="L281" s="741"/>
      <c r="M281" s="741"/>
      <c r="N281" s="723" t="str">
        <f>IF(I281="","",VLOOKUP(I281,記入シート1!$BO$2:$BP$49,2,FALSE))</f>
        <v/>
      </c>
      <c r="O281" s="741"/>
      <c r="P281" s="741"/>
      <c r="Q281" s="741"/>
      <c r="R281" s="716"/>
      <c r="S281" s="721"/>
      <c r="T281" s="715"/>
      <c r="U281" s="770"/>
      <c r="V281" s="771" t="s">
        <v>1833</v>
      </c>
      <c r="W281" s="772"/>
      <c r="X281" s="771" t="s">
        <v>1723</v>
      </c>
      <c r="Y281" s="772"/>
      <c r="Z281" s="771" t="s">
        <v>1833</v>
      </c>
      <c r="AA281" s="773"/>
      <c r="AB281" s="717"/>
      <c r="AC281" s="718"/>
      <c r="AD281" s="718"/>
      <c r="AE281" s="718"/>
      <c r="AF281" s="718"/>
      <c r="AG281" s="718"/>
      <c r="AH281" s="718"/>
      <c r="AI281" s="719"/>
      <c r="AJ281" s="715"/>
      <c r="AK281" s="723" t="str">
        <f t="shared" si="15"/>
        <v/>
      </c>
      <c r="AL281" s="720"/>
      <c r="AM281" s="720"/>
      <c r="AN281" s="720"/>
      <c r="AO281" s="720"/>
      <c r="AP281" s="715"/>
      <c r="AQ281" s="715"/>
      <c r="AR281" s="715"/>
      <c r="AS281" s="715"/>
      <c r="AT281" s="741"/>
      <c r="AU281" s="741"/>
      <c r="AV281" s="742"/>
      <c r="AW281" s="743"/>
      <c r="AX281" s="742"/>
      <c r="AY281" s="743"/>
      <c r="AZ281" s="721"/>
      <c r="BA281" s="721"/>
      <c r="BB281" s="742"/>
      <c r="BC281" s="743"/>
      <c r="BD281" s="742"/>
      <c r="BE281" s="743"/>
      <c r="BF281" s="721"/>
      <c r="BG281" s="721"/>
      <c r="BH281" s="715"/>
      <c r="BI281" s="721"/>
      <c r="BJ281" s="721"/>
      <c r="BK281" s="721"/>
      <c r="BL281" s="721"/>
      <c r="BM281" s="715"/>
      <c r="BN281" s="721"/>
      <c r="BO281" s="721"/>
      <c r="BP281" s="721"/>
      <c r="BQ281" s="856"/>
      <c r="BR281" s="856"/>
    </row>
    <row r="282" spans="1:70" ht="30" customHeight="1">
      <c r="A282" s="640">
        <v>274</v>
      </c>
      <c r="B282" s="721"/>
      <c r="C282" s="721"/>
      <c r="D282" s="721"/>
      <c r="E282" s="744"/>
      <c r="F282" s="959" t="str">
        <f t="shared" si="13"/>
        <v/>
      </c>
      <c r="G282" s="960" t="str">
        <f t="shared" si="14"/>
        <v/>
      </c>
      <c r="H282" s="715"/>
      <c r="I282" s="715"/>
      <c r="J282" s="741"/>
      <c r="K282" s="741"/>
      <c r="L282" s="741"/>
      <c r="M282" s="741"/>
      <c r="N282" s="723" t="str">
        <f>IF(I282="","",VLOOKUP(I282,記入シート1!$BO$2:$BP$49,2,FALSE))</f>
        <v/>
      </c>
      <c r="O282" s="741"/>
      <c r="P282" s="741"/>
      <c r="Q282" s="741"/>
      <c r="R282" s="716"/>
      <c r="S282" s="721"/>
      <c r="T282" s="715"/>
      <c r="U282" s="770"/>
      <c r="V282" s="771" t="s">
        <v>1833</v>
      </c>
      <c r="W282" s="772"/>
      <c r="X282" s="771" t="s">
        <v>1723</v>
      </c>
      <c r="Y282" s="772"/>
      <c r="Z282" s="771" t="s">
        <v>1833</v>
      </c>
      <c r="AA282" s="773"/>
      <c r="AB282" s="717"/>
      <c r="AC282" s="718"/>
      <c r="AD282" s="718"/>
      <c r="AE282" s="718"/>
      <c r="AF282" s="718"/>
      <c r="AG282" s="718"/>
      <c r="AH282" s="718"/>
      <c r="AI282" s="719"/>
      <c r="AJ282" s="715"/>
      <c r="AK282" s="723" t="str">
        <f t="shared" si="15"/>
        <v/>
      </c>
      <c r="AL282" s="720"/>
      <c r="AM282" s="720"/>
      <c r="AN282" s="720"/>
      <c r="AO282" s="720"/>
      <c r="AP282" s="715"/>
      <c r="AQ282" s="715"/>
      <c r="AR282" s="715"/>
      <c r="AS282" s="715"/>
      <c r="AT282" s="741"/>
      <c r="AU282" s="741"/>
      <c r="AV282" s="742"/>
      <c r="AW282" s="743"/>
      <c r="AX282" s="742"/>
      <c r="AY282" s="743"/>
      <c r="AZ282" s="721"/>
      <c r="BA282" s="721"/>
      <c r="BB282" s="742"/>
      <c r="BC282" s="743"/>
      <c r="BD282" s="742"/>
      <c r="BE282" s="743"/>
      <c r="BF282" s="721"/>
      <c r="BG282" s="721"/>
      <c r="BH282" s="715"/>
      <c r="BI282" s="721"/>
      <c r="BJ282" s="721"/>
      <c r="BK282" s="721"/>
      <c r="BL282" s="721"/>
      <c r="BM282" s="715"/>
      <c r="BN282" s="721"/>
      <c r="BO282" s="721"/>
      <c r="BP282" s="721"/>
      <c r="BQ282" s="856"/>
      <c r="BR282" s="856"/>
    </row>
    <row r="283" spans="1:70" ht="30" customHeight="1">
      <c r="A283" s="640">
        <v>275</v>
      </c>
      <c r="B283" s="721"/>
      <c r="C283" s="721"/>
      <c r="D283" s="721"/>
      <c r="E283" s="744"/>
      <c r="F283" s="959" t="str">
        <f t="shared" si="13"/>
        <v/>
      </c>
      <c r="G283" s="960" t="str">
        <f t="shared" si="14"/>
        <v/>
      </c>
      <c r="H283" s="715"/>
      <c r="I283" s="715"/>
      <c r="J283" s="741"/>
      <c r="K283" s="741"/>
      <c r="L283" s="741"/>
      <c r="M283" s="741"/>
      <c r="N283" s="723" t="str">
        <f>IF(I283="","",VLOOKUP(I283,記入シート1!$BO$2:$BP$49,2,FALSE))</f>
        <v/>
      </c>
      <c r="O283" s="741"/>
      <c r="P283" s="741"/>
      <c r="Q283" s="741"/>
      <c r="R283" s="716"/>
      <c r="S283" s="721"/>
      <c r="T283" s="715"/>
      <c r="U283" s="770"/>
      <c r="V283" s="771" t="s">
        <v>1833</v>
      </c>
      <c r="W283" s="772"/>
      <c r="X283" s="771" t="s">
        <v>1723</v>
      </c>
      <c r="Y283" s="772"/>
      <c r="Z283" s="771" t="s">
        <v>1833</v>
      </c>
      <c r="AA283" s="773"/>
      <c r="AB283" s="717"/>
      <c r="AC283" s="718"/>
      <c r="AD283" s="718"/>
      <c r="AE283" s="718"/>
      <c r="AF283" s="718"/>
      <c r="AG283" s="718"/>
      <c r="AH283" s="718"/>
      <c r="AI283" s="719"/>
      <c r="AJ283" s="715"/>
      <c r="AK283" s="723" t="str">
        <f t="shared" si="15"/>
        <v/>
      </c>
      <c r="AL283" s="720"/>
      <c r="AM283" s="720"/>
      <c r="AN283" s="720"/>
      <c r="AO283" s="720"/>
      <c r="AP283" s="715"/>
      <c r="AQ283" s="715"/>
      <c r="AR283" s="715"/>
      <c r="AS283" s="715"/>
      <c r="AT283" s="741"/>
      <c r="AU283" s="741"/>
      <c r="AV283" s="742"/>
      <c r="AW283" s="743"/>
      <c r="AX283" s="742"/>
      <c r="AY283" s="743"/>
      <c r="AZ283" s="721"/>
      <c r="BA283" s="721"/>
      <c r="BB283" s="742"/>
      <c r="BC283" s="743"/>
      <c r="BD283" s="742"/>
      <c r="BE283" s="743"/>
      <c r="BF283" s="721"/>
      <c r="BG283" s="721"/>
      <c r="BH283" s="715"/>
      <c r="BI283" s="721"/>
      <c r="BJ283" s="721"/>
      <c r="BK283" s="721"/>
      <c r="BL283" s="721"/>
      <c r="BM283" s="715"/>
      <c r="BN283" s="721"/>
      <c r="BO283" s="721"/>
      <c r="BP283" s="721"/>
      <c r="BQ283" s="856"/>
      <c r="BR283" s="856"/>
    </row>
    <row r="284" spans="1:70" ht="30" customHeight="1">
      <c r="A284" s="640">
        <v>276</v>
      </c>
      <c r="B284" s="721"/>
      <c r="C284" s="721"/>
      <c r="D284" s="721"/>
      <c r="E284" s="744"/>
      <c r="F284" s="959" t="str">
        <f t="shared" si="13"/>
        <v/>
      </c>
      <c r="G284" s="960" t="str">
        <f t="shared" si="14"/>
        <v/>
      </c>
      <c r="H284" s="715"/>
      <c r="I284" s="715"/>
      <c r="J284" s="741"/>
      <c r="K284" s="741"/>
      <c r="L284" s="741"/>
      <c r="M284" s="741"/>
      <c r="N284" s="723" t="str">
        <f>IF(I284="","",VLOOKUP(I284,記入シート1!$BO$2:$BP$49,2,FALSE))</f>
        <v/>
      </c>
      <c r="O284" s="741"/>
      <c r="P284" s="741"/>
      <c r="Q284" s="741"/>
      <c r="R284" s="716"/>
      <c r="S284" s="721"/>
      <c r="T284" s="715"/>
      <c r="U284" s="770"/>
      <c r="V284" s="771" t="s">
        <v>1833</v>
      </c>
      <c r="W284" s="772"/>
      <c r="X284" s="771" t="s">
        <v>1723</v>
      </c>
      <c r="Y284" s="772"/>
      <c r="Z284" s="771" t="s">
        <v>1833</v>
      </c>
      <c r="AA284" s="773"/>
      <c r="AB284" s="717"/>
      <c r="AC284" s="718"/>
      <c r="AD284" s="718"/>
      <c r="AE284" s="718"/>
      <c r="AF284" s="718"/>
      <c r="AG284" s="718"/>
      <c r="AH284" s="718"/>
      <c r="AI284" s="719"/>
      <c r="AJ284" s="715"/>
      <c r="AK284" s="723" t="str">
        <f t="shared" si="15"/>
        <v/>
      </c>
      <c r="AL284" s="720"/>
      <c r="AM284" s="720"/>
      <c r="AN284" s="720"/>
      <c r="AO284" s="720"/>
      <c r="AP284" s="715"/>
      <c r="AQ284" s="715"/>
      <c r="AR284" s="715"/>
      <c r="AS284" s="715"/>
      <c r="AT284" s="741"/>
      <c r="AU284" s="741"/>
      <c r="AV284" s="742"/>
      <c r="AW284" s="743"/>
      <c r="AX284" s="742"/>
      <c r="AY284" s="743"/>
      <c r="AZ284" s="721"/>
      <c r="BA284" s="721"/>
      <c r="BB284" s="742"/>
      <c r="BC284" s="743"/>
      <c r="BD284" s="742"/>
      <c r="BE284" s="743"/>
      <c r="BF284" s="721"/>
      <c r="BG284" s="721"/>
      <c r="BH284" s="715"/>
      <c r="BI284" s="721"/>
      <c r="BJ284" s="721"/>
      <c r="BK284" s="721"/>
      <c r="BL284" s="721"/>
      <c r="BM284" s="715"/>
      <c r="BN284" s="721"/>
      <c r="BO284" s="721"/>
      <c r="BP284" s="721"/>
      <c r="BQ284" s="856"/>
      <c r="BR284" s="856"/>
    </row>
    <row r="285" spans="1:70" ht="30" customHeight="1">
      <c r="A285" s="640">
        <v>277</v>
      </c>
      <c r="B285" s="721"/>
      <c r="C285" s="721"/>
      <c r="D285" s="721"/>
      <c r="E285" s="744"/>
      <c r="F285" s="959" t="str">
        <f t="shared" si="13"/>
        <v/>
      </c>
      <c r="G285" s="960" t="str">
        <f t="shared" si="14"/>
        <v/>
      </c>
      <c r="H285" s="715"/>
      <c r="I285" s="715"/>
      <c r="J285" s="741"/>
      <c r="K285" s="741"/>
      <c r="L285" s="741"/>
      <c r="M285" s="741"/>
      <c r="N285" s="723" t="str">
        <f>IF(I285="","",VLOOKUP(I285,記入シート1!$BO$2:$BP$49,2,FALSE))</f>
        <v/>
      </c>
      <c r="O285" s="741"/>
      <c r="P285" s="741"/>
      <c r="Q285" s="741"/>
      <c r="R285" s="716"/>
      <c r="S285" s="721"/>
      <c r="T285" s="715"/>
      <c r="U285" s="770"/>
      <c r="V285" s="771" t="s">
        <v>1833</v>
      </c>
      <c r="W285" s="772"/>
      <c r="X285" s="771" t="s">
        <v>1723</v>
      </c>
      <c r="Y285" s="772"/>
      <c r="Z285" s="771" t="s">
        <v>1833</v>
      </c>
      <c r="AA285" s="773"/>
      <c r="AB285" s="717"/>
      <c r="AC285" s="718"/>
      <c r="AD285" s="718"/>
      <c r="AE285" s="718"/>
      <c r="AF285" s="718"/>
      <c r="AG285" s="718"/>
      <c r="AH285" s="718"/>
      <c r="AI285" s="719"/>
      <c r="AJ285" s="715"/>
      <c r="AK285" s="723" t="str">
        <f t="shared" si="15"/>
        <v/>
      </c>
      <c r="AL285" s="720"/>
      <c r="AM285" s="720"/>
      <c r="AN285" s="720"/>
      <c r="AO285" s="720"/>
      <c r="AP285" s="715"/>
      <c r="AQ285" s="715"/>
      <c r="AR285" s="715"/>
      <c r="AS285" s="715"/>
      <c r="AT285" s="741"/>
      <c r="AU285" s="741"/>
      <c r="AV285" s="742"/>
      <c r="AW285" s="743"/>
      <c r="AX285" s="742"/>
      <c r="AY285" s="743"/>
      <c r="AZ285" s="721"/>
      <c r="BA285" s="721"/>
      <c r="BB285" s="742"/>
      <c r="BC285" s="743"/>
      <c r="BD285" s="742"/>
      <c r="BE285" s="743"/>
      <c r="BF285" s="721"/>
      <c r="BG285" s="721"/>
      <c r="BH285" s="715"/>
      <c r="BI285" s="721"/>
      <c r="BJ285" s="721"/>
      <c r="BK285" s="721"/>
      <c r="BL285" s="721"/>
      <c r="BM285" s="715"/>
      <c r="BN285" s="721"/>
      <c r="BO285" s="721"/>
      <c r="BP285" s="721"/>
      <c r="BQ285" s="856"/>
      <c r="BR285" s="856"/>
    </row>
    <row r="286" spans="1:70" ht="30" customHeight="1">
      <c r="A286" s="640">
        <v>278</v>
      </c>
      <c r="B286" s="721"/>
      <c r="C286" s="721"/>
      <c r="D286" s="721"/>
      <c r="E286" s="744"/>
      <c r="F286" s="959" t="str">
        <f t="shared" si="13"/>
        <v/>
      </c>
      <c r="G286" s="960" t="str">
        <f t="shared" si="14"/>
        <v/>
      </c>
      <c r="H286" s="715"/>
      <c r="I286" s="715"/>
      <c r="J286" s="741"/>
      <c r="K286" s="741"/>
      <c r="L286" s="741"/>
      <c r="M286" s="741"/>
      <c r="N286" s="723" t="str">
        <f>IF(I286="","",VLOOKUP(I286,記入シート1!$BO$2:$BP$49,2,FALSE))</f>
        <v/>
      </c>
      <c r="O286" s="741"/>
      <c r="P286" s="741"/>
      <c r="Q286" s="741"/>
      <c r="R286" s="716"/>
      <c r="S286" s="721"/>
      <c r="T286" s="715"/>
      <c r="U286" s="770"/>
      <c r="V286" s="771" t="s">
        <v>1833</v>
      </c>
      <c r="W286" s="772"/>
      <c r="X286" s="771" t="s">
        <v>1723</v>
      </c>
      <c r="Y286" s="772"/>
      <c r="Z286" s="771" t="s">
        <v>1833</v>
      </c>
      <c r="AA286" s="773"/>
      <c r="AB286" s="717"/>
      <c r="AC286" s="718"/>
      <c r="AD286" s="718"/>
      <c r="AE286" s="718"/>
      <c r="AF286" s="718"/>
      <c r="AG286" s="718"/>
      <c r="AH286" s="718"/>
      <c r="AI286" s="719"/>
      <c r="AJ286" s="715"/>
      <c r="AK286" s="723" t="str">
        <f t="shared" si="15"/>
        <v/>
      </c>
      <c r="AL286" s="720"/>
      <c r="AM286" s="720"/>
      <c r="AN286" s="720"/>
      <c r="AO286" s="720"/>
      <c r="AP286" s="715"/>
      <c r="AQ286" s="715"/>
      <c r="AR286" s="715"/>
      <c r="AS286" s="715"/>
      <c r="AT286" s="741"/>
      <c r="AU286" s="741"/>
      <c r="AV286" s="742"/>
      <c r="AW286" s="743"/>
      <c r="AX286" s="742"/>
      <c r="AY286" s="743"/>
      <c r="AZ286" s="721"/>
      <c r="BA286" s="721"/>
      <c r="BB286" s="742"/>
      <c r="BC286" s="743"/>
      <c r="BD286" s="742"/>
      <c r="BE286" s="743"/>
      <c r="BF286" s="721"/>
      <c r="BG286" s="721"/>
      <c r="BH286" s="715"/>
      <c r="BI286" s="721"/>
      <c r="BJ286" s="721"/>
      <c r="BK286" s="721"/>
      <c r="BL286" s="721"/>
      <c r="BM286" s="715"/>
      <c r="BN286" s="721"/>
      <c r="BO286" s="721"/>
      <c r="BP286" s="721"/>
      <c r="BQ286" s="856"/>
      <c r="BR286" s="856"/>
    </row>
    <row r="287" spans="1:70" ht="30" customHeight="1">
      <c r="A287" s="640">
        <v>279</v>
      </c>
      <c r="B287" s="721"/>
      <c r="C287" s="721"/>
      <c r="D287" s="721"/>
      <c r="E287" s="744"/>
      <c r="F287" s="959" t="str">
        <f t="shared" si="13"/>
        <v/>
      </c>
      <c r="G287" s="960" t="str">
        <f t="shared" si="14"/>
        <v/>
      </c>
      <c r="H287" s="715"/>
      <c r="I287" s="715"/>
      <c r="J287" s="741"/>
      <c r="K287" s="741"/>
      <c r="L287" s="741"/>
      <c r="M287" s="741"/>
      <c r="N287" s="723" t="str">
        <f>IF(I287="","",VLOOKUP(I287,記入シート1!$BO$2:$BP$49,2,FALSE))</f>
        <v/>
      </c>
      <c r="O287" s="741"/>
      <c r="P287" s="741"/>
      <c r="Q287" s="741"/>
      <c r="R287" s="716"/>
      <c r="S287" s="721"/>
      <c r="T287" s="715"/>
      <c r="U287" s="770"/>
      <c r="V287" s="771" t="s">
        <v>1833</v>
      </c>
      <c r="W287" s="772"/>
      <c r="X287" s="771" t="s">
        <v>1723</v>
      </c>
      <c r="Y287" s="772"/>
      <c r="Z287" s="771" t="s">
        <v>1833</v>
      </c>
      <c r="AA287" s="773"/>
      <c r="AB287" s="717"/>
      <c r="AC287" s="718"/>
      <c r="AD287" s="718"/>
      <c r="AE287" s="718"/>
      <c r="AF287" s="718"/>
      <c r="AG287" s="718"/>
      <c r="AH287" s="718"/>
      <c r="AI287" s="719"/>
      <c r="AJ287" s="715"/>
      <c r="AK287" s="723" t="str">
        <f t="shared" si="15"/>
        <v/>
      </c>
      <c r="AL287" s="720"/>
      <c r="AM287" s="720"/>
      <c r="AN287" s="720"/>
      <c r="AO287" s="720"/>
      <c r="AP287" s="715"/>
      <c r="AQ287" s="715"/>
      <c r="AR287" s="715"/>
      <c r="AS287" s="715"/>
      <c r="AT287" s="741"/>
      <c r="AU287" s="741"/>
      <c r="AV287" s="742"/>
      <c r="AW287" s="743"/>
      <c r="AX287" s="742"/>
      <c r="AY287" s="743"/>
      <c r="AZ287" s="721"/>
      <c r="BA287" s="721"/>
      <c r="BB287" s="742"/>
      <c r="BC287" s="743"/>
      <c r="BD287" s="742"/>
      <c r="BE287" s="743"/>
      <c r="BF287" s="721"/>
      <c r="BG287" s="721"/>
      <c r="BH287" s="715"/>
      <c r="BI287" s="721"/>
      <c r="BJ287" s="721"/>
      <c r="BK287" s="721"/>
      <c r="BL287" s="721"/>
      <c r="BM287" s="715"/>
      <c r="BN287" s="721"/>
      <c r="BO287" s="721"/>
      <c r="BP287" s="721"/>
      <c r="BQ287" s="856"/>
      <c r="BR287" s="856"/>
    </row>
    <row r="288" spans="1:70" ht="30" customHeight="1">
      <c r="A288" s="640">
        <v>280</v>
      </c>
      <c r="B288" s="721"/>
      <c r="C288" s="721"/>
      <c r="D288" s="721"/>
      <c r="E288" s="744"/>
      <c r="F288" s="959" t="str">
        <f t="shared" si="13"/>
        <v/>
      </c>
      <c r="G288" s="960" t="str">
        <f t="shared" si="14"/>
        <v/>
      </c>
      <c r="H288" s="715"/>
      <c r="I288" s="715"/>
      <c r="J288" s="741"/>
      <c r="K288" s="741"/>
      <c r="L288" s="741"/>
      <c r="M288" s="741"/>
      <c r="N288" s="723" t="str">
        <f>IF(I288="","",VLOOKUP(I288,記入シート1!$BO$2:$BP$49,2,FALSE))</f>
        <v/>
      </c>
      <c r="O288" s="741"/>
      <c r="P288" s="741"/>
      <c r="Q288" s="741"/>
      <c r="R288" s="716"/>
      <c r="S288" s="721"/>
      <c r="T288" s="715"/>
      <c r="U288" s="770"/>
      <c r="V288" s="771" t="s">
        <v>1833</v>
      </c>
      <c r="W288" s="772"/>
      <c r="X288" s="771" t="s">
        <v>1723</v>
      </c>
      <c r="Y288" s="772"/>
      <c r="Z288" s="771" t="s">
        <v>1833</v>
      </c>
      <c r="AA288" s="773"/>
      <c r="AB288" s="717"/>
      <c r="AC288" s="718"/>
      <c r="AD288" s="718"/>
      <c r="AE288" s="718"/>
      <c r="AF288" s="718"/>
      <c r="AG288" s="718"/>
      <c r="AH288" s="718"/>
      <c r="AI288" s="719"/>
      <c r="AJ288" s="715"/>
      <c r="AK288" s="723" t="str">
        <f t="shared" si="15"/>
        <v/>
      </c>
      <c r="AL288" s="720"/>
      <c r="AM288" s="720"/>
      <c r="AN288" s="720"/>
      <c r="AO288" s="720"/>
      <c r="AP288" s="715"/>
      <c r="AQ288" s="715"/>
      <c r="AR288" s="715"/>
      <c r="AS288" s="715"/>
      <c r="AT288" s="741"/>
      <c r="AU288" s="741"/>
      <c r="AV288" s="742"/>
      <c r="AW288" s="743"/>
      <c r="AX288" s="742"/>
      <c r="AY288" s="743"/>
      <c r="AZ288" s="721"/>
      <c r="BA288" s="721"/>
      <c r="BB288" s="742"/>
      <c r="BC288" s="743"/>
      <c r="BD288" s="742"/>
      <c r="BE288" s="743"/>
      <c r="BF288" s="721"/>
      <c r="BG288" s="721"/>
      <c r="BH288" s="715"/>
      <c r="BI288" s="721"/>
      <c r="BJ288" s="721"/>
      <c r="BK288" s="721"/>
      <c r="BL288" s="721"/>
      <c r="BM288" s="715"/>
      <c r="BN288" s="721"/>
      <c r="BO288" s="721"/>
      <c r="BP288" s="721"/>
      <c r="BQ288" s="856"/>
      <c r="BR288" s="856"/>
    </row>
    <row r="289" spans="1:70" ht="30" customHeight="1">
      <c r="A289" s="640">
        <v>281</v>
      </c>
      <c r="B289" s="721"/>
      <c r="C289" s="721"/>
      <c r="D289" s="721"/>
      <c r="E289" s="744"/>
      <c r="F289" s="959" t="str">
        <f t="shared" si="13"/>
        <v/>
      </c>
      <c r="G289" s="960" t="str">
        <f t="shared" si="14"/>
        <v/>
      </c>
      <c r="H289" s="715"/>
      <c r="I289" s="715"/>
      <c r="J289" s="741"/>
      <c r="K289" s="741"/>
      <c r="L289" s="741"/>
      <c r="M289" s="741"/>
      <c r="N289" s="723" t="str">
        <f>IF(I289="","",VLOOKUP(I289,記入シート1!$BO$2:$BP$49,2,FALSE))</f>
        <v/>
      </c>
      <c r="O289" s="741"/>
      <c r="P289" s="741"/>
      <c r="Q289" s="741"/>
      <c r="R289" s="716"/>
      <c r="S289" s="721"/>
      <c r="T289" s="715"/>
      <c r="U289" s="770"/>
      <c r="V289" s="771" t="s">
        <v>1833</v>
      </c>
      <c r="W289" s="772"/>
      <c r="X289" s="771" t="s">
        <v>1723</v>
      </c>
      <c r="Y289" s="772"/>
      <c r="Z289" s="771" t="s">
        <v>1833</v>
      </c>
      <c r="AA289" s="773"/>
      <c r="AB289" s="717"/>
      <c r="AC289" s="718"/>
      <c r="AD289" s="718"/>
      <c r="AE289" s="718"/>
      <c r="AF289" s="718"/>
      <c r="AG289" s="718"/>
      <c r="AH289" s="718"/>
      <c r="AI289" s="719"/>
      <c r="AJ289" s="715"/>
      <c r="AK289" s="723" t="str">
        <f t="shared" si="15"/>
        <v/>
      </c>
      <c r="AL289" s="720"/>
      <c r="AM289" s="720"/>
      <c r="AN289" s="720"/>
      <c r="AO289" s="720"/>
      <c r="AP289" s="715"/>
      <c r="AQ289" s="715"/>
      <c r="AR289" s="715"/>
      <c r="AS289" s="715"/>
      <c r="AT289" s="741"/>
      <c r="AU289" s="741"/>
      <c r="AV289" s="742"/>
      <c r="AW289" s="743"/>
      <c r="AX289" s="742"/>
      <c r="AY289" s="743"/>
      <c r="AZ289" s="721"/>
      <c r="BA289" s="721"/>
      <c r="BB289" s="742"/>
      <c r="BC289" s="743"/>
      <c r="BD289" s="742"/>
      <c r="BE289" s="743"/>
      <c r="BF289" s="721"/>
      <c r="BG289" s="721"/>
      <c r="BH289" s="715"/>
      <c r="BI289" s="721"/>
      <c r="BJ289" s="721"/>
      <c r="BK289" s="721"/>
      <c r="BL289" s="721"/>
      <c r="BM289" s="715"/>
      <c r="BN289" s="721"/>
      <c r="BO289" s="721"/>
      <c r="BP289" s="721"/>
      <c r="BQ289" s="856"/>
      <c r="BR289" s="856"/>
    </row>
    <row r="290" spans="1:70" ht="30" customHeight="1">
      <c r="A290" s="640">
        <v>282</v>
      </c>
      <c r="B290" s="721"/>
      <c r="C290" s="721"/>
      <c r="D290" s="721"/>
      <c r="E290" s="744"/>
      <c r="F290" s="959" t="str">
        <f t="shared" si="13"/>
        <v/>
      </c>
      <c r="G290" s="960" t="str">
        <f t="shared" si="14"/>
        <v/>
      </c>
      <c r="H290" s="715"/>
      <c r="I290" s="715"/>
      <c r="J290" s="741"/>
      <c r="K290" s="741"/>
      <c r="L290" s="741"/>
      <c r="M290" s="741"/>
      <c r="N290" s="723" t="str">
        <f>IF(I290="","",VLOOKUP(I290,記入シート1!$BO$2:$BP$49,2,FALSE))</f>
        <v/>
      </c>
      <c r="O290" s="741"/>
      <c r="P290" s="741"/>
      <c r="Q290" s="741"/>
      <c r="R290" s="716"/>
      <c r="S290" s="721"/>
      <c r="T290" s="715"/>
      <c r="U290" s="770"/>
      <c r="V290" s="771" t="s">
        <v>1833</v>
      </c>
      <c r="W290" s="772"/>
      <c r="X290" s="771" t="s">
        <v>1723</v>
      </c>
      <c r="Y290" s="772"/>
      <c r="Z290" s="771" t="s">
        <v>1833</v>
      </c>
      <c r="AA290" s="773"/>
      <c r="AB290" s="717"/>
      <c r="AC290" s="718"/>
      <c r="AD290" s="718"/>
      <c r="AE290" s="718"/>
      <c r="AF290" s="718"/>
      <c r="AG290" s="718"/>
      <c r="AH290" s="718"/>
      <c r="AI290" s="719"/>
      <c r="AJ290" s="715"/>
      <c r="AK290" s="723" t="str">
        <f t="shared" si="15"/>
        <v/>
      </c>
      <c r="AL290" s="720"/>
      <c r="AM290" s="720"/>
      <c r="AN290" s="720"/>
      <c r="AO290" s="720"/>
      <c r="AP290" s="715"/>
      <c r="AQ290" s="715"/>
      <c r="AR290" s="715"/>
      <c r="AS290" s="715"/>
      <c r="AT290" s="741"/>
      <c r="AU290" s="741"/>
      <c r="AV290" s="742"/>
      <c r="AW290" s="743"/>
      <c r="AX290" s="742"/>
      <c r="AY290" s="743"/>
      <c r="AZ290" s="721"/>
      <c r="BA290" s="721"/>
      <c r="BB290" s="742"/>
      <c r="BC290" s="743"/>
      <c r="BD290" s="742"/>
      <c r="BE290" s="743"/>
      <c r="BF290" s="721"/>
      <c r="BG290" s="721"/>
      <c r="BH290" s="715"/>
      <c r="BI290" s="721"/>
      <c r="BJ290" s="721"/>
      <c r="BK290" s="721"/>
      <c r="BL290" s="721"/>
      <c r="BM290" s="715"/>
      <c r="BN290" s="721"/>
      <c r="BO290" s="721"/>
      <c r="BP290" s="721"/>
      <c r="BQ290" s="856"/>
      <c r="BR290" s="856"/>
    </row>
    <row r="291" spans="1:70" ht="30" customHeight="1">
      <c r="A291" s="640">
        <v>283</v>
      </c>
      <c r="B291" s="721"/>
      <c r="C291" s="721"/>
      <c r="D291" s="721"/>
      <c r="E291" s="744"/>
      <c r="F291" s="959" t="str">
        <f t="shared" si="13"/>
        <v/>
      </c>
      <c r="G291" s="960" t="str">
        <f t="shared" si="14"/>
        <v/>
      </c>
      <c r="H291" s="715"/>
      <c r="I291" s="715"/>
      <c r="J291" s="741"/>
      <c r="K291" s="741"/>
      <c r="L291" s="741"/>
      <c r="M291" s="741"/>
      <c r="N291" s="723" t="str">
        <f>IF(I291="","",VLOOKUP(I291,記入シート1!$BO$2:$BP$49,2,FALSE))</f>
        <v/>
      </c>
      <c r="O291" s="741"/>
      <c r="P291" s="741"/>
      <c r="Q291" s="741"/>
      <c r="R291" s="716"/>
      <c r="S291" s="721"/>
      <c r="T291" s="715"/>
      <c r="U291" s="770"/>
      <c r="V291" s="771" t="s">
        <v>1833</v>
      </c>
      <c r="W291" s="772"/>
      <c r="X291" s="771" t="s">
        <v>1723</v>
      </c>
      <c r="Y291" s="772"/>
      <c r="Z291" s="771" t="s">
        <v>1833</v>
      </c>
      <c r="AA291" s="773"/>
      <c r="AB291" s="717"/>
      <c r="AC291" s="718"/>
      <c r="AD291" s="718"/>
      <c r="AE291" s="718"/>
      <c r="AF291" s="718"/>
      <c r="AG291" s="718"/>
      <c r="AH291" s="718"/>
      <c r="AI291" s="719"/>
      <c r="AJ291" s="715"/>
      <c r="AK291" s="723" t="str">
        <f t="shared" si="15"/>
        <v/>
      </c>
      <c r="AL291" s="720"/>
      <c r="AM291" s="720"/>
      <c r="AN291" s="720"/>
      <c r="AO291" s="720"/>
      <c r="AP291" s="715"/>
      <c r="AQ291" s="715"/>
      <c r="AR291" s="715"/>
      <c r="AS291" s="715"/>
      <c r="AT291" s="741"/>
      <c r="AU291" s="741"/>
      <c r="AV291" s="742"/>
      <c r="AW291" s="743"/>
      <c r="AX291" s="742"/>
      <c r="AY291" s="743"/>
      <c r="AZ291" s="721"/>
      <c r="BA291" s="721"/>
      <c r="BB291" s="742"/>
      <c r="BC291" s="743"/>
      <c r="BD291" s="742"/>
      <c r="BE291" s="743"/>
      <c r="BF291" s="721"/>
      <c r="BG291" s="721"/>
      <c r="BH291" s="715"/>
      <c r="BI291" s="721"/>
      <c r="BJ291" s="721"/>
      <c r="BK291" s="721"/>
      <c r="BL291" s="721"/>
      <c r="BM291" s="715"/>
      <c r="BN291" s="721"/>
      <c r="BO291" s="721"/>
      <c r="BP291" s="721"/>
      <c r="BQ291" s="856"/>
      <c r="BR291" s="856"/>
    </row>
    <row r="292" spans="1:70" ht="30" customHeight="1">
      <c r="A292" s="640">
        <v>284</v>
      </c>
      <c r="B292" s="721"/>
      <c r="C292" s="721"/>
      <c r="D292" s="721"/>
      <c r="E292" s="744"/>
      <c r="F292" s="959" t="str">
        <f t="shared" si="13"/>
        <v/>
      </c>
      <c r="G292" s="960" t="str">
        <f t="shared" si="14"/>
        <v/>
      </c>
      <c r="H292" s="715"/>
      <c r="I292" s="715"/>
      <c r="J292" s="741"/>
      <c r="K292" s="741"/>
      <c r="L292" s="741"/>
      <c r="M292" s="741"/>
      <c r="N292" s="723" t="str">
        <f>IF(I292="","",VLOOKUP(I292,記入シート1!$BO$2:$BP$49,2,FALSE))</f>
        <v/>
      </c>
      <c r="O292" s="741"/>
      <c r="P292" s="741"/>
      <c r="Q292" s="741"/>
      <c r="R292" s="716"/>
      <c r="S292" s="721"/>
      <c r="T292" s="715"/>
      <c r="U292" s="770"/>
      <c r="V292" s="771" t="s">
        <v>1833</v>
      </c>
      <c r="W292" s="772"/>
      <c r="X292" s="771" t="s">
        <v>1723</v>
      </c>
      <c r="Y292" s="772"/>
      <c r="Z292" s="771" t="s">
        <v>1833</v>
      </c>
      <c r="AA292" s="773"/>
      <c r="AB292" s="717"/>
      <c r="AC292" s="718"/>
      <c r="AD292" s="718"/>
      <c r="AE292" s="718"/>
      <c r="AF292" s="718"/>
      <c r="AG292" s="718"/>
      <c r="AH292" s="718"/>
      <c r="AI292" s="719"/>
      <c r="AJ292" s="715"/>
      <c r="AK292" s="723" t="str">
        <f t="shared" si="15"/>
        <v/>
      </c>
      <c r="AL292" s="720"/>
      <c r="AM292" s="720"/>
      <c r="AN292" s="720"/>
      <c r="AO292" s="720"/>
      <c r="AP292" s="715"/>
      <c r="AQ292" s="715"/>
      <c r="AR292" s="715"/>
      <c r="AS292" s="715"/>
      <c r="AT292" s="741"/>
      <c r="AU292" s="741"/>
      <c r="AV292" s="742"/>
      <c r="AW292" s="743"/>
      <c r="AX292" s="742"/>
      <c r="AY292" s="743"/>
      <c r="AZ292" s="721"/>
      <c r="BA292" s="721"/>
      <c r="BB292" s="742"/>
      <c r="BC292" s="743"/>
      <c r="BD292" s="742"/>
      <c r="BE292" s="743"/>
      <c r="BF292" s="721"/>
      <c r="BG292" s="721"/>
      <c r="BH292" s="715"/>
      <c r="BI292" s="721"/>
      <c r="BJ292" s="721"/>
      <c r="BK292" s="721"/>
      <c r="BL292" s="721"/>
      <c r="BM292" s="715"/>
      <c r="BN292" s="721"/>
      <c r="BO292" s="721"/>
      <c r="BP292" s="721"/>
      <c r="BQ292" s="856"/>
      <c r="BR292" s="856"/>
    </row>
    <row r="293" spans="1:70" ht="30" customHeight="1">
      <c r="A293" s="640">
        <v>285</v>
      </c>
      <c r="B293" s="721"/>
      <c r="C293" s="721"/>
      <c r="D293" s="721"/>
      <c r="E293" s="744"/>
      <c r="F293" s="959" t="str">
        <f t="shared" si="13"/>
        <v/>
      </c>
      <c r="G293" s="960" t="str">
        <f t="shared" si="14"/>
        <v/>
      </c>
      <c r="H293" s="715"/>
      <c r="I293" s="715"/>
      <c r="J293" s="741"/>
      <c r="K293" s="741"/>
      <c r="L293" s="741"/>
      <c r="M293" s="741"/>
      <c r="N293" s="723" t="str">
        <f>IF(I293="","",VLOOKUP(I293,記入シート1!$BO$2:$BP$49,2,FALSE))</f>
        <v/>
      </c>
      <c r="O293" s="741"/>
      <c r="P293" s="741"/>
      <c r="Q293" s="741"/>
      <c r="R293" s="716"/>
      <c r="S293" s="721"/>
      <c r="T293" s="715"/>
      <c r="U293" s="770"/>
      <c r="V293" s="771" t="s">
        <v>1833</v>
      </c>
      <c r="W293" s="772"/>
      <c r="X293" s="771" t="s">
        <v>1723</v>
      </c>
      <c r="Y293" s="772"/>
      <c r="Z293" s="771" t="s">
        <v>1833</v>
      </c>
      <c r="AA293" s="773"/>
      <c r="AB293" s="717"/>
      <c r="AC293" s="718"/>
      <c r="AD293" s="718"/>
      <c r="AE293" s="718"/>
      <c r="AF293" s="718"/>
      <c r="AG293" s="718"/>
      <c r="AH293" s="718"/>
      <c r="AI293" s="719"/>
      <c r="AJ293" s="715"/>
      <c r="AK293" s="723" t="str">
        <f t="shared" si="15"/>
        <v/>
      </c>
      <c r="AL293" s="720"/>
      <c r="AM293" s="720"/>
      <c r="AN293" s="720"/>
      <c r="AO293" s="720"/>
      <c r="AP293" s="715"/>
      <c r="AQ293" s="715"/>
      <c r="AR293" s="715"/>
      <c r="AS293" s="715"/>
      <c r="AT293" s="741"/>
      <c r="AU293" s="741"/>
      <c r="AV293" s="742"/>
      <c r="AW293" s="743"/>
      <c r="AX293" s="742"/>
      <c r="AY293" s="743"/>
      <c r="AZ293" s="721"/>
      <c r="BA293" s="721"/>
      <c r="BB293" s="742"/>
      <c r="BC293" s="743"/>
      <c r="BD293" s="742"/>
      <c r="BE293" s="743"/>
      <c r="BF293" s="721"/>
      <c r="BG293" s="721"/>
      <c r="BH293" s="715"/>
      <c r="BI293" s="721"/>
      <c r="BJ293" s="721"/>
      <c r="BK293" s="721"/>
      <c r="BL293" s="721"/>
      <c r="BM293" s="715"/>
      <c r="BN293" s="721"/>
      <c r="BO293" s="721"/>
      <c r="BP293" s="721"/>
      <c r="BQ293" s="856"/>
      <c r="BR293" s="856"/>
    </row>
    <row r="294" spans="1:70" ht="30" customHeight="1">
      <c r="A294" s="640">
        <v>286</v>
      </c>
      <c r="B294" s="721"/>
      <c r="C294" s="721"/>
      <c r="D294" s="721"/>
      <c r="E294" s="744"/>
      <c r="F294" s="959" t="str">
        <f t="shared" si="13"/>
        <v/>
      </c>
      <c r="G294" s="960" t="str">
        <f t="shared" si="14"/>
        <v/>
      </c>
      <c r="H294" s="715"/>
      <c r="I294" s="715"/>
      <c r="J294" s="741"/>
      <c r="K294" s="741"/>
      <c r="L294" s="741"/>
      <c r="M294" s="741"/>
      <c r="N294" s="723" t="str">
        <f>IF(I294="","",VLOOKUP(I294,記入シート1!$BO$2:$BP$49,2,FALSE))</f>
        <v/>
      </c>
      <c r="O294" s="741"/>
      <c r="P294" s="741"/>
      <c r="Q294" s="741"/>
      <c r="R294" s="716"/>
      <c r="S294" s="721"/>
      <c r="T294" s="715"/>
      <c r="U294" s="770"/>
      <c r="V294" s="771" t="s">
        <v>1833</v>
      </c>
      <c r="W294" s="772"/>
      <c r="X294" s="771" t="s">
        <v>1723</v>
      </c>
      <c r="Y294" s="772"/>
      <c r="Z294" s="771" t="s">
        <v>1833</v>
      </c>
      <c r="AA294" s="773"/>
      <c r="AB294" s="717"/>
      <c r="AC294" s="718"/>
      <c r="AD294" s="718"/>
      <c r="AE294" s="718"/>
      <c r="AF294" s="718"/>
      <c r="AG294" s="718"/>
      <c r="AH294" s="718"/>
      <c r="AI294" s="719"/>
      <c r="AJ294" s="715"/>
      <c r="AK294" s="723" t="str">
        <f t="shared" si="15"/>
        <v/>
      </c>
      <c r="AL294" s="720"/>
      <c r="AM294" s="720"/>
      <c r="AN294" s="720"/>
      <c r="AO294" s="720"/>
      <c r="AP294" s="715"/>
      <c r="AQ294" s="715"/>
      <c r="AR294" s="715"/>
      <c r="AS294" s="715"/>
      <c r="AT294" s="741"/>
      <c r="AU294" s="741"/>
      <c r="AV294" s="742"/>
      <c r="AW294" s="743"/>
      <c r="AX294" s="742"/>
      <c r="AY294" s="743"/>
      <c r="AZ294" s="721"/>
      <c r="BA294" s="721"/>
      <c r="BB294" s="742"/>
      <c r="BC294" s="743"/>
      <c r="BD294" s="742"/>
      <c r="BE294" s="743"/>
      <c r="BF294" s="721"/>
      <c r="BG294" s="721"/>
      <c r="BH294" s="715"/>
      <c r="BI294" s="721"/>
      <c r="BJ294" s="721"/>
      <c r="BK294" s="721"/>
      <c r="BL294" s="721"/>
      <c r="BM294" s="715"/>
      <c r="BN294" s="721"/>
      <c r="BO294" s="721"/>
      <c r="BP294" s="721"/>
      <c r="BQ294" s="856"/>
      <c r="BR294" s="856"/>
    </row>
    <row r="295" spans="1:70" ht="30" customHeight="1">
      <c r="A295" s="640">
        <v>287</v>
      </c>
      <c r="B295" s="721"/>
      <c r="C295" s="721"/>
      <c r="D295" s="721"/>
      <c r="E295" s="744"/>
      <c r="F295" s="959" t="str">
        <f t="shared" si="13"/>
        <v/>
      </c>
      <c r="G295" s="960" t="str">
        <f t="shared" si="14"/>
        <v/>
      </c>
      <c r="H295" s="715"/>
      <c r="I295" s="715"/>
      <c r="J295" s="741"/>
      <c r="K295" s="741"/>
      <c r="L295" s="741"/>
      <c r="M295" s="741"/>
      <c r="N295" s="723" t="str">
        <f>IF(I295="","",VLOOKUP(I295,記入シート1!$BO$2:$BP$49,2,FALSE))</f>
        <v/>
      </c>
      <c r="O295" s="741"/>
      <c r="P295" s="741"/>
      <c r="Q295" s="741"/>
      <c r="R295" s="716"/>
      <c r="S295" s="721"/>
      <c r="T295" s="715"/>
      <c r="U295" s="770"/>
      <c r="V295" s="771" t="s">
        <v>1833</v>
      </c>
      <c r="W295" s="772"/>
      <c r="X295" s="771" t="s">
        <v>1723</v>
      </c>
      <c r="Y295" s="772"/>
      <c r="Z295" s="771" t="s">
        <v>1833</v>
      </c>
      <c r="AA295" s="773"/>
      <c r="AB295" s="717"/>
      <c r="AC295" s="718"/>
      <c r="AD295" s="718"/>
      <c r="AE295" s="718"/>
      <c r="AF295" s="718"/>
      <c r="AG295" s="718"/>
      <c r="AH295" s="718"/>
      <c r="AI295" s="719"/>
      <c r="AJ295" s="715"/>
      <c r="AK295" s="723" t="str">
        <f t="shared" si="15"/>
        <v/>
      </c>
      <c r="AL295" s="720"/>
      <c r="AM295" s="720"/>
      <c r="AN295" s="720"/>
      <c r="AO295" s="720"/>
      <c r="AP295" s="715"/>
      <c r="AQ295" s="715"/>
      <c r="AR295" s="715"/>
      <c r="AS295" s="715"/>
      <c r="AT295" s="741"/>
      <c r="AU295" s="741"/>
      <c r="AV295" s="742"/>
      <c r="AW295" s="743"/>
      <c r="AX295" s="742"/>
      <c r="AY295" s="743"/>
      <c r="AZ295" s="721"/>
      <c r="BA295" s="721"/>
      <c r="BB295" s="742"/>
      <c r="BC295" s="743"/>
      <c r="BD295" s="742"/>
      <c r="BE295" s="743"/>
      <c r="BF295" s="721"/>
      <c r="BG295" s="721"/>
      <c r="BH295" s="715"/>
      <c r="BI295" s="721"/>
      <c r="BJ295" s="721"/>
      <c r="BK295" s="721"/>
      <c r="BL295" s="721"/>
      <c r="BM295" s="715"/>
      <c r="BN295" s="721"/>
      <c r="BO295" s="721"/>
      <c r="BP295" s="721"/>
      <c r="BQ295" s="856"/>
      <c r="BR295" s="856"/>
    </row>
    <row r="296" spans="1:70" ht="30" customHeight="1">
      <c r="A296" s="640">
        <v>288</v>
      </c>
      <c r="B296" s="721"/>
      <c r="C296" s="721"/>
      <c r="D296" s="721"/>
      <c r="E296" s="744"/>
      <c r="F296" s="959" t="str">
        <f t="shared" si="13"/>
        <v/>
      </c>
      <c r="G296" s="960" t="str">
        <f t="shared" si="14"/>
        <v/>
      </c>
      <c r="H296" s="715"/>
      <c r="I296" s="715"/>
      <c r="J296" s="741"/>
      <c r="K296" s="741"/>
      <c r="L296" s="741"/>
      <c r="M296" s="741"/>
      <c r="N296" s="723" t="str">
        <f>IF(I296="","",VLOOKUP(I296,記入シート1!$BO$2:$BP$49,2,FALSE))</f>
        <v/>
      </c>
      <c r="O296" s="741"/>
      <c r="P296" s="741"/>
      <c r="Q296" s="741"/>
      <c r="R296" s="716"/>
      <c r="S296" s="721"/>
      <c r="T296" s="715"/>
      <c r="U296" s="770"/>
      <c r="V296" s="771" t="s">
        <v>1833</v>
      </c>
      <c r="W296" s="772"/>
      <c r="X296" s="771" t="s">
        <v>1723</v>
      </c>
      <c r="Y296" s="772"/>
      <c r="Z296" s="771" t="s">
        <v>1833</v>
      </c>
      <c r="AA296" s="773"/>
      <c r="AB296" s="717"/>
      <c r="AC296" s="718"/>
      <c r="AD296" s="718"/>
      <c r="AE296" s="718"/>
      <c r="AF296" s="718"/>
      <c r="AG296" s="718"/>
      <c r="AH296" s="718"/>
      <c r="AI296" s="719"/>
      <c r="AJ296" s="715"/>
      <c r="AK296" s="723" t="str">
        <f t="shared" si="15"/>
        <v/>
      </c>
      <c r="AL296" s="720"/>
      <c r="AM296" s="720"/>
      <c r="AN296" s="720"/>
      <c r="AO296" s="720"/>
      <c r="AP296" s="715"/>
      <c r="AQ296" s="715"/>
      <c r="AR296" s="715"/>
      <c r="AS296" s="715"/>
      <c r="AT296" s="741"/>
      <c r="AU296" s="741"/>
      <c r="AV296" s="742"/>
      <c r="AW296" s="743"/>
      <c r="AX296" s="742"/>
      <c r="AY296" s="743"/>
      <c r="AZ296" s="721"/>
      <c r="BA296" s="721"/>
      <c r="BB296" s="742"/>
      <c r="BC296" s="743"/>
      <c r="BD296" s="742"/>
      <c r="BE296" s="743"/>
      <c r="BF296" s="721"/>
      <c r="BG296" s="721"/>
      <c r="BH296" s="715"/>
      <c r="BI296" s="721"/>
      <c r="BJ296" s="721"/>
      <c r="BK296" s="721"/>
      <c r="BL296" s="721"/>
      <c r="BM296" s="715"/>
      <c r="BN296" s="721"/>
      <c r="BO296" s="721"/>
      <c r="BP296" s="721"/>
      <c r="BQ296" s="856"/>
      <c r="BR296" s="856"/>
    </row>
    <row r="297" spans="1:70" ht="30" customHeight="1">
      <c r="A297" s="640">
        <v>289</v>
      </c>
      <c r="B297" s="721"/>
      <c r="C297" s="721"/>
      <c r="D297" s="721"/>
      <c r="E297" s="744"/>
      <c r="F297" s="959" t="str">
        <f t="shared" si="13"/>
        <v/>
      </c>
      <c r="G297" s="960" t="str">
        <f t="shared" si="14"/>
        <v/>
      </c>
      <c r="H297" s="715"/>
      <c r="I297" s="715"/>
      <c r="J297" s="741"/>
      <c r="K297" s="741"/>
      <c r="L297" s="741"/>
      <c r="M297" s="741"/>
      <c r="N297" s="723" t="str">
        <f>IF(I297="","",VLOOKUP(I297,記入シート1!$BO$2:$BP$49,2,FALSE))</f>
        <v/>
      </c>
      <c r="O297" s="741"/>
      <c r="P297" s="741"/>
      <c r="Q297" s="741"/>
      <c r="R297" s="716"/>
      <c r="S297" s="721"/>
      <c r="T297" s="715"/>
      <c r="U297" s="770"/>
      <c r="V297" s="771" t="s">
        <v>1833</v>
      </c>
      <c r="W297" s="772"/>
      <c r="X297" s="771" t="s">
        <v>1723</v>
      </c>
      <c r="Y297" s="772"/>
      <c r="Z297" s="771" t="s">
        <v>1833</v>
      </c>
      <c r="AA297" s="773"/>
      <c r="AB297" s="717"/>
      <c r="AC297" s="718"/>
      <c r="AD297" s="718"/>
      <c r="AE297" s="718"/>
      <c r="AF297" s="718"/>
      <c r="AG297" s="718"/>
      <c r="AH297" s="718"/>
      <c r="AI297" s="719"/>
      <c r="AJ297" s="715"/>
      <c r="AK297" s="723" t="str">
        <f t="shared" si="15"/>
        <v/>
      </c>
      <c r="AL297" s="720"/>
      <c r="AM297" s="720"/>
      <c r="AN297" s="720"/>
      <c r="AO297" s="720"/>
      <c r="AP297" s="715"/>
      <c r="AQ297" s="715"/>
      <c r="AR297" s="715"/>
      <c r="AS297" s="715"/>
      <c r="AT297" s="741"/>
      <c r="AU297" s="741"/>
      <c r="AV297" s="742"/>
      <c r="AW297" s="743"/>
      <c r="AX297" s="742"/>
      <c r="AY297" s="743"/>
      <c r="AZ297" s="721"/>
      <c r="BA297" s="721"/>
      <c r="BB297" s="742"/>
      <c r="BC297" s="743"/>
      <c r="BD297" s="742"/>
      <c r="BE297" s="743"/>
      <c r="BF297" s="721"/>
      <c r="BG297" s="721"/>
      <c r="BH297" s="715"/>
      <c r="BI297" s="721"/>
      <c r="BJ297" s="721"/>
      <c r="BK297" s="721"/>
      <c r="BL297" s="721"/>
      <c r="BM297" s="715"/>
      <c r="BN297" s="721"/>
      <c r="BO297" s="721"/>
      <c r="BP297" s="721"/>
      <c r="BQ297" s="856"/>
      <c r="BR297" s="856"/>
    </row>
    <row r="298" spans="1:70" ht="30" customHeight="1">
      <c r="A298" s="640">
        <v>290</v>
      </c>
      <c r="B298" s="721"/>
      <c r="C298" s="721"/>
      <c r="D298" s="721"/>
      <c r="E298" s="744"/>
      <c r="F298" s="959" t="str">
        <f t="shared" si="13"/>
        <v/>
      </c>
      <c r="G298" s="960" t="str">
        <f t="shared" si="14"/>
        <v/>
      </c>
      <c r="H298" s="715"/>
      <c r="I298" s="715"/>
      <c r="J298" s="741"/>
      <c r="K298" s="741"/>
      <c r="L298" s="741"/>
      <c r="M298" s="741"/>
      <c r="N298" s="723" t="str">
        <f>IF(I298="","",VLOOKUP(I298,記入シート1!$BO$2:$BP$49,2,FALSE))</f>
        <v/>
      </c>
      <c r="O298" s="741"/>
      <c r="P298" s="741"/>
      <c r="Q298" s="741"/>
      <c r="R298" s="716"/>
      <c r="S298" s="721"/>
      <c r="T298" s="715"/>
      <c r="U298" s="770"/>
      <c r="V298" s="771" t="s">
        <v>1833</v>
      </c>
      <c r="W298" s="772"/>
      <c r="X298" s="771" t="s">
        <v>1723</v>
      </c>
      <c r="Y298" s="772"/>
      <c r="Z298" s="771" t="s">
        <v>1833</v>
      </c>
      <c r="AA298" s="773"/>
      <c r="AB298" s="717"/>
      <c r="AC298" s="718"/>
      <c r="AD298" s="718"/>
      <c r="AE298" s="718"/>
      <c r="AF298" s="718"/>
      <c r="AG298" s="718"/>
      <c r="AH298" s="718"/>
      <c r="AI298" s="719"/>
      <c r="AJ298" s="715"/>
      <c r="AK298" s="723" t="str">
        <f t="shared" si="15"/>
        <v/>
      </c>
      <c r="AL298" s="720"/>
      <c r="AM298" s="720"/>
      <c r="AN298" s="720"/>
      <c r="AO298" s="720"/>
      <c r="AP298" s="715"/>
      <c r="AQ298" s="715"/>
      <c r="AR298" s="715"/>
      <c r="AS298" s="715"/>
      <c r="AT298" s="741"/>
      <c r="AU298" s="741"/>
      <c r="AV298" s="742"/>
      <c r="AW298" s="743"/>
      <c r="AX298" s="742"/>
      <c r="AY298" s="743"/>
      <c r="AZ298" s="721"/>
      <c r="BA298" s="721"/>
      <c r="BB298" s="742"/>
      <c r="BC298" s="743"/>
      <c r="BD298" s="742"/>
      <c r="BE298" s="743"/>
      <c r="BF298" s="721"/>
      <c r="BG298" s="721"/>
      <c r="BH298" s="715"/>
      <c r="BI298" s="721"/>
      <c r="BJ298" s="721"/>
      <c r="BK298" s="721"/>
      <c r="BL298" s="721"/>
      <c r="BM298" s="715"/>
      <c r="BN298" s="721"/>
      <c r="BO298" s="721"/>
      <c r="BP298" s="721"/>
      <c r="BQ298" s="856"/>
      <c r="BR298" s="856"/>
    </row>
    <row r="299" spans="1:70" ht="30" customHeight="1">
      <c r="A299" s="640">
        <v>291</v>
      </c>
      <c r="B299" s="721"/>
      <c r="C299" s="721"/>
      <c r="D299" s="721"/>
      <c r="E299" s="744"/>
      <c r="F299" s="959" t="str">
        <f t="shared" si="13"/>
        <v/>
      </c>
      <c r="G299" s="960" t="str">
        <f t="shared" si="14"/>
        <v/>
      </c>
      <c r="H299" s="715"/>
      <c r="I299" s="715"/>
      <c r="J299" s="741"/>
      <c r="K299" s="741"/>
      <c r="L299" s="741"/>
      <c r="M299" s="741"/>
      <c r="N299" s="723" t="str">
        <f>IF(I299="","",VLOOKUP(I299,記入シート1!$BO$2:$BP$49,2,FALSE))</f>
        <v/>
      </c>
      <c r="O299" s="741"/>
      <c r="P299" s="741"/>
      <c r="Q299" s="741"/>
      <c r="R299" s="716"/>
      <c r="S299" s="721"/>
      <c r="T299" s="715"/>
      <c r="U299" s="770"/>
      <c r="V299" s="771" t="s">
        <v>1833</v>
      </c>
      <c r="W299" s="772"/>
      <c r="X299" s="771" t="s">
        <v>1723</v>
      </c>
      <c r="Y299" s="772"/>
      <c r="Z299" s="771" t="s">
        <v>1833</v>
      </c>
      <c r="AA299" s="773"/>
      <c r="AB299" s="717"/>
      <c r="AC299" s="718"/>
      <c r="AD299" s="718"/>
      <c r="AE299" s="718"/>
      <c r="AF299" s="718"/>
      <c r="AG299" s="718"/>
      <c r="AH299" s="718"/>
      <c r="AI299" s="719"/>
      <c r="AJ299" s="715"/>
      <c r="AK299" s="723" t="str">
        <f t="shared" si="15"/>
        <v/>
      </c>
      <c r="AL299" s="720"/>
      <c r="AM299" s="720"/>
      <c r="AN299" s="720"/>
      <c r="AO299" s="720"/>
      <c r="AP299" s="715"/>
      <c r="AQ299" s="715"/>
      <c r="AR299" s="715"/>
      <c r="AS299" s="715"/>
      <c r="AT299" s="741"/>
      <c r="AU299" s="741"/>
      <c r="AV299" s="742"/>
      <c r="AW299" s="743"/>
      <c r="AX299" s="742"/>
      <c r="AY299" s="743"/>
      <c r="AZ299" s="721"/>
      <c r="BA299" s="721"/>
      <c r="BB299" s="742"/>
      <c r="BC299" s="743"/>
      <c r="BD299" s="742"/>
      <c r="BE299" s="743"/>
      <c r="BF299" s="721"/>
      <c r="BG299" s="721"/>
      <c r="BH299" s="715"/>
      <c r="BI299" s="721"/>
      <c r="BJ299" s="721"/>
      <c r="BK299" s="721"/>
      <c r="BL299" s="721"/>
      <c r="BM299" s="715"/>
      <c r="BN299" s="721"/>
      <c r="BO299" s="721"/>
      <c r="BP299" s="721"/>
      <c r="BQ299" s="856"/>
      <c r="BR299" s="856"/>
    </row>
    <row r="300" spans="1:70" ht="30" customHeight="1">
      <c r="A300" s="640">
        <v>292</v>
      </c>
      <c r="B300" s="721"/>
      <c r="C300" s="721"/>
      <c r="D300" s="721"/>
      <c r="E300" s="744"/>
      <c r="F300" s="959" t="str">
        <f t="shared" si="13"/>
        <v/>
      </c>
      <c r="G300" s="960" t="str">
        <f t="shared" si="14"/>
        <v/>
      </c>
      <c r="H300" s="715"/>
      <c r="I300" s="715"/>
      <c r="J300" s="741"/>
      <c r="K300" s="741"/>
      <c r="L300" s="741"/>
      <c r="M300" s="741"/>
      <c r="N300" s="723" t="str">
        <f>IF(I300="","",VLOOKUP(I300,記入シート1!$BO$2:$BP$49,2,FALSE))</f>
        <v/>
      </c>
      <c r="O300" s="741"/>
      <c r="P300" s="741"/>
      <c r="Q300" s="741"/>
      <c r="R300" s="716"/>
      <c r="S300" s="721"/>
      <c r="T300" s="715"/>
      <c r="U300" s="770"/>
      <c r="V300" s="771" t="s">
        <v>1833</v>
      </c>
      <c r="W300" s="772"/>
      <c r="X300" s="771" t="s">
        <v>1723</v>
      </c>
      <c r="Y300" s="772"/>
      <c r="Z300" s="771" t="s">
        <v>1833</v>
      </c>
      <c r="AA300" s="773"/>
      <c r="AB300" s="717"/>
      <c r="AC300" s="718"/>
      <c r="AD300" s="718"/>
      <c r="AE300" s="718"/>
      <c r="AF300" s="718"/>
      <c r="AG300" s="718"/>
      <c r="AH300" s="718"/>
      <c r="AI300" s="719"/>
      <c r="AJ300" s="715"/>
      <c r="AK300" s="723" t="str">
        <f t="shared" si="15"/>
        <v/>
      </c>
      <c r="AL300" s="720"/>
      <c r="AM300" s="720"/>
      <c r="AN300" s="720"/>
      <c r="AO300" s="720"/>
      <c r="AP300" s="715"/>
      <c r="AQ300" s="715"/>
      <c r="AR300" s="715"/>
      <c r="AS300" s="715"/>
      <c r="AT300" s="741"/>
      <c r="AU300" s="741"/>
      <c r="AV300" s="742"/>
      <c r="AW300" s="743"/>
      <c r="AX300" s="742"/>
      <c r="AY300" s="743"/>
      <c r="AZ300" s="721"/>
      <c r="BA300" s="721"/>
      <c r="BB300" s="742"/>
      <c r="BC300" s="743"/>
      <c r="BD300" s="742"/>
      <c r="BE300" s="743"/>
      <c r="BF300" s="721"/>
      <c r="BG300" s="721"/>
      <c r="BH300" s="715"/>
      <c r="BI300" s="721"/>
      <c r="BJ300" s="721"/>
      <c r="BK300" s="721"/>
      <c r="BL300" s="721"/>
      <c r="BM300" s="715"/>
      <c r="BN300" s="721"/>
      <c r="BO300" s="721"/>
      <c r="BP300" s="721"/>
      <c r="BQ300" s="856"/>
      <c r="BR300" s="856"/>
    </row>
    <row r="301" spans="1:70" ht="30" customHeight="1">
      <c r="A301" s="640">
        <v>293</v>
      </c>
      <c r="B301" s="721"/>
      <c r="C301" s="721"/>
      <c r="D301" s="721"/>
      <c r="E301" s="744"/>
      <c r="F301" s="959" t="str">
        <f t="shared" si="13"/>
        <v/>
      </c>
      <c r="G301" s="960" t="str">
        <f t="shared" si="14"/>
        <v/>
      </c>
      <c r="H301" s="715"/>
      <c r="I301" s="715"/>
      <c r="J301" s="741"/>
      <c r="K301" s="741"/>
      <c r="L301" s="741"/>
      <c r="M301" s="741"/>
      <c r="N301" s="723" t="str">
        <f>IF(I301="","",VLOOKUP(I301,記入シート1!$BO$2:$BP$49,2,FALSE))</f>
        <v/>
      </c>
      <c r="O301" s="741"/>
      <c r="P301" s="741"/>
      <c r="Q301" s="741"/>
      <c r="R301" s="716"/>
      <c r="S301" s="721"/>
      <c r="T301" s="715"/>
      <c r="U301" s="770"/>
      <c r="V301" s="771" t="s">
        <v>1833</v>
      </c>
      <c r="W301" s="772"/>
      <c r="X301" s="771" t="s">
        <v>1723</v>
      </c>
      <c r="Y301" s="772"/>
      <c r="Z301" s="771" t="s">
        <v>1833</v>
      </c>
      <c r="AA301" s="773"/>
      <c r="AB301" s="717"/>
      <c r="AC301" s="718"/>
      <c r="AD301" s="718"/>
      <c r="AE301" s="718"/>
      <c r="AF301" s="718"/>
      <c r="AG301" s="718"/>
      <c r="AH301" s="718"/>
      <c r="AI301" s="719"/>
      <c r="AJ301" s="715"/>
      <c r="AK301" s="723" t="str">
        <f t="shared" si="15"/>
        <v/>
      </c>
      <c r="AL301" s="720"/>
      <c r="AM301" s="720"/>
      <c r="AN301" s="720"/>
      <c r="AO301" s="720"/>
      <c r="AP301" s="715"/>
      <c r="AQ301" s="715"/>
      <c r="AR301" s="715"/>
      <c r="AS301" s="715"/>
      <c r="AT301" s="741"/>
      <c r="AU301" s="741"/>
      <c r="AV301" s="742"/>
      <c r="AW301" s="743"/>
      <c r="AX301" s="742"/>
      <c r="AY301" s="743"/>
      <c r="AZ301" s="721"/>
      <c r="BA301" s="721"/>
      <c r="BB301" s="742"/>
      <c r="BC301" s="743"/>
      <c r="BD301" s="742"/>
      <c r="BE301" s="743"/>
      <c r="BF301" s="721"/>
      <c r="BG301" s="721"/>
      <c r="BH301" s="715"/>
      <c r="BI301" s="721"/>
      <c r="BJ301" s="721"/>
      <c r="BK301" s="721"/>
      <c r="BL301" s="721"/>
      <c r="BM301" s="715"/>
      <c r="BN301" s="721"/>
      <c r="BO301" s="721"/>
      <c r="BP301" s="721"/>
      <c r="BQ301" s="856"/>
      <c r="BR301" s="856"/>
    </row>
    <row r="302" spans="1:70" ht="30" customHeight="1">
      <c r="A302" s="640">
        <v>294</v>
      </c>
      <c r="B302" s="721"/>
      <c r="C302" s="721"/>
      <c r="D302" s="721"/>
      <c r="E302" s="744"/>
      <c r="F302" s="959" t="str">
        <f t="shared" si="13"/>
        <v/>
      </c>
      <c r="G302" s="960" t="str">
        <f t="shared" si="14"/>
        <v/>
      </c>
      <c r="H302" s="715"/>
      <c r="I302" s="715"/>
      <c r="J302" s="741"/>
      <c r="K302" s="741"/>
      <c r="L302" s="741"/>
      <c r="M302" s="741"/>
      <c r="N302" s="723" t="str">
        <f>IF(I302="","",VLOOKUP(I302,記入シート1!$BO$2:$BP$49,2,FALSE))</f>
        <v/>
      </c>
      <c r="O302" s="741"/>
      <c r="P302" s="741"/>
      <c r="Q302" s="741"/>
      <c r="R302" s="716"/>
      <c r="S302" s="721"/>
      <c r="T302" s="715"/>
      <c r="U302" s="770"/>
      <c r="V302" s="771" t="s">
        <v>1833</v>
      </c>
      <c r="W302" s="772"/>
      <c r="X302" s="771" t="s">
        <v>1723</v>
      </c>
      <c r="Y302" s="772"/>
      <c r="Z302" s="771" t="s">
        <v>1833</v>
      </c>
      <c r="AA302" s="773"/>
      <c r="AB302" s="717"/>
      <c r="AC302" s="718"/>
      <c r="AD302" s="718"/>
      <c r="AE302" s="718"/>
      <c r="AF302" s="718"/>
      <c r="AG302" s="718"/>
      <c r="AH302" s="718"/>
      <c r="AI302" s="719"/>
      <c r="AJ302" s="715"/>
      <c r="AK302" s="723" t="str">
        <f t="shared" si="15"/>
        <v/>
      </c>
      <c r="AL302" s="720"/>
      <c r="AM302" s="720"/>
      <c r="AN302" s="720"/>
      <c r="AO302" s="720"/>
      <c r="AP302" s="715"/>
      <c r="AQ302" s="715"/>
      <c r="AR302" s="715"/>
      <c r="AS302" s="715"/>
      <c r="AT302" s="741"/>
      <c r="AU302" s="741"/>
      <c r="AV302" s="742"/>
      <c r="AW302" s="743"/>
      <c r="AX302" s="742"/>
      <c r="AY302" s="743"/>
      <c r="AZ302" s="721"/>
      <c r="BA302" s="721"/>
      <c r="BB302" s="742"/>
      <c r="BC302" s="743"/>
      <c r="BD302" s="742"/>
      <c r="BE302" s="743"/>
      <c r="BF302" s="721"/>
      <c r="BG302" s="721"/>
      <c r="BH302" s="715"/>
      <c r="BI302" s="721"/>
      <c r="BJ302" s="721"/>
      <c r="BK302" s="721"/>
      <c r="BL302" s="721"/>
      <c r="BM302" s="715"/>
      <c r="BN302" s="721"/>
      <c r="BO302" s="721"/>
      <c r="BP302" s="721"/>
      <c r="BQ302" s="856"/>
      <c r="BR302" s="856"/>
    </row>
    <row r="303" spans="1:70" ht="30" customHeight="1">
      <c r="A303" s="640">
        <v>295</v>
      </c>
      <c r="B303" s="721"/>
      <c r="C303" s="721"/>
      <c r="D303" s="721"/>
      <c r="E303" s="744"/>
      <c r="F303" s="959" t="str">
        <f t="shared" si="13"/>
        <v/>
      </c>
      <c r="G303" s="960" t="str">
        <f t="shared" si="14"/>
        <v/>
      </c>
      <c r="H303" s="715"/>
      <c r="I303" s="715"/>
      <c r="J303" s="741"/>
      <c r="K303" s="741"/>
      <c r="L303" s="741"/>
      <c r="M303" s="741"/>
      <c r="N303" s="723" t="str">
        <f>IF(I303="","",VLOOKUP(I303,記入シート1!$BO$2:$BP$49,2,FALSE))</f>
        <v/>
      </c>
      <c r="O303" s="741"/>
      <c r="P303" s="741"/>
      <c r="Q303" s="741"/>
      <c r="R303" s="716"/>
      <c r="S303" s="721"/>
      <c r="T303" s="715"/>
      <c r="U303" s="770"/>
      <c r="V303" s="771" t="s">
        <v>1833</v>
      </c>
      <c r="W303" s="772"/>
      <c r="X303" s="771" t="s">
        <v>1723</v>
      </c>
      <c r="Y303" s="772"/>
      <c r="Z303" s="771" t="s">
        <v>1833</v>
      </c>
      <c r="AA303" s="773"/>
      <c r="AB303" s="717"/>
      <c r="AC303" s="718"/>
      <c r="AD303" s="718"/>
      <c r="AE303" s="718"/>
      <c r="AF303" s="718"/>
      <c r="AG303" s="718"/>
      <c r="AH303" s="718"/>
      <c r="AI303" s="719"/>
      <c r="AJ303" s="715"/>
      <c r="AK303" s="723" t="str">
        <f t="shared" si="15"/>
        <v/>
      </c>
      <c r="AL303" s="720"/>
      <c r="AM303" s="720"/>
      <c r="AN303" s="720"/>
      <c r="AO303" s="720"/>
      <c r="AP303" s="715"/>
      <c r="AQ303" s="715"/>
      <c r="AR303" s="715"/>
      <c r="AS303" s="715"/>
      <c r="AT303" s="741"/>
      <c r="AU303" s="741"/>
      <c r="AV303" s="742"/>
      <c r="AW303" s="743"/>
      <c r="AX303" s="742"/>
      <c r="AY303" s="743"/>
      <c r="AZ303" s="721"/>
      <c r="BA303" s="721"/>
      <c r="BB303" s="742"/>
      <c r="BC303" s="743"/>
      <c r="BD303" s="742"/>
      <c r="BE303" s="743"/>
      <c r="BF303" s="721"/>
      <c r="BG303" s="721"/>
      <c r="BH303" s="715"/>
      <c r="BI303" s="721"/>
      <c r="BJ303" s="721"/>
      <c r="BK303" s="721"/>
      <c r="BL303" s="721"/>
      <c r="BM303" s="715"/>
      <c r="BN303" s="721"/>
      <c r="BO303" s="721"/>
      <c r="BP303" s="721"/>
      <c r="BQ303" s="856"/>
      <c r="BR303" s="856"/>
    </row>
    <row r="304" spans="1:70" ht="30" customHeight="1">
      <c r="A304" s="640">
        <v>296</v>
      </c>
      <c r="B304" s="721"/>
      <c r="C304" s="721"/>
      <c r="D304" s="721"/>
      <c r="E304" s="744"/>
      <c r="F304" s="959" t="str">
        <f t="shared" si="13"/>
        <v/>
      </c>
      <c r="G304" s="960" t="str">
        <f t="shared" si="14"/>
        <v/>
      </c>
      <c r="H304" s="715"/>
      <c r="I304" s="715"/>
      <c r="J304" s="741"/>
      <c r="K304" s="741"/>
      <c r="L304" s="741"/>
      <c r="M304" s="741"/>
      <c r="N304" s="723" t="str">
        <f>IF(I304="","",VLOOKUP(I304,記入シート1!$BO$2:$BP$49,2,FALSE))</f>
        <v/>
      </c>
      <c r="O304" s="741"/>
      <c r="P304" s="741"/>
      <c r="Q304" s="741"/>
      <c r="R304" s="716"/>
      <c r="S304" s="721"/>
      <c r="T304" s="715"/>
      <c r="U304" s="770"/>
      <c r="V304" s="771" t="s">
        <v>1833</v>
      </c>
      <c r="W304" s="772"/>
      <c r="X304" s="771" t="s">
        <v>1723</v>
      </c>
      <c r="Y304" s="772"/>
      <c r="Z304" s="771" t="s">
        <v>1833</v>
      </c>
      <c r="AA304" s="773"/>
      <c r="AB304" s="717"/>
      <c r="AC304" s="718"/>
      <c r="AD304" s="718"/>
      <c r="AE304" s="718"/>
      <c r="AF304" s="718"/>
      <c r="AG304" s="718"/>
      <c r="AH304" s="718"/>
      <c r="AI304" s="719"/>
      <c r="AJ304" s="715"/>
      <c r="AK304" s="723" t="str">
        <f t="shared" si="15"/>
        <v/>
      </c>
      <c r="AL304" s="720"/>
      <c r="AM304" s="720"/>
      <c r="AN304" s="720"/>
      <c r="AO304" s="720"/>
      <c r="AP304" s="715"/>
      <c r="AQ304" s="715"/>
      <c r="AR304" s="715"/>
      <c r="AS304" s="715"/>
      <c r="AT304" s="741"/>
      <c r="AU304" s="741"/>
      <c r="AV304" s="742"/>
      <c r="AW304" s="743"/>
      <c r="AX304" s="742"/>
      <c r="AY304" s="743"/>
      <c r="AZ304" s="721"/>
      <c r="BA304" s="721"/>
      <c r="BB304" s="742"/>
      <c r="BC304" s="743"/>
      <c r="BD304" s="742"/>
      <c r="BE304" s="743"/>
      <c r="BF304" s="721"/>
      <c r="BG304" s="721"/>
      <c r="BH304" s="715"/>
      <c r="BI304" s="721"/>
      <c r="BJ304" s="721"/>
      <c r="BK304" s="721"/>
      <c r="BL304" s="721"/>
      <c r="BM304" s="715"/>
      <c r="BN304" s="721"/>
      <c r="BO304" s="721"/>
      <c r="BP304" s="721"/>
      <c r="BQ304" s="856"/>
      <c r="BR304" s="856"/>
    </row>
    <row r="305" spans="1:70" ht="30" customHeight="1">
      <c r="A305" s="640">
        <v>297</v>
      </c>
      <c r="B305" s="721"/>
      <c r="C305" s="721"/>
      <c r="D305" s="721"/>
      <c r="E305" s="744"/>
      <c r="F305" s="959" t="str">
        <f t="shared" si="13"/>
        <v/>
      </c>
      <c r="G305" s="960" t="str">
        <f t="shared" si="14"/>
        <v/>
      </c>
      <c r="H305" s="715"/>
      <c r="I305" s="715"/>
      <c r="J305" s="741"/>
      <c r="K305" s="741"/>
      <c r="L305" s="741"/>
      <c r="M305" s="741"/>
      <c r="N305" s="723" t="str">
        <f>IF(I305="","",VLOOKUP(I305,記入シート1!$BO$2:$BP$49,2,FALSE))</f>
        <v/>
      </c>
      <c r="O305" s="741"/>
      <c r="P305" s="741"/>
      <c r="Q305" s="741"/>
      <c r="R305" s="716"/>
      <c r="S305" s="721"/>
      <c r="T305" s="715"/>
      <c r="U305" s="770"/>
      <c r="V305" s="771" t="s">
        <v>1833</v>
      </c>
      <c r="W305" s="772"/>
      <c r="X305" s="771" t="s">
        <v>1723</v>
      </c>
      <c r="Y305" s="772"/>
      <c r="Z305" s="771" t="s">
        <v>1833</v>
      </c>
      <c r="AA305" s="773"/>
      <c r="AB305" s="717"/>
      <c r="AC305" s="718"/>
      <c r="AD305" s="718"/>
      <c r="AE305" s="718"/>
      <c r="AF305" s="718"/>
      <c r="AG305" s="718"/>
      <c r="AH305" s="718"/>
      <c r="AI305" s="719"/>
      <c r="AJ305" s="715"/>
      <c r="AK305" s="723" t="str">
        <f t="shared" si="15"/>
        <v/>
      </c>
      <c r="AL305" s="720"/>
      <c r="AM305" s="720"/>
      <c r="AN305" s="720"/>
      <c r="AO305" s="720"/>
      <c r="AP305" s="715"/>
      <c r="AQ305" s="715"/>
      <c r="AR305" s="715"/>
      <c r="AS305" s="715"/>
      <c r="AT305" s="741"/>
      <c r="AU305" s="741"/>
      <c r="AV305" s="742"/>
      <c r="AW305" s="743"/>
      <c r="AX305" s="742"/>
      <c r="AY305" s="743"/>
      <c r="AZ305" s="721"/>
      <c r="BA305" s="721"/>
      <c r="BB305" s="742"/>
      <c r="BC305" s="743"/>
      <c r="BD305" s="742"/>
      <c r="BE305" s="743"/>
      <c r="BF305" s="721"/>
      <c r="BG305" s="721"/>
      <c r="BH305" s="715"/>
      <c r="BI305" s="721"/>
      <c r="BJ305" s="721"/>
      <c r="BK305" s="721"/>
      <c r="BL305" s="721"/>
      <c r="BM305" s="715"/>
      <c r="BN305" s="721"/>
      <c r="BO305" s="721"/>
      <c r="BP305" s="721"/>
      <c r="BQ305" s="856"/>
      <c r="BR305" s="856"/>
    </row>
    <row r="306" spans="1:70" ht="30" customHeight="1">
      <c r="A306" s="640">
        <v>298</v>
      </c>
      <c r="B306" s="721"/>
      <c r="C306" s="721"/>
      <c r="D306" s="721"/>
      <c r="E306" s="744"/>
      <c r="F306" s="959" t="str">
        <f t="shared" si="13"/>
        <v/>
      </c>
      <c r="G306" s="960" t="str">
        <f t="shared" si="14"/>
        <v/>
      </c>
      <c r="H306" s="715"/>
      <c r="I306" s="715"/>
      <c r="J306" s="741"/>
      <c r="K306" s="741"/>
      <c r="L306" s="741"/>
      <c r="M306" s="741"/>
      <c r="N306" s="723" t="str">
        <f>IF(I306="","",VLOOKUP(I306,記入シート1!$BO$2:$BP$49,2,FALSE))</f>
        <v/>
      </c>
      <c r="O306" s="741"/>
      <c r="P306" s="741"/>
      <c r="Q306" s="741"/>
      <c r="R306" s="716"/>
      <c r="S306" s="721"/>
      <c r="T306" s="715"/>
      <c r="U306" s="770"/>
      <c r="V306" s="771" t="s">
        <v>1833</v>
      </c>
      <c r="W306" s="772"/>
      <c r="X306" s="771" t="s">
        <v>1723</v>
      </c>
      <c r="Y306" s="772"/>
      <c r="Z306" s="771" t="s">
        <v>1833</v>
      </c>
      <c r="AA306" s="773"/>
      <c r="AB306" s="717"/>
      <c r="AC306" s="718"/>
      <c r="AD306" s="718"/>
      <c r="AE306" s="718"/>
      <c r="AF306" s="718"/>
      <c r="AG306" s="718"/>
      <c r="AH306" s="718"/>
      <c r="AI306" s="719"/>
      <c r="AJ306" s="715"/>
      <c r="AK306" s="723" t="str">
        <f t="shared" si="15"/>
        <v/>
      </c>
      <c r="AL306" s="720"/>
      <c r="AM306" s="720"/>
      <c r="AN306" s="720"/>
      <c r="AO306" s="720"/>
      <c r="AP306" s="715"/>
      <c r="AQ306" s="715"/>
      <c r="AR306" s="715"/>
      <c r="AS306" s="715"/>
      <c r="AT306" s="741"/>
      <c r="AU306" s="741"/>
      <c r="AV306" s="742"/>
      <c r="AW306" s="743"/>
      <c r="AX306" s="742"/>
      <c r="AY306" s="743"/>
      <c r="AZ306" s="721"/>
      <c r="BA306" s="721"/>
      <c r="BB306" s="742"/>
      <c r="BC306" s="743"/>
      <c r="BD306" s="742"/>
      <c r="BE306" s="743"/>
      <c r="BF306" s="721"/>
      <c r="BG306" s="721"/>
      <c r="BH306" s="715"/>
      <c r="BI306" s="721"/>
      <c r="BJ306" s="721"/>
      <c r="BK306" s="721"/>
      <c r="BL306" s="721"/>
      <c r="BM306" s="715"/>
      <c r="BN306" s="721"/>
      <c r="BO306" s="721"/>
      <c r="BP306" s="721"/>
      <c r="BQ306" s="856"/>
      <c r="BR306" s="856"/>
    </row>
    <row r="307" spans="1:70" ht="30" customHeight="1">
      <c r="A307" s="640">
        <v>299</v>
      </c>
      <c r="B307" s="721"/>
      <c r="C307" s="721"/>
      <c r="D307" s="721"/>
      <c r="E307" s="744"/>
      <c r="F307" s="959" t="str">
        <f t="shared" si="13"/>
        <v/>
      </c>
      <c r="G307" s="960" t="str">
        <f t="shared" si="14"/>
        <v/>
      </c>
      <c r="H307" s="715"/>
      <c r="I307" s="715"/>
      <c r="J307" s="741"/>
      <c r="K307" s="741"/>
      <c r="L307" s="741"/>
      <c r="M307" s="741"/>
      <c r="N307" s="723" t="str">
        <f>IF(I307="","",VLOOKUP(I307,記入シート1!$BO$2:$BP$49,2,FALSE))</f>
        <v/>
      </c>
      <c r="O307" s="741"/>
      <c r="P307" s="741"/>
      <c r="Q307" s="741"/>
      <c r="R307" s="716"/>
      <c r="S307" s="721"/>
      <c r="T307" s="715"/>
      <c r="U307" s="770"/>
      <c r="V307" s="771" t="s">
        <v>1833</v>
      </c>
      <c r="W307" s="772"/>
      <c r="X307" s="771" t="s">
        <v>1723</v>
      </c>
      <c r="Y307" s="772"/>
      <c r="Z307" s="771" t="s">
        <v>1833</v>
      </c>
      <c r="AA307" s="773"/>
      <c r="AB307" s="717"/>
      <c r="AC307" s="718"/>
      <c r="AD307" s="718"/>
      <c r="AE307" s="718"/>
      <c r="AF307" s="718"/>
      <c r="AG307" s="718"/>
      <c r="AH307" s="718"/>
      <c r="AI307" s="719"/>
      <c r="AJ307" s="715"/>
      <c r="AK307" s="723" t="str">
        <f t="shared" si="15"/>
        <v/>
      </c>
      <c r="AL307" s="720"/>
      <c r="AM307" s="720"/>
      <c r="AN307" s="720"/>
      <c r="AO307" s="720"/>
      <c r="AP307" s="715"/>
      <c r="AQ307" s="715"/>
      <c r="AR307" s="715"/>
      <c r="AS307" s="715"/>
      <c r="AT307" s="741"/>
      <c r="AU307" s="741"/>
      <c r="AV307" s="742"/>
      <c r="AW307" s="743"/>
      <c r="AX307" s="742"/>
      <c r="AY307" s="743"/>
      <c r="AZ307" s="721"/>
      <c r="BA307" s="721"/>
      <c r="BB307" s="742"/>
      <c r="BC307" s="743"/>
      <c r="BD307" s="742"/>
      <c r="BE307" s="743"/>
      <c r="BF307" s="721"/>
      <c r="BG307" s="721"/>
      <c r="BH307" s="715"/>
      <c r="BI307" s="721"/>
      <c r="BJ307" s="721"/>
      <c r="BK307" s="721"/>
      <c r="BL307" s="721"/>
      <c r="BM307" s="715"/>
      <c r="BN307" s="721"/>
      <c r="BO307" s="721"/>
      <c r="BP307" s="721"/>
      <c r="BQ307" s="856"/>
      <c r="BR307" s="856"/>
    </row>
    <row r="308" spans="1:70" ht="30" customHeight="1">
      <c r="A308" s="640">
        <v>300</v>
      </c>
      <c r="B308" s="721"/>
      <c r="C308" s="721"/>
      <c r="D308" s="721"/>
      <c r="E308" s="744"/>
      <c r="F308" s="959" t="str">
        <f t="shared" si="13"/>
        <v/>
      </c>
      <c r="G308" s="960" t="str">
        <f t="shared" si="14"/>
        <v/>
      </c>
      <c r="H308" s="715"/>
      <c r="I308" s="715"/>
      <c r="J308" s="741"/>
      <c r="K308" s="741"/>
      <c r="L308" s="741"/>
      <c r="M308" s="741"/>
      <c r="N308" s="723" t="str">
        <f>IF(I308="","",VLOOKUP(I308,記入シート1!$BO$2:$BP$49,2,FALSE))</f>
        <v/>
      </c>
      <c r="O308" s="741"/>
      <c r="P308" s="741"/>
      <c r="Q308" s="741"/>
      <c r="R308" s="716"/>
      <c r="S308" s="721"/>
      <c r="T308" s="715"/>
      <c r="U308" s="770"/>
      <c r="V308" s="771" t="s">
        <v>1833</v>
      </c>
      <c r="W308" s="772"/>
      <c r="X308" s="771" t="s">
        <v>1723</v>
      </c>
      <c r="Y308" s="772"/>
      <c r="Z308" s="771" t="s">
        <v>1833</v>
      </c>
      <c r="AA308" s="773"/>
      <c r="AB308" s="717"/>
      <c r="AC308" s="718"/>
      <c r="AD308" s="718"/>
      <c r="AE308" s="718"/>
      <c r="AF308" s="718"/>
      <c r="AG308" s="718"/>
      <c r="AH308" s="718"/>
      <c r="AI308" s="719"/>
      <c r="AJ308" s="715"/>
      <c r="AK308" s="723" t="str">
        <f t="shared" si="15"/>
        <v/>
      </c>
      <c r="AL308" s="720"/>
      <c r="AM308" s="720"/>
      <c r="AN308" s="720"/>
      <c r="AO308" s="720"/>
      <c r="AP308" s="715"/>
      <c r="AQ308" s="715"/>
      <c r="AR308" s="715"/>
      <c r="AS308" s="715"/>
      <c r="AT308" s="741"/>
      <c r="AU308" s="741"/>
      <c r="AV308" s="742"/>
      <c r="AW308" s="743"/>
      <c r="AX308" s="742"/>
      <c r="AY308" s="743"/>
      <c r="AZ308" s="721"/>
      <c r="BA308" s="721"/>
      <c r="BB308" s="742"/>
      <c r="BC308" s="743"/>
      <c r="BD308" s="742"/>
      <c r="BE308" s="743"/>
      <c r="BF308" s="721"/>
      <c r="BG308" s="721"/>
      <c r="BH308" s="715"/>
      <c r="BI308" s="721"/>
      <c r="BJ308" s="721"/>
      <c r="BK308" s="721"/>
      <c r="BL308" s="721"/>
      <c r="BM308" s="715"/>
      <c r="BN308" s="721"/>
      <c r="BO308" s="721"/>
      <c r="BP308" s="721"/>
      <c r="BQ308" s="856"/>
      <c r="BR308" s="856"/>
    </row>
    <row r="309" spans="1:70" ht="30" customHeight="1">
      <c r="A309" s="640">
        <v>301</v>
      </c>
      <c r="B309" s="721"/>
      <c r="C309" s="721"/>
      <c r="D309" s="721"/>
      <c r="E309" s="744"/>
      <c r="F309" s="959" t="str">
        <f t="shared" si="13"/>
        <v/>
      </c>
      <c r="G309" s="960" t="str">
        <f t="shared" si="14"/>
        <v/>
      </c>
      <c r="H309" s="715"/>
      <c r="I309" s="715"/>
      <c r="J309" s="741"/>
      <c r="K309" s="741"/>
      <c r="L309" s="741"/>
      <c r="M309" s="741"/>
      <c r="N309" s="723" t="str">
        <f>IF(I309="","",VLOOKUP(I309,記入シート1!$BO$2:$BP$49,2,FALSE))</f>
        <v/>
      </c>
      <c r="O309" s="741"/>
      <c r="P309" s="741"/>
      <c r="Q309" s="741"/>
      <c r="R309" s="716"/>
      <c r="S309" s="721"/>
      <c r="T309" s="715"/>
      <c r="U309" s="770"/>
      <c r="V309" s="771" t="s">
        <v>1833</v>
      </c>
      <c r="W309" s="772"/>
      <c r="X309" s="771" t="s">
        <v>1723</v>
      </c>
      <c r="Y309" s="772"/>
      <c r="Z309" s="771" t="s">
        <v>1833</v>
      </c>
      <c r="AA309" s="773"/>
      <c r="AB309" s="717"/>
      <c r="AC309" s="718"/>
      <c r="AD309" s="718"/>
      <c r="AE309" s="718"/>
      <c r="AF309" s="718"/>
      <c r="AG309" s="718"/>
      <c r="AH309" s="718"/>
      <c r="AI309" s="719"/>
      <c r="AJ309" s="715"/>
      <c r="AK309" s="723" t="str">
        <f t="shared" si="15"/>
        <v/>
      </c>
      <c r="AL309" s="720"/>
      <c r="AM309" s="720"/>
      <c r="AN309" s="720"/>
      <c r="AO309" s="720"/>
      <c r="AP309" s="715"/>
      <c r="AQ309" s="715"/>
      <c r="AR309" s="715"/>
      <c r="AS309" s="715"/>
      <c r="AT309" s="741"/>
      <c r="AU309" s="741"/>
      <c r="AV309" s="742"/>
      <c r="AW309" s="743"/>
      <c r="AX309" s="742"/>
      <c r="AY309" s="743"/>
      <c r="AZ309" s="721"/>
      <c r="BA309" s="721"/>
      <c r="BB309" s="742"/>
      <c r="BC309" s="743"/>
      <c r="BD309" s="742"/>
      <c r="BE309" s="743"/>
      <c r="BF309" s="721"/>
      <c r="BG309" s="721"/>
      <c r="BH309" s="715"/>
      <c r="BI309" s="721"/>
      <c r="BJ309" s="721"/>
      <c r="BK309" s="721"/>
      <c r="BL309" s="721"/>
      <c r="BM309" s="715"/>
      <c r="BN309" s="721"/>
      <c r="BO309" s="721"/>
      <c r="BP309" s="721"/>
      <c r="BQ309" s="856"/>
      <c r="BR309" s="856"/>
    </row>
    <row r="310" spans="1:70" ht="30" customHeight="1">
      <c r="A310" s="640">
        <v>302</v>
      </c>
      <c r="B310" s="721"/>
      <c r="C310" s="721"/>
      <c r="D310" s="721"/>
      <c r="E310" s="744"/>
      <c r="F310" s="959" t="str">
        <f t="shared" si="13"/>
        <v/>
      </c>
      <c r="G310" s="960" t="str">
        <f t="shared" si="14"/>
        <v/>
      </c>
      <c r="H310" s="715"/>
      <c r="I310" s="715"/>
      <c r="J310" s="741"/>
      <c r="K310" s="741"/>
      <c r="L310" s="741"/>
      <c r="M310" s="741"/>
      <c r="N310" s="723" t="str">
        <f>IF(I310="","",VLOOKUP(I310,記入シート1!$BO$2:$BP$49,2,FALSE))</f>
        <v/>
      </c>
      <c r="O310" s="741"/>
      <c r="P310" s="741"/>
      <c r="Q310" s="741"/>
      <c r="R310" s="716"/>
      <c r="S310" s="721"/>
      <c r="T310" s="715"/>
      <c r="U310" s="770"/>
      <c r="V310" s="771" t="s">
        <v>1833</v>
      </c>
      <c r="W310" s="772"/>
      <c r="X310" s="771" t="s">
        <v>1723</v>
      </c>
      <c r="Y310" s="772"/>
      <c r="Z310" s="771" t="s">
        <v>1833</v>
      </c>
      <c r="AA310" s="773"/>
      <c r="AB310" s="717"/>
      <c r="AC310" s="718"/>
      <c r="AD310" s="718"/>
      <c r="AE310" s="718"/>
      <c r="AF310" s="718"/>
      <c r="AG310" s="718"/>
      <c r="AH310" s="718"/>
      <c r="AI310" s="719"/>
      <c r="AJ310" s="715"/>
      <c r="AK310" s="723" t="str">
        <f t="shared" si="15"/>
        <v/>
      </c>
      <c r="AL310" s="720"/>
      <c r="AM310" s="720"/>
      <c r="AN310" s="720"/>
      <c r="AO310" s="720"/>
      <c r="AP310" s="715"/>
      <c r="AQ310" s="715"/>
      <c r="AR310" s="715"/>
      <c r="AS310" s="715"/>
      <c r="AT310" s="741"/>
      <c r="AU310" s="741"/>
      <c r="AV310" s="742"/>
      <c r="AW310" s="743"/>
      <c r="AX310" s="742"/>
      <c r="AY310" s="743"/>
      <c r="AZ310" s="721"/>
      <c r="BA310" s="721"/>
      <c r="BB310" s="742"/>
      <c r="BC310" s="743"/>
      <c r="BD310" s="742"/>
      <c r="BE310" s="743"/>
      <c r="BF310" s="721"/>
      <c r="BG310" s="721"/>
      <c r="BH310" s="715"/>
      <c r="BI310" s="721"/>
      <c r="BJ310" s="721"/>
      <c r="BK310" s="721"/>
      <c r="BL310" s="721"/>
      <c r="BM310" s="715"/>
      <c r="BN310" s="721"/>
      <c r="BO310" s="721"/>
      <c r="BP310" s="721"/>
      <c r="BQ310" s="856"/>
      <c r="BR310" s="856"/>
    </row>
    <row r="311" spans="1:70" ht="30" customHeight="1">
      <c r="A311" s="640">
        <v>303</v>
      </c>
      <c r="B311" s="721"/>
      <c r="C311" s="721"/>
      <c r="D311" s="721"/>
      <c r="E311" s="744"/>
      <c r="F311" s="959" t="str">
        <f t="shared" si="13"/>
        <v/>
      </c>
      <c r="G311" s="960" t="str">
        <f t="shared" si="14"/>
        <v/>
      </c>
      <c r="H311" s="715"/>
      <c r="I311" s="715"/>
      <c r="J311" s="741"/>
      <c r="K311" s="741"/>
      <c r="L311" s="741"/>
      <c r="M311" s="741"/>
      <c r="N311" s="723" t="str">
        <f>IF(I311="","",VLOOKUP(I311,記入シート1!$BO$2:$BP$49,2,FALSE))</f>
        <v/>
      </c>
      <c r="O311" s="741"/>
      <c r="P311" s="741"/>
      <c r="Q311" s="741"/>
      <c r="R311" s="716"/>
      <c r="S311" s="721"/>
      <c r="T311" s="715"/>
      <c r="U311" s="770"/>
      <c r="V311" s="771" t="s">
        <v>1833</v>
      </c>
      <c r="W311" s="772"/>
      <c r="X311" s="771" t="s">
        <v>1723</v>
      </c>
      <c r="Y311" s="772"/>
      <c r="Z311" s="771" t="s">
        <v>1833</v>
      </c>
      <c r="AA311" s="773"/>
      <c r="AB311" s="717"/>
      <c r="AC311" s="718"/>
      <c r="AD311" s="718"/>
      <c r="AE311" s="718"/>
      <c r="AF311" s="718"/>
      <c r="AG311" s="718"/>
      <c r="AH311" s="718"/>
      <c r="AI311" s="719"/>
      <c r="AJ311" s="715"/>
      <c r="AK311" s="723" t="str">
        <f t="shared" si="15"/>
        <v/>
      </c>
      <c r="AL311" s="720"/>
      <c r="AM311" s="720"/>
      <c r="AN311" s="720"/>
      <c r="AO311" s="720"/>
      <c r="AP311" s="715"/>
      <c r="AQ311" s="715"/>
      <c r="AR311" s="715"/>
      <c r="AS311" s="715"/>
      <c r="AT311" s="741"/>
      <c r="AU311" s="741"/>
      <c r="AV311" s="742"/>
      <c r="AW311" s="743"/>
      <c r="AX311" s="742"/>
      <c r="AY311" s="743"/>
      <c r="AZ311" s="721"/>
      <c r="BA311" s="721"/>
      <c r="BB311" s="742"/>
      <c r="BC311" s="743"/>
      <c r="BD311" s="742"/>
      <c r="BE311" s="743"/>
      <c r="BF311" s="721"/>
      <c r="BG311" s="721"/>
      <c r="BH311" s="715"/>
      <c r="BI311" s="721"/>
      <c r="BJ311" s="721"/>
      <c r="BK311" s="721"/>
      <c r="BL311" s="721"/>
      <c r="BM311" s="715"/>
      <c r="BN311" s="721"/>
      <c r="BO311" s="721"/>
      <c r="BP311" s="721"/>
      <c r="BQ311" s="856"/>
      <c r="BR311" s="856"/>
    </row>
    <row r="312" spans="1:70" ht="30" customHeight="1">
      <c r="A312" s="640">
        <v>304</v>
      </c>
      <c r="B312" s="721"/>
      <c r="C312" s="721"/>
      <c r="D312" s="721"/>
      <c r="E312" s="744"/>
      <c r="F312" s="959" t="str">
        <f t="shared" si="13"/>
        <v/>
      </c>
      <c r="G312" s="960" t="str">
        <f t="shared" si="14"/>
        <v/>
      </c>
      <c r="H312" s="715"/>
      <c r="I312" s="715"/>
      <c r="J312" s="741"/>
      <c r="K312" s="741"/>
      <c r="L312" s="741"/>
      <c r="M312" s="741"/>
      <c r="N312" s="723" t="str">
        <f>IF(I312="","",VLOOKUP(I312,記入シート1!$BO$2:$BP$49,2,FALSE))</f>
        <v/>
      </c>
      <c r="O312" s="741"/>
      <c r="P312" s="741"/>
      <c r="Q312" s="741"/>
      <c r="R312" s="716"/>
      <c r="S312" s="721"/>
      <c r="T312" s="715"/>
      <c r="U312" s="770"/>
      <c r="V312" s="771" t="s">
        <v>1833</v>
      </c>
      <c r="W312" s="772"/>
      <c r="X312" s="771" t="s">
        <v>1723</v>
      </c>
      <c r="Y312" s="772"/>
      <c r="Z312" s="771" t="s">
        <v>1833</v>
      </c>
      <c r="AA312" s="773"/>
      <c r="AB312" s="717"/>
      <c r="AC312" s="718"/>
      <c r="AD312" s="718"/>
      <c r="AE312" s="718"/>
      <c r="AF312" s="718"/>
      <c r="AG312" s="718"/>
      <c r="AH312" s="718"/>
      <c r="AI312" s="719"/>
      <c r="AJ312" s="715"/>
      <c r="AK312" s="723" t="str">
        <f t="shared" si="15"/>
        <v/>
      </c>
      <c r="AL312" s="720"/>
      <c r="AM312" s="720"/>
      <c r="AN312" s="720"/>
      <c r="AO312" s="720"/>
      <c r="AP312" s="715"/>
      <c r="AQ312" s="715"/>
      <c r="AR312" s="715"/>
      <c r="AS312" s="715"/>
      <c r="AT312" s="741"/>
      <c r="AU312" s="741"/>
      <c r="AV312" s="742"/>
      <c r="AW312" s="743"/>
      <c r="AX312" s="742"/>
      <c r="AY312" s="743"/>
      <c r="AZ312" s="721"/>
      <c r="BA312" s="721"/>
      <c r="BB312" s="742"/>
      <c r="BC312" s="743"/>
      <c r="BD312" s="742"/>
      <c r="BE312" s="743"/>
      <c r="BF312" s="721"/>
      <c r="BG312" s="721"/>
      <c r="BH312" s="715"/>
      <c r="BI312" s="721"/>
      <c r="BJ312" s="721"/>
      <c r="BK312" s="721"/>
      <c r="BL312" s="721"/>
      <c r="BM312" s="715"/>
      <c r="BN312" s="721"/>
      <c r="BO312" s="721"/>
      <c r="BP312" s="721"/>
      <c r="BQ312" s="856"/>
      <c r="BR312" s="856"/>
    </row>
    <row r="313" spans="1:70" ht="30" customHeight="1">
      <c r="A313" s="640">
        <v>305</v>
      </c>
      <c r="B313" s="721"/>
      <c r="C313" s="721"/>
      <c r="D313" s="721"/>
      <c r="E313" s="744"/>
      <c r="F313" s="959" t="str">
        <f t="shared" si="13"/>
        <v/>
      </c>
      <c r="G313" s="960" t="str">
        <f t="shared" si="14"/>
        <v/>
      </c>
      <c r="H313" s="715"/>
      <c r="I313" s="715"/>
      <c r="J313" s="741"/>
      <c r="K313" s="741"/>
      <c r="L313" s="741"/>
      <c r="M313" s="741"/>
      <c r="N313" s="723" t="str">
        <f>IF(I313="","",VLOOKUP(I313,記入シート1!$BO$2:$BP$49,2,FALSE))</f>
        <v/>
      </c>
      <c r="O313" s="741"/>
      <c r="P313" s="741"/>
      <c r="Q313" s="741"/>
      <c r="R313" s="716"/>
      <c r="S313" s="721"/>
      <c r="T313" s="715"/>
      <c r="U313" s="770"/>
      <c r="V313" s="771" t="s">
        <v>1833</v>
      </c>
      <c r="W313" s="772"/>
      <c r="X313" s="771" t="s">
        <v>1723</v>
      </c>
      <c r="Y313" s="772"/>
      <c r="Z313" s="771" t="s">
        <v>1833</v>
      </c>
      <c r="AA313" s="773"/>
      <c r="AB313" s="717"/>
      <c r="AC313" s="718"/>
      <c r="AD313" s="718"/>
      <c r="AE313" s="718"/>
      <c r="AF313" s="718"/>
      <c r="AG313" s="718"/>
      <c r="AH313" s="718"/>
      <c r="AI313" s="719"/>
      <c r="AJ313" s="715"/>
      <c r="AK313" s="723" t="str">
        <f t="shared" si="15"/>
        <v/>
      </c>
      <c r="AL313" s="720"/>
      <c r="AM313" s="720"/>
      <c r="AN313" s="720"/>
      <c r="AO313" s="720"/>
      <c r="AP313" s="715"/>
      <c r="AQ313" s="715"/>
      <c r="AR313" s="715"/>
      <c r="AS313" s="715"/>
      <c r="AT313" s="741"/>
      <c r="AU313" s="741"/>
      <c r="AV313" s="742"/>
      <c r="AW313" s="743"/>
      <c r="AX313" s="742"/>
      <c r="AY313" s="743"/>
      <c r="AZ313" s="721"/>
      <c r="BA313" s="721"/>
      <c r="BB313" s="742"/>
      <c r="BC313" s="743"/>
      <c r="BD313" s="742"/>
      <c r="BE313" s="743"/>
      <c r="BF313" s="721"/>
      <c r="BG313" s="721"/>
      <c r="BH313" s="715"/>
      <c r="BI313" s="721"/>
      <c r="BJ313" s="721"/>
      <c r="BK313" s="721"/>
      <c r="BL313" s="721"/>
      <c r="BM313" s="715"/>
      <c r="BN313" s="721"/>
      <c r="BO313" s="721"/>
      <c r="BP313" s="721"/>
      <c r="BQ313" s="856"/>
      <c r="BR313" s="856"/>
    </row>
    <row r="314" spans="1:70" ht="30" customHeight="1">
      <c r="A314" s="640">
        <v>306</v>
      </c>
      <c r="B314" s="721"/>
      <c r="C314" s="721"/>
      <c r="D314" s="721"/>
      <c r="E314" s="744"/>
      <c r="F314" s="959" t="str">
        <f t="shared" si="13"/>
        <v/>
      </c>
      <c r="G314" s="960" t="str">
        <f t="shared" si="14"/>
        <v/>
      </c>
      <c r="H314" s="715"/>
      <c r="I314" s="715"/>
      <c r="J314" s="741"/>
      <c r="K314" s="741"/>
      <c r="L314" s="741"/>
      <c r="M314" s="741"/>
      <c r="N314" s="723" t="str">
        <f>IF(I314="","",VLOOKUP(I314,記入シート1!$BO$2:$BP$49,2,FALSE))</f>
        <v/>
      </c>
      <c r="O314" s="741"/>
      <c r="P314" s="741"/>
      <c r="Q314" s="741"/>
      <c r="R314" s="716"/>
      <c r="S314" s="721"/>
      <c r="T314" s="715"/>
      <c r="U314" s="770"/>
      <c r="V314" s="771" t="s">
        <v>1833</v>
      </c>
      <c r="W314" s="772"/>
      <c r="X314" s="771" t="s">
        <v>1723</v>
      </c>
      <c r="Y314" s="772"/>
      <c r="Z314" s="771" t="s">
        <v>1833</v>
      </c>
      <c r="AA314" s="773"/>
      <c r="AB314" s="717"/>
      <c r="AC314" s="718"/>
      <c r="AD314" s="718"/>
      <c r="AE314" s="718"/>
      <c r="AF314" s="718"/>
      <c r="AG314" s="718"/>
      <c r="AH314" s="718"/>
      <c r="AI314" s="719"/>
      <c r="AJ314" s="715"/>
      <c r="AK314" s="723" t="str">
        <f t="shared" si="15"/>
        <v/>
      </c>
      <c r="AL314" s="720"/>
      <c r="AM314" s="720"/>
      <c r="AN314" s="720"/>
      <c r="AO314" s="720"/>
      <c r="AP314" s="715"/>
      <c r="AQ314" s="715"/>
      <c r="AR314" s="715"/>
      <c r="AS314" s="715"/>
      <c r="AT314" s="741"/>
      <c r="AU314" s="741"/>
      <c r="AV314" s="742"/>
      <c r="AW314" s="743"/>
      <c r="AX314" s="742"/>
      <c r="AY314" s="743"/>
      <c r="AZ314" s="721"/>
      <c r="BA314" s="721"/>
      <c r="BB314" s="742"/>
      <c r="BC314" s="743"/>
      <c r="BD314" s="742"/>
      <c r="BE314" s="743"/>
      <c r="BF314" s="721"/>
      <c r="BG314" s="721"/>
      <c r="BH314" s="715"/>
      <c r="BI314" s="721"/>
      <c r="BJ314" s="721"/>
      <c r="BK314" s="721"/>
      <c r="BL314" s="721"/>
      <c r="BM314" s="715"/>
      <c r="BN314" s="721"/>
      <c r="BO314" s="721"/>
      <c r="BP314" s="721"/>
      <c r="BQ314" s="856"/>
      <c r="BR314" s="856"/>
    </row>
    <row r="315" spans="1:70" ht="30" customHeight="1">
      <c r="A315" s="640">
        <v>307</v>
      </c>
      <c r="B315" s="721"/>
      <c r="C315" s="721"/>
      <c r="D315" s="721"/>
      <c r="E315" s="744"/>
      <c r="F315" s="959" t="str">
        <f t="shared" si="13"/>
        <v/>
      </c>
      <c r="G315" s="960" t="str">
        <f t="shared" si="14"/>
        <v/>
      </c>
      <c r="H315" s="715"/>
      <c r="I315" s="715"/>
      <c r="J315" s="741"/>
      <c r="K315" s="741"/>
      <c r="L315" s="741"/>
      <c r="M315" s="741"/>
      <c r="N315" s="723" t="str">
        <f>IF(I315="","",VLOOKUP(I315,記入シート1!$BO$2:$BP$49,2,FALSE))</f>
        <v/>
      </c>
      <c r="O315" s="741"/>
      <c r="P315" s="741"/>
      <c r="Q315" s="741"/>
      <c r="R315" s="716"/>
      <c r="S315" s="721"/>
      <c r="T315" s="715"/>
      <c r="U315" s="770"/>
      <c r="V315" s="771" t="s">
        <v>1833</v>
      </c>
      <c r="W315" s="772"/>
      <c r="X315" s="771" t="s">
        <v>1723</v>
      </c>
      <c r="Y315" s="772"/>
      <c r="Z315" s="771" t="s">
        <v>1833</v>
      </c>
      <c r="AA315" s="773"/>
      <c r="AB315" s="717"/>
      <c r="AC315" s="718"/>
      <c r="AD315" s="718"/>
      <c r="AE315" s="718"/>
      <c r="AF315" s="718"/>
      <c r="AG315" s="718"/>
      <c r="AH315" s="718"/>
      <c r="AI315" s="719"/>
      <c r="AJ315" s="715"/>
      <c r="AK315" s="723" t="str">
        <f t="shared" si="15"/>
        <v/>
      </c>
      <c r="AL315" s="720"/>
      <c r="AM315" s="720"/>
      <c r="AN315" s="720"/>
      <c r="AO315" s="720"/>
      <c r="AP315" s="715"/>
      <c r="AQ315" s="715"/>
      <c r="AR315" s="715"/>
      <c r="AS315" s="715"/>
      <c r="AT315" s="741"/>
      <c r="AU315" s="741"/>
      <c r="AV315" s="742"/>
      <c r="AW315" s="743"/>
      <c r="AX315" s="742"/>
      <c r="AY315" s="743"/>
      <c r="AZ315" s="721"/>
      <c r="BA315" s="721"/>
      <c r="BB315" s="742"/>
      <c r="BC315" s="743"/>
      <c r="BD315" s="742"/>
      <c r="BE315" s="743"/>
      <c r="BF315" s="721"/>
      <c r="BG315" s="721"/>
      <c r="BH315" s="715"/>
      <c r="BI315" s="721"/>
      <c r="BJ315" s="721"/>
      <c r="BK315" s="721"/>
      <c r="BL315" s="721"/>
      <c r="BM315" s="715"/>
      <c r="BN315" s="721"/>
      <c r="BO315" s="721"/>
      <c r="BP315" s="721"/>
      <c r="BQ315" s="856"/>
      <c r="BR315" s="856"/>
    </row>
    <row r="316" spans="1:70" ht="30" customHeight="1">
      <c r="A316" s="640">
        <v>308</v>
      </c>
      <c r="B316" s="721"/>
      <c r="C316" s="721"/>
      <c r="D316" s="721"/>
      <c r="E316" s="744"/>
      <c r="F316" s="959" t="str">
        <f t="shared" si="13"/>
        <v/>
      </c>
      <c r="G316" s="960" t="str">
        <f t="shared" si="14"/>
        <v/>
      </c>
      <c r="H316" s="715"/>
      <c r="I316" s="715"/>
      <c r="J316" s="741"/>
      <c r="K316" s="741"/>
      <c r="L316" s="741"/>
      <c r="M316" s="741"/>
      <c r="N316" s="723" t="str">
        <f>IF(I316="","",VLOOKUP(I316,記入シート1!$BO$2:$BP$49,2,FALSE))</f>
        <v/>
      </c>
      <c r="O316" s="741"/>
      <c r="P316" s="741"/>
      <c r="Q316" s="741"/>
      <c r="R316" s="716"/>
      <c r="S316" s="721"/>
      <c r="T316" s="715"/>
      <c r="U316" s="770"/>
      <c r="V316" s="771" t="s">
        <v>1833</v>
      </c>
      <c r="W316" s="772"/>
      <c r="X316" s="771" t="s">
        <v>1723</v>
      </c>
      <c r="Y316" s="772"/>
      <c r="Z316" s="771" t="s">
        <v>1833</v>
      </c>
      <c r="AA316" s="773"/>
      <c r="AB316" s="717"/>
      <c r="AC316" s="718"/>
      <c r="AD316" s="718"/>
      <c r="AE316" s="718"/>
      <c r="AF316" s="718"/>
      <c r="AG316" s="718"/>
      <c r="AH316" s="718"/>
      <c r="AI316" s="719"/>
      <c r="AJ316" s="715"/>
      <c r="AK316" s="723" t="str">
        <f t="shared" si="15"/>
        <v/>
      </c>
      <c r="AL316" s="720"/>
      <c r="AM316" s="720"/>
      <c r="AN316" s="720"/>
      <c r="AO316" s="720"/>
      <c r="AP316" s="715"/>
      <c r="AQ316" s="715"/>
      <c r="AR316" s="715"/>
      <c r="AS316" s="715"/>
      <c r="AT316" s="741"/>
      <c r="AU316" s="741"/>
      <c r="AV316" s="742"/>
      <c r="AW316" s="743"/>
      <c r="AX316" s="742"/>
      <c r="AY316" s="743"/>
      <c r="AZ316" s="721"/>
      <c r="BA316" s="721"/>
      <c r="BB316" s="742"/>
      <c r="BC316" s="743"/>
      <c r="BD316" s="742"/>
      <c r="BE316" s="743"/>
      <c r="BF316" s="721"/>
      <c r="BG316" s="721"/>
      <c r="BH316" s="715"/>
      <c r="BI316" s="721"/>
      <c r="BJ316" s="721"/>
      <c r="BK316" s="721"/>
      <c r="BL316" s="721"/>
      <c r="BM316" s="715"/>
      <c r="BN316" s="721"/>
      <c r="BO316" s="721"/>
      <c r="BP316" s="721"/>
      <c r="BQ316" s="856"/>
      <c r="BR316" s="856"/>
    </row>
    <row r="317" spans="1:70" ht="30" customHeight="1">
      <c r="A317" s="640">
        <v>309</v>
      </c>
      <c r="B317" s="721"/>
      <c r="C317" s="721"/>
      <c r="D317" s="721"/>
      <c r="E317" s="744"/>
      <c r="F317" s="959" t="str">
        <f t="shared" si="13"/>
        <v/>
      </c>
      <c r="G317" s="960" t="str">
        <f t="shared" si="14"/>
        <v/>
      </c>
      <c r="H317" s="715"/>
      <c r="I317" s="715"/>
      <c r="J317" s="741"/>
      <c r="K317" s="741"/>
      <c r="L317" s="741"/>
      <c r="M317" s="741"/>
      <c r="N317" s="723" t="str">
        <f>IF(I317="","",VLOOKUP(I317,記入シート1!$BO$2:$BP$49,2,FALSE))</f>
        <v/>
      </c>
      <c r="O317" s="741"/>
      <c r="P317" s="741"/>
      <c r="Q317" s="741"/>
      <c r="R317" s="716"/>
      <c r="S317" s="721"/>
      <c r="T317" s="715"/>
      <c r="U317" s="770"/>
      <c r="V317" s="771" t="s">
        <v>1833</v>
      </c>
      <c r="W317" s="772"/>
      <c r="X317" s="771" t="s">
        <v>1723</v>
      </c>
      <c r="Y317" s="772"/>
      <c r="Z317" s="771" t="s">
        <v>1833</v>
      </c>
      <c r="AA317" s="773"/>
      <c r="AB317" s="717"/>
      <c r="AC317" s="718"/>
      <c r="AD317" s="718"/>
      <c r="AE317" s="718"/>
      <c r="AF317" s="718"/>
      <c r="AG317" s="718"/>
      <c r="AH317" s="718"/>
      <c r="AI317" s="719"/>
      <c r="AJ317" s="715"/>
      <c r="AK317" s="723" t="str">
        <f t="shared" si="15"/>
        <v/>
      </c>
      <c r="AL317" s="720"/>
      <c r="AM317" s="720"/>
      <c r="AN317" s="720"/>
      <c r="AO317" s="720"/>
      <c r="AP317" s="715"/>
      <c r="AQ317" s="715"/>
      <c r="AR317" s="715"/>
      <c r="AS317" s="715"/>
      <c r="AT317" s="741"/>
      <c r="AU317" s="741"/>
      <c r="AV317" s="742"/>
      <c r="AW317" s="743"/>
      <c r="AX317" s="742"/>
      <c r="AY317" s="743"/>
      <c r="AZ317" s="721"/>
      <c r="BA317" s="721"/>
      <c r="BB317" s="742"/>
      <c r="BC317" s="743"/>
      <c r="BD317" s="742"/>
      <c r="BE317" s="743"/>
      <c r="BF317" s="721"/>
      <c r="BG317" s="721"/>
      <c r="BH317" s="715"/>
      <c r="BI317" s="721"/>
      <c r="BJ317" s="721"/>
      <c r="BK317" s="721"/>
      <c r="BL317" s="721"/>
      <c r="BM317" s="715"/>
      <c r="BN317" s="721"/>
      <c r="BO317" s="721"/>
      <c r="BP317" s="721"/>
      <c r="BQ317" s="856"/>
      <c r="BR317" s="856"/>
    </row>
    <row r="318" spans="1:70" ht="30" customHeight="1">
      <c r="A318" s="640">
        <v>310</v>
      </c>
      <c r="B318" s="721"/>
      <c r="C318" s="721"/>
      <c r="D318" s="721"/>
      <c r="E318" s="744"/>
      <c r="F318" s="959" t="str">
        <f t="shared" si="13"/>
        <v/>
      </c>
      <c r="G318" s="960" t="str">
        <f t="shared" si="14"/>
        <v/>
      </c>
      <c r="H318" s="715"/>
      <c r="I318" s="715"/>
      <c r="J318" s="741"/>
      <c r="K318" s="741"/>
      <c r="L318" s="741"/>
      <c r="M318" s="741"/>
      <c r="N318" s="723" t="str">
        <f>IF(I318="","",VLOOKUP(I318,記入シート1!$BO$2:$BP$49,2,FALSE))</f>
        <v/>
      </c>
      <c r="O318" s="741"/>
      <c r="P318" s="741"/>
      <c r="Q318" s="741"/>
      <c r="R318" s="716"/>
      <c r="S318" s="721"/>
      <c r="T318" s="715"/>
      <c r="U318" s="770"/>
      <c r="V318" s="771" t="s">
        <v>1833</v>
      </c>
      <c r="W318" s="772"/>
      <c r="X318" s="771" t="s">
        <v>1723</v>
      </c>
      <c r="Y318" s="772"/>
      <c r="Z318" s="771" t="s">
        <v>1833</v>
      </c>
      <c r="AA318" s="773"/>
      <c r="AB318" s="717"/>
      <c r="AC318" s="718"/>
      <c r="AD318" s="718"/>
      <c r="AE318" s="718"/>
      <c r="AF318" s="718"/>
      <c r="AG318" s="718"/>
      <c r="AH318" s="718"/>
      <c r="AI318" s="719"/>
      <c r="AJ318" s="715"/>
      <c r="AK318" s="723" t="str">
        <f t="shared" si="15"/>
        <v/>
      </c>
      <c r="AL318" s="720"/>
      <c r="AM318" s="720"/>
      <c r="AN318" s="720"/>
      <c r="AO318" s="720"/>
      <c r="AP318" s="715"/>
      <c r="AQ318" s="715"/>
      <c r="AR318" s="715"/>
      <c r="AS318" s="715"/>
      <c r="AT318" s="741"/>
      <c r="AU318" s="741"/>
      <c r="AV318" s="742"/>
      <c r="AW318" s="743"/>
      <c r="AX318" s="742"/>
      <c r="AY318" s="743"/>
      <c r="AZ318" s="721"/>
      <c r="BA318" s="721"/>
      <c r="BB318" s="742"/>
      <c r="BC318" s="743"/>
      <c r="BD318" s="742"/>
      <c r="BE318" s="743"/>
      <c r="BF318" s="721"/>
      <c r="BG318" s="721"/>
      <c r="BH318" s="715"/>
      <c r="BI318" s="721"/>
      <c r="BJ318" s="721"/>
      <c r="BK318" s="721"/>
      <c r="BL318" s="721"/>
      <c r="BM318" s="715"/>
      <c r="BN318" s="721"/>
      <c r="BO318" s="721"/>
      <c r="BP318" s="721"/>
      <c r="BQ318" s="856"/>
      <c r="BR318" s="856"/>
    </row>
    <row r="319" spans="1:70" ht="30" customHeight="1">
      <c r="A319" s="640">
        <v>311</v>
      </c>
      <c r="B319" s="721"/>
      <c r="C319" s="721"/>
      <c r="D319" s="721"/>
      <c r="E319" s="744"/>
      <c r="F319" s="959" t="str">
        <f t="shared" si="13"/>
        <v/>
      </c>
      <c r="G319" s="960" t="str">
        <f t="shared" si="14"/>
        <v/>
      </c>
      <c r="H319" s="715"/>
      <c r="I319" s="715"/>
      <c r="J319" s="741"/>
      <c r="K319" s="741"/>
      <c r="L319" s="741"/>
      <c r="M319" s="741"/>
      <c r="N319" s="723" t="str">
        <f>IF(I319="","",VLOOKUP(I319,記入シート1!$BO$2:$BP$49,2,FALSE))</f>
        <v/>
      </c>
      <c r="O319" s="741"/>
      <c r="P319" s="741"/>
      <c r="Q319" s="741"/>
      <c r="R319" s="716"/>
      <c r="S319" s="721"/>
      <c r="T319" s="715"/>
      <c r="U319" s="770"/>
      <c r="V319" s="771" t="s">
        <v>1833</v>
      </c>
      <c r="W319" s="772"/>
      <c r="X319" s="771" t="s">
        <v>1723</v>
      </c>
      <c r="Y319" s="772"/>
      <c r="Z319" s="771" t="s">
        <v>1833</v>
      </c>
      <c r="AA319" s="773"/>
      <c r="AB319" s="717"/>
      <c r="AC319" s="718"/>
      <c r="AD319" s="718"/>
      <c r="AE319" s="718"/>
      <c r="AF319" s="718"/>
      <c r="AG319" s="718"/>
      <c r="AH319" s="718"/>
      <c r="AI319" s="719"/>
      <c r="AJ319" s="715"/>
      <c r="AK319" s="723" t="str">
        <f t="shared" si="15"/>
        <v/>
      </c>
      <c r="AL319" s="720"/>
      <c r="AM319" s="720"/>
      <c r="AN319" s="720"/>
      <c r="AO319" s="720"/>
      <c r="AP319" s="715"/>
      <c r="AQ319" s="715"/>
      <c r="AR319" s="715"/>
      <c r="AS319" s="715"/>
      <c r="AT319" s="741"/>
      <c r="AU319" s="741"/>
      <c r="AV319" s="742"/>
      <c r="AW319" s="743"/>
      <c r="AX319" s="742"/>
      <c r="AY319" s="743"/>
      <c r="AZ319" s="721"/>
      <c r="BA319" s="721"/>
      <c r="BB319" s="742"/>
      <c r="BC319" s="743"/>
      <c r="BD319" s="742"/>
      <c r="BE319" s="743"/>
      <c r="BF319" s="721"/>
      <c r="BG319" s="721"/>
      <c r="BH319" s="715"/>
      <c r="BI319" s="721"/>
      <c r="BJ319" s="721"/>
      <c r="BK319" s="721"/>
      <c r="BL319" s="721"/>
      <c r="BM319" s="715"/>
      <c r="BN319" s="721"/>
      <c r="BO319" s="721"/>
      <c r="BP319" s="721"/>
      <c r="BQ319" s="856"/>
      <c r="BR319" s="856"/>
    </row>
    <row r="320" spans="1:70" ht="30" customHeight="1">
      <c r="A320" s="640">
        <v>312</v>
      </c>
      <c r="B320" s="721"/>
      <c r="C320" s="721"/>
      <c r="D320" s="721"/>
      <c r="E320" s="744"/>
      <c r="F320" s="959" t="str">
        <f t="shared" si="13"/>
        <v/>
      </c>
      <c r="G320" s="960" t="str">
        <f t="shared" si="14"/>
        <v/>
      </c>
      <c r="H320" s="715"/>
      <c r="I320" s="715"/>
      <c r="J320" s="741"/>
      <c r="K320" s="741"/>
      <c r="L320" s="741"/>
      <c r="M320" s="741"/>
      <c r="N320" s="723" t="str">
        <f>IF(I320="","",VLOOKUP(I320,記入シート1!$BO$2:$BP$49,2,FALSE))</f>
        <v/>
      </c>
      <c r="O320" s="741"/>
      <c r="P320" s="741"/>
      <c r="Q320" s="741"/>
      <c r="R320" s="716"/>
      <c r="S320" s="721"/>
      <c r="T320" s="715"/>
      <c r="U320" s="770"/>
      <c r="V320" s="771" t="s">
        <v>1833</v>
      </c>
      <c r="W320" s="772"/>
      <c r="X320" s="771" t="s">
        <v>1723</v>
      </c>
      <c r="Y320" s="772"/>
      <c r="Z320" s="771" t="s">
        <v>1833</v>
      </c>
      <c r="AA320" s="773"/>
      <c r="AB320" s="717"/>
      <c r="AC320" s="718"/>
      <c r="AD320" s="718"/>
      <c r="AE320" s="718"/>
      <c r="AF320" s="718"/>
      <c r="AG320" s="718"/>
      <c r="AH320" s="718"/>
      <c r="AI320" s="719"/>
      <c r="AJ320" s="715"/>
      <c r="AK320" s="723" t="str">
        <f t="shared" si="15"/>
        <v/>
      </c>
      <c r="AL320" s="720"/>
      <c r="AM320" s="720"/>
      <c r="AN320" s="720"/>
      <c r="AO320" s="720"/>
      <c r="AP320" s="715"/>
      <c r="AQ320" s="715"/>
      <c r="AR320" s="715"/>
      <c r="AS320" s="715"/>
      <c r="AT320" s="741"/>
      <c r="AU320" s="741"/>
      <c r="AV320" s="742"/>
      <c r="AW320" s="743"/>
      <c r="AX320" s="742"/>
      <c r="AY320" s="743"/>
      <c r="AZ320" s="721"/>
      <c r="BA320" s="721"/>
      <c r="BB320" s="742"/>
      <c r="BC320" s="743"/>
      <c r="BD320" s="742"/>
      <c r="BE320" s="743"/>
      <c r="BF320" s="721"/>
      <c r="BG320" s="721"/>
      <c r="BH320" s="715"/>
      <c r="BI320" s="721"/>
      <c r="BJ320" s="721"/>
      <c r="BK320" s="721"/>
      <c r="BL320" s="721"/>
      <c r="BM320" s="715"/>
      <c r="BN320" s="721"/>
      <c r="BO320" s="721"/>
      <c r="BP320" s="721"/>
      <c r="BQ320" s="856"/>
      <c r="BR320" s="856"/>
    </row>
    <row r="321" spans="1:70" ht="30" customHeight="1">
      <c r="A321" s="640">
        <v>313</v>
      </c>
      <c r="B321" s="721"/>
      <c r="C321" s="721"/>
      <c r="D321" s="721"/>
      <c r="E321" s="744"/>
      <c r="F321" s="959" t="str">
        <f t="shared" si="13"/>
        <v/>
      </c>
      <c r="G321" s="960" t="str">
        <f t="shared" si="14"/>
        <v/>
      </c>
      <c r="H321" s="715"/>
      <c r="I321" s="715"/>
      <c r="J321" s="741"/>
      <c r="K321" s="741"/>
      <c r="L321" s="741"/>
      <c r="M321" s="741"/>
      <c r="N321" s="723" t="str">
        <f>IF(I321="","",VLOOKUP(I321,記入シート1!$BO$2:$BP$49,2,FALSE))</f>
        <v/>
      </c>
      <c r="O321" s="741"/>
      <c r="P321" s="741"/>
      <c r="Q321" s="741"/>
      <c r="R321" s="716"/>
      <c r="S321" s="721"/>
      <c r="T321" s="715"/>
      <c r="U321" s="770"/>
      <c r="V321" s="771" t="s">
        <v>1833</v>
      </c>
      <c r="W321" s="772"/>
      <c r="X321" s="771" t="s">
        <v>1723</v>
      </c>
      <c r="Y321" s="772"/>
      <c r="Z321" s="771" t="s">
        <v>1833</v>
      </c>
      <c r="AA321" s="773"/>
      <c r="AB321" s="717"/>
      <c r="AC321" s="718"/>
      <c r="AD321" s="718"/>
      <c r="AE321" s="718"/>
      <c r="AF321" s="718"/>
      <c r="AG321" s="718"/>
      <c r="AH321" s="718"/>
      <c r="AI321" s="719"/>
      <c r="AJ321" s="715"/>
      <c r="AK321" s="723" t="str">
        <f t="shared" si="15"/>
        <v/>
      </c>
      <c r="AL321" s="720"/>
      <c r="AM321" s="720"/>
      <c r="AN321" s="720"/>
      <c r="AO321" s="720"/>
      <c r="AP321" s="715"/>
      <c r="AQ321" s="715"/>
      <c r="AR321" s="715"/>
      <c r="AS321" s="715"/>
      <c r="AT321" s="741"/>
      <c r="AU321" s="741"/>
      <c r="AV321" s="742"/>
      <c r="AW321" s="743"/>
      <c r="AX321" s="742"/>
      <c r="AY321" s="743"/>
      <c r="AZ321" s="721"/>
      <c r="BA321" s="721"/>
      <c r="BB321" s="742"/>
      <c r="BC321" s="743"/>
      <c r="BD321" s="742"/>
      <c r="BE321" s="743"/>
      <c r="BF321" s="721"/>
      <c r="BG321" s="721"/>
      <c r="BH321" s="715"/>
      <c r="BI321" s="721"/>
      <c r="BJ321" s="721"/>
      <c r="BK321" s="721"/>
      <c r="BL321" s="721"/>
      <c r="BM321" s="715"/>
      <c r="BN321" s="721"/>
      <c r="BO321" s="721"/>
      <c r="BP321" s="721"/>
      <c r="BQ321" s="856"/>
      <c r="BR321" s="856"/>
    </row>
    <row r="322" spans="1:70" ht="30" customHeight="1">
      <c r="A322" s="640">
        <v>314</v>
      </c>
      <c r="B322" s="721"/>
      <c r="C322" s="721"/>
      <c r="D322" s="721"/>
      <c r="E322" s="744"/>
      <c r="F322" s="959" t="str">
        <f t="shared" si="13"/>
        <v/>
      </c>
      <c r="G322" s="960" t="str">
        <f t="shared" si="14"/>
        <v/>
      </c>
      <c r="H322" s="715"/>
      <c r="I322" s="715"/>
      <c r="J322" s="741"/>
      <c r="K322" s="741"/>
      <c r="L322" s="741"/>
      <c r="M322" s="741"/>
      <c r="N322" s="723" t="str">
        <f>IF(I322="","",VLOOKUP(I322,記入シート1!$BO$2:$BP$49,2,FALSE))</f>
        <v/>
      </c>
      <c r="O322" s="741"/>
      <c r="P322" s="741"/>
      <c r="Q322" s="741"/>
      <c r="R322" s="716"/>
      <c r="S322" s="721"/>
      <c r="T322" s="715"/>
      <c r="U322" s="770"/>
      <c r="V322" s="771" t="s">
        <v>1833</v>
      </c>
      <c r="W322" s="772"/>
      <c r="X322" s="771" t="s">
        <v>1723</v>
      </c>
      <c r="Y322" s="772"/>
      <c r="Z322" s="771" t="s">
        <v>1833</v>
      </c>
      <c r="AA322" s="773"/>
      <c r="AB322" s="717"/>
      <c r="AC322" s="718"/>
      <c r="AD322" s="718"/>
      <c r="AE322" s="718"/>
      <c r="AF322" s="718"/>
      <c r="AG322" s="718"/>
      <c r="AH322" s="718"/>
      <c r="AI322" s="719"/>
      <c r="AJ322" s="715"/>
      <c r="AK322" s="723" t="str">
        <f t="shared" si="15"/>
        <v/>
      </c>
      <c r="AL322" s="720"/>
      <c r="AM322" s="720"/>
      <c r="AN322" s="720"/>
      <c r="AO322" s="720"/>
      <c r="AP322" s="715"/>
      <c r="AQ322" s="715"/>
      <c r="AR322" s="715"/>
      <c r="AS322" s="715"/>
      <c r="AT322" s="741"/>
      <c r="AU322" s="741"/>
      <c r="AV322" s="742"/>
      <c r="AW322" s="743"/>
      <c r="AX322" s="742"/>
      <c r="AY322" s="743"/>
      <c r="AZ322" s="721"/>
      <c r="BA322" s="721"/>
      <c r="BB322" s="742"/>
      <c r="BC322" s="743"/>
      <c r="BD322" s="742"/>
      <c r="BE322" s="743"/>
      <c r="BF322" s="721"/>
      <c r="BG322" s="721"/>
      <c r="BH322" s="715"/>
      <c r="BI322" s="721"/>
      <c r="BJ322" s="721"/>
      <c r="BK322" s="721"/>
      <c r="BL322" s="721"/>
      <c r="BM322" s="715"/>
      <c r="BN322" s="721"/>
      <c r="BO322" s="721"/>
      <c r="BP322" s="721"/>
      <c r="BQ322" s="856"/>
      <c r="BR322" s="856"/>
    </row>
    <row r="323" spans="1:70" ht="30" customHeight="1">
      <c r="A323" s="640">
        <v>315</v>
      </c>
      <c r="B323" s="721"/>
      <c r="C323" s="721"/>
      <c r="D323" s="721"/>
      <c r="E323" s="744"/>
      <c r="F323" s="959" t="str">
        <f t="shared" si="13"/>
        <v/>
      </c>
      <c r="G323" s="960" t="str">
        <f t="shared" si="14"/>
        <v/>
      </c>
      <c r="H323" s="715"/>
      <c r="I323" s="715"/>
      <c r="J323" s="741"/>
      <c r="K323" s="741"/>
      <c r="L323" s="741"/>
      <c r="M323" s="741"/>
      <c r="N323" s="723" t="str">
        <f>IF(I323="","",VLOOKUP(I323,記入シート1!$BO$2:$BP$49,2,FALSE))</f>
        <v/>
      </c>
      <c r="O323" s="741"/>
      <c r="P323" s="741"/>
      <c r="Q323" s="741"/>
      <c r="R323" s="716"/>
      <c r="S323" s="721"/>
      <c r="T323" s="715"/>
      <c r="U323" s="770"/>
      <c r="V323" s="771" t="s">
        <v>1833</v>
      </c>
      <c r="W323" s="772"/>
      <c r="X323" s="771" t="s">
        <v>1723</v>
      </c>
      <c r="Y323" s="772"/>
      <c r="Z323" s="771" t="s">
        <v>1833</v>
      </c>
      <c r="AA323" s="773"/>
      <c r="AB323" s="717"/>
      <c r="AC323" s="718"/>
      <c r="AD323" s="718"/>
      <c r="AE323" s="718"/>
      <c r="AF323" s="718"/>
      <c r="AG323" s="718"/>
      <c r="AH323" s="718"/>
      <c r="AI323" s="719"/>
      <c r="AJ323" s="715"/>
      <c r="AK323" s="723" t="str">
        <f t="shared" si="15"/>
        <v/>
      </c>
      <c r="AL323" s="720"/>
      <c r="AM323" s="720"/>
      <c r="AN323" s="720"/>
      <c r="AO323" s="720"/>
      <c r="AP323" s="715"/>
      <c r="AQ323" s="715"/>
      <c r="AR323" s="715"/>
      <c r="AS323" s="715"/>
      <c r="AT323" s="741"/>
      <c r="AU323" s="741"/>
      <c r="AV323" s="742"/>
      <c r="AW323" s="743"/>
      <c r="AX323" s="742"/>
      <c r="AY323" s="743"/>
      <c r="AZ323" s="721"/>
      <c r="BA323" s="721"/>
      <c r="BB323" s="742"/>
      <c r="BC323" s="743"/>
      <c r="BD323" s="742"/>
      <c r="BE323" s="743"/>
      <c r="BF323" s="721"/>
      <c r="BG323" s="721"/>
      <c r="BH323" s="715"/>
      <c r="BI323" s="721"/>
      <c r="BJ323" s="721"/>
      <c r="BK323" s="721"/>
      <c r="BL323" s="721"/>
      <c r="BM323" s="715"/>
      <c r="BN323" s="721"/>
      <c r="BO323" s="721"/>
      <c r="BP323" s="721"/>
      <c r="BQ323" s="856"/>
      <c r="BR323" s="856"/>
    </row>
    <row r="324" spans="1:70" ht="30" customHeight="1">
      <c r="A324" s="640">
        <v>316</v>
      </c>
      <c r="B324" s="721"/>
      <c r="C324" s="721"/>
      <c r="D324" s="721"/>
      <c r="E324" s="744"/>
      <c r="F324" s="959" t="str">
        <f t="shared" si="13"/>
        <v/>
      </c>
      <c r="G324" s="960" t="str">
        <f t="shared" si="14"/>
        <v/>
      </c>
      <c r="H324" s="715"/>
      <c r="I324" s="715"/>
      <c r="J324" s="741"/>
      <c r="K324" s="741"/>
      <c r="L324" s="741"/>
      <c r="M324" s="741"/>
      <c r="N324" s="723" t="str">
        <f>IF(I324="","",VLOOKUP(I324,記入シート1!$BO$2:$BP$49,2,FALSE))</f>
        <v/>
      </c>
      <c r="O324" s="741"/>
      <c r="P324" s="741"/>
      <c r="Q324" s="741"/>
      <c r="R324" s="716"/>
      <c r="S324" s="721"/>
      <c r="T324" s="715"/>
      <c r="U324" s="770"/>
      <c r="V324" s="771" t="s">
        <v>1833</v>
      </c>
      <c r="W324" s="772"/>
      <c r="X324" s="771" t="s">
        <v>1723</v>
      </c>
      <c r="Y324" s="772"/>
      <c r="Z324" s="771" t="s">
        <v>1833</v>
      </c>
      <c r="AA324" s="773"/>
      <c r="AB324" s="717"/>
      <c r="AC324" s="718"/>
      <c r="AD324" s="718"/>
      <c r="AE324" s="718"/>
      <c r="AF324" s="718"/>
      <c r="AG324" s="718"/>
      <c r="AH324" s="718"/>
      <c r="AI324" s="719"/>
      <c r="AJ324" s="715"/>
      <c r="AK324" s="723" t="str">
        <f t="shared" si="15"/>
        <v/>
      </c>
      <c r="AL324" s="720"/>
      <c r="AM324" s="720"/>
      <c r="AN324" s="720"/>
      <c r="AO324" s="720"/>
      <c r="AP324" s="715"/>
      <c r="AQ324" s="715"/>
      <c r="AR324" s="715"/>
      <c r="AS324" s="715"/>
      <c r="AT324" s="741"/>
      <c r="AU324" s="741"/>
      <c r="AV324" s="742"/>
      <c r="AW324" s="743"/>
      <c r="AX324" s="742"/>
      <c r="AY324" s="743"/>
      <c r="AZ324" s="721"/>
      <c r="BA324" s="721"/>
      <c r="BB324" s="742"/>
      <c r="BC324" s="743"/>
      <c r="BD324" s="742"/>
      <c r="BE324" s="743"/>
      <c r="BF324" s="721"/>
      <c r="BG324" s="721"/>
      <c r="BH324" s="715"/>
      <c r="BI324" s="721"/>
      <c r="BJ324" s="721"/>
      <c r="BK324" s="721"/>
      <c r="BL324" s="721"/>
      <c r="BM324" s="715"/>
      <c r="BN324" s="721"/>
      <c r="BO324" s="721"/>
      <c r="BP324" s="721"/>
      <c r="BQ324" s="856"/>
      <c r="BR324" s="856"/>
    </row>
    <row r="325" spans="1:70" ht="30" customHeight="1">
      <c r="A325" s="640">
        <v>317</v>
      </c>
      <c r="B325" s="721"/>
      <c r="C325" s="721"/>
      <c r="D325" s="721"/>
      <c r="E325" s="744"/>
      <c r="F325" s="959" t="str">
        <f t="shared" si="13"/>
        <v/>
      </c>
      <c r="G325" s="960" t="str">
        <f t="shared" si="14"/>
        <v/>
      </c>
      <c r="H325" s="715"/>
      <c r="I325" s="715"/>
      <c r="J325" s="741"/>
      <c r="K325" s="741"/>
      <c r="L325" s="741"/>
      <c r="M325" s="741"/>
      <c r="N325" s="723" t="str">
        <f>IF(I325="","",VLOOKUP(I325,記入シート1!$BO$2:$BP$49,2,FALSE))</f>
        <v/>
      </c>
      <c r="O325" s="741"/>
      <c r="P325" s="741"/>
      <c r="Q325" s="741"/>
      <c r="R325" s="716"/>
      <c r="S325" s="721"/>
      <c r="T325" s="715"/>
      <c r="U325" s="770"/>
      <c r="V325" s="771" t="s">
        <v>1833</v>
      </c>
      <c r="W325" s="772"/>
      <c r="X325" s="771" t="s">
        <v>1723</v>
      </c>
      <c r="Y325" s="772"/>
      <c r="Z325" s="771" t="s">
        <v>1833</v>
      </c>
      <c r="AA325" s="773"/>
      <c r="AB325" s="717"/>
      <c r="AC325" s="718"/>
      <c r="AD325" s="718"/>
      <c r="AE325" s="718"/>
      <c r="AF325" s="718"/>
      <c r="AG325" s="718"/>
      <c r="AH325" s="718"/>
      <c r="AI325" s="719"/>
      <c r="AJ325" s="715"/>
      <c r="AK325" s="723" t="str">
        <f t="shared" si="15"/>
        <v/>
      </c>
      <c r="AL325" s="720"/>
      <c r="AM325" s="720"/>
      <c r="AN325" s="720"/>
      <c r="AO325" s="720"/>
      <c r="AP325" s="715"/>
      <c r="AQ325" s="715"/>
      <c r="AR325" s="715"/>
      <c r="AS325" s="715"/>
      <c r="AT325" s="741"/>
      <c r="AU325" s="741"/>
      <c r="AV325" s="742"/>
      <c r="AW325" s="743"/>
      <c r="AX325" s="742"/>
      <c r="AY325" s="743"/>
      <c r="AZ325" s="721"/>
      <c r="BA325" s="721"/>
      <c r="BB325" s="742"/>
      <c r="BC325" s="743"/>
      <c r="BD325" s="742"/>
      <c r="BE325" s="743"/>
      <c r="BF325" s="721"/>
      <c r="BG325" s="721"/>
      <c r="BH325" s="715"/>
      <c r="BI325" s="721"/>
      <c r="BJ325" s="721"/>
      <c r="BK325" s="721"/>
      <c r="BL325" s="721"/>
      <c r="BM325" s="715"/>
      <c r="BN325" s="721"/>
      <c r="BO325" s="721"/>
      <c r="BP325" s="721"/>
      <c r="BQ325" s="856"/>
      <c r="BR325" s="856"/>
    </row>
    <row r="326" spans="1:70" ht="30" customHeight="1">
      <c r="A326" s="640">
        <v>318</v>
      </c>
      <c r="B326" s="721"/>
      <c r="C326" s="721"/>
      <c r="D326" s="721"/>
      <c r="E326" s="744"/>
      <c r="F326" s="959" t="str">
        <f t="shared" si="13"/>
        <v/>
      </c>
      <c r="G326" s="960" t="str">
        <f t="shared" si="14"/>
        <v/>
      </c>
      <c r="H326" s="715"/>
      <c r="I326" s="715"/>
      <c r="J326" s="741"/>
      <c r="K326" s="741"/>
      <c r="L326" s="741"/>
      <c r="M326" s="741"/>
      <c r="N326" s="723" t="str">
        <f>IF(I326="","",VLOOKUP(I326,記入シート1!$BO$2:$BP$49,2,FALSE))</f>
        <v/>
      </c>
      <c r="O326" s="741"/>
      <c r="P326" s="741"/>
      <c r="Q326" s="741"/>
      <c r="R326" s="716"/>
      <c r="S326" s="721"/>
      <c r="T326" s="715"/>
      <c r="U326" s="770"/>
      <c r="V326" s="771" t="s">
        <v>1833</v>
      </c>
      <c r="W326" s="772"/>
      <c r="X326" s="771" t="s">
        <v>1723</v>
      </c>
      <c r="Y326" s="772"/>
      <c r="Z326" s="771" t="s">
        <v>1833</v>
      </c>
      <c r="AA326" s="773"/>
      <c r="AB326" s="717"/>
      <c r="AC326" s="718"/>
      <c r="AD326" s="718"/>
      <c r="AE326" s="718"/>
      <c r="AF326" s="718"/>
      <c r="AG326" s="718"/>
      <c r="AH326" s="718"/>
      <c r="AI326" s="719"/>
      <c r="AJ326" s="715"/>
      <c r="AK326" s="723" t="str">
        <f t="shared" si="15"/>
        <v/>
      </c>
      <c r="AL326" s="720"/>
      <c r="AM326" s="720"/>
      <c r="AN326" s="720"/>
      <c r="AO326" s="720"/>
      <c r="AP326" s="715"/>
      <c r="AQ326" s="715"/>
      <c r="AR326" s="715"/>
      <c r="AS326" s="715"/>
      <c r="AT326" s="741"/>
      <c r="AU326" s="741"/>
      <c r="AV326" s="742"/>
      <c r="AW326" s="743"/>
      <c r="AX326" s="742"/>
      <c r="AY326" s="743"/>
      <c r="AZ326" s="721"/>
      <c r="BA326" s="721"/>
      <c r="BB326" s="742"/>
      <c r="BC326" s="743"/>
      <c r="BD326" s="742"/>
      <c r="BE326" s="743"/>
      <c r="BF326" s="721"/>
      <c r="BG326" s="721"/>
      <c r="BH326" s="715"/>
      <c r="BI326" s="721"/>
      <c r="BJ326" s="721"/>
      <c r="BK326" s="721"/>
      <c r="BL326" s="721"/>
      <c r="BM326" s="715"/>
      <c r="BN326" s="721"/>
      <c r="BO326" s="721"/>
      <c r="BP326" s="721"/>
      <c r="BQ326" s="856"/>
      <c r="BR326" s="856"/>
    </row>
    <row r="327" spans="1:70" ht="30" customHeight="1">
      <c r="A327" s="640">
        <v>319</v>
      </c>
      <c r="B327" s="721"/>
      <c r="C327" s="721"/>
      <c r="D327" s="721"/>
      <c r="E327" s="744"/>
      <c r="F327" s="959" t="str">
        <f t="shared" si="13"/>
        <v/>
      </c>
      <c r="G327" s="960" t="str">
        <f t="shared" si="14"/>
        <v/>
      </c>
      <c r="H327" s="715"/>
      <c r="I327" s="715"/>
      <c r="J327" s="741"/>
      <c r="K327" s="741"/>
      <c r="L327" s="741"/>
      <c r="M327" s="741"/>
      <c r="N327" s="723" t="str">
        <f>IF(I327="","",VLOOKUP(I327,記入シート1!$BO$2:$BP$49,2,FALSE))</f>
        <v/>
      </c>
      <c r="O327" s="741"/>
      <c r="P327" s="741"/>
      <c r="Q327" s="741"/>
      <c r="R327" s="716"/>
      <c r="S327" s="721"/>
      <c r="T327" s="715"/>
      <c r="U327" s="770"/>
      <c r="V327" s="771" t="s">
        <v>1833</v>
      </c>
      <c r="W327" s="772"/>
      <c r="X327" s="771" t="s">
        <v>1723</v>
      </c>
      <c r="Y327" s="772"/>
      <c r="Z327" s="771" t="s">
        <v>1833</v>
      </c>
      <c r="AA327" s="773"/>
      <c r="AB327" s="717"/>
      <c r="AC327" s="718"/>
      <c r="AD327" s="718"/>
      <c r="AE327" s="718"/>
      <c r="AF327" s="718"/>
      <c r="AG327" s="718"/>
      <c r="AH327" s="718"/>
      <c r="AI327" s="719"/>
      <c r="AJ327" s="715"/>
      <c r="AK327" s="723" t="str">
        <f t="shared" si="15"/>
        <v/>
      </c>
      <c r="AL327" s="720"/>
      <c r="AM327" s="720"/>
      <c r="AN327" s="720"/>
      <c r="AO327" s="720"/>
      <c r="AP327" s="715"/>
      <c r="AQ327" s="715"/>
      <c r="AR327" s="715"/>
      <c r="AS327" s="715"/>
      <c r="AT327" s="741"/>
      <c r="AU327" s="741"/>
      <c r="AV327" s="742"/>
      <c r="AW327" s="743"/>
      <c r="AX327" s="742"/>
      <c r="AY327" s="743"/>
      <c r="AZ327" s="721"/>
      <c r="BA327" s="721"/>
      <c r="BB327" s="742"/>
      <c r="BC327" s="743"/>
      <c r="BD327" s="742"/>
      <c r="BE327" s="743"/>
      <c r="BF327" s="721"/>
      <c r="BG327" s="721"/>
      <c r="BH327" s="715"/>
      <c r="BI327" s="721"/>
      <c r="BJ327" s="721"/>
      <c r="BK327" s="721"/>
      <c r="BL327" s="721"/>
      <c r="BM327" s="715"/>
      <c r="BN327" s="721"/>
      <c r="BO327" s="721"/>
      <c r="BP327" s="721"/>
      <c r="BQ327" s="856"/>
      <c r="BR327" s="856"/>
    </row>
    <row r="328" spans="1:70" ht="30" customHeight="1">
      <c r="A328" s="640">
        <v>320</v>
      </c>
      <c r="B328" s="721"/>
      <c r="C328" s="721"/>
      <c r="D328" s="721"/>
      <c r="E328" s="744"/>
      <c r="F328" s="959" t="str">
        <f t="shared" si="13"/>
        <v/>
      </c>
      <c r="G328" s="960" t="str">
        <f t="shared" si="14"/>
        <v/>
      </c>
      <c r="H328" s="715"/>
      <c r="I328" s="715"/>
      <c r="J328" s="741"/>
      <c r="K328" s="741"/>
      <c r="L328" s="741"/>
      <c r="M328" s="741"/>
      <c r="N328" s="723" t="str">
        <f>IF(I328="","",VLOOKUP(I328,記入シート1!$BO$2:$BP$49,2,FALSE))</f>
        <v/>
      </c>
      <c r="O328" s="741"/>
      <c r="P328" s="741"/>
      <c r="Q328" s="741"/>
      <c r="R328" s="716"/>
      <c r="S328" s="721"/>
      <c r="T328" s="715"/>
      <c r="U328" s="770"/>
      <c r="V328" s="771" t="s">
        <v>1833</v>
      </c>
      <c r="W328" s="772"/>
      <c r="X328" s="771" t="s">
        <v>1723</v>
      </c>
      <c r="Y328" s="772"/>
      <c r="Z328" s="771" t="s">
        <v>1833</v>
      </c>
      <c r="AA328" s="773"/>
      <c r="AB328" s="717"/>
      <c r="AC328" s="718"/>
      <c r="AD328" s="718"/>
      <c r="AE328" s="718"/>
      <c r="AF328" s="718"/>
      <c r="AG328" s="718"/>
      <c r="AH328" s="718"/>
      <c r="AI328" s="719"/>
      <c r="AJ328" s="715"/>
      <c r="AK328" s="723" t="str">
        <f t="shared" si="15"/>
        <v/>
      </c>
      <c r="AL328" s="720"/>
      <c r="AM328" s="720"/>
      <c r="AN328" s="720"/>
      <c r="AO328" s="720"/>
      <c r="AP328" s="715"/>
      <c r="AQ328" s="715"/>
      <c r="AR328" s="715"/>
      <c r="AS328" s="715"/>
      <c r="AT328" s="741"/>
      <c r="AU328" s="741"/>
      <c r="AV328" s="742"/>
      <c r="AW328" s="743"/>
      <c r="AX328" s="742"/>
      <c r="AY328" s="743"/>
      <c r="AZ328" s="721"/>
      <c r="BA328" s="721"/>
      <c r="BB328" s="742"/>
      <c r="BC328" s="743"/>
      <c r="BD328" s="742"/>
      <c r="BE328" s="743"/>
      <c r="BF328" s="721"/>
      <c r="BG328" s="721"/>
      <c r="BH328" s="715"/>
      <c r="BI328" s="721"/>
      <c r="BJ328" s="721"/>
      <c r="BK328" s="721"/>
      <c r="BL328" s="721"/>
      <c r="BM328" s="715"/>
      <c r="BN328" s="721"/>
      <c r="BO328" s="721"/>
      <c r="BP328" s="721"/>
      <c r="BQ328" s="856"/>
      <c r="BR328" s="856"/>
    </row>
    <row r="329" spans="1:70" ht="30" customHeight="1">
      <c r="A329" s="640">
        <v>321</v>
      </c>
      <c r="B329" s="721"/>
      <c r="C329" s="721"/>
      <c r="D329" s="721"/>
      <c r="E329" s="744"/>
      <c r="F329" s="959" t="str">
        <f t="shared" si="13"/>
        <v/>
      </c>
      <c r="G329" s="960" t="str">
        <f t="shared" si="14"/>
        <v/>
      </c>
      <c r="H329" s="715"/>
      <c r="I329" s="715"/>
      <c r="J329" s="741"/>
      <c r="K329" s="741"/>
      <c r="L329" s="741"/>
      <c r="M329" s="741"/>
      <c r="N329" s="723" t="str">
        <f>IF(I329="","",VLOOKUP(I329,記入シート1!$BO$2:$BP$49,2,FALSE))</f>
        <v/>
      </c>
      <c r="O329" s="741"/>
      <c r="P329" s="741"/>
      <c r="Q329" s="741"/>
      <c r="R329" s="716"/>
      <c r="S329" s="721"/>
      <c r="T329" s="715"/>
      <c r="U329" s="770"/>
      <c r="V329" s="771" t="s">
        <v>1833</v>
      </c>
      <c r="W329" s="772"/>
      <c r="X329" s="771" t="s">
        <v>1723</v>
      </c>
      <c r="Y329" s="772"/>
      <c r="Z329" s="771" t="s">
        <v>1833</v>
      </c>
      <c r="AA329" s="773"/>
      <c r="AB329" s="717"/>
      <c r="AC329" s="718"/>
      <c r="AD329" s="718"/>
      <c r="AE329" s="718"/>
      <c r="AF329" s="718"/>
      <c r="AG329" s="718"/>
      <c r="AH329" s="718"/>
      <c r="AI329" s="719"/>
      <c r="AJ329" s="715"/>
      <c r="AK329" s="723" t="str">
        <f t="shared" si="15"/>
        <v/>
      </c>
      <c r="AL329" s="720"/>
      <c r="AM329" s="720"/>
      <c r="AN329" s="720"/>
      <c r="AO329" s="720"/>
      <c r="AP329" s="715"/>
      <c r="AQ329" s="715"/>
      <c r="AR329" s="715"/>
      <c r="AS329" s="715"/>
      <c r="AT329" s="741"/>
      <c r="AU329" s="741"/>
      <c r="AV329" s="742"/>
      <c r="AW329" s="743"/>
      <c r="AX329" s="742"/>
      <c r="AY329" s="743"/>
      <c r="AZ329" s="721"/>
      <c r="BA329" s="721"/>
      <c r="BB329" s="742"/>
      <c r="BC329" s="743"/>
      <c r="BD329" s="742"/>
      <c r="BE329" s="743"/>
      <c r="BF329" s="721"/>
      <c r="BG329" s="721"/>
      <c r="BH329" s="715"/>
      <c r="BI329" s="721"/>
      <c r="BJ329" s="721"/>
      <c r="BK329" s="721"/>
      <c r="BL329" s="721"/>
      <c r="BM329" s="715"/>
      <c r="BN329" s="721"/>
      <c r="BO329" s="721"/>
      <c r="BP329" s="721"/>
      <c r="BQ329" s="856"/>
      <c r="BR329" s="856"/>
    </row>
    <row r="330" spans="1:70" ht="30" customHeight="1">
      <c r="A330" s="640">
        <v>322</v>
      </c>
      <c r="B330" s="721"/>
      <c r="C330" s="721"/>
      <c r="D330" s="721"/>
      <c r="E330" s="744"/>
      <c r="F330" s="959" t="str">
        <f t="shared" si="13"/>
        <v/>
      </c>
      <c r="G330" s="960" t="str">
        <f t="shared" si="14"/>
        <v/>
      </c>
      <c r="H330" s="715"/>
      <c r="I330" s="715"/>
      <c r="J330" s="741"/>
      <c r="K330" s="741"/>
      <c r="L330" s="741"/>
      <c r="M330" s="741"/>
      <c r="N330" s="723" t="str">
        <f>IF(I330="","",VLOOKUP(I330,記入シート1!$BO$2:$BP$49,2,FALSE))</f>
        <v/>
      </c>
      <c r="O330" s="741"/>
      <c r="P330" s="741"/>
      <c r="Q330" s="741"/>
      <c r="R330" s="716"/>
      <c r="S330" s="721"/>
      <c r="T330" s="715"/>
      <c r="U330" s="770"/>
      <c r="V330" s="771" t="s">
        <v>1833</v>
      </c>
      <c r="W330" s="772"/>
      <c r="X330" s="771" t="s">
        <v>1723</v>
      </c>
      <c r="Y330" s="772"/>
      <c r="Z330" s="771" t="s">
        <v>1833</v>
      </c>
      <c r="AA330" s="773"/>
      <c r="AB330" s="717"/>
      <c r="AC330" s="718"/>
      <c r="AD330" s="718"/>
      <c r="AE330" s="718"/>
      <c r="AF330" s="718"/>
      <c r="AG330" s="718"/>
      <c r="AH330" s="718"/>
      <c r="AI330" s="719"/>
      <c r="AJ330" s="715"/>
      <c r="AK330" s="723" t="str">
        <f t="shared" si="15"/>
        <v/>
      </c>
      <c r="AL330" s="720"/>
      <c r="AM330" s="720"/>
      <c r="AN330" s="720"/>
      <c r="AO330" s="720"/>
      <c r="AP330" s="715"/>
      <c r="AQ330" s="715"/>
      <c r="AR330" s="715"/>
      <c r="AS330" s="715"/>
      <c r="AT330" s="741"/>
      <c r="AU330" s="741"/>
      <c r="AV330" s="742"/>
      <c r="AW330" s="743"/>
      <c r="AX330" s="742"/>
      <c r="AY330" s="743"/>
      <c r="AZ330" s="721"/>
      <c r="BA330" s="721"/>
      <c r="BB330" s="742"/>
      <c r="BC330" s="743"/>
      <c r="BD330" s="742"/>
      <c r="BE330" s="743"/>
      <c r="BF330" s="721"/>
      <c r="BG330" s="721"/>
      <c r="BH330" s="715"/>
      <c r="BI330" s="721"/>
      <c r="BJ330" s="721"/>
      <c r="BK330" s="721"/>
      <c r="BL330" s="721"/>
      <c r="BM330" s="715"/>
      <c r="BN330" s="721"/>
      <c r="BO330" s="721"/>
      <c r="BP330" s="721"/>
      <c r="BQ330" s="856"/>
      <c r="BR330" s="856"/>
    </row>
    <row r="331" spans="1:70" ht="30" customHeight="1">
      <c r="A331" s="640">
        <v>323</v>
      </c>
      <c r="B331" s="721"/>
      <c r="C331" s="721"/>
      <c r="D331" s="721"/>
      <c r="E331" s="744"/>
      <c r="F331" s="959" t="str">
        <f t="shared" ref="F331:F394" si="16">IF(B331="","",F$9)</f>
        <v/>
      </c>
      <c r="G331" s="960" t="str">
        <f t="shared" ref="G331:G394" si="17">IF(B331="","",G$9)</f>
        <v/>
      </c>
      <c r="H331" s="715"/>
      <c r="I331" s="715"/>
      <c r="J331" s="741"/>
      <c r="K331" s="741"/>
      <c r="L331" s="741"/>
      <c r="M331" s="741"/>
      <c r="N331" s="723" t="str">
        <f>IF(I331="","",VLOOKUP(I331,記入シート1!$BO$2:$BP$49,2,FALSE))</f>
        <v/>
      </c>
      <c r="O331" s="741"/>
      <c r="P331" s="741"/>
      <c r="Q331" s="741"/>
      <c r="R331" s="716"/>
      <c r="S331" s="721"/>
      <c r="T331" s="715"/>
      <c r="U331" s="770"/>
      <c r="V331" s="771" t="s">
        <v>1833</v>
      </c>
      <c r="W331" s="772"/>
      <c r="X331" s="771" t="s">
        <v>1723</v>
      </c>
      <c r="Y331" s="772"/>
      <c r="Z331" s="771" t="s">
        <v>1833</v>
      </c>
      <c r="AA331" s="773"/>
      <c r="AB331" s="717"/>
      <c r="AC331" s="718"/>
      <c r="AD331" s="718"/>
      <c r="AE331" s="718"/>
      <c r="AF331" s="718"/>
      <c r="AG331" s="718"/>
      <c r="AH331" s="718"/>
      <c r="AI331" s="719"/>
      <c r="AJ331" s="715"/>
      <c r="AK331" s="723" t="str">
        <f t="shared" si="15"/>
        <v/>
      </c>
      <c r="AL331" s="720"/>
      <c r="AM331" s="720"/>
      <c r="AN331" s="720"/>
      <c r="AO331" s="720"/>
      <c r="AP331" s="715"/>
      <c r="AQ331" s="715"/>
      <c r="AR331" s="715"/>
      <c r="AS331" s="715"/>
      <c r="AT331" s="741"/>
      <c r="AU331" s="741"/>
      <c r="AV331" s="742"/>
      <c r="AW331" s="743"/>
      <c r="AX331" s="742"/>
      <c r="AY331" s="743"/>
      <c r="AZ331" s="721"/>
      <c r="BA331" s="721"/>
      <c r="BB331" s="742"/>
      <c r="BC331" s="743"/>
      <c r="BD331" s="742"/>
      <c r="BE331" s="743"/>
      <c r="BF331" s="721"/>
      <c r="BG331" s="721"/>
      <c r="BH331" s="715"/>
      <c r="BI331" s="721"/>
      <c r="BJ331" s="721"/>
      <c r="BK331" s="721"/>
      <c r="BL331" s="721"/>
      <c r="BM331" s="715"/>
      <c r="BN331" s="721"/>
      <c r="BO331" s="721"/>
      <c r="BP331" s="721"/>
      <c r="BQ331" s="856"/>
      <c r="BR331" s="856"/>
    </row>
    <row r="332" spans="1:70" ht="30" customHeight="1">
      <c r="A332" s="640">
        <v>324</v>
      </c>
      <c r="B332" s="721"/>
      <c r="C332" s="721"/>
      <c r="D332" s="721"/>
      <c r="E332" s="744"/>
      <c r="F332" s="959" t="str">
        <f t="shared" si="16"/>
        <v/>
      </c>
      <c r="G332" s="960" t="str">
        <f t="shared" si="17"/>
        <v/>
      </c>
      <c r="H332" s="715"/>
      <c r="I332" s="715"/>
      <c r="J332" s="741"/>
      <c r="K332" s="741"/>
      <c r="L332" s="741"/>
      <c r="M332" s="741"/>
      <c r="N332" s="723" t="str">
        <f>IF(I332="","",VLOOKUP(I332,記入シート1!$BO$2:$BP$49,2,FALSE))</f>
        <v/>
      </c>
      <c r="O332" s="741"/>
      <c r="P332" s="741"/>
      <c r="Q332" s="741"/>
      <c r="R332" s="716"/>
      <c r="S332" s="721"/>
      <c r="T332" s="715"/>
      <c r="U332" s="770"/>
      <c r="V332" s="771" t="s">
        <v>1833</v>
      </c>
      <c r="W332" s="772"/>
      <c r="X332" s="771" t="s">
        <v>1723</v>
      </c>
      <c r="Y332" s="772"/>
      <c r="Z332" s="771" t="s">
        <v>1833</v>
      </c>
      <c r="AA332" s="773"/>
      <c r="AB332" s="717"/>
      <c r="AC332" s="718"/>
      <c r="AD332" s="718"/>
      <c r="AE332" s="718"/>
      <c r="AF332" s="718"/>
      <c r="AG332" s="718"/>
      <c r="AH332" s="718"/>
      <c r="AI332" s="719"/>
      <c r="AJ332" s="715"/>
      <c r="AK332" s="723" t="str">
        <f t="shared" si="15"/>
        <v/>
      </c>
      <c r="AL332" s="720"/>
      <c r="AM332" s="720"/>
      <c r="AN332" s="720"/>
      <c r="AO332" s="720"/>
      <c r="AP332" s="715"/>
      <c r="AQ332" s="715"/>
      <c r="AR332" s="715"/>
      <c r="AS332" s="715"/>
      <c r="AT332" s="741"/>
      <c r="AU332" s="741"/>
      <c r="AV332" s="742"/>
      <c r="AW332" s="743"/>
      <c r="AX332" s="742"/>
      <c r="AY332" s="743"/>
      <c r="AZ332" s="721"/>
      <c r="BA332" s="721"/>
      <c r="BB332" s="742"/>
      <c r="BC332" s="743"/>
      <c r="BD332" s="742"/>
      <c r="BE332" s="743"/>
      <c r="BF332" s="721"/>
      <c r="BG332" s="721"/>
      <c r="BH332" s="715"/>
      <c r="BI332" s="721"/>
      <c r="BJ332" s="721"/>
      <c r="BK332" s="721"/>
      <c r="BL332" s="721"/>
      <c r="BM332" s="715"/>
      <c r="BN332" s="721"/>
      <c r="BO332" s="721"/>
      <c r="BP332" s="721"/>
      <c r="BQ332" s="856"/>
      <c r="BR332" s="856"/>
    </row>
    <row r="333" spans="1:70" ht="30" customHeight="1">
      <c r="A333" s="640">
        <v>325</v>
      </c>
      <c r="B333" s="721"/>
      <c r="C333" s="721"/>
      <c r="D333" s="721"/>
      <c r="E333" s="744"/>
      <c r="F333" s="959" t="str">
        <f t="shared" si="16"/>
        <v/>
      </c>
      <c r="G333" s="960" t="str">
        <f t="shared" si="17"/>
        <v/>
      </c>
      <c r="H333" s="715"/>
      <c r="I333" s="715"/>
      <c r="J333" s="741"/>
      <c r="K333" s="741"/>
      <c r="L333" s="741"/>
      <c r="M333" s="741"/>
      <c r="N333" s="723" t="str">
        <f>IF(I333="","",VLOOKUP(I333,記入シート1!$BO$2:$BP$49,2,FALSE))</f>
        <v/>
      </c>
      <c r="O333" s="741"/>
      <c r="P333" s="741"/>
      <c r="Q333" s="741"/>
      <c r="R333" s="716"/>
      <c r="S333" s="721"/>
      <c r="T333" s="715"/>
      <c r="U333" s="770"/>
      <c r="V333" s="771" t="s">
        <v>1833</v>
      </c>
      <c r="W333" s="772"/>
      <c r="X333" s="771" t="s">
        <v>1723</v>
      </c>
      <c r="Y333" s="772"/>
      <c r="Z333" s="771" t="s">
        <v>1833</v>
      </c>
      <c r="AA333" s="773"/>
      <c r="AB333" s="717"/>
      <c r="AC333" s="718"/>
      <c r="AD333" s="718"/>
      <c r="AE333" s="718"/>
      <c r="AF333" s="718"/>
      <c r="AG333" s="718"/>
      <c r="AH333" s="718"/>
      <c r="AI333" s="719"/>
      <c r="AJ333" s="715"/>
      <c r="AK333" s="723" t="str">
        <f t="shared" si="15"/>
        <v/>
      </c>
      <c r="AL333" s="720"/>
      <c r="AM333" s="720"/>
      <c r="AN333" s="720"/>
      <c r="AO333" s="720"/>
      <c r="AP333" s="715"/>
      <c r="AQ333" s="715"/>
      <c r="AR333" s="715"/>
      <c r="AS333" s="715"/>
      <c r="AT333" s="741"/>
      <c r="AU333" s="741"/>
      <c r="AV333" s="742"/>
      <c r="AW333" s="743"/>
      <c r="AX333" s="742"/>
      <c r="AY333" s="743"/>
      <c r="AZ333" s="721"/>
      <c r="BA333" s="721"/>
      <c r="BB333" s="742"/>
      <c r="BC333" s="743"/>
      <c r="BD333" s="742"/>
      <c r="BE333" s="743"/>
      <c r="BF333" s="721"/>
      <c r="BG333" s="721"/>
      <c r="BH333" s="715"/>
      <c r="BI333" s="721"/>
      <c r="BJ333" s="721"/>
      <c r="BK333" s="721"/>
      <c r="BL333" s="721"/>
      <c r="BM333" s="715"/>
      <c r="BN333" s="721"/>
      <c r="BO333" s="721"/>
      <c r="BP333" s="721"/>
      <c r="BQ333" s="856"/>
      <c r="BR333" s="856"/>
    </row>
    <row r="334" spans="1:70" ht="30" customHeight="1">
      <c r="A334" s="640">
        <v>326</v>
      </c>
      <c r="B334" s="721"/>
      <c r="C334" s="721"/>
      <c r="D334" s="721"/>
      <c r="E334" s="744"/>
      <c r="F334" s="959" t="str">
        <f t="shared" si="16"/>
        <v/>
      </c>
      <c r="G334" s="960" t="str">
        <f t="shared" si="17"/>
        <v/>
      </c>
      <c r="H334" s="715"/>
      <c r="I334" s="715"/>
      <c r="J334" s="741"/>
      <c r="K334" s="741"/>
      <c r="L334" s="741"/>
      <c r="M334" s="741"/>
      <c r="N334" s="723" t="str">
        <f>IF(I334="","",VLOOKUP(I334,記入シート1!$BO$2:$BP$49,2,FALSE))</f>
        <v/>
      </c>
      <c r="O334" s="741"/>
      <c r="P334" s="741"/>
      <c r="Q334" s="741"/>
      <c r="R334" s="716"/>
      <c r="S334" s="721"/>
      <c r="T334" s="715"/>
      <c r="U334" s="770"/>
      <c r="V334" s="771" t="s">
        <v>1833</v>
      </c>
      <c r="W334" s="772"/>
      <c r="X334" s="771" t="s">
        <v>1723</v>
      </c>
      <c r="Y334" s="772"/>
      <c r="Z334" s="771" t="s">
        <v>1833</v>
      </c>
      <c r="AA334" s="773"/>
      <c r="AB334" s="717"/>
      <c r="AC334" s="718"/>
      <c r="AD334" s="718"/>
      <c r="AE334" s="718"/>
      <c r="AF334" s="718"/>
      <c r="AG334" s="718"/>
      <c r="AH334" s="718"/>
      <c r="AI334" s="719"/>
      <c r="AJ334" s="715"/>
      <c r="AK334" s="723" t="str">
        <f t="shared" si="15"/>
        <v/>
      </c>
      <c r="AL334" s="720"/>
      <c r="AM334" s="720"/>
      <c r="AN334" s="720"/>
      <c r="AO334" s="720"/>
      <c r="AP334" s="715"/>
      <c r="AQ334" s="715"/>
      <c r="AR334" s="715"/>
      <c r="AS334" s="715"/>
      <c r="AT334" s="741"/>
      <c r="AU334" s="741"/>
      <c r="AV334" s="742"/>
      <c r="AW334" s="743"/>
      <c r="AX334" s="742"/>
      <c r="AY334" s="743"/>
      <c r="AZ334" s="721"/>
      <c r="BA334" s="721"/>
      <c r="BB334" s="742"/>
      <c r="BC334" s="743"/>
      <c r="BD334" s="742"/>
      <c r="BE334" s="743"/>
      <c r="BF334" s="721"/>
      <c r="BG334" s="721"/>
      <c r="BH334" s="715"/>
      <c r="BI334" s="721"/>
      <c r="BJ334" s="721"/>
      <c r="BK334" s="721"/>
      <c r="BL334" s="721"/>
      <c r="BM334" s="715"/>
      <c r="BN334" s="721"/>
      <c r="BO334" s="721"/>
      <c r="BP334" s="721"/>
      <c r="BQ334" s="856"/>
      <c r="BR334" s="856"/>
    </row>
    <row r="335" spans="1:70" ht="30" customHeight="1">
      <c r="A335" s="640">
        <v>327</v>
      </c>
      <c r="B335" s="721"/>
      <c r="C335" s="721"/>
      <c r="D335" s="721"/>
      <c r="E335" s="744"/>
      <c r="F335" s="959" t="str">
        <f t="shared" si="16"/>
        <v/>
      </c>
      <c r="G335" s="960" t="str">
        <f t="shared" si="17"/>
        <v/>
      </c>
      <c r="H335" s="715"/>
      <c r="I335" s="715"/>
      <c r="J335" s="741"/>
      <c r="K335" s="741"/>
      <c r="L335" s="741"/>
      <c r="M335" s="741"/>
      <c r="N335" s="723" t="str">
        <f>IF(I335="","",VLOOKUP(I335,記入シート1!$BO$2:$BP$49,2,FALSE))</f>
        <v/>
      </c>
      <c r="O335" s="741"/>
      <c r="P335" s="741"/>
      <c r="Q335" s="741"/>
      <c r="R335" s="716"/>
      <c r="S335" s="721"/>
      <c r="T335" s="715"/>
      <c r="U335" s="770"/>
      <c r="V335" s="771" t="s">
        <v>1833</v>
      </c>
      <c r="W335" s="772"/>
      <c r="X335" s="771" t="s">
        <v>1723</v>
      </c>
      <c r="Y335" s="772"/>
      <c r="Z335" s="771" t="s">
        <v>1833</v>
      </c>
      <c r="AA335" s="773"/>
      <c r="AB335" s="717"/>
      <c r="AC335" s="718"/>
      <c r="AD335" s="718"/>
      <c r="AE335" s="718"/>
      <c r="AF335" s="718"/>
      <c r="AG335" s="718"/>
      <c r="AH335" s="718"/>
      <c r="AI335" s="719"/>
      <c r="AJ335" s="715"/>
      <c r="AK335" s="723" t="str">
        <f t="shared" si="15"/>
        <v/>
      </c>
      <c r="AL335" s="720"/>
      <c r="AM335" s="720"/>
      <c r="AN335" s="720"/>
      <c r="AO335" s="720"/>
      <c r="AP335" s="715"/>
      <c r="AQ335" s="715"/>
      <c r="AR335" s="715"/>
      <c r="AS335" s="715"/>
      <c r="AT335" s="741"/>
      <c r="AU335" s="741"/>
      <c r="AV335" s="742"/>
      <c r="AW335" s="743"/>
      <c r="AX335" s="742"/>
      <c r="AY335" s="743"/>
      <c r="AZ335" s="721"/>
      <c r="BA335" s="721"/>
      <c r="BB335" s="742"/>
      <c r="BC335" s="743"/>
      <c r="BD335" s="742"/>
      <c r="BE335" s="743"/>
      <c r="BF335" s="721"/>
      <c r="BG335" s="721"/>
      <c r="BH335" s="715"/>
      <c r="BI335" s="721"/>
      <c r="BJ335" s="721"/>
      <c r="BK335" s="721"/>
      <c r="BL335" s="721"/>
      <c r="BM335" s="715"/>
      <c r="BN335" s="721"/>
      <c r="BO335" s="721"/>
      <c r="BP335" s="721"/>
      <c r="BQ335" s="856"/>
      <c r="BR335" s="856"/>
    </row>
    <row r="336" spans="1:70" ht="30" customHeight="1">
      <c r="A336" s="640">
        <v>328</v>
      </c>
      <c r="B336" s="721"/>
      <c r="C336" s="721"/>
      <c r="D336" s="721"/>
      <c r="E336" s="744"/>
      <c r="F336" s="959" t="str">
        <f t="shared" si="16"/>
        <v/>
      </c>
      <c r="G336" s="960" t="str">
        <f t="shared" si="17"/>
        <v/>
      </c>
      <c r="H336" s="715"/>
      <c r="I336" s="715"/>
      <c r="J336" s="741"/>
      <c r="K336" s="741"/>
      <c r="L336" s="741"/>
      <c r="M336" s="741"/>
      <c r="N336" s="723" t="str">
        <f>IF(I336="","",VLOOKUP(I336,記入シート1!$BO$2:$BP$49,2,FALSE))</f>
        <v/>
      </c>
      <c r="O336" s="741"/>
      <c r="P336" s="741"/>
      <c r="Q336" s="741"/>
      <c r="R336" s="716"/>
      <c r="S336" s="721"/>
      <c r="T336" s="715"/>
      <c r="U336" s="770"/>
      <c r="V336" s="771" t="s">
        <v>1833</v>
      </c>
      <c r="W336" s="772"/>
      <c r="X336" s="771" t="s">
        <v>1723</v>
      </c>
      <c r="Y336" s="772"/>
      <c r="Z336" s="771" t="s">
        <v>1833</v>
      </c>
      <c r="AA336" s="773"/>
      <c r="AB336" s="717"/>
      <c r="AC336" s="718"/>
      <c r="AD336" s="718"/>
      <c r="AE336" s="718"/>
      <c r="AF336" s="718"/>
      <c r="AG336" s="718"/>
      <c r="AH336" s="718"/>
      <c r="AI336" s="719"/>
      <c r="AJ336" s="715"/>
      <c r="AK336" s="723" t="str">
        <f t="shared" si="15"/>
        <v/>
      </c>
      <c r="AL336" s="720"/>
      <c r="AM336" s="720"/>
      <c r="AN336" s="720"/>
      <c r="AO336" s="720"/>
      <c r="AP336" s="715"/>
      <c r="AQ336" s="715"/>
      <c r="AR336" s="715"/>
      <c r="AS336" s="715"/>
      <c r="AT336" s="741"/>
      <c r="AU336" s="741"/>
      <c r="AV336" s="742"/>
      <c r="AW336" s="743"/>
      <c r="AX336" s="742"/>
      <c r="AY336" s="743"/>
      <c r="AZ336" s="721"/>
      <c r="BA336" s="721"/>
      <c r="BB336" s="742"/>
      <c r="BC336" s="743"/>
      <c r="BD336" s="742"/>
      <c r="BE336" s="743"/>
      <c r="BF336" s="721"/>
      <c r="BG336" s="721"/>
      <c r="BH336" s="715"/>
      <c r="BI336" s="721"/>
      <c r="BJ336" s="721"/>
      <c r="BK336" s="721"/>
      <c r="BL336" s="721"/>
      <c r="BM336" s="715"/>
      <c r="BN336" s="721"/>
      <c r="BO336" s="721"/>
      <c r="BP336" s="721"/>
      <c r="BQ336" s="856"/>
      <c r="BR336" s="856"/>
    </row>
    <row r="337" spans="1:70" ht="30" customHeight="1">
      <c r="A337" s="640">
        <v>329</v>
      </c>
      <c r="B337" s="721"/>
      <c r="C337" s="721"/>
      <c r="D337" s="721"/>
      <c r="E337" s="744"/>
      <c r="F337" s="959" t="str">
        <f t="shared" si="16"/>
        <v/>
      </c>
      <c r="G337" s="960" t="str">
        <f t="shared" si="17"/>
        <v/>
      </c>
      <c r="H337" s="715"/>
      <c r="I337" s="715"/>
      <c r="J337" s="741"/>
      <c r="K337" s="741"/>
      <c r="L337" s="741"/>
      <c r="M337" s="741"/>
      <c r="N337" s="723" t="str">
        <f>IF(I337="","",VLOOKUP(I337,記入シート1!$BO$2:$BP$49,2,FALSE))</f>
        <v/>
      </c>
      <c r="O337" s="741"/>
      <c r="P337" s="741"/>
      <c r="Q337" s="741"/>
      <c r="R337" s="716"/>
      <c r="S337" s="721"/>
      <c r="T337" s="715"/>
      <c r="U337" s="770"/>
      <c r="V337" s="771" t="s">
        <v>1833</v>
      </c>
      <c r="W337" s="772"/>
      <c r="X337" s="771" t="s">
        <v>1723</v>
      </c>
      <c r="Y337" s="772"/>
      <c r="Z337" s="771" t="s">
        <v>1833</v>
      </c>
      <c r="AA337" s="773"/>
      <c r="AB337" s="717"/>
      <c r="AC337" s="718"/>
      <c r="AD337" s="718"/>
      <c r="AE337" s="718"/>
      <c r="AF337" s="718"/>
      <c r="AG337" s="718"/>
      <c r="AH337" s="718"/>
      <c r="AI337" s="719"/>
      <c r="AJ337" s="715"/>
      <c r="AK337" s="723" t="str">
        <f t="shared" ref="AK337:AK400" si="18">IF(B337="","",AK$9)</f>
        <v/>
      </c>
      <c r="AL337" s="720"/>
      <c r="AM337" s="720"/>
      <c r="AN337" s="720"/>
      <c r="AO337" s="720"/>
      <c r="AP337" s="715"/>
      <c r="AQ337" s="715"/>
      <c r="AR337" s="715"/>
      <c r="AS337" s="715"/>
      <c r="AT337" s="741"/>
      <c r="AU337" s="741"/>
      <c r="AV337" s="742"/>
      <c r="AW337" s="743"/>
      <c r="AX337" s="742"/>
      <c r="AY337" s="743"/>
      <c r="AZ337" s="721"/>
      <c r="BA337" s="721"/>
      <c r="BB337" s="742"/>
      <c r="BC337" s="743"/>
      <c r="BD337" s="742"/>
      <c r="BE337" s="743"/>
      <c r="BF337" s="721"/>
      <c r="BG337" s="721"/>
      <c r="BH337" s="715"/>
      <c r="BI337" s="721"/>
      <c r="BJ337" s="721"/>
      <c r="BK337" s="721"/>
      <c r="BL337" s="721"/>
      <c r="BM337" s="715"/>
      <c r="BN337" s="721"/>
      <c r="BO337" s="721"/>
      <c r="BP337" s="721"/>
      <c r="BQ337" s="856"/>
      <c r="BR337" s="856"/>
    </row>
    <row r="338" spans="1:70" ht="30" customHeight="1">
      <c r="A338" s="640">
        <v>330</v>
      </c>
      <c r="B338" s="721"/>
      <c r="C338" s="721"/>
      <c r="D338" s="721"/>
      <c r="E338" s="744"/>
      <c r="F338" s="959" t="str">
        <f t="shared" si="16"/>
        <v/>
      </c>
      <c r="G338" s="960" t="str">
        <f t="shared" si="17"/>
        <v/>
      </c>
      <c r="H338" s="715"/>
      <c r="I338" s="715"/>
      <c r="J338" s="741"/>
      <c r="K338" s="741"/>
      <c r="L338" s="741"/>
      <c r="M338" s="741"/>
      <c r="N338" s="723" t="str">
        <f>IF(I338="","",VLOOKUP(I338,記入シート1!$BO$2:$BP$49,2,FALSE))</f>
        <v/>
      </c>
      <c r="O338" s="741"/>
      <c r="P338" s="741"/>
      <c r="Q338" s="741"/>
      <c r="R338" s="716"/>
      <c r="S338" s="721"/>
      <c r="T338" s="715"/>
      <c r="U338" s="770"/>
      <c r="V338" s="771" t="s">
        <v>1833</v>
      </c>
      <c r="W338" s="772"/>
      <c r="X338" s="771" t="s">
        <v>1723</v>
      </c>
      <c r="Y338" s="772"/>
      <c r="Z338" s="771" t="s">
        <v>1833</v>
      </c>
      <c r="AA338" s="773"/>
      <c r="AB338" s="717"/>
      <c r="AC338" s="718"/>
      <c r="AD338" s="718"/>
      <c r="AE338" s="718"/>
      <c r="AF338" s="718"/>
      <c r="AG338" s="718"/>
      <c r="AH338" s="718"/>
      <c r="AI338" s="719"/>
      <c r="AJ338" s="715"/>
      <c r="AK338" s="723" t="str">
        <f t="shared" si="18"/>
        <v/>
      </c>
      <c r="AL338" s="720"/>
      <c r="AM338" s="720"/>
      <c r="AN338" s="720"/>
      <c r="AO338" s="720"/>
      <c r="AP338" s="715"/>
      <c r="AQ338" s="715"/>
      <c r="AR338" s="715"/>
      <c r="AS338" s="715"/>
      <c r="AT338" s="741"/>
      <c r="AU338" s="741"/>
      <c r="AV338" s="742"/>
      <c r="AW338" s="743"/>
      <c r="AX338" s="742"/>
      <c r="AY338" s="743"/>
      <c r="AZ338" s="721"/>
      <c r="BA338" s="721"/>
      <c r="BB338" s="742"/>
      <c r="BC338" s="743"/>
      <c r="BD338" s="742"/>
      <c r="BE338" s="743"/>
      <c r="BF338" s="721"/>
      <c r="BG338" s="721"/>
      <c r="BH338" s="715"/>
      <c r="BI338" s="721"/>
      <c r="BJ338" s="721"/>
      <c r="BK338" s="721"/>
      <c r="BL338" s="721"/>
      <c r="BM338" s="715"/>
      <c r="BN338" s="721"/>
      <c r="BO338" s="721"/>
      <c r="BP338" s="721"/>
      <c r="BQ338" s="856"/>
      <c r="BR338" s="856"/>
    </row>
    <row r="339" spans="1:70" ht="30" customHeight="1">
      <c r="A339" s="640">
        <v>331</v>
      </c>
      <c r="B339" s="721"/>
      <c r="C339" s="721"/>
      <c r="D339" s="721"/>
      <c r="E339" s="744"/>
      <c r="F339" s="959" t="str">
        <f t="shared" si="16"/>
        <v/>
      </c>
      <c r="G339" s="960" t="str">
        <f t="shared" si="17"/>
        <v/>
      </c>
      <c r="H339" s="715"/>
      <c r="I339" s="715"/>
      <c r="J339" s="741"/>
      <c r="K339" s="741"/>
      <c r="L339" s="741"/>
      <c r="M339" s="741"/>
      <c r="N339" s="723" t="str">
        <f>IF(I339="","",VLOOKUP(I339,記入シート1!$BO$2:$BP$49,2,FALSE))</f>
        <v/>
      </c>
      <c r="O339" s="741"/>
      <c r="P339" s="741"/>
      <c r="Q339" s="741"/>
      <c r="R339" s="716"/>
      <c r="S339" s="721"/>
      <c r="T339" s="715"/>
      <c r="U339" s="770"/>
      <c r="V339" s="771" t="s">
        <v>1833</v>
      </c>
      <c r="W339" s="772"/>
      <c r="X339" s="771" t="s">
        <v>1723</v>
      </c>
      <c r="Y339" s="772"/>
      <c r="Z339" s="771" t="s">
        <v>1833</v>
      </c>
      <c r="AA339" s="773"/>
      <c r="AB339" s="717"/>
      <c r="AC339" s="718"/>
      <c r="AD339" s="718"/>
      <c r="AE339" s="718"/>
      <c r="AF339" s="718"/>
      <c r="AG339" s="718"/>
      <c r="AH339" s="718"/>
      <c r="AI339" s="719"/>
      <c r="AJ339" s="715"/>
      <c r="AK339" s="723" t="str">
        <f t="shared" si="18"/>
        <v/>
      </c>
      <c r="AL339" s="720"/>
      <c r="AM339" s="720"/>
      <c r="AN339" s="720"/>
      <c r="AO339" s="720"/>
      <c r="AP339" s="715"/>
      <c r="AQ339" s="715"/>
      <c r="AR339" s="715"/>
      <c r="AS339" s="715"/>
      <c r="AT339" s="741"/>
      <c r="AU339" s="741"/>
      <c r="AV339" s="742"/>
      <c r="AW339" s="743"/>
      <c r="AX339" s="742"/>
      <c r="AY339" s="743"/>
      <c r="AZ339" s="721"/>
      <c r="BA339" s="721"/>
      <c r="BB339" s="742"/>
      <c r="BC339" s="743"/>
      <c r="BD339" s="742"/>
      <c r="BE339" s="743"/>
      <c r="BF339" s="721"/>
      <c r="BG339" s="721"/>
      <c r="BH339" s="715"/>
      <c r="BI339" s="721"/>
      <c r="BJ339" s="721"/>
      <c r="BK339" s="721"/>
      <c r="BL339" s="721"/>
      <c r="BM339" s="715"/>
      <c r="BN339" s="721"/>
      <c r="BO339" s="721"/>
      <c r="BP339" s="721"/>
      <c r="BQ339" s="856"/>
      <c r="BR339" s="856"/>
    </row>
    <row r="340" spans="1:70" ht="30" customHeight="1">
      <c r="A340" s="640">
        <v>332</v>
      </c>
      <c r="B340" s="721"/>
      <c r="C340" s="721"/>
      <c r="D340" s="721"/>
      <c r="E340" s="744"/>
      <c r="F340" s="959" t="str">
        <f t="shared" si="16"/>
        <v/>
      </c>
      <c r="G340" s="960" t="str">
        <f t="shared" si="17"/>
        <v/>
      </c>
      <c r="H340" s="715"/>
      <c r="I340" s="715"/>
      <c r="J340" s="741"/>
      <c r="K340" s="741"/>
      <c r="L340" s="741"/>
      <c r="M340" s="741"/>
      <c r="N340" s="723" t="str">
        <f>IF(I340="","",VLOOKUP(I340,記入シート1!$BO$2:$BP$49,2,FALSE))</f>
        <v/>
      </c>
      <c r="O340" s="741"/>
      <c r="P340" s="741"/>
      <c r="Q340" s="741"/>
      <c r="R340" s="716"/>
      <c r="S340" s="721"/>
      <c r="T340" s="715"/>
      <c r="U340" s="770"/>
      <c r="V340" s="771" t="s">
        <v>1833</v>
      </c>
      <c r="W340" s="772"/>
      <c r="X340" s="771" t="s">
        <v>1723</v>
      </c>
      <c r="Y340" s="772"/>
      <c r="Z340" s="771" t="s">
        <v>1833</v>
      </c>
      <c r="AA340" s="773"/>
      <c r="AB340" s="717"/>
      <c r="AC340" s="718"/>
      <c r="AD340" s="718"/>
      <c r="AE340" s="718"/>
      <c r="AF340" s="718"/>
      <c r="AG340" s="718"/>
      <c r="AH340" s="718"/>
      <c r="AI340" s="719"/>
      <c r="AJ340" s="715"/>
      <c r="AK340" s="723" t="str">
        <f t="shared" si="18"/>
        <v/>
      </c>
      <c r="AL340" s="720"/>
      <c r="AM340" s="720"/>
      <c r="AN340" s="720"/>
      <c r="AO340" s="720"/>
      <c r="AP340" s="715"/>
      <c r="AQ340" s="715"/>
      <c r="AR340" s="715"/>
      <c r="AS340" s="715"/>
      <c r="AT340" s="741"/>
      <c r="AU340" s="741"/>
      <c r="AV340" s="742"/>
      <c r="AW340" s="743"/>
      <c r="AX340" s="742"/>
      <c r="AY340" s="743"/>
      <c r="AZ340" s="721"/>
      <c r="BA340" s="721"/>
      <c r="BB340" s="742"/>
      <c r="BC340" s="743"/>
      <c r="BD340" s="742"/>
      <c r="BE340" s="743"/>
      <c r="BF340" s="721"/>
      <c r="BG340" s="721"/>
      <c r="BH340" s="715"/>
      <c r="BI340" s="721"/>
      <c r="BJ340" s="721"/>
      <c r="BK340" s="721"/>
      <c r="BL340" s="721"/>
      <c r="BM340" s="715"/>
      <c r="BN340" s="721"/>
      <c r="BO340" s="721"/>
      <c r="BP340" s="721"/>
      <c r="BQ340" s="856"/>
      <c r="BR340" s="856"/>
    </row>
    <row r="341" spans="1:70" ht="30" customHeight="1">
      <c r="A341" s="640">
        <v>333</v>
      </c>
      <c r="B341" s="721"/>
      <c r="C341" s="721"/>
      <c r="D341" s="721"/>
      <c r="E341" s="744"/>
      <c r="F341" s="959" t="str">
        <f t="shared" si="16"/>
        <v/>
      </c>
      <c r="G341" s="960" t="str">
        <f t="shared" si="17"/>
        <v/>
      </c>
      <c r="H341" s="715"/>
      <c r="I341" s="715"/>
      <c r="J341" s="741"/>
      <c r="K341" s="741"/>
      <c r="L341" s="741"/>
      <c r="M341" s="741"/>
      <c r="N341" s="723" t="str">
        <f>IF(I341="","",VLOOKUP(I341,記入シート1!$BO$2:$BP$49,2,FALSE))</f>
        <v/>
      </c>
      <c r="O341" s="741"/>
      <c r="P341" s="741"/>
      <c r="Q341" s="741"/>
      <c r="R341" s="716"/>
      <c r="S341" s="721"/>
      <c r="T341" s="715"/>
      <c r="U341" s="770"/>
      <c r="V341" s="771" t="s">
        <v>1833</v>
      </c>
      <c r="W341" s="772"/>
      <c r="X341" s="771" t="s">
        <v>1723</v>
      </c>
      <c r="Y341" s="772"/>
      <c r="Z341" s="771" t="s">
        <v>1833</v>
      </c>
      <c r="AA341" s="773"/>
      <c r="AB341" s="717"/>
      <c r="AC341" s="718"/>
      <c r="AD341" s="718"/>
      <c r="AE341" s="718"/>
      <c r="AF341" s="718"/>
      <c r="AG341" s="718"/>
      <c r="AH341" s="718"/>
      <c r="AI341" s="719"/>
      <c r="AJ341" s="715"/>
      <c r="AK341" s="723" t="str">
        <f t="shared" si="18"/>
        <v/>
      </c>
      <c r="AL341" s="720"/>
      <c r="AM341" s="720"/>
      <c r="AN341" s="720"/>
      <c r="AO341" s="720"/>
      <c r="AP341" s="715"/>
      <c r="AQ341" s="715"/>
      <c r="AR341" s="715"/>
      <c r="AS341" s="715"/>
      <c r="AT341" s="741"/>
      <c r="AU341" s="741"/>
      <c r="AV341" s="742"/>
      <c r="AW341" s="743"/>
      <c r="AX341" s="742"/>
      <c r="AY341" s="743"/>
      <c r="AZ341" s="721"/>
      <c r="BA341" s="721"/>
      <c r="BB341" s="742"/>
      <c r="BC341" s="743"/>
      <c r="BD341" s="742"/>
      <c r="BE341" s="743"/>
      <c r="BF341" s="721"/>
      <c r="BG341" s="721"/>
      <c r="BH341" s="715"/>
      <c r="BI341" s="721"/>
      <c r="BJ341" s="721"/>
      <c r="BK341" s="721"/>
      <c r="BL341" s="721"/>
      <c r="BM341" s="715"/>
      <c r="BN341" s="721"/>
      <c r="BO341" s="721"/>
      <c r="BP341" s="721"/>
      <c r="BQ341" s="856"/>
      <c r="BR341" s="856"/>
    </row>
    <row r="342" spans="1:70" ht="30" customHeight="1">
      <c r="A342" s="640">
        <v>334</v>
      </c>
      <c r="B342" s="721"/>
      <c r="C342" s="721"/>
      <c r="D342" s="721"/>
      <c r="E342" s="744"/>
      <c r="F342" s="959" t="str">
        <f t="shared" si="16"/>
        <v/>
      </c>
      <c r="G342" s="960" t="str">
        <f t="shared" si="17"/>
        <v/>
      </c>
      <c r="H342" s="715"/>
      <c r="I342" s="715"/>
      <c r="J342" s="741"/>
      <c r="K342" s="741"/>
      <c r="L342" s="741"/>
      <c r="M342" s="741"/>
      <c r="N342" s="723" t="str">
        <f>IF(I342="","",VLOOKUP(I342,記入シート1!$BO$2:$BP$49,2,FALSE))</f>
        <v/>
      </c>
      <c r="O342" s="741"/>
      <c r="P342" s="741"/>
      <c r="Q342" s="741"/>
      <c r="R342" s="716"/>
      <c r="S342" s="721"/>
      <c r="T342" s="715"/>
      <c r="U342" s="770"/>
      <c r="V342" s="771" t="s">
        <v>1833</v>
      </c>
      <c r="W342" s="772"/>
      <c r="X342" s="771" t="s">
        <v>1723</v>
      </c>
      <c r="Y342" s="772"/>
      <c r="Z342" s="771" t="s">
        <v>1833</v>
      </c>
      <c r="AA342" s="773"/>
      <c r="AB342" s="717"/>
      <c r="AC342" s="718"/>
      <c r="AD342" s="718"/>
      <c r="AE342" s="718"/>
      <c r="AF342" s="718"/>
      <c r="AG342" s="718"/>
      <c r="AH342" s="718"/>
      <c r="AI342" s="719"/>
      <c r="AJ342" s="715"/>
      <c r="AK342" s="723" t="str">
        <f t="shared" si="18"/>
        <v/>
      </c>
      <c r="AL342" s="720"/>
      <c r="AM342" s="720"/>
      <c r="AN342" s="720"/>
      <c r="AO342" s="720"/>
      <c r="AP342" s="715"/>
      <c r="AQ342" s="715"/>
      <c r="AR342" s="715"/>
      <c r="AS342" s="715"/>
      <c r="AT342" s="741"/>
      <c r="AU342" s="741"/>
      <c r="AV342" s="742"/>
      <c r="AW342" s="743"/>
      <c r="AX342" s="742"/>
      <c r="AY342" s="743"/>
      <c r="AZ342" s="721"/>
      <c r="BA342" s="721"/>
      <c r="BB342" s="742"/>
      <c r="BC342" s="743"/>
      <c r="BD342" s="742"/>
      <c r="BE342" s="743"/>
      <c r="BF342" s="721"/>
      <c r="BG342" s="721"/>
      <c r="BH342" s="715"/>
      <c r="BI342" s="721"/>
      <c r="BJ342" s="721"/>
      <c r="BK342" s="721"/>
      <c r="BL342" s="721"/>
      <c r="BM342" s="715"/>
      <c r="BN342" s="721"/>
      <c r="BO342" s="721"/>
      <c r="BP342" s="721"/>
      <c r="BQ342" s="856"/>
      <c r="BR342" s="856"/>
    </row>
    <row r="343" spans="1:70" ht="30" customHeight="1">
      <c r="A343" s="640">
        <v>335</v>
      </c>
      <c r="B343" s="721"/>
      <c r="C343" s="721"/>
      <c r="D343" s="721"/>
      <c r="E343" s="744"/>
      <c r="F343" s="959" t="str">
        <f t="shared" si="16"/>
        <v/>
      </c>
      <c r="G343" s="960" t="str">
        <f t="shared" si="17"/>
        <v/>
      </c>
      <c r="H343" s="715"/>
      <c r="I343" s="715"/>
      <c r="J343" s="741"/>
      <c r="K343" s="741"/>
      <c r="L343" s="741"/>
      <c r="M343" s="741"/>
      <c r="N343" s="723" t="str">
        <f>IF(I343="","",VLOOKUP(I343,記入シート1!$BO$2:$BP$49,2,FALSE))</f>
        <v/>
      </c>
      <c r="O343" s="741"/>
      <c r="P343" s="741"/>
      <c r="Q343" s="741"/>
      <c r="R343" s="716"/>
      <c r="S343" s="721"/>
      <c r="T343" s="715"/>
      <c r="U343" s="770"/>
      <c r="V343" s="771" t="s">
        <v>1833</v>
      </c>
      <c r="W343" s="772"/>
      <c r="X343" s="771" t="s">
        <v>1723</v>
      </c>
      <c r="Y343" s="772"/>
      <c r="Z343" s="771" t="s">
        <v>1833</v>
      </c>
      <c r="AA343" s="773"/>
      <c r="AB343" s="717"/>
      <c r="AC343" s="718"/>
      <c r="AD343" s="718"/>
      <c r="AE343" s="718"/>
      <c r="AF343" s="718"/>
      <c r="AG343" s="718"/>
      <c r="AH343" s="718"/>
      <c r="AI343" s="719"/>
      <c r="AJ343" s="715"/>
      <c r="AK343" s="723" t="str">
        <f t="shared" si="18"/>
        <v/>
      </c>
      <c r="AL343" s="720"/>
      <c r="AM343" s="720"/>
      <c r="AN343" s="720"/>
      <c r="AO343" s="720"/>
      <c r="AP343" s="715"/>
      <c r="AQ343" s="715"/>
      <c r="AR343" s="715"/>
      <c r="AS343" s="715"/>
      <c r="AT343" s="741"/>
      <c r="AU343" s="741"/>
      <c r="AV343" s="742"/>
      <c r="AW343" s="743"/>
      <c r="AX343" s="742"/>
      <c r="AY343" s="743"/>
      <c r="AZ343" s="721"/>
      <c r="BA343" s="721"/>
      <c r="BB343" s="742"/>
      <c r="BC343" s="743"/>
      <c r="BD343" s="742"/>
      <c r="BE343" s="743"/>
      <c r="BF343" s="721"/>
      <c r="BG343" s="721"/>
      <c r="BH343" s="715"/>
      <c r="BI343" s="721"/>
      <c r="BJ343" s="721"/>
      <c r="BK343" s="721"/>
      <c r="BL343" s="721"/>
      <c r="BM343" s="715"/>
      <c r="BN343" s="721"/>
      <c r="BO343" s="721"/>
      <c r="BP343" s="721"/>
      <c r="BQ343" s="856"/>
      <c r="BR343" s="856"/>
    </row>
    <row r="344" spans="1:70" ht="30" customHeight="1">
      <c r="A344" s="640">
        <v>336</v>
      </c>
      <c r="B344" s="721"/>
      <c r="C344" s="721"/>
      <c r="D344" s="721"/>
      <c r="E344" s="744"/>
      <c r="F344" s="959" t="str">
        <f t="shared" si="16"/>
        <v/>
      </c>
      <c r="G344" s="960" t="str">
        <f t="shared" si="17"/>
        <v/>
      </c>
      <c r="H344" s="715"/>
      <c r="I344" s="715"/>
      <c r="J344" s="741"/>
      <c r="K344" s="741"/>
      <c r="L344" s="741"/>
      <c r="M344" s="741"/>
      <c r="N344" s="723" t="str">
        <f>IF(I344="","",VLOOKUP(I344,記入シート1!$BO$2:$BP$49,2,FALSE))</f>
        <v/>
      </c>
      <c r="O344" s="741"/>
      <c r="P344" s="741"/>
      <c r="Q344" s="741"/>
      <c r="R344" s="716"/>
      <c r="S344" s="721"/>
      <c r="T344" s="715"/>
      <c r="U344" s="770"/>
      <c r="V344" s="771" t="s">
        <v>1833</v>
      </c>
      <c r="W344" s="772"/>
      <c r="X344" s="771" t="s">
        <v>1723</v>
      </c>
      <c r="Y344" s="772"/>
      <c r="Z344" s="771" t="s">
        <v>1833</v>
      </c>
      <c r="AA344" s="773"/>
      <c r="AB344" s="717"/>
      <c r="AC344" s="718"/>
      <c r="AD344" s="718"/>
      <c r="AE344" s="718"/>
      <c r="AF344" s="718"/>
      <c r="AG344" s="718"/>
      <c r="AH344" s="718"/>
      <c r="AI344" s="719"/>
      <c r="AJ344" s="715"/>
      <c r="AK344" s="723" t="str">
        <f t="shared" si="18"/>
        <v/>
      </c>
      <c r="AL344" s="720"/>
      <c r="AM344" s="720"/>
      <c r="AN344" s="720"/>
      <c r="AO344" s="720"/>
      <c r="AP344" s="715"/>
      <c r="AQ344" s="715"/>
      <c r="AR344" s="715"/>
      <c r="AS344" s="715"/>
      <c r="AT344" s="741"/>
      <c r="AU344" s="741"/>
      <c r="AV344" s="742"/>
      <c r="AW344" s="743"/>
      <c r="AX344" s="742"/>
      <c r="AY344" s="743"/>
      <c r="AZ344" s="721"/>
      <c r="BA344" s="721"/>
      <c r="BB344" s="742"/>
      <c r="BC344" s="743"/>
      <c r="BD344" s="742"/>
      <c r="BE344" s="743"/>
      <c r="BF344" s="721"/>
      <c r="BG344" s="721"/>
      <c r="BH344" s="715"/>
      <c r="BI344" s="721"/>
      <c r="BJ344" s="721"/>
      <c r="BK344" s="721"/>
      <c r="BL344" s="721"/>
      <c r="BM344" s="715"/>
      <c r="BN344" s="721"/>
      <c r="BO344" s="721"/>
      <c r="BP344" s="721"/>
      <c r="BQ344" s="856"/>
      <c r="BR344" s="856"/>
    </row>
    <row r="345" spans="1:70" ht="30" customHeight="1">
      <c r="A345" s="640">
        <v>337</v>
      </c>
      <c r="B345" s="721"/>
      <c r="C345" s="721"/>
      <c r="D345" s="721"/>
      <c r="E345" s="744"/>
      <c r="F345" s="959" t="str">
        <f t="shared" si="16"/>
        <v/>
      </c>
      <c r="G345" s="960" t="str">
        <f t="shared" si="17"/>
        <v/>
      </c>
      <c r="H345" s="715"/>
      <c r="I345" s="715"/>
      <c r="J345" s="741"/>
      <c r="K345" s="741"/>
      <c r="L345" s="741"/>
      <c r="M345" s="741"/>
      <c r="N345" s="723" t="str">
        <f>IF(I345="","",VLOOKUP(I345,記入シート1!$BO$2:$BP$49,2,FALSE))</f>
        <v/>
      </c>
      <c r="O345" s="741"/>
      <c r="P345" s="741"/>
      <c r="Q345" s="741"/>
      <c r="R345" s="716"/>
      <c r="S345" s="721"/>
      <c r="T345" s="715"/>
      <c r="U345" s="770"/>
      <c r="V345" s="771" t="s">
        <v>1833</v>
      </c>
      <c r="W345" s="772"/>
      <c r="X345" s="771" t="s">
        <v>1723</v>
      </c>
      <c r="Y345" s="772"/>
      <c r="Z345" s="771" t="s">
        <v>1833</v>
      </c>
      <c r="AA345" s="773"/>
      <c r="AB345" s="717"/>
      <c r="AC345" s="718"/>
      <c r="AD345" s="718"/>
      <c r="AE345" s="718"/>
      <c r="AF345" s="718"/>
      <c r="AG345" s="718"/>
      <c r="AH345" s="718"/>
      <c r="AI345" s="719"/>
      <c r="AJ345" s="715"/>
      <c r="AK345" s="723" t="str">
        <f t="shared" si="18"/>
        <v/>
      </c>
      <c r="AL345" s="720"/>
      <c r="AM345" s="720"/>
      <c r="AN345" s="720"/>
      <c r="AO345" s="720"/>
      <c r="AP345" s="715"/>
      <c r="AQ345" s="715"/>
      <c r="AR345" s="715"/>
      <c r="AS345" s="715"/>
      <c r="AT345" s="741"/>
      <c r="AU345" s="741"/>
      <c r="AV345" s="742"/>
      <c r="AW345" s="743"/>
      <c r="AX345" s="742"/>
      <c r="AY345" s="743"/>
      <c r="AZ345" s="721"/>
      <c r="BA345" s="721"/>
      <c r="BB345" s="742"/>
      <c r="BC345" s="743"/>
      <c r="BD345" s="742"/>
      <c r="BE345" s="743"/>
      <c r="BF345" s="721"/>
      <c r="BG345" s="721"/>
      <c r="BH345" s="715"/>
      <c r="BI345" s="721"/>
      <c r="BJ345" s="721"/>
      <c r="BK345" s="721"/>
      <c r="BL345" s="721"/>
      <c r="BM345" s="715"/>
      <c r="BN345" s="721"/>
      <c r="BO345" s="721"/>
      <c r="BP345" s="721"/>
      <c r="BQ345" s="856"/>
      <c r="BR345" s="856"/>
    </row>
    <row r="346" spans="1:70" ht="30" customHeight="1">
      <c r="A346" s="640">
        <v>338</v>
      </c>
      <c r="B346" s="721"/>
      <c r="C346" s="721"/>
      <c r="D346" s="721"/>
      <c r="E346" s="744"/>
      <c r="F346" s="959" t="str">
        <f t="shared" si="16"/>
        <v/>
      </c>
      <c r="G346" s="960" t="str">
        <f t="shared" si="17"/>
        <v/>
      </c>
      <c r="H346" s="715"/>
      <c r="I346" s="715"/>
      <c r="J346" s="741"/>
      <c r="K346" s="741"/>
      <c r="L346" s="741"/>
      <c r="M346" s="741"/>
      <c r="N346" s="723" t="str">
        <f>IF(I346="","",VLOOKUP(I346,記入シート1!$BO$2:$BP$49,2,FALSE))</f>
        <v/>
      </c>
      <c r="O346" s="741"/>
      <c r="P346" s="741"/>
      <c r="Q346" s="741"/>
      <c r="R346" s="716"/>
      <c r="S346" s="721"/>
      <c r="T346" s="715"/>
      <c r="U346" s="770"/>
      <c r="V346" s="771" t="s">
        <v>1833</v>
      </c>
      <c r="W346" s="772"/>
      <c r="X346" s="771" t="s">
        <v>1723</v>
      </c>
      <c r="Y346" s="772"/>
      <c r="Z346" s="771" t="s">
        <v>1833</v>
      </c>
      <c r="AA346" s="773"/>
      <c r="AB346" s="717"/>
      <c r="AC346" s="718"/>
      <c r="AD346" s="718"/>
      <c r="AE346" s="718"/>
      <c r="AF346" s="718"/>
      <c r="AG346" s="718"/>
      <c r="AH346" s="718"/>
      <c r="AI346" s="719"/>
      <c r="AJ346" s="715"/>
      <c r="AK346" s="723" t="str">
        <f t="shared" si="18"/>
        <v/>
      </c>
      <c r="AL346" s="720"/>
      <c r="AM346" s="720"/>
      <c r="AN346" s="720"/>
      <c r="AO346" s="720"/>
      <c r="AP346" s="715"/>
      <c r="AQ346" s="715"/>
      <c r="AR346" s="715"/>
      <c r="AS346" s="715"/>
      <c r="AT346" s="741"/>
      <c r="AU346" s="741"/>
      <c r="AV346" s="742"/>
      <c r="AW346" s="743"/>
      <c r="AX346" s="742"/>
      <c r="AY346" s="743"/>
      <c r="AZ346" s="721"/>
      <c r="BA346" s="721"/>
      <c r="BB346" s="742"/>
      <c r="BC346" s="743"/>
      <c r="BD346" s="742"/>
      <c r="BE346" s="743"/>
      <c r="BF346" s="721"/>
      <c r="BG346" s="721"/>
      <c r="BH346" s="715"/>
      <c r="BI346" s="721"/>
      <c r="BJ346" s="721"/>
      <c r="BK346" s="721"/>
      <c r="BL346" s="721"/>
      <c r="BM346" s="715"/>
      <c r="BN346" s="721"/>
      <c r="BO346" s="721"/>
      <c r="BP346" s="721"/>
      <c r="BQ346" s="856"/>
      <c r="BR346" s="856"/>
    </row>
    <row r="347" spans="1:70" ht="30" customHeight="1">
      <c r="A347" s="640">
        <v>339</v>
      </c>
      <c r="B347" s="721"/>
      <c r="C347" s="721"/>
      <c r="D347" s="721"/>
      <c r="E347" s="744"/>
      <c r="F347" s="959" t="str">
        <f t="shared" si="16"/>
        <v/>
      </c>
      <c r="G347" s="960" t="str">
        <f t="shared" si="17"/>
        <v/>
      </c>
      <c r="H347" s="715"/>
      <c r="I347" s="715"/>
      <c r="J347" s="741"/>
      <c r="K347" s="741"/>
      <c r="L347" s="741"/>
      <c r="M347" s="741"/>
      <c r="N347" s="723" t="str">
        <f>IF(I347="","",VLOOKUP(I347,記入シート1!$BO$2:$BP$49,2,FALSE))</f>
        <v/>
      </c>
      <c r="O347" s="741"/>
      <c r="P347" s="741"/>
      <c r="Q347" s="741"/>
      <c r="R347" s="716"/>
      <c r="S347" s="721"/>
      <c r="T347" s="715"/>
      <c r="U347" s="770"/>
      <c r="V347" s="771" t="s">
        <v>1833</v>
      </c>
      <c r="W347" s="772"/>
      <c r="X347" s="771" t="s">
        <v>1723</v>
      </c>
      <c r="Y347" s="772"/>
      <c r="Z347" s="771" t="s">
        <v>1833</v>
      </c>
      <c r="AA347" s="773"/>
      <c r="AB347" s="717"/>
      <c r="AC347" s="718"/>
      <c r="AD347" s="718"/>
      <c r="AE347" s="718"/>
      <c r="AF347" s="718"/>
      <c r="AG347" s="718"/>
      <c r="AH347" s="718"/>
      <c r="AI347" s="719"/>
      <c r="AJ347" s="715"/>
      <c r="AK347" s="723" t="str">
        <f t="shared" si="18"/>
        <v/>
      </c>
      <c r="AL347" s="720"/>
      <c r="AM347" s="720"/>
      <c r="AN347" s="720"/>
      <c r="AO347" s="720"/>
      <c r="AP347" s="715"/>
      <c r="AQ347" s="715"/>
      <c r="AR347" s="715"/>
      <c r="AS347" s="715"/>
      <c r="AT347" s="741"/>
      <c r="AU347" s="741"/>
      <c r="AV347" s="742"/>
      <c r="AW347" s="743"/>
      <c r="AX347" s="742"/>
      <c r="AY347" s="743"/>
      <c r="AZ347" s="721"/>
      <c r="BA347" s="721"/>
      <c r="BB347" s="742"/>
      <c r="BC347" s="743"/>
      <c r="BD347" s="742"/>
      <c r="BE347" s="743"/>
      <c r="BF347" s="721"/>
      <c r="BG347" s="721"/>
      <c r="BH347" s="715"/>
      <c r="BI347" s="721"/>
      <c r="BJ347" s="721"/>
      <c r="BK347" s="721"/>
      <c r="BL347" s="721"/>
      <c r="BM347" s="715"/>
      <c r="BN347" s="721"/>
      <c r="BO347" s="721"/>
      <c r="BP347" s="721"/>
      <c r="BQ347" s="856"/>
      <c r="BR347" s="856"/>
    </row>
    <row r="348" spans="1:70" ht="30" customHeight="1">
      <c r="A348" s="640">
        <v>340</v>
      </c>
      <c r="B348" s="721"/>
      <c r="C348" s="721"/>
      <c r="D348" s="721"/>
      <c r="E348" s="744"/>
      <c r="F348" s="959" t="str">
        <f t="shared" si="16"/>
        <v/>
      </c>
      <c r="G348" s="960" t="str">
        <f t="shared" si="17"/>
        <v/>
      </c>
      <c r="H348" s="715"/>
      <c r="I348" s="715"/>
      <c r="J348" s="741"/>
      <c r="K348" s="741"/>
      <c r="L348" s="741"/>
      <c r="M348" s="741"/>
      <c r="N348" s="723" t="str">
        <f>IF(I348="","",VLOOKUP(I348,記入シート1!$BO$2:$BP$49,2,FALSE))</f>
        <v/>
      </c>
      <c r="O348" s="741"/>
      <c r="P348" s="741"/>
      <c r="Q348" s="741"/>
      <c r="R348" s="716"/>
      <c r="S348" s="721"/>
      <c r="T348" s="715"/>
      <c r="U348" s="770"/>
      <c r="V348" s="771" t="s">
        <v>1833</v>
      </c>
      <c r="W348" s="772"/>
      <c r="X348" s="771" t="s">
        <v>1723</v>
      </c>
      <c r="Y348" s="772"/>
      <c r="Z348" s="771" t="s">
        <v>1833</v>
      </c>
      <c r="AA348" s="773"/>
      <c r="AB348" s="717"/>
      <c r="AC348" s="718"/>
      <c r="AD348" s="718"/>
      <c r="AE348" s="718"/>
      <c r="AF348" s="718"/>
      <c r="AG348" s="718"/>
      <c r="AH348" s="718"/>
      <c r="AI348" s="719"/>
      <c r="AJ348" s="715"/>
      <c r="AK348" s="723" t="str">
        <f t="shared" si="18"/>
        <v/>
      </c>
      <c r="AL348" s="720"/>
      <c r="AM348" s="720"/>
      <c r="AN348" s="720"/>
      <c r="AO348" s="720"/>
      <c r="AP348" s="715"/>
      <c r="AQ348" s="715"/>
      <c r="AR348" s="715"/>
      <c r="AS348" s="715"/>
      <c r="AT348" s="741"/>
      <c r="AU348" s="741"/>
      <c r="AV348" s="742"/>
      <c r="AW348" s="743"/>
      <c r="AX348" s="742"/>
      <c r="AY348" s="743"/>
      <c r="AZ348" s="721"/>
      <c r="BA348" s="721"/>
      <c r="BB348" s="742"/>
      <c r="BC348" s="743"/>
      <c r="BD348" s="742"/>
      <c r="BE348" s="743"/>
      <c r="BF348" s="721"/>
      <c r="BG348" s="721"/>
      <c r="BH348" s="715"/>
      <c r="BI348" s="721"/>
      <c r="BJ348" s="721"/>
      <c r="BK348" s="721"/>
      <c r="BL348" s="721"/>
      <c r="BM348" s="715"/>
      <c r="BN348" s="721"/>
      <c r="BO348" s="721"/>
      <c r="BP348" s="721"/>
      <c r="BQ348" s="856"/>
      <c r="BR348" s="856"/>
    </row>
    <row r="349" spans="1:70" ht="30" customHeight="1">
      <c r="A349" s="640">
        <v>341</v>
      </c>
      <c r="B349" s="721"/>
      <c r="C349" s="721"/>
      <c r="D349" s="721"/>
      <c r="E349" s="744"/>
      <c r="F349" s="959" t="str">
        <f t="shared" si="16"/>
        <v/>
      </c>
      <c r="G349" s="960" t="str">
        <f t="shared" si="17"/>
        <v/>
      </c>
      <c r="H349" s="715"/>
      <c r="I349" s="715"/>
      <c r="J349" s="741"/>
      <c r="K349" s="741"/>
      <c r="L349" s="741"/>
      <c r="M349" s="741"/>
      <c r="N349" s="723" t="str">
        <f>IF(I349="","",VLOOKUP(I349,記入シート1!$BO$2:$BP$49,2,FALSE))</f>
        <v/>
      </c>
      <c r="O349" s="741"/>
      <c r="P349" s="741"/>
      <c r="Q349" s="741"/>
      <c r="R349" s="716"/>
      <c r="S349" s="721"/>
      <c r="T349" s="715"/>
      <c r="U349" s="770"/>
      <c r="V349" s="771" t="s">
        <v>1833</v>
      </c>
      <c r="W349" s="772"/>
      <c r="X349" s="771" t="s">
        <v>1723</v>
      </c>
      <c r="Y349" s="772"/>
      <c r="Z349" s="771" t="s">
        <v>1833</v>
      </c>
      <c r="AA349" s="773"/>
      <c r="AB349" s="717"/>
      <c r="AC349" s="718"/>
      <c r="AD349" s="718"/>
      <c r="AE349" s="718"/>
      <c r="AF349" s="718"/>
      <c r="AG349" s="718"/>
      <c r="AH349" s="718"/>
      <c r="AI349" s="719"/>
      <c r="AJ349" s="715"/>
      <c r="AK349" s="723" t="str">
        <f t="shared" si="18"/>
        <v/>
      </c>
      <c r="AL349" s="720"/>
      <c r="AM349" s="720"/>
      <c r="AN349" s="720"/>
      <c r="AO349" s="720"/>
      <c r="AP349" s="715"/>
      <c r="AQ349" s="715"/>
      <c r="AR349" s="715"/>
      <c r="AS349" s="715"/>
      <c r="AT349" s="741"/>
      <c r="AU349" s="741"/>
      <c r="AV349" s="742"/>
      <c r="AW349" s="743"/>
      <c r="AX349" s="742"/>
      <c r="AY349" s="743"/>
      <c r="AZ349" s="721"/>
      <c r="BA349" s="721"/>
      <c r="BB349" s="742"/>
      <c r="BC349" s="743"/>
      <c r="BD349" s="742"/>
      <c r="BE349" s="743"/>
      <c r="BF349" s="721"/>
      <c r="BG349" s="721"/>
      <c r="BH349" s="715"/>
      <c r="BI349" s="721"/>
      <c r="BJ349" s="721"/>
      <c r="BK349" s="721"/>
      <c r="BL349" s="721"/>
      <c r="BM349" s="715"/>
      <c r="BN349" s="721"/>
      <c r="BO349" s="721"/>
      <c r="BP349" s="721"/>
      <c r="BQ349" s="856"/>
      <c r="BR349" s="856"/>
    </row>
    <row r="350" spans="1:70" ht="30" customHeight="1">
      <c r="A350" s="640">
        <v>342</v>
      </c>
      <c r="B350" s="721"/>
      <c r="C350" s="721"/>
      <c r="D350" s="721"/>
      <c r="E350" s="744"/>
      <c r="F350" s="959" t="str">
        <f t="shared" si="16"/>
        <v/>
      </c>
      <c r="G350" s="960" t="str">
        <f t="shared" si="17"/>
        <v/>
      </c>
      <c r="H350" s="715"/>
      <c r="I350" s="715"/>
      <c r="J350" s="741"/>
      <c r="K350" s="741"/>
      <c r="L350" s="741"/>
      <c r="M350" s="741"/>
      <c r="N350" s="723" t="str">
        <f>IF(I350="","",VLOOKUP(I350,記入シート1!$BO$2:$BP$49,2,FALSE))</f>
        <v/>
      </c>
      <c r="O350" s="741"/>
      <c r="P350" s="741"/>
      <c r="Q350" s="741"/>
      <c r="R350" s="716"/>
      <c r="S350" s="721"/>
      <c r="T350" s="715"/>
      <c r="U350" s="770"/>
      <c r="V350" s="771" t="s">
        <v>1833</v>
      </c>
      <c r="W350" s="772"/>
      <c r="X350" s="771" t="s">
        <v>1723</v>
      </c>
      <c r="Y350" s="772"/>
      <c r="Z350" s="771" t="s">
        <v>1833</v>
      </c>
      <c r="AA350" s="773"/>
      <c r="AB350" s="717"/>
      <c r="AC350" s="718"/>
      <c r="AD350" s="718"/>
      <c r="AE350" s="718"/>
      <c r="AF350" s="718"/>
      <c r="AG350" s="718"/>
      <c r="AH350" s="718"/>
      <c r="AI350" s="719"/>
      <c r="AJ350" s="715"/>
      <c r="AK350" s="723" t="str">
        <f t="shared" si="18"/>
        <v/>
      </c>
      <c r="AL350" s="720"/>
      <c r="AM350" s="720"/>
      <c r="AN350" s="720"/>
      <c r="AO350" s="720"/>
      <c r="AP350" s="715"/>
      <c r="AQ350" s="715"/>
      <c r="AR350" s="715"/>
      <c r="AS350" s="715"/>
      <c r="AT350" s="741"/>
      <c r="AU350" s="741"/>
      <c r="AV350" s="742"/>
      <c r="AW350" s="743"/>
      <c r="AX350" s="742"/>
      <c r="AY350" s="743"/>
      <c r="AZ350" s="721"/>
      <c r="BA350" s="721"/>
      <c r="BB350" s="742"/>
      <c r="BC350" s="743"/>
      <c r="BD350" s="742"/>
      <c r="BE350" s="743"/>
      <c r="BF350" s="721"/>
      <c r="BG350" s="721"/>
      <c r="BH350" s="715"/>
      <c r="BI350" s="721"/>
      <c r="BJ350" s="721"/>
      <c r="BK350" s="721"/>
      <c r="BL350" s="721"/>
      <c r="BM350" s="715"/>
      <c r="BN350" s="721"/>
      <c r="BO350" s="721"/>
      <c r="BP350" s="721"/>
      <c r="BQ350" s="856"/>
      <c r="BR350" s="856"/>
    </row>
    <row r="351" spans="1:70" ht="30" customHeight="1">
      <c r="A351" s="640">
        <v>343</v>
      </c>
      <c r="B351" s="721"/>
      <c r="C351" s="721"/>
      <c r="D351" s="721"/>
      <c r="E351" s="744"/>
      <c r="F351" s="959" t="str">
        <f t="shared" si="16"/>
        <v/>
      </c>
      <c r="G351" s="960" t="str">
        <f t="shared" si="17"/>
        <v/>
      </c>
      <c r="H351" s="715"/>
      <c r="I351" s="715"/>
      <c r="J351" s="741"/>
      <c r="K351" s="741"/>
      <c r="L351" s="741"/>
      <c r="M351" s="741"/>
      <c r="N351" s="723" t="str">
        <f>IF(I351="","",VLOOKUP(I351,記入シート1!$BO$2:$BP$49,2,FALSE))</f>
        <v/>
      </c>
      <c r="O351" s="741"/>
      <c r="P351" s="741"/>
      <c r="Q351" s="741"/>
      <c r="R351" s="716"/>
      <c r="S351" s="721"/>
      <c r="T351" s="715"/>
      <c r="U351" s="770"/>
      <c r="V351" s="771" t="s">
        <v>1833</v>
      </c>
      <c r="W351" s="772"/>
      <c r="X351" s="771" t="s">
        <v>1723</v>
      </c>
      <c r="Y351" s="772"/>
      <c r="Z351" s="771" t="s">
        <v>1833</v>
      </c>
      <c r="AA351" s="773"/>
      <c r="AB351" s="717"/>
      <c r="AC351" s="718"/>
      <c r="AD351" s="718"/>
      <c r="AE351" s="718"/>
      <c r="AF351" s="718"/>
      <c r="AG351" s="718"/>
      <c r="AH351" s="718"/>
      <c r="AI351" s="719"/>
      <c r="AJ351" s="715"/>
      <c r="AK351" s="723" t="str">
        <f t="shared" si="18"/>
        <v/>
      </c>
      <c r="AL351" s="720"/>
      <c r="AM351" s="720"/>
      <c r="AN351" s="720"/>
      <c r="AO351" s="720"/>
      <c r="AP351" s="715"/>
      <c r="AQ351" s="715"/>
      <c r="AR351" s="715"/>
      <c r="AS351" s="715"/>
      <c r="AT351" s="741"/>
      <c r="AU351" s="741"/>
      <c r="AV351" s="742"/>
      <c r="AW351" s="743"/>
      <c r="AX351" s="742"/>
      <c r="AY351" s="743"/>
      <c r="AZ351" s="721"/>
      <c r="BA351" s="721"/>
      <c r="BB351" s="742"/>
      <c r="BC351" s="743"/>
      <c r="BD351" s="742"/>
      <c r="BE351" s="743"/>
      <c r="BF351" s="721"/>
      <c r="BG351" s="721"/>
      <c r="BH351" s="715"/>
      <c r="BI351" s="721"/>
      <c r="BJ351" s="721"/>
      <c r="BK351" s="721"/>
      <c r="BL351" s="721"/>
      <c r="BM351" s="715"/>
      <c r="BN351" s="721"/>
      <c r="BO351" s="721"/>
      <c r="BP351" s="721"/>
      <c r="BQ351" s="856"/>
      <c r="BR351" s="856"/>
    </row>
    <row r="352" spans="1:70" ht="30" customHeight="1">
      <c r="A352" s="640">
        <v>344</v>
      </c>
      <c r="B352" s="721"/>
      <c r="C352" s="721"/>
      <c r="D352" s="721"/>
      <c r="E352" s="744"/>
      <c r="F352" s="959" t="str">
        <f t="shared" si="16"/>
        <v/>
      </c>
      <c r="G352" s="960" t="str">
        <f t="shared" si="17"/>
        <v/>
      </c>
      <c r="H352" s="715"/>
      <c r="I352" s="715"/>
      <c r="J352" s="741"/>
      <c r="K352" s="741"/>
      <c r="L352" s="741"/>
      <c r="M352" s="741"/>
      <c r="N352" s="723" t="str">
        <f>IF(I352="","",VLOOKUP(I352,記入シート1!$BO$2:$BP$49,2,FALSE))</f>
        <v/>
      </c>
      <c r="O352" s="741"/>
      <c r="P352" s="741"/>
      <c r="Q352" s="741"/>
      <c r="R352" s="716"/>
      <c r="S352" s="721"/>
      <c r="T352" s="715"/>
      <c r="U352" s="770"/>
      <c r="V352" s="771" t="s">
        <v>1833</v>
      </c>
      <c r="W352" s="772"/>
      <c r="X352" s="771" t="s">
        <v>1723</v>
      </c>
      <c r="Y352" s="772"/>
      <c r="Z352" s="771" t="s">
        <v>1833</v>
      </c>
      <c r="AA352" s="773"/>
      <c r="AB352" s="717"/>
      <c r="AC352" s="718"/>
      <c r="AD352" s="718"/>
      <c r="AE352" s="718"/>
      <c r="AF352" s="718"/>
      <c r="AG352" s="718"/>
      <c r="AH352" s="718"/>
      <c r="AI352" s="719"/>
      <c r="AJ352" s="715"/>
      <c r="AK352" s="723" t="str">
        <f t="shared" si="18"/>
        <v/>
      </c>
      <c r="AL352" s="720"/>
      <c r="AM352" s="720"/>
      <c r="AN352" s="720"/>
      <c r="AO352" s="720"/>
      <c r="AP352" s="715"/>
      <c r="AQ352" s="715"/>
      <c r="AR352" s="715"/>
      <c r="AS352" s="715"/>
      <c r="AT352" s="741"/>
      <c r="AU352" s="741"/>
      <c r="AV352" s="742"/>
      <c r="AW352" s="743"/>
      <c r="AX352" s="742"/>
      <c r="AY352" s="743"/>
      <c r="AZ352" s="721"/>
      <c r="BA352" s="721"/>
      <c r="BB352" s="742"/>
      <c r="BC352" s="743"/>
      <c r="BD352" s="742"/>
      <c r="BE352" s="743"/>
      <c r="BF352" s="721"/>
      <c r="BG352" s="721"/>
      <c r="BH352" s="715"/>
      <c r="BI352" s="721"/>
      <c r="BJ352" s="721"/>
      <c r="BK352" s="721"/>
      <c r="BL352" s="721"/>
      <c r="BM352" s="715"/>
      <c r="BN352" s="721"/>
      <c r="BO352" s="721"/>
      <c r="BP352" s="721"/>
      <c r="BQ352" s="856"/>
      <c r="BR352" s="856"/>
    </row>
    <row r="353" spans="1:70" ht="30" customHeight="1">
      <c r="A353" s="640">
        <v>345</v>
      </c>
      <c r="B353" s="721"/>
      <c r="C353" s="721"/>
      <c r="D353" s="721"/>
      <c r="E353" s="744"/>
      <c r="F353" s="959" t="str">
        <f t="shared" si="16"/>
        <v/>
      </c>
      <c r="G353" s="960" t="str">
        <f t="shared" si="17"/>
        <v/>
      </c>
      <c r="H353" s="715"/>
      <c r="I353" s="715"/>
      <c r="J353" s="741"/>
      <c r="K353" s="741"/>
      <c r="L353" s="741"/>
      <c r="M353" s="741"/>
      <c r="N353" s="723" t="str">
        <f>IF(I353="","",VLOOKUP(I353,記入シート1!$BO$2:$BP$49,2,FALSE))</f>
        <v/>
      </c>
      <c r="O353" s="741"/>
      <c r="P353" s="741"/>
      <c r="Q353" s="741"/>
      <c r="R353" s="716"/>
      <c r="S353" s="721"/>
      <c r="T353" s="715"/>
      <c r="U353" s="770"/>
      <c r="V353" s="771" t="s">
        <v>1833</v>
      </c>
      <c r="W353" s="772"/>
      <c r="X353" s="771" t="s">
        <v>1723</v>
      </c>
      <c r="Y353" s="772"/>
      <c r="Z353" s="771" t="s">
        <v>1833</v>
      </c>
      <c r="AA353" s="773"/>
      <c r="AB353" s="717"/>
      <c r="AC353" s="718"/>
      <c r="AD353" s="718"/>
      <c r="AE353" s="718"/>
      <c r="AF353" s="718"/>
      <c r="AG353" s="718"/>
      <c r="AH353" s="718"/>
      <c r="AI353" s="719"/>
      <c r="AJ353" s="715"/>
      <c r="AK353" s="723" t="str">
        <f t="shared" si="18"/>
        <v/>
      </c>
      <c r="AL353" s="720"/>
      <c r="AM353" s="720"/>
      <c r="AN353" s="720"/>
      <c r="AO353" s="720"/>
      <c r="AP353" s="715"/>
      <c r="AQ353" s="715"/>
      <c r="AR353" s="715"/>
      <c r="AS353" s="715"/>
      <c r="AT353" s="741"/>
      <c r="AU353" s="741"/>
      <c r="AV353" s="742"/>
      <c r="AW353" s="743"/>
      <c r="AX353" s="742"/>
      <c r="AY353" s="743"/>
      <c r="AZ353" s="721"/>
      <c r="BA353" s="721"/>
      <c r="BB353" s="742"/>
      <c r="BC353" s="743"/>
      <c r="BD353" s="742"/>
      <c r="BE353" s="743"/>
      <c r="BF353" s="721"/>
      <c r="BG353" s="721"/>
      <c r="BH353" s="715"/>
      <c r="BI353" s="721"/>
      <c r="BJ353" s="721"/>
      <c r="BK353" s="721"/>
      <c r="BL353" s="721"/>
      <c r="BM353" s="715"/>
      <c r="BN353" s="721"/>
      <c r="BO353" s="721"/>
      <c r="BP353" s="721"/>
      <c r="BQ353" s="856"/>
      <c r="BR353" s="856"/>
    </row>
    <row r="354" spans="1:70" ht="30" customHeight="1">
      <c r="A354" s="640">
        <v>346</v>
      </c>
      <c r="B354" s="721"/>
      <c r="C354" s="721"/>
      <c r="D354" s="721"/>
      <c r="E354" s="744"/>
      <c r="F354" s="959" t="str">
        <f t="shared" si="16"/>
        <v/>
      </c>
      <c r="G354" s="960" t="str">
        <f t="shared" si="17"/>
        <v/>
      </c>
      <c r="H354" s="715"/>
      <c r="I354" s="715"/>
      <c r="J354" s="741"/>
      <c r="K354" s="741"/>
      <c r="L354" s="741"/>
      <c r="M354" s="741"/>
      <c r="N354" s="723" t="str">
        <f>IF(I354="","",VLOOKUP(I354,記入シート1!$BO$2:$BP$49,2,FALSE))</f>
        <v/>
      </c>
      <c r="O354" s="741"/>
      <c r="P354" s="741"/>
      <c r="Q354" s="741"/>
      <c r="R354" s="716"/>
      <c r="S354" s="721"/>
      <c r="T354" s="715"/>
      <c r="U354" s="770"/>
      <c r="V354" s="771" t="s">
        <v>1833</v>
      </c>
      <c r="W354" s="772"/>
      <c r="X354" s="771" t="s">
        <v>1723</v>
      </c>
      <c r="Y354" s="772"/>
      <c r="Z354" s="771" t="s">
        <v>1833</v>
      </c>
      <c r="AA354" s="773"/>
      <c r="AB354" s="717"/>
      <c r="AC354" s="718"/>
      <c r="AD354" s="718"/>
      <c r="AE354" s="718"/>
      <c r="AF354" s="718"/>
      <c r="AG354" s="718"/>
      <c r="AH354" s="718"/>
      <c r="AI354" s="719"/>
      <c r="AJ354" s="715"/>
      <c r="AK354" s="723" t="str">
        <f t="shared" si="18"/>
        <v/>
      </c>
      <c r="AL354" s="720"/>
      <c r="AM354" s="720"/>
      <c r="AN354" s="720"/>
      <c r="AO354" s="720"/>
      <c r="AP354" s="715"/>
      <c r="AQ354" s="715"/>
      <c r="AR354" s="715"/>
      <c r="AS354" s="715"/>
      <c r="AT354" s="741"/>
      <c r="AU354" s="741"/>
      <c r="AV354" s="742"/>
      <c r="AW354" s="743"/>
      <c r="AX354" s="742"/>
      <c r="AY354" s="743"/>
      <c r="AZ354" s="721"/>
      <c r="BA354" s="721"/>
      <c r="BB354" s="742"/>
      <c r="BC354" s="743"/>
      <c r="BD354" s="742"/>
      <c r="BE354" s="743"/>
      <c r="BF354" s="721"/>
      <c r="BG354" s="721"/>
      <c r="BH354" s="715"/>
      <c r="BI354" s="721"/>
      <c r="BJ354" s="721"/>
      <c r="BK354" s="721"/>
      <c r="BL354" s="721"/>
      <c r="BM354" s="715"/>
      <c r="BN354" s="721"/>
      <c r="BO354" s="721"/>
      <c r="BP354" s="721"/>
      <c r="BQ354" s="856"/>
      <c r="BR354" s="856"/>
    </row>
    <row r="355" spans="1:70" ht="30" customHeight="1">
      <c r="A355" s="640">
        <v>347</v>
      </c>
      <c r="B355" s="721"/>
      <c r="C355" s="721"/>
      <c r="D355" s="721"/>
      <c r="E355" s="744"/>
      <c r="F355" s="959" t="str">
        <f t="shared" si="16"/>
        <v/>
      </c>
      <c r="G355" s="960" t="str">
        <f t="shared" si="17"/>
        <v/>
      </c>
      <c r="H355" s="715"/>
      <c r="I355" s="715"/>
      <c r="J355" s="741"/>
      <c r="K355" s="741"/>
      <c r="L355" s="741"/>
      <c r="M355" s="741"/>
      <c r="N355" s="723" t="str">
        <f>IF(I355="","",VLOOKUP(I355,記入シート1!$BO$2:$BP$49,2,FALSE))</f>
        <v/>
      </c>
      <c r="O355" s="741"/>
      <c r="P355" s="741"/>
      <c r="Q355" s="741"/>
      <c r="R355" s="716"/>
      <c r="S355" s="721"/>
      <c r="T355" s="715"/>
      <c r="U355" s="770"/>
      <c r="V355" s="771" t="s">
        <v>1833</v>
      </c>
      <c r="W355" s="772"/>
      <c r="X355" s="771" t="s">
        <v>1723</v>
      </c>
      <c r="Y355" s="772"/>
      <c r="Z355" s="771" t="s">
        <v>1833</v>
      </c>
      <c r="AA355" s="773"/>
      <c r="AB355" s="717"/>
      <c r="AC355" s="718"/>
      <c r="AD355" s="718"/>
      <c r="AE355" s="718"/>
      <c r="AF355" s="718"/>
      <c r="AG355" s="718"/>
      <c r="AH355" s="718"/>
      <c r="AI355" s="719"/>
      <c r="AJ355" s="715"/>
      <c r="AK355" s="723" t="str">
        <f t="shared" si="18"/>
        <v/>
      </c>
      <c r="AL355" s="720"/>
      <c r="AM355" s="720"/>
      <c r="AN355" s="720"/>
      <c r="AO355" s="720"/>
      <c r="AP355" s="715"/>
      <c r="AQ355" s="715"/>
      <c r="AR355" s="715"/>
      <c r="AS355" s="715"/>
      <c r="AT355" s="741"/>
      <c r="AU355" s="741"/>
      <c r="AV355" s="742"/>
      <c r="AW355" s="743"/>
      <c r="AX355" s="742"/>
      <c r="AY355" s="743"/>
      <c r="AZ355" s="721"/>
      <c r="BA355" s="721"/>
      <c r="BB355" s="742"/>
      <c r="BC355" s="743"/>
      <c r="BD355" s="742"/>
      <c r="BE355" s="743"/>
      <c r="BF355" s="721"/>
      <c r="BG355" s="721"/>
      <c r="BH355" s="715"/>
      <c r="BI355" s="721"/>
      <c r="BJ355" s="721"/>
      <c r="BK355" s="721"/>
      <c r="BL355" s="721"/>
      <c r="BM355" s="715"/>
      <c r="BN355" s="721"/>
      <c r="BO355" s="721"/>
      <c r="BP355" s="721"/>
      <c r="BQ355" s="856"/>
      <c r="BR355" s="856"/>
    </row>
    <row r="356" spans="1:70" ht="30" customHeight="1">
      <c r="A356" s="640">
        <v>348</v>
      </c>
      <c r="B356" s="721"/>
      <c r="C356" s="721"/>
      <c r="D356" s="721"/>
      <c r="E356" s="744"/>
      <c r="F356" s="959" t="str">
        <f t="shared" si="16"/>
        <v/>
      </c>
      <c r="G356" s="960" t="str">
        <f t="shared" si="17"/>
        <v/>
      </c>
      <c r="H356" s="715"/>
      <c r="I356" s="715"/>
      <c r="J356" s="741"/>
      <c r="K356" s="741"/>
      <c r="L356" s="741"/>
      <c r="M356" s="741"/>
      <c r="N356" s="723" t="str">
        <f>IF(I356="","",VLOOKUP(I356,記入シート1!$BO$2:$BP$49,2,FALSE))</f>
        <v/>
      </c>
      <c r="O356" s="741"/>
      <c r="P356" s="741"/>
      <c r="Q356" s="741"/>
      <c r="R356" s="716"/>
      <c r="S356" s="721"/>
      <c r="T356" s="715"/>
      <c r="U356" s="770"/>
      <c r="V356" s="771" t="s">
        <v>1833</v>
      </c>
      <c r="W356" s="772"/>
      <c r="X356" s="771" t="s">
        <v>1723</v>
      </c>
      <c r="Y356" s="772"/>
      <c r="Z356" s="771" t="s">
        <v>1833</v>
      </c>
      <c r="AA356" s="773"/>
      <c r="AB356" s="717"/>
      <c r="AC356" s="718"/>
      <c r="AD356" s="718"/>
      <c r="AE356" s="718"/>
      <c r="AF356" s="718"/>
      <c r="AG356" s="718"/>
      <c r="AH356" s="718"/>
      <c r="AI356" s="719"/>
      <c r="AJ356" s="715"/>
      <c r="AK356" s="723" t="str">
        <f t="shared" si="18"/>
        <v/>
      </c>
      <c r="AL356" s="720"/>
      <c r="AM356" s="720"/>
      <c r="AN356" s="720"/>
      <c r="AO356" s="720"/>
      <c r="AP356" s="715"/>
      <c r="AQ356" s="715"/>
      <c r="AR356" s="715"/>
      <c r="AS356" s="715"/>
      <c r="AT356" s="741"/>
      <c r="AU356" s="741"/>
      <c r="AV356" s="742"/>
      <c r="AW356" s="743"/>
      <c r="AX356" s="742"/>
      <c r="AY356" s="743"/>
      <c r="AZ356" s="721"/>
      <c r="BA356" s="721"/>
      <c r="BB356" s="742"/>
      <c r="BC356" s="743"/>
      <c r="BD356" s="742"/>
      <c r="BE356" s="743"/>
      <c r="BF356" s="721"/>
      <c r="BG356" s="721"/>
      <c r="BH356" s="715"/>
      <c r="BI356" s="721"/>
      <c r="BJ356" s="721"/>
      <c r="BK356" s="721"/>
      <c r="BL356" s="721"/>
      <c r="BM356" s="715"/>
      <c r="BN356" s="721"/>
      <c r="BO356" s="721"/>
      <c r="BP356" s="721"/>
      <c r="BQ356" s="856"/>
      <c r="BR356" s="856"/>
    </row>
    <row r="357" spans="1:70" ht="30" customHeight="1">
      <c r="A357" s="640">
        <v>349</v>
      </c>
      <c r="B357" s="721"/>
      <c r="C357" s="721"/>
      <c r="D357" s="721"/>
      <c r="E357" s="744"/>
      <c r="F357" s="959" t="str">
        <f t="shared" si="16"/>
        <v/>
      </c>
      <c r="G357" s="960" t="str">
        <f t="shared" si="17"/>
        <v/>
      </c>
      <c r="H357" s="715"/>
      <c r="I357" s="715"/>
      <c r="J357" s="741"/>
      <c r="K357" s="741"/>
      <c r="L357" s="741"/>
      <c r="M357" s="741"/>
      <c r="N357" s="723" t="str">
        <f>IF(I357="","",VLOOKUP(I357,記入シート1!$BO$2:$BP$49,2,FALSE))</f>
        <v/>
      </c>
      <c r="O357" s="741"/>
      <c r="P357" s="741"/>
      <c r="Q357" s="741"/>
      <c r="R357" s="716"/>
      <c r="S357" s="721"/>
      <c r="T357" s="715"/>
      <c r="U357" s="770"/>
      <c r="V357" s="771" t="s">
        <v>1833</v>
      </c>
      <c r="W357" s="772"/>
      <c r="X357" s="771" t="s">
        <v>1723</v>
      </c>
      <c r="Y357" s="772"/>
      <c r="Z357" s="771" t="s">
        <v>1833</v>
      </c>
      <c r="AA357" s="773"/>
      <c r="AB357" s="717"/>
      <c r="AC357" s="718"/>
      <c r="AD357" s="718"/>
      <c r="AE357" s="718"/>
      <c r="AF357" s="718"/>
      <c r="AG357" s="718"/>
      <c r="AH357" s="718"/>
      <c r="AI357" s="719"/>
      <c r="AJ357" s="715"/>
      <c r="AK357" s="723" t="str">
        <f t="shared" si="18"/>
        <v/>
      </c>
      <c r="AL357" s="720"/>
      <c r="AM357" s="720"/>
      <c r="AN357" s="720"/>
      <c r="AO357" s="720"/>
      <c r="AP357" s="715"/>
      <c r="AQ357" s="715"/>
      <c r="AR357" s="715"/>
      <c r="AS357" s="715"/>
      <c r="AT357" s="741"/>
      <c r="AU357" s="741"/>
      <c r="AV357" s="742"/>
      <c r="AW357" s="743"/>
      <c r="AX357" s="742"/>
      <c r="AY357" s="743"/>
      <c r="AZ357" s="721"/>
      <c r="BA357" s="721"/>
      <c r="BB357" s="742"/>
      <c r="BC357" s="743"/>
      <c r="BD357" s="742"/>
      <c r="BE357" s="743"/>
      <c r="BF357" s="721"/>
      <c r="BG357" s="721"/>
      <c r="BH357" s="715"/>
      <c r="BI357" s="721"/>
      <c r="BJ357" s="721"/>
      <c r="BK357" s="721"/>
      <c r="BL357" s="721"/>
      <c r="BM357" s="715"/>
      <c r="BN357" s="721"/>
      <c r="BO357" s="721"/>
      <c r="BP357" s="721"/>
      <c r="BQ357" s="856"/>
      <c r="BR357" s="856"/>
    </row>
    <row r="358" spans="1:70" ht="30" customHeight="1">
      <c r="A358" s="640">
        <v>350</v>
      </c>
      <c r="B358" s="721"/>
      <c r="C358" s="721"/>
      <c r="D358" s="721"/>
      <c r="E358" s="744"/>
      <c r="F358" s="959" t="str">
        <f t="shared" si="16"/>
        <v/>
      </c>
      <c r="G358" s="960" t="str">
        <f t="shared" si="17"/>
        <v/>
      </c>
      <c r="H358" s="715"/>
      <c r="I358" s="715"/>
      <c r="J358" s="741"/>
      <c r="K358" s="741"/>
      <c r="L358" s="741"/>
      <c r="M358" s="741"/>
      <c r="N358" s="723" t="str">
        <f>IF(I358="","",VLOOKUP(I358,記入シート1!$BO$2:$BP$49,2,FALSE))</f>
        <v/>
      </c>
      <c r="O358" s="741"/>
      <c r="P358" s="741"/>
      <c r="Q358" s="741"/>
      <c r="R358" s="716"/>
      <c r="S358" s="721"/>
      <c r="T358" s="715"/>
      <c r="U358" s="770"/>
      <c r="V358" s="771" t="s">
        <v>1833</v>
      </c>
      <c r="W358" s="772"/>
      <c r="X358" s="771" t="s">
        <v>1723</v>
      </c>
      <c r="Y358" s="772"/>
      <c r="Z358" s="771" t="s">
        <v>1833</v>
      </c>
      <c r="AA358" s="773"/>
      <c r="AB358" s="717"/>
      <c r="AC358" s="718"/>
      <c r="AD358" s="718"/>
      <c r="AE358" s="718"/>
      <c r="AF358" s="718"/>
      <c r="AG358" s="718"/>
      <c r="AH358" s="718"/>
      <c r="AI358" s="719"/>
      <c r="AJ358" s="715"/>
      <c r="AK358" s="723" t="str">
        <f t="shared" si="18"/>
        <v/>
      </c>
      <c r="AL358" s="720"/>
      <c r="AM358" s="720"/>
      <c r="AN358" s="720"/>
      <c r="AO358" s="720"/>
      <c r="AP358" s="715"/>
      <c r="AQ358" s="715"/>
      <c r="AR358" s="715"/>
      <c r="AS358" s="715"/>
      <c r="AT358" s="741"/>
      <c r="AU358" s="741"/>
      <c r="AV358" s="742"/>
      <c r="AW358" s="743"/>
      <c r="AX358" s="742"/>
      <c r="AY358" s="743"/>
      <c r="AZ358" s="721"/>
      <c r="BA358" s="721"/>
      <c r="BB358" s="742"/>
      <c r="BC358" s="743"/>
      <c r="BD358" s="742"/>
      <c r="BE358" s="743"/>
      <c r="BF358" s="721"/>
      <c r="BG358" s="721"/>
      <c r="BH358" s="715"/>
      <c r="BI358" s="721"/>
      <c r="BJ358" s="721"/>
      <c r="BK358" s="721"/>
      <c r="BL358" s="721"/>
      <c r="BM358" s="715"/>
      <c r="BN358" s="721"/>
      <c r="BO358" s="721"/>
      <c r="BP358" s="721"/>
      <c r="BQ358" s="856"/>
      <c r="BR358" s="856"/>
    </row>
    <row r="359" spans="1:70" ht="30" customHeight="1">
      <c r="A359" s="640">
        <v>351</v>
      </c>
      <c r="B359" s="721"/>
      <c r="C359" s="721"/>
      <c r="D359" s="721"/>
      <c r="E359" s="744"/>
      <c r="F359" s="959" t="str">
        <f t="shared" si="16"/>
        <v/>
      </c>
      <c r="G359" s="960" t="str">
        <f t="shared" si="17"/>
        <v/>
      </c>
      <c r="H359" s="715"/>
      <c r="I359" s="715"/>
      <c r="J359" s="741"/>
      <c r="K359" s="741"/>
      <c r="L359" s="741"/>
      <c r="M359" s="741"/>
      <c r="N359" s="723" t="str">
        <f>IF(I359="","",VLOOKUP(I359,記入シート1!$BO$2:$BP$49,2,FALSE))</f>
        <v/>
      </c>
      <c r="O359" s="741"/>
      <c r="P359" s="741"/>
      <c r="Q359" s="741"/>
      <c r="R359" s="716"/>
      <c r="S359" s="721"/>
      <c r="T359" s="715"/>
      <c r="U359" s="770"/>
      <c r="V359" s="771" t="s">
        <v>1833</v>
      </c>
      <c r="W359" s="772"/>
      <c r="X359" s="771" t="s">
        <v>1723</v>
      </c>
      <c r="Y359" s="772"/>
      <c r="Z359" s="771" t="s">
        <v>1833</v>
      </c>
      <c r="AA359" s="773"/>
      <c r="AB359" s="717"/>
      <c r="AC359" s="718"/>
      <c r="AD359" s="718"/>
      <c r="AE359" s="718"/>
      <c r="AF359" s="718"/>
      <c r="AG359" s="718"/>
      <c r="AH359" s="718"/>
      <c r="AI359" s="719"/>
      <c r="AJ359" s="715"/>
      <c r="AK359" s="723" t="str">
        <f t="shared" si="18"/>
        <v/>
      </c>
      <c r="AL359" s="720"/>
      <c r="AM359" s="720"/>
      <c r="AN359" s="720"/>
      <c r="AO359" s="720"/>
      <c r="AP359" s="715"/>
      <c r="AQ359" s="715"/>
      <c r="AR359" s="715"/>
      <c r="AS359" s="715"/>
      <c r="AT359" s="741"/>
      <c r="AU359" s="741"/>
      <c r="AV359" s="742"/>
      <c r="AW359" s="743"/>
      <c r="AX359" s="742"/>
      <c r="AY359" s="743"/>
      <c r="AZ359" s="721"/>
      <c r="BA359" s="721"/>
      <c r="BB359" s="742"/>
      <c r="BC359" s="743"/>
      <c r="BD359" s="742"/>
      <c r="BE359" s="743"/>
      <c r="BF359" s="721"/>
      <c r="BG359" s="721"/>
      <c r="BH359" s="715"/>
      <c r="BI359" s="721"/>
      <c r="BJ359" s="721"/>
      <c r="BK359" s="721"/>
      <c r="BL359" s="721"/>
      <c r="BM359" s="715"/>
      <c r="BN359" s="721"/>
      <c r="BO359" s="721"/>
      <c r="BP359" s="721"/>
      <c r="BQ359" s="856"/>
      <c r="BR359" s="856"/>
    </row>
    <row r="360" spans="1:70" ht="30" customHeight="1">
      <c r="A360" s="640">
        <v>352</v>
      </c>
      <c r="B360" s="721"/>
      <c r="C360" s="721"/>
      <c r="D360" s="721"/>
      <c r="E360" s="744"/>
      <c r="F360" s="959" t="str">
        <f t="shared" si="16"/>
        <v/>
      </c>
      <c r="G360" s="960" t="str">
        <f t="shared" si="17"/>
        <v/>
      </c>
      <c r="H360" s="715"/>
      <c r="I360" s="715"/>
      <c r="J360" s="741"/>
      <c r="K360" s="741"/>
      <c r="L360" s="741"/>
      <c r="M360" s="741"/>
      <c r="N360" s="723" t="str">
        <f>IF(I360="","",VLOOKUP(I360,記入シート1!$BO$2:$BP$49,2,FALSE))</f>
        <v/>
      </c>
      <c r="O360" s="741"/>
      <c r="P360" s="741"/>
      <c r="Q360" s="741"/>
      <c r="R360" s="716"/>
      <c r="S360" s="721"/>
      <c r="T360" s="715"/>
      <c r="U360" s="770"/>
      <c r="V360" s="771" t="s">
        <v>1833</v>
      </c>
      <c r="W360" s="772"/>
      <c r="X360" s="771" t="s">
        <v>1723</v>
      </c>
      <c r="Y360" s="772"/>
      <c r="Z360" s="771" t="s">
        <v>1833</v>
      </c>
      <c r="AA360" s="773"/>
      <c r="AB360" s="717"/>
      <c r="AC360" s="718"/>
      <c r="AD360" s="718"/>
      <c r="AE360" s="718"/>
      <c r="AF360" s="718"/>
      <c r="AG360" s="718"/>
      <c r="AH360" s="718"/>
      <c r="AI360" s="719"/>
      <c r="AJ360" s="715"/>
      <c r="AK360" s="723" t="str">
        <f t="shared" si="18"/>
        <v/>
      </c>
      <c r="AL360" s="720"/>
      <c r="AM360" s="720"/>
      <c r="AN360" s="720"/>
      <c r="AO360" s="720"/>
      <c r="AP360" s="715"/>
      <c r="AQ360" s="715"/>
      <c r="AR360" s="715"/>
      <c r="AS360" s="715"/>
      <c r="AT360" s="741"/>
      <c r="AU360" s="741"/>
      <c r="AV360" s="742"/>
      <c r="AW360" s="743"/>
      <c r="AX360" s="742"/>
      <c r="AY360" s="743"/>
      <c r="AZ360" s="721"/>
      <c r="BA360" s="721"/>
      <c r="BB360" s="742"/>
      <c r="BC360" s="743"/>
      <c r="BD360" s="742"/>
      <c r="BE360" s="743"/>
      <c r="BF360" s="721"/>
      <c r="BG360" s="721"/>
      <c r="BH360" s="715"/>
      <c r="BI360" s="721"/>
      <c r="BJ360" s="721"/>
      <c r="BK360" s="721"/>
      <c r="BL360" s="721"/>
      <c r="BM360" s="715"/>
      <c r="BN360" s="721"/>
      <c r="BO360" s="721"/>
      <c r="BP360" s="721"/>
      <c r="BQ360" s="856"/>
      <c r="BR360" s="856"/>
    </row>
    <row r="361" spans="1:70" ht="30" customHeight="1">
      <c r="A361" s="640">
        <v>353</v>
      </c>
      <c r="B361" s="721"/>
      <c r="C361" s="721"/>
      <c r="D361" s="721"/>
      <c r="E361" s="744"/>
      <c r="F361" s="959" t="str">
        <f t="shared" si="16"/>
        <v/>
      </c>
      <c r="G361" s="960" t="str">
        <f t="shared" si="17"/>
        <v/>
      </c>
      <c r="H361" s="715"/>
      <c r="I361" s="715"/>
      <c r="J361" s="741"/>
      <c r="K361" s="741"/>
      <c r="L361" s="741"/>
      <c r="M361" s="741"/>
      <c r="N361" s="723" t="str">
        <f>IF(I361="","",VLOOKUP(I361,記入シート1!$BO$2:$BP$49,2,FALSE))</f>
        <v/>
      </c>
      <c r="O361" s="741"/>
      <c r="P361" s="741"/>
      <c r="Q361" s="741"/>
      <c r="R361" s="716"/>
      <c r="S361" s="721"/>
      <c r="T361" s="715"/>
      <c r="U361" s="770"/>
      <c r="V361" s="771" t="s">
        <v>1833</v>
      </c>
      <c r="W361" s="772"/>
      <c r="X361" s="771" t="s">
        <v>1723</v>
      </c>
      <c r="Y361" s="772"/>
      <c r="Z361" s="771" t="s">
        <v>1833</v>
      </c>
      <c r="AA361" s="773"/>
      <c r="AB361" s="717"/>
      <c r="AC361" s="718"/>
      <c r="AD361" s="718"/>
      <c r="AE361" s="718"/>
      <c r="AF361" s="718"/>
      <c r="AG361" s="718"/>
      <c r="AH361" s="718"/>
      <c r="AI361" s="719"/>
      <c r="AJ361" s="715"/>
      <c r="AK361" s="723" t="str">
        <f t="shared" si="18"/>
        <v/>
      </c>
      <c r="AL361" s="720"/>
      <c r="AM361" s="720"/>
      <c r="AN361" s="720"/>
      <c r="AO361" s="720"/>
      <c r="AP361" s="715"/>
      <c r="AQ361" s="715"/>
      <c r="AR361" s="715"/>
      <c r="AS361" s="715"/>
      <c r="AT361" s="741"/>
      <c r="AU361" s="741"/>
      <c r="AV361" s="742"/>
      <c r="AW361" s="743"/>
      <c r="AX361" s="742"/>
      <c r="AY361" s="743"/>
      <c r="AZ361" s="721"/>
      <c r="BA361" s="721"/>
      <c r="BB361" s="742"/>
      <c r="BC361" s="743"/>
      <c r="BD361" s="742"/>
      <c r="BE361" s="743"/>
      <c r="BF361" s="721"/>
      <c r="BG361" s="721"/>
      <c r="BH361" s="715"/>
      <c r="BI361" s="721"/>
      <c r="BJ361" s="721"/>
      <c r="BK361" s="721"/>
      <c r="BL361" s="721"/>
      <c r="BM361" s="715"/>
      <c r="BN361" s="721"/>
      <c r="BO361" s="721"/>
      <c r="BP361" s="721"/>
      <c r="BQ361" s="856"/>
      <c r="BR361" s="856"/>
    </row>
    <row r="362" spans="1:70" ht="30" customHeight="1">
      <c r="A362" s="640">
        <v>354</v>
      </c>
      <c r="B362" s="721"/>
      <c r="C362" s="721"/>
      <c r="D362" s="721"/>
      <c r="E362" s="744"/>
      <c r="F362" s="959" t="str">
        <f t="shared" si="16"/>
        <v/>
      </c>
      <c r="G362" s="960" t="str">
        <f t="shared" si="17"/>
        <v/>
      </c>
      <c r="H362" s="715"/>
      <c r="I362" s="715"/>
      <c r="J362" s="741"/>
      <c r="K362" s="741"/>
      <c r="L362" s="741"/>
      <c r="M362" s="741"/>
      <c r="N362" s="723" t="str">
        <f>IF(I362="","",VLOOKUP(I362,記入シート1!$BO$2:$BP$49,2,FALSE))</f>
        <v/>
      </c>
      <c r="O362" s="741"/>
      <c r="P362" s="741"/>
      <c r="Q362" s="741"/>
      <c r="R362" s="716"/>
      <c r="S362" s="721"/>
      <c r="T362" s="715"/>
      <c r="U362" s="770"/>
      <c r="V362" s="771" t="s">
        <v>1833</v>
      </c>
      <c r="W362" s="772"/>
      <c r="X362" s="771" t="s">
        <v>1723</v>
      </c>
      <c r="Y362" s="772"/>
      <c r="Z362" s="771" t="s">
        <v>1833</v>
      </c>
      <c r="AA362" s="773"/>
      <c r="AB362" s="717"/>
      <c r="AC362" s="718"/>
      <c r="AD362" s="718"/>
      <c r="AE362" s="718"/>
      <c r="AF362" s="718"/>
      <c r="AG362" s="718"/>
      <c r="AH362" s="718"/>
      <c r="AI362" s="719"/>
      <c r="AJ362" s="715"/>
      <c r="AK362" s="723" t="str">
        <f t="shared" si="18"/>
        <v/>
      </c>
      <c r="AL362" s="720"/>
      <c r="AM362" s="720"/>
      <c r="AN362" s="720"/>
      <c r="AO362" s="720"/>
      <c r="AP362" s="715"/>
      <c r="AQ362" s="715"/>
      <c r="AR362" s="715"/>
      <c r="AS362" s="715"/>
      <c r="AT362" s="741"/>
      <c r="AU362" s="741"/>
      <c r="AV362" s="742"/>
      <c r="AW362" s="743"/>
      <c r="AX362" s="742"/>
      <c r="AY362" s="743"/>
      <c r="AZ362" s="721"/>
      <c r="BA362" s="721"/>
      <c r="BB362" s="742"/>
      <c r="BC362" s="743"/>
      <c r="BD362" s="742"/>
      <c r="BE362" s="743"/>
      <c r="BF362" s="721"/>
      <c r="BG362" s="721"/>
      <c r="BH362" s="715"/>
      <c r="BI362" s="721"/>
      <c r="BJ362" s="721"/>
      <c r="BK362" s="721"/>
      <c r="BL362" s="721"/>
      <c r="BM362" s="715"/>
      <c r="BN362" s="721"/>
      <c r="BO362" s="721"/>
      <c r="BP362" s="721"/>
      <c r="BQ362" s="856"/>
      <c r="BR362" s="856"/>
    </row>
    <row r="363" spans="1:70" ht="30" customHeight="1">
      <c r="A363" s="640">
        <v>355</v>
      </c>
      <c r="B363" s="721"/>
      <c r="C363" s="721"/>
      <c r="D363" s="721"/>
      <c r="E363" s="744"/>
      <c r="F363" s="959" t="str">
        <f t="shared" si="16"/>
        <v/>
      </c>
      <c r="G363" s="960" t="str">
        <f t="shared" si="17"/>
        <v/>
      </c>
      <c r="H363" s="715"/>
      <c r="I363" s="715"/>
      <c r="J363" s="741"/>
      <c r="K363" s="741"/>
      <c r="L363" s="741"/>
      <c r="M363" s="741"/>
      <c r="N363" s="723" t="str">
        <f>IF(I363="","",VLOOKUP(I363,記入シート1!$BO$2:$BP$49,2,FALSE))</f>
        <v/>
      </c>
      <c r="O363" s="741"/>
      <c r="P363" s="741"/>
      <c r="Q363" s="741"/>
      <c r="R363" s="716"/>
      <c r="S363" s="721"/>
      <c r="T363" s="715"/>
      <c r="U363" s="770"/>
      <c r="V363" s="771" t="s">
        <v>1833</v>
      </c>
      <c r="W363" s="772"/>
      <c r="X363" s="771" t="s">
        <v>1723</v>
      </c>
      <c r="Y363" s="772"/>
      <c r="Z363" s="771" t="s">
        <v>1833</v>
      </c>
      <c r="AA363" s="773"/>
      <c r="AB363" s="717"/>
      <c r="AC363" s="718"/>
      <c r="AD363" s="718"/>
      <c r="AE363" s="718"/>
      <c r="AF363" s="718"/>
      <c r="AG363" s="718"/>
      <c r="AH363" s="718"/>
      <c r="AI363" s="719"/>
      <c r="AJ363" s="715"/>
      <c r="AK363" s="723" t="str">
        <f t="shared" si="18"/>
        <v/>
      </c>
      <c r="AL363" s="720"/>
      <c r="AM363" s="720"/>
      <c r="AN363" s="720"/>
      <c r="AO363" s="720"/>
      <c r="AP363" s="715"/>
      <c r="AQ363" s="715"/>
      <c r="AR363" s="715"/>
      <c r="AS363" s="715"/>
      <c r="AT363" s="741"/>
      <c r="AU363" s="741"/>
      <c r="AV363" s="742"/>
      <c r="AW363" s="743"/>
      <c r="AX363" s="742"/>
      <c r="AY363" s="743"/>
      <c r="AZ363" s="721"/>
      <c r="BA363" s="721"/>
      <c r="BB363" s="742"/>
      <c r="BC363" s="743"/>
      <c r="BD363" s="742"/>
      <c r="BE363" s="743"/>
      <c r="BF363" s="721"/>
      <c r="BG363" s="721"/>
      <c r="BH363" s="715"/>
      <c r="BI363" s="721"/>
      <c r="BJ363" s="721"/>
      <c r="BK363" s="721"/>
      <c r="BL363" s="721"/>
      <c r="BM363" s="715"/>
      <c r="BN363" s="721"/>
      <c r="BO363" s="721"/>
      <c r="BP363" s="721"/>
      <c r="BQ363" s="856"/>
      <c r="BR363" s="856"/>
    </row>
    <row r="364" spans="1:70" ht="30" customHeight="1">
      <c r="A364" s="640">
        <v>356</v>
      </c>
      <c r="B364" s="721"/>
      <c r="C364" s="721"/>
      <c r="D364" s="721"/>
      <c r="E364" s="744"/>
      <c r="F364" s="959" t="str">
        <f t="shared" si="16"/>
        <v/>
      </c>
      <c r="G364" s="960" t="str">
        <f t="shared" si="17"/>
        <v/>
      </c>
      <c r="H364" s="715"/>
      <c r="I364" s="715"/>
      <c r="J364" s="741"/>
      <c r="K364" s="741"/>
      <c r="L364" s="741"/>
      <c r="M364" s="741"/>
      <c r="N364" s="723" t="str">
        <f>IF(I364="","",VLOOKUP(I364,記入シート1!$BO$2:$BP$49,2,FALSE))</f>
        <v/>
      </c>
      <c r="O364" s="741"/>
      <c r="P364" s="741"/>
      <c r="Q364" s="741"/>
      <c r="R364" s="716"/>
      <c r="S364" s="721"/>
      <c r="T364" s="715"/>
      <c r="U364" s="770"/>
      <c r="V364" s="771" t="s">
        <v>1833</v>
      </c>
      <c r="W364" s="772"/>
      <c r="X364" s="771" t="s">
        <v>1723</v>
      </c>
      <c r="Y364" s="772"/>
      <c r="Z364" s="771" t="s">
        <v>1833</v>
      </c>
      <c r="AA364" s="773"/>
      <c r="AB364" s="717"/>
      <c r="AC364" s="718"/>
      <c r="AD364" s="718"/>
      <c r="AE364" s="718"/>
      <c r="AF364" s="718"/>
      <c r="AG364" s="718"/>
      <c r="AH364" s="718"/>
      <c r="AI364" s="719"/>
      <c r="AJ364" s="715"/>
      <c r="AK364" s="723" t="str">
        <f t="shared" si="18"/>
        <v/>
      </c>
      <c r="AL364" s="720"/>
      <c r="AM364" s="720"/>
      <c r="AN364" s="720"/>
      <c r="AO364" s="720"/>
      <c r="AP364" s="715"/>
      <c r="AQ364" s="715"/>
      <c r="AR364" s="715"/>
      <c r="AS364" s="715"/>
      <c r="AT364" s="741"/>
      <c r="AU364" s="741"/>
      <c r="AV364" s="742"/>
      <c r="AW364" s="743"/>
      <c r="AX364" s="742"/>
      <c r="AY364" s="743"/>
      <c r="AZ364" s="721"/>
      <c r="BA364" s="721"/>
      <c r="BB364" s="742"/>
      <c r="BC364" s="743"/>
      <c r="BD364" s="742"/>
      <c r="BE364" s="743"/>
      <c r="BF364" s="721"/>
      <c r="BG364" s="721"/>
      <c r="BH364" s="715"/>
      <c r="BI364" s="721"/>
      <c r="BJ364" s="721"/>
      <c r="BK364" s="721"/>
      <c r="BL364" s="721"/>
      <c r="BM364" s="715"/>
      <c r="BN364" s="721"/>
      <c r="BO364" s="721"/>
      <c r="BP364" s="721"/>
      <c r="BQ364" s="856"/>
      <c r="BR364" s="856"/>
    </row>
    <row r="365" spans="1:70" ht="30" customHeight="1">
      <c r="A365" s="640">
        <v>357</v>
      </c>
      <c r="B365" s="721"/>
      <c r="C365" s="721"/>
      <c r="D365" s="721"/>
      <c r="E365" s="744"/>
      <c r="F365" s="959" t="str">
        <f t="shared" si="16"/>
        <v/>
      </c>
      <c r="G365" s="960" t="str">
        <f t="shared" si="17"/>
        <v/>
      </c>
      <c r="H365" s="715"/>
      <c r="I365" s="715"/>
      <c r="J365" s="741"/>
      <c r="K365" s="741"/>
      <c r="L365" s="741"/>
      <c r="M365" s="741"/>
      <c r="N365" s="723" t="str">
        <f>IF(I365="","",VLOOKUP(I365,記入シート1!$BO$2:$BP$49,2,FALSE))</f>
        <v/>
      </c>
      <c r="O365" s="741"/>
      <c r="P365" s="741"/>
      <c r="Q365" s="741"/>
      <c r="R365" s="716"/>
      <c r="S365" s="721"/>
      <c r="T365" s="715"/>
      <c r="U365" s="770"/>
      <c r="V365" s="771" t="s">
        <v>1833</v>
      </c>
      <c r="W365" s="772"/>
      <c r="X365" s="771" t="s">
        <v>1723</v>
      </c>
      <c r="Y365" s="772"/>
      <c r="Z365" s="771" t="s">
        <v>1833</v>
      </c>
      <c r="AA365" s="773"/>
      <c r="AB365" s="717"/>
      <c r="AC365" s="718"/>
      <c r="AD365" s="718"/>
      <c r="AE365" s="718"/>
      <c r="AF365" s="718"/>
      <c r="AG365" s="718"/>
      <c r="AH365" s="718"/>
      <c r="AI365" s="719"/>
      <c r="AJ365" s="715"/>
      <c r="AK365" s="723" t="str">
        <f t="shared" si="18"/>
        <v/>
      </c>
      <c r="AL365" s="720"/>
      <c r="AM365" s="720"/>
      <c r="AN365" s="720"/>
      <c r="AO365" s="720"/>
      <c r="AP365" s="715"/>
      <c r="AQ365" s="715"/>
      <c r="AR365" s="715"/>
      <c r="AS365" s="715"/>
      <c r="AT365" s="741"/>
      <c r="AU365" s="741"/>
      <c r="AV365" s="742"/>
      <c r="AW365" s="743"/>
      <c r="AX365" s="742"/>
      <c r="AY365" s="743"/>
      <c r="AZ365" s="721"/>
      <c r="BA365" s="721"/>
      <c r="BB365" s="742"/>
      <c r="BC365" s="743"/>
      <c r="BD365" s="742"/>
      <c r="BE365" s="743"/>
      <c r="BF365" s="721"/>
      <c r="BG365" s="721"/>
      <c r="BH365" s="715"/>
      <c r="BI365" s="721"/>
      <c r="BJ365" s="721"/>
      <c r="BK365" s="721"/>
      <c r="BL365" s="721"/>
      <c r="BM365" s="715"/>
      <c r="BN365" s="721"/>
      <c r="BO365" s="721"/>
      <c r="BP365" s="721"/>
      <c r="BQ365" s="856"/>
      <c r="BR365" s="856"/>
    </row>
    <row r="366" spans="1:70" ht="30" customHeight="1">
      <c r="A366" s="640">
        <v>358</v>
      </c>
      <c r="B366" s="721"/>
      <c r="C366" s="721"/>
      <c r="D366" s="721"/>
      <c r="E366" s="744"/>
      <c r="F366" s="959" t="str">
        <f t="shared" si="16"/>
        <v/>
      </c>
      <c r="G366" s="960" t="str">
        <f t="shared" si="17"/>
        <v/>
      </c>
      <c r="H366" s="715"/>
      <c r="I366" s="715"/>
      <c r="J366" s="741"/>
      <c r="K366" s="741"/>
      <c r="L366" s="741"/>
      <c r="M366" s="741"/>
      <c r="N366" s="723" t="str">
        <f>IF(I366="","",VLOOKUP(I366,記入シート1!$BO$2:$BP$49,2,FALSE))</f>
        <v/>
      </c>
      <c r="O366" s="741"/>
      <c r="P366" s="741"/>
      <c r="Q366" s="741"/>
      <c r="R366" s="716"/>
      <c r="S366" s="721"/>
      <c r="T366" s="715"/>
      <c r="U366" s="770"/>
      <c r="V366" s="771" t="s">
        <v>1833</v>
      </c>
      <c r="W366" s="772"/>
      <c r="X366" s="771" t="s">
        <v>1723</v>
      </c>
      <c r="Y366" s="772"/>
      <c r="Z366" s="771" t="s">
        <v>1833</v>
      </c>
      <c r="AA366" s="773"/>
      <c r="AB366" s="717"/>
      <c r="AC366" s="718"/>
      <c r="AD366" s="718"/>
      <c r="AE366" s="718"/>
      <c r="AF366" s="718"/>
      <c r="AG366" s="718"/>
      <c r="AH366" s="718"/>
      <c r="AI366" s="719"/>
      <c r="AJ366" s="715"/>
      <c r="AK366" s="723" t="str">
        <f t="shared" si="18"/>
        <v/>
      </c>
      <c r="AL366" s="720"/>
      <c r="AM366" s="720"/>
      <c r="AN366" s="720"/>
      <c r="AO366" s="720"/>
      <c r="AP366" s="715"/>
      <c r="AQ366" s="715"/>
      <c r="AR366" s="715"/>
      <c r="AS366" s="715"/>
      <c r="AT366" s="741"/>
      <c r="AU366" s="741"/>
      <c r="AV366" s="742"/>
      <c r="AW366" s="743"/>
      <c r="AX366" s="742"/>
      <c r="AY366" s="743"/>
      <c r="AZ366" s="721"/>
      <c r="BA366" s="721"/>
      <c r="BB366" s="742"/>
      <c r="BC366" s="743"/>
      <c r="BD366" s="742"/>
      <c r="BE366" s="743"/>
      <c r="BF366" s="721"/>
      <c r="BG366" s="721"/>
      <c r="BH366" s="715"/>
      <c r="BI366" s="721"/>
      <c r="BJ366" s="721"/>
      <c r="BK366" s="721"/>
      <c r="BL366" s="721"/>
      <c r="BM366" s="715"/>
      <c r="BN366" s="721"/>
      <c r="BO366" s="721"/>
      <c r="BP366" s="721"/>
      <c r="BQ366" s="856"/>
      <c r="BR366" s="856"/>
    </row>
    <row r="367" spans="1:70" ht="30" customHeight="1">
      <c r="A367" s="640">
        <v>359</v>
      </c>
      <c r="B367" s="721"/>
      <c r="C367" s="721"/>
      <c r="D367" s="721"/>
      <c r="E367" s="744"/>
      <c r="F367" s="959" t="str">
        <f t="shared" si="16"/>
        <v/>
      </c>
      <c r="G367" s="960" t="str">
        <f t="shared" si="17"/>
        <v/>
      </c>
      <c r="H367" s="715"/>
      <c r="I367" s="715"/>
      <c r="J367" s="741"/>
      <c r="K367" s="741"/>
      <c r="L367" s="741"/>
      <c r="M367" s="741"/>
      <c r="N367" s="723" t="str">
        <f>IF(I367="","",VLOOKUP(I367,記入シート1!$BO$2:$BP$49,2,FALSE))</f>
        <v/>
      </c>
      <c r="O367" s="741"/>
      <c r="P367" s="741"/>
      <c r="Q367" s="741"/>
      <c r="R367" s="716"/>
      <c r="S367" s="721"/>
      <c r="T367" s="715"/>
      <c r="U367" s="770"/>
      <c r="V367" s="771" t="s">
        <v>1833</v>
      </c>
      <c r="W367" s="772"/>
      <c r="X367" s="771" t="s">
        <v>1723</v>
      </c>
      <c r="Y367" s="772"/>
      <c r="Z367" s="771" t="s">
        <v>1833</v>
      </c>
      <c r="AA367" s="773"/>
      <c r="AB367" s="717"/>
      <c r="AC367" s="718"/>
      <c r="AD367" s="718"/>
      <c r="AE367" s="718"/>
      <c r="AF367" s="718"/>
      <c r="AG367" s="718"/>
      <c r="AH367" s="718"/>
      <c r="AI367" s="719"/>
      <c r="AJ367" s="715"/>
      <c r="AK367" s="723" t="str">
        <f t="shared" si="18"/>
        <v/>
      </c>
      <c r="AL367" s="720"/>
      <c r="AM367" s="720"/>
      <c r="AN367" s="720"/>
      <c r="AO367" s="720"/>
      <c r="AP367" s="715"/>
      <c r="AQ367" s="715"/>
      <c r="AR367" s="715"/>
      <c r="AS367" s="715"/>
      <c r="AT367" s="741"/>
      <c r="AU367" s="741"/>
      <c r="AV367" s="742"/>
      <c r="AW367" s="743"/>
      <c r="AX367" s="742"/>
      <c r="AY367" s="743"/>
      <c r="AZ367" s="721"/>
      <c r="BA367" s="721"/>
      <c r="BB367" s="742"/>
      <c r="BC367" s="743"/>
      <c r="BD367" s="742"/>
      <c r="BE367" s="743"/>
      <c r="BF367" s="721"/>
      <c r="BG367" s="721"/>
      <c r="BH367" s="715"/>
      <c r="BI367" s="721"/>
      <c r="BJ367" s="721"/>
      <c r="BK367" s="721"/>
      <c r="BL367" s="721"/>
      <c r="BM367" s="715"/>
      <c r="BN367" s="721"/>
      <c r="BO367" s="721"/>
      <c r="BP367" s="721"/>
      <c r="BQ367" s="856"/>
      <c r="BR367" s="856"/>
    </row>
    <row r="368" spans="1:70" ht="30" customHeight="1">
      <c r="A368" s="640">
        <v>360</v>
      </c>
      <c r="B368" s="721"/>
      <c r="C368" s="721"/>
      <c r="D368" s="721"/>
      <c r="E368" s="744"/>
      <c r="F368" s="959" t="str">
        <f t="shared" si="16"/>
        <v/>
      </c>
      <c r="G368" s="960" t="str">
        <f t="shared" si="17"/>
        <v/>
      </c>
      <c r="H368" s="715"/>
      <c r="I368" s="715"/>
      <c r="J368" s="741"/>
      <c r="K368" s="741"/>
      <c r="L368" s="741"/>
      <c r="M368" s="741"/>
      <c r="N368" s="723" t="str">
        <f>IF(I368="","",VLOOKUP(I368,記入シート1!$BO$2:$BP$49,2,FALSE))</f>
        <v/>
      </c>
      <c r="O368" s="741"/>
      <c r="P368" s="741"/>
      <c r="Q368" s="741"/>
      <c r="R368" s="716"/>
      <c r="S368" s="721"/>
      <c r="T368" s="715"/>
      <c r="U368" s="770"/>
      <c r="V368" s="771" t="s">
        <v>1833</v>
      </c>
      <c r="W368" s="772"/>
      <c r="X368" s="771" t="s">
        <v>1723</v>
      </c>
      <c r="Y368" s="772"/>
      <c r="Z368" s="771" t="s">
        <v>1833</v>
      </c>
      <c r="AA368" s="773"/>
      <c r="AB368" s="717"/>
      <c r="AC368" s="718"/>
      <c r="AD368" s="718"/>
      <c r="AE368" s="718"/>
      <c r="AF368" s="718"/>
      <c r="AG368" s="718"/>
      <c r="AH368" s="718"/>
      <c r="AI368" s="719"/>
      <c r="AJ368" s="715"/>
      <c r="AK368" s="723" t="str">
        <f t="shared" si="18"/>
        <v/>
      </c>
      <c r="AL368" s="720"/>
      <c r="AM368" s="720"/>
      <c r="AN368" s="720"/>
      <c r="AO368" s="720"/>
      <c r="AP368" s="715"/>
      <c r="AQ368" s="715"/>
      <c r="AR368" s="715"/>
      <c r="AS368" s="715"/>
      <c r="AT368" s="741"/>
      <c r="AU368" s="741"/>
      <c r="AV368" s="742"/>
      <c r="AW368" s="743"/>
      <c r="AX368" s="742"/>
      <c r="AY368" s="743"/>
      <c r="AZ368" s="721"/>
      <c r="BA368" s="721"/>
      <c r="BB368" s="742"/>
      <c r="BC368" s="743"/>
      <c r="BD368" s="742"/>
      <c r="BE368" s="743"/>
      <c r="BF368" s="721"/>
      <c r="BG368" s="721"/>
      <c r="BH368" s="715"/>
      <c r="BI368" s="721"/>
      <c r="BJ368" s="721"/>
      <c r="BK368" s="721"/>
      <c r="BL368" s="721"/>
      <c r="BM368" s="715"/>
      <c r="BN368" s="721"/>
      <c r="BO368" s="721"/>
      <c r="BP368" s="721"/>
      <c r="BQ368" s="856"/>
      <c r="BR368" s="856"/>
    </row>
    <row r="369" spans="1:70" ht="30" customHeight="1">
      <c r="A369" s="640">
        <v>361</v>
      </c>
      <c r="B369" s="721"/>
      <c r="C369" s="721"/>
      <c r="D369" s="721"/>
      <c r="E369" s="744"/>
      <c r="F369" s="959" t="str">
        <f t="shared" si="16"/>
        <v/>
      </c>
      <c r="G369" s="960" t="str">
        <f t="shared" si="17"/>
        <v/>
      </c>
      <c r="H369" s="715"/>
      <c r="I369" s="715"/>
      <c r="J369" s="741"/>
      <c r="K369" s="741"/>
      <c r="L369" s="741"/>
      <c r="M369" s="741"/>
      <c r="N369" s="723" t="str">
        <f>IF(I369="","",VLOOKUP(I369,記入シート1!$BO$2:$BP$49,2,FALSE))</f>
        <v/>
      </c>
      <c r="O369" s="741"/>
      <c r="P369" s="741"/>
      <c r="Q369" s="741"/>
      <c r="R369" s="716"/>
      <c r="S369" s="721"/>
      <c r="T369" s="715"/>
      <c r="U369" s="770"/>
      <c r="V369" s="771" t="s">
        <v>1833</v>
      </c>
      <c r="W369" s="772"/>
      <c r="X369" s="771" t="s">
        <v>1723</v>
      </c>
      <c r="Y369" s="772"/>
      <c r="Z369" s="771" t="s">
        <v>1833</v>
      </c>
      <c r="AA369" s="773"/>
      <c r="AB369" s="717"/>
      <c r="AC369" s="718"/>
      <c r="AD369" s="718"/>
      <c r="AE369" s="718"/>
      <c r="AF369" s="718"/>
      <c r="AG369" s="718"/>
      <c r="AH369" s="718"/>
      <c r="AI369" s="719"/>
      <c r="AJ369" s="715"/>
      <c r="AK369" s="723" t="str">
        <f t="shared" si="18"/>
        <v/>
      </c>
      <c r="AL369" s="720"/>
      <c r="AM369" s="720"/>
      <c r="AN369" s="720"/>
      <c r="AO369" s="720"/>
      <c r="AP369" s="715"/>
      <c r="AQ369" s="715"/>
      <c r="AR369" s="715"/>
      <c r="AS369" s="715"/>
      <c r="AT369" s="741"/>
      <c r="AU369" s="741"/>
      <c r="AV369" s="742"/>
      <c r="AW369" s="743"/>
      <c r="AX369" s="742"/>
      <c r="AY369" s="743"/>
      <c r="AZ369" s="721"/>
      <c r="BA369" s="721"/>
      <c r="BB369" s="742"/>
      <c r="BC369" s="743"/>
      <c r="BD369" s="742"/>
      <c r="BE369" s="743"/>
      <c r="BF369" s="721"/>
      <c r="BG369" s="721"/>
      <c r="BH369" s="715"/>
      <c r="BI369" s="721"/>
      <c r="BJ369" s="721"/>
      <c r="BK369" s="721"/>
      <c r="BL369" s="721"/>
      <c r="BM369" s="715"/>
      <c r="BN369" s="721"/>
      <c r="BO369" s="721"/>
      <c r="BP369" s="721"/>
      <c r="BQ369" s="856"/>
      <c r="BR369" s="856"/>
    </row>
    <row r="370" spans="1:70" ht="30" customHeight="1">
      <c r="A370" s="640">
        <v>362</v>
      </c>
      <c r="B370" s="721"/>
      <c r="C370" s="721"/>
      <c r="D370" s="721"/>
      <c r="E370" s="744"/>
      <c r="F370" s="959" t="str">
        <f t="shared" si="16"/>
        <v/>
      </c>
      <c r="G370" s="960" t="str">
        <f t="shared" si="17"/>
        <v/>
      </c>
      <c r="H370" s="715"/>
      <c r="I370" s="715"/>
      <c r="J370" s="741"/>
      <c r="K370" s="741"/>
      <c r="L370" s="741"/>
      <c r="M370" s="741"/>
      <c r="N370" s="723" t="str">
        <f>IF(I370="","",VLOOKUP(I370,記入シート1!$BO$2:$BP$49,2,FALSE))</f>
        <v/>
      </c>
      <c r="O370" s="741"/>
      <c r="P370" s="741"/>
      <c r="Q370" s="741"/>
      <c r="R370" s="716"/>
      <c r="S370" s="721"/>
      <c r="T370" s="715"/>
      <c r="U370" s="770"/>
      <c r="V370" s="771" t="s">
        <v>1833</v>
      </c>
      <c r="W370" s="772"/>
      <c r="X370" s="771" t="s">
        <v>1723</v>
      </c>
      <c r="Y370" s="772"/>
      <c r="Z370" s="771" t="s">
        <v>1833</v>
      </c>
      <c r="AA370" s="773"/>
      <c r="AB370" s="717"/>
      <c r="AC370" s="718"/>
      <c r="AD370" s="718"/>
      <c r="AE370" s="718"/>
      <c r="AF370" s="718"/>
      <c r="AG370" s="718"/>
      <c r="AH370" s="718"/>
      <c r="AI370" s="719"/>
      <c r="AJ370" s="715"/>
      <c r="AK370" s="723" t="str">
        <f t="shared" si="18"/>
        <v/>
      </c>
      <c r="AL370" s="720"/>
      <c r="AM370" s="720"/>
      <c r="AN370" s="720"/>
      <c r="AO370" s="720"/>
      <c r="AP370" s="715"/>
      <c r="AQ370" s="715"/>
      <c r="AR370" s="715"/>
      <c r="AS370" s="715"/>
      <c r="AT370" s="741"/>
      <c r="AU370" s="741"/>
      <c r="AV370" s="742"/>
      <c r="AW370" s="743"/>
      <c r="AX370" s="742"/>
      <c r="AY370" s="743"/>
      <c r="AZ370" s="721"/>
      <c r="BA370" s="721"/>
      <c r="BB370" s="742"/>
      <c r="BC370" s="743"/>
      <c r="BD370" s="742"/>
      <c r="BE370" s="743"/>
      <c r="BF370" s="721"/>
      <c r="BG370" s="721"/>
      <c r="BH370" s="715"/>
      <c r="BI370" s="721"/>
      <c r="BJ370" s="721"/>
      <c r="BK370" s="721"/>
      <c r="BL370" s="721"/>
      <c r="BM370" s="715"/>
      <c r="BN370" s="721"/>
      <c r="BO370" s="721"/>
      <c r="BP370" s="721"/>
      <c r="BQ370" s="856"/>
      <c r="BR370" s="856"/>
    </row>
    <row r="371" spans="1:70" ht="30" customHeight="1">
      <c r="A371" s="640">
        <v>363</v>
      </c>
      <c r="B371" s="721"/>
      <c r="C371" s="721"/>
      <c r="D371" s="721"/>
      <c r="E371" s="744"/>
      <c r="F371" s="959" t="str">
        <f t="shared" si="16"/>
        <v/>
      </c>
      <c r="G371" s="960" t="str">
        <f t="shared" si="17"/>
        <v/>
      </c>
      <c r="H371" s="715"/>
      <c r="I371" s="715"/>
      <c r="J371" s="741"/>
      <c r="K371" s="741"/>
      <c r="L371" s="741"/>
      <c r="M371" s="741"/>
      <c r="N371" s="723" t="str">
        <f>IF(I371="","",VLOOKUP(I371,記入シート1!$BO$2:$BP$49,2,FALSE))</f>
        <v/>
      </c>
      <c r="O371" s="741"/>
      <c r="P371" s="741"/>
      <c r="Q371" s="741"/>
      <c r="R371" s="716"/>
      <c r="S371" s="721"/>
      <c r="T371" s="715"/>
      <c r="U371" s="770"/>
      <c r="V371" s="771" t="s">
        <v>1833</v>
      </c>
      <c r="W371" s="772"/>
      <c r="X371" s="771" t="s">
        <v>1723</v>
      </c>
      <c r="Y371" s="772"/>
      <c r="Z371" s="771" t="s">
        <v>1833</v>
      </c>
      <c r="AA371" s="773"/>
      <c r="AB371" s="717"/>
      <c r="AC371" s="718"/>
      <c r="AD371" s="718"/>
      <c r="AE371" s="718"/>
      <c r="AF371" s="718"/>
      <c r="AG371" s="718"/>
      <c r="AH371" s="718"/>
      <c r="AI371" s="719"/>
      <c r="AJ371" s="715"/>
      <c r="AK371" s="723" t="str">
        <f t="shared" si="18"/>
        <v/>
      </c>
      <c r="AL371" s="720"/>
      <c r="AM371" s="720"/>
      <c r="AN371" s="720"/>
      <c r="AO371" s="720"/>
      <c r="AP371" s="715"/>
      <c r="AQ371" s="715"/>
      <c r="AR371" s="715"/>
      <c r="AS371" s="715"/>
      <c r="AT371" s="741"/>
      <c r="AU371" s="741"/>
      <c r="AV371" s="742"/>
      <c r="AW371" s="743"/>
      <c r="AX371" s="742"/>
      <c r="AY371" s="743"/>
      <c r="AZ371" s="721"/>
      <c r="BA371" s="721"/>
      <c r="BB371" s="742"/>
      <c r="BC371" s="743"/>
      <c r="BD371" s="742"/>
      <c r="BE371" s="743"/>
      <c r="BF371" s="721"/>
      <c r="BG371" s="721"/>
      <c r="BH371" s="715"/>
      <c r="BI371" s="721"/>
      <c r="BJ371" s="721"/>
      <c r="BK371" s="721"/>
      <c r="BL371" s="721"/>
      <c r="BM371" s="715"/>
      <c r="BN371" s="721"/>
      <c r="BO371" s="721"/>
      <c r="BP371" s="721"/>
      <c r="BQ371" s="856"/>
      <c r="BR371" s="856"/>
    </row>
    <row r="372" spans="1:70" ht="30" customHeight="1">
      <c r="A372" s="640">
        <v>364</v>
      </c>
      <c r="B372" s="721"/>
      <c r="C372" s="721"/>
      <c r="D372" s="721"/>
      <c r="E372" s="744"/>
      <c r="F372" s="959" t="str">
        <f t="shared" si="16"/>
        <v/>
      </c>
      <c r="G372" s="960" t="str">
        <f t="shared" si="17"/>
        <v/>
      </c>
      <c r="H372" s="715"/>
      <c r="I372" s="715"/>
      <c r="J372" s="741"/>
      <c r="K372" s="741"/>
      <c r="L372" s="741"/>
      <c r="M372" s="741"/>
      <c r="N372" s="723" t="str">
        <f>IF(I372="","",VLOOKUP(I372,記入シート1!$BO$2:$BP$49,2,FALSE))</f>
        <v/>
      </c>
      <c r="O372" s="741"/>
      <c r="P372" s="741"/>
      <c r="Q372" s="741"/>
      <c r="R372" s="716"/>
      <c r="S372" s="721"/>
      <c r="T372" s="715"/>
      <c r="U372" s="770"/>
      <c r="V372" s="771" t="s">
        <v>1833</v>
      </c>
      <c r="W372" s="772"/>
      <c r="X372" s="771" t="s">
        <v>1723</v>
      </c>
      <c r="Y372" s="772"/>
      <c r="Z372" s="771" t="s">
        <v>1833</v>
      </c>
      <c r="AA372" s="773"/>
      <c r="AB372" s="717"/>
      <c r="AC372" s="718"/>
      <c r="AD372" s="718"/>
      <c r="AE372" s="718"/>
      <c r="AF372" s="718"/>
      <c r="AG372" s="718"/>
      <c r="AH372" s="718"/>
      <c r="AI372" s="719"/>
      <c r="AJ372" s="715"/>
      <c r="AK372" s="723" t="str">
        <f t="shared" si="18"/>
        <v/>
      </c>
      <c r="AL372" s="720"/>
      <c r="AM372" s="720"/>
      <c r="AN372" s="720"/>
      <c r="AO372" s="720"/>
      <c r="AP372" s="715"/>
      <c r="AQ372" s="715"/>
      <c r="AR372" s="715"/>
      <c r="AS372" s="715"/>
      <c r="AT372" s="741"/>
      <c r="AU372" s="741"/>
      <c r="AV372" s="742"/>
      <c r="AW372" s="743"/>
      <c r="AX372" s="742"/>
      <c r="AY372" s="743"/>
      <c r="AZ372" s="721"/>
      <c r="BA372" s="721"/>
      <c r="BB372" s="742"/>
      <c r="BC372" s="743"/>
      <c r="BD372" s="742"/>
      <c r="BE372" s="743"/>
      <c r="BF372" s="721"/>
      <c r="BG372" s="721"/>
      <c r="BH372" s="715"/>
      <c r="BI372" s="721"/>
      <c r="BJ372" s="721"/>
      <c r="BK372" s="721"/>
      <c r="BL372" s="721"/>
      <c r="BM372" s="715"/>
      <c r="BN372" s="721"/>
      <c r="BO372" s="721"/>
      <c r="BP372" s="721"/>
      <c r="BQ372" s="856"/>
      <c r="BR372" s="856"/>
    </row>
    <row r="373" spans="1:70" ht="30" customHeight="1">
      <c r="A373" s="640">
        <v>365</v>
      </c>
      <c r="B373" s="721"/>
      <c r="C373" s="721"/>
      <c r="D373" s="721"/>
      <c r="E373" s="744"/>
      <c r="F373" s="959" t="str">
        <f t="shared" si="16"/>
        <v/>
      </c>
      <c r="G373" s="960" t="str">
        <f t="shared" si="17"/>
        <v/>
      </c>
      <c r="H373" s="715"/>
      <c r="I373" s="715"/>
      <c r="J373" s="741"/>
      <c r="K373" s="741"/>
      <c r="L373" s="741"/>
      <c r="M373" s="741"/>
      <c r="N373" s="723" t="str">
        <f>IF(I373="","",VLOOKUP(I373,記入シート1!$BO$2:$BP$49,2,FALSE))</f>
        <v/>
      </c>
      <c r="O373" s="741"/>
      <c r="P373" s="741"/>
      <c r="Q373" s="741"/>
      <c r="R373" s="716"/>
      <c r="S373" s="721"/>
      <c r="T373" s="715"/>
      <c r="U373" s="770"/>
      <c r="V373" s="771" t="s">
        <v>1833</v>
      </c>
      <c r="W373" s="772"/>
      <c r="X373" s="771" t="s">
        <v>1723</v>
      </c>
      <c r="Y373" s="772"/>
      <c r="Z373" s="771" t="s">
        <v>1833</v>
      </c>
      <c r="AA373" s="773"/>
      <c r="AB373" s="717"/>
      <c r="AC373" s="718"/>
      <c r="AD373" s="718"/>
      <c r="AE373" s="718"/>
      <c r="AF373" s="718"/>
      <c r="AG373" s="718"/>
      <c r="AH373" s="718"/>
      <c r="AI373" s="719"/>
      <c r="AJ373" s="715"/>
      <c r="AK373" s="723" t="str">
        <f t="shared" si="18"/>
        <v/>
      </c>
      <c r="AL373" s="720"/>
      <c r="AM373" s="720"/>
      <c r="AN373" s="720"/>
      <c r="AO373" s="720"/>
      <c r="AP373" s="715"/>
      <c r="AQ373" s="715"/>
      <c r="AR373" s="715"/>
      <c r="AS373" s="715"/>
      <c r="AT373" s="741"/>
      <c r="AU373" s="741"/>
      <c r="AV373" s="742"/>
      <c r="AW373" s="743"/>
      <c r="AX373" s="742"/>
      <c r="AY373" s="743"/>
      <c r="AZ373" s="721"/>
      <c r="BA373" s="721"/>
      <c r="BB373" s="742"/>
      <c r="BC373" s="743"/>
      <c r="BD373" s="742"/>
      <c r="BE373" s="743"/>
      <c r="BF373" s="721"/>
      <c r="BG373" s="721"/>
      <c r="BH373" s="715"/>
      <c r="BI373" s="721"/>
      <c r="BJ373" s="721"/>
      <c r="BK373" s="721"/>
      <c r="BL373" s="721"/>
      <c r="BM373" s="715"/>
      <c r="BN373" s="721"/>
      <c r="BO373" s="721"/>
      <c r="BP373" s="721"/>
      <c r="BQ373" s="856"/>
      <c r="BR373" s="856"/>
    </row>
    <row r="374" spans="1:70" ht="30" customHeight="1">
      <c r="A374" s="640">
        <v>366</v>
      </c>
      <c r="B374" s="721"/>
      <c r="C374" s="721"/>
      <c r="D374" s="721"/>
      <c r="E374" s="744"/>
      <c r="F374" s="959" t="str">
        <f t="shared" si="16"/>
        <v/>
      </c>
      <c r="G374" s="960" t="str">
        <f t="shared" si="17"/>
        <v/>
      </c>
      <c r="H374" s="715"/>
      <c r="I374" s="715"/>
      <c r="J374" s="741"/>
      <c r="K374" s="741"/>
      <c r="L374" s="741"/>
      <c r="M374" s="741"/>
      <c r="N374" s="723" t="str">
        <f>IF(I374="","",VLOOKUP(I374,記入シート1!$BO$2:$BP$49,2,FALSE))</f>
        <v/>
      </c>
      <c r="O374" s="741"/>
      <c r="P374" s="741"/>
      <c r="Q374" s="741"/>
      <c r="R374" s="716"/>
      <c r="S374" s="721"/>
      <c r="T374" s="715"/>
      <c r="U374" s="770"/>
      <c r="V374" s="771" t="s">
        <v>1833</v>
      </c>
      <c r="W374" s="772"/>
      <c r="X374" s="771" t="s">
        <v>1723</v>
      </c>
      <c r="Y374" s="772"/>
      <c r="Z374" s="771" t="s">
        <v>1833</v>
      </c>
      <c r="AA374" s="773"/>
      <c r="AB374" s="717"/>
      <c r="AC374" s="718"/>
      <c r="AD374" s="718"/>
      <c r="AE374" s="718"/>
      <c r="AF374" s="718"/>
      <c r="AG374" s="718"/>
      <c r="AH374" s="718"/>
      <c r="AI374" s="719"/>
      <c r="AJ374" s="715"/>
      <c r="AK374" s="723" t="str">
        <f t="shared" si="18"/>
        <v/>
      </c>
      <c r="AL374" s="720"/>
      <c r="AM374" s="720"/>
      <c r="AN374" s="720"/>
      <c r="AO374" s="720"/>
      <c r="AP374" s="715"/>
      <c r="AQ374" s="715"/>
      <c r="AR374" s="715"/>
      <c r="AS374" s="715"/>
      <c r="AT374" s="741"/>
      <c r="AU374" s="741"/>
      <c r="AV374" s="742"/>
      <c r="AW374" s="743"/>
      <c r="AX374" s="742"/>
      <c r="AY374" s="743"/>
      <c r="AZ374" s="721"/>
      <c r="BA374" s="721"/>
      <c r="BB374" s="742"/>
      <c r="BC374" s="743"/>
      <c r="BD374" s="742"/>
      <c r="BE374" s="743"/>
      <c r="BF374" s="721"/>
      <c r="BG374" s="721"/>
      <c r="BH374" s="715"/>
      <c r="BI374" s="721"/>
      <c r="BJ374" s="721"/>
      <c r="BK374" s="721"/>
      <c r="BL374" s="721"/>
      <c r="BM374" s="715"/>
      <c r="BN374" s="721"/>
      <c r="BO374" s="721"/>
      <c r="BP374" s="721"/>
      <c r="BQ374" s="856"/>
      <c r="BR374" s="856"/>
    </row>
    <row r="375" spans="1:70" ht="30" customHeight="1">
      <c r="A375" s="640">
        <v>367</v>
      </c>
      <c r="B375" s="721"/>
      <c r="C375" s="721"/>
      <c r="D375" s="721"/>
      <c r="E375" s="744"/>
      <c r="F375" s="959" t="str">
        <f t="shared" si="16"/>
        <v/>
      </c>
      <c r="G375" s="960" t="str">
        <f t="shared" si="17"/>
        <v/>
      </c>
      <c r="H375" s="715"/>
      <c r="I375" s="715"/>
      <c r="J375" s="741"/>
      <c r="K375" s="741"/>
      <c r="L375" s="741"/>
      <c r="M375" s="741"/>
      <c r="N375" s="723" t="str">
        <f>IF(I375="","",VLOOKUP(I375,記入シート1!$BO$2:$BP$49,2,FALSE))</f>
        <v/>
      </c>
      <c r="O375" s="741"/>
      <c r="P375" s="741"/>
      <c r="Q375" s="741"/>
      <c r="R375" s="716"/>
      <c r="S375" s="721"/>
      <c r="T375" s="715"/>
      <c r="U375" s="770"/>
      <c r="V375" s="771" t="s">
        <v>1833</v>
      </c>
      <c r="W375" s="772"/>
      <c r="X375" s="771" t="s">
        <v>1723</v>
      </c>
      <c r="Y375" s="772"/>
      <c r="Z375" s="771" t="s">
        <v>1833</v>
      </c>
      <c r="AA375" s="773"/>
      <c r="AB375" s="717"/>
      <c r="AC375" s="718"/>
      <c r="AD375" s="718"/>
      <c r="AE375" s="718"/>
      <c r="AF375" s="718"/>
      <c r="AG375" s="718"/>
      <c r="AH375" s="718"/>
      <c r="AI375" s="719"/>
      <c r="AJ375" s="715"/>
      <c r="AK375" s="723" t="str">
        <f t="shared" si="18"/>
        <v/>
      </c>
      <c r="AL375" s="720"/>
      <c r="AM375" s="720"/>
      <c r="AN375" s="720"/>
      <c r="AO375" s="720"/>
      <c r="AP375" s="715"/>
      <c r="AQ375" s="715"/>
      <c r="AR375" s="715"/>
      <c r="AS375" s="715"/>
      <c r="AT375" s="741"/>
      <c r="AU375" s="741"/>
      <c r="AV375" s="742"/>
      <c r="AW375" s="743"/>
      <c r="AX375" s="742"/>
      <c r="AY375" s="743"/>
      <c r="AZ375" s="721"/>
      <c r="BA375" s="721"/>
      <c r="BB375" s="742"/>
      <c r="BC375" s="743"/>
      <c r="BD375" s="742"/>
      <c r="BE375" s="743"/>
      <c r="BF375" s="721"/>
      <c r="BG375" s="721"/>
      <c r="BH375" s="715"/>
      <c r="BI375" s="721"/>
      <c r="BJ375" s="721"/>
      <c r="BK375" s="721"/>
      <c r="BL375" s="721"/>
      <c r="BM375" s="715"/>
      <c r="BN375" s="721"/>
      <c r="BO375" s="721"/>
      <c r="BP375" s="721"/>
      <c r="BQ375" s="856"/>
      <c r="BR375" s="856"/>
    </row>
    <row r="376" spans="1:70" ht="30" customHeight="1">
      <c r="A376" s="640">
        <v>368</v>
      </c>
      <c r="B376" s="721"/>
      <c r="C376" s="721"/>
      <c r="D376" s="721"/>
      <c r="E376" s="744"/>
      <c r="F376" s="959" t="str">
        <f t="shared" si="16"/>
        <v/>
      </c>
      <c r="G376" s="960" t="str">
        <f t="shared" si="17"/>
        <v/>
      </c>
      <c r="H376" s="715"/>
      <c r="I376" s="715"/>
      <c r="J376" s="741"/>
      <c r="K376" s="741"/>
      <c r="L376" s="741"/>
      <c r="M376" s="741"/>
      <c r="N376" s="723" t="str">
        <f>IF(I376="","",VLOOKUP(I376,記入シート1!$BO$2:$BP$49,2,FALSE))</f>
        <v/>
      </c>
      <c r="O376" s="741"/>
      <c r="P376" s="741"/>
      <c r="Q376" s="741"/>
      <c r="R376" s="716"/>
      <c r="S376" s="721"/>
      <c r="T376" s="715"/>
      <c r="U376" s="770"/>
      <c r="V376" s="771" t="s">
        <v>1833</v>
      </c>
      <c r="W376" s="772"/>
      <c r="X376" s="771" t="s">
        <v>1723</v>
      </c>
      <c r="Y376" s="772"/>
      <c r="Z376" s="771" t="s">
        <v>1833</v>
      </c>
      <c r="AA376" s="773"/>
      <c r="AB376" s="717"/>
      <c r="AC376" s="718"/>
      <c r="AD376" s="718"/>
      <c r="AE376" s="718"/>
      <c r="AF376" s="718"/>
      <c r="AG376" s="718"/>
      <c r="AH376" s="718"/>
      <c r="AI376" s="719"/>
      <c r="AJ376" s="715"/>
      <c r="AK376" s="723" t="str">
        <f t="shared" si="18"/>
        <v/>
      </c>
      <c r="AL376" s="720"/>
      <c r="AM376" s="720"/>
      <c r="AN376" s="720"/>
      <c r="AO376" s="720"/>
      <c r="AP376" s="715"/>
      <c r="AQ376" s="715"/>
      <c r="AR376" s="715"/>
      <c r="AS376" s="715"/>
      <c r="AT376" s="741"/>
      <c r="AU376" s="741"/>
      <c r="AV376" s="742"/>
      <c r="AW376" s="743"/>
      <c r="AX376" s="742"/>
      <c r="AY376" s="743"/>
      <c r="AZ376" s="721"/>
      <c r="BA376" s="721"/>
      <c r="BB376" s="742"/>
      <c r="BC376" s="743"/>
      <c r="BD376" s="742"/>
      <c r="BE376" s="743"/>
      <c r="BF376" s="721"/>
      <c r="BG376" s="721"/>
      <c r="BH376" s="715"/>
      <c r="BI376" s="721"/>
      <c r="BJ376" s="721"/>
      <c r="BK376" s="721"/>
      <c r="BL376" s="721"/>
      <c r="BM376" s="715"/>
      <c r="BN376" s="721"/>
      <c r="BO376" s="721"/>
      <c r="BP376" s="721"/>
      <c r="BQ376" s="856"/>
      <c r="BR376" s="856"/>
    </row>
    <row r="377" spans="1:70" ht="30" customHeight="1">
      <c r="A377" s="640">
        <v>369</v>
      </c>
      <c r="B377" s="721"/>
      <c r="C377" s="721"/>
      <c r="D377" s="721"/>
      <c r="E377" s="744"/>
      <c r="F377" s="959" t="str">
        <f t="shared" si="16"/>
        <v/>
      </c>
      <c r="G377" s="960" t="str">
        <f t="shared" si="17"/>
        <v/>
      </c>
      <c r="H377" s="715"/>
      <c r="I377" s="715"/>
      <c r="J377" s="741"/>
      <c r="K377" s="741"/>
      <c r="L377" s="741"/>
      <c r="M377" s="741"/>
      <c r="N377" s="723" t="str">
        <f>IF(I377="","",VLOOKUP(I377,記入シート1!$BO$2:$BP$49,2,FALSE))</f>
        <v/>
      </c>
      <c r="O377" s="741"/>
      <c r="P377" s="741"/>
      <c r="Q377" s="741"/>
      <c r="R377" s="716"/>
      <c r="S377" s="721"/>
      <c r="T377" s="715"/>
      <c r="U377" s="770"/>
      <c r="V377" s="771" t="s">
        <v>1833</v>
      </c>
      <c r="W377" s="772"/>
      <c r="X377" s="771" t="s">
        <v>1723</v>
      </c>
      <c r="Y377" s="772"/>
      <c r="Z377" s="771" t="s">
        <v>1833</v>
      </c>
      <c r="AA377" s="773"/>
      <c r="AB377" s="717"/>
      <c r="AC377" s="718"/>
      <c r="AD377" s="718"/>
      <c r="AE377" s="718"/>
      <c r="AF377" s="718"/>
      <c r="AG377" s="718"/>
      <c r="AH377" s="718"/>
      <c r="AI377" s="719"/>
      <c r="AJ377" s="715"/>
      <c r="AK377" s="723" t="str">
        <f t="shared" si="18"/>
        <v/>
      </c>
      <c r="AL377" s="720"/>
      <c r="AM377" s="720"/>
      <c r="AN377" s="720"/>
      <c r="AO377" s="720"/>
      <c r="AP377" s="715"/>
      <c r="AQ377" s="715"/>
      <c r="AR377" s="715"/>
      <c r="AS377" s="715"/>
      <c r="AT377" s="741"/>
      <c r="AU377" s="741"/>
      <c r="AV377" s="742"/>
      <c r="AW377" s="743"/>
      <c r="AX377" s="742"/>
      <c r="AY377" s="743"/>
      <c r="AZ377" s="721"/>
      <c r="BA377" s="721"/>
      <c r="BB377" s="742"/>
      <c r="BC377" s="743"/>
      <c r="BD377" s="742"/>
      <c r="BE377" s="743"/>
      <c r="BF377" s="721"/>
      <c r="BG377" s="721"/>
      <c r="BH377" s="715"/>
      <c r="BI377" s="721"/>
      <c r="BJ377" s="721"/>
      <c r="BK377" s="721"/>
      <c r="BL377" s="721"/>
      <c r="BM377" s="715"/>
      <c r="BN377" s="721"/>
      <c r="BO377" s="721"/>
      <c r="BP377" s="721"/>
      <c r="BQ377" s="856"/>
      <c r="BR377" s="856"/>
    </row>
    <row r="378" spans="1:70" ht="30" customHeight="1">
      <c r="A378" s="640">
        <v>370</v>
      </c>
      <c r="B378" s="721"/>
      <c r="C378" s="721"/>
      <c r="D378" s="721"/>
      <c r="E378" s="744"/>
      <c r="F378" s="959" t="str">
        <f t="shared" si="16"/>
        <v/>
      </c>
      <c r="G378" s="960" t="str">
        <f t="shared" si="17"/>
        <v/>
      </c>
      <c r="H378" s="715"/>
      <c r="I378" s="715"/>
      <c r="J378" s="741"/>
      <c r="K378" s="741"/>
      <c r="L378" s="741"/>
      <c r="M378" s="741"/>
      <c r="N378" s="723" t="str">
        <f>IF(I378="","",VLOOKUP(I378,記入シート1!$BO$2:$BP$49,2,FALSE))</f>
        <v/>
      </c>
      <c r="O378" s="741"/>
      <c r="P378" s="741"/>
      <c r="Q378" s="741"/>
      <c r="R378" s="716"/>
      <c r="S378" s="721"/>
      <c r="T378" s="715"/>
      <c r="U378" s="770"/>
      <c r="V378" s="771" t="s">
        <v>1833</v>
      </c>
      <c r="W378" s="772"/>
      <c r="X378" s="771" t="s">
        <v>1723</v>
      </c>
      <c r="Y378" s="772"/>
      <c r="Z378" s="771" t="s">
        <v>1833</v>
      </c>
      <c r="AA378" s="773"/>
      <c r="AB378" s="717"/>
      <c r="AC378" s="718"/>
      <c r="AD378" s="718"/>
      <c r="AE378" s="718"/>
      <c r="AF378" s="718"/>
      <c r="AG378" s="718"/>
      <c r="AH378" s="718"/>
      <c r="AI378" s="719"/>
      <c r="AJ378" s="715"/>
      <c r="AK378" s="723" t="str">
        <f t="shared" si="18"/>
        <v/>
      </c>
      <c r="AL378" s="720"/>
      <c r="AM378" s="720"/>
      <c r="AN378" s="720"/>
      <c r="AO378" s="720"/>
      <c r="AP378" s="715"/>
      <c r="AQ378" s="715"/>
      <c r="AR378" s="715"/>
      <c r="AS378" s="715"/>
      <c r="AT378" s="741"/>
      <c r="AU378" s="741"/>
      <c r="AV378" s="742"/>
      <c r="AW378" s="743"/>
      <c r="AX378" s="742"/>
      <c r="AY378" s="743"/>
      <c r="AZ378" s="721"/>
      <c r="BA378" s="721"/>
      <c r="BB378" s="742"/>
      <c r="BC378" s="743"/>
      <c r="BD378" s="742"/>
      <c r="BE378" s="743"/>
      <c r="BF378" s="721"/>
      <c r="BG378" s="721"/>
      <c r="BH378" s="715"/>
      <c r="BI378" s="721"/>
      <c r="BJ378" s="721"/>
      <c r="BK378" s="721"/>
      <c r="BL378" s="721"/>
      <c r="BM378" s="715"/>
      <c r="BN378" s="721"/>
      <c r="BO378" s="721"/>
      <c r="BP378" s="721"/>
      <c r="BQ378" s="856"/>
      <c r="BR378" s="856"/>
    </row>
    <row r="379" spans="1:70" ht="30" customHeight="1">
      <c r="A379" s="640">
        <v>371</v>
      </c>
      <c r="B379" s="721"/>
      <c r="C379" s="721"/>
      <c r="D379" s="721"/>
      <c r="E379" s="744"/>
      <c r="F379" s="959" t="str">
        <f t="shared" si="16"/>
        <v/>
      </c>
      <c r="G379" s="960" t="str">
        <f t="shared" si="17"/>
        <v/>
      </c>
      <c r="H379" s="715"/>
      <c r="I379" s="715"/>
      <c r="J379" s="741"/>
      <c r="K379" s="741"/>
      <c r="L379" s="741"/>
      <c r="M379" s="741"/>
      <c r="N379" s="723" t="str">
        <f>IF(I379="","",VLOOKUP(I379,記入シート1!$BO$2:$BP$49,2,FALSE))</f>
        <v/>
      </c>
      <c r="O379" s="741"/>
      <c r="P379" s="741"/>
      <c r="Q379" s="741"/>
      <c r="R379" s="716"/>
      <c r="S379" s="721"/>
      <c r="T379" s="715"/>
      <c r="U379" s="770"/>
      <c r="V379" s="771" t="s">
        <v>1833</v>
      </c>
      <c r="W379" s="772"/>
      <c r="X379" s="771" t="s">
        <v>1723</v>
      </c>
      <c r="Y379" s="772"/>
      <c r="Z379" s="771" t="s">
        <v>1833</v>
      </c>
      <c r="AA379" s="773"/>
      <c r="AB379" s="717"/>
      <c r="AC379" s="718"/>
      <c r="AD379" s="718"/>
      <c r="AE379" s="718"/>
      <c r="AF379" s="718"/>
      <c r="AG379" s="718"/>
      <c r="AH379" s="718"/>
      <c r="AI379" s="719"/>
      <c r="AJ379" s="715"/>
      <c r="AK379" s="723" t="str">
        <f t="shared" si="18"/>
        <v/>
      </c>
      <c r="AL379" s="720"/>
      <c r="AM379" s="720"/>
      <c r="AN379" s="720"/>
      <c r="AO379" s="720"/>
      <c r="AP379" s="715"/>
      <c r="AQ379" s="715"/>
      <c r="AR379" s="715"/>
      <c r="AS379" s="715"/>
      <c r="AT379" s="741"/>
      <c r="AU379" s="741"/>
      <c r="AV379" s="742"/>
      <c r="AW379" s="743"/>
      <c r="AX379" s="742"/>
      <c r="AY379" s="743"/>
      <c r="AZ379" s="721"/>
      <c r="BA379" s="721"/>
      <c r="BB379" s="742"/>
      <c r="BC379" s="743"/>
      <c r="BD379" s="742"/>
      <c r="BE379" s="743"/>
      <c r="BF379" s="721"/>
      <c r="BG379" s="721"/>
      <c r="BH379" s="715"/>
      <c r="BI379" s="721"/>
      <c r="BJ379" s="721"/>
      <c r="BK379" s="721"/>
      <c r="BL379" s="721"/>
      <c r="BM379" s="715"/>
      <c r="BN379" s="721"/>
      <c r="BO379" s="721"/>
      <c r="BP379" s="721"/>
      <c r="BQ379" s="856"/>
      <c r="BR379" s="856"/>
    </row>
    <row r="380" spans="1:70" ht="30" customHeight="1">
      <c r="A380" s="640">
        <v>372</v>
      </c>
      <c r="B380" s="721"/>
      <c r="C380" s="721"/>
      <c r="D380" s="721"/>
      <c r="E380" s="744"/>
      <c r="F380" s="959" t="str">
        <f t="shared" si="16"/>
        <v/>
      </c>
      <c r="G380" s="960" t="str">
        <f t="shared" si="17"/>
        <v/>
      </c>
      <c r="H380" s="715"/>
      <c r="I380" s="715"/>
      <c r="J380" s="741"/>
      <c r="K380" s="741"/>
      <c r="L380" s="741"/>
      <c r="M380" s="741"/>
      <c r="N380" s="723" t="str">
        <f>IF(I380="","",VLOOKUP(I380,記入シート1!$BO$2:$BP$49,2,FALSE))</f>
        <v/>
      </c>
      <c r="O380" s="741"/>
      <c r="P380" s="741"/>
      <c r="Q380" s="741"/>
      <c r="R380" s="716"/>
      <c r="S380" s="721"/>
      <c r="T380" s="715"/>
      <c r="U380" s="770"/>
      <c r="V380" s="771" t="s">
        <v>1833</v>
      </c>
      <c r="W380" s="772"/>
      <c r="X380" s="771" t="s">
        <v>1723</v>
      </c>
      <c r="Y380" s="772"/>
      <c r="Z380" s="771" t="s">
        <v>1833</v>
      </c>
      <c r="AA380" s="773"/>
      <c r="AB380" s="717"/>
      <c r="AC380" s="718"/>
      <c r="AD380" s="718"/>
      <c r="AE380" s="718"/>
      <c r="AF380" s="718"/>
      <c r="AG380" s="718"/>
      <c r="AH380" s="718"/>
      <c r="AI380" s="719"/>
      <c r="AJ380" s="715"/>
      <c r="AK380" s="723" t="str">
        <f t="shared" si="18"/>
        <v/>
      </c>
      <c r="AL380" s="720"/>
      <c r="AM380" s="720"/>
      <c r="AN380" s="720"/>
      <c r="AO380" s="720"/>
      <c r="AP380" s="715"/>
      <c r="AQ380" s="715"/>
      <c r="AR380" s="715"/>
      <c r="AS380" s="715"/>
      <c r="AT380" s="741"/>
      <c r="AU380" s="741"/>
      <c r="AV380" s="742"/>
      <c r="AW380" s="743"/>
      <c r="AX380" s="742"/>
      <c r="AY380" s="743"/>
      <c r="AZ380" s="721"/>
      <c r="BA380" s="721"/>
      <c r="BB380" s="742"/>
      <c r="BC380" s="743"/>
      <c r="BD380" s="742"/>
      <c r="BE380" s="743"/>
      <c r="BF380" s="721"/>
      <c r="BG380" s="721"/>
      <c r="BH380" s="715"/>
      <c r="BI380" s="721"/>
      <c r="BJ380" s="721"/>
      <c r="BK380" s="721"/>
      <c r="BL380" s="721"/>
      <c r="BM380" s="715"/>
      <c r="BN380" s="721"/>
      <c r="BO380" s="721"/>
      <c r="BP380" s="721"/>
      <c r="BQ380" s="856"/>
      <c r="BR380" s="856"/>
    </row>
    <row r="381" spans="1:70" ht="30" customHeight="1">
      <c r="A381" s="640">
        <v>373</v>
      </c>
      <c r="B381" s="721"/>
      <c r="C381" s="721"/>
      <c r="D381" s="721"/>
      <c r="E381" s="744"/>
      <c r="F381" s="959" t="str">
        <f t="shared" si="16"/>
        <v/>
      </c>
      <c r="G381" s="960" t="str">
        <f t="shared" si="17"/>
        <v/>
      </c>
      <c r="H381" s="715"/>
      <c r="I381" s="715"/>
      <c r="J381" s="741"/>
      <c r="K381" s="741"/>
      <c r="L381" s="741"/>
      <c r="M381" s="741"/>
      <c r="N381" s="723" t="str">
        <f>IF(I381="","",VLOOKUP(I381,記入シート1!$BO$2:$BP$49,2,FALSE))</f>
        <v/>
      </c>
      <c r="O381" s="741"/>
      <c r="P381" s="741"/>
      <c r="Q381" s="741"/>
      <c r="R381" s="716"/>
      <c r="S381" s="721"/>
      <c r="T381" s="715"/>
      <c r="U381" s="770"/>
      <c r="V381" s="771" t="s">
        <v>1833</v>
      </c>
      <c r="W381" s="772"/>
      <c r="X381" s="771" t="s">
        <v>1723</v>
      </c>
      <c r="Y381" s="772"/>
      <c r="Z381" s="771" t="s">
        <v>1833</v>
      </c>
      <c r="AA381" s="773"/>
      <c r="AB381" s="717"/>
      <c r="AC381" s="718"/>
      <c r="AD381" s="718"/>
      <c r="AE381" s="718"/>
      <c r="AF381" s="718"/>
      <c r="AG381" s="718"/>
      <c r="AH381" s="718"/>
      <c r="AI381" s="719"/>
      <c r="AJ381" s="715"/>
      <c r="AK381" s="723" t="str">
        <f t="shared" si="18"/>
        <v/>
      </c>
      <c r="AL381" s="720"/>
      <c r="AM381" s="720"/>
      <c r="AN381" s="720"/>
      <c r="AO381" s="720"/>
      <c r="AP381" s="715"/>
      <c r="AQ381" s="715"/>
      <c r="AR381" s="715"/>
      <c r="AS381" s="715"/>
      <c r="AT381" s="741"/>
      <c r="AU381" s="741"/>
      <c r="AV381" s="742"/>
      <c r="AW381" s="743"/>
      <c r="AX381" s="742"/>
      <c r="AY381" s="743"/>
      <c r="AZ381" s="721"/>
      <c r="BA381" s="721"/>
      <c r="BB381" s="742"/>
      <c r="BC381" s="743"/>
      <c r="BD381" s="742"/>
      <c r="BE381" s="743"/>
      <c r="BF381" s="721"/>
      <c r="BG381" s="721"/>
      <c r="BH381" s="715"/>
      <c r="BI381" s="721"/>
      <c r="BJ381" s="721"/>
      <c r="BK381" s="721"/>
      <c r="BL381" s="721"/>
      <c r="BM381" s="715"/>
      <c r="BN381" s="721"/>
      <c r="BO381" s="721"/>
      <c r="BP381" s="721"/>
      <c r="BQ381" s="856"/>
      <c r="BR381" s="856"/>
    </row>
    <row r="382" spans="1:70" ht="30" customHeight="1">
      <c r="A382" s="640">
        <v>374</v>
      </c>
      <c r="B382" s="721"/>
      <c r="C382" s="721"/>
      <c r="D382" s="721"/>
      <c r="E382" s="744"/>
      <c r="F382" s="959" t="str">
        <f t="shared" si="16"/>
        <v/>
      </c>
      <c r="G382" s="960" t="str">
        <f t="shared" si="17"/>
        <v/>
      </c>
      <c r="H382" s="715"/>
      <c r="I382" s="715"/>
      <c r="J382" s="741"/>
      <c r="K382" s="741"/>
      <c r="L382" s="741"/>
      <c r="M382" s="741"/>
      <c r="N382" s="723" t="str">
        <f>IF(I382="","",VLOOKUP(I382,記入シート1!$BO$2:$BP$49,2,FALSE))</f>
        <v/>
      </c>
      <c r="O382" s="741"/>
      <c r="P382" s="741"/>
      <c r="Q382" s="741"/>
      <c r="R382" s="716"/>
      <c r="S382" s="721"/>
      <c r="T382" s="715"/>
      <c r="U382" s="770"/>
      <c r="V382" s="771" t="s">
        <v>1833</v>
      </c>
      <c r="W382" s="772"/>
      <c r="X382" s="771" t="s">
        <v>1723</v>
      </c>
      <c r="Y382" s="772"/>
      <c r="Z382" s="771" t="s">
        <v>1833</v>
      </c>
      <c r="AA382" s="773"/>
      <c r="AB382" s="717"/>
      <c r="AC382" s="718"/>
      <c r="AD382" s="718"/>
      <c r="AE382" s="718"/>
      <c r="AF382" s="718"/>
      <c r="AG382" s="718"/>
      <c r="AH382" s="718"/>
      <c r="AI382" s="719"/>
      <c r="AJ382" s="715"/>
      <c r="AK382" s="723" t="str">
        <f t="shared" si="18"/>
        <v/>
      </c>
      <c r="AL382" s="720"/>
      <c r="AM382" s="720"/>
      <c r="AN382" s="720"/>
      <c r="AO382" s="720"/>
      <c r="AP382" s="715"/>
      <c r="AQ382" s="715"/>
      <c r="AR382" s="715"/>
      <c r="AS382" s="715"/>
      <c r="AT382" s="741"/>
      <c r="AU382" s="741"/>
      <c r="AV382" s="742"/>
      <c r="AW382" s="743"/>
      <c r="AX382" s="742"/>
      <c r="AY382" s="743"/>
      <c r="AZ382" s="721"/>
      <c r="BA382" s="721"/>
      <c r="BB382" s="742"/>
      <c r="BC382" s="743"/>
      <c r="BD382" s="742"/>
      <c r="BE382" s="743"/>
      <c r="BF382" s="721"/>
      <c r="BG382" s="721"/>
      <c r="BH382" s="715"/>
      <c r="BI382" s="721"/>
      <c r="BJ382" s="721"/>
      <c r="BK382" s="721"/>
      <c r="BL382" s="721"/>
      <c r="BM382" s="715"/>
      <c r="BN382" s="721"/>
      <c r="BO382" s="721"/>
      <c r="BP382" s="721"/>
      <c r="BQ382" s="856"/>
      <c r="BR382" s="856"/>
    </row>
    <row r="383" spans="1:70" ht="30" customHeight="1">
      <c r="A383" s="640">
        <v>375</v>
      </c>
      <c r="B383" s="721"/>
      <c r="C383" s="721"/>
      <c r="D383" s="721"/>
      <c r="E383" s="744"/>
      <c r="F383" s="959" t="str">
        <f t="shared" si="16"/>
        <v/>
      </c>
      <c r="G383" s="960" t="str">
        <f t="shared" si="17"/>
        <v/>
      </c>
      <c r="H383" s="715"/>
      <c r="I383" s="715"/>
      <c r="J383" s="741"/>
      <c r="K383" s="741"/>
      <c r="L383" s="741"/>
      <c r="M383" s="741"/>
      <c r="N383" s="723" t="str">
        <f>IF(I383="","",VLOOKUP(I383,記入シート1!$BO$2:$BP$49,2,FALSE))</f>
        <v/>
      </c>
      <c r="O383" s="741"/>
      <c r="P383" s="741"/>
      <c r="Q383" s="741"/>
      <c r="R383" s="716"/>
      <c r="S383" s="721"/>
      <c r="T383" s="715"/>
      <c r="U383" s="770"/>
      <c r="V383" s="771" t="s">
        <v>1833</v>
      </c>
      <c r="W383" s="772"/>
      <c r="X383" s="771" t="s">
        <v>1723</v>
      </c>
      <c r="Y383" s="772"/>
      <c r="Z383" s="771" t="s">
        <v>1833</v>
      </c>
      <c r="AA383" s="773"/>
      <c r="AB383" s="717"/>
      <c r="AC383" s="718"/>
      <c r="AD383" s="718"/>
      <c r="AE383" s="718"/>
      <c r="AF383" s="718"/>
      <c r="AG383" s="718"/>
      <c r="AH383" s="718"/>
      <c r="AI383" s="719"/>
      <c r="AJ383" s="715"/>
      <c r="AK383" s="723" t="str">
        <f t="shared" si="18"/>
        <v/>
      </c>
      <c r="AL383" s="720"/>
      <c r="AM383" s="720"/>
      <c r="AN383" s="720"/>
      <c r="AO383" s="720"/>
      <c r="AP383" s="715"/>
      <c r="AQ383" s="715"/>
      <c r="AR383" s="715"/>
      <c r="AS383" s="715"/>
      <c r="AT383" s="741"/>
      <c r="AU383" s="741"/>
      <c r="AV383" s="742"/>
      <c r="AW383" s="743"/>
      <c r="AX383" s="742"/>
      <c r="AY383" s="743"/>
      <c r="AZ383" s="721"/>
      <c r="BA383" s="721"/>
      <c r="BB383" s="742"/>
      <c r="BC383" s="743"/>
      <c r="BD383" s="742"/>
      <c r="BE383" s="743"/>
      <c r="BF383" s="721"/>
      <c r="BG383" s="721"/>
      <c r="BH383" s="715"/>
      <c r="BI383" s="721"/>
      <c r="BJ383" s="721"/>
      <c r="BK383" s="721"/>
      <c r="BL383" s="721"/>
      <c r="BM383" s="715"/>
      <c r="BN383" s="721"/>
      <c r="BO383" s="721"/>
      <c r="BP383" s="721"/>
      <c r="BQ383" s="856"/>
      <c r="BR383" s="856"/>
    </row>
    <row r="384" spans="1:70" ht="30" customHeight="1">
      <c r="A384" s="640">
        <v>376</v>
      </c>
      <c r="B384" s="721"/>
      <c r="C384" s="721"/>
      <c r="D384" s="721"/>
      <c r="E384" s="744"/>
      <c r="F384" s="959" t="str">
        <f t="shared" si="16"/>
        <v/>
      </c>
      <c r="G384" s="960" t="str">
        <f t="shared" si="17"/>
        <v/>
      </c>
      <c r="H384" s="715"/>
      <c r="I384" s="715"/>
      <c r="J384" s="741"/>
      <c r="K384" s="741"/>
      <c r="L384" s="741"/>
      <c r="M384" s="741"/>
      <c r="N384" s="723" t="str">
        <f>IF(I384="","",VLOOKUP(I384,記入シート1!$BO$2:$BP$49,2,FALSE))</f>
        <v/>
      </c>
      <c r="O384" s="741"/>
      <c r="P384" s="741"/>
      <c r="Q384" s="741"/>
      <c r="R384" s="716"/>
      <c r="S384" s="721"/>
      <c r="T384" s="715"/>
      <c r="U384" s="770"/>
      <c r="V384" s="771" t="s">
        <v>1833</v>
      </c>
      <c r="W384" s="772"/>
      <c r="X384" s="771" t="s">
        <v>1723</v>
      </c>
      <c r="Y384" s="772"/>
      <c r="Z384" s="771" t="s">
        <v>1833</v>
      </c>
      <c r="AA384" s="773"/>
      <c r="AB384" s="717"/>
      <c r="AC384" s="718"/>
      <c r="AD384" s="718"/>
      <c r="AE384" s="718"/>
      <c r="AF384" s="718"/>
      <c r="AG384" s="718"/>
      <c r="AH384" s="718"/>
      <c r="AI384" s="719"/>
      <c r="AJ384" s="715"/>
      <c r="AK384" s="723" t="str">
        <f t="shared" si="18"/>
        <v/>
      </c>
      <c r="AL384" s="720"/>
      <c r="AM384" s="720"/>
      <c r="AN384" s="720"/>
      <c r="AO384" s="720"/>
      <c r="AP384" s="715"/>
      <c r="AQ384" s="715"/>
      <c r="AR384" s="715"/>
      <c r="AS384" s="715"/>
      <c r="AT384" s="741"/>
      <c r="AU384" s="741"/>
      <c r="AV384" s="742"/>
      <c r="AW384" s="743"/>
      <c r="AX384" s="742"/>
      <c r="AY384" s="743"/>
      <c r="AZ384" s="721"/>
      <c r="BA384" s="721"/>
      <c r="BB384" s="742"/>
      <c r="BC384" s="743"/>
      <c r="BD384" s="742"/>
      <c r="BE384" s="743"/>
      <c r="BF384" s="721"/>
      <c r="BG384" s="721"/>
      <c r="BH384" s="715"/>
      <c r="BI384" s="721"/>
      <c r="BJ384" s="721"/>
      <c r="BK384" s="721"/>
      <c r="BL384" s="721"/>
      <c r="BM384" s="715"/>
      <c r="BN384" s="721"/>
      <c r="BO384" s="721"/>
      <c r="BP384" s="721"/>
      <c r="BQ384" s="856"/>
      <c r="BR384" s="856"/>
    </row>
    <row r="385" spans="1:70" ht="30" customHeight="1">
      <c r="A385" s="640">
        <v>377</v>
      </c>
      <c r="B385" s="721"/>
      <c r="C385" s="721"/>
      <c r="D385" s="721"/>
      <c r="E385" s="744"/>
      <c r="F385" s="959" t="str">
        <f t="shared" si="16"/>
        <v/>
      </c>
      <c r="G385" s="960" t="str">
        <f t="shared" si="17"/>
        <v/>
      </c>
      <c r="H385" s="715"/>
      <c r="I385" s="715"/>
      <c r="J385" s="741"/>
      <c r="K385" s="741"/>
      <c r="L385" s="741"/>
      <c r="M385" s="741"/>
      <c r="N385" s="723" t="str">
        <f>IF(I385="","",VLOOKUP(I385,記入シート1!$BO$2:$BP$49,2,FALSE))</f>
        <v/>
      </c>
      <c r="O385" s="741"/>
      <c r="P385" s="741"/>
      <c r="Q385" s="741"/>
      <c r="R385" s="716"/>
      <c r="S385" s="721"/>
      <c r="T385" s="715"/>
      <c r="U385" s="770"/>
      <c r="V385" s="771" t="s">
        <v>1833</v>
      </c>
      <c r="W385" s="772"/>
      <c r="X385" s="771" t="s">
        <v>1723</v>
      </c>
      <c r="Y385" s="772"/>
      <c r="Z385" s="771" t="s">
        <v>1833</v>
      </c>
      <c r="AA385" s="773"/>
      <c r="AB385" s="717"/>
      <c r="AC385" s="718"/>
      <c r="AD385" s="718"/>
      <c r="AE385" s="718"/>
      <c r="AF385" s="718"/>
      <c r="AG385" s="718"/>
      <c r="AH385" s="718"/>
      <c r="AI385" s="719"/>
      <c r="AJ385" s="715"/>
      <c r="AK385" s="723" t="str">
        <f t="shared" si="18"/>
        <v/>
      </c>
      <c r="AL385" s="720"/>
      <c r="AM385" s="720"/>
      <c r="AN385" s="720"/>
      <c r="AO385" s="720"/>
      <c r="AP385" s="715"/>
      <c r="AQ385" s="715"/>
      <c r="AR385" s="715"/>
      <c r="AS385" s="715"/>
      <c r="AT385" s="741"/>
      <c r="AU385" s="741"/>
      <c r="AV385" s="742"/>
      <c r="AW385" s="743"/>
      <c r="AX385" s="742"/>
      <c r="AY385" s="743"/>
      <c r="AZ385" s="721"/>
      <c r="BA385" s="721"/>
      <c r="BB385" s="742"/>
      <c r="BC385" s="743"/>
      <c r="BD385" s="742"/>
      <c r="BE385" s="743"/>
      <c r="BF385" s="721"/>
      <c r="BG385" s="721"/>
      <c r="BH385" s="715"/>
      <c r="BI385" s="721"/>
      <c r="BJ385" s="721"/>
      <c r="BK385" s="721"/>
      <c r="BL385" s="721"/>
      <c r="BM385" s="715"/>
      <c r="BN385" s="721"/>
      <c r="BO385" s="721"/>
      <c r="BP385" s="721"/>
      <c r="BQ385" s="856"/>
      <c r="BR385" s="856"/>
    </row>
    <row r="386" spans="1:70" ht="30" customHeight="1">
      <c r="A386" s="640">
        <v>378</v>
      </c>
      <c r="B386" s="721"/>
      <c r="C386" s="721"/>
      <c r="D386" s="721"/>
      <c r="E386" s="744"/>
      <c r="F386" s="959" t="str">
        <f t="shared" si="16"/>
        <v/>
      </c>
      <c r="G386" s="960" t="str">
        <f t="shared" si="17"/>
        <v/>
      </c>
      <c r="H386" s="715"/>
      <c r="I386" s="715"/>
      <c r="J386" s="741"/>
      <c r="K386" s="741"/>
      <c r="L386" s="741"/>
      <c r="M386" s="741"/>
      <c r="N386" s="723" t="str">
        <f>IF(I386="","",VLOOKUP(I386,記入シート1!$BO$2:$BP$49,2,FALSE))</f>
        <v/>
      </c>
      <c r="O386" s="741"/>
      <c r="P386" s="741"/>
      <c r="Q386" s="741"/>
      <c r="R386" s="716"/>
      <c r="S386" s="721"/>
      <c r="T386" s="715"/>
      <c r="U386" s="770"/>
      <c r="V386" s="771" t="s">
        <v>1833</v>
      </c>
      <c r="W386" s="772"/>
      <c r="X386" s="771" t="s">
        <v>1723</v>
      </c>
      <c r="Y386" s="772"/>
      <c r="Z386" s="771" t="s">
        <v>1833</v>
      </c>
      <c r="AA386" s="773"/>
      <c r="AB386" s="717"/>
      <c r="AC386" s="718"/>
      <c r="AD386" s="718"/>
      <c r="AE386" s="718"/>
      <c r="AF386" s="718"/>
      <c r="AG386" s="718"/>
      <c r="AH386" s="718"/>
      <c r="AI386" s="719"/>
      <c r="AJ386" s="715"/>
      <c r="AK386" s="723" t="str">
        <f t="shared" si="18"/>
        <v/>
      </c>
      <c r="AL386" s="720"/>
      <c r="AM386" s="720"/>
      <c r="AN386" s="720"/>
      <c r="AO386" s="720"/>
      <c r="AP386" s="715"/>
      <c r="AQ386" s="715"/>
      <c r="AR386" s="715"/>
      <c r="AS386" s="715"/>
      <c r="AT386" s="741"/>
      <c r="AU386" s="741"/>
      <c r="AV386" s="742"/>
      <c r="AW386" s="743"/>
      <c r="AX386" s="742"/>
      <c r="AY386" s="743"/>
      <c r="AZ386" s="721"/>
      <c r="BA386" s="721"/>
      <c r="BB386" s="742"/>
      <c r="BC386" s="743"/>
      <c r="BD386" s="742"/>
      <c r="BE386" s="743"/>
      <c r="BF386" s="721"/>
      <c r="BG386" s="721"/>
      <c r="BH386" s="715"/>
      <c r="BI386" s="721"/>
      <c r="BJ386" s="721"/>
      <c r="BK386" s="721"/>
      <c r="BL386" s="721"/>
      <c r="BM386" s="715"/>
      <c r="BN386" s="721"/>
      <c r="BO386" s="721"/>
      <c r="BP386" s="721"/>
      <c r="BQ386" s="856"/>
      <c r="BR386" s="856"/>
    </row>
    <row r="387" spans="1:70" ht="30" customHeight="1">
      <c r="A387" s="640">
        <v>379</v>
      </c>
      <c r="B387" s="721"/>
      <c r="C387" s="721"/>
      <c r="D387" s="721"/>
      <c r="E387" s="744"/>
      <c r="F387" s="959" t="str">
        <f t="shared" si="16"/>
        <v/>
      </c>
      <c r="G387" s="960" t="str">
        <f t="shared" si="17"/>
        <v/>
      </c>
      <c r="H387" s="715"/>
      <c r="I387" s="715"/>
      <c r="J387" s="741"/>
      <c r="K387" s="741"/>
      <c r="L387" s="741"/>
      <c r="M387" s="741"/>
      <c r="N387" s="723" t="str">
        <f>IF(I387="","",VLOOKUP(I387,記入シート1!$BO$2:$BP$49,2,FALSE))</f>
        <v/>
      </c>
      <c r="O387" s="741"/>
      <c r="P387" s="741"/>
      <c r="Q387" s="741"/>
      <c r="R387" s="716"/>
      <c r="S387" s="721"/>
      <c r="T387" s="715"/>
      <c r="U387" s="770"/>
      <c r="V387" s="771" t="s">
        <v>1833</v>
      </c>
      <c r="W387" s="772"/>
      <c r="X387" s="771" t="s">
        <v>1723</v>
      </c>
      <c r="Y387" s="772"/>
      <c r="Z387" s="771" t="s">
        <v>1833</v>
      </c>
      <c r="AA387" s="773"/>
      <c r="AB387" s="717"/>
      <c r="AC387" s="718"/>
      <c r="AD387" s="718"/>
      <c r="AE387" s="718"/>
      <c r="AF387" s="718"/>
      <c r="AG387" s="718"/>
      <c r="AH387" s="718"/>
      <c r="AI387" s="719"/>
      <c r="AJ387" s="715"/>
      <c r="AK387" s="723" t="str">
        <f t="shared" si="18"/>
        <v/>
      </c>
      <c r="AL387" s="720"/>
      <c r="AM387" s="720"/>
      <c r="AN387" s="720"/>
      <c r="AO387" s="720"/>
      <c r="AP387" s="715"/>
      <c r="AQ387" s="715"/>
      <c r="AR387" s="715"/>
      <c r="AS387" s="715"/>
      <c r="AT387" s="741"/>
      <c r="AU387" s="741"/>
      <c r="AV387" s="742"/>
      <c r="AW387" s="743"/>
      <c r="AX387" s="742"/>
      <c r="AY387" s="743"/>
      <c r="AZ387" s="721"/>
      <c r="BA387" s="721"/>
      <c r="BB387" s="742"/>
      <c r="BC387" s="743"/>
      <c r="BD387" s="742"/>
      <c r="BE387" s="743"/>
      <c r="BF387" s="721"/>
      <c r="BG387" s="721"/>
      <c r="BH387" s="715"/>
      <c r="BI387" s="721"/>
      <c r="BJ387" s="721"/>
      <c r="BK387" s="721"/>
      <c r="BL387" s="721"/>
      <c r="BM387" s="715"/>
      <c r="BN387" s="721"/>
      <c r="BO387" s="721"/>
      <c r="BP387" s="721"/>
      <c r="BQ387" s="856"/>
      <c r="BR387" s="856"/>
    </row>
    <row r="388" spans="1:70" ht="30" customHeight="1">
      <c r="A388" s="640">
        <v>380</v>
      </c>
      <c r="B388" s="721"/>
      <c r="C388" s="721"/>
      <c r="D388" s="721"/>
      <c r="E388" s="744"/>
      <c r="F388" s="959" t="str">
        <f t="shared" si="16"/>
        <v/>
      </c>
      <c r="G388" s="960" t="str">
        <f t="shared" si="17"/>
        <v/>
      </c>
      <c r="H388" s="715"/>
      <c r="I388" s="715"/>
      <c r="J388" s="741"/>
      <c r="K388" s="741"/>
      <c r="L388" s="741"/>
      <c r="M388" s="741"/>
      <c r="N388" s="723" t="str">
        <f>IF(I388="","",VLOOKUP(I388,記入シート1!$BO$2:$BP$49,2,FALSE))</f>
        <v/>
      </c>
      <c r="O388" s="741"/>
      <c r="P388" s="741"/>
      <c r="Q388" s="741"/>
      <c r="R388" s="716"/>
      <c r="S388" s="721"/>
      <c r="T388" s="715"/>
      <c r="U388" s="770"/>
      <c r="V388" s="771" t="s">
        <v>1833</v>
      </c>
      <c r="W388" s="772"/>
      <c r="X388" s="771" t="s">
        <v>1723</v>
      </c>
      <c r="Y388" s="772"/>
      <c r="Z388" s="771" t="s">
        <v>1833</v>
      </c>
      <c r="AA388" s="773"/>
      <c r="AB388" s="717"/>
      <c r="AC388" s="718"/>
      <c r="AD388" s="718"/>
      <c r="AE388" s="718"/>
      <c r="AF388" s="718"/>
      <c r="AG388" s="718"/>
      <c r="AH388" s="718"/>
      <c r="AI388" s="719"/>
      <c r="AJ388" s="715"/>
      <c r="AK388" s="723" t="str">
        <f t="shared" si="18"/>
        <v/>
      </c>
      <c r="AL388" s="720"/>
      <c r="AM388" s="720"/>
      <c r="AN388" s="720"/>
      <c r="AO388" s="720"/>
      <c r="AP388" s="715"/>
      <c r="AQ388" s="715"/>
      <c r="AR388" s="715"/>
      <c r="AS388" s="715"/>
      <c r="AT388" s="741"/>
      <c r="AU388" s="741"/>
      <c r="AV388" s="742"/>
      <c r="AW388" s="743"/>
      <c r="AX388" s="742"/>
      <c r="AY388" s="743"/>
      <c r="AZ388" s="721"/>
      <c r="BA388" s="721"/>
      <c r="BB388" s="742"/>
      <c r="BC388" s="743"/>
      <c r="BD388" s="742"/>
      <c r="BE388" s="743"/>
      <c r="BF388" s="721"/>
      <c r="BG388" s="721"/>
      <c r="BH388" s="715"/>
      <c r="BI388" s="721"/>
      <c r="BJ388" s="721"/>
      <c r="BK388" s="721"/>
      <c r="BL388" s="721"/>
      <c r="BM388" s="715"/>
      <c r="BN388" s="721"/>
      <c r="BO388" s="721"/>
      <c r="BP388" s="721"/>
      <c r="BQ388" s="856"/>
      <c r="BR388" s="856"/>
    </row>
    <row r="389" spans="1:70" ht="30" customHeight="1">
      <c r="A389" s="640">
        <v>381</v>
      </c>
      <c r="B389" s="721"/>
      <c r="C389" s="721"/>
      <c r="D389" s="721"/>
      <c r="E389" s="744"/>
      <c r="F389" s="959" t="str">
        <f t="shared" si="16"/>
        <v/>
      </c>
      <c r="G389" s="960" t="str">
        <f t="shared" si="17"/>
        <v/>
      </c>
      <c r="H389" s="715"/>
      <c r="I389" s="715"/>
      <c r="J389" s="741"/>
      <c r="K389" s="741"/>
      <c r="L389" s="741"/>
      <c r="M389" s="741"/>
      <c r="N389" s="723" t="str">
        <f>IF(I389="","",VLOOKUP(I389,記入シート1!$BO$2:$BP$49,2,FALSE))</f>
        <v/>
      </c>
      <c r="O389" s="741"/>
      <c r="P389" s="741"/>
      <c r="Q389" s="741"/>
      <c r="R389" s="716"/>
      <c r="S389" s="721"/>
      <c r="T389" s="715"/>
      <c r="U389" s="770"/>
      <c r="V389" s="771" t="s">
        <v>1833</v>
      </c>
      <c r="W389" s="772"/>
      <c r="X389" s="771" t="s">
        <v>1723</v>
      </c>
      <c r="Y389" s="772"/>
      <c r="Z389" s="771" t="s">
        <v>1833</v>
      </c>
      <c r="AA389" s="773"/>
      <c r="AB389" s="717"/>
      <c r="AC389" s="718"/>
      <c r="AD389" s="718"/>
      <c r="AE389" s="718"/>
      <c r="AF389" s="718"/>
      <c r="AG389" s="718"/>
      <c r="AH389" s="718"/>
      <c r="AI389" s="719"/>
      <c r="AJ389" s="715"/>
      <c r="AK389" s="723" t="str">
        <f t="shared" si="18"/>
        <v/>
      </c>
      <c r="AL389" s="720"/>
      <c r="AM389" s="720"/>
      <c r="AN389" s="720"/>
      <c r="AO389" s="720"/>
      <c r="AP389" s="715"/>
      <c r="AQ389" s="715"/>
      <c r="AR389" s="715"/>
      <c r="AS389" s="715"/>
      <c r="AT389" s="741"/>
      <c r="AU389" s="741"/>
      <c r="AV389" s="742"/>
      <c r="AW389" s="743"/>
      <c r="AX389" s="742"/>
      <c r="AY389" s="743"/>
      <c r="AZ389" s="721"/>
      <c r="BA389" s="721"/>
      <c r="BB389" s="742"/>
      <c r="BC389" s="743"/>
      <c r="BD389" s="742"/>
      <c r="BE389" s="743"/>
      <c r="BF389" s="721"/>
      <c r="BG389" s="721"/>
      <c r="BH389" s="715"/>
      <c r="BI389" s="721"/>
      <c r="BJ389" s="721"/>
      <c r="BK389" s="721"/>
      <c r="BL389" s="721"/>
      <c r="BM389" s="715"/>
      <c r="BN389" s="721"/>
      <c r="BO389" s="721"/>
      <c r="BP389" s="721"/>
      <c r="BQ389" s="856"/>
      <c r="BR389" s="856"/>
    </row>
    <row r="390" spans="1:70" ht="30" customHeight="1">
      <c r="A390" s="640">
        <v>382</v>
      </c>
      <c r="B390" s="721"/>
      <c r="C390" s="721"/>
      <c r="D390" s="721"/>
      <c r="E390" s="744"/>
      <c r="F390" s="959" t="str">
        <f t="shared" si="16"/>
        <v/>
      </c>
      <c r="G390" s="960" t="str">
        <f t="shared" si="17"/>
        <v/>
      </c>
      <c r="H390" s="715"/>
      <c r="I390" s="715"/>
      <c r="J390" s="741"/>
      <c r="K390" s="741"/>
      <c r="L390" s="741"/>
      <c r="M390" s="741"/>
      <c r="N390" s="723" t="str">
        <f>IF(I390="","",VLOOKUP(I390,記入シート1!$BO$2:$BP$49,2,FALSE))</f>
        <v/>
      </c>
      <c r="O390" s="741"/>
      <c r="P390" s="741"/>
      <c r="Q390" s="741"/>
      <c r="R390" s="716"/>
      <c r="S390" s="721"/>
      <c r="T390" s="715"/>
      <c r="U390" s="770"/>
      <c r="V390" s="771" t="s">
        <v>1833</v>
      </c>
      <c r="W390" s="772"/>
      <c r="X390" s="771" t="s">
        <v>1723</v>
      </c>
      <c r="Y390" s="772"/>
      <c r="Z390" s="771" t="s">
        <v>1833</v>
      </c>
      <c r="AA390" s="773"/>
      <c r="AB390" s="717"/>
      <c r="AC390" s="718"/>
      <c r="AD390" s="718"/>
      <c r="AE390" s="718"/>
      <c r="AF390" s="718"/>
      <c r="AG390" s="718"/>
      <c r="AH390" s="718"/>
      <c r="AI390" s="719"/>
      <c r="AJ390" s="715"/>
      <c r="AK390" s="723" t="str">
        <f t="shared" si="18"/>
        <v/>
      </c>
      <c r="AL390" s="720"/>
      <c r="AM390" s="720"/>
      <c r="AN390" s="720"/>
      <c r="AO390" s="720"/>
      <c r="AP390" s="715"/>
      <c r="AQ390" s="715"/>
      <c r="AR390" s="715"/>
      <c r="AS390" s="715"/>
      <c r="AT390" s="741"/>
      <c r="AU390" s="741"/>
      <c r="AV390" s="742"/>
      <c r="AW390" s="743"/>
      <c r="AX390" s="742"/>
      <c r="AY390" s="743"/>
      <c r="AZ390" s="721"/>
      <c r="BA390" s="721"/>
      <c r="BB390" s="742"/>
      <c r="BC390" s="743"/>
      <c r="BD390" s="742"/>
      <c r="BE390" s="743"/>
      <c r="BF390" s="721"/>
      <c r="BG390" s="721"/>
      <c r="BH390" s="715"/>
      <c r="BI390" s="721"/>
      <c r="BJ390" s="721"/>
      <c r="BK390" s="721"/>
      <c r="BL390" s="721"/>
      <c r="BM390" s="715"/>
      <c r="BN390" s="721"/>
      <c r="BO390" s="721"/>
      <c r="BP390" s="721"/>
      <c r="BQ390" s="856"/>
      <c r="BR390" s="856"/>
    </row>
    <row r="391" spans="1:70" ht="30" customHeight="1">
      <c r="A391" s="640">
        <v>383</v>
      </c>
      <c r="B391" s="721"/>
      <c r="C391" s="721"/>
      <c r="D391" s="721"/>
      <c r="E391" s="744"/>
      <c r="F391" s="959" t="str">
        <f t="shared" si="16"/>
        <v/>
      </c>
      <c r="G391" s="960" t="str">
        <f t="shared" si="17"/>
        <v/>
      </c>
      <c r="H391" s="715"/>
      <c r="I391" s="715"/>
      <c r="J391" s="741"/>
      <c r="K391" s="741"/>
      <c r="L391" s="741"/>
      <c r="M391" s="741"/>
      <c r="N391" s="723" t="str">
        <f>IF(I391="","",VLOOKUP(I391,記入シート1!$BO$2:$BP$49,2,FALSE))</f>
        <v/>
      </c>
      <c r="O391" s="741"/>
      <c r="P391" s="741"/>
      <c r="Q391" s="741"/>
      <c r="R391" s="716"/>
      <c r="S391" s="721"/>
      <c r="T391" s="715"/>
      <c r="U391" s="770"/>
      <c r="V391" s="771" t="s">
        <v>1833</v>
      </c>
      <c r="W391" s="772"/>
      <c r="X391" s="771" t="s">
        <v>1723</v>
      </c>
      <c r="Y391" s="772"/>
      <c r="Z391" s="771" t="s">
        <v>1833</v>
      </c>
      <c r="AA391" s="773"/>
      <c r="AB391" s="717"/>
      <c r="AC391" s="718"/>
      <c r="AD391" s="718"/>
      <c r="AE391" s="718"/>
      <c r="AF391" s="718"/>
      <c r="AG391" s="718"/>
      <c r="AH391" s="718"/>
      <c r="AI391" s="719"/>
      <c r="AJ391" s="715"/>
      <c r="AK391" s="723" t="str">
        <f t="shared" si="18"/>
        <v/>
      </c>
      <c r="AL391" s="720"/>
      <c r="AM391" s="720"/>
      <c r="AN391" s="720"/>
      <c r="AO391" s="720"/>
      <c r="AP391" s="715"/>
      <c r="AQ391" s="715"/>
      <c r="AR391" s="715"/>
      <c r="AS391" s="715"/>
      <c r="AT391" s="741"/>
      <c r="AU391" s="741"/>
      <c r="AV391" s="742"/>
      <c r="AW391" s="743"/>
      <c r="AX391" s="742"/>
      <c r="AY391" s="743"/>
      <c r="AZ391" s="721"/>
      <c r="BA391" s="721"/>
      <c r="BB391" s="742"/>
      <c r="BC391" s="743"/>
      <c r="BD391" s="742"/>
      <c r="BE391" s="743"/>
      <c r="BF391" s="721"/>
      <c r="BG391" s="721"/>
      <c r="BH391" s="715"/>
      <c r="BI391" s="721"/>
      <c r="BJ391" s="721"/>
      <c r="BK391" s="721"/>
      <c r="BL391" s="721"/>
      <c r="BM391" s="715"/>
      <c r="BN391" s="721"/>
      <c r="BO391" s="721"/>
      <c r="BP391" s="721"/>
      <c r="BQ391" s="856"/>
      <c r="BR391" s="856"/>
    </row>
    <row r="392" spans="1:70" ht="30" customHeight="1">
      <c r="A392" s="640">
        <v>384</v>
      </c>
      <c r="B392" s="721"/>
      <c r="C392" s="721"/>
      <c r="D392" s="721"/>
      <c r="E392" s="744"/>
      <c r="F392" s="959" t="str">
        <f t="shared" si="16"/>
        <v/>
      </c>
      <c r="G392" s="960" t="str">
        <f t="shared" si="17"/>
        <v/>
      </c>
      <c r="H392" s="715"/>
      <c r="I392" s="715"/>
      <c r="J392" s="741"/>
      <c r="K392" s="741"/>
      <c r="L392" s="741"/>
      <c r="M392" s="741"/>
      <c r="N392" s="723" t="str">
        <f>IF(I392="","",VLOOKUP(I392,記入シート1!$BO$2:$BP$49,2,FALSE))</f>
        <v/>
      </c>
      <c r="O392" s="741"/>
      <c r="P392" s="741"/>
      <c r="Q392" s="741"/>
      <c r="R392" s="716"/>
      <c r="S392" s="721"/>
      <c r="T392" s="715"/>
      <c r="U392" s="770"/>
      <c r="V392" s="771" t="s">
        <v>1833</v>
      </c>
      <c r="W392" s="772"/>
      <c r="X392" s="771" t="s">
        <v>1723</v>
      </c>
      <c r="Y392" s="772"/>
      <c r="Z392" s="771" t="s">
        <v>1833</v>
      </c>
      <c r="AA392" s="773"/>
      <c r="AB392" s="717"/>
      <c r="AC392" s="718"/>
      <c r="AD392" s="718"/>
      <c r="AE392" s="718"/>
      <c r="AF392" s="718"/>
      <c r="AG392" s="718"/>
      <c r="AH392" s="718"/>
      <c r="AI392" s="719"/>
      <c r="AJ392" s="715"/>
      <c r="AK392" s="723" t="str">
        <f t="shared" si="18"/>
        <v/>
      </c>
      <c r="AL392" s="720"/>
      <c r="AM392" s="720"/>
      <c r="AN392" s="720"/>
      <c r="AO392" s="720"/>
      <c r="AP392" s="715"/>
      <c r="AQ392" s="715"/>
      <c r="AR392" s="715"/>
      <c r="AS392" s="715"/>
      <c r="AT392" s="741"/>
      <c r="AU392" s="741"/>
      <c r="AV392" s="742"/>
      <c r="AW392" s="743"/>
      <c r="AX392" s="742"/>
      <c r="AY392" s="743"/>
      <c r="AZ392" s="721"/>
      <c r="BA392" s="721"/>
      <c r="BB392" s="742"/>
      <c r="BC392" s="743"/>
      <c r="BD392" s="742"/>
      <c r="BE392" s="743"/>
      <c r="BF392" s="721"/>
      <c r="BG392" s="721"/>
      <c r="BH392" s="715"/>
      <c r="BI392" s="721"/>
      <c r="BJ392" s="721"/>
      <c r="BK392" s="721"/>
      <c r="BL392" s="721"/>
      <c r="BM392" s="715"/>
      <c r="BN392" s="721"/>
      <c r="BO392" s="721"/>
      <c r="BP392" s="721"/>
      <c r="BQ392" s="856"/>
      <c r="BR392" s="856"/>
    </row>
    <row r="393" spans="1:70" ht="30" customHeight="1">
      <c r="A393" s="640">
        <v>385</v>
      </c>
      <c r="B393" s="721"/>
      <c r="C393" s="721"/>
      <c r="D393" s="721"/>
      <c r="E393" s="744"/>
      <c r="F393" s="959" t="str">
        <f t="shared" si="16"/>
        <v/>
      </c>
      <c r="G393" s="960" t="str">
        <f t="shared" si="17"/>
        <v/>
      </c>
      <c r="H393" s="715"/>
      <c r="I393" s="715"/>
      <c r="J393" s="741"/>
      <c r="K393" s="741"/>
      <c r="L393" s="741"/>
      <c r="M393" s="741"/>
      <c r="N393" s="723" t="str">
        <f>IF(I393="","",VLOOKUP(I393,記入シート1!$BO$2:$BP$49,2,FALSE))</f>
        <v/>
      </c>
      <c r="O393" s="741"/>
      <c r="P393" s="741"/>
      <c r="Q393" s="741"/>
      <c r="R393" s="716"/>
      <c r="S393" s="721"/>
      <c r="T393" s="715"/>
      <c r="U393" s="770"/>
      <c r="V393" s="771" t="s">
        <v>1833</v>
      </c>
      <c r="W393" s="772"/>
      <c r="X393" s="771" t="s">
        <v>1723</v>
      </c>
      <c r="Y393" s="772"/>
      <c r="Z393" s="771" t="s">
        <v>1833</v>
      </c>
      <c r="AA393" s="773"/>
      <c r="AB393" s="717"/>
      <c r="AC393" s="718"/>
      <c r="AD393" s="718"/>
      <c r="AE393" s="718"/>
      <c r="AF393" s="718"/>
      <c r="AG393" s="718"/>
      <c r="AH393" s="718"/>
      <c r="AI393" s="719"/>
      <c r="AJ393" s="715"/>
      <c r="AK393" s="723" t="str">
        <f t="shared" si="18"/>
        <v/>
      </c>
      <c r="AL393" s="720"/>
      <c r="AM393" s="720"/>
      <c r="AN393" s="720"/>
      <c r="AO393" s="720"/>
      <c r="AP393" s="715"/>
      <c r="AQ393" s="715"/>
      <c r="AR393" s="715"/>
      <c r="AS393" s="715"/>
      <c r="AT393" s="741"/>
      <c r="AU393" s="741"/>
      <c r="AV393" s="742"/>
      <c r="AW393" s="743"/>
      <c r="AX393" s="742"/>
      <c r="AY393" s="743"/>
      <c r="AZ393" s="721"/>
      <c r="BA393" s="721"/>
      <c r="BB393" s="742"/>
      <c r="BC393" s="743"/>
      <c r="BD393" s="742"/>
      <c r="BE393" s="743"/>
      <c r="BF393" s="721"/>
      <c r="BG393" s="721"/>
      <c r="BH393" s="715"/>
      <c r="BI393" s="721"/>
      <c r="BJ393" s="721"/>
      <c r="BK393" s="721"/>
      <c r="BL393" s="721"/>
      <c r="BM393" s="715"/>
      <c r="BN393" s="721"/>
      <c r="BO393" s="721"/>
      <c r="BP393" s="721"/>
      <c r="BQ393" s="856"/>
      <c r="BR393" s="856"/>
    </row>
    <row r="394" spans="1:70" ht="30" customHeight="1">
      <c r="A394" s="640">
        <v>386</v>
      </c>
      <c r="B394" s="721"/>
      <c r="C394" s="721"/>
      <c r="D394" s="721"/>
      <c r="E394" s="744"/>
      <c r="F394" s="959" t="str">
        <f t="shared" si="16"/>
        <v/>
      </c>
      <c r="G394" s="960" t="str">
        <f t="shared" si="17"/>
        <v/>
      </c>
      <c r="H394" s="715"/>
      <c r="I394" s="715"/>
      <c r="J394" s="741"/>
      <c r="K394" s="741"/>
      <c r="L394" s="741"/>
      <c r="M394" s="741"/>
      <c r="N394" s="723" t="str">
        <f>IF(I394="","",VLOOKUP(I394,記入シート1!$BO$2:$BP$49,2,FALSE))</f>
        <v/>
      </c>
      <c r="O394" s="741"/>
      <c r="P394" s="741"/>
      <c r="Q394" s="741"/>
      <c r="R394" s="716"/>
      <c r="S394" s="721"/>
      <c r="T394" s="715"/>
      <c r="U394" s="770"/>
      <c r="V394" s="771" t="s">
        <v>1833</v>
      </c>
      <c r="W394" s="772"/>
      <c r="X394" s="771" t="s">
        <v>1723</v>
      </c>
      <c r="Y394" s="772"/>
      <c r="Z394" s="771" t="s">
        <v>1833</v>
      </c>
      <c r="AA394" s="773"/>
      <c r="AB394" s="717"/>
      <c r="AC394" s="718"/>
      <c r="AD394" s="718"/>
      <c r="AE394" s="718"/>
      <c r="AF394" s="718"/>
      <c r="AG394" s="718"/>
      <c r="AH394" s="718"/>
      <c r="AI394" s="719"/>
      <c r="AJ394" s="715"/>
      <c r="AK394" s="723" t="str">
        <f t="shared" si="18"/>
        <v/>
      </c>
      <c r="AL394" s="720"/>
      <c r="AM394" s="720"/>
      <c r="AN394" s="720"/>
      <c r="AO394" s="720"/>
      <c r="AP394" s="715"/>
      <c r="AQ394" s="715"/>
      <c r="AR394" s="715"/>
      <c r="AS394" s="715"/>
      <c r="AT394" s="741"/>
      <c r="AU394" s="741"/>
      <c r="AV394" s="742"/>
      <c r="AW394" s="743"/>
      <c r="AX394" s="742"/>
      <c r="AY394" s="743"/>
      <c r="AZ394" s="721"/>
      <c r="BA394" s="721"/>
      <c r="BB394" s="742"/>
      <c r="BC394" s="743"/>
      <c r="BD394" s="742"/>
      <c r="BE394" s="743"/>
      <c r="BF394" s="721"/>
      <c r="BG394" s="721"/>
      <c r="BH394" s="715"/>
      <c r="BI394" s="721"/>
      <c r="BJ394" s="721"/>
      <c r="BK394" s="721"/>
      <c r="BL394" s="721"/>
      <c r="BM394" s="715"/>
      <c r="BN394" s="721"/>
      <c r="BO394" s="721"/>
      <c r="BP394" s="721"/>
      <c r="BQ394" s="856"/>
      <c r="BR394" s="856"/>
    </row>
    <row r="395" spans="1:70" ht="30" customHeight="1">
      <c r="A395" s="640">
        <v>387</v>
      </c>
      <c r="B395" s="721"/>
      <c r="C395" s="721"/>
      <c r="D395" s="721"/>
      <c r="E395" s="744"/>
      <c r="F395" s="959" t="str">
        <f t="shared" ref="F395:F458" si="19">IF(B395="","",F$9)</f>
        <v/>
      </c>
      <c r="G395" s="960" t="str">
        <f t="shared" ref="G395:G458" si="20">IF(B395="","",G$9)</f>
        <v/>
      </c>
      <c r="H395" s="715"/>
      <c r="I395" s="715"/>
      <c r="J395" s="741"/>
      <c r="K395" s="741"/>
      <c r="L395" s="741"/>
      <c r="M395" s="741"/>
      <c r="N395" s="723" t="str">
        <f>IF(I395="","",VLOOKUP(I395,記入シート1!$BO$2:$BP$49,2,FALSE))</f>
        <v/>
      </c>
      <c r="O395" s="741"/>
      <c r="P395" s="741"/>
      <c r="Q395" s="741"/>
      <c r="R395" s="716"/>
      <c r="S395" s="721"/>
      <c r="T395" s="715"/>
      <c r="U395" s="770"/>
      <c r="V395" s="771" t="s">
        <v>1833</v>
      </c>
      <c r="W395" s="772"/>
      <c r="X395" s="771" t="s">
        <v>1723</v>
      </c>
      <c r="Y395" s="772"/>
      <c r="Z395" s="771" t="s">
        <v>1833</v>
      </c>
      <c r="AA395" s="773"/>
      <c r="AB395" s="717"/>
      <c r="AC395" s="718"/>
      <c r="AD395" s="718"/>
      <c r="AE395" s="718"/>
      <c r="AF395" s="718"/>
      <c r="AG395" s="718"/>
      <c r="AH395" s="718"/>
      <c r="AI395" s="719"/>
      <c r="AJ395" s="715"/>
      <c r="AK395" s="723" t="str">
        <f t="shared" si="18"/>
        <v/>
      </c>
      <c r="AL395" s="720"/>
      <c r="AM395" s="720"/>
      <c r="AN395" s="720"/>
      <c r="AO395" s="720"/>
      <c r="AP395" s="715"/>
      <c r="AQ395" s="715"/>
      <c r="AR395" s="715"/>
      <c r="AS395" s="715"/>
      <c r="AT395" s="741"/>
      <c r="AU395" s="741"/>
      <c r="AV395" s="742"/>
      <c r="AW395" s="743"/>
      <c r="AX395" s="742"/>
      <c r="AY395" s="743"/>
      <c r="AZ395" s="721"/>
      <c r="BA395" s="721"/>
      <c r="BB395" s="742"/>
      <c r="BC395" s="743"/>
      <c r="BD395" s="742"/>
      <c r="BE395" s="743"/>
      <c r="BF395" s="721"/>
      <c r="BG395" s="721"/>
      <c r="BH395" s="715"/>
      <c r="BI395" s="721"/>
      <c r="BJ395" s="721"/>
      <c r="BK395" s="721"/>
      <c r="BL395" s="721"/>
      <c r="BM395" s="715"/>
      <c r="BN395" s="721"/>
      <c r="BO395" s="721"/>
      <c r="BP395" s="721"/>
      <c r="BQ395" s="856"/>
      <c r="BR395" s="856"/>
    </row>
    <row r="396" spans="1:70" ht="30" customHeight="1">
      <c r="A396" s="640">
        <v>388</v>
      </c>
      <c r="B396" s="721"/>
      <c r="C396" s="721"/>
      <c r="D396" s="721"/>
      <c r="E396" s="744"/>
      <c r="F396" s="959" t="str">
        <f t="shared" si="19"/>
        <v/>
      </c>
      <c r="G396" s="960" t="str">
        <f t="shared" si="20"/>
        <v/>
      </c>
      <c r="H396" s="715"/>
      <c r="I396" s="715"/>
      <c r="J396" s="741"/>
      <c r="K396" s="741"/>
      <c r="L396" s="741"/>
      <c r="M396" s="741"/>
      <c r="N396" s="723" t="str">
        <f>IF(I396="","",VLOOKUP(I396,記入シート1!$BO$2:$BP$49,2,FALSE))</f>
        <v/>
      </c>
      <c r="O396" s="741"/>
      <c r="P396" s="741"/>
      <c r="Q396" s="741"/>
      <c r="R396" s="716"/>
      <c r="S396" s="721"/>
      <c r="T396" s="715"/>
      <c r="U396" s="770"/>
      <c r="V396" s="771" t="s">
        <v>1833</v>
      </c>
      <c r="W396" s="772"/>
      <c r="X396" s="771" t="s">
        <v>1723</v>
      </c>
      <c r="Y396" s="772"/>
      <c r="Z396" s="771" t="s">
        <v>1833</v>
      </c>
      <c r="AA396" s="773"/>
      <c r="AB396" s="717"/>
      <c r="AC396" s="718"/>
      <c r="AD396" s="718"/>
      <c r="AE396" s="718"/>
      <c r="AF396" s="718"/>
      <c r="AG396" s="718"/>
      <c r="AH396" s="718"/>
      <c r="AI396" s="719"/>
      <c r="AJ396" s="715"/>
      <c r="AK396" s="723" t="str">
        <f t="shared" si="18"/>
        <v/>
      </c>
      <c r="AL396" s="720"/>
      <c r="AM396" s="720"/>
      <c r="AN396" s="720"/>
      <c r="AO396" s="720"/>
      <c r="AP396" s="715"/>
      <c r="AQ396" s="715"/>
      <c r="AR396" s="715"/>
      <c r="AS396" s="715"/>
      <c r="AT396" s="741"/>
      <c r="AU396" s="741"/>
      <c r="AV396" s="742"/>
      <c r="AW396" s="743"/>
      <c r="AX396" s="742"/>
      <c r="AY396" s="743"/>
      <c r="AZ396" s="721"/>
      <c r="BA396" s="721"/>
      <c r="BB396" s="742"/>
      <c r="BC396" s="743"/>
      <c r="BD396" s="742"/>
      <c r="BE396" s="743"/>
      <c r="BF396" s="721"/>
      <c r="BG396" s="721"/>
      <c r="BH396" s="715"/>
      <c r="BI396" s="721"/>
      <c r="BJ396" s="721"/>
      <c r="BK396" s="721"/>
      <c r="BL396" s="721"/>
      <c r="BM396" s="715"/>
      <c r="BN396" s="721"/>
      <c r="BO396" s="721"/>
      <c r="BP396" s="721"/>
      <c r="BQ396" s="856"/>
      <c r="BR396" s="856"/>
    </row>
    <row r="397" spans="1:70" ht="30" customHeight="1">
      <c r="A397" s="640">
        <v>389</v>
      </c>
      <c r="B397" s="721"/>
      <c r="C397" s="721"/>
      <c r="D397" s="721"/>
      <c r="E397" s="744"/>
      <c r="F397" s="959" t="str">
        <f t="shared" si="19"/>
        <v/>
      </c>
      <c r="G397" s="960" t="str">
        <f t="shared" si="20"/>
        <v/>
      </c>
      <c r="H397" s="715"/>
      <c r="I397" s="715"/>
      <c r="J397" s="741"/>
      <c r="K397" s="741"/>
      <c r="L397" s="741"/>
      <c r="M397" s="741"/>
      <c r="N397" s="723" t="str">
        <f>IF(I397="","",VLOOKUP(I397,記入シート1!$BO$2:$BP$49,2,FALSE))</f>
        <v/>
      </c>
      <c r="O397" s="741"/>
      <c r="P397" s="741"/>
      <c r="Q397" s="741"/>
      <c r="R397" s="716"/>
      <c r="S397" s="721"/>
      <c r="T397" s="715"/>
      <c r="U397" s="770"/>
      <c r="V397" s="771" t="s">
        <v>1833</v>
      </c>
      <c r="W397" s="772"/>
      <c r="X397" s="771" t="s">
        <v>1723</v>
      </c>
      <c r="Y397" s="772"/>
      <c r="Z397" s="771" t="s">
        <v>1833</v>
      </c>
      <c r="AA397" s="773"/>
      <c r="AB397" s="717"/>
      <c r="AC397" s="718"/>
      <c r="AD397" s="718"/>
      <c r="AE397" s="718"/>
      <c r="AF397" s="718"/>
      <c r="AG397" s="718"/>
      <c r="AH397" s="718"/>
      <c r="AI397" s="719"/>
      <c r="AJ397" s="715"/>
      <c r="AK397" s="723" t="str">
        <f t="shared" si="18"/>
        <v/>
      </c>
      <c r="AL397" s="720"/>
      <c r="AM397" s="720"/>
      <c r="AN397" s="720"/>
      <c r="AO397" s="720"/>
      <c r="AP397" s="715"/>
      <c r="AQ397" s="715"/>
      <c r="AR397" s="715"/>
      <c r="AS397" s="715"/>
      <c r="AT397" s="741"/>
      <c r="AU397" s="741"/>
      <c r="AV397" s="742"/>
      <c r="AW397" s="743"/>
      <c r="AX397" s="742"/>
      <c r="AY397" s="743"/>
      <c r="AZ397" s="721"/>
      <c r="BA397" s="721"/>
      <c r="BB397" s="742"/>
      <c r="BC397" s="743"/>
      <c r="BD397" s="742"/>
      <c r="BE397" s="743"/>
      <c r="BF397" s="721"/>
      <c r="BG397" s="721"/>
      <c r="BH397" s="715"/>
      <c r="BI397" s="721"/>
      <c r="BJ397" s="721"/>
      <c r="BK397" s="721"/>
      <c r="BL397" s="721"/>
      <c r="BM397" s="715"/>
      <c r="BN397" s="721"/>
      <c r="BO397" s="721"/>
      <c r="BP397" s="721"/>
      <c r="BQ397" s="856"/>
      <c r="BR397" s="856"/>
    </row>
    <row r="398" spans="1:70" ht="30" customHeight="1">
      <c r="A398" s="640">
        <v>390</v>
      </c>
      <c r="B398" s="721"/>
      <c r="C398" s="721"/>
      <c r="D398" s="721"/>
      <c r="E398" s="744"/>
      <c r="F398" s="959" t="str">
        <f t="shared" si="19"/>
        <v/>
      </c>
      <c r="G398" s="960" t="str">
        <f t="shared" si="20"/>
        <v/>
      </c>
      <c r="H398" s="715"/>
      <c r="I398" s="715"/>
      <c r="J398" s="741"/>
      <c r="K398" s="741"/>
      <c r="L398" s="741"/>
      <c r="M398" s="741"/>
      <c r="N398" s="723" t="str">
        <f>IF(I398="","",VLOOKUP(I398,記入シート1!$BO$2:$BP$49,2,FALSE))</f>
        <v/>
      </c>
      <c r="O398" s="741"/>
      <c r="P398" s="741"/>
      <c r="Q398" s="741"/>
      <c r="R398" s="716"/>
      <c r="S398" s="721"/>
      <c r="T398" s="715"/>
      <c r="U398" s="770"/>
      <c r="V398" s="771" t="s">
        <v>1833</v>
      </c>
      <c r="W398" s="772"/>
      <c r="X398" s="771" t="s">
        <v>1723</v>
      </c>
      <c r="Y398" s="772"/>
      <c r="Z398" s="771" t="s">
        <v>1833</v>
      </c>
      <c r="AA398" s="773"/>
      <c r="AB398" s="717"/>
      <c r="AC398" s="718"/>
      <c r="AD398" s="718"/>
      <c r="AE398" s="718"/>
      <c r="AF398" s="718"/>
      <c r="AG398" s="718"/>
      <c r="AH398" s="718"/>
      <c r="AI398" s="719"/>
      <c r="AJ398" s="715"/>
      <c r="AK398" s="723" t="str">
        <f t="shared" si="18"/>
        <v/>
      </c>
      <c r="AL398" s="720"/>
      <c r="AM398" s="720"/>
      <c r="AN398" s="720"/>
      <c r="AO398" s="720"/>
      <c r="AP398" s="715"/>
      <c r="AQ398" s="715"/>
      <c r="AR398" s="715"/>
      <c r="AS398" s="715"/>
      <c r="AT398" s="741"/>
      <c r="AU398" s="741"/>
      <c r="AV398" s="742"/>
      <c r="AW398" s="743"/>
      <c r="AX398" s="742"/>
      <c r="AY398" s="743"/>
      <c r="AZ398" s="721"/>
      <c r="BA398" s="721"/>
      <c r="BB398" s="742"/>
      <c r="BC398" s="743"/>
      <c r="BD398" s="742"/>
      <c r="BE398" s="743"/>
      <c r="BF398" s="721"/>
      <c r="BG398" s="721"/>
      <c r="BH398" s="715"/>
      <c r="BI398" s="721"/>
      <c r="BJ398" s="721"/>
      <c r="BK398" s="721"/>
      <c r="BL398" s="721"/>
      <c r="BM398" s="715"/>
      <c r="BN398" s="721"/>
      <c r="BO398" s="721"/>
      <c r="BP398" s="721"/>
      <c r="BQ398" s="856"/>
      <c r="BR398" s="856"/>
    </row>
    <row r="399" spans="1:70" ht="30" customHeight="1">
      <c r="A399" s="640">
        <v>391</v>
      </c>
      <c r="B399" s="721"/>
      <c r="C399" s="721"/>
      <c r="D399" s="721"/>
      <c r="E399" s="744"/>
      <c r="F399" s="959" t="str">
        <f t="shared" si="19"/>
        <v/>
      </c>
      <c r="G399" s="960" t="str">
        <f t="shared" si="20"/>
        <v/>
      </c>
      <c r="H399" s="715"/>
      <c r="I399" s="715"/>
      <c r="J399" s="741"/>
      <c r="K399" s="741"/>
      <c r="L399" s="741"/>
      <c r="M399" s="741"/>
      <c r="N399" s="723" t="str">
        <f>IF(I399="","",VLOOKUP(I399,記入シート1!$BO$2:$BP$49,2,FALSE))</f>
        <v/>
      </c>
      <c r="O399" s="741"/>
      <c r="P399" s="741"/>
      <c r="Q399" s="741"/>
      <c r="R399" s="716"/>
      <c r="S399" s="721"/>
      <c r="T399" s="715"/>
      <c r="U399" s="770"/>
      <c r="V399" s="771" t="s">
        <v>1833</v>
      </c>
      <c r="W399" s="772"/>
      <c r="X399" s="771" t="s">
        <v>1723</v>
      </c>
      <c r="Y399" s="772"/>
      <c r="Z399" s="771" t="s">
        <v>1833</v>
      </c>
      <c r="AA399" s="773"/>
      <c r="AB399" s="717"/>
      <c r="AC399" s="718"/>
      <c r="AD399" s="718"/>
      <c r="AE399" s="718"/>
      <c r="AF399" s="718"/>
      <c r="AG399" s="718"/>
      <c r="AH399" s="718"/>
      <c r="AI399" s="719"/>
      <c r="AJ399" s="715"/>
      <c r="AK399" s="723" t="str">
        <f t="shared" si="18"/>
        <v/>
      </c>
      <c r="AL399" s="720"/>
      <c r="AM399" s="720"/>
      <c r="AN399" s="720"/>
      <c r="AO399" s="720"/>
      <c r="AP399" s="715"/>
      <c r="AQ399" s="715"/>
      <c r="AR399" s="715"/>
      <c r="AS399" s="715"/>
      <c r="AT399" s="741"/>
      <c r="AU399" s="741"/>
      <c r="AV399" s="742"/>
      <c r="AW399" s="743"/>
      <c r="AX399" s="742"/>
      <c r="AY399" s="743"/>
      <c r="AZ399" s="721"/>
      <c r="BA399" s="721"/>
      <c r="BB399" s="742"/>
      <c r="BC399" s="743"/>
      <c r="BD399" s="742"/>
      <c r="BE399" s="743"/>
      <c r="BF399" s="721"/>
      <c r="BG399" s="721"/>
      <c r="BH399" s="715"/>
      <c r="BI399" s="721"/>
      <c r="BJ399" s="721"/>
      <c r="BK399" s="721"/>
      <c r="BL399" s="721"/>
      <c r="BM399" s="715"/>
      <c r="BN399" s="721"/>
      <c r="BO399" s="721"/>
      <c r="BP399" s="721"/>
      <c r="BQ399" s="856"/>
      <c r="BR399" s="856"/>
    </row>
    <row r="400" spans="1:70" ht="30" customHeight="1">
      <c r="A400" s="640">
        <v>392</v>
      </c>
      <c r="B400" s="721"/>
      <c r="C400" s="721"/>
      <c r="D400" s="721"/>
      <c r="E400" s="744"/>
      <c r="F400" s="959" t="str">
        <f t="shared" si="19"/>
        <v/>
      </c>
      <c r="G400" s="960" t="str">
        <f t="shared" si="20"/>
        <v/>
      </c>
      <c r="H400" s="715"/>
      <c r="I400" s="715"/>
      <c r="J400" s="741"/>
      <c r="K400" s="741"/>
      <c r="L400" s="741"/>
      <c r="M400" s="741"/>
      <c r="N400" s="723" t="str">
        <f>IF(I400="","",VLOOKUP(I400,記入シート1!$BO$2:$BP$49,2,FALSE))</f>
        <v/>
      </c>
      <c r="O400" s="741"/>
      <c r="P400" s="741"/>
      <c r="Q400" s="741"/>
      <c r="R400" s="716"/>
      <c r="S400" s="721"/>
      <c r="T400" s="715"/>
      <c r="U400" s="770"/>
      <c r="V400" s="771" t="s">
        <v>1833</v>
      </c>
      <c r="W400" s="772"/>
      <c r="X400" s="771" t="s">
        <v>1723</v>
      </c>
      <c r="Y400" s="772"/>
      <c r="Z400" s="771" t="s">
        <v>1833</v>
      </c>
      <c r="AA400" s="773"/>
      <c r="AB400" s="717"/>
      <c r="AC400" s="718"/>
      <c r="AD400" s="718"/>
      <c r="AE400" s="718"/>
      <c r="AF400" s="718"/>
      <c r="AG400" s="718"/>
      <c r="AH400" s="718"/>
      <c r="AI400" s="719"/>
      <c r="AJ400" s="715"/>
      <c r="AK400" s="723" t="str">
        <f t="shared" si="18"/>
        <v/>
      </c>
      <c r="AL400" s="720"/>
      <c r="AM400" s="720"/>
      <c r="AN400" s="720"/>
      <c r="AO400" s="720"/>
      <c r="AP400" s="715"/>
      <c r="AQ400" s="715"/>
      <c r="AR400" s="715"/>
      <c r="AS400" s="715"/>
      <c r="AT400" s="741"/>
      <c r="AU400" s="741"/>
      <c r="AV400" s="742"/>
      <c r="AW400" s="743"/>
      <c r="AX400" s="742"/>
      <c r="AY400" s="743"/>
      <c r="AZ400" s="721"/>
      <c r="BA400" s="721"/>
      <c r="BB400" s="742"/>
      <c r="BC400" s="743"/>
      <c r="BD400" s="742"/>
      <c r="BE400" s="743"/>
      <c r="BF400" s="721"/>
      <c r="BG400" s="721"/>
      <c r="BH400" s="715"/>
      <c r="BI400" s="721"/>
      <c r="BJ400" s="721"/>
      <c r="BK400" s="721"/>
      <c r="BL400" s="721"/>
      <c r="BM400" s="715"/>
      <c r="BN400" s="721"/>
      <c r="BO400" s="721"/>
      <c r="BP400" s="721"/>
      <c r="BQ400" s="856"/>
      <c r="BR400" s="856"/>
    </row>
    <row r="401" spans="1:70" ht="30" customHeight="1">
      <c r="A401" s="640">
        <v>393</v>
      </c>
      <c r="B401" s="721"/>
      <c r="C401" s="721"/>
      <c r="D401" s="721"/>
      <c r="E401" s="744"/>
      <c r="F401" s="959" t="str">
        <f t="shared" si="19"/>
        <v/>
      </c>
      <c r="G401" s="960" t="str">
        <f t="shared" si="20"/>
        <v/>
      </c>
      <c r="H401" s="715"/>
      <c r="I401" s="715"/>
      <c r="J401" s="741"/>
      <c r="K401" s="741"/>
      <c r="L401" s="741"/>
      <c r="M401" s="741"/>
      <c r="N401" s="723" t="str">
        <f>IF(I401="","",VLOOKUP(I401,記入シート1!$BO$2:$BP$49,2,FALSE))</f>
        <v/>
      </c>
      <c r="O401" s="741"/>
      <c r="P401" s="741"/>
      <c r="Q401" s="741"/>
      <c r="R401" s="716"/>
      <c r="S401" s="721"/>
      <c r="T401" s="715"/>
      <c r="U401" s="770"/>
      <c r="V401" s="771" t="s">
        <v>1833</v>
      </c>
      <c r="W401" s="772"/>
      <c r="X401" s="771" t="s">
        <v>1723</v>
      </c>
      <c r="Y401" s="772"/>
      <c r="Z401" s="771" t="s">
        <v>1833</v>
      </c>
      <c r="AA401" s="773"/>
      <c r="AB401" s="717"/>
      <c r="AC401" s="718"/>
      <c r="AD401" s="718"/>
      <c r="AE401" s="718"/>
      <c r="AF401" s="718"/>
      <c r="AG401" s="718"/>
      <c r="AH401" s="718"/>
      <c r="AI401" s="719"/>
      <c r="AJ401" s="715"/>
      <c r="AK401" s="723" t="str">
        <f t="shared" ref="AK401:AK464" si="21">IF(B401="","",AK$9)</f>
        <v/>
      </c>
      <c r="AL401" s="720"/>
      <c r="AM401" s="720"/>
      <c r="AN401" s="720"/>
      <c r="AO401" s="720"/>
      <c r="AP401" s="715"/>
      <c r="AQ401" s="715"/>
      <c r="AR401" s="715"/>
      <c r="AS401" s="715"/>
      <c r="AT401" s="741"/>
      <c r="AU401" s="741"/>
      <c r="AV401" s="742"/>
      <c r="AW401" s="743"/>
      <c r="AX401" s="742"/>
      <c r="AY401" s="743"/>
      <c r="AZ401" s="721"/>
      <c r="BA401" s="721"/>
      <c r="BB401" s="742"/>
      <c r="BC401" s="743"/>
      <c r="BD401" s="742"/>
      <c r="BE401" s="743"/>
      <c r="BF401" s="721"/>
      <c r="BG401" s="721"/>
      <c r="BH401" s="715"/>
      <c r="BI401" s="721"/>
      <c r="BJ401" s="721"/>
      <c r="BK401" s="721"/>
      <c r="BL401" s="721"/>
      <c r="BM401" s="715"/>
      <c r="BN401" s="721"/>
      <c r="BO401" s="721"/>
      <c r="BP401" s="721"/>
      <c r="BQ401" s="856"/>
      <c r="BR401" s="856"/>
    </row>
    <row r="402" spans="1:70" ht="30" customHeight="1">
      <c r="A402" s="640">
        <v>394</v>
      </c>
      <c r="B402" s="721"/>
      <c r="C402" s="721"/>
      <c r="D402" s="721"/>
      <c r="E402" s="744"/>
      <c r="F402" s="959" t="str">
        <f t="shared" si="19"/>
        <v/>
      </c>
      <c r="G402" s="960" t="str">
        <f t="shared" si="20"/>
        <v/>
      </c>
      <c r="H402" s="715"/>
      <c r="I402" s="715"/>
      <c r="J402" s="741"/>
      <c r="K402" s="741"/>
      <c r="L402" s="741"/>
      <c r="M402" s="741"/>
      <c r="N402" s="723" t="str">
        <f>IF(I402="","",VLOOKUP(I402,記入シート1!$BO$2:$BP$49,2,FALSE))</f>
        <v/>
      </c>
      <c r="O402" s="741"/>
      <c r="P402" s="741"/>
      <c r="Q402" s="741"/>
      <c r="R402" s="716"/>
      <c r="S402" s="721"/>
      <c r="T402" s="715"/>
      <c r="U402" s="770"/>
      <c r="V402" s="771" t="s">
        <v>1833</v>
      </c>
      <c r="W402" s="772"/>
      <c r="X402" s="771" t="s">
        <v>1723</v>
      </c>
      <c r="Y402" s="772"/>
      <c r="Z402" s="771" t="s">
        <v>1833</v>
      </c>
      <c r="AA402" s="773"/>
      <c r="AB402" s="717"/>
      <c r="AC402" s="718"/>
      <c r="AD402" s="718"/>
      <c r="AE402" s="718"/>
      <c r="AF402" s="718"/>
      <c r="AG402" s="718"/>
      <c r="AH402" s="718"/>
      <c r="AI402" s="719"/>
      <c r="AJ402" s="715"/>
      <c r="AK402" s="723" t="str">
        <f t="shared" si="21"/>
        <v/>
      </c>
      <c r="AL402" s="720"/>
      <c r="AM402" s="720"/>
      <c r="AN402" s="720"/>
      <c r="AO402" s="720"/>
      <c r="AP402" s="715"/>
      <c r="AQ402" s="715"/>
      <c r="AR402" s="715"/>
      <c r="AS402" s="715"/>
      <c r="AT402" s="741"/>
      <c r="AU402" s="741"/>
      <c r="AV402" s="742"/>
      <c r="AW402" s="743"/>
      <c r="AX402" s="742"/>
      <c r="AY402" s="743"/>
      <c r="AZ402" s="721"/>
      <c r="BA402" s="721"/>
      <c r="BB402" s="742"/>
      <c r="BC402" s="743"/>
      <c r="BD402" s="742"/>
      <c r="BE402" s="743"/>
      <c r="BF402" s="721"/>
      <c r="BG402" s="721"/>
      <c r="BH402" s="715"/>
      <c r="BI402" s="721"/>
      <c r="BJ402" s="721"/>
      <c r="BK402" s="721"/>
      <c r="BL402" s="721"/>
      <c r="BM402" s="715"/>
      <c r="BN402" s="721"/>
      <c r="BO402" s="721"/>
      <c r="BP402" s="721"/>
      <c r="BQ402" s="856"/>
      <c r="BR402" s="856"/>
    </row>
    <row r="403" spans="1:70" ht="30" customHeight="1">
      <c r="A403" s="640">
        <v>395</v>
      </c>
      <c r="B403" s="721"/>
      <c r="C403" s="721"/>
      <c r="D403" s="721"/>
      <c r="E403" s="744"/>
      <c r="F403" s="959" t="str">
        <f t="shared" si="19"/>
        <v/>
      </c>
      <c r="G403" s="960" t="str">
        <f t="shared" si="20"/>
        <v/>
      </c>
      <c r="H403" s="715"/>
      <c r="I403" s="715"/>
      <c r="J403" s="741"/>
      <c r="K403" s="741"/>
      <c r="L403" s="741"/>
      <c r="M403" s="741"/>
      <c r="N403" s="723" t="str">
        <f>IF(I403="","",VLOOKUP(I403,記入シート1!$BO$2:$BP$49,2,FALSE))</f>
        <v/>
      </c>
      <c r="O403" s="741"/>
      <c r="P403" s="741"/>
      <c r="Q403" s="741"/>
      <c r="R403" s="716"/>
      <c r="S403" s="721"/>
      <c r="T403" s="715"/>
      <c r="U403" s="770"/>
      <c r="V403" s="771" t="s">
        <v>1833</v>
      </c>
      <c r="W403" s="772"/>
      <c r="X403" s="771" t="s">
        <v>1723</v>
      </c>
      <c r="Y403" s="772"/>
      <c r="Z403" s="771" t="s">
        <v>1833</v>
      </c>
      <c r="AA403" s="773"/>
      <c r="AB403" s="717"/>
      <c r="AC403" s="718"/>
      <c r="AD403" s="718"/>
      <c r="AE403" s="718"/>
      <c r="AF403" s="718"/>
      <c r="AG403" s="718"/>
      <c r="AH403" s="718"/>
      <c r="AI403" s="719"/>
      <c r="AJ403" s="715"/>
      <c r="AK403" s="723" t="str">
        <f t="shared" si="21"/>
        <v/>
      </c>
      <c r="AL403" s="720"/>
      <c r="AM403" s="720"/>
      <c r="AN403" s="720"/>
      <c r="AO403" s="720"/>
      <c r="AP403" s="715"/>
      <c r="AQ403" s="715"/>
      <c r="AR403" s="715"/>
      <c r="AS403" s="715"/>
      <c r="AT403" s="741"/>
      <c r="AU403" s="741"/>
      <c r="AV403" s="742"/>
      <c r="AW403" s="743"/>
      <c r="AX403" s="742"/>
      <c r="AY403" s="743"/>
      <c r="AZ403" s="721"/>
      <c r="BA403" s="721"/>
      <c r="BB403" s="742"/>
      <c r="BC403" s="743"/>
      <c r="BD403" s="742"/>
      <c r="BE403" s="743"/>
      <c r="BF403" s="721"/>
      <c r="BG403" s="721"/>
      <c r="BH403" s="715"/>
      <c r="BI403" s="721"/>
      <c r="BJ403" s="721"/>
      <c r="BK403" s="721"/>
      <c r="BL403" s="721"/>
      <c r="BM403" s="715"/>
      <c r="BN403" s="721"/>
      <c r="BO403" s="721"/>
      <c r="BP403" s="721"/>
      <c r="BQ403" s="856"/>
      <c r="BR403" s="856"/>
    </row>
    <row r="404" spans="1:70" ht="30" customHeight="1">
      <c r="A404" s="640">
        <v>396</v>
      </c>
      <c r="B404" s="721"/>
      <c r="C404" s="721"/>
      <c r="D404" s="721"/>
      <c r="E404" s="744"/>
      <c r="F404" s="959" t="str">
        <f t="shared" si="19"/>
        <v/>
      </c>
      <c r="G404" s="960" t="str">
        <f t="shared" si="20"/>
        <v/>
      </c>
      <c r="H404" s="715"/>
      <c r="I404" s="715"/>
      <c r="J404" s="741"/>
      <c r="K404" s="741"/>
      <c r="L404" s="741"/>
      <c r="M404" s="741"/>
      <c r="N404" s="723" t="str">
        <f>IF(I404="","",VLOOKUP(I404,記入シート1!$BO$2:$BP$49,2,FALSE))</f>
        <v/>
      </c>
      <c r="O404" s="741"/>
      <c r="P404" s="741"/>
      <c r="Q404" s="741"/>
      <c r="R404" s="716"/>
      <c r="S404" s="721"/>
      <c r="T404" s="715"/>
      <c r="U404" s="770"/>
      <c r="V404" s="771" t="s">
        <v>1833</v>
      </c>
      <c r="W404" s="772"/>
      <c r="X404" s="771" t="s">
        <v>1723</v>
      </c>
      <c r="Y404" s="772"/>
      <c r="Z404" s="771" t="s">
        <v>1833</v>
      </c>
      <c r="AA404" s="773"/>
      <c r="AB404" s="717"/>
      <c r="AC404" s="718"/>
      <c r="AD404" s="718"/>
      <c r="AE404" s="718"/>
      <c r="AF404" s="718"/>
      <c r="AG404" s="718"/>
      <c r="AH404" s="718"/>
      <c r="AI404" s="719"/>
      <c r="AJ404" s="715"/>
      <c r="AK404" s="723" t="str">
        <f t="shared" si="21"/>
        <v/>
      </c>
      <c r="AL404" s="720"/>
      <c r="AM404" s="720"/>
      <c r="AN404" s="720"/>
      <c r="AO404" s="720"/>
      <c r="AP404" s="715"/>
      <c r="AQ404" s="715"/>
      <c r="AR404" s="715"/>
      <c r="AS404" s="715"/>
      <c r="AT404" s="741"/>
      <c r="AU404" s="741"/>
      <c r="AV404" s="742"/>
      <c r="AW404" s="743"/>
      <c r="AX404" s="742"/>
      <c r="AY404" s="743"/>
      <c r="AZ404" s="721"/>
      <c r="BA404" s="721"/>
      <c r="BB404" s="742"/>
      <c r="BC404" s="743"/>
      <c r="BD404" s="742"/>
      <c r="BE404" s="743"/>
      <c r="BF404" s="721"/>
      <c r="BG404" s="721"/>
      <c r="BH404" s="715"/>
      <c r="BI404" s="721"/>
      <c r="BJ404" s="721"/>
      <c r="BK404" s="721"/>
      <c r="BL404" s="721"/>
      <c r="BM404" s="715"/>
      <c r="BN404" s="721"/>
      <c r="BO404" s="721"/>
      <c r="BP404" s="721"/>
      <c r="BQ404" s="856"/>
      <c r="BR404" s="856"/>
    </row>
    <row r="405" spans="1:70" ht="30" customHeight="1">
      <c r="A405" s="640">
        <v>397</v>
      </c>
      <c r="B405" s="721"/>
      <c r="C405" s="721"/>
      <c r="D405" s="721"/>
      <c r="E405" s="744"/>
      <c r="F405" s="959" t="str">
        <f t="shared" si="19"/>
        <v/>
      </c>
      <c r="G405" s="960" t="str">
        <f t="shared" si="20"/>
        <v/>
      </c>
      <c r="H405" s="715"/>
      <c r="I405" s="715"/>
      <c r="J405" s="741"/>
      <c r="K405" s="741"/>
      <c r="L405" s="741"/>
      <c r="M405" s="741"/>
      <c r="N405" s="723" t="str">
        <f>IF(I405="","",VLOOKUP(I405,記入シート1!$BO$2:$BP$49,2,FALSE))</f>
        <v/>
      </c>
      <c r="O405" s="741"/>
      <c r="P405" s="741"/>
      <c r="Q405" s="741"/>
      <c r="R405" s="716"/>
      <c r="S405" s="721"/>
      <c r="T405" s="715"/>
      <c r="U405" s="770"/>
      <c r="V405" s="771" t="s">
        <v>1833</v>
      </c>
      <c r="W405" s="772"/>
      <c r="X405" s="771" t="s">
        <v>1723</v>
      </c>
      <c r="Y405" s="772"/>
      <c r="Z405" s="771" t="s">
        <v>1833</v>
      </c>
      <c r="AA405" s="773"/>
      <c r="AB405" s="717"/>
      <c r="AC405" s="718"/>
      <c r="AD405" s="718"/>
      <c r="AE405" s="718"/>
      <c r="AF405" s="718"/>
      <c r="AG405" s="718"/>
      <c r="AH405" s="718"/>
      <c r="AI405" s="719"/>
      <c r="AJ405" s="715"/>
      <c r="AK405" s="723" t="str">
        <f t="shared" si="21"/>
        <v/>
      </c>
      <c r="AL405" s="720"/>
      <c r="AM405" s="720"/>
      <c r="AN405" s="720"/>
      <c r="AO405" s="720"/>
      <c r="AP405" s="715"/>
      <c r="AQ405" s="715"/>
      <c r="AR405" s="715"/>
      <c r="AS405" s="715"/>
      <c r="AT405" s="741"/>
      <c r="AU405" s="741"/>
      <c r="AV405" s="742"/>
      <c r="AW405" s="743"/>
      <c r="AX405" s="742"/>
      <c r="AY405" s="743"/>
      <c r="AZ405" s="721"/>
      <c r="BA405" s="721"/>
      <c r="BB405" s="742"/>
      <c r="BC405" s="743"/>
      <c r="BD405" s="742"/>
      <c r="BE405" s="743"/>
      <c r="BF405" s="721"/>
      <c r="BG405" s="721"/>
      <c r="BH405" s="715"/>
      <c r="BI405" s="721"/>
      <c r="BJ405" s="721"/>
      <c r="BK405" s="721"/>
      <c r="BL405" s="721"/>
      <c r="BM405" s="715"/>
      <c r="BN405" s="721"/>
      <c r="BO405" s="721"/>
      <c r="BP405" s="721"/>
      <c r="BQ405" s="856"/>
      <c r="BR405" s="856"/>
    </row>
    <row r="406" spans="1:70" ht="30" customHeight="1">
      <c r="A406" s="640">
        <v>398</v>
      </c>
      <c r="B406" s="721"/>
      <c r="C406" s="721"/>
      <c r="D406" s="721"/>
      <c r="E406" s="744"/>
      <c r="F406" s="959" t="str">
        <f t="shared" si="19"/>
        <v/>
      </c>
      <c r="G406" s="960" t="str">
        <f t="shared" si="20"/>
        <v/>
      </c>
      <c r="H406" s="715"/>
      <c r="I406" s="715"/>
      <c r="J406" s="741"/>
      <c r="K406" s="741"/>
      <c r="L406" s="741"/>
      <c r="M406" s="741"/>
      <c r="N406" s="723" t="str">
        <f>IF(I406="","",VLOOKUP(I406,記入シート1!$BO$2:$BP$49,2,FALSE))</f>
        <v/>
      </c>
      <c r="O406" s="741"/>
      <c r="P406" s="741"/>
      <c r="Q406" s="741"/>
      <c r="R406" s="716"/>
      <c r="S406" s="721"/>
      <c r="T406" s="715"/>
      <c r="U406" s="770"/>
      <c r="V406" s="771" t="s">
        <v>1833</v>
      </c>
      <c r="W406" s="772"/>
      <c r="X406" s="771" t="s">
        <v>1723</v>
      </c>
      <c r="Y406" s="772"/>
      <c r="Z406" s="771" t="s">
        <v>1833</v>
      </c>
      <c r="AA406" s="773"/>
      <c r="AB406" s="717"/>
      <c r="AC406" s="718"/>
      <c r="AD406" s="718"/>
      <c r="AE406" s="718"/>
      <c r="AF406" s="718"/>
      <c r="AG406" s="718"/>
      <c r="AH406" s="718"/>
      <c r="AI406" s="719"/>
      <c r="AJ406" s="715"/>
      <c r="AK406" s="723" t="str">
        <f t="shared" si="21"/>
        <v/>
      </c>
      <c r="AL406" s="720"/>
      <c r="AM406" s="720"/>
      <c r="AN406" s="720"/>
      <c r="AO406" s="720"/>
      <c r="AP406" s="715"/>
      <c r="AQ406" s="715"/>
      <c r="AR406" s="715"/>
      <c r="AS406" s="715"/>
      <c r="AT406" s="741"/>
      <c r="AU406" s="741"/>
      <c r="AV406" s="742"/>
      <c r="AW406" s="743"/>
      <c r="AX406" s="742"/>
      <c r="AY406" s="743"/>
      <c r="AZ406" s="721"/>
      <c r="BA406" s="721"/>
      <c r="BB406" s="742"/>
      <c r="BC406" s="743"/>
      <c r="BD406" s="742"/>
      <c r="BE406" s="743"/>
      <c r="BF406" s="721"/>
      <c r="BG406" s="721"/>
      <c r="BH406" s="715"/>
      <c r="BI406" s="721"/>
      <c r="BJ406" s="721"/>
      <c r="BK406" s="721"/>
      <c r="BL406" s="721"/>
      <c r="BM406" s="715"/>
      <c r="BN406" s="721"/>
      <c r="BO406" s="721"/>
      <c r="BP406" s="721"/>
      <c r="BQ406" s="856"/>
      <c r="BR406" s="856"/>
    </row>
    <row r="407" spans="1:70" ht="30" customHeight="1">
      <c r="A407" s="640">
        <v>399</v>
      </c>
      <c r="B407" s="721"/>
      <c r="C407" s="721"/>
      <c r="D407" s="721"/>
      <c r="E407" s="744"/>
      <c r="F407" s="959" t="str">
        <f t="shared" si="19"/>
        <v/>
      </c>
      <c r="G407" s="960" t="str">
        <f t="shared" si="20"/>
        <v/>
      </c>
      <c r="H407" s="715"/>
      <c r="I407" s="715"/>
      <c r="J407" s="741"/>
      <c r="K407" s="741"/>
      <c r="L407" s="741"/>
      <c r="M407" s="741"/>
      <c r="N407" s="723" t="str">
        <f>IF(I407="","",VLOOKUP(I407,記入シート1!$BO$2:$BP$49,2,FALSE))</f>
        <v/>
      </c>
      <c r="O407" s="741"/>
      <c r="P407" s="741"/>
      <c r="Q407" s="741"/>
      <c r="R407" s="716"/>
      <c r="S407" s="721"/>
      <c r="T407" s="715"/>
      <c r="U407" s="770"/>
      <c r="V407" s="771" t="s">
        <v>1833</v>
      </c>
      <c r="W407" s="772"/>
      <c r="X407" s="771" t="s">
        <v>1723</v>
      </c>
      <c r="Y407" s="772"/>
      <c r="Z407" s="771" t="s">
        <v>1833</v>
      </c>
      <c r="AA407" s="773"/>
      <c r="AB407" s="717"/>
      <c r="AC407" s="718"/>
      <c r="AD407" s="718"/>
      <c r="AE407" s="718"/>
      <c r="AF407" s="718"/>
      <c r="AG407" s="718"/>
      <c r="AH407" s="718"/>
      <c r="AI407" s="719"/>
      <c r="AJ407" s="715"/>
      <c r="AK407" s="723" t="str">
        <f t="shared" si="21"/>
        <v/>
      </c>
      <c r="AL407" s="720"/>
      <c r="AM407" s="720"/>
      <c r="AN407" s="720"/>
      <c r="AO407" s="720"/>
      <c r="AP407" s="715"/>
      <c r="AQ407" s="715"/>
      <c r="AR407" s="715"/>
      <c r="AS407" s="715"/>
      <c r="AT407" s="741"/>
      <c r="AU407" s="741"/>
      <c r="AV407" s="742"/>
      <c r="AW407" s="743"/>
      <c r="AX407" s="742"/>
      <c r="AY407" s="743"/>
      <c r="AZ407" s="721"/>
      <c r="BA407" s="721"/>
      <c r="BB407" s="742"/>
      <c r="BC407" s="743"/>
      <c r="BD407" s="742"/>
      <c r="BE407" s="743"/>
      <c r="BF407" s="721"/>
      <c r="BG407" s="721"/>
      <c r="BH407" s="715"/>
      <c r="BI407" s="721"/>
      <c r="BJ407" s="721"/>
      <c r="BK407" s="721"/>
      <c r="BL407" s="721"/>
      <c r="BM407" s="715"/>
      <c r="BN407" s="721"/>
      <c r="BO407" s="721"/>
      <c r="BP407" s="721"/>
      <c r="BQ407" s="856"/>
      <c r="BR407" s="856"/>
    </row>
    <row r="408" spans="1:70" ht="30" customHeight="1">
      <c r="A408" s="640">
        <v>400</v>
      </c>
      <c r="B408" s="721"/>
      <c r="C408" s="721"/>
      <c r="D408" s="721"/>
      <c r="E408" s="744"/>
      <c r="F408" s="959" t="str">
        <f t="shared" si="19"/>
        <v/>
      </c>
      <c r="G408" s="960" t="str">
        <f t="shared" si="20"/>
        <v/>
      </c>
      <c r="H408" s="715"/>
      <c r="I408" s="715"/>
      <c r="J408" s="741"/>
      <c r="K408" s="741"/>
      <c r="L408" s="741"/>
      <c r="M408" s="741"/>
      <c r="N408" s="723" t="str">
        <f>IF(I408="","",VLOOKUP(I408,記入シート1!$BO$2:$BP$49,2,FALSE))</f>
        <v/>
      </c>
      <c r="O408" s="741"/>
      <c r="P408" s="741"/>
      <c r="Q408" s="741"/>
      <c r="R408" s="716"/>
      <c r="S408" s="721"/>
      <c r="T408" s="715"/>
      <c r="U408" s="770"/>
      <c r="V408" s="771" t="s">
        <v>1833</v>
      </c>
      <c r="W408" s="772"/>
      <c r="X408" s="771" t="s">
        <v>1723</v>
      </c>
      <c r="Y408" s="772"/>
      <c r="Z408" s="771" t="s">
        <v>1833</v>
      </c>
      <c r="AA408" s="773"/>
      <c r="AB408" s="717"/>
      <c r="AC408" s="718"/>
      <c r="AD408" s="718"/>
      <c r="AE408" s="718"/>
      <c r="AF408" s="718"/>
      <c r="AG408" s="718"/>
      <c r="AH408" s="718"/>
      <c r="AI408" s="719"/>
      <c r="AJ408" s="715"/>
      <c r="AK408" s="723" t="str">
        <f t="shared" si="21"/>
        <v/>
      </c>
      <c r="AL408" s="720"/>
      <c r="AM408" s="720"/>
      <c r="AN408" s="720"/>
      <c r="AO408" s="720"/>
      <c r="AP408" s="715"/>
      <c r="AQ408" s="715"/>
      <c r="AR408" s="715"/>
      <c r="AS408" s="715"/>
      <c r="AT408" s="741"/>
      <c r="AU408" s="741"/>
      <c r="AV408" s="742"/>
      <c r="AW408" s="743"/>
      <c r="AX408" s="742"/>
      <c r="AY408" s="743"/>
      <c r="AZ408" s="721"/>
      <c r="BA408" s="721"/>
      <c r="BB408" s="742"/>
      <c r="BC408" s="743"/>
      <c r="BD408" s="742"/>
      <c r="BE408" s="743"/>
      <c r="BF408" s="721"/>
      <c r="BG408" s="721"/>
      <c r="BH408" s="715"/>
      <c r="BI408" s="721"/>
      <c r="BJ408" s="721"/>
      <c r="BK408" s="721"/>
      <c r="BL408" s="721"/>
      <c r="BM408" s="715"/>
      <c r="BN408" s="721"/>
      <c r="BO408" s="721"/>
      <c r="BP408" s="721"/>
      <c r="BQ408" s="856"/>
      <c r="BR408" s="856"/>
    </row>
    <row r="409" spans="1:70" ht="30" customHeight="1">
      <c r="A409" s="640">
        <v>401</v>
      </c>
      <c r="B409" s="721"/>
      <c r="C409" s="721"/>
      <c r="D409" s="721"/>
      <c r="E409" s="744"/>
      <c r="F409" s="959" t="str">
        <f t="shared" si="19"/>
        <v/>
      </c>
      <c r="G409" s="960" t="str">
        <f t="shared" si="20"/>
        <v/>
      </c>
      <c r="H409" s="715"/>
      <c r="I409" s="715"/>
      <c r="J409" s="741"/>
      <c r="K409" s="741"/>
      <c r="L409" s="741"/>
      <c r="M409" s="741"/>
      <c r="N409" s="723" t="str">
        <f>IF(I409="","",VLOOKUP(I409,記入シート1!$BO$2:$BP$49,2,FALSE))</f>
        <v/>
      </c>
      <c r="O409" s="741"/>
      <c r="P409" s="741"/>
      <c r="Q409" s="741"/>
      <c r="R409" s="716"/>
      <c r="S409" s="721"/>
      <c r="T409" s="715"/>
      <c r="U409" s="770"/>
      <c r="V409" s="771" t="s">
        <v>1833</v>
      </c>
      <c r="W409" s="772"/>
      <c r="X409" s="771" t="s">
        <v>1723</v>
      </c>
      <c r="Y409" s="772"/>
      <c r="Z409" s="771" t="s">
        <v>1833</v>
      </c>
      <c r="AA409" s="773"/>
      <c r="AB409" s="717"/>
      <c r="AC409" s="718"/>
      <c r="AD409" s="718"/>
      <c r="AE409" s="718"/>
      <c r="AF409" s="718"/>
      <c r="AG409" s="718"/>
      <c r="AH409" s="718"/>
      <c r="AI409" s="719"/>
      <c r="AJ409" s="715"/>
      <c r="AK409" s="723" t="str">
        <f t="shared" si="21"/>
        <v/>
      </c>
      <c r="AL409" s="720"/>
      <c r="AM409" s="720"/>
      <c r="AN409" s="720"/>
      <c r="AO409" s="720"/>
      <c r="AP409" s="715"/>
      <c r="AQ409" s="715"/>
      <c r="AR409" s="715"/>
      <c r="AS409" s="715"/>
      <c r="AT409" s="741"/>
      <c r="AU409" s="741"/>
      <c r="AV409" s="742"/>
      <c r="AW409" s="743"/>
      <c r="AX409" s="742"/>
      <c r="AY409" s="743"/>
      <c r="AZ409" s="721"/>
      <c r="BA409" s="721"/>
      <c r="BB409" s="742"/>
      <c r="BC409" s="743"/>
      <c r="BD409" s="742"/>
      <c r="BE409" s="743"/>
      <c r="BF409" s="721"/>
      <c r="BG409" s="721"/>
      <c r="BH409" s="715"/>
      <c r="BI409" s="721"/>
      <c r="BJ409" s="721"/>
      <c r="BK409" s="721"/>
      <c r="BL409" s="721"/>
      <c r="BM409" s="715"/>
      <c r="BN409" s="721"/>
      <c r="BO409" s="721"/>
      <c r="BP409" s="721"/>
      <c r="BQ409" s="856"/>
      <c r="BR409" s="856"/>
    </row>
    <row r="410" spans="1:70" ht="30" customHeight="1">
      <c r="A410" s="640">
        <v>402</v>
      </c>
      <c r="B410" s="721"/>
      <c r="C410" s="721"/>
      <c r="D410" s="721"/>
      <c r="E410" s="744"/>
      <c r="F410" s="959" t="str">
        <f t="shared" si="19"/>
        <v/>
      </c>
      <c r="G410" s="960" t="str">
        <f t="shared" si="20"/>
        <v/>
      </c>
      <c r="H410" s="715"/>
      <c r="I410" s="715"/>
      <c r="J410" s="741"/>
      <c r="K410" s="741"/>
      <c r="L410" s="741"/>
      <c r="M410" s="741"/>
      <c r="N410" s="723" t="str">
        <f>IF(I410="","",VLOOKUP(I410,記入シート1!$BO$2:$BP$49,2,FALSE))</f>
        <v/>
      </c>
      <c r="O410" s="741"/>
      <c r="P410" s="741"/>
      <c r="Q410" s="741"/>
      <c r="R410" s="716"/>
      <c r="S410" s="721"/>
      <c r="T410" s="715"/>
      <c r="U410" s="770"/>
      <c r="V410" s="771" t="s">
        <v>1833</v>
      </c>
      <c r="W410" s="772"/>
      <c r="X410" s="771" t="s">
        <v>1723</v>
      </c>
      <c r="Y410" s="772"/>
      <c r="Z410" s="771" t="s">
        <v>1833</v>
      </c>
      <c r="AA410" s="773"/>
      <c r="AB410" s="717"/>
      <c r="AC410" s="718"/>
      <c r="AD410" s="718"/>
      <c r="AE410" s="718"/>
      <c r="AF410" s="718"/>
      <c r="AG410" s="718"/>
      <c r="AH410" s="718"/>
      <c r="AI410" s="719"/>
      <c r="AJ410" s="715"/>
      <c r="AK410" s="723" t="str">
        <f t="shared" si="21"/>
        <v/>
      </c>
      <c r="AL410" s="720"/>
      <c r="AM410" s="720"/>
      <c r="AN410" s="720"/>
      <c r="AO410" s="720"/>
      <c r="AP410" s="715"/>
      <c r="AQ410" s="715"/>
      <c r="AR410" s="715"/>
      <c r="AS410" s="715"/>
      <c r="AT410" s="741"/>
      <c r="AU410" s="741"/>
      <c r="AV410" s="742"/>
      <c r="AW410" s="743"/>
      <c r="AX410" s="742"/>
      <c r="AY410" s="743"/>
      <c r="AZ410" s="721"/>
      <c r="BA410" s="721"/>
      <c r="BB410" s="742"/>
      <c r="BC410" s="743"/>
      <c r="BD410" s="742"/>
      <c r="BE410" s="743"/>
      <c r="BF410" s="721"/>
      <c r="BG410" s="721"/>
      <c r="BH410" s="715"/>
      <c r="BI410" s="721"/>
      <c r="BJ410" s="721"/>
      <c r="BK410" s="721"/>
      <c r="BL410" s="721"/>
      <c r="BM410" s="715"/>
      <c r="BN410" s="721"/>
      <c r="BO410" s="721"/>
      <c r="BP410" s="721"/>
      <c r="BQ410" s="856"/>
      <c r="BR410" s="856"/>
    </row>
    <row r="411" spans="1:70" ht="30" customHeight="1">
      <c r="A411" s="640">
        <v>403</v>
      </c>
      <c r="B411" s="721"/>
      <c r="C411" s="721"/>
      <c r="D411" s="721"/>
      <c r="E411" s="744"/>
      <c r="F411" s="959" t="str">
        <f t="shared" si="19"/>
        <v/>
      </c>
      <c r="G411" s="960" t="str">
        <f t="shared" si="20"/>
        <v/>
      </c>
      <c r="H411" s="715"/>
      <c r="I411" s="715"/>
      <c r="J411" s="741"/>
      <c r="K411" s="741"/>
      <c r="L411" s="741"/>
      <c r="M411" s="741"/>
      <c r="N411" s="723" t="str">
        <f>IF(I411="","",VLOOKUP(I411,記入シート1!$BO$2:$BP$49,2,FALSE))</f>
        <v/>
      </c>
      <c r="O411" s="741"/>
      <c r="P411" s="741"/>
      <c r="Q411" s="741"/>
      <c r="R411" s="716"/>
      <c r="S411" s="721"/>
      <c r="T411" s="715"/>
      <c r="U411" s="770"/>
      <c r="V411" s="771" t="s">
        <v>1833</v>
      </c>
      <c r="W411" s="772"/>
      <c r="X411" s="771" t="s">
        <v>1723</v>
      </c>
      <c r="Y411" s="772"/>
      <c r="Z411" s="771" t="s">
        <v>1833</v>
      </c>
      <c r="AA411" s="773"/>
      <c r="AB411" s="717"/>
      <c r="AC411" s="718"/>
      <c r="AD411" s="718"/>
      <c r="AE411" s="718"/>
      <c r="AF411" s="718"/>
      <c r="AG411" s="718"/>
      <c r="AH411" s="718"/>
      <c r="AI411" s="719"/>
      <c r="AJ411" s="715"/>
      <c r="AK411" s="723" t="str">
        <f t="shared" si="21"/>
        <v/>
      </c>
      <c r="AL411" s="720"/>
      <c r="AM411" s="720"/>
      <c r="AN411" s="720"/>
      <c r="AO411" s="720"/>
      <c r="AP411" s="715"/>
      <c r="AQ411" s="715"/>
      <c r="AR411" s="715"/>
      <c r="AS411" s="715"/>
      <c r="AT411" s="741"/>
      <c r="AU411" s="741"/>
      <c r="AV411" s="742"/>
      <c r="AW411" s="743"/>
      <c r="AX411" s="742"/>
      <c r="AY411" s="743"/>
      <c r="AZ411" s="721"/>
      <c r="BA411" s="721"/>
      <c r="BB411" s="742"/>
      <c r="BC411" s="743"/>
      <c r="BD411" s="742"/>
      <c r="BE411" s="743"/>
      <c r="BF411" s="721"/>
      <c r="BG411" s="721"/>
      <c r="BH411" s="715"/>
      <c r="BI411" s="721"/>
      <c r="BJ411" s="721"/>
      <c r="BK411" s="721"/>
      <c r="BL411" s="721"/>
      <c r="BM411" s="715"/>
      <c r="BN411" s="721"/>
      <c r="BO411" s="721"/>
      <c r="BP411" s="721"/>
      <c r="BQ411" s="856"/>
      <c r="BR411" s="856"/>
    </row>
    <row r="412" spans="1:70" ht="30" customHeight="1">
      <c r="A412" s="640">
        <v>404</v>
      </c>
      <c r="B412" s="721"/>
      <c r="C412" s="721"/>
      <c r="D412" s="721"/>
      <c r="E412" s="744"/>
      <c r="F412" s="959" t="str">
        <f t="shared" si="19"/>
        <v/>
      </c>
      <c r="G412" s="960" t="str">
        <f t="shared" si="20"/>
        <v/>
      </c>
      <c r="H412" s="715"/>
      <c r="I412" s="715"/>
      <c r="J412" s="741"/>
      <c r="K412" s="741"/>
      <c r="L412" s="741"/>
      <c r="M412" s="741"/>
      <c r="N412" s="723" t="str">
        <f>IF(I412="","",VLOOKUP(I412,記入シート1!$BO$2:$BP$49,2,FALSE))</f>
        <v/>
      </c>
      <c r="O412" s="741"/>
      <c r="P412" s="741"/>
      <c r="Q412" s="741"/>
      <c r="R412" s="716"/>
      <c r="S412" s="721"/>
      <c r="T412" s="715"/>
      <c r="U412" s="770"/>
      <c r="V412" s="771" t="s">
        <v>1833</v>
      </c>
      <c r="W412" s="772"/>
      <c r="X412" s="771" t="s">
        <v>1723</v>
      </c>
      <c r="Y412" s="772"/>
      <c r="Z412" s="771" t="s">
        <v>1833</v>
      </c>
      <c r="AA412" s="773"/>
      <c r="AB412" s="717"/>
      <c r="AC412" s="718"/>
      <c r="AD412" s="718"/>
      <c r="AE412" s="718"/>
      <c r="AF412" s="718"/>
      <c r="AG412" s="718"/>
      <c r="AH412" s="718"/>
      <c r="AI412" s="719"/>
      <c r="AJ412" s="715"/>
      <c r="AK412" s="723" t="str">
        <f t="shared" si="21"/>
        <v/>
      </c>
      <c r="AL412" s="720"/>
      <c r="AM412" s="720"/>
      <c r="AN412" s="720"/>
      <c r="AO412" s="720"/>
      <c r="AP412" s="715"/>
      <c r="AQ412" s="715"/>
      <c r="AR412" s="715"/>
      <c r="AS412" s="715"/>
      <c r="AT412" s="741"/>
      <c r="AU412" s="741"/>
      <c r="AV412" s="742"/>
      <c r="AW412" s="743"/>
      <c r="AX412" s="742"/>
      <c r="AY412" s="743"/>
      <c r="AZ412" s="721"/>
      <c r="BA412" s="721"/>
      <c r="BB412" s="742"/>
      <c r="BC412" s="743"/>
      <c r="BD412" s="742"/>
      <c r="BE412" s="743"/>
      <c r="BF412" s="721"/>
      <c r="BG412" s="721"/>
      <c r="BH412" s="715"/>
      <c r="BI412" s="721"/>
      <c r="BJ412" s="721"/>
      <c r="BK412" s="721"/>
      <c r="BL412" s="721"/>
      <c r="BM412" s="715"/>
      <c r="BN412" s="721"/>
      <c r="BO412" s="721"/>
      <c r="BP412" s="721"/>
      <c r="BQ412" s="856"/>
      <c r="BR412" s="856"/>
    </row>
    <row r="413" spans="1:70" ht="30" customHeight="1">
      <c r="A413" s="640">
        <v>405</v>
      </c>
      <c r="B413" s="721"/>
      <c r="C413" s="721"/>
      <c r="D413" s="721"/>
      <c r="E413" s="744"/>
      <c r="F413" s="959" t="str">
        <f t="shared" si="19"/>
        <v/>
      </c>
      <c r="G413" s="960" t="str">
        <f t="shared" si="20"/>
        <v/>
      </c>
      <c r="H413" s="715"/>
      <c r="I413" s="715"/>
      <c r="J413" s="741"/>
      <c r="K413" s="741"/>
      <c r="L413" s="741"/>
      <c r="M413" s="741"/>
      <c r="N413" s="723" t="str">
        <f>IF(I413="","",VLOOKUP(I413,記入シート1!$BO$2:$BP$49,2,FALSE))</f>
        <v/>
      </c>
      <c r="O413" s="741"/>
      <c r="P413" s="741"/>
      <c r="Q413" s="741"/>
      <c r="R413" s="716"/>
      <c r="S413" s="721"/>
      <c r="T413" s="715"/>
      <c r="U413" s="770"/>
      <c r="V413" s="771" t="s">
        <v>1833</v>
      </c>
      <c r="W413" s="772"/>
      <c r="X413" s="771" t="s">
        <v>1723</v>
      </c>
      <c r="Y413" s="772"/>
      <c r="Z413" s="771" t="s">
        <v>1833</v>
      </c>
      <c r="AA413" s="773"/>
      <c r="AB413" s="717"/>
      <c r="AC413" s="718"/>
      <c r="AD413" s="718"/>
      <c r="AE413" s="718"/>
      <c r="AF413" s="718"/>
      <c r="AG413" s="718"/>
      <c r="AH413" s="718"/>
      <c r="AI413" s="719"/>
      <c r="AJ413" s="715"/>
      <c r="AK413" s="723" t="str">
        <f t="shared" si="21"/>
        <v/>
      </c>
      <c r="AL413" s="720"/>
      <c r="AM413" s="720"/>
      <c r="AN413" s="720"/>
      <c r="AO413" s="720"/>
      <c r="AP413" s="715"/>
      <c r="AQ413" s="715"/>
      <c r="AR413" s="715"/>
      <c r="AS413" s="715"/>
      <c r="AT413" s="741"/>
      <c r="AU413" s="741"/>
      <c r="AV413" s="742"/>
      <c r="AW413" s="743"/>
      <c r="AX413" s="742"/>
      <c r="AY413" s="743"/>
      <c r="AZ413" s="721"/>
      <c r="BA413" s="721"/>
      <c r="BB413" s="742"/>
      <c r="BC413" s="743"/>
      <c r="BD413" s="742"/>
      <c r="BE413" s="743"/>
      <c r="BF413" s="721"/>
      <c r="BG413" s="721"/>
      <c r="BH413" s="715"/>
      <c r="BI413" s="721"/>
      <c r="BJ413" s="721"/>
      <c r="BK413" s="721"/>
      <c r="BL413" s="721"/>
      <c r="BM413" s="715"/>
      <c r="BN413" s="721"/>
      <c r="BO413" s="721"/>
      <c r="BP413" s="721"/>
      <c r="BQ413" s="856"/>
      <c r="BR413" s="856"/>
    </row>
    <row r="414" spans="1:70" ht="30" customHeight="1">
      <c r="A414" s="640">
        <v>406</v>
      </c>
      <c r="B414" s="721"/>
      <c r="C414" s="721"/>
      <c r="D414" s="721"/>
      <c r="E414" s="744"/>
      <c r="F414" s="959" t="str">
        <f t="shared" si="19"/>
        <v/>
      </c>
      <c r="G414" s="960" t="str">
        <f t="shared" si="20"/>
        <v/>
      </c>
      <c r="H414" s="715"/>
      <c r="I414" s="715"/>
      <c r="J414" s="741"/>
      <c r="K414" s="741"/>
      <c r="L414" s="741"/>
      <c r="M414" s="741"/>
      <c r="N414" s="723" t="str">
        <f>IF(I414="","",VLOOKUP(I414,記入シート1!$BO$2:$BP$49,2,FALSE))</f>
        <v/>
      </c>
      <c r="O414" s="741"/>
      <c r="P414" s="741"/>
      <c r="Q414" s="741"/>
      <c r="R414" s="716"/>
      <c r="S414" s="721"/>
      <c r="T414" s="715"/>
      <c r="U414" s="770"/>
      <c r="V414" s="771" t="s">
        <v>1833</v>
      </c>
      <c r="W414" s="772"/>
      <c r="X414" s="771" t="s">
        <v>1723</v>
      </c>
      <c r="Y414" s="772"/>
      <c r="Z414" s="771" t="s">
        <v>1833</v>
      </c>
      <c r="AA414" s="773"/>
      <c r="AB414" s="717"/>
      <c r="AC414" s="718"/>
      <c r="AD414" s="718"/>
      <c r="AE414" s="718"/>
      <c r="AF414" s="718"/>
      <c r="AG414" s="718"/>
      <c r="AH414" s="718"/>
      <c r="AI414" s="719"/>
      <c r="AJ414" s="715"/>
      <c r="AK414" s="723" t="str">
        <f t="shared" si="21"/>
        <v/>
      </c>
      <c r="AL414" s="720"/>
      <c r="AM414" s="720"/>
      <c r="AN414" s="720"/>
      <c r="AO414" s="720"/>
      <c r="AP414" s="715"/>
      <c r="AQ414" s="715"/>
      <c r="AR414" s="715"/>
      <c r="AS414" s="715"/>
      <c r="AT414" s="741"/>
      <c r="AU414" s="741"/>
      <c r="AV414" s="742"/>
      <c r="AW414" s="743"/>
      <c r="AX414" s="742"/>
      <c r="AY414" s="743"/>
      <c r="AZ414" s="721"/>
      <c r="BA414" s="721"/>
      <c r="BB414" s="742"/>
      <c r="BC414" s="743"/>
      <c r="BD414" s="742"/>
      <c r="BE414" s="743"/>
      <c r="BF414" s="721"/>
      <c r="BG414" s="721"/>
      <c r="BH414" s="715"/>
      <c r="BI414" s="721"/>
      <c r="BJ414" s="721"/>
      <c r="BK414" s="721"/>
      <c r="BL414" s="721"/>
      <c r="BM414" s="715"/>
      <c r="BN414" s="721"/>
      <c r="BO414" s="721"/>
      <c r="BP414" s="721"/>
      <c r="BQ414" s="856"/>
      <c r="BR414" s="856"/>
    </row>
    <row r="415" spans="1:70" ht="30" customHeight="1">
      <c r="A415" s="640">
        <v>407</v>
      </c>
      <c r="B415" s="721"/>
      <c r="C415" s="721"/>
      <c r="D415" s="721"/>
      <c r="E415" s="744"/>
      <c r="F415" s="959" t="str">
        <f t="shared" si="19"/>
        <v/>
      </c>
      <c r="G415" s="960" t="str">
        <f t="shared" si="20"/>
        <v/>
      </c>
      <c r="H415" s="715"/>
      <c r="I415" s="715"/>
      <c r="J415" s="741"/>
      <c r="K415" s="741"/>
      <c r="L415" s="741"/>
      <c r="M415" s="741"/>
      <c r="N415" s="723" t="str">
        <f>IF(I415="","",VLOOKUP(I415,記入シート1!$BO$2:$BP$49,2,FALSE))</f>
        <v/>
      </c>
      <c r="O415" s="741"/>
      <c r="P415" s="741"/>
      <c r="Q415" s="741"/>
      <c r="R415" s="716"/>
      <c r="S415" s="721"/>
      <c r="T415" s="715"/>
      <c r="U415" s="770"/>
      <c r="V415" s="771" t="s">
        <v>1833</v>
      </c>
      <c r="W415" s="772"/>
      <c r="X415" s="771" t="s">
        <v>1723</v>
      </c>
      <c r="Y415" s="772"/>
      <c r="Z415" s="771" t="s">
        <v>1833</v>
      </c>
      <c r="AA415" s="773"/>
      <c r="AB415" s="717"/>
      <c r="AC415" s="718"/>
      <c r="AD415" s="718"/>
      <c r="AE415" s="718"/>
      <c r="AF415" s="718"/>
      <c r="AG415" s="718"/>
      <c r="AH415" s="718"/>
      <c r="AI415" s="719"/>
      <c r="AJ415" s="715"/>
      <c r="AK415" s="723" t="str">
        <f t="shared" si="21"/>
        <v/>
      </c>
      <c r="AL415" s="720"/>
      <c r="AM415" s="720"/>
      <c r="AN415" s="720"/>
      <c r="AO415" s="720"/>
      <c r="AP415" s="715"/>
      <c r="AQ415" s="715"/>
      <c r="AR415" s="715"/>
      <c r="AS415" s="715"/>
      <c r="AT415" s="741"/>
      <c r="AU415" s="741"/>
      <c r="AV415" s="742"/>
      <c r="AW415" s="743"/>
      <c r="AX415" s="742"/>
      <c r="AY415" s="743"/>
      <c r="AZ415" s="721"/>
      <c r="BA415" s="721"/>
      <c r="BB415" s="742"/>
      <c r="BC415" s="743"/>
      <c r="BD415" s="742"/>
      <c r="BE415" s="743"/>
      <c r="BF415" s="721"/>
      <c r="BG415" s="721"/>
      <c r="BH415" s="715"/>
      <c r="BI415" s="721"/>
      <c r="BJ415" s="721"/>
      <c r="BK415" s="721"/>
      <c r="BL415" s="721"/>
      <c r="BM415" s="715"/>
      <c r="BN415" s="721"/>
      <c r="BO415" s="721"/>
      <c r="BP415" s="721"/>
      <c r="BQ415" s="856"/>
      <c r="BR415" s="856"/>
    </row>
    <row r="416" spans="1:70" ht="30" customHeight="1">
      <c r="A416" s="640">
        <v>408</v>
      </c>
      <c r="B416" s="721"/>
      <c r="C416" s="721"/>
      <c r="D416" s="721"/>
      <c r="E416" s="744"/>
      <c r="F416" s="959" t="str">
        <f t="shared" si="19"/>
        <v/>
      </c>
      <c r="G416" s="960" t="str">
        <f t="shared" si="20"/>
        <v/>
      </c>
      <c r="H416" s="715"/>
      <c r="I416" s="715"/>
      <c r="J416" s="741"/>
      <c r="K416" s="741"/>
      <c r="L416" s="741"/>
      <c r="M416" s="741"/>
      <c r="N416" s="723" t="str">
        <f>IF(I416="","",VLOOKUP(I416,記入シート1!$BO$2:$BP$49,2,FALSE))</f>
        <v/>
      </c>
      <c r="O416" s="741"/>
      <c r="P416" s="741"/>
      <c r="Q416" s="741"/>
      <c r="R416" s="716"/>
      <c r="S416" s="721"/>
      <c r="T416" s="715"/>
      <c r="U416" s="770"/>
      <c r="V416" s="771" t="s">
        <v>1833</v>
      </c>
      <c r="W416" s="772"/>
      <c r="X416" s="771" t="s">
        <v>1723</v>
      </c>
      <c r="Y416" s="772"/>
      <c r="Z416" s="771" t="s">
        <v>1833</v>
      </c>
      <c r="AA416" s="773"/>
      <c r="AB416" s="717"/>
      <c r="AC416" s="718"/>
      <c r="AD416" s="718"/>
      <c r="AE416" s="718"/>
      <c r="AF416" s="718"/>
      <c r="AG416" s="718"/>
      <c r="AH416" s="718"/>
      <c r="AI416" s="719"/>
      <c r="AJ416" s="715"/>
      <c r="AK416" s="723" t="str">
        <f t="shared" si="21"/>
        <v/>
      </c>
      <c r="AL416" s="720"/>
      <c r="AM416" s="720"/>
      <c r="AN416" s="720"/>
      <c r="AO416" s="720"/>
      <c r="AP416" s="715"/>
      <c r="AQ416" s="715"/>
      <c r="AR416" s="715"/>
      <c r="AS416" s="715"/>
      <c r="AT416" s="741"/>
      <c r="AU416" s="741"/>
      <c r="AV416" s="742"/>
      <c r="AW416" s="743"/>
      <c r="AX416" s="742"/>
      <c r="AY416" s="743"/>
      <c r="AZ416" s="721"/>
      <c r="BA416" s="721"/>
      <c r="BB416" s="742"/>
      <c r="BC416" s="743"/>
      <c r="BD416" s="742"/>
      <c r="BE416" s="743"/>
      <c r="BF416" s="721"/>
      <c r="BG416" s="721"/>
      <c r="BH416" s="715"/>
      <c r="BI416" s="721"/>
      <c r="BJ416" s="721"/>
      <c r="BK416" s="721"/>
      <c r="BL416" s="721"/>
      <c r="BM416" s="715"/>
      <c r="BN416" s="721"/>
      <c r="BO416" s="721"/>
      <c r="BP416" s="721"/>
      <c r="BQ416" s="856"/>
      <c r="BR416" s="856"/>
    </row>
    <row r="417" spans="1:70" ht="30" customHeight="1">
      <c r="A417" s="640">
        <v>409</v>
      </c>
      <c r="B417" s="721"/>
      <c r="C417" s="721"/>
      <c r="D417" s="721"/>
      <c r="E417" s="744"/>
      <c r="F417" s="959" t="str">
        <f t="shared" si="19"/>
        <v/>
      </c>
      <c r="G417" s="960" t="str">
        <f t="shared" si="20"/>
        <v/>
      </c>
      <c r="H417" s="715"/>
      <c r="I417" s="715"/>
      <c r="J417" s="741"/>
      <c r="K417" s="741"/>
      <c r="L417" s="741"/>
      <c r="M417" s="741"/>
      <c r="N417" s="723" t="str">
        <f>IF(I417="","",VLOOKUP(I417,記入シート1!$BO$2:$BP$49,2,FALSE))</f>
        <v/>
      </c>
      <c r="O417" s="741"/>
      <c r="P417" s="741"/>
      <c r="Q417" s="741"/>
      <c r="R417" s="716"/>
      <c r="S417" s="721"/>
      <c r="T417" s="715"/>
      <c r="U417" s="770"/>
      <c r="V417" s="771" t="s">
        <v>1833</v>
      </c>
      <c r="W417" s="772"/>
      <c r="X417" s="771" t="s">
        <v>1723</v>
      </c>
      <c r="Y417" s="772"/>
      <c r="Z417" s="771" t="s">
        <v>1833</v>
      </c>
      <c r="AA417" s="773"/>
      <c r="AB417" s="717"/>
      <c r="AC417" s="718"/>
      <c r="AD417" s="718"/>
      <c r="AE417" s="718"/>
      <c r="AF417" s="718"/>
      <c r="AG417" s="718"/>
      <c r="AH417" s="718"/>
      <c r="AI417" s="719"/>
      <c r="AJ417" s="715"/>
      <c r="AK417" s="723" t="str">
        <f t="shared" si="21"/>
        <v/>
      </c>
      <c r="AL417" s="720"/>
      <c r="AM417" s="720"/>
      <c r="AN417" s="720"/>
      <c r="AO417" s="720"/>
      <c r="AP417" s="715"/>
      <c r="AQ417" s="715"/>
      <c r="AR417" s="715"/>
      <c r="AS417" s="715"/>
      <c r="AT417" s="741"/>
      <c r="AU417" s="741"/>
      <c r="AV417" s="742"/>
      <c r="AW417" s="743"/>
      <c r="AX417" s="742"/>
      <c r="AY417" s="743"/>
      <c r="AZ417" s="721"/>
      <c r="BA417" s="721"/>
      <c r="BB417" s="742"/>
      <c r="BC417" s="743"/>
      <c r="BD417" s="742"/>
      <c r="BE417" s="743"/>
      <c r="BF417" s="721"/>
      <c r="BG417" s="721"/>
      <c r="BH417" s="715"/>
      <c r="BI417" s="721"/>
      <c r="BJ417" s="721"/>
      <c r="BK417" s="721"/>
      <c r="BL417" s="721"/>
      <c r="BM417" s="715"/>
      <c r="BN417" s="721"/>
      <c r="BO417" s="721"/>
      <c r="BP417" s="721"/>
      <c r="BQ417" s="856"/>
      <c r="BR417" s="856"/>
    </row>
    <row r="418" spans="1:70" ht="30" customHeight="1">
      <c r="A418" s="640">
        <v>410</v>
      </c>
      <c r="B418" s="721"/>
      <c r="C418" s="721"/>
      <c r="D418" s="721"/>
      <c r="E418" s="744"/>
      <c r="F418" s="959" t="str">
        <f t="shared" si="19"/>
        <v/>
      </c>
      <c r="G418" s="960" t="str">
        <f t="shared" si="20"/>
        <v/>
      </c>
      <c r="H418" s="715"/>
      <c r="I418" s="715"/>
      <c r="J418" s="741"/>
      <c r="K418" s="741"/>
      <c r="L418" s="741"/>
      <c r="M418" s="741"/>
      <c r="N418" s="723" t="str">
        <f>IF(I418="","",VLOOKUP(I418,記入シート1!$BO$2:$BP$49,2,FALSE))</f>
        <v/>
      </c>
      <c r="O418" s="741"/>
      <c r="P418" s="741"/>
      <c r="Q418" s="741"/>
      <c r="R418" s="716"/>
      <c r="S418" s="721"/>
      <c r="T418" s="715"/>
      <c r="U418" s="770"/>
      <c r="V418" s="771" t="s">
        <v>1833</v>
      </c>
      <c r="W418" s="772"/>
      <c r="X418" s="771" t="s">
        <v>1723</v>
      </c>
      <c r="Y418" s="772"/>
      <c r="Z418" s="771" t="s">
        <v>1833</v>
      </c>
      <c r="AA418" s="773"/>
      <c r="AB418" s="717"/>
      <c r="AC418" s="718"/>
      <c r="AD418" s="718"/>
      <c r="AE418" s="718"/>
      <c r="AF418" s="718"/>
      <c r="AG418" s="718"/>
      <c r="AH418" s="718"/>
      <c r="AI418" s="719"/>
      <c r="AJ418" s="715"/>
      <c r="AK418" s="723" t="str">
        <f t="shared" si="21"/>
        <v/>
      </c>
      <c r="AL418" s="720"/>
      <c r="AM418" s="720"/>
      <c r="AN418" s="720"/>
      <c r="AO418" s="720"/>
      <c r="AP418" s="715"/>
      <c r="AQ418" s="715"/>
      <c r="AR418" s="715"/>
      <c r="AS418" s="715"/>
      <c r="AT418" s="741"/>
      <c r="AU418" s="741"/>
      <c r="AV418" s="742"/>
      <c r="AW418" s="743"/>
      <c r="AX418" s="742"/>
      <c r="AY418" s="743"/>
      <c r="AZ418" s="721"/>
      <c r="BA418" s="721"/>
      <c r="BB418" s="742"/>
      <c r="BC418" s="743"/>
      <c r="BD418" s="742"/>
      <c r="BE418" s="743"/>
      <c r="BF418" s="721"/>
      <c r="BG418" s="721"/>
      <c r="BH418" s="715"/>
      <c r="BI418" s="721"/>
      <c r="BJ418" s="721"/>
      <c r="BK418" s="721"/>
      <c r="BL418" s="721"/>
      <c r="BM418" s="715"/>
      <c r="BN418" s="721"/>
      <c r="BO418" s="721"/>
      <c r="BP418" s="721"/>
      <c r="BQ418" s="856"/>
      <c r="BR418" s="856"/>
    </row>
    <row r="419" spans="1:70" ht="30" customHeight="1">
      <c r="A419" s="640">
        <v>411</v>
      </c>
      <c r="B419" s="721"/>
      <c r="C419" s="721"/>
      <c r="D419" s="721"/>
      <c r="E419" s="744"/>
      <c r="F419" s="959" t="str">
        <f t="shared" si="19"/>
        <v/>
      </c>
      <c r="G419" s="960" t="str">
        <f t="shared" si="20"/>
        <v/>
      </c>
      <c r="H419" s="715"/>
      <c r="I419" s="715"/>
      <c r="J419" s="741"/>
      <c r="K419" s="741"/>
      <c r="L419" s="741"/>
      <c r="M419" s="741"/>
      <c r="N419" s="723" t="str">
        <f>IF(I419="","",VLOOKUP(I419,記入シート1!$BO$2:$BP$49,2,FALSE))</f>
        <v/>
      </c>
      <c r="O419" s="741"/>
      <c r="P419" s="741"/>
      <c r="Q419" s="741"/>
      <c r="R419" s="716"/>
      <c r="S419" s="721"/>
      <c r="T419" s="715"/>
      <c r="U419" s="770"/>
      <c r="V419" s="771" t="s">
        <v>1833</v>
      </c>
      <c r="W419" s="772"/>
      <c r="X419" s="771" t="s">
        <v>1723</v>
      </c>
      <c r="Y419" s="772"/>
      <c r="Z419" s="771" t="s">
        <v>1833</v>
      </c>
      <c r="AA419" s="773"/>
      <c r="AB419" s="717"/>
      <c r="AC419" s="718"/>
      <c r="AD419" s="718"/>
      <c r="AE419" s="718"/>
      <c r="AF419" s="718"/>
      <c r="AG419" s="718"/>
      <c r="AH419" s="718"/>
      <c r="AI419" s="719"/>
      <c r="AJ419" s="715"/>
      <c r="AK419" s="723" t="str">
        <f t="shared" si="21"/>
        <v/>
      </c>
      <c r="AL419" s="720"/>
      <c r="AM419" s="720"/>
      <c r="AN419" s="720"/>
      <c r="AO419" s="720"/>
      <c r="AP419" s="715"/>
      <c r="AQ419" s="715"/>
      <c r="AR419" s="715"/>
      <c r="AS419" s="715"/>
      <c r="AT419" s="741"/>
      <c r="AU419" s="741"/>
      <c r="AV419" s="742"/>
      <c r="AW419" s="743"/>
      <c r="AX419" s="742"/>
      <c r="AY419" s="743"/>
      <c r="AZ419" s="721"/>
      <c r="BA419" s="721"/>
      <c r="BB419" s="742"/>
      <c r="BC419" s="743"/>
      <c r="BD419" s="742"/>
      <c r="BE419" s="743"/>
      <c r="BF419" s="721"/>
      <c r="BG419" s="721"/>
      <c r="BH419" s="715"/>
      <c r="BI419" s="721"/>
      <c r="BJ419" s="721"/>
      <c r="BK419" s="721"/>
      <c r="BL419" s="721"/>
      <c r="BM419" s="715"/>
      <c r="BN419" s="721"/>
      <c r="BO419" s="721"/>
      <c r="BP419" s="721"/>
      <c r="BQ419" s="856"/>
      <c r="BR419" s="856"/>
    </row>
    <row r="420" spans="1:70" ht="30" customHeight="1">
      <c r="A420" s="640">
        <v>412</v>
      </c>
      <c r="B420" s="721"/>
      <c r="C420" s="721"/>
      <c r="D420" s="721"/>
      <c r="E420" s="744"/>
      <c r="F420" s="959" t="str">
        <f t="shared" si="19"/>
        <v/>
      </c>
      <c r="G420" s="960" t="str">
        <f t="shared" si="20"/>
        <v/>
      </c>
      <c r="H420" s="715"/>
      <c r="I420" s="715"/>
      <c r="J420" s="741"/>
      <c r="K420" s="741"/>
      <c r="L420" s="741"/>
      <c r="M420" s="741"/>
      <c r="N420" s="723" t="str">
        <f>IF(I420="","",VLOOKUP(I420,記入シート1!$BO$2:$BP$49,2,FALSE))</f>
        <v/>
      </c>
      <c r="O420" s="741"/>
      <c r="P420" s="741"/>
      <c r="Q420" s="741"/>
      <c r="R420" s="716"/>
      <c r="S420" s="721"/>
      <c r="T420" s="715"/>
      <c r="U420" s="770"/>
      <c r="V420" s="771" t="s">
        <v>1833</v>
      </c>
      <c r="W420" s="772"/>
      <c r="X420" s="771" t="s">
        <v>1723</v>
      </c>
      <c r="Y420" s="772"/>
      <c r="Z420" s="771" t="s">
        <v>1833</v>
      </c>
      <c r="AA420" s="773"/>
      <c r="AB420" s="717"/>
      <c r="AC420" s="718"/>
      <c r="AD420" s="718"/>
      <c r="AE420" s="718"/>
      <c r="AF420" s="718"/>
      <c r="AG420" s="718"/>
      <c r="AH420" s="718"/>
      <c r="AI420" s="719"/>
      <c r="AJ420" s="715"/>
      <c r="AK420" s="723" t="str">
        <f t="shared" si="21"/>
        <v/>
      </c>
      <c r="AL420" s="720"/>
      <c r="AM420" s="720"/>
      <c r="AN420" s="720"/>
      <c r="AO420" s="720"/>
      <c r="AP420" s="715"/>
      <c r="AQ420" s="715"/>
      <c r="AR420" s="715"/>
      <c r="AS420" s="715"/>
      <c r="AT420" s="741"/>
      <c r="AU420" s="741"/>
      <c r="AV420" s="742"/>
      <c r="AW420" s="743"/>
      <c r="AX420" s="742"/>
      <c r="AY420" s="743"/>
      <c r="AZ420" s="721"/>
      <c r="BA420" s="721"/>
      <c r="BB420" s="742"/>
      <c r="BC420" s="743"/>
      <c r="BD420" s="742"/>
      <c r="BE420" s="743"/>
      <c r="BF420" s="721"/>
      <c r="BG420" s="721"/>
      <c r="BH420" s="715"/>
      <c r="BI420" s="721"/>
      <c r="BJ420" s="721"/>
      <c r="BK420" s="721"/>
      <c r="BL420" s="721"/>
      <c r="BM420" s="715"/>
      <c r="BN420" s="721"/>
      <c r="BO420" s="721"/>
      <c r="BP420" s="721"/>
      <c r="BQ420" s="856"/>
      <c r="BR420" s="856"/>
    </row>
    <row r="421" spans="1:70" ht="30" customHeight="1">
      <c r="A421" s="640">
        <v>413</v>
      </c>
      <c r="B421" s="721"/>
      <c r="C421" s="721"/>
      <c r="D421" s="721"/>
      <c r="E421" s="744"/>
      <c r="F421" s="959" t="str">
        <f t="shared" si="19"/>
        <v/>
      </c>
      <c r="G421" s="960" t="str">
        <f t="shared" si="20"/>
        <v/>
      </c>
      <c r="H421" s="715"/>
      <c r="I421" s="715"/>
      <c r="J421" s="741"/>
      <c r="K421" s="741"/>
      <c r="L421" s="741"/>
      <c r="M421" s="741"/>
      <c r="N421" s="723" t="str">
        <f>IF(I421="","",VLOOKUP(I421,記入シート1!$BO$2:$BP$49,2,FALSE))</f>
        <v/>
      </c>
      <c r="O421" s="741"/>
      <c r="P421" s="741"/>
      <c r="Q421" s="741"/>
      <c r="R421" s="716"/>
      <c r="S421" s="721"/>
      <c r="T421" s="715"/>
      <c r="U421" s="770"/>
      <c r="V421" s="771" t="s">
        <v>1833</v>
      </c>
      <c r="W421" s="772"/>
      <c r="X421" s="771" t="s">
        <v>1723</v>
      </c>
      <c r="Y421" s="772"/>
      <c r="Z421" s="771" t="s">
        <v>1833</v>
      </c>
      <c r="AA421" s="773"/>
      <c r="AB421" s="717"/>
      <c r="AC421" s="718"/>
      <c r="AD421" s="718"/>
      <c r="AE421" s="718"/>
      <c r="AF421" s="718"/>
      <c r="AG421" s="718"/>
      <c r="AH421" s="718"/>
      <c r="AI421" s="719"/>
      <c r="AJ421" s="715"/>
      <c r="AK421" s="723" t="str">
        <f t="shared" si="21"/>
        <v/>
      </c>
      <c r="AL421" s="720"/>
      <c r="AM421" s="720"/>
      <c r="AN421" s="720"/>
      <c r="AO421" s="720"/>
      <c r="AP421" s="715"/>
      <c r="AQ421" s="715"/>
      <c r="AR421" s="715"/>
      <c r="AS421" s="715"/>
      <c r="AT421" s="741"/>
      <c r="AU421" s="741"/>
      <c r="AV421" s="742"/>
      <c r="AW421" s="743"/>
      <c r="AX421" s="742"/>
      <c r="AY421" s="743"/>
      <c r="AZ421" s="721"/>
      <c r="BA421" s="721"/>
      <c r="BB421" s="742"/>
      <c r="BC421" s="743"/>
      <c r="BD421" s="742"/>
      <c r="BE421" s="743"/>
      <c r="BF421" s="721"/>
      <c r="BG421" s="721"/>
      <c r="BH421" s="715"/>
      <c r="BI421" s="721"/>
      <c r="BJ421" s="721"/>
      <c r="BK421" s="721"/>
      <c r="BL421" s="721"/>
      <c r="BM421" s="715"/>
      <c r="BN421" s="721"/>
      <c r="BO421" s="721"/>
      <c r="BP421" s="721"/>
      <c r="BQ421" s="856"/>
      <c r="BR421" s="856"/>
    </row>
    <row r="422" spans="1:70" ht="30" customHeight="1">
      <c r="A422" s="640">
        <v>414</v>
      </c>
      <c r="B422" s="721"/>
      <c r="C422" s="721"/>
      <c r="D422" s="721"/>
      <c r="E422" s="744"/>
      <c r="F422" s="959" t="str">
        <f t="shared" si="19"/>
        <v/>
      </c>
      <c r="G422" s="960" t="str">
        <f t="shared" si="20"/>
        <v/>
      </c>
      <c r="H422" s="715"/>
      <c r="I422" s="715"/>
      <c r="J422" s="741"/>
      <c r="K422" s="741"/>
      <c r="L422" s="741"/>
      <c r="M422" s="741"/>
      <c r="N422" s="723" t="str">
        <f>IF(I422="","",VLOOKUP(I422,記入シート1!$BO$2:$BP$49,2,FALSE))</f>
        <v/>
      </c>
      <c r="O422" s="741"/>
      <c r="P422" s="741"/>
      <c r="Q422" s="741"/>
      <c r="R422" s="716"/>
      <c r="S422" s="721"/>
      <c r="T422" s="715"/>
      <c r="U422" s="770"/>
      <c r="V422" s="771" t="s">
        <v>1833</v>
      </c>
      <c r="W422" s="772"/>
      <c r="X422" s="771" t="s">
        <v>1723</v>
      </c>
      <c r="Y422" s="772"/>
      <c r="Z422" s="771" t="s">
        <v>1833</v>
      </c>
      <c r="AA422" s="773"/>
      <c r="AB422" s="717"/>
      <c r="AC422" s="718"/>
      <c r="AD422" s="718"/>
      <c r="AE422" s="718"/>
      <c r="AF422" s="718"/>
      <c r="AG422" s="718"/>
      <c r="AH422" s="718"/>
      <c r="AI422" s="719"/>
      <c r="AJ422" s="715"/>
      <c r="AK422" s="723" t="str">
        <f t="shared" si="21"/>
        <v/>
      </c>
      <c r="AL422" s="720"/>
      <c r="AM422" s="720"/>
      <c r="AN422" s="720"/>
      <c r="AO422" s="720"/>
      <c r="AP422" s="715"/>
      <c r="AQ422" s="715"/>
      <c r="AR422" s="715"/>
      <c r="AS422" s="715"/>
      <c r="AT422" s="741"/>
      <c r="AU422" s="741"/>
      <c r="AV422" s="742"/>
      <c r="AW422" s="743"/>
      <c r="AX422" s="742"/>
      <c r="AY422" s="743"/>
      <c r="AZ422" s="721"/>
      <c r="BA422" s="721"/>
      <c r="BB422" s="742"/>
      <c r="BC422" s="743"/>
      <c r="BD422" s="742"/>
      <c r="BE422" s="743"/>
      <c r="BF422" s="721"/>
      <c r="BG422" s="721"/>
      <c r="BH422" s="715"/>
      <c r="BI422" s="721"/>
      <c r="BJ422" s="721"/>
      <c r="BK422" s="721"/>
      <c r="BL422" s="721"/>
      <c r="BM422" s="715"/>
      <c r="BN422" s="721"/>
      <c r="BO422" s="721"/>
      <c r="BP422" s="721"/>
      <c r="BQ422" s="856"/>
      <c r="BR422" s="856"/>
    </row>
    <row r="423" spans="1:70" ht="30" customHeight="1">
      <c r="A423" s="640">
        <v>415</v>
      </c>
      <c r="B423" s="721"/>
      <c r="C423" s="721"/>
      <c r="D423" s="721"/>
      <c r="E423" s="744"/>
      <c r="F423" s="959" t="str">
        <f t="shared" si="19"/>
        <v/>
      </c>
      <c r="G423" s="960" t="str">
        <f t="shared" si="20"/>
        <v/>
      </c>
      <c r="H423" s="715"/>
      <c r="I423" s="715"/>
      <c r="J423" s="741"/>
      <c r="K423" s="741"/>
      <c r="L423" s="741"/>
      <c r="M423" s="741"/>
      <c r="N423" s="723" t="str">
        <f>IF(I423="","",VLOOKUP(I423,記入シート1!$BO$2:$BP$49,2,FALSE))</f>
        <v/>
      </c>
      <c r="O423" s="741"/>
      <c r="P423" s="741"/>
      <c r="Q423" s="741"/>
      <c r="R423" s="716"/>
      <c r="S423" s="721"/>
      <c r="T423" s="715"/>
      <c r="U423" s="770"/>
      <c r="V423" s="771" t="s">
        <v>1833</v>
      </c>
      <c r="W423" s="772"/>
      <c r="X423" s="771" t="s">
        <v>1723</v>
      </c>
      <c r="Y423" s="772"/>
      <c r="Z423" s="771" t="s">
        <v>1833</v>
      </c>
      <c r="AA423" s="773"/>
      <c r="AB423" s="717"/>
      <c r="AC423" s="718"/>
      <c r="AD423" s="718"/>
      <c r="AE423" s="718"/>
      <c r="AF423" s="718"/>
      <c r="AG423" s="718"/>
      <c r="AH423" s="718"/>
      <c r="AI423" s="719"/>
      <c r="AJ423" s="715"/>
      <c r="AK423" s="723" t="str">
        <f t="shared" si="21"/>
        <v/>
      </c>
      <c r="AL423" s="720"/>
      <c r="AM423" s="720"/>
      <c r="AN423" s="720"/>
      <c r="AO423" s="720"/>
      <c r="AP423" s="715"/>
      <c r="AQ423" s="715"/>
      <c r="AR423" s="715"/>
      <c r="AS423" s="715"/>
      <c r="AT423" s="741"/>
      <c r="AU423" s="741"/>
      <c r="AV423" s="742"/>
      <c r="AW423" s="743"/>
      <c r="AX423" s="742"/>
      <c r="AY423" s="743"/>
      <c r="AZ423" s="721"/>
      <c r="BA423" s="721"/>
      <c r="BB423" s="742"/>
      <c r="BC423" s="743"/>
      <c r="BD423" s="742"/>
      <c r="BE423" s="743"/>
      <c r="BF423" s="721"/>
      <c r="BG423" s="721"/>
      <c r="BH423" s="715"/>
      <c r="BI423" s="721"/>
      <c r="BJ423" s="721"/>
      <c r="BK423" s="721"/>
      <c r="BL423" s="721"/>
      <c r="BM423" s="715"/>
      <c r="BN423" s="721"/>
      <c r="BO423" s="721"/>
      <c r="BP423" s="721"/>
      <c r="BQ423" s="856"/>
      <c r="BR423" s="856"/>
    </row>
    <row r="424" spans="1:70" ht="30" customHeight="1">
      <c r="A424" s="640">
        <v>416</v>
      </c>
      <c r="B424" s="721"/>
      <c r="C424" s="721"/>
      <c r="D424" s="721"/>
      <c r="E424" s="744"/>
      <c r="F424" s="959" t="str">
        <f t="shared" si="19"/>
        <v/>
      </c>
      <c r="G424" s="960" t="str">
        <f t="shared" si="20"/>
        <v/>
      </c>
      <c r="H424" s="715"/>
      <c r="I424" s="715"/>
      <c r="J424" s="741"/>
      <c r="K424" s="741"/>
      <c r="L424" s="741"/>
      <c r="M424" s="741"/>
      <c r="N424" s="723" t="str">
        <f>IF(I424="","",VLOOKUP(I424,記入シート1!$BO$2:$BP$49,2,FALSE))</f>
        <v/>
      </c>
      <c r="O424" s="741"/>
      <c r="P424" s="741"/>
      <c r="Q424" s="741"/>
      <c r="R424" s="716"/>
      <c r="S424" s="721"/>
      <c r="T424" s="715"/>
      <c r="U424" s="770"/>
      <c r="V424" s="771" t="s">
        <v>1833</v>
      </c>
      <c r="W424" s="772"/>
      <c r="X424" s="771" t="s">
        <v>1723</v>
      </c>
      <c r="Y424" s="772"/>
      <c r="Z424" s="771" t="s">
        <v>1833</v>
      </c>
      <c r="AA424" s="773"/>
      <c r="AB424" s="717"/>
      <c r="AC424" s="718"/>
      <c r="AD424" s="718"/>
      <c r="AE424" s="718"/>
      <c r="AF424" s="718"/>
      <c r="AG424" s="718"/>
      <c r="AH424" s="718"/>
      <c r="AI424" s="719"/>
      <c r="AJ424" s="715"/>
      <c r="AK424" s="723" t="str">
        <f t="shared" si="21"/>
        <v/>
      </c>
      <c r="AL424" s="720"/>
      <c r="AM424" s="720"/>
      <c r="AN424" s="720"/>
      <c r="AO424" s="720"/>
      <c r="AP424" s="715"/>
      <c r="AQ424" s="715"/>
      <c r="AR424" s="715"/>
      <c r="AS424" s="715"/>
      <c r="AT424" s="741"/>
      <c r="AU424" s="741"/>
      <c r="AV424" s="742"/>
      <c r="AW424" s="743"/>
      <c r="AX424" s="742"/>
      <c r="AY424" s="743"/>
      <c r="AZ424" s="721"/>
      <c r="BA424" s="721"/>
      <c r="BB424" s="742"/>
      <c r="BC424" s="743"/>
      <c r="BD424" s="742"/>
      <c r="BE424" s="743"/>
      <c r="BF424" s="721"/>
      <c r="BG424" s="721"/>
      <c r="BH424" s="715"/>
      <c r="BI424" s="721"/>
      <c r="BJ424" s="721"/>
      <c r="BK424" s="721"/>
      <c r="BL424" s="721"/>
      <c r="BM424" s="715"/>
      <c r="BN424" s="721"/>
      <c r="BO424" s="721"/>
      <c r="BP424" s="721"/>
      <c r="BQ424" s="856"/>
      <c r="BR424" s="856"/>
    </row>
    <row r="425" spans="1:70" ht="30" customHeight="1">
      <c r="A425" s="640">
        <v>417</v>
      </c>
      <c r="B425" s="721"/>
      <c r="C425" s="721"/>
      <c r="D425" s="721"/>
      <c r="E425" s="744"/>
      <c r="F425" s="959" t="str">
        <f t="shared" si="19"/>
        <v/>
      </c>
      <c r="G425" s="960" t="str">
        <f t="shared" si="20"/>
        <v/>
      </c>
      <c r="H425" s="715"/>
      <c r="I425" s="715"/>
      <c r="J425" s="741"/>
      <c r="K425" s="741"/>
      <c r="L425" s="741"/>
      <c r="M425" s="741"/>
      <c r="N425" s="723" t="str">
        <f>IF(I425="","",VLOOKUP(I425,記入シート1!$BO$2:$BP$49,2,FALSE))</f>
        <v/>
      </c>
      <c r="O425" s="741"/>
      <c r="P425" s="741"/>
      <c r="Q425" s="741"/>
      <c r="R425" s="716"/>
      <c r="S425" s="721"/>
      <c r="T425" s="715"/>
      <c r="U425" s="770"/>
      <c r="V425" s="771" t="s">
        <v>1833</v>
      </c>
      <c r="W425" s="772"/>
      <c r="X425" s="771" t="s">
        <v>1723</v>
      </c>
      <c r="Y425" s="772"/>
      <c r="Z425" s="771" t="s">
        <v>1833</v>
      </c>
      <c r="AA425" s="773"/>
      <c r="AB425" s="717"/>
      <c r="AC425" s="718"/>
      <c r="AD425" s="718"/>
      <c r="AE425" s="718"/>
      <c r="AF425" s="718"/>
      <c r="AG425" s="718"/>
      <c r="AH425" s="718"/>
      <c r="AI425" s="719"/>
      <c r="AJ425" s="715"/>
      <c r="AK425" s="723" t="str">
        <f t="shared" si="21"/>
        <v/>
      </c>
      <c r="AL425" s="720"/>
      <c r="AM425" s="720"/>
      <c r="AN425" s="720"/>
      <c r="AO425" s="720"/>
      <c r="AP425" s="715"/>
      <c r="AQ425" s="715"/>
      <c r="AR425" s="715"/>
      <c r="AS425" s="715"/>
      <c r="AT425" s="741"/>
      <c r="AU425" s="741"/>
      <c r="AV425" s="742"/>
      <c r="AW425" s="743"/>
      <c r="AX425" s="742"/>
      <c r="AY425" s="743"/>
      <c r="AZ425" s="721"/>
      <c r="BA425" s="721"/>
      <c r="BB425" s="742"/>
      <c r="BC425" s="743"/>
      <c r="BD425" s="742"/>
      <c r="BE425" s="743"/>
      <c r="BF425" s="721"/>
      <c r="BG425" s="721"/>
      <c r="BH425" s="715"/>
      <c r="BI425" s="721"/>
      <c r="BJ425" s="721"/>
      <c r="BK425" s="721"/>
      <c r="BL425" s="721"/>
      <c r="BM425" s="715"/>
      <c r="BN425" s="721"/>
      <c r="BO425" s="721"/>
      <c r="BP425" s="721"/>
      <c r="BQ425" s="856"/>
      <c r="BR425" s="856"/>
    </row>
    <row r="426" spans="1:70" ht="30" customHeight="1">
      <c r="A426" s="640">
        <v>418</v>
      </c>
      <c r="B426" s="721"/>
      <c r="C426" s="721"/>
      <c r="D426" s="721"/>
      <c r="E426" s="744"/>
      <c r="F426" s="959" t="str">
        <f t="shared" si="19"/>
        <v/>
      </c>
      <c r="G426" s="960" t="str">
        <f t="shared" si="20"/>
        <v/>
      </c>
      <c r="H426" s="715"/>
      <c r="I426" s="715"/>
      <c r="J426" s="741"/>
      <c r="K426" s="741"/>
      <c r="L426" s="741"/>
      <c r="M426" s="741"/>
      <c r="N426" s="723" t="str">
        <f>IF(I426="","",VLOOKUP(I426,記入シート1!$BO$2:$BP$49,2,FALSE))</f>
        <v/>
      </c>
      <c r="O426" s="741"/>
      <c r="P426" s="741"/>
      <c r="Q426" s="741"/>
      <c r="R426" s="716"/>
      <c r="S426" s="721"/>
      <c r="T426" s="715"/>
      <c r="U426" s="770"/>
      <c r="V426" s="771" t="s">
        <v>1833</v>
      </c>
      <c r="W426" s="772"/>
      <c r="X426" s="771" t="s">
        <v>1723</v>
      </c>
      <c r="Y426" s="772"/>
      <c r="Z426" s="771" t="s">
        <v>1833</v>
      </c>
      <c r="AA426" s="773"/>
      <c r="AB426" s="717"/>
      <c r="AC426" s="718"/>
      <c r="AD426" s="718"/>
      <c r="AE426" s="718"/>
      <c r="AF426" s="718"/>
      <c r="AG426" s="718"/>
      <c r="AH426" s="718"/>
      <c r="AI426" s="719"/>
      <c r="AJ426" s="715"/>
      <c r="AK426" s="723" t="str">
        <f t="shared" si="21"/>
        <v/>
      </c>
      <c r="AL426" s="720"/>
      <c r="AM426" s="720"/>
      <c r="AN426" s="720"/>
      <c r="AO426" s="720"/>
      <c r="AP426" s="715"/>
      <c r="AQ426" s="715"/>
      <c r="AR426" s="715"/>
      <c r="AS426" s="715"/>
      <c r="AT426" s="741"/>
      <c r="AU426" s="741"/>
      <c r="AV426" s="742"/>
      <c r="AW426" s="743"/>
      <c r="AX426" s="742"/>
      <c r="AY426" s="743"/>
      <c r="AZ426" s="721"/>
      <c r="BA426" s="721"/>
      <c r="BB426" s="742"/>
      <c r="BC426" s="743"/>
      <c r="BD426" s="742"/>
      <c r="BE426" s="743"/>
      <c r="BF426" s="721"/>
      <c r="BG426" s="721"/>
      <c r="BH426" s="715"/>
      <c r="BI426" s="721"/>
      <c r="BJ426" s="721"/>
      <c r="BK426" s="721"/>
      <c r="BL426" s="721"/>
      <c r="BM426" s="715"/>
      <c r="BN426" s="721"/>
      <c r="BO426" s="721"/>
      <c r="BP426" s="721"/>
      <c r="BQ426" s="856"/>
      <c r="BR426" s="856"/>
    </row>
    <row r="427" spans="1:70" ht="30" customHeight="1">
      <c r="A427" s="640">
        <v>419</v>
      </c>
      <c r="B427" s="721"/>
      <c r="C427" s="721"/>
      <c r="D427" s="721"/>
      <c r="E427" s="744"/>
      <c r="F427" s="959" t="str">
        <f t="shared" si="19"/>
        <v/>
      </c>
      <c r="G427" s="960" t="str">
        <f t="shared" si="20"/>
        <v/>
      </c>
      <c r="H427" s="715"/>
      <c r="I427" s="715"/>
      <c r="J427" s="741"/>
      <c r="K427" s="741"/>
      <c r="L427" s="741"/>
      <c r="M427" s="741"/>
      <c r="N427" s="723" t="str">
        <f>IF(I427="","",VLOOKUP(I427,記入シート1!$BO$2:$BP$49,2,FALSE))</f>
        <v/>
      </c>
      <c r="O427" s="741"/>
      <c r="P427" s="741"/>
      <c r="Q427" s="741"/>
      <c r="R427" s="716"/>
      <c r="S427" s="721"/>
      <c r="T427" s="715"/>
      <c r="U427" s="770"/>
      <c r="V427" s="771" t="s">
        <v>1833</v>
      </c>
      <c r="W427" s="772"/>
      <c r="X427" s="771" t="s">
        <v>1723</v>
      </c>
      <c r="Y427" s="772"/>
      <c r="Z427" s="771" t="s">
        <v>1833</v>
      </c>
      <c r="AA427" s="773"/>
      <c r="AB427" s="717"/>
      <c r="AC427" s="718"/>
      <c r="AD427" s="718"/>
      <c r="AE427" s="718"/>
      <c r="AF427" s="718"/>
      <c r="AG427" s="718"/>
      <c r="AH427" s="718"/>
      <c r="AI427" s="719"/>
      <c r="AJ427" s="715"/>
      <c r="AK427" s="723" t="str">
        <f t="shared" si="21"/>
        <v/>
      </c>
      <c r="AL427" s="720"/>
      <c r="AM427" s="720"/>
      <c r="AN427" s="720"/>
      <c r="AO427" s="720"/>
      <c r="AP427" s="715"/>
      <c r="AQ427" s="715"/>
      <c r="AR427" s="715"/>
      <c r="AS427" s="715"/>
      <c r="AT427" s="741"/>
      <c r="AU427" s="741"/>
      <c r="AV427" s="742"/>
      <c r="AW427" s="743"/>
      <c r="AX427" s="742"/>
      <c r="AY427" s="743"/>
      <c r="AZ427" s="721"/>
      <c r="BA427" s="721"/>
      <c r="BB427" s="742"/>
      <c r="BC427" s="743"/>
      <c r="BD427" s="742"/>
      <c r="BE427" s="743"/>
      <c r="BF427" s="721"/>
      <c r="BG427" s="721"/>
      <c r="BH427" s="715"/>
      <c r="BI427" s="721"/>
      <c r="BJ427" s="721"/>
      <c r="BK427" s="721"/>
      <c r="BL427" s="721"/>
      <c r="BM427" s="715"/>
      <c r="BN427" s="721"/>
      <c r="BO427" s="721"/>
      <c r="BP427" s="721"/>
      <c r="BQ427" s="856"/>
      <c r="BR427" s="856"/>
    </row>
    <row r="428" spans="1:70" ht="30" customHeight="1">
      <c r="A428" s="640">
        <v>420</v>
      </c>
      <c r="B428" s="721"/>
      <c r="C428" s="721"/>
      <c r="D428" s="721"/>
      <c r="E428" s="744"/>
      <c r="F428" s="959" t="str">
        <f t="shared" si="19"/>
        <v/>
      </c>
      <c r="G428" s="960" t="str">
        <f t="shared" si="20"/>
        <v/>
      </c>
      <c r="H428" s="715"/>
      <c r="I428" s="715"/>
      <c r="J428" s="741"/>
      <c r="K428" s="741"/>
      <c r="L428" s="741"/>
      <c r="M428" s="741"/>
      <c r="N428" s="723" t="str">
        <f>IF(I428="","",VLOOKUP(I428,記入シート1!$BO$2:$BP$49,2,FALSE))</f>
        <v/>
      </c>
      <c r="O428" s="741"/>
      <c r="P428" s="741"/>
      <c r="Q428" s="741"/>
      <c r="R428" s="716"/>
      <c r="S428" s="721"/>
      <c r="T428" s="715"/>
      <c r="U428" s="770"/>
      <c r="V428" s="771" t="s">
        <v>1833</v>
      </c>
      <c r="W428" s="772"/>
      <c r="X428" s="771" t="s">
        <v>1723</v>
      </c>
      <c r="Y428" s="772"/>
      <c r="Z428" s="771" t="s">
        <v>1833</v>
      </c>
      <c r="AA428" s="773"/>
      <c r="AB428" s="717"/>
      <c r="AC428" s="718"/>
      <c r="AD428" s="718"/>
      <c r="AE428" s="718"/>
      <c r="AF428" s="718"/>
      <c r="AG428" s="718"/>
      <c r="AH428" s="718"/>
      <c r="AI428" s="719"/>
      <c r="AJ428" s="715"/>
      <c r="AK428" s="723" t="str">
        <f t="shared" si="21"/>
        <v/>
      </c>
      <c r="AL428" s="720"/>
      <c r="AM428" s="720"/>
      <c r="AN428" s="720"/>
      <c r="AO428" s="720"/>
      <c r="AP428" s="715"/>
      <c r="AQ428" s="715"/>
      <c r="AR428" s="715"/>
      <c r="AS428" s="715"/>
      <c r="AT428" s="741"/>
      <c r="AU428" s="741"/>
      <c r="AV428" s="742"/>
      <c r="AW428" s="743"/>
      <c r="AX428" s="742"/>
      <c r="AY428" s="743"/>
      <c r="AZ428" s="721"/>
      <c r="BA428" s="721"/>
      <c r="BB428" s="742"/>
      <c r="BC428" s="743"/>
      <c r="BD428" s="742"/>
      <c r="BE428" s="743"/>
      <c r="BF428" s="721"/>
      <c r="BG428" s="721"/>
      <c r="BH428" s="715"/>
      <c r="BI428" s="721"/>
      <c r="BJ428" s="721"/>
      <c r="BK428" s="721"/>
      <c r="BL428" s="721"/>
      <c r="BM428" s="715"/>
      <c r="BN428" s="721"/>
      <c r="BO428" s="721"/>
      <c r="BP428" s="721"/>
      <c r="BQ428" s="856"/>
      <c r="BR428" s="856"/>
    </row>
    <row r="429" spans="1:70" ht="30" customHeight="1">
      <c r="A429" s="640">
        <v>421</v>
      </c>
      <c r="B429" s="721"/>
      <c r="C429" s="721"/>
      <c r="D429" s="721"/>
      <c r="E429" s="744"/>
      <c r="F429" s="959" t="str">
        <f t="shared" si="19"/>
        <v/>
      </c>
      <c r="G429" s="960" t="str">
        <f t="shared" si="20"/>
        <v/>
      </c>
      <c r="H429" s="715"/>
      <c r="I429" s="715"/>
      <c r="J429" s="741"/>
      <c r="K429" s="741"/>
      <c r="L429" s="741"/>
      <c r="M429" s="741"/>
      <c r="N429" s="723" t="str">
        <f>IF(I429="","",VLOOKUP(I429,記入シート1!$BO$2:$BP$49,2,FALSE))</f>
        <v/>
      </c>
      <c r="O429" s="741"/>
      <c r="P429" s="741"/>
      <c r="Q429" s="741"/>
      <c r="R429" s="716"/>
      <c r="S429" s="721"/>
      <c r="T429" s="715"/>
      <c r="U429" s="770"/>
      <c r="V429" s="771" t="s">
        <v>1833</v>
      </c>
      <c r="W429" s="772"/>
      <c r="X429" s="771" t="s">
        <v>1723</v>
      </c>
      <c r="Y429" s="772"/>
      <c r="Z429" s="771" t="s">
        <v>1833</v>
      </c>
      <c r="AA429" s="773"/>
      <c r="AB429" s="717"/>
      <c r="AC429" s="718"/>
      <c r="AD429" s="718"/>
      <c r="AE429" s="718"/>
      <c r="AF429" s="718"/>
      <c r="AG429" s="718"/>
      <c r="AH429" s="718"/>
      <c r="AI429" s="719"/>
      <c r="AJ429" s="715"/>
      <c r="AK429" s="723" t="str">
        <f t="shared" si="21"/>
        <v/>
      </c>
      <c r="AL429" s="720"/>
      <c r="AM429" s="720"/>
      <c r="AN429" s="720"/>
      <c r="AO429" s="720"/>
      <c r="AP429" s="715"/>
      <c r="AQ429" s="715"/>
      <c r="AR429" s="715"/>
      <c r="AS429" s="715"/>
      <c r="AT429" s="741"/>
      <c r="AU429" s="741"/>
      <c r="AV429" s="742"/>
      <c r="AW429" s="743"/>
      <c r="AX429" s="742"/>
      <c r="AY429" s="743"/>
      <c r="AZ429" s="721"/>
      <c r="BA429" s="721"/>
      <c r="BB429" s="742"/>
      <c r="BC429" s="743"/>
      <c r="BD429" s="742"/>
      <c r="BE429" s="743"/>
      <c r="BF429" s="721"/>
      <c r="BG429" s="721"/>
      <c r="BH429" s="715"/>
      <c r="BI429" s="721"/>
      <c r="BJ429" s="721"/>
      <c r="BK429" s="721"/>
      <c r="BL429" s="721"/>
      <c r="BM429" s="715"/>
      <c r="BN429" s="721"/>
      <c r="BO429" s="721"/>
      <c r="BP429" s="721"/>
      <c r="BQ429" s="856"/>
      <c r="BR429" s="856"/>
    </row>
    <row r="430" spans="1:70" ht="30" customHeight="1">
      <c r="A430" s="640">
        <v>422</v>
      </c>
      <c r="B430" s="721"/>
      <c r="C430" s="721"/>
      <c r="D430" s="721"/>
      <c r="E430" s="744"/>
      <c r="F430" s="959" t="str">
        <f t="shared" si="19"/>
        <v/>
      </c>
      <c r="G430" s="960" t="str">
        <f t="shared" si="20"/>
        <v/>
      </c>
      <c r="H430" s="715"/>
      <c r="I430" s="715"/>
      <c r="J430" s="741"/>
      <c r="K430" s="741"/>
      <c r="L430" s="741"/>
      <c r="M430" s="741"/>
      <c r="N430" s="723" t="str">
        <f>IF(I430="","",VLOOKUP(I430,記入シート1!$BO$2:$BP$49,2,FALSE))</f>
        <v/>
      </c>
      <c r="O430" s="741"/>
      <c r="P430" s="741"/>
      <c r="Q430" s="741"/>
      <c r="R430" s="716"/>
      <c r="S430" s="721"/>
      <c r="T430" s="715"/>
      <c r="U430" s="770"/>
      <c r="V430" s="771" t="s">
        <v>1833</v>
      </c>
      <c r="W430" s="772"/>
      <c r="X430" s="771" t="s">
        <v>1723</v>
      </c>
      <c r="Y430" s="772"/>
      <c r="Z430" s="771" t="s">
        <v>1833</v>
      </c>
      <c r="AA430" s="773"/>
      <c r="AB430" s="717"/>
      <c r="AC430" s="718"/>
      <c r="AD430" s="718"/>
      <c r="AE430" s="718"/>
      <c r="AF430" s="718"/>
      <c r="AG430" s="718"/>
      <c r="AH430" s="718"/>
      <c r="AI430" s="719"/>
      <c r="AJ430" s="715"/>
      <c r="AK430" s="723" t="str">
        <f t="shared" si="21"/>
        <v/>
      </c>
      <c r="AL430" s="720"/>
      <c r="AM430" s="720"/>
      <c r="AN430" s="720"/>
      <c r="AO430" s="720"/>
      <c r="AP430" s="715"/>
      <c r="AQ430" s="715"/>
      <c r="AR430" s="715"/>
      <c r="AS430" s="715"/>
      <c r="AT430" s="741"/>
      <c r="AU430" s="741"/>
      <c r="AV430" s="742"/>
      <c r="AW430" s="743"/>
      <c r="AX430" s="742"/>
      <c r="AY430" s="743"/>
      <c r="AZ430" s="721"/>
      <c r="BA430" s="721"/>
      <c r="BB430" s="742"/>
      <c r="BC430" s="743"/>
      <c r="BD430" s="742"/>
      <c r="BE430" s="743"/>
      <c r="BF430" s="721"/>
      <c r="BG430" s="721"/>
      <c r="BH430" s="715"/>
      <c r="BI430" s="721"/>
      <c r="BJ430" s="721"/>
      <c r="BK430" s="721"/>
      <c r="BL430" s="721"/>
      <c r="BM430" s="715"/>
      <c r="BN430" s="721"/>
      <c r="BO430" s="721"/>
      <c r="BP430" s="721"/>
      <c r="BQ430" s="856"/>
      <c r="BR430" s="856"/>
    </row>
    <row r="431" spans="1:70" ht="30" customHeight="1">
      <c r="A431" s="640">
        <v>423</v>
      </c>
      <c r="B431" s="721"/>
      <c r="C431" s="721"/>
      <c r="D431" s="721"/>
      <c r="E431" s="744"/>
      <c r="F431" s="959" t="str">
        <f t="shared" si="19"/>
        <v/>
      </c>
      <c r="G431" s="960" t="str">
        <f t="shared" si="20"/>
        <v/>
      </c>
      <c r="H431" s="715"/>
      <c r="I431" s="715"/>
      <c r="J431" s="741"/>
      <c r="K431" s="741"/>
      <c r="L431" s="741"/>
      <c r="M431" s="741"/>
      <c r="N431" s="723" t="str">
        <f>IF(I431="","",VLOOKUP(I431,記入シート1!$BO$2:$BP$49,2,FALSE))</f>
        <v/>
      </c>
      <c r="O431" s="741"/>
      <c r="P431" s="741"/>
      <c r="Q431" s="741"/>
      <c r="R431" s="716"/>
      <c r="S431" s="721"/>
      <c r="T431" s="715"/>
      <c r="U431" s="770"/>
      <c r="V431" s="771" t="s">
        <v>1833</v>
      </c>
      <c r="W431" s="772"/>
      <c r="X431" s="771" t="s">
        <v>1723</v>
      </c>
      <c r="Y431" s="772"/>
      <c r="Z431" s="771" t="s">
        <v>1833</v>
      </c>
      <c r="AA431" s="773"/>
      <c r="AB431" s="717"/>
      <c r="AC431" s="718"/>
      <c r="AD431" s="718"/>
      <c r="AE431" s="718"/>
      <c r="AF431" s="718"/>
      <c r="AG431" s="718"/>
      <c r="AH431" s="718"/>
      <c r="AI431" s="719"/>
      <c r="AJ431" s="715"/>
      <c r="AK431" s="723" t="str">
        <f t="shared" si="21"/>
        <v/>
      </c>
      <c r="AL431" s="720"/>
      <c r="AM431" s="720"/>
      <c r="AN431" s="720"/>
      <c r="AO431" s="720"/>
      <c r="AP431" s="715"/>
      <c r="AQ431" s="715"/>
      <c r="AR431" s="715"/>
      <c r="AS431" s="715"/>
      <c r="AT431" s="741"/>
      <c r="AU431" s="741"/>
      <c r="AV431" s="742"/>
      <c r="AW431" s="743"/>
      <c r="AX431" s="742"/>
      <c r="AY431" s="743"/>
      <c r="AZ431" s="721"/>
      <c r="BA431" s="721"/>
      <c r="BB431" s="742"/>
      <c r="BC431" s="743"/>
      <c r="BD431" s="742"/>
      <c r="BE431" s="743"/>
      <c r="BF431" s="721"/>
      <c r="BG431" s="721"/>
      <c r="BH431" s="715"/>
      <c r="BI431" s="721"/>
      <c r="BJ431" s="721"/>
      <c r="BK431" s="721"/>
      <c r="BL431" s="721"/>
      <c r="BM431" s="715"/>
      <c r="BN431" s="721"/>
      <c r="BO431" s="721"/>
      <c r="BP431" s="721"/>
      <c r="BQ431" s="856"/>
      <c r="BR431" s="856"/>
    </row>
    <row r="432" spans="1:70" ht="30" customHeight="1">
      <c r="A432" s="640">
        <v>424</v>
      </c>
      <c r="B432" s="721"/>
      <c r="C432" s="721"/>
      <c r="D432" s="721"/>
      <c r="E432" s="744"/>
      <c r="F432" s="959" t="str">
        <f t="shared" si="19"/>
        <v/>
      </c>
      <c r="G432" s="960" t="str">
        <f t="shared" si="20"/>
        <v/>
      </c>
      <c r="H432" s="715"/>
      <c r="I432" s="715"/>
      <c r="J432" s="741"/>
      <c r="K432" s="741"/>
      <c r="L432" s="741"/>
      <c r="M432" s="741"/>
      <c r="N432" s="723" t="str">
        <f>IF(I432="","",VLOOKUP(I432,記入シート1!$BO$2:$BP$49,2,FALSE))</f>
        <v/>
      </c>
      <c r="O432" s="741"/>
      <c r="P432" s="741"/>
      <c r="Q432" s="741"/>
      <c r="R432" s="716"/>
      <c r="S432" s="721"/>
      <c r="T432" s="715"/>
      <c r="U432" s="770"/>
      <c r="V432" s="771" t="s">
        <v>1833</v>
      </c>
      <c r="W432" s="772"/>
      <c r="X432" s="771" t="s">
        <v>1723</v>
      </c>
      <c r="Y432" s="772"/>
      <c r="Z432" s="771" t="s">
        <v>1833</v>
      </c>
      <c r="AA432" s="773"/>
      <c r="AB432" s="717"/>
      <c r="AC432" s="718"/>
      <c r="AD432" s="718"/>
      <c r="AE432" s="718"/>
      <c r="AF432" s="718"/>
      <c r="AG432" s="718"/>
      <c r="AH432" s="718"/>
      <c r="AI432" s="719"/>
      <c r="AJ432" s="715"/>
      <c r="AK432" s="723" t="str">
        <f t="shared" si="21"/>
        <v/>
      </c>
      <c r="AL432" s="720"/>
      <c r="AM432" s="720"/>
      <c r="AN432" s="720"/>
      <c r="AO432" s="720"/>
      <c r="AP432" s="715"/>
      <c r="AQ432" s="715"/>
      <c r="AR432" s="715"/>
      <c r="AS432" s="715"/>
      <c r="AT432" s="741"/>
      <c r="AU432" s="741"/>
      <c r="AV432" s="742"/>
      <c r="AW432" s="743"/>
      <c r="AX432" s="742"/>
      <c r="AY432" s="743"/>
      <c r="AZ432" s="721"/>
      <c r="BA432" s="721"/>
      <c r="BB432" s="742"/>
      <c r="BC432" s="743"/>
      <c r="BD432" s="742"/>
      <c r="BE432" s="743"/>
      <c r="BF432" s="721"/>
      <c r="BG432" s="721"/>
      <c r="BH432" s="715"/>
      <c r="BI432" s="721"/>
      <c r="BJ432" s="721"/>
      <c r="BK432" s="721"/>
      <c r="BL432" s="721"/>
      <c r="BM432" s="715"/>
      <c r="BN432" s="721"/>
      <c r="BO432" s="721"/>
      <c r="BP432" s="721"/>
      <c r="BQ432" s="856"/>
      <c r="BR432" s="856"/>
    </row>
    <row r="433" spans="1:70" ht="30" customHeight="1">
      <c r="A433" s="640">
        <v>425</v>
      </c>
      <c r="B433" s="721"/>
      <c r="C433" s="721"/>
      <c r="D433" s="721"/>
      <c r="E433" s="744"/>
      <c r="F433" s="959" t="str">
        <f t="shared" si="19"/>
        <v/>
      </c>
      <c r="G433" s="960" t="str">
        <f t="shared" si="20"/>
        <v/>
      </c>
      <c r="H433" s="715"/>
      <c r="I433" s="715"/>
      <c r="J433" s="741"/>
      <c r="K433" s="741"/>
      <c r="L433" s="741"/>
      <c r="M433" s="741"/>
      <c r="N433" s="723" t="str">
        <f>IF(I433="","",VLOOKUP(I433,記入シート1!$BO$2:$BP$49,2,FALSE))</f>
        <v/>
      </c>
      <c r="O433" s="741"/>
      <c r="P433" s="741"/>
      <c r="Q433" s="741"/>
      <c r="R433" s="716"/>
      <c r="S433" s="721"/>
      <c r="T433" s="715"/>
      <c r="U433" s="770"/>
      <c r="V433" s="771" t="s">
        <v>1833</v>
      </c>
      <c r="W433" s="772"/>
      <c r="X433" s="771" t="s">
        <v>1723</v>
      </c>
      <c r="Y433" s="772"/>
      <c r="Z433" s="771" t="s">
        <v>1833</v>
      </c>
      <c r="AA433" s="773"/>
      <c r="AB433" s="717"/>
      <c r="AC433" s="718"/>
      <c r="AD433" s="718"/>
      <c r="AE433" s="718"/>
      <c r="AF433" s="718"/>
      <c r="AG433" s="718"/>
      <c r="AH433" s="718"/>
      <c r="AI433" s="719"/>
      <c r="AJ433" s="715"/>
      <c r="AK433" s="723" t="str">
        <f t="shared" si="21"/>
        <v/>
      </c>
      <c r="AL433" s="720"/>
      <c r="AM433" s="720"/>
      <c r="AN433" s="720"/>
      <c r="AO433" s="720"/>
      <c r="AP433" s="715"/>
      <c r="AQ433" s="715"/>
      <c r="AR433" s="715"/>
      <c r="AS433" s="715"/>
      <c r="AT433" s="741"/>
      <c r="AU433" s="741"/>
      <c r="AV433" s="742"/>
      <c r="AW433" s="743"/>
      <c r="AX433" s="742"/>
      <c r="AY433" s="743"/>
      <c r="AZ433" s="721"/>
      <c r="BA433" s="721"/>
      <c r="BB433" s="742"/>
      <c r="BC433" s="743"/>
      <c r="BD433" s="742"/>
      <c r="BE433" s="743"/>
      <c r="BF433" s="721"/>
      <c r="BG433" s="721"/>
      <c r="BH433" s="715"/>
      <c r="BI433" s="721"/>
      <c r="BJ433" s="721"/>
      <c r="BK433" s="721"/>
      <c r="BL433" s="721"/>
      <c r="BM433" s="715"/>
      <c r="BN433" s="721"/>
      <c r="BO433" s="721"/>
      <c r="BP433" s="721"/>
      <c r="BQ433" s="856"/>
      <c r="BR433" s="856"/>
    </row>
    <row r="434" spans="1:70" ht="30" customHeight="1">
      <c r="A434" s="640">
        <v>426</v>
      </c>
      <c r="B434" s="721"/>
      <c r="C434" s="721"/>
      <c r="D434" s="721"/>
      <c r="E434" s="744"/>
      <c r="F434" s="959" t="str">
        <f t="shared" si="19"/>
        <v/>
      </c>
      <c r="G434" s="960" t="str">
        <f t="shared" si="20"/>
        <v/>
      </c>
      <c r="H434" s="715"/>
      <c r="I434" s="715"/>
      <c r="J434" s="741"/>
      <c r="K434" s="741"/>
      <c r="L434" s="741"/>
      <c r="M434" s="741"/>
      <c r="N434" s="723" t="str">
        <f>IF(I434="","",VLOOKUP(I434,記入シート1!$BO$2:$BP$49,2,FALSE))</f>
        <v/>
      </c>
      <c r="O434" s="741"/>
      <c r="P434" s="741"/>
      <c r="Q434" s="741"/>
      <c r="R434" s="716"/>
      <c r="S434" s="721"/>
      <c r="T434" s="715"/>
      <c r="U434" s="770"/>
      <c r="V434" s="771" t="s">
        <v>1833</v>
      </c>
      <c r="W434" s="772"/>
      <c r="X434" s="771" t="s">
        <v>1723</v>
      </c>
      <c r="Y434" s="772"/>
      <c r="Z434" s="771" t="s">
        <v>1833</v>
      </c>
      <c r="AA434" s="773"/>
      <c r="AB434" s="717"/>
      <c r="AC434" s="718"/>
      <c r="AD434" s="718"/>
      <c r="AE434" s="718"/>
      <c r="AF434" s="718"/>
      <c r="AG434" s="718"/>
      <c r="AH434" s="718"/>
      <c r="AI434" s="719"/>
      <c r="AJ434" s="715"/>
      <c r="AK434" s="723" t="str">
        <f t="shared" si="21"/>
        <v/>
      </c>
      <c r="AL434" s="720"/>
      <c r="AM434" s="720"/>
      <c r="AN434" s="720"/>
      <c r="AO434" s="720"/>
      <c r="AP434" s="715"/>
      <c r="AQ434" s="715"/>
      <c r="AR434" s="715"/>
      <c r="AS434" s="715"/>
      <c r="AT434" s="741"/>
      <c r="AU434" s="741"/>
      <c r="AV434" s="742"/>
      <c r="AW434" s="743"/>
      <c r="AX434" s="742"/>
      <c r="AY434" s="743"/>
      <c r="AZ434" s="721"/>
      <c r="BA434" s="721"/>
      <c r="BB434" s="742"/>
      <c r="BC434" s="743"/>
      <c r="BD434" s="742"/>
      <c r="BE434" s="743"/>
      <c r="BF434" s="721"/>
      <c r="BG434" s="721"/>
      <c r="BH434" s="715"/>
      <c r="BI434" s="721"/>
      <c r="BJ434" s="721"/>
      <c r="BK434" s="721"/>
      <c r="BL434" s="721"/>
      <c r="BM434" s="715"/>
      <c r="BN434" s="721"/>
      <c r="BO434" s="721"/>
      <c r="BP434" s="721"/>
      <c r="BQ434" s="856"/>
      <c r="BR434" s="856"/>
    </row>
    <row r="435" spans="1:70" ht="30" customHeight="1">
      <c r="A435" s="640">
        <v>427</v>
      </c>
      <c r="B435" s="721"/>
      <c r="C435" s="721"/>
      <c r="D435" s="721"/>
      <c r="E435" s="744"/>
      <c r="F435" s="959" t="str">
        <f t="shared" si="19"/>
        <v/>
      </c>
      <c r="G435" s="960" t="str">
        <f t="shared" si="20"/>
        <v/>
      </c>
      <c r="H435" s="715"/>
      <c r="I435" s="715"/>
      <c r="J435" s="741"/>
      <c r="K435" s="741"/>
      <c r="L435" s="741"/>
      <c r="M435" s="741"/>
      <c r="N435" s="723" t="str">
        <f>IF(I435="","",VLOOKUP(I435,記入シート1!$BO$2:$BP$49,2,FALSE))</f>
        <v/>
      </c>
      <c r="O435" s="741"/>
      <c r="P435" s="741"/>
      <c r="Q435" s="741"/>
      <c r="R435" s="716"/>
      <c r="S435" s="721"/>
      <c r="T435" s="715"/>
      <c r="U435" s="770"/>
      <c r="V435" s="771" t="s">
        <v>1833</v>
      </c>
      <c r="W435" s="772"/>
      <c r="X435" s="771" t="s">
        <v>1723</v>
      </c>
      <c r="Y435" s="772"/>
      <c r="Z435" s="771" t="s">
        <v>1833</v>
      </c>
      <c r="AA435" s="773"/>
      <c r="AB435" s="717"/>
      <c r="AC435" s="718"/>
      <c r="AD435" s="718"/>
      <c r="AE435" s="718"/>
      <c r="AF435" s="718"/>
      <c r="AG435" s="718"/>
      <c r="AH435" s="718"/>
      <c r="AI435" s="719"/>
      <c r="AJ435" s="715"/>
      <c r="AK435" s="723" t="str">
        <f t="shared" si="21"/>
        <v/>
      </c>
      <c r="AL435" s="720"/>
      <c r="AM435" s="720"/>
      <c r="AN435" s="720"/>
      <c r="AO435" s="720"/>
      <c r="AP435" s="715"/>
      <c r="AQ435" s="715"/>
      <c r="AR435" s="715"/>
      <c r="AS435" s="715"/>
      <c r="AT435" s="741"/>
      <c r="AU435" s="741"/>
      <c r="AV435" s="742"/>
      <c r="AW435" s="743"/>
      <c r="AX435" s="742"/>
      <c r="AY435" s="743"/>
      <c r="AZ435" s="721"/>
      <c r="BA435" s="721"/>
      <c r="BB435" s="742"/>
      <c r="BC435" s="743"/>
      <c r="BD435" s="742"/>
      <c r="BE435" s="743"/>
      <c r="BF435" s="721"/>
      <c r="BG435" s="721"/>
      <c r="BH435" s="715"/>
      <c r="BI435" s="721"/>
      <c r="BJ435" s="721"/>
      <c r="BK435" s="721"/>
      <c r="BL435" s="721"/>
      <c r="BM435" s="715"/>
      <c r="BN435" s="721"/>
      <c r="BO435" s="721"/>
      <c r="BP435" s="721"/>
      <c r="BQ435" s="856"/>
      <c r="BR435" s="856"/>
    </row>
    <row r="436" spans="1:70" ht="30" customHeight="1">
      <c r="A436" s="640">
        <v>428</v>
      </c>
      <c r="B436" s="721"/>
      <c r="C436" s="721"/>
      <c r="D436" s="721"/>
      <c r="E436" s="744"/>
      <c r="F436" s="959" t="str">
        <f t="shared" si="19"/>
        <v/>
      </c>
      <c r="G436" s="960" t="str">
        <f t="shared" si="20"/>
        <v/>
      </c>
      <c r="H436" s="715"/>
      <c r="I436" s="715"/>
      <c r="J436" s="741"/>
      <c r="K436" s="741"/>
      <c r="L436" s="741"/>
      <c r="M436" s="741"/>
      <c r="N436" s="723" t="str">
        <f>IF(I436="","",VLOOKUP(I436,記入シート1!$BO$2:$BP$49,2,FALSE))</f>
        <v/>
      </c>
      <c r="O436" s="741"/>
      <c r="P436" s="741"/>
      <c r="Q436" s="741"/>
      <c r="R436" s="716"/>
      <c r="S436" s="721"/>
      <c r="T436" s="715"/>
      <c r="U436" s="770"/>
      <c r="V436" s="771" t="s">
        <v>1833</v>
      </c>
      <c r="W436" s="772"/>
      <c r="X436" s="771" t="s">
        <v>1723</v>
      </c>
      <c r="Y436" s="772"/>
      <c r="Z436" s="771" t="s">
        <v>1833</v>
      </c>
      <c r="AA436" s="773"/>
      <c r="AB436" s="717"/>
      <c r="AC436" s="718"/>
      <c r="AD436" s="718"/>
      <c r="AE436" s="718"/>
      <c r="AF436" s="718"/>
      <c r="AG436" s="718"/>
      <c r="AH436" s="718"/>
      <c r="AI436" s="719"/>
      <c r="AJ436" s="715"/>
      <c r="AK436" s="723" t="str">
        <f t="shared" si="21"/>
        <v/>
      </c>
      <c r="AL436" s="720"/>
      <c r="AM436" s="720"/>
      <c r="AN436" s="720"/>
      <c r="AO436" s="720"/>
      <c r="AP436" s="715"/>
      <c r="AQ436" s="715"/>
      <c r="AR436" s="715"/>
      <c r="AS436" s="715"/>
      <c r="AT436" s="741"/>
      <c r="AU436" s="741"/>
      <c r="AV436" s="742"/>
      <c r="AW436" s="743"/>
      <c r="AX436" s="742"/>
      <c r="AY436" s="743"/>
      <c r="AZ436" s="721"/>
      <c r="BA436" s="721"/>
      <c r="BB436" s="742"/>
      <c r="BC436" s="743"/>
      <c r="BD436" s="742"/>
      <c r="BE436" s="743"/>
      <c r="BF436" s="721"/>
      <c r="BG436" s="721"/>
      <c r="BH436" s="715"/>
      <c r="BI436" s="721"/>
      <c r="BJ436" s="721"/>
      <c r="BK436" s="721"/>
      <c r="BL436" s="721"/>
      <c r="BM436" s="715"/>
      <c r="BN436" s="721"/>
      <c r="BO436" s="721"/>
      <c r="BP436" s="721"/>
      <c r="BQ436" s="856"/>
      <c r="BR436" s="856"/>
    </row>
    <row r="437" spans="1:70" ht="30" customHeight="1">
      <c r="A437" s="640">
        <v>429</v>
      </c>
      <c r="B437" s="721"/>
      <c r="C437" s="721"/>
      <c r="D437" s="721"/>
      <c r="E437" s="744"/>
      <c r="F437" s="959" t="str">
        <f t="shared" si="19"/>
        <v/>
      </c>
      <c r="G437" s="960" t="str">
        <f t="shared" si="20"/>
        <v/>
      </c>
      <c r="H437" s="715"/>
      <c r="I437" s="715"/>
      <c r="J437" s="741"/>
      <c r="K437" s="741"/>
      <c r="L437" s="741"/>
      <c r="M437" s="741"/>
      <c r="N437" s="723" t="str">
        <f>IF(I437="","",VLOOKUP(I437,記入シート1!$BO$2:$BP$49,2,FALSE))</f>
        <v/>
      </c>
      <c r="O437" s="741"/>
      <c r="P437" s="741"/>
      <c r="Q437" s="741"/>
      <c r="R437" s="716"/>
      <c r="S437" s="721"/>
      <c r="T437" s="715"/>
      <c r="U437" s="770"/>
      <c r="V437" s="771" t="s">
        <v>1833</v>
      </c>
      <c r="W437" s="772"/>
      <c r="X437" s="771" t="s">
        <v>1723</v>
      </c>
      <c r="Y437" s="772"/>
      <c r="Z437" s="771" t="s">
        <v>1833</v>
      </c>
      <c r="AA437" s="773"/>
      <c r="AB437" s="717"/>
      <c r="AC437" s="718"/>
      <c r="AD437" s="718"/>
      <c r="AE437" s="718"/>
      <c r="AF437" s="718"/>
      <c r="AG437" s="718"/>
      <c r="AH437" s="718"/>
      <c r="AI437" s="719"/>
      <c r="AJ437" s="715"/>
      <c r="AK437" s="723" t="str">
        <f t="shared" si="21"/>
        <v/>
      </c>
      <c r="AL437" s="720"/>
      <c r="AM437" s="720"/>
      <c r="AN437" s="720"/>
      <c r="AO437" s="720"/>
      <c r="AP437" s="715"/>
      <c r="AQ437" s="715"/>
      <c r="AR437" s="715"/>
      <c r="AS437" s="715"/>
      <c r="AT437" s="741"/>
      <c r="AU437" s="741"/>
      <c r="AV437" s="742"/>
      <c r="AW437" s="743"/>
      <c r="AX437" s="742"/>
      <c r="AY437" s="743"/>
      <c r="AZ437" s="721"/>
      <c r="BA437" s="721"/>
      <c r="BB437" s="742"/>
      <c r="BC437" s="743"/>
      <c r="BD437" s="742"/>
      <c r="BE437" s="743"/>
      <c r="BF437" s="721"/>
      <c r="BG437" s="721"/>
      <c r="BH437" s="715"/>
      <c r="BI437" s="721"/>
      <c r="BJ437" s="721"/>
      <c r="BK437" s="721"/>
      <c r="BL437" s="721"/>
      <c r="BM437" s="715"/>
      <c r="BN437" s="721"/>
      <c r="BO437" s="721"/>
      <c r="BP437" s="721"/>
      <c r="BQ437" s="856"/>
      <c r="BR437" s="856"/>
    </row>
    <row r="438" spans="1:70" ht="30" customHeight="1">
      <c r="A438" s="640">
        <v>430</v>
      </c>
      <c r="B438" s="721"/>
      <c r="C438" s="721"/>
      <c r="D438" s="721"/>
      <c r="E438" s="744"/>
      <c r="F438" s="959" t="str">
        <f t="shared" si="19"/>
        <v/>
      </c>
      <c r="G438" s="960" t="str">
        <f t="shared" si="20"/>
        <v/>
      </c>
      <c r="H438" s="715"/>
      <c r="I438" s="715"/>
      <c r="J438" s="741"/>
      <c r="K438" s="741"/>
      <c r="L438" s="741"/>
      <c r="M438" s="741"/>
      <c r="N438" s="723" t="str">
        <f>IF(I438="","",VLOOKUP(I438,記入シート1!$BO$2:$BP$49,2,FALSE))</f>
        <v/>
      </c>
      <c r="O438" s="741"/>
      <c r="P438" s="741"/>
      <c r="Q438" s="741"/>
      <c r="R438" s="716"/>
      <c r="S438" s="721"/>
      <c r="T438" s="715"/>
      <c r="U438" s="770"/>
      <c r="V438" s="771" t="s">
        <v>1833</v>
      </c>
      <c r="W438" s="772"/>
      <c r="X438" s="771" t="s">
        <v>1723</v>
      </c>
      <c r="Y438" s="772"/>
      <c r="Z438" s="771" t="s">
        <v>1833</v>
      </c>
      <c r="AA438" s="773"/>
      <c r="AB438" s="717"/>
      <c r="AC438" s="718"/>
      <c r="AD438" s="718"/>
      <c r="AE438" s="718"/>
      <c r="AF438" s="718"/>
      <c r="AG438" s="718"/>
      <c r="AH438" s="718"/>
      <c r="AI438" s="719"/>
      <c r="AJ438" s="715"/>
      <c r="AK438" s="723" t="str">
        <f t="shared" si="21"/>
        <v/>
      </c>
      <c r="AL438" s="720"/>
      <c r="AM438" s="720"/>
      <c r="AN438" s="720"/>
      <c r="AO438" s="720"/>
      <c r="AP438" s="715"/>
      <c r="AQ438" s="715"/>
      <c r="AR438" s="715"/>
      <c r="AS438" s="715"/>
      <c r="AT438" s="741"/>
      <c r="AU438" s="741"/>
      <c r="AV438" s="742"/>
      <c r="AW438" s="743"/>
      <c r="AX438" s="742"/>
      <c r="AY438" s="743"/>
      <c r="AZ438" s="721"/>
      <c r="BA438" s="721"/>
      <c r="BB438" s="742"/>
      <c r="BC438" s="743"/>
      <c r="BD438" s="742"/>
      <c r="BE438" s="743"/>
      <c r="BF438" s="721"/>
      <c r="BG438" s="721"/>
      <c r="BH438" s="715"/>
      <c r="BI438" s="721"/>
      <c r="BJ438" s="721"/>
      <c r="BK438" s="721"/>
      <c r="BL438" s="721"/>
      <c r="BM438" s="715"/>
      <c r="BN438" s="721"/>
      <c r="BO438" s="721"/>
      <c r="BP438" s="721"/>
      <c r="BQ438" s="856"/>
      <c r="BR438" s="856"/>
    </row>
    <row r="439" spans="1:70" ht="30" customHeight="1">
      <c r="A439" s="640">
        <v>431</v>
      </c>
      <c r="B439" s="721"/>
      <c r="C439" s="721"/>
      <c r="D439" s="721"/>
      <c r="E439" s="744"/>
      <c r="F439" s="959" t="str">
        <f t="shared" si="19"/>
        <v/>
      </c>
      <c r="G439" s="960" t="str">
        <f t="shared" si="20"/>
        <v/>
      </c>
      <c r="H439" s="715"/>
      <c r="I439" s="715"/>
      <c r="J439" s="741"/>
      <c r="K439" s="741"/>
      <c r="L439" s="741"/>
      <c r="M439" s="741"/>
      <c r="N439" s="723" t="str">
        <f>IF(I439="","",VLOOKUP(I439,記入シート1!$BO$2:$BP$49,2,FALSE))</f>
        <v/>
      </c>
      <c r="O439" s="741"/>
      <c r="P439" s="741"/>
      <c r="Q439" s="741"/>
      <c r="R439" s="716"/>
      <c r="S439" s="721"/>
      <c r="T439" s="715"/>
      <c r="U439" s="770"/>
      <c r="V439" s="771" t="s">
        <v>1833</v>
      </c>
      <c r="W439" s="772"/>
      <c r="X439" s="771" t="s">
        <v>1723</v>
      </c>
      <c r="Y439" s="772"/>
      <c r="Z439" s="771" t="s">
        <v>1833</v>
      </c>
      <c r="AA439" s="773"/>
      <c r="AB439" s="717"/>
      <c r="AC439" s="718"/>
      <c r="AD439" s="718"/>
      <c r="AE439" s="718"/>
      <c r="AF439" s="718"/>
      <c r="AG439" s="718"/>
      <c r="AH439" s="718"/>
      <c r="AI439" s="719"/>
      <c r="AJ439" s="715"/>
      <c r="AK439" s="723" t="str">
        <f t="shared" si="21"/>
        <v/>
      </c>
      <c r="AL439" s="720"/>
      <c r="AM439" s="720"/>
      <c r="AN439" s="720"/>
      <c r="AO439" s="720"/>
      <c r="AP439" s="715"/>
      <c r="AQ439" s="715"/>
      <c r="AR439" s="715"/>
      <c r="AS439" s="715"/>
      <c r="AT439" s="741"/>
      <c r="AU439" s="741"/>
      <c r="AV439" s="742"/>
      <c r="AW439" s="743"/>
      <c r="AX439" s="742"/>
      <c r="AY439" s="743"/>
      <c r="AZ439" s="721"/>
      <c r="BA439" s="721"/>
      <c r="BB439" s="742"/>
      <c r="BC439" s="743"/>
      <c r="BD439" s="742"/>
      <c r="BE439" s="743"/>
      <c r="BF439" s="721"/>
      <c r="BG439" s="721"/>
      <c r="BH439" s="715"/>
      <c r="BI439" s="721"/>
      <c r="BJ439" s="721"/>
      <c r="BK439" s="721"/>
      <c r="BL439" s="721"/>
      <c r="BM439" s="715"/>
      <c r="BN439" s="721"/>
      <c r="BO439" s="721"/>
      <c r="BP439" s="721"/>
      <c r="BQ439" s="856"/>
      <c r="BR439" s="856"/>
    </row>
    <row r="440" spans="1:70" ht="30" customHeight="1">
      <c r="A440" s="640">
        <v>432</v>
      </c>
      <c r="B440" s="721"/>
      <c r="C440" s="721"/>
      <c r="D440" s="721"/>
      <c r="E440" s="744"/>
      <c r="F440" s="959" t="str">
        <f t="shared" si="19"/>
        <v/>
      </c>
      <c r="G440" s="960" t="str">
        <f t="shared" si="20"/>
        <v/>
      </c>
      <c r="H440" s="715"/>
      <c r="I440" s="715"/>
      <c r="J440" s="741"/>
      <c r="K440" s="741"/>
      <c r="L440" s="741"/>
      <c r="M440" s="741"/>
      <c r="N440" s="723" t="str">
        <f>IF(I440="","",VLOOKUP(I440,記入シート1!$BO$2:$BP$49,2,FALSE))</f>
        <v/>
      </c>
      <c r="O440" s="741"/>
      <c r="P440" s="741"/>
      <c r="Q440" s="741"/>
      <c r="R440" s="716"/>
      <c r="S440" s="721"/>
      <c r="T440" s="715"/>
      <c r="U440" s="770"/>
      <c r="V440" s="771" t="s">
        <v>1833</v>
      </c>
      <c r="W440" s="772"/>
      <c r="X440" s="771" t="s">
        <v>1723</v>
      </c>
      <c r="Y440" s="772"/>
      <c r="Z440" s="771" t="s">
        <v>1833</v>
      </c>
      <c r="AA440" s="773"/>
      <c r="AB440" s="717"/>
      <c r="AC440" s="718"/>
      <c r="AD440" s="718"/>
      <c r="AE440" s="718"/>
      <c r="AF440" s="718"/>
      <c r="AG440" s="718"/>
      <c r="AH440" s="718"/>
      <c r="AI440" s="719"/>
      <c r="AJ440" s="715"/>
      <c r="AK440" s="723" t="str">
        <f t="shared" si="21"/>
        <v/>
      </c>
      <c r="AL440" s="720"/>
      <c r="AM440" s="720"/>
      <c r="AN440" s="720"/>
      <c r="AO440" s="720"/>
      <c r="AP440" s="715"/>
      <c r="AQ440" s="715"/>
      <c r="AR440" s="715"/>
      <c r="AS440" s="715"/>
      <c r="AT440" s="741"/>
      <c r="AU440" s="741"/>
      <c r="AV440" s="742"/>
      <c r="AW440" s="743"/>
      <c r="AX440" s="742"/>
      <c r="AY440" s="743"/>
      <c r="AZ440" s="721"/>
      <c r="BA440" s="721"/>
      <c r="BB440" s="742"/>
      <c r="BC440" s="743"/>
      <c r="BD440" s="742"/>
      <c r="BE440" s="743"/>
      <c r="BF440" s="721"/>
      <c r="BG440" s="721"/>
      <c r="BH440" s="715"/>
      <c r="BI440" s="721"/>
      <c r="BJ440" s="721"/>
      <c r="BK440" s="721"/>
      <c r="BL440" s="721"/>
      <c r="BM440" s="715"/>
      <c r="BN440" s="721"/>
      <c r="BO440" s="721"/>
      <c r="BP440" s="721"/>
      <c r="BQ440" s="856"/>
      <c r="BR440" s="856"/>
    </row>
    <row r="441" spans="1:70" ht="30" customHeight="1">
      <c r="A441" s="640">
        <v>433</v>
      </c>
      <c r="B441" s="721"/>
      <c r="C441" s="721"/>
      <c r="D441" s="721"/>
      <c r="E441" s="744"/>
      <c r="F441" s="959" t="str">
        <f t="shared" si="19"/>
        <v/>
      </c>
      <c r="G441" s="960" t="str">
        <f t="shared" si="20"/>
        <v/>
      </c>
      <c r="H441" s="715"/>
      <c r="I441" s="715"/>
      <c r="J441" s="741"/>
      <c r="K441" s="741"/>
      <c r="L441" s="741"/>
      <c r="M441" s="741"/>
      <c r="N441" s="723" t="str">
        <f>IF(I441="","",VLOOKUP(I441,記入シート1!$BO$2:$BP$49,2,FALSE))</f>
        <v/>
      </c>
      <c r="O441" s="741"/>
      <c r="P441" s="741"/>
      <c r="Q441" s="741"/>
      <c r="R441" s="716"/>
      <c r="S441" s="721"/>
      <c r="T441" s="715"/>
      <c r="U441" s="770"/>
      <c r="V441" s="771" t="s">
        <v>1833</v>
      </c>
      <c r="W441" s="772"/>
      <c r="X441" s="771" t="s">
        <v>1723</v>
      </c>
      <c r="Y441" s="772"/>
      <c r="Z441" s="771" t="s">
        <v>1833</v>
      </c>
      <c r="AA441" s="773"/>
      <c r="AB441" s="717"/>
      <c r="AC441" s="718"/>
      <c r="AD441" s="718"/>
      <c r="AE441" s="718"/>
      <c r="AF441" s="718"/>
      <c r="AG441" s="718"/>
      <c r="AH441" s="718"/>
      <c r="AI441" s="719"/>
      <c r="AJ441" s="715"/>
      <c r="AK441" s="723" t="str">
        <f t="shared" si="21"/>
        <v/>
      </c>
      <c r="AL441" s="720"/>
      <c r="AM441" s="720"/>
      <c r="AN441" s="720"/>
      <c r="AO441" s="720"/>
      <c r="AP441" s="715"/>
      <c r="AQ441" s="715"/>
      <c r="AR441" s="715"/>
      <c r="AS441" s="715"/>
      <c r="AT441" s="741"/>
      <c r="AU441" s="741"/>
      <c r="AV441" s="742"/>
      <c r="AW441" s="743"/>
      <c r="AX441" s="742"/>
      <c r="AY441" s="743"/>
      <c r="AZ441" s="721"/>
      <c r="BA441" s="721"/>
      <c r="BB441" s="742"/>
      <c r="BC441" s="743"/>
      <c r="BD441" s="742"/>
      <c r="BE441" s="743"/>
      <c r="BF441" s="721"/>
      <c r="BG441" s="721"/>
      <c r="BH441" s="715"/>
      <c r="BI441" s="721"/>
      <c r="BJ441" s="721"/>
      <c r="BK441" s="721"/>
      <c r="BL441" s="721"/>
      <c r="BM441" s="715"/>
      <c r="BN441" s="721"/>
      <c r="BO441" s="721"/>
      <c r="BP441" s="721"/>
      <c r="BQ441" s="856"/>
      <c r="BR441" s="856"/>
    </row>
    <row r="442" spans="1:70" ht="30" customHeight="1">
      <c r="A442" s="640">
        <v>434</v>
      </c>
      <c r="B442" s="721"/>
      <c r="C442" s="721"/>
      <c r="D442" s="721"/>
      <c r="E442" s="744"/>
      <c r="F442" s="959" t="str">
        <f t="shared" si="19"/>
        <v/>
      </c>
      <c r="G442" s="960" t="str">
        <f t="shared" si="20"/>
        <v/>
      </c>
      <c r="H442" s="715"/>
      <c r="I442" s="715"/>
      <c r="J442" s="741"/>
      <c r="K442" s="741"/>
      <c r="L442" s="741"/>
      <c r="M442" s="741"/>
      <c r="N442" s="723" t="str">
        <f>IF(I442="","",VLOOKUP(I442,記入シート1!$BO$2:$BP$49,2,FALSE))</f>
        <v/>
      </c>
      <c r="O442" s="741"/>
      <c r="P442" s="741"/>
      <c r="Q442" s="741"/>
      <c r="R442" s="716"/>
      <c r="S442" s="721"/>
      <c r="T442" s="715"/>
      <c r="U442" s="770"/>
      <c r="V442" s="771" t="s">
        <v>1833</v>
      </c>
      <c r="W442" s="772"/>
      <c r="X442" s="771" t="s">
        <v>1723</v>
      </c>
      <c r="Y442" s="772"/>
      <c r="Z442" s="771" t="s">
        <v>1833</v>
      </c>
      <c r="AA442" s="773"/>
      <c r="AB442" s="717"/>
      <c r="AC442" s="718"/>
      <c r="AD442" s="718"/>
      <c r="AE442" s="718"/>
      <c r="AF442" s="718"/>
      <c r="AG442" s="718"/>
      <c r="AH442" s="718"/>
      <c r="AI442" s="719"/>
      <c r="AJ442" s="715"/>
      <c r="AK442" s="723" t="str">
        <f t="shared" si="21"/>
        <v/>
      </c>
      <c r="AL442" s="720"/>
      <c r="AM442" s="720"/>
      <c r="AN442" s="720"/>
      <c r="AO442" s="720"/>
      <c r="AP442" s="715"/>
      <c r="AQ442" s="715"/>
      <c r="AR442" s="715"/>
      <c r="AS442" s="715"/>
      <c r="AT442" s="741"/>
      <c r="AU442" s="741"/>
      <c r="AV442" s="742"/>
      <c r="AW442" s="743"/>
      <c r="AX442" s="742"/>
      <c r="AY442" s="743"/>
      <c r="AZ442" s="721"/>
      <c r="BA442" s="721"/>
      <c r="BB442" s="742"/>
      <c r="BC442" s="743"/>
      <c r="BD442" s="742"/>
      <c r="BE442" s="743"/>
      <c r="BF442" s="721"/>
      <c r="BG442" s="721"/>
      <c r="BH442" s="715"/>
      <c r="BI442" s="721"/>
      <c r="BJ442" s="721"/>
      <c r="BK442" s="721"/>
      <c r="BL442" s="721"/>
      <c r="BM442" s="715"/>
      <c r="BN442" s="721"/>
      <c r="BO442" s="721"/>
      <c r="BP442" s="721"/>
      <c r="BQ442" s="856"/>
      <c r="BR442" s="856"/>
    </row>
    <row r="443" spans="1:70" ht="30" customHeight="1">
      <c r="A443" s="640">
        <v>435</v>
      </c>
      <c r="B443" s="721"/>
      <c r="C443" s="721"/>
      <c r="D443" s="721"/>
      <c r="E443" s="744"/>
      <c r="F443" s="959" t="str">
        <f t="shared" si="19"/>
        <v/>
      </c>
      <c r="G443" s="960" t="str">
        <f t="shared" si="20"/>
        <v/>
      </c>
      <c r="H443" s="715"/>
      <c r="I443" s="715"/>
      <c r="J443" s="741"/>
      <c r="K443" s="741"/>
      <c r="L443" s="741"/>
      <c r="M443" s="741"/>
      <c r="N443" s="723" t="str">
        <f>IF(I443="","",VLOOKUP(I443,記入シート1!$BO$2:$BP$49,2,FALSE))</f>
        <v/>
      </c>
      <c r="O443" s="741"/>
      <c r="P443" s="741"/>
      <c r="Q443" s="741"/>
      <c r="R443" s="716"/>
      <c r="S443" s="721"/>
      <c r="T443" s="715"/>
      <c r="U443" s="770"/>
      <c r="V443" s="771" t="s">
        <v>1833</v>
      </c>
      <c r="W443" s="772"/>
      <c r="X443" s="771" t="s">
        <v>1723</v>
      </c>
      <c r="Y443" s="772"/>
      <c r="Z443" s="771" t="s">
        <v>1833</v>
      </c>
      <c r="AA443" s="773"/>
      <c r="AB443" s="717"/>
      <c r="AC443" s="718"/>
      <c r="AD443" s="718"/>
      <c r="AE443" s="718"/>
      <c r="AF443" s="718"/>
      <c r="AG443" s="718"/>
      <c r="AH443" s="718"/>
      <c r="AI443" s="719"/>
      <c r="AJ443" s="715"/>
      <c r="AK443" s="723" t="str">
        <f t="shared" si="21"/>
        <v/>
      </c>
      <c r="AL443" s="720"/>
      <c r="AM443" s="720"/>
      <c r="AN443" s="720"/>
      <c r="AO443" s="720"/>
      <c r="AP443" s="715"/>
      <c r="AQ443" s="715"/>
      <c r="AR443" s="715"/>
      <c r="AS443" s="715"/>
      <c r="AT443" s="741"/>
      <c r="AU443" s="741"/>
      <c r="AV443" s="742"/>
      <c r="AW443" s="743"/>
      <c r="AX443" s="742"/>
      <c r="AY443" s="743"/>
      <c r="AZ443" s="721"/>
      <c r="BA443" s="721"/>
      <c r="BB443" s="742"/>
      <c r="BC443" s="743"/>
      <c r="BD443" s="742"/>
      <c r="BE443" s="743"/>
      <c r="BF443" s="721"/>
      <c r="BG443" s="721"/>
      <c r="BH443" s="715"/>
      <c r="BI443" s="721"/>
      <c r="BJ443" s="721"/>
      <c r="BK443" s="721"/>
      <c r="BL443" s="721"/>
      <c r="BM443" s="715"/>
      <c r="BN443" s="721"/>
      <c r="BO443" s="721"/>
      <c r="BP443" s="721"/>
      <c r="BQ443" s="856"/>
      <c r="BR443" s="856"/>
    </row>
    <row r="444" spans="1:70" ht="30" customHeight="1">
      <c r="A444" s="640">
        <v>436</v>
      </c>
      <c r="B444" s="721"/>
      <c r="C444" s="721"/>
      <c r="D444" s="721"/>
      <c r="E444" s="744"/>
      <c r="F444" s="959" t="str">
        <f t="shared" si="19"/>
        <v/>
      </c>
      <c r="G444" s="960" t="str">
        <f t="shared" si="20"/>
        <v/>
      </c>
      <c r="H444" s="715"/>
      <c r="I444" s="715"/>
      <c r="J444" s="741"/>
      <c r="K444" s="741"/>
      <c r="L444" s="741"/>
      <c r="M444" s="741"/>
      <c r="N444" s="723" t="str">
        <f>IF(I444="","",VLOOKUP(I444,記入シート1!$BO$2:$BP$49,2,FALSE))</f>
        <v/>
      </c>
      <c r="O444" s="741"/>
      <c r="P444" s="741"/>
      <c r="Q444" s="741"/>
      <c r="R444" s="716"/>
      <c r="S444" s="721"/>
      <c r="T444" s="715"/>
      <c r="U444" s="770"/>
      <c r="V444" s="771" t="s">
        <v>1833</v>
      </c>
      <c r="W444" s="772"/>
      <c r="X444" s="771" t="s">
        <v>1723</v>
      </c>
      <c r="Y444" s="772"/>
      <c r="Z444" s="771" t="s">
        <v>1833</v>
      </c>
      <c r="AA444" s="773"/>
      <c r="AB444" s="717"/>
      <c r="AC444" s="718"/>
      <c r="AD444" s="718"/>
      <c r="AE444" s="718"/>
      <c r="AF444" s="718"/>
      <c r="AG444" s="718"/>
      <c r="AH444" s="718"/>
      <c r="AI444" s="719"/>
      <c r="AJ444" s="715"/>
      <c r="AK444" s="723" t="str">
        <f t="shared" si="21"/>
        <v/>
      </c>
      <c r="AL444" s="720"/>
      <c r="AM444" s="720"/>
      <c r="AN444" s="720"/>
      <c r="AO444" s="720"/>
      <c r="AP444" s="715"/>
      <c r="AQ444" s="715"/>
      <c r="AR444" s="715"/>
      <c r="AS444" s="715"/>
      <c r="AT444" s="741"/>
      <c r="AU444" s="741"/>
      <c r="AV444" s="742"/>
      <c r="AW444" s="743"/>
      <c r="AX444" s="742"/>
      <c r="AY444" s="743"/>
      <c r="AZ444" s="721"/>
      <c r="BA444" s="721"/>
      <c r="BB444" s="742"/>
      <c r="BC444" s="743"/>
      <c r="BD444" s="742"/>
      <c r="BE444" s="743"/>
      <c r="BF444" s="721"/>
      <c r="BG444" s="721"/>
      <c r="BH444" s="715"/>
      <c r="BI444" s="721"/>
      <c r="BJ444" s="721"/>
      <c r="BK444" s="721"/>
      <c r="BL444" s="721"/>
      <c r="BM444" s="715"/>
      <c r="BN444" s="721"/>
      <c r="BO444" s="721"/>
      <c r="BP444" s="721"/>
      <c r="BQ444" s="856"/>
      <c r="BR444" s="856"/>
    </row>
    <row r="445" spans="1:70" ht="30" customHeight="1">
      <c r="A445" s="640">
        <v>437</v>
      </c>
      <c r="B445" s="721"/>
      <c r="C445" s="721"/>
      <c r="D445" s="721"/>
      <c r="E445" s="744"/>
      <c r="F445" s="959" t="str">
        <f t="shared" si="19"/>
        <v/>
      </c>
      <c r="G445" s="960" t="str">
        <f t="shared" si="20"/>
        <v/>
      </c>
      <c r="H445" s="715"/>
      <c r="I445" s="715"/>
      <c r="J445" s="741"/>
      <c r="K445" s="741"/>
      <c r="L445" s="741"/>
      <c r="M445" s="741"/>
      <c r="N445" s="723" t="str">
        <f>IF(I445="","",VLOOKUP(I445,記入シート1!$BO$2:$BP$49,2,FALSE))</f>
        <v/>
      </c>
      <c r="O445" s="741"/>
      <c r="P445" s="741"/>
      <c r="Q445" s="741"/>
      <c r="R445" s="716"/>
      <c r="S445" s="721"/>
      <c r="T445" s="715"/>
      <c r="U445" s="770"/>
      <c r="V445" s="771" t="s">
        <v>1833</v>
      </c>
      <c r="W445" s="772"/>
      <c r="X445" s="771" t="s">
        <v>1723</v>
      </c>
      <c r="Y445" s="772"/>
      <c r="Z445" s="771" t="s">
        <v>1833</v>
      </c>
      <c r="AA445" s="773"/>
      <c r="AB445" s="717"/>
      <c r="AC445" s="718"/>
      <c r="AD445" s="718"/>
      <c r="AE445" s="718"/>
      <c r="AF445" s="718"/>
      <c r="AG445" s="718"/>
      <c r="AH445" s="718"/>
      <c r="AI445" s="719"/>
      <c r="AJ445" s="715"/>
      <c r="AK445" s="723" t="str">
        <f t="shared" si="21"/>
        <v/>
      </c>
      <c r="AL445" s="720"/>
      <c r="AM445" s="720"/>
      <c r="AN445" s="720"/>
      <c r="AO445" s="720"/>
      <c r="AP445" s="715"/>
      <c r="AQ445" s="715"/>
      <c r="AR445" s="715"/>
      <c r="AS445" s="715"/>
      <c r="AT445" s="741"/>
      <c r="AU445" s="741"/>
      <c r="AV445" s="742"/>
      <c r="AW445" s="743"/>
      <c r="AX445" s="742"/>
      <c r="AY445" s="743"/>
      <c r="AZ445" s="721"/>
      <c r="BA445" s="721"/>
      <c r="BB445" s="742"/>
      <c r="BC445" s="743"/>
      <c r="BD445" s="742"/>
      <c r="BE445" s="743"/>
      <c r="BF445" s="721"/>
      <c r="BG445" s="721"/>
      <c r="BH445" s="715"/>
      <c r="BI445" s="721"/>
      <c r="BJ445" s="721"/>
      <c r="BK445" s="721"/>
      <c r="BL445" s="721"/>
      <c r="BM445" s="715"/>
      <c r="BN445" s="721"/>
      <c r="BO445" s="721"/>
      <c r="BP445" s="721"/>
      <c r="BQ445" s="856"/>
      <c r="BR445" s="856"/>
    </row>
    <row r="446" spans="1:70" ht="30" customHeight="1">
      <c r="A446" s="640">
        <v>438</v>
      </c>
      <c r="B446" s="721"/>
      <c r="C446" s="721"/>
      <c r="D446" s="721"/>
      <c r="E446" s="744"/>
      <c r="F446" s="959" t="str">
        <f t="shared" si="19"/>
        <v/>
      </c>
      <c r="G446" s="960" t="str">
        <f t="shared" si="20"/>
        <v/>
      </c>
      <c r="H446" s="715"/>
      <c r="I446" s="715"/>
      <c r="J446" s="741"/>
      <c r="K446" s="741"/>
      <c r="L446" s="741"/>
      <c r="M446" s="741"/>
      <c r="N446" s="723" t="str">
        <f>IF(I446="","",VLOOKUP(I446,記入シート1!$BO$2:$BP$49,2,FALSE))</f>
        <v/>
      </c>
      <c r="O446" s="741"/>
      <c r="P446" s="741"/>
      <c r="Q446" s="741"/>
      <c r="R446" s="716"/>
      <c r="S446" s="721"/>
      <c r="T446" s="715"/>
      <c r="U446" s="770"/>
      <c r="V446" s="771" t="s">
        <v>1833</v>
      </c>
      <c r="W446" s="772"/>
      <c r="X446" s="771" t="s">
        <v>1723</v>
      </c>
      <c r="Y446" s="772"/>
      <c r="Z446" s="771" t="s">
        <v>1833</v>
      </c>
      <c r="AA446" s="773"/>
      <c r="AB446" s="717"/>
      <c r="AC446" s="718"/>
      <c r="AD446" s="718"/>
      <c r="AE446" s="718"/>
      <c r="AF446" s="718"/>
      <c r="AG446" s="718"/>
      <c r="AH446" s="718"/>
      <c r="AI446" s="719"/>
      <c r="AJ446" s="715"/>
      <c r="AK446" s="723" t="str">
        <f t="shared" si="21"/>
        <v/>
      </c>
      <c r="AL446" s="720"/>
      <c r="AM446" s="720"/>
      <c r="AN446" s="720"/>
      <c r="AO446" s="720"/>
      <c r="AP446" s="715"/>
      <c r="AQ446" s="715"/>
      <c r="AR446" s="715"/>
      <c r="AS446" s="715"/>
      <c r="AT446" s="741"/>
      <c r="AU446" s="741"/>
      <c r="AV446" s="742"/>
      <c r="AW446" s="743"/>
      <c r="AX446" s="742"/>
      <c r="AY446" s="743"/>
      <c r="AZ446" s="721"/>
      <c r="BA446" s="721"/>
      <c r="BB446" s="742"/>
      <c r="BC446" s="743"/>
      <c r="BD446" s="742"/>
      <c r="BE446" s="743"/>
      <c r="BF446" s="721"/>
      <c r="BG446" s="721"/>
      <c r="BH446" s="715"/>
      <c r="BI446" s="721"/>
      <c r="BJ446" s="721"/>
      <c r="BK446" s="721"/>
      <c r="BL446" s="721"/>
      <c r="BM446" s="715"/>
      <c r="BN446" s="721"/>
      <c r="BO446" s="721"/>
      <c r="BP446" s="721"/>
      <c r="BQ446" s="856"/>
      <c r="BR446" s="856"/>
    </row>
    <row r="447" spans="1:70" ht="30" customHeight="1">
      <c r="A447" s="640">
        <v>439</v>
      </c>
      <c r="B447" s="721"/>
      <c r="C447" s="721"/>
      <c r="D447" s="721"/>
      <c r="E447" s="744"/>
      <c r="F447" s="959" t="str">
        <f t="shared" si="19"/>
        <v/>
      </c>
      <c r="G447" s="960" t="str">
        <f t="shared" si="20"/>
        <v/>
      </c>
      <c r="H447" s="715"/>
      <c r="I447" s="715"/>
      <c r="J447" s="741"/>
      <c r="K447" s="741"/>
      <c r="L447" s="741"/>
      <c r="M447" s="741"/>
      <c r="N447" s="723" t="str">
        <f>IF(I447="","",VLOOKUP(I447,記入シート1!$BO$2:$BP$49,2,FALSE))</f>
        <v/>
      </c>
      <c r="O447" s="741"/>
      <c r="P447" s="741"/>
      <c r="Q447" s="741"/>
      <c r="R447" s="716"/>
      <c r="S447" s="721"/>
      <c r="T447" s="715"/>
      <c r="U447" s="770"/>
      <c r="V447" s="771" t="s">
        <v>1833</v>
      </c>
      <c r="W447" s="772"/>
      <c r="X447" s="771" t="s">
        <v>1723</v>
      </c>
      <c r="Y447" s="772"/>
      <c r="Z447" s="771" t="s">
        <v>1833</v>
      </c>
      <c r="AA447" s="773"/>
      <c r="AB447" s="717"/>
      <c r="AC447" s="718"/>
      <c r="AD447" s="718"/>
      <c r="AE447" s="718"/>
      <c r="AF447" s="718"/>
      <c r="AG447" s="718"/>
      <c r="AH447" s="718"/>
      <c r="AI447" s="719"/>
      <c r="AJ447" s="715"/>
      <c r="AK447" s="723" t="str">
        <f t="shared" si="21"/>
        <v/>
      </c>
      <c r="AL447" s="720"/>
      <c r="AM447" s="720"/>
      <c r="AN447" s="720"/>
      <c r="AO447" s="720"/>
      <c r="AP447" s="715"/>
      <c r="AQ447" s="715"/>
      <c r="AR447" s="715"/>
      <c r="AS447" s="715"/>
      <c r="AT447" s="741"/>
      <c r="AU447" s="741"/>
      <c r="AV447" s="742"/>
      <c r="AW447" s="743"/>
      <c r="AX447" s="742"/>
      <c r="AY447" s="743"/>
      <c r="AZ447" s="721"/>
      <c r="BA447" s="721"/>
      <c r="BB447" s="742"/>
      <c r="BC447" s="743"/>
      <c r="BD447" s="742"/>
      <c r="BE447" s="743"/>
      <c r="BF447" s="721"/>
      <c r="BG447" s="721"/>
      <c r="BH447" s="715"/>
      <c r="BI447" s="721"/>
      <c r="BJ447" s="721"/>
      <c r="BK447" s="721"/>
      <c r="BL447" s="721"/>
      <c r="BM447" s="715"/>
      <c r="BN447" s="721"/>
      <c r="BO447" s="721"/>
      <c r="BP447" s="721"/>
      <c r="BQ447" s="856"/>
      <c r="BR447" s="856"/>
    </row>
    <row r="448" spans="1:70" ht="30" customHeight="1">
      <c r="A448" s="640">
        <v>440</v>
      </c>
      <c r="B448" s="721"/>
      <c r="C448" s="721"/>
      <c r="D448" s="721"/>
      <c r="E448" s="744"/>
      <c r="F448" s="959" t="str">
        <f t="shared" si="19"/>
        <v/>
      </c>
      <c r="G448" s="960" t="str">
        <f t="shared" si="20"/>
        <v/>
      </c>
      <c r="H448" s="715"/>
      <c r="I448" s="715"/>
      <c r="J448" s="741"/>
      <c r="K448" s="741"/>
      <c r="L448" s="741"/>
      <c r="M448" s="741"/>
      <c r="N448" s="723" t="str">
        <f>IF(I448="","",VLOOKUP(I448,記入シート1!$BO$2:$BP$49,2,FALSE))</f>
        <v/>
      </c>
      <c r="O448" s="741"/>
      <c r="P448" s="741"/>
      <c r="Q448" s="741"/>
      <c r="R448" s="716"/>
      <c r="S448" s="721"/>
      <c r="T448" s="715"/>
      <c r="U448" s="770"/>
      <c r="V448" s="771" t="s">
        <v>1833</v>
      </c>
      <c r="W448" s="772"/>
      <c r="X448" s="771" t="s">
        <v>1723</v>
      </c>
      <c r="Y448" s="772"/>
      <c r="Z448" s="771" t="s">
        <v>1833</v>
      </c>
      <c r="AA448" s="773"/>
      <c r="AB448" s="717"/>
      <c r="AC448" s="718"/>
      <c r="AD448" s="718"/>
      <c r="AE448" s="718"/>
      <c r="AF448" s="718"/>
      <c r="AG448" s="718"/>
      <c r="AH448" s="718"/>
      <c r="AI448" s="719"/>
      <c r="AJ448" s="715"/>
      <c r="AK448" s="723" t="str">
        <f t="shared" si="21"/>
        <v/>
      </c>
      <c r="AL448" s="720"/>
      <c r="AM448" s="720"/>
      <c r="AN448" s="720"/>
      <c r="AO448" s="720"/>
      <c r="AP448" s="715"/>
      <c r="AQ448" s="715"/>
      <c r="AR448" s="715"/>
      <c r="AS448" s="715"/>
      <c r="AT448" s="741"/>
      <c r="AU448" s="741"/>
      <c r="AV448" s="742"/>
      <c r="AW448" s="743"/>
      <c r="AX448" s="742"/>
      <c r="AY448" s="743"/>
      <c r="AZ448" s="721"/>
      <c r="BA448" s="721"/>
      <c r="BB448" s="742"/>
      <c r="BC448" s="743"/>
      <c r="BD448" s="742"/>
      <c r="BE448" s="743"/>
      <c r="BF448" s="721"/>
      <c r="BG448" s="721"/>
      <c r="BH448" s="715"/>
      <c r="BI448" s="721"/>
      <c r="BJ448" s="721"/>
      <c r="BK448" s="721"/>
      <c r="BL448" s="721"/>
      <c r="BM448" s="715"/>
      <c r="BN448" s="721"/>
      <c r="BO448" s="721"/>
      <c r="BP448" s="721"/>
      <c r="BQ448" s="856"/>
      <c r="BR448" s="856"/>
    </row>
    <row r="449" spans="1:70" ht="30" customHeight="1">
      <c r="A449" s="640">
        <v>441</v>
      </c>
      <c r="B449" s="721"/>
      <c r="C449" s="721"/>
      <c r="D449" s="721"/>
      <c r="E449" s="744"/>
      <c r="F449" s="959" t="str">
        <f t="shared" si="19"/>
        <v/>
      </c>
      <c r="G449" s="960" t="str">
        <f t="shared" si="20"/>
        <v/>
      </c>
      <c r="H449" s="715"/>
      <c r="I449" s="715"/>
      <c r="J449" s="741"/>
      <c r="K449" s="741"/>
      <c r="L449" s="741"/>
      <c r="M449" s="741"/>
      <c r="N449" s="723" t="str">
        <f>IF(I449="","",VLOOKUP(I449,記入シート1!$BO$2:$BP$49,2,FALSE))</f>
        <v/>
      </c>
      <c r="O449" s="741"/>
      <c r="P449" s="741"/>
      <c r="Q449" s="741"/>
      <c r="R449" s="716"/>
      <c r="S449" s="721"/>
      <c r="T449" s="715"/>
      <c r="U449" s="770"/>
      <c r="V449" s="771" t="s">
        <v>1833</v>
      </c>
      <c r="W449" s="772"/>
      <c r="X449" s="771" t="s">
        <v>1723</v>
      </c>
      <c r="Y449" s="772"/>
      <c r="Z449" s="771" t="s">
        <v>1833</v>
      </c>
      <c r="AA449" s="773"/>
      <c r="AB449" s="717"/>
      <c r="AC449" s="718"/>
      <c r="AD449" s="718"/>
      <c r="AE449" s="718"/>
      <c r="AF449" s="718"/>
      <c r="AG449" s="718"/>
      <c r="AH449" s="718"/>
      <c r="AI449" s="719"/>
      <c r="AJ449" s="715"/>
      <c r="AK449" s="723" t="str">
        <f t="shared" si="21"/>
        <v/>
      </c>
      <c r="AL449" s="720"/>
      <c r="AM449" s="720"/>
      <c r="AN449" s="720"/>
      <c r="AO449" s="720"/>
      <c r="AP449" s="715"/>
      <c r="AQ449" s="715"/>
      <c r="AR449" s="715"/>
      <c r="AS449" s="715"/>
      <c r="AT449" s="741"/>
      <c r="AU449" s="741"/>
      <c r="AV449" s="742"/>
      <c r="AW449" s="743"/>
      <c r="AX449" s="742"/>
      <c r="AY449" s="743"/>
      <c r="AZ449" s="721"/>
      <c r="BA449" s="721"/>
      <c r="BB449" s="742"/>
      <c r="BC449" s="743"/>
      <c r="BD449" s="742"/>
      <c r="BE449" s="743"/>
      <c r="BF449" s="721"/>
      <c r="BG449" s="721"/>
      <c r="BH449" s="715"/>
      <c r="BI449" s="721"/>
      <c r="BJ449" s="721"/>
      <c r="BK449" s="721"/>
      <c r="BL449" s="721"/>
      <c r="BM449" s="715"/>
      <c r="BN449" s="721"/>
      <c r="BO449" s="721"/>
      <c r="BP449" s="721"/>
      <c r="BQ449" s="856"/>
      <c r="BR449" s="856"/>
    </row>
    <row r="450" spans="1:70" ht="30" customHeight="1">
      <c r="A450" s="640">
        <v>442</v>
      </c>
      <c r="B450" s="721"/>
      <c r="C450" s="721"/>
      <c r="D450" s="721"/>
      <c r="E450" s="744"/>
      <c r="F450" s="959" t="str">
        <f t="shared" si="19"/>
        <v/>
      </c>
      <c r="G450" s="960" t="str">
        <f t="shared" si="20"/>
        <v/>
      </c>
      <c r="H450" s="715"/>
      <c r="I450" s="715"/>
      <c r="J450" s="741"/>
      <c r="K450" s="741"/>
      <c r="L450" s="741"/>
      <c r="M450" s="741"/>
      <c r="N450" s="723" t="str">
        <f>IF(I450="","",VLOOKUP(I450,記入シート1!$BO$2:$BP$49,2,FALSE))</f>
        <v/>
      </c>
      <c r="O450" s="741"/>
      <c r="P450" s="741"/>
      <c r="Q450" s="741"/>
      <c r="R450" s="716"/>
      <c r="S450" s="721"/>
      <c r="T450" s="715"/>
      <c r="U450" s="770"/>
      <c r="V450" s="771" t="s">
        <v>1833</v>
      </c>
      <c r="W450" s="772"/>
      <c r="X450" s="771" t="s">
        <v>1723</v>
      </c>
      <c r="Y450" s="772"/>
      <c r="Z450" s="771" t="s">
        <v>1833</v>
      </c>
      <c r="AA450" s="773"/>
      <c r="AB450" s="717"/>
      <c r="AC450" s="718"/>
      <c r="AD450" s="718"/>
      <c r="AE450" s="718"/>
      <c r="AF450" s="718"/>
      <c r="AG450" s="718"/>
      <c r="AH450" s="718"/>
      <c r="AI450" s="719"/>
      <c r="AJ450" s="715"/>
      <c r="AK450" s="723" t="str">
        <f t="shared" si="21"/>
        <v/>
      </c>
      <c r="AL450" s="720"/>
      <c r="AM450" s="720"/>
      <c r="AN450" s="720"/>
      <c r="AO450" s="720"/>
      <c r="AP450" s="715"/>
      <c r="AQ450" s="715"/>
      <c r="AR450" s="715"/>
      <c r="AS450" s="715"/>
      <c r="AT450" s="741"/>
      <c r="AU450" s="741"/>
      <c r="AV450" s="742"/>
      <c r="AW450" s="743"/>
      <c r="AX450" s="742"/>
      <c r="AY450" s="743"/>
      <c r="AZ450" s="721"/>
      <c r="BA450" s="721"/>
      <c r="BB450" s="742"/>
      <c r="BC450" s="743"/>
      <c r="BD450" s="742"/>
      <c r="BE450" s="743"/>
      <c r="BF450" s="721"/>
      <c r="BG450" s="721"/>
      <c r="BH450" s="715"/>
      <c r="BI450" s="721"/>
      <c r="BJ450" s="721"/>
      <c r="BK450" s="721"/>
      <c r="BL450" s="721"/>
      <c r="BM450" s="715"/>
      <c r="BN450" s="721"/>
      <c r="BO450" s="721"/>
      <c r="BP450" s="721"/>
      <c r="BQ450" s="856"/>
      <c r="BR450" s="856"/>
    </row>
    <row r="451" spans="1:70" ht="30" customHeight="1">
      <c r="A451" s="640">
        <v>443</v>
      </c>
      <c r="B451" s="721"/>
      <c r="C451" s="721"/>
      <c r="D451" s="721"/>
      <c r="E451" s="744"/>
      <c r="F451" s="959" t="str">
        <f t="shared" si="19"/>
        <v/>
      </c>
      <c r="G451" s="960" t="str">
        <f t="shared" si="20"/>
        <v/>
      </c>
      <c r="H451" s="715"/>
      <c r="I451" s="715"/>
      <c r="J451" s="741"/>
      <c r="K451" s="741"/>
      <c r="L451" s="741"/>
      <c r="M451" s="741"/>
      <c r="N451" s="723" t="str">
        <f>IF(I451="","",VLOOKUP(I451,記入シート1!$BO$2:$BP$49,2,FALSE))</f>
        <v/>
      </c>
      <c r="O451" s="741"/>
      <c r="P451" s="741"/>
      <c r="Q451" s="741"/>
      <c r="R451" s="716"/>
      <c r="S451" s="721"/>
      <c r="T451" s="715"/>
      <c r="U451" s="770"/>
      <c r="V451" s="771" t="s">
        <v>1833</v>
      </c>
      <c r="W451" s="772"/>
      <c r="X451" s="771" t="s">
        <v>1723</v>
      </c>
      <c r="Y451" s="772"/>
      <c r="Z451" s="771" t="s">
        <v>1833</v>
      </c>
      <c r="AA451" s="773"/>
      <c r="AB451" s="717"/>
      <c r="AC451" s="718"/>
      <c r="AD451" s="718"/>
      <c r="AE451" s="718"/>
      <c r="AF451" s="718"/>
      <c r="AG451" s="718"/>
      <c r="AH451" s="718"/>
      <c r="AI451" s="719"/>
      <c r="AJ451" s="715"/>
      <c r="AK451" s="723" t="str">
        <f t="shared" si="21"/>
        <v/>
      </c>
      <c r="AL451" s="720"/>
      <c r="AM451" s="720"/>
      <c r="AN451" s="720"/>
      <c r="AO451" s="720"/>
      <c r="AP451" s="715"/>
      <c r="AQ451" s="715"/>
      <c r="AR451" s="715"/>
      <c r="AS451" s="715"/>
      <c r="AT451" s="741"/>
      <c r="AU451" s="741"/>
      <c r="AV451" s="742"/>
      <c r="AW451" s="743"/>
      <c r="AX451" s="742"/>
      <c r="AY451" s="743"/>
      <c r="AZ451" s="721"/>
      <c r="BA451" s="721"/>
      <c r="BB451" s="742"/>
      <c r="BC451" s="743"/>
      <c r="BD451" s="742"/>
      <c r="BE451" s="743"/>
      <c r="BF451" s="721"/>
      <c r="BG451" s="721"/>
      <c r="BH451" s="715"/>
      <c r="BI451" s="721"/>
      <c r="BJ451" s="721"/>
      <c r="BK451" s="721"/>
      <c r="BL451" s="721"/>
      <c r="BM451" s="715"/>
      <c r="BN451" s="721"/>
      <c r="BO451" s="721"/>
      <c r="BP451" s="721"/>
      <c r="BQ451" s="856"/>
      <c r="BR451" s="856"/>
    </row>
    <row r="452" spans="1:70" ht="30" customHeight="1">
      <c r="A452" s="640">
        <v>444</v>
      </c>
      <c r="B452" s="721"/>
      <c r="C452" s="721"/>
      <c r="D452" s="721"/>
      <c r="E452" s="744"/>
      <c r="F452" s="959" t="str">
        <f t="shared" si="19"/>
        <v/>
      </c>
      <c r="G452" s="960" t="str">
        <f t="shared" si="20"/>
        <v/>
      </c>
      <c r="H452" s="715"/>
      <c r="I452" s="715"/>
      <c r="J452" s="741"/>
      <c r="K452" s="741"/>
      <c r="L452" s="741"/>
      <c r="M452" s="741"/>
      <c r="N452" s="723" t="str">
        <f>IF(I452="","",VLOOKUP(I452,記入シート1!$BO$2:$BP$49,2,FALSE))</f>
        <v/>
      </c>
      <c r="O452" s="741"/>
      <c r="P452" s="741"/>
      <c r="Q452" s="741"/>
      <c r="R452" s="716"/>
      <c r="S452" s="721"/>
      <c r="T452" s="715"/>
      <c r="U452" s="770"/>
      <c r="V452" s="771" t="s">
        <v>1833</v>
      </c>
      <c r="W452" s="772"/>
      <c r="X452" s="771" t="s">
        <v>1723</v>
      </c>
      <c r="Y452" s="772"/>
      <c r="Z452" s="771" t="s">
        <v>1833</v>
      </c>
      <c r="AA452" s="773"/>
      <c r="AB452" s="717"/>
      <c r="AC452" s="718"/>
      <c r="AD452" s="718"/>
      <c r="AE452" s="718"/>
      <c r="AF452" s="718"/>
      <c r="AG452" s="718"/>
      <c r="AH452" s="718"/>
      <c r="AI452" s="719"/>
      <c r="AJ452" s="715"/>
      <c r="AK452" s="723" t="str">
        <f t="shared" si="21"/>
        <v/>
      </c>
      <c r="AL452" s="720"/>
      <c r="AM452" s="720"/>
      <c r="AN452" s="720"/>
      <c r="AO452" s="720"/>
      <c r="AP452" s="715"/>
      <c r="AQ452" s="715"/>
      <c r="AR452" s="715"/>
      <c r="AS452" s="715"/>
      <c r="AT452" s="741"/>
      <c r="AU452" s="741"/>
      <c r="AV452" s="742"/>
      <c r="AW452" s="743"/>
      <c r="AX452" s="742"/>
      <c r="AY452" s="743"/>
      <c r="AZ452" s="721"/>
      <c r="BA452" s="721"/>
      <c r="BB452" s="742"/>
      <c r="BC452" s="743"/>
      <c r="BD452" s="742"/>
      <c r="BE452" s="743"/>
      <c r="BF452" s="721"/>
      <c r="BG452" s="721"/>
      <c r="BH452" s="715"/>
      <c r="BI452" s="721"/>
      <c r="BJ452" s="721"/>
      <c r="BK452" s="721"/>
      <c r="BL452" s="721"/>
      <c r="BM452" s="715"/>
      <c r="BN452" s="721"/>
      <c r="BO452" s="721"/>
      <c r="BP452" s="721"/>
      <c r="BQ452" s="856"/>
      <c r="BR452" s="856"/>
    </row>
    <row r="453" spans="1:70" ht="30" customHeight="1">
      <c r="A453" s="640">
        <v>445</v>
      </c>
      <c r="B453" s="721"/>
      <c r="C453" s="721"/>
      <c r="D453" s="721"/>
      <c r="E453" s="744"/>
      <c r="F453" s="959" t="str">
        <f t="shared" si="19"/>
        <v/>
      </c>
      <c r="G453" s="960" t="str">
        <f t="shared" si="20"/>
        <v/>
      </c>
      <c r="H453" s="715"/>
      <c r="I453" s="715"/>
      <c r="J453" s="741"/>
      <c r="K453" s="741"/>
      <c r="L453" s="741"/>
      <c r="M453" s="741"/>
      <c r="N453" s="723" t="str">
        <f>IF(I453="","",VLOOKUP(I453,記入シート1!$BO$2:$BP$49,2,FALSE))</f>
        <v/>
      </c>
      <c r="O453" s="741"/>
      <c r="P453" s="741"/>
      <c r="Q453" s="741"/>
      <c r="R453" s="716"/>
      <c r="S453" s="721"/>
      <c r="T453" s="715"/>
      <c r="U453" s="770"/>
      <c r="V453" s="771" t="s">
        <v>1833</v>
      </c>
      <c r="W453" s="772"/>
      <c r="X453" s="771" t="s">
        <v>1723</v>
      </c>
      <c r="Y453" s="772"/>
      <c r="Z453" s="771" t="s">
        <v>1833</v>
      </c>
      <c r="AA453" s="773"/>
      <c r="AB453" s="717"/>
      <c r="AC453" s="718"/>
      <c r="AD453" s="718"/>
      <c r="AE453" s="718"/>
      <c r="AF453" s="718"/>
      <c r="AG453" s="718"/>
      <c r="AH453" s="718"/>
      <c r="AI453" s="719"/>
      <c r="AJ453" s="715"/>
      <c r="AK453" s="723" t="str">
        <f t="shared" si="21"/>
        <v/>
      </c>
      <c r="AL453" s="720"/>
      <c r="AM453" s="720"/>
      <c r="AN453" s="720"/>
      <c r="AO453" s="720"/>
      <c r="AP453" s="715"/>
      <c r="AQ453" s="715"/>
      <c r="AR453" s="715"/>
      <c r="AS453" s="715"/>
      <c r="AT453" s="741"/>
      <c r="AU453" s="741"/>
      <c r="AV453" s="742"/>
      <c r="AW453" s="743"/>
      <c r="AX453" s="742"/>
      <c r="AY453" s="743"/>
      <c r="AZ453" s="721"/>
      <c r="BA453" s="721"/>
      <c r="BB453" s="742"/>
      <c r="BC453" s="743"/>
      <c r="BD453" s="742"/>
      <c r="BE453" s="743"/>
      <c r="BF453" s="721"/>
      <c r="BG453" s="721"/>
      <c r="BH453" s="715"/>
      <c r="BI453" s="721"/>
      <c r="BJ453" s="721"/>
      <c r="BK453" s="721"/>
      <c r="BL453" s="721"/>
      <c r="BM453" s="715"/>
      <c r="BN453" s="721"/>
      <c r="BO453" s="721"/>
      <c r="BP453" s="721"/>
      <c r="BQ453" s="856"/>
      <c r="BR453" s="856"/>
    </row>
    <row r="454" spans="1:70" ht="30" customHeight="1">
      <c r="A454" s="640">
        <v>446</v>
      </c>
      <c r="B454" s="721"/>
      <c r="C454" s="721"/>
      <c r="D454" s="721"/>
      <c r="E454" s="744"/>
      <c r="F454" s="959" t="str">
        <f t="shared" si="19"/>
        <v/>
      </c>
      <c r="G454" s="960" t="str">
        <f t="shared" si="20"/>
        <v/>
      </c>
      <c r="H454" s="715"/>
      <c r="I454" s="715"/>
      <c r="J454" s="741"/>
      <c r="K454" s="741"/>
      <c r="L454" s="741"/>
      <c r="M454" s="741"/>
      <c r="N454" s="723" t="str">
        <f>IF(I454="","",VLOOKUP(I454,記入シート1!$BO$2:$BP$49,2,FALSE))</f>
        <v/>
      </c>
      <c r="O454" s="741"/>
      <c r="P454" s="741"/>
      <c r="Q454" s="741"/>
      <c r="R454" s="716"/>
      <c r="S454" s="721"/>
      <c r="T454" s="715"/>
      <c r="U454" s="770"/>
      <c r="V454" s="771" t="s">
        <v>1833</v>
      </c>
      <c r="W454" s="772"/>
      <c r="X454" s="771" t="s">
        <v>1723</v>
      </c>
      <c r="Y454" s="772"/>
      <c r="Z454" s="771" t="s">
        <v>1833</v>
      </c>
      <c r="AA454" s="773"/>
      <c r="AB454" s="717"/>
      <c r="AC454" s="718"/>
      <c r="AD454" s="718"/>
      <c r="AE454" s="718"/>
      <c r="AF454" s="718"/>
      <c r="AG454" s="718"/>
      <c r="AH454" s="718"/>
      <c r="AI454" s="719"/>
      <c r="AJ454" s="715"/>
      <c r="AK454" s="723" t="str">
        <f t="shared" si="21"/>
        <v/>
      </c>
      <c r="AL454" s="720"/>
      <c r="AM454" s="720"/>
      <c r="AN454" s="720"/>
      <c r="AO454" s="720"/>
      <c r="AP454" s="715"/>
      <c r="AQ454" s="715"/>
      <c r="AR454" s="715"/>
      <c r="AS454" s="715"/>
      <c r="AT454" s="741"/>
      <c r="AU454" s="741"/>
      <c r="AV454" s="742"/>
      <c r="AW454" s="743"/>
      <c r="AX454" s="742"/>
      <c r="AY454" s="743"/>
      <c r="AZ454" s="721"/>
      <c r="BA454" s="721"/>
      <c r="BB454" s="742"/>
      <c r="BC454" s="743"/>
      <c r="BD454" s="742"/>
      <c r="BE454" s="743"/>
      <c r="BF454" s="721"/>
      <c r="BG454" s="721"/>
      <c r="BH454" s="715"/>
      <c r="BI454" s="721"/>
      <c r="BJ454" s="721"/>
      <c r="BK454" s="721"/>
      <c r="BL454" s="721"/>
      <c r="BM454" s="715"/>
      <c r="BN454" s="721"/>
      <c r="BO454" s="721"/>
      <c r="BP454" s="721"/>
      <c r="BQ454" s="856"/>
      <c r="BR454" s="856"/>
    </row>
    <row r="455" spans="1:70" ht="30" customHeight="1">
      <c r="A455" s="640">
        <v>447</v>
      </c>
      <c r="B455" s="721"/>
      <c r="C455" s="721"/>
      <c r="D455" s="721"/>
      <c r="E455" s="744"/>
      <c r="F455" s="959" t="str">
        <f t="shared" si="19"/>
        <v/>
      </c>
      <c r="G455" s="960" t="str">
        <f t="shared" si="20"/>
        <v/>
      </c>
      <c r="H455" s="715"/>
      <c r="I455" s="715"/>
      <c r="J455" s="741"/>
      <c r="K455" s="741"/>
      <c r="L455" s="741"/>
      <c r="M455" s="741"/>
      <c r="N455" s="723" t="str">
        <f>IF(I455="","",VLOOKUP(I455,記入シート1!$BO$2:$BP$49,2,FALSE))</f>
        <v/>
      </c>
      <c r="O455" s="741"/>
      <c r="P455" s="741"/>
      <c r="Q455" s="741"/>
      <c r="R455" s="716"/>
      <c r="S455" s="721"/>
      <c r="T455" s="715"/>
      <c r="U455" s="770"/>
      <c r="V455" s="771" t="s">
        <v>1833</v>
      </c>
      <c r="W455" s="772"/>
      <c r="X455" s="771" t="s">
        <v>1723</v>
      </c>
      <c r="Y455" s="772"/>
      <c r="Z455" s="771" t="s">
        <v>1833</v>
      </c>
      <c r="AA455" s="773"/>
      <c r="AB455" s="717"/>
      <c r="AC455" s="718"/>
      <c r="AD455" s="718"/>
      <c r="AE455" s="718"/>
      <c r="AF455" s="718"/>
      <c r="AG455" s="718"/>
      <c r="AH455" s="718"/>
      <c r="AI455" s="719"/>
      <c r="AJ455" s="715"/>
      <c r="AK455" s="723" t="str">
        <f t="shared" si="21"/>
        <v/>
      </c>
      <c r="AL455" s="720"/>
      <c r="AM455" s="720"/>
      <c r="AN455" s="720"/>
      <c r="AO455" s="720"/>
      <c r="AP455" s="715"/>
      <c r="AQ455" s="715"/>
      <c r="AR455" s="715"/>
      <c r="AS455" s="715"/>
      <c r="AT455" s="741"/>
      <c r="AU455" s="741"/>
      <c r="AV455" s="742"/>
      <c r="AW455" s="743"/>
      <c r="AX455" s="742"/>
      <c r="AY455" s="743"/>
      <c r="AZ455" s="721"/>
      <c r="BA455" s="721"/>
      <c r="BB455" s="742"/>
      <c r="BC455" s="743"/>
      <c r="BD455" s="742"/>
      <c r="BE455" s="743"/>
      <c r="BF455" s="721"/>
      <c r="BG455" s="721"/>
      <c r="BH455" s="715"/>
      <c r="BI455" s="721"/>
      <c r="BJ455" s="721"/>
      <c r="BK455" s="721"/>
      <c r="BL455" s="721"/>
      <c r="BM455" s="715"/>
      <c r="BN455" s="721"/>
      <c r="BO455" s="721"/>
      <c r="BP455" s="721"/>
      <c r="BQ455" s="856"/>
      <c r="BR455" s="856"/>
    </row>
    <row r="456" spans="1:70" ht="30" customHeight="1">
      <c r="A456" s="640">
        <v>448</v>
      </c>
      <c r="B456" s="721"/>
      <c r="C456" s="721"/>
      <c r="D456" s="721"/>
      <c r="E456" s="744"/>
      <c r="F456" s="959" t="str">
        <f t="shared" si="19"/>
        <v/>
      </c>
      <c r="G456" s="960" t="str">
        <f t="shared" si="20"/>
        <v/>
      </c>
      <c r="H456" s="715"/>
      <c r="I456" s="715"/>
      <c r="J456" s="741"/>
      <c r="K456" s="741"/>
      <c r="L456" s="741"/>
      <c r="M456" s="741"/>
      <c r="N456" s="723" t="str">
        <f>IF(I456="","",VLOOKUP(I456,記入シート1!$BO$2:$BP$49,2,FALSE))</f>
        <v/>
      </c>
      <c r="O456" s="741"/>
      <c r="P456" s="741"/>
      <c r="Q456" s="741"/>
      <c r="R456" s="716"/>
      <c r="S456" s="721"/>
      <c r="T456" s="715"/>
      <c r="U456" s="770"/>
      <c r="V456" s="771" t="s">
        <v>1833</v>
      </c>
      <c r="W456" s="772"/>
      <c r="X456" s="771" t="s">
        <v>1723</v>
      </c>
      <c r="Y456" s="772"/>
      <c r="Z456" s="771" t="s">
        <v>1833</v>
      </c>
      <c r="AA456" s="773"/>
      <c r="AB456" s="717"/>
      <c r="AC456" s="718"/>
      <c r="AD456" s="718"/>
      <c r="AE456" s="718"/>
      <c r="AF456" s="718"/>
      <c r="AG456" s="718"/>
      <c r="AH456" s="718"/>
      <c r="AI456" s="719"/>
      <c r="AJ456" s="715"/>
      <c r="AK456" s="723" t="str">
        <f t="shared" si="21"/>
        <v/>
      </c>
      <c r="AL456" s="720"/>
      <c r="AM456" s="720"/>
      <c r="AN456" s="720"/>
      <c r="AO456" s="720"/>
      <c r="AP456" s="715"/>
      <c r="AQ456" s="715"/>
      <c r="AR456" s="715"/>
      <c r="AS456" s="715"/>
      <c r="AT456" s="741"/>
      <c r="AU456" s="741"/>
      <c r="AV456" s="742"/>
      <c r="AW456" s="743"/>
      <c r="AX456" s="742"/>
      <c r="AY456" s="743"/>
      <c r="AZ456" s="721"/>
      <c r="BA456" s="721"/>
      <c r="BB456" s="742"/>
      <c r="BC456" s="743"/>
      <c r="BD456" s="742"/>
      <c r="BE456" s="743"/>
      <c r="BF456" s="721"/>
      <c r="BG456" s="721"/>
      <c r="BH456" s="715"/>
      <c r="BI456" s="721"/>
      <c r="BJ456" s="721"/>
      <c r="BK456" s="721"/>
      <c r="BL456" s="721"/>
      <c r="BM456" s="715"/>
      <c r="BN456" s="721"/>
      <c r="BO456" s="721"/>
      <c r="BP456" s="721"/>
      <c r="BQ456" s="856"/>
      <c r="BR456" s="856"/>
    </row>
    <row r="457" spans="1:70" ht="30" customHeight="1">
      <c r="A457" s="640">
        <v>449</v>
      </c>
      <c r="B457" s="721"/>
      <c r="C457" s="721"/>
      <c r="D457" s="721"/>
      <c r="E457" s="744"/>
      <c r="F457" s="959" t="str">
        <f t="shared" si="19"/>
        <v/>
      </c>
      <c r="G457" s="960" t="str">
        <f t="shared" si="20"/>
        <v/>
      </c>
      <c r="H457" s="715"/>
      <c r="I457" s="715"/>
      <c r="J457" s="741"/>
      <c r="K457" s="741"/>
      <c r="L457" s="741"/>
      <c r="M457" s="741"/>
      <c r="N457" s="723" t="str">
        <f>IF(I457="","",VLOOKUP(I457,記入シート1!$BO$2:$BP$49,2,FALSE))</f>
        <v/>
      </c>
      <c r="O457" s="741"/>
      <c r="P457" s="741"/>
      <c r="Q457" s="741"/>
      <c r="R457" s="716"/>
      <c r="S457" s="721"/>
      <c r="T457" s="715"/>
      <c r="U457" s="770"/>
      <c r="V457" s="771" t="s">
        <v>1833</v>
      </c>
      <c r="W457" s="772"/>
      <c r="X457" s="771" t="s">
        <v>1723</v>
      </c>
      <c r="Y457" s="772"/>
      <c r="Z457" s="771" t="s">
        <v>1833</v>
      </c>
      <c r="AA457" s="773"/>
      <c r="AB457" s="717"/>
      <c r="AC457" s="718"/>
      <c r="AD457" s="718"/>
      <c r="AE457" s="718"/>
      <c r="AF457" s="718"/>
      <c r="AG457" s="718"/>
      <c r="AH457" s="718"/>
      <c r="AI457" s="719"/>
      <c r="AJ457" s="715"/>
      <c r="AK457" s="723" t="str">
        <f t="shared" si="21"/>
        <v/>
      </c>
      <c r="AL457" s="720"/>
      <c r="AM457" s="720"/>
      <c r="AN457" s="720"/>
      <c r="AO457" s="720"/>
      <c r="AP457" s="715"/>
      <c r="AQ457" s="715"/>
      <c r="AR457" s="715"/>
      <c r="AS457" s="715"/>
      <c r="AT457" s="741"/>
      <c r="AU457" s="741"/>
      <c r="AV457" s="742"/>
      <c r="AW457" s="743"/>
      <c r="AX457" s="742"/>
      <c r="AY457" s="743"/>
      <c r="AZ457" s="721"/>
      <c r="BA457" s="721"/>
      <c r="BB457" s="742"/>
      <c r="BC457" s="743"/>
      <c r="BD457" s="742"/>
      <c r="BE457" s="743"/>
      <c r="BF457" s="721"/>
      <c r="BG457" s="721"/>
      <c r="BH457" s="715"/>
      <c r="BI457" s="721"/>
      <c r="BJ457" s="721"/>
      <c r="BK457" s="721"/>
      <c r="BL457" s="721"/>
      <c r="BM457" s="715"/>
      <c r="BN457" s="721"/>
      <c r="BO457" s="721"/>
      <c r="BP457" s="721"/>
      <c r="BQ457" s="856"/>
      <c r="BR457" s="856"/>
    </row>
    <row r="458" spans="1:70" ht="30" customHeight="1">
      <c r="A458" s="640">
        <v>450</v>
      </c>
      <c r="B458" s="721"/>
      <c r="C458" s="721"/>
      <c r="D458" s="721"/>
      <c r="E458" s="744"/>
      <c r="F458" s="959" t="str">
        <f t="shared" si="19"/>
        <v/>
      </c>
      <c r="G458" s="960" t="str">
        <f t="shared" si="20"/>
        <v/>
      </c>
      <c r="H458" s="715"/>
      <c r="I458" s="715"/>
      <c r="J458" s="741"/>
      <c r="K458" s="741"/>
      <c r="L458" s="741"/>
      <c r="M458" s="741"/>
      <c r="N458" s="723" t="str">
        <f>IF(I458="","",VLOOKUP(I458,記入シート1!$BO$2:$BP$49,2,FALSE))</f>
        <v/>
      </c>
      <c r="O458" s="741"/>
      <c r="P458" s="741"/>
      <c r="Q458" s="741"/>
      <c r="R458" s="716"/>
      <c r="S458" s="721"/>
      <c r="T458" s="715"/>
      <c r="U458" s="770"/>
      <c r="V458" s="771" t="s">
        <v>1833</v>
      </c>
      <c r="W458" s="772"/>
      <c r="X458" s="771" t="s">
        <v>1723</v>
      </c>
      <c r="Y458" s="772"/>
      <c r="Z458" s="771" t="s">
        <v>1833</v>
      </c>
      <c r="AA458" s="773"/>
      <c r="AB458" s="717"/>
      <c r="AC458" s="718"/>
      <c r="AD458" s="718"/>
      <c r="AE458" s="718"/>
      <c r="AF458" s="718"/>
      <c r="AG458" s="718"/>
      <c r="AH458" s="718"/>
      <c r="AI458" s="719"/>
      <c r="AJ458" s="715"/>
      <c r="AK458" s="723" t="str">
        <f t="shared" si="21"/>
        <v/>
      </c>
      <c r="AL458" s="720"/>
      <c r="AM458" s="720"/>
      <c r="AN458" s="720"/>
      <c r="AO458" s="720"/>
      <c r="AP458" s="715"/>
      <c r="AQ458" s="715"/>
      <c r="AR458" s="715"/>
      <c r="AS458" s="715"/>
      <c r="AT458" s="741"/>
      <c r="AU458" s="741"/>
      <c r="AV458" s="742"/>
      <c r="AW458" s="743"/>
      <c r="AX458" s="742"/>
      <c r="AY458" s="743"/>
      <c r="AZ458" s="721"/>
      <c r="BA458" s="721"/>
      <c r="BB458" s="742"/>
      <c r="BC458" s="743"/>
      <c r="BD458" s="742"/>
      <c r="BE458" s="743"/>
      <c r="BF458" s="721"/>
      <c r="BG458" s="721"/>
      <c r="BH458" s="715"/>
      <c r="BI458" s="721"/>
      <c r="BJ458" s="721"/>
      <c r="BK458" s="721"/>
      <c r="BL458" s="721"/>
      <c r="BM458" s="715"/>
      <c r="BN458" s="721"/>
      <c r="BO458" s="721"/>
      <c r="BP458" s="721"/>
      <c r="BQ458" s="856"/>
      <c r="BR458" s="856"/>
    </row>
    <row r="459" spans="1:70" ht="30" customHeight="1">
      <c r="A459" s="640">
        <v>451</v>
      </c>
      <c r="B459" s="721"/>
      <c r="C459" s="721"/>
      <c r="D459" s="721"/>
      <c r="E459" s="744"/>
      <c r="F459" s="959" t="str">
        <f t="shared" ref="F459:F508" si="22">IF(B459="","",F$9)</f>
        <v/>
      </c>
      <c r="G459" s="960" t="str">
        <f t="shared" ref="G459:G508" si="23">IF(B459="","",G$9)</f>
        <v/>
      </c>
      <c r="H459" s="715"/>
      <c r="I459" s="715"/>
      <c r="J459" s="741"/>
      <c r="K459" s="741"/>
      <c r="L459" s="741"/>
      <c r="M459" s="741"/>
      <c r="N459" s="723" t="str">
        <f>IF(I459="","",VLOOKUP(I459,記入シート1!$BO$2:$BP$49,2,FALSE))</f>
        <v/>
      </c>
      <c r="O459" s="741"/>
      <c r="P459" s="741"/>
      <c r="Q459" s="741"/>
      <c r="R459" s="716"/>
      <c r="S459" s="721"/>
      <c r="T459" s="715"/>
      <c r="U459" s="770"/>
      <c r="V459" s="771" t="s">
        <v>1833</v>
      </c>
      <c r="W459" s="772"/>
      <c r="X459" s="771" t="s">
        <v>1723</v>
      </c>
      <c r="Y459" s="772"/>
      <c r="Z459" s="771" t="s">
        <v>1833</v>
      </c>
      <c r="AA459" s="773"/>
      <c r="AB459" s="717"/>
      <c r="AC459" s="718"/>
      <c r="AD459" s="718"/>
      <c r="AE459" s="718"/>
      <c r="AF459" s="718"/>
      <c r="AG459" s="718"/>
      <c r="AH459" s="718"/>
      <c r="AI459" s="719"/>
      <c r="AJ459" s="715"/>
      <c r="AK459" s="723" t="str">
        <f t="shared" si="21"/>
        <v/>
      </c>
      <c r="AL459" s="720"/>
      <c r="AM459" s="720"/>
      <c r="AN459" s="720"/>
      <c r="AO459" s="720"/>
      <c r="AP459" s="715"/>
      <c r="AQ459" s="715"/>
      <c r="AR459" s="715"/>
      <c r="AS459" s="715"/>
      <c r="AT459" s="741"/>
      <c r="AU459" s="741"/>
      <c r="AV459" s="742"/>
      <c r="AW459" s="743"/>
      <c r="AX459" s="742"/>
      <c r="AY459" s="743"/>
      <c r="AZ459" s="721"/>
      <c r="BA459" s="721"/>
      <c r="BB459" s="742"/>
      <c r="BC459" s="743"/>
      <c r="BD459" s="742"/>
      <c r="BE459" s="743"/>
      <c r="BF459" s="721"/>
      <c r="BG459" s="721"/>
      <c r="BH459" s="715"/>
      <c r="BI459" s="721"/>
      <c r="BJ459" s="721"/>
      <c r="BK459" s="721"/>
      <c r="BL459" s="721"/>
      <c r="BM459" s="715"/>
      <c r="BN459" s="721"/>
      <c r="BO459" s="721"/>
      <c r="BP459" s="721"/>
      <c r="BQ459" s="856"/>
      <c r="BR459" s="856"/>
    </row>
    <row r="460" spans="1:70" ht="30" customHeight="1">
      <c r="A460" s="640">
        <v>452</v>
      </c>
      <c r="B460" s="721"/>
      <c r="C460" s="721"/>
      <c r="D460" s="721"/>
      <c r="E460" s="744"/>
      <c r="F460" s="959" t="str">
        <f t="shared" si="22"/>
        <v/>
      </c>
      <c r="G460" s="960" t="str">
        <f t="shared" si="23"/>
        <v/>
      </c>
      <c r="H460" s="715"/>
      <c r="I460" s="715"/>
      <c r="J460" s="741"/>
      <c r="K460" s="741"/>
      <c r="L460" s="741"/>
      <c r="M460" s="741"/>
      <c r="N460" s="723" t="str">
        <f>IF(I460="","",VLOOKUP(I460,記入シート1!$BO$2:$BP$49,2,FALSE))</f>
        <v/>
      </c>
      <c r="O460" s="741"/>
      <c r="P460" s="741"/>
      <c r="Q460" s="741"/>
      <c r="R460" s="716"/>
      <c r="S460" s="721"/>
      <c r="T460" s="715"/>
      <c r="U460" s="770"/>
      <c r="V460" s="771" t="s">
        <v>1833</v>
      </c>
      <c r="W460" s="772"/>
      <c r="X460" s="771" t="s">
        <v>1723</v>
      </c>
      <c r="Y460" s="772"/>
      <c r="Z460" s="771" t="s">
        <v>1833</v>
      </c>
      <c r="AA460" s="773"/>
      <c r="AB460" s="717"/>
      <c r="AC460" s="718"/>
      <c r="AD460" s="718"/>
      <c r="AE460" s="718"/>
      <c r="AF460" s="718"/>
      <c r="AG460" s="718"/>
      <c r="AH460" s="718"/>
      <c r="AI460" s="719"/>
      <c r="AJ460" s="715"/>
      <c r="AK460" s="723" t="str">
        <f t="shared" si="21"/>
        <v/>
      </c>
      <c r="AL460" s="720"/>
      <c r="AM460" s="720"/>
      <c r="AN460" s="720"/>
      <c r="AO460" s="720"/>
      <c r="AP460" s="715"/>
      <c r="AQ460" s="715"/>
      <c r="AR460" s="715"/>
      <c r="AS460" s="715"/>
      <c r="AT460" s="741"/>
      <c r="AU460" s="741"/>
      <c r="AV460" s="742"/>
      <c r="AW460" s="743"/>
      <c r="AX460" s="742"/>
      <c r="AY460" s="743"/>
      <c r="AZ460" s="721"/>
      <c r="BA460" s="721"/>
      <c r="BB460" s="742"/>
      <c r="BC460" s="743"/>
      <c r="BD460" s="742"/>
      <c r="BE460" s="743"/>
      <c r="BF460" s="721"/>
      <c r="BG460" s="721"/>
      <c r="BH460" s="715"/>
      <c r="BI460" s="721"/>
      <c r="BJ460" s="721"/>
      <c r="BK460" s="721"/>
      <c r="BL460" s="721"/>
      <c r="BM460" s="715"/>
      <c r="BN460" s="721"/>
      <c r="BO460" s="721"/>
      <c r="BP460" s="721"/>
      <c r="BQ460" s="856"/>
      <c r="BR460" s="856"/>
    </row>
    <row r="461" spans="1:70" ht="30" customHeight="1">
      <c r="A461" s="640">
        <v>453</v>
      </c>
      <c r="B461" s="721"/>
      <c r="C461" s="721"/>
      <c r="D461" s="721"/>
      <c r="E461" s="744"/>
      <c r="F461" s="959" t="str">
        <f t="shared" si="22"/>
        <v/>
      </c>
      <c r="G461" s="960" t="str">
        <f t="shared" si="23"/>
        <v/>
      </c>
      <c r="H461" s="715"/>
      <c r="I461" s="715"/>
      <c r="J461" s="741"/>
      <c r="K461" s="741"/>
      <c r="L461" s="741"/>
      <c r="M461" s="741"/>
      <c r="N461" s="723" t="str">
        <f>IF(I461="","",VLOOKUP(I461,記入シート1!$BO$2:$BP$49,2,FALSE))</f>
        <v/>
      </c>
      <c r="O461" s="741"/>
      <c r="P461" s="741"/>
      <c r="Q461" s="741"/>
      <c r="R461" s="716"/>
      <c r="S461" s="721"/>
      <c r="T461" s="715"/>
      <c r="U461" s="770"/>
      <c r="V461" s="771" t="s">
        <v>1833</v>
      </c>
      <c r="W461" s="772"/>
      <c r="X461" s="771" t="s">
        <v>1723</v>
      </c>
      <c r="Y461" s="772"/>
      <c r="Z461" s="771" t="s">
        <v>1833</v>
      </c>
      <c r="AA461" s="773"/>
      <c r="AB461" s="717"/>
      <c r="AC461" s="718"/>
      <c r="AD461" s="718"/>
      <c r="AE461" s="718"/>
      <c r="AF461" s="718"/>
      <c r="AG461" s="718"/>
      <c r="AH461" s="718"/>
      <c r="AI461" s="719"/>
      <c r="AJ461" s="715"/>
      <c r="AK461" s="723" t="str">
        <f t="shared" si="21"/>
        <v/>
      </c>
      <c r="AL461" s="720"/>
      <c r="AM461" s="720"/>
      <c r="AN461" s="720"/>
      <c r="AO461" s="720"/>
      <c r="AP461" s="715"/>
      <c r="AQ461" s="715"/>
      <c r="AR461" s="715"/>
      <c r="AS461" s="715"/>
      <c r="AT461" s="741"/>
      <c r="AU461" s="741"/>
      <c r="AV461" s="742"/>
      <c r="AW461" s="743"/>
      <c r="AX461" s="742"/>
      <c r="AY461" s="743"/>
      <c r="AZ461" s="721"/>
      <c r="BA461" s="721"/>
      <c r="BB461" s="742"/>
      <c r="BC461" s="743"/>
      <c r="BD461" s="742"/>
      <c r="BE461" s="743"/>
      <c r="BF461" s="721"/>
      <c r="BG461" s="721"/>
      <c r="BH461" s="715"/>
      <c r="BI461" s="721"/>
      <c r="BJ461" s="721"/>
      <c r="BK461" s="721"/>
      <c r="BL461" s="721"/>
      <c r="BM461" s="715"/>
      <c r="BN461" s="721"/>
      <c r="BO461" s="721"/>
      <c r="BP461" s="721"/>
      <c r="BQ461" s="856"/>
      <c r="BR461" s="856"/>
    </row>
    <row r="462" spans="1:70" ht="30" customHeight="1">
      <c r="A462" s="640">
        <v>454</v>
      </c>
      <c r="B462" s="721"/>
      <c r="C462" s="721"/>
      <c r="D462" s="721"/>
      <c r="E462" s="744"/>
      <c r="F462" s="959" t="str">
        <f t="shared" si="22"/>
        <v/>
      </c>
      <c r="G462" s="960" t="str">
        <f t="shared" si="23"/>
        <v/>
      </c>
      <c r="H462" s="715"/>
      <c r="I462" s="715"/>
      <c r="J462" s="741"/>
      <c r="K462" s="741"/>
      <c r="L462" s="741"/>
      <c r="M462" s="741"/>
      <c r="N462" s="723" t="str">
        <f>IF(I462="","",VLOOKUP(I462,記入シート1!$BO$2:$BP$49,2,FALSE))</f>
        <v/>
      </c>
      <c r="O462" s="741"/>
      <c r="P462" s="741"/>
      <c r="Q462" s="741"/>
      <c r="R462" s="716"/>
      <c r="S462" s="721"/>
      <c r="T462" s="715"/>
      <c r="U462" s="770"/>
      <c r="V462" s="771" t="s">
        <v>1833</v>
      </c>
      <c r="W462" s="772"/>
      <c r="X462" s="771" t="s">
        <v>1723</v>
      </c>
      <c r="Y462" s="772"/>
      <c r="Z462" s="771" t="s">
        <v>1833</v>
      </c>
      <c r="AA462" s="773"/>
      <c r="AB462" s="717"/>
      <c r="AC462" s="718"/>
      <c r="AD462" s="718"/>
      <c r="AE462" s="718"/>
      <c r="AF462" s="718"/>
      <c r="AG462" s="718"/>
      <c r="AH462" s="718"/>
      <c r="AI462" s="719"/>
      <c r="AJ462" s="715"/>
      <c r="AK462" s="723" t="str">
        <f t="shared" si="21"/>
        <v/>
      </c>
      <c r="AL462" s="720"/>
      <c r="AM462" s="720"/>
      <c r="AN462" s="720"/>
      <c r="AO462" s="720"/>
      <c r="AP462" s="715"/>
      <c r="AQ462" s="715"/>
      <c r="AR462" s="715"/>
      <c r="AS462" s="715"/>
      <c r="AT462" s="741"/>
      <c r="AU462" s="741"/>
      <c r="AV462" s="742"/>
      <c r="AW462" s="743"/>
      <c r="AX462" s="742"/>
      <c r="AY462" s="743"/>
      <c r="AZ462" s="721"/>
      <c r="BA462" s="721"/>
      <c r="BB462" s="742"/>
      <c r="BC462" s="743"/>
      <c r="BD462" s="742"/>
      <c r="BE462" s="743"/>
      <c r="BF462" s="721"/>
      <c r="BG462" s="721"/>
      <c r="BH462" s="715"/>
      <c r="BI462" s="721"/>
      <c r="BJ462" s="721"/>
      <c r="BK462" s="721"/>
      <c r="BL462" s="721"/>
      <c r="BM462" s="715"/>
      <c r="BN462" s="721"/>
      <c r="BO462" s="721"/>
      <c r="BP462" s="721"/>
      <c r="BQ462" s="856"/>
      <c r="BR462" s="856"/>
    </row>
    <row r="463" spans="1:70" ht="30" customHeight="1">
      <c r="A463" s="640">
        <v>455</v>
      </c>
      <c r="B463" s="721"/>
      <c r="C463" s="721"/>
      <c r="D463" s="721"/>
      <c r="E463" s="744"/>
      <c r="F463" s="959" t="str">
        <f t="shared" si="22"/>
        <v/>
      </c>
      <c r="G463" s="960" t="str">
        <f t="shared" si="23"/>
        <v/>
      </c>
      <c r="H463" s="715"/>
      <c r="I463" s="715"/>
      <c r="J463" s="741"/>
      <c r="K463" s="741"/>
      <c r="L463" s="741"/>
      <c r="M463" s="741"/>
      <c r="N463" s="723" t="str">
        <f>IF(I463="","",VLOOKUP(I463,記入シート1!$BO$2:$BP$49,2,FALSE))</f>
        <v/>
      </c>
      <c r="O463" s="741"/>
      <c r="P463" s="741"/>
      <c r="Q463" s="741"/>
      <c r="R463" s="716"/>
      <c r="S463" s="721"/>
      <c r="T463" s="715"/>
      <c r="U463" s="770"/>
      <c r="V463" s="771" t="s">
        <v>1833</v>
      </c>
      <c r="W463" s="772"/>
      <c r="X463" s="771" t="s">
        <v>1723</v>
      </c>
      <c r="Y463" s="772"/>
      <c r="Z463" s="771" t="s">
        <v>1833</v>
      </c>
      <c r="AA463" s="773"/>
      <c r="AB463" s="717"/>
      <c r="AC463" s="718"/>
      <c r="AD463" s="718"/>
      <c r="AE463" s="718"/>
      <c r="AF463" s="718"/>
      <c r="AG463" s="718"/>
      <c r="AH463" s="718"/>
      <c r="AI463" s="719"/>
      <c r="AJ463" s="715"/>
      <c r="AK463" s="723" t="str">
        <f t="shared" si="21"/>
        <v/>
      </c>
      <c r="AL463" s="720"/>
      <c r="AM463" s="720"/>
      <c r="AN463" s="720"/>
      <c r="AO463" s="720"/>
      <c r="AP463" s="715"/>
      <c r="AQ463" s="715"/>
      <c r="AR463" s="715"/>
      <c r="AS463" s="715"/>
      <c r="AT463" s="741"/>
      <c r="AU463" s="741"/>
      <c r="AV463" s="742"/>
      <c r="AW463" s="743"/>
      <c r="AX463" s="742"/>
      <c r="AY463" s="743"/>
      <c r="AZ463" s="721"/>
      <c r="BA463" s="721"/>
      <c r="BB463" s="742"/>
      <c r="BC463" s="743"/>
      <c r="BD463" s="742"/>
      <c r="BE463" s="743"/>
      <c r="BF463" s="721"/>
      <c r="BG463" s="721"/>
      <c r="BH463" s="715"/>
      <c r="BI463" s="721"/>
      <c r="BJ463" s="721"/>
      <c r="BK463" s="721"/>
      <c r="BL463" s="721"/>
      <c r="BM463" s="715"/>
      <c r="BN463" s="721"/>
      <c r="BO463" s="721"/>
      <c r="BP463" s="721"/>
      <c r="BQ463" s="856"/>
      <c r="BR463" s="856"/>
    </row>
    <row r="464" spans="1:70" ht="30" customHeight="1">
      <c r="A464" s="640">
        <v>456</v>
      </c>
      <c r="B464" s="721"/>
      <c r="C464" s="721"/>
      <c r="D464" s="721"/>
      <c r="E464" s="744"/>
      <c r="F464" s="959" t="str">
        <f t="shared" si="22"/>
        <v/>
      </c>
      <c r="G464" s="960" t="str">
        <f t="shared" si="23"/>
        <v/>
      </c>
      <c r="H464" s="715"/>
      <c r="I464" s="715"/>
      <c r="J464" s="741"/>
      <c r="K464" s="741"/>
      <c r="L464" s="741"/>
      <c r="M464" s="741"/>
      <c r="N464" s="723" t="str">
        <f>IF(I464="","",VLOOKUP(I464,記入シート1!$BO$2:$BP$49,2,FALSE))</f>
        <v/>
      </c>
      <c r="O464" s="741"/>
      <c r="P464" s="741"/>
      <c r="Q464" s="741"/>
      <c r="R464" s="716"/>
      <c r="S464" s="721"/>
      <c r="T464" s="715"/>
      <c r="U464" s="770"/>
      <c r="V464" s="771" t="s">
        <v>1833</v>
      </c>
      <c r="W464" s="772"/>
      <c r="X464" s="771" t="s">
        <v>1723</v>
      </c>
      <c r="Y464" s="772"/>
      <c r="Z464" s="771" t="s">
        <v>1833</v>
      </c>
      <c r="AA464" s="773"/>
      <c r="AB464" s="717"/>
      <c r="AC464" s="718"/>
      <c r="AD464" s="718"/>
      <c r="AE464" s="718"/>
      <c r="AF464" s="718"/>
      <c r="AG464" s="718"/>
      <c r="AH464" s="718"/>
      <c r="AI464" s="719"/>
      <c r="AJ464" s="715"/>
      <c r="AK464" s="723" t="str">
        <f t="shared" si="21"/>
        <v/>
      </c>
      <c r="AL464" s="720"/>
      <c r="AM464" s="720"/>
      <c r="AN464" s="720"/>
      <c r="AO464" s="720"/>
      <c r="AP464" s="715"/>
      <c r="AQ464" s="715"/>
      <c r="AR464" s="715"/>
      <c r="AS464" s="715"/>
      <c r="AT464" s="741"/>
      <c r="AU464" s="741"/>
      <c r="AV464" s="742"/>
      <c r="AW464" s="743"/>
      <c r="AX464" s="742"/>
      <c r="AY464" s="743"/>
      <c r="AZ464" s="721"/>
      <c r="BA464" s="721"/>
      <c r="BB464" s="742"/>
      <c r="BC464" s="743"/>
      <c r="BD464" s="742"/>
      <c r="BE464" s="743"/>
      <c r="BF464" s="721"/>
      <c r="BG464" s="721"/>
      <c r="BH464" s="715"/>
      <c r="BI464" s="721"/>
      <c r="BJ464" s="721"/>
      <c r="BK464" s="721"/>
      <c r="BL464" s="721"/>
      <c r="BM464" s="715"/>
      <c r="BN464" s="721"/>
      <c r="BO464" s="721"/>
      <c r="BP464" s="721"/>
      <c r="BQ464" s="856"/>
      <c r="BR464" s="856"/>
    </row>
    <row r="465" spans="1:70" ht="30" customHeight="1">
      <c r="A465" s="640">
        <v>457</v>
      </c>
      <c r="B465" s="721"/>
      <c r="C465" s="721"/>
      <c r="D465" s="721"/>
      <c r="E465" s="744"/>
      <c r="F465" s="959" t="str">
        <f t="shared" si="22"/>
        <v/>
      </c>
      <c r="G465" s="960" t="str">
        <f t="shared" si="23"/>
        <v/>
      </c>
      <c r="H465" s="715"/>
      <c r="I465" s="715"/>
      <c r="J465" s="741"/>
      <c r="K465" s="741"/>
      <c r="L465" s="741"/>
      <c r="M465" s="741"/>
      <c r="N465" s="723" t="str">
        <f>IF(I465="","",VLOOKUP(I465,記入シート1!$BO$2:$BP$49,2,FALSE))</f>
        <v/>
      </c>
      <c r="O465" s="741"/>
      <c r="P465" s="741"/>
      <c r="Q465" s="741"/>
      <c r="R465" s="716"/>
      <c r="S465" s="721"/>
      <c r="T465" s="715"/>
      <c r="U465" s="770"/>
      <c r="V465" s="771" t="s">
        <v>1833</v>
      </c>
      <c r="W465" s="772"/>
      <c r="X465" s="771" t="s">
        <v>1723</v>
      </c>
      <c r="Y465" s="772"/>
      <c r="Z465" s="771" t="s">
        <v>1833</v>
      </c>
      <c r="AA465" s="773"/>
      <c r="AB465" s="717"/>
      <c r="AC465" s="718"/>
      <c r="AD465" s="718"/>
      <c r="AE465" s="718"/>
      <c r="AF465" s="718"/>
      <c r="AG465" s="718"/>
      <c r="AH465" s="718"/>
      <c r="AI465" s="719"/>
      <c r="AJ465" s="715"/>
      <c r="AK465" s="723" t="str">
        <f t="shared" ref="AK465:AK508" si="24">IF(B465="","",AK$9)</f>
        <v/>
      </c>
      <c r="AL465" s="720"/>
      <c r="AM465" s="720"/>
      <c r="AN465" s="720"/>
      <c r="AO465" s="720"/>
      <c r="AP465" s="715"/>
      <c r="AQ465" s="715"/>
      <c r="AR465" s="715"/>
      <c r="AS465" s="715"/>
      <c r="AT465" s="741"/>
      <c r="AU465" s="741"/>
      <c r="AV465" s="742"/>
      <c r="AW465" s="743"/>
      <c r="AX465" s="742"/>
      <c r="AY465" s="743"/>
      <c r="AZ465" s="721"/>
      <c r="BA465" s="721"/>
      <c r="BB465" s="742"/>
      <c r="BC465" s="743"/>
      <c r="BD465" s="742"/>
      <c r="BE465" s="743"/>
      <c r="BF465" s="721"/>
      <c r="BG465" s="721"/>
      <c r="BH465" s="715"/>
      <c r="BI465" s="721"/>
      <c r="BJ465" s="721"/>
      <c r="BK465" s="721"/>
      <c r="BL465" s="721"/>
      <c r="BM465" s="715"/>
      <c r="BN465" s="721"/>
      <c r="BO465" s="721"/>
      <c r="BP465" s="721"/>
      <c r="BQ465" s="856"/>
      <c r="BR465" s="856"/>
    </row>
    <row r="466" spans="1:70" ht="30" customHeight="1">
      <c r="A466" s="640">
        <v>458</v>
      </c>
      <c r="B466" s="721"/>
      <c r="C466" s="721"/>
      <c r="D466" s="721"/>
      <c r="E466" s="744"/>
      <c r="F466" s="959" t="str">
        <f t="shared" si="22"/>
        <v/>
      </c>
      <c r="G466" s="960" t="str">
        <f t="shared" si="23"/>
        <v/>
      </c>
      <c r="H466" s="715"/>
      <c r="I466" s="715"/>
      <c r="J466" s="741"/>
      <c r="K466" s="741"/>
      <c r="L466" s="741"/>
      <c r="M466" s="741"/>
      <c r="N466" s="723" t="str">
        <f>IF(I466="","",VLOOKUP(I466,記入シート1!$BO$2:$BP$49,2,FALSE))</f>
        <v/>
      </c>
      <c r="O466" s="741"/>
      <c r="P466" s="741"/>
      <c r="Q466" s="741"/>
      <c r="R466" s="716"/>
      <c r="S466" s="721"/>
      <c r="T466" s="715"/>
      <c r="U466" s="770"/>
      <c r="V466" s="771" t="s">
        <v>1833</v>
      </c>
      <c r="W466" s="772"/>
      <c r="X466" s="771" t="s">
        <v>1723</v>
      </c>
      <c r="Y466" s="772"/>
      <c r="Z466" s="771" t="s">
        <v>1833</v>
      </c>
      <c r="AA466" s="773"/>
      <c r="AB466" s="717"/>
      <c r="AC466" s="718"/>
      <c r="AD466" s="718"/>
      <c r="AE466" s="718"/>
      <c r="AF466" s="718"/>
      <c r="AG466" s="718"/>
      <c r="AH466" s="718"/>
      <c r="AI466" s="719"/>
      <c r="AJ466" s="715"/>
      <c r="AK466" s="723" t="str">
        <f t="shared" si="24"/>
        <v/>
      </c>
      <c r="AL466" s="720"/>
      <c r="AM466" s="720"/>
      <c r="AN466" s="720"/>
      <c r="AO466" s="720"/>
      <c r="AP466" s="715"/>
      <c r="AQ466" s="715"/>
      <c r="AR466" s="715"/>
      <c r="AS466" s="715"/>
      <c r="AT466" s="741"/>
      <c r="AU466" s="741"/>
      <c r="AV466" s="742"/>
      <c r="AW466" s="743"/>
      <c r="AX466" s="742"/>
      <c r="AY466" s="743"/>
      <c r="AZ466" s="721"/>
      <c r="BA466" s="721"/>
      <c r="BB466" s="742"/>
      <c r="BC466" s="743"/>
      <c r="BD466" s="742"/>
      <c r="BE466" s="743"/>
      <c r="BF466" s="721"/>
      <c r="BG466" s="721"/>
      <c r="BH466" s="715"/>
      <c r="BI466" s="721"/>
      <c r="BJ466" s="721"/>
      <c r="BK466" s="721"/>
      <c r="BL466" s="721"/>
      <c r="BM466" s="715"/>
      <c r="BN466" s="721"/>
      <c r="BO466" s="721"/>
      <c r="BP466" s="721"/>
      <c r="BQ466" s="856"/>
      <c r="BR466" s="856"/>
    </row>
    <row r="467" spans="1:70" ht="30" customHeight="1">
      <c r="A467" s="640">
        <v>459</v>
      </c>
      <c r="B467" s="721"/>
      <c r="C467" s="721"/>
      <c r="D467" s="721"/>
      <c r="E467" s="744"/>
      <c r="F467" s="959" t="str">
        <f t="shared" si="22"/>
        <v/>
      </c>
      <c r="G467" s="960" t="str">
        <f t="shared" si="23"/>
        <v/>
      </c>
      <c r="H467" s="715"/>
      <c r="I467" s="715"/>
      <c r="J467" s="741"/>
      <c r="K467" s="741"/>
      <c r="L467" s="741"/>
      <c r="M467" s="741"/>
      <c r="N467" s="723" t="str">
        <f>IF(I467="","",VLOOKUP(I467,記入シート1!$BO$2:$BP$49,2,FALSE))</f>
        <v/>
      </c>
      <c r="O467" s="741"/>
      <c r="P467" s="741"/>
      <c r="Q467" s="741"/>
      <c r="R467" s="716"/>
      <c r="S467" s="721"/>
      <c r="T467" s="715"/>
      <c r="U467" s="770"/>
      <c r="V467" s="771" t="s">
        <v>1833</v>
      </c>
      <c r="W467" s="772"/>
      <c r="X467" s="771" t="s">
        <v>1723</v>
      </c>
      <c r="Y467" s="772"/>
      <c r="Z467" s="771" t="s">
        <v>1833</v>
      </c>
      <c r="AA467" s="773"/>
      <c r="AB467" s="717"/>
      <c r="AC467" s="718"/>
      <c r="AD467" s="718"/>
      <c r="AE467" s="718"/>
      <c r="AF467" s="718"/>
      <c r="AG467" s="718"/>
      <c r="AH467" s="718"/>
      <c r="AI467" s="719"/>
      <c r="AJ467" s="715"/>
      <c r="AK467" s="723" t="str">
        <f t="shared" si="24"/>
        <v/>
      </c>
      <c r="AL467" s="720"/>
      <c r="AM467" s="720"/>
      <c r="AN467" s="720"/>
      <c r="AO467" s="720"/>
      <c r="AP467" s="715"/>
      <c r="AQ467" s="715"/>
      <c r="AR467" s="715"/>
      <c r="AS467" s="715"/>
      <c r="AT467" s="741"/>
      <c r="AU467" s="741"/>
      <c r="AV467" s="742"/>
      <c r="AW467" s="743"/>
      <c r="AX467" s="742"/>
      <c r="AY467" s="743"/>
      <c r="AZ467" s="721"/>
      <c r="BA467" s="721"/>
      <c r="BB467" s="742"/>
      <c r="BC467" s="743"/>
      <c r="BD467" s="742"/>
      <c r="BE467" s="743"/>
      <c r="BF467" s="721"/>
      <c r="BG467" s="721"/>
      <c r="BH467" s="715"/>
      <c r="BI467" s="721"/>
      <c r="BJ467" s="721"/>
      <c r="BK467" s="721"/>
      <c r="BL467" s="721"/>
      <c r="BM467" s="715"/>
      <c r="BN467" s="721"/>
      <c r="BO467" s="721"/>
      <c r="BP467" s="721"/>
      <c r="BQ467" s="856"/>
      <c r="BR467" s="856"/>
    </row>
    <row r="468" spans="1:70" ht="30" customHeight="1">
      <c r="A468" s="640">
        <v>460</v>
      </c>
      <c r="B468" s="721"/>
      <c r="C468" s="721"/>
      <c r="D468" s="721"/>
      <c r="E468" s="744"/>
      <c r="F468" s="959" t="str">
        <f t="shared" si="22"/>
        <v/>
      </c>
      <c r="G468" s="960" t="str">
        <f t="shared" si="23"/>
        <v/>
      </c>
      <c r="H468" s="715"/>
      <c r="I468" s="715"/>
      <c r="J468" s="741"/>
      <c r="K468" s="741"/>
      <c r="L468" s="741"/>
      <c r="M468" s="741"/>
      <c r="N468" s="723" t="str">
        <f>IF(I468="","",VLOOKUP(I468,記入シート1!$BO$2:$BP$49,2,FALSE))</f>
        <v/>
      </c>
      <c r="O468" s="741"/>
      <c r="P468" s="741"/>
      <c r="Q468" s="741"/>
      <c r="R468" s="716"/>
      <c r="S468" s="721"/>
      <c r="T468" s="715"/>
      <c r="U468" s="770"/>
      <c r="V468" s="771" t="s">
        <v>1833</v>
      </c>
      <c r="W468" s="772"/>
      <c r="X468" s="771" t="s">
        <v>1723</v>
      </c>
      <c r="Y468" s="772"/>
      <c r="Z468" s="771" t="s">
        <v>1833</v>
      </c>
      <c r="AA468" s="773"/>
      <c r="AB468" s="717"/>
      <c r="AC468" s="718"/>
      <c r="AD468" s="718"/>
      <c r="AE468" s="718"/>
      <c r="AF468" s="718"/>
      <c r="AG468" s="718"/>
      <c r="AH468" s="718"/>
      <c r="AI468" s="719"/>
      <c r="AJ468" s="715"/>
      <c r="AK468" s="723" t="str">
        <f t="shared" si="24"/>
        <v/>
      </c>
      <c r="AL468" s="720"/>
      <c r="AM468" s="720"/>
      <c r="AN468" s="720"/>
      <c r="AO468" s="720"/>
      <c r="AP468" s="715"/>
      <c r="AQ468" s="715"/>
      <c r="AR468" s="715"/>
      <c r="AS468" s="715"/>
      <c r="AT468" s="741"/>
      <c r="AU468" s="741"/>
      <c r="AV468" s="742"/>
      <c r="AW468" s="743"/>
      <c r="AX468" s="742"/>
      <c r="AY468" s="743"/>
      <c r="AZ468" s="721"/>
      <c r="BA468" s="721"/>
      <c r="BB468" s="742"/>
      <c r="BC468" s="743"/>
      <c r="BD468" s="742"/>
      <c r="BE468" s="743"/>
      <c r="BF468" s="721"/>
      <c r="BG468" s="721"/>
      <c r="BH468" s="715"/>
      <c r="BI468" s="721"/>
      <c r="BJ468" s="721"/>
      <c r="BK468" s="721"/>
      <c r="BL468" s="721"/>
      <c r="BM468" s="715"/>
      <c r="BN468" s="721"/>
      <c r="BO468" s="721"/>
      <c r="BP468" s="721"/>
      <c r="BQ468" s="856"/>
      <c r="BR468" s="856"/>
    </row>
    <row r="469" spans="1:70" ht="30" customHeight="1">
      <c r="A469" s="640">
        <v>461</v>
      </c>
      <c r="B469" s="721"/>
      <c r="C469" s="721"/>
      <c r="D469" s="721"/>
      <c r="E469" s="744"/>
      <c r="F469" s="959" t="str">
        <f t="shared" si="22"/>
        <v/>
      </c>
      <c r="G469" s="960" t="str">
        <f t="shared" si="23"/>
        <v/>
      </c>
      <c r="H469" s="715"/>
      <c r="I469" s="715"/>
      <c r="J469" s="741"/>
      <c r="K469" s="741"/>
      <c r="L469" s="741"/>
      <c r="M469" s="741"/>
      <c r="N469" s="723" t="str">
        <f>IF(I469="","",VLOOKUP(I469,記入シート1!$BO$2:$BP$49,2,FALSE))</f>
        <v/>
      </c>
      <c r="O469" s="741"/>
      <c r="P469" s="741"/>
      <c r="Q469" s="741"/>
      <c r="R469" s="716"/>
      <c r="S469" s="721"/>
      <c r="T469" s="715"/>
      <c r="U469" s="770"/>
      <c r="V469" s="771" t="s">
        <v>1833</v>
      </c>
      <c r="W469" s="772"/>
      <c r="X469" s="771" t="s">
        <v>1723</v>
      </c>
      <c r="Y469" s="772"/>
      <c r="Z469" s="771" t="s">
        <v>1833</v>
      </c>
      <c r="AA469" s="773"/>
      <c r="AB469" s="717"/>
      <c r="AC469" s="718"/>
      <c r="AD469" s="718"/>
      <c r="AE469" s="718"/>
      <c r="AF469" s="718"/>
      <c r="AG469" s="718"/>
      <c r="AH469" s="718"/>
      <c r="AI469" s="719"/>
      <c r="AJ469" s="715"/>
      <c r="AK469" s="723" t="str">
        <f t="shared" si="24"/>
        <v/>
      </c>
      <c r="AL469" s="720"/>
      <c r="AM469" s="720"/>
      <c r="AN469" s="720"/>
      <c r="AO469" s="720"/>
      <c r="AP469" s="715"/>
      <c r="AQ469" s="715"/>
      <c r="AR469" s="715"/>
      <c r="AS469" s="715"/>
      <c r="AT469" s="741"/>
      <c r="AU469" s="741"/>
      <c r="AV469" s="742"/>
      <c r="AW469" s="743"/>
      <c r="AX469" s="742"/>
      <c r="AY469" s="743"/>
      <c r="AZ469" s="721"/>
      <c r="BA469" s="721"/>
      <c r="BB469" s="742"/>
      <c r="BC469" s="743"/>
      <c r="BD469" s="742"/>
      <c r="BE469" s="743"/>
      <c r="BF469" s="721"/>
      <c r="BG469" s="721"/>
      <c r="BH469" s="715"/>
      <c r="BI469" s="721"/>
      <c r="BJ469" s="721"/>
      <c r="BK469" s="721"/>
      <c r="BL469" s="721"/>
      <c r="BM469" s="715"/>
      <c r="BN469" s="721"/>
      <c r="BO469" s="721"/>
      <c r="BP469" s="721"/>
      <c r="BQ469" s="856"/>
      <c r="BR469" s="856"/>
    </row>
    <row r="470" spans="1:70" ht="30" customHeight="1">
      <c r="A470" s="640">
        <v>462</v>
      </c>
      <c r="B470" s="721"/>
      <c r="C470" s="721"/>
      <c r="D470" s="721"/>
      <c r="E470" s="744"/>
      <c r="F470" s="959" t="str">
        <f t="shared" si="22"/>
        <v/>
      </c>
      <c r="G470" s="960" t="str">
        <f t="shared" si="23"/>
        <v/>
      </c>
      <c r="H470" s="715"/>
      <c r="I470" s="715"/>
      <c r="J470" s="741"/>
      <c r="K470" s="741"/>
      <c r="L470" s="741"/>
      <c r="M470" s="741"/>
      <c r="N470" s="723" t="str">
        <f>IF(I470="","",VLOOKUP(I470,記入シート1!$BO$2:$BP$49,2,FALSE))</f>
        <v/>
      </c>
      <c r="O470" s="741"/>
      <c r="P470" s="741"/>
      <c r="Q470" s="741"/>
      <c r="R470" s="716"/>
      <c r="S470" s="721"/>
      <c r="T470" s="715"/>
      <c r="U470" s="770"/>
      <c r="V470" s="771" t="s">
        <v>1833</v>
      </c>
      <c r="W470" s="772"/>
      <c r="X470" s="771" t="s">
        <v>1723</v>
      </c>
      <c r="Y470" s="772"/>
      <c r="Z470" s="771" t="s">
        <v>1833</v>
      </c>
      <c r="AA470" s="773"/>
      <c r="AB470" s="717"/>
      <c r="AC470" s="718"/>
      <c r="AD470" s="718"/>
      <c r="AE470" s="718"/>
      <c r="AF470" s="718"/>
      <c r="AG470" s="718"/>
      <c r="AH470" s="718"/>
      <c r="AI470" s="719"/>
      <c r="AJ470" s="715"/>
      <c r="AK470" s="723" t="str">
        <f t="shared" si="24"/>
        <v/>
      </c>
      <c r="AL470" s="720"/>
      <c r="AM470" s="720"/>
      <c r="AN470" s="720"/>
      <c r="AO470" s="720"/>
      <c r="AP470" s="715"/>
      <c r="AQ470" s="715"/>
      <c r="AR470" s="715"/>
      <c r="AS470" s="715"/>
      <c r="AT470" s="741"/>
      <c r="AU470" s="741"/>
      <c r="AV470" s="742"/>
      <c r="AW470" s="743"/>
      <c r="AX470" s="742"/>
      <c r="AY470" s="743"/>
      <c r="AZ470" s="721"/>
      <c r="BA470" s="721"/>
      <c r="BB470" s="742"/>
      <c r="BC470" s="743"/>
      <c r="BD470" s="742"/>
      <c r="BE470" s="743"/>
      <c r="BF470" s="721"/>
      <c r="BG470" s="721"/>
      <c r="BH470" s="715"/>
      <c r="BI470" s="721"/>
      <c r="BJ470" s="721"/>
      <c r="BK470" s="721"/>
      <c r="BL470" s="721"/>
      <c r="BM470" s="715"/>
      <c r="BN470" s="721"/>
      <c r="BO470" s="721"/>
      <c r="BP470" s="721"/>
      <c r="BQ470" s="856"/>
      <c r="BR470" s="856"/>
    </row>
    <row r="471" spans="1:70" ht="30" customHeight="1">
      <c r="A471" s="640">
        <v>463</v>
      </c>
      <c r="B471" s="721"/>
      <c r="C471" s="721"/>
      <c r="D471" s="721"/>
      <c r="E471" s="744"/>
      <c r="F471" s="959" t="str">
        <f t="shared" si="22"/>
        <v/>
      </c>
      <c r="G471" s="960" t="str">
        <f t="shared" si="23"/>
        <v/>
      </c>
      <c r="H471" s="715"/>
      <c r="I471" s="715"/>
      <c r="J471" s="741"/>
      <c r="K471" s="741"/>
      <c r="L471" s="741"/>
      <c r="M471" s="741"/>
      <c r="N471" s="723" t="str">
        <f>IF(I471="","",VLOOKUP(I471,記入シート1!$BO$2:$BP$49,2,FALSE))</f>
        <v/>
      </c>
      <c r="O471" s="741"/>
      <c r="P471" s="741"/>
      <c r="Q471" s="741"/>
      <c r="R471" s="716"/>
      <c r="S471" s="721"/>
      <c r="T471" s="715"/>
      <c r="U471" s="770"/>
      <c r="V471" s="771" t="s">
        <v>1833</v>
      </c>
      <c r="W471" s="772"/>
      <c r="X471" s="771" t="s">
        <v>1723</v>
      </c>
      <c r="Y471" s="772"/>
      <c r="Z471" s="771" t="s">
        <v>1833</v>
      </c>
      <c r="AA471" s="773"/>
      <c r="AB471" s="717"/>
      <c r="AC471" s="718"/>
      <c r="AD471" s="718"/>
      <c r="AE471" s="718"/>
      <c r="AF471" s="718"/>
      <c r="AG471" s="718"/>
      <c r="AH471" s="718"/>
      <c r="AI471" s="719"/>
      <c r="AJ471" s="715"/>
      <c r="AK471" s="723" t="str">
        <f t="shared" si="24"/>
        <v/>
      </c>
      <c r="AL471" s="720"/>
      <c r="AM471" s="720"/>
      <c r="AN471" s="720"/>
      <c r="AO471" s="720"/>
      <c r="AP471" s="715"/>
      <c r="AQ471" s="715"/>
      <c r="AR471" s="715"/>
      <c r="AS471" s="715"/>
      <c r="AT471" s="741"/>
      <c r="AU471" s="741"/>
      <c r="AV471" s="742"/>
      <c r="AW471" s="743"/>
      <c r="AX471" s="742"/>
      <c r="AY471" s="743"/>
      <c r="AZ471" s="721"/>
      <c r="BA471" s="721"/>
      <c r="BB471" s="742"/>
      <c r="BC471" s="743"/>
      <c r="BD471" s="742"/>
      <c r="BE471" s="743"/>
      <c r="BF471" s="721"/>
      <c r="BG471" s="721"/>
      <c r="BH471" s="715"/>
      <c r="BI471" s="721"/>
      <c r="BJ471" s="721"/>
      <c r="BK471" s="721"/>
      <c r="BL471" s="721"/>
      <c r="BM471" s="715"/>
      <c r="BN471" s="721"/>
      <c r="BO471" s="721"/>
      <c r="BP471" s="721"/>
      <c r="BQ471" s="856"/>
      <c r="BR471" s="856"/>
    </row>
    <row r="472" spans="1:70" ht="30" customHeight="1">
      <c r="A472" s="640">
        <v>464</v>
      </c>
      <c r="B472" s="721"/>
      <c r="C472" s="721"/>
      <c r="D472" s="721"/>
      <c r="E472" s="744"/>
      <c r="F472" s="959" t="str">
        <f t="shared" si="22"/>
        <v/>
      </c>
      <c r="G472" s="960" t="str">
        <f t="shared" si="23"/>
        <v/>
      </c>
      <c r="H472" s="715"/>
      <c r="I472" s="715"/>
      <c r="J472" s="741"/>
      <c r="K472" s="741"/>
      <c r="L472" s="741"/>
      <c r="M472" s="741"/>
      <c r="N472" s="723" t="str">
        <f>IF(I472="","",VLOOKUP(I472,記入シート1!$BO$2:$BP$49,2,FALSE))</f>
        <v/>
      </c>
      <c r="O472" s="741"/>
      <c r="P472" s="741"/>
      <c r="Q472" s="741"/>
      <c r="R472" s="716"/>
      <c r="S472" s="721"/>
      <c r="T472" s="715"/>
      <c r="U472" s="770"/>
      <c r="V472" s="771" t="s">
        <v>1833</v>
      </c>
      <c r="W472" s="772"/>
      <c r="X472" s="771" t="s">
        <v>1723</v>
      </c>
      <c r="Y472" s="772"/>
      <c r="Z472" s="771" t="s">
        <v>1833</v>
      </c>
      <c r="AA472" s="773"/>
      <c r="AB472" s="717"/>
      <c r="AC472" s="718"/>
      <c r="AD472" s="718"/>
      <c r="AE472" s="718"/>
      <c r="AF472" s="718"/>
      <c r="AG472" s="718"/>
      <c r="AH472" s="718"/>
      <c r="AI472" s="719"/>
      <c r="AJ472" s="715"/>
      <c r="AK472" s="723" t="str">
        <f t="shared" si="24"/>
        <v/>
      </c>
      <c r="AL472" s="720"/>
      <c r="AM472" s="720"/>
      <c r="AN472" s="720"/>
      <c r="AO472" s="720"/>
      <c r="AP472" s="715"/>
      <c r="AQ472" s="715"/>
      <c r="AR472" s="715"/>
      <c r="AS472" s="715"/>
      <c r="AT472" s="741"/>
      <c r="AU472" s="741"/>
      <c r="AV472" s="742"/>
      <c r="AW472" s="743"/>
      <c r="AX472" s="742"/>
      <c r="AY472" s="743"/>
      <c r="AZ472" s="721"/>
      <c r="BA472" s="721"/>
      <c r="BB472" s="742"/>
      <c r="BC472" s="743"/>
      <c r="BD472" s="742"/>
      <c r="BE472" s="743"/>
      <c r="BF472" s="721"/>
      <c r="BG472" s="721"/>
      <c r="BH472" s="715"/>
      <c r="BI472" s="721"/>
      <c r="BJ472" s="721"/>
      <c r="BK472" s="721"/>
      <c r="BL472" s="721"/>
      <c r="BM472" s="715"/>
      <c r="BN472" s="721"/>
      <c r="BO472" s="721"/>
      <c r="BP472" s="721"/>
      <c r="BQ472" s="856"/>
      <c r="BR472" s="856"/>
    </row>
    <row r="473" spans="1:70" ht="30" customHeight="1">
      <c r="A473" s="640">
        <v>465</v>
      </c>
      <c r="B473" s="721"/>
      <c r="C473" s="721"/>
      <c r="D473" s="721"/>
      <c r="E473" s="744"/>
      <c r="F473" s="959" t="str">
        <f t="shared" si="22"/>
        <v/>
      </c>
      <c r="G473" s="960" t="str">
        <f t="shared" si="23"/>
        <v/>
      </c>
      <c r="H473" s="715"/>
      <c r="I473" s="715"/>
      <c r="J473" s="741"/>
      <c r="K473" s="741"/>
      <c r="L473" s="741"/>
      <c r="M473" s="741"/>
      <c r="N473" s="723" t="str">
        <f>IF(I473="","",VLOOKUP(I473,記入シート1!$BO$2:$BP$49,2,FALSE))</f>
        <v/>
      </c>
      <c r="O473" s="741"/>
      <c r="P473" s="741"/>
      <c r="Q473" s="741"/>
      <c r="R473" s="716"/>
      <c r="S473" s="721"/>
      <c r="T473" s="715"/>
      <c r="U473" s="770"/>
      <c r="V473" s="771" t="s">
        <v>1833</v>
      </c>
      <c r="W473" s="772"/>
      <c r="X473" s="771" t="s">
        <v>1723</v>
      </c>
      <c r="Y473" s="772"/>
      <c r="Z473" s="771" t="s">
        <v>1833</v>
      </c>
      <c r="AA473" s="773"/>
      <c r="AB473" s="717"/>
      <c r="AC473" s="718"/>
      <c r="AD473" s="718"/>
      <c r="AE473" s="718"/>
      <c r="AF473" s="718"/>
      <c r="AG473" s="718"/>
      <c r="AH473" s="718"/>
      <c r="AI473" s="719"/>
      <c r="AJ473" s="715"/>
      <c r="AK473" s="723" t="str">
        <f t="shared" si="24"/>
        <v/>
      </c>
      <c r="AL473" s="720"/>
      <c r="AM473" s="720"/>
      <c r="AN473" s="720"/>
      <c r="AO473" s="720"/>
      <c r="AP473" s="715"/>
      <c r="AQ473" s="715"/>
      <c r="AR473" s="715"/>
      <c r="AS473" s="715"/>
      <c r="AT473" s="741"/>
      <c r="AU473" s="741"/>
      <c r="AV473" s="742"/>
      <c r="AW473" s="743"/>
      <c r="AX473" s="742"/>
      <c r="AY473" s="743"/>
      <c r="AZ473" s="721"/>
      <c r="BA473" s="721"/>
      <c r="BB473" s="742"/>
      <c r="BC473" s="743"/>
      <c r="BD473" s="742"/>
      <c r="BE473" s="743"/>
      <c r="BF473" s="721"/>
      <c r="BG473" s="721"/>
      <c r="BH473" s="715"/>
      <c r="BI473" s="721"/>
      <c r="BJ473" s="721"/>
      <c r="BK473" s="721"/>
      <c r="BL473" s="721"/>
      <c r="BM473" s="715"/>
      <c r="BN473" s="721"/>
      <c r="BO473" s="721"/>
      <c r="BP473" s="721"/>
      <c r="BQ473" s="856"/>
      <c r="BR473" s="856"/>
    </row>
    <row r="474" spans="1:70" ht="30" customHeight="1">
      <c r="A474" s="640">
        <v>466</v>
      </c>
      <c r="B474" s="721"/>
      <c r="C474" s="721"/>
      <c r="D474" s="721"/>
      <c r="E474" s="744"/>
      <c r="F474" s="959" t="str">
        <f t="shared" si="22"/>
        <v/>
      </c>
      <c r="G474" s="960" t="str">
        <f t="shared" si="23"/>
        <v/>
      </c>
      <c r="H474" s="715"/>
      <c r="I474" s="715"/>
      <c r="J474" s="741"/>
      <c r="K474" s="741"/>
      <c r="L474" s="741"/>
      <c r="M474" s="741"/>
      <c r="N474" s="723" t="str">
        <f>IF(I474="","",VLOOKUP(I474,記入シート1!$BO$2:$BP$49,2,FALSE))</f>
        <v/>
      </c>
      <c r="O474" s="741"/>
      <c r="P474" s="741"/>
      <c r="Q474" s="741"/>
      <c r="R474" s="716"/>
      <c r="S474" s="721"/>
      <c r="T474" s="715"/>
      <c r="U474" s="770"/>
      <c r="V474" s="771" t="s">
        <v>1833</v>
      </c>
      <c r="W474" s="772"/>
      <c r="X474" s="771" t="s">
        <v>1723</v>
      </c>
      <c r="Y474" s="772"/>
      <c r="Z474" s="771" t="s">
        <v>1833</v>
      </c>
      <c r="AA474" s="773"/>
      <c r="AB474" s="717"/>
      <c r="AC474" s="718"/>
      <c r="AD474" s="718"/>
      <c r="AE474" s="718"/>
      <c r="AF474" s="718"/>
      <c r="AG474" s="718"/>
      <c r="AH474" s="718"/>
      <c r="AI474" s="719"/>
      <c r="AJ474" s="715"/>
      <c r="AK474" s="723" t="str">
        <f t="shared" si="24"/>
        <v/>
      </c>
      <c r="AL474" s="720"/>
      <c r="AM474" s="720"/>
      <c r="AN474" s="720"/>
      <c r="AO474" s="720"/>
      <c r="AP474" s="715"/>
      <c r="AQ474" s="715"/>
      <c r="AR474" s="715"/>
      <c r="AS474" s="715"/>
      <c r="AT474" s="741"/>
      <c r="AU474" s="741"/>
      <c r="AV474" s="742"/>
      <c r="AW474" s="743"/>
      <c r="AX474" s="742"/>
      <c r="AY474" s="743"/>
      <c r="AZ474" s="721"/>
      <c r="BA474" s="721"/>
      <c r="BB474" s="742"/>
      <c r="BC474" s="743"/>
      <c r="BD474" s="742"/>
      <c r="BE474" s="743"/>
      <c r="BF474" s="721"/>
      <c r="BG474" s="721"/>
      <c r="BH474" s="715"/>
      <c r="BI474" s="721"/>
      <c r="BJ474" s="721"/>
      <c r="BK474" s="721"/>
      <c r="BL474" s="721"/>
      <c r="BM474" s="715"/>
      <c r="BN474" s="721"/>
      <c r="BO474" s="721"/>
      <c r="BP474" s="721"/>
      <c r="BQ474" s="856"/>
      <c r="BR474" s="856"/>
    </row>
    <row r="475" spans="1:70" ht="30" customHeight="1">
      <c r="A475" s="640">
        <v>467</v>
      </c>
      <c r="B475" s="721"/>
      <c r="C475" s="721"/>
      <c r="D475" s="721"/>
      <c r="E475" s="744"/>
      <c r="F475" s="959" t="str">
        <f t="shared" si="22"/>
        <v/>
      </c>
      <c r="G475" s="960" t="str">
        <f t="shared" si="23"/>
        <v/>
      </c>
      <c r="H475" s="715"/>
      <c r="I475" s="715"/>
      <c r="J475" s="741"/>
      <c r="K475" s="741"/>
      <c r="L475" s="741"/>
      <c r="M475" s="741"/>
      <c r="N475" s="723" t="str">
        <f>IF(I475="","",VLOOKUP(I475,記入シート1!$BO$2:$BP$49,2,FALSE))</f>
        <v/>
      </c>
      <c r="O475" s="741"/>
      <c r="P475" s="741"/>
      <c r="Q475" s="741"/>
      <c r="R475" s="716"/>
      <c r="S475" s="721"/>
      <c r="T475" s="715"/>
      <c r="U475" s="770"/>
      <c r="V475" s="771" t="s">
        <v>1833</v>
      </c>
      <c r="W475" s="772"/>
      <c r="X475" s="771" t="s">
        <v>1723</v>
      </c>
      <c r="Y475" s="772"/>
      <c r="Z475" s="771" t="s">
        <v>1833</v>
      </c>
      <c r="AA475" s="773"/>
      <c r="AB475" s="717"/>
      <c r="AC475" s="718"/>
      <c r="AD475" s="718"/>
      <c r="AE475" s="718"/>
      <c r="AF475" s="718"/>
      <c r="AG475" s="718"/>
      <c r="AH475" s="718"/>
      <c r="AI475" s="719"/>
      <c r="AJ475" s="715"/>
      <c r="AK475" s="723" t="str">
        <f t="shared" si="24"/>
        <v/>
      </c>
      <c r="AL475" s="720"/>
      <c r="AM475" s="720"/>
      <c r="AN475" s="720"/>
      <c r="AO475" s="720"/>
      <c r="AP475" s="715"/>
      <c r="AQ475" s="715"/>
      <c r="AR475" s="715"/>
      <c r="AS475" s="715"/>
      <c r="AT475" s="741"/>
      <c r="AU475" s="741"/>
      <c r="AV475" s="742"/>
      <c r="AW475" s="743"/>
      <c r="AX475" s="742"/>
      <c r="AY475" s="743"/>
      <c r="AZ475" s="721"/>
      <c r="BA475" s="721"/>
      <c r="BB475" s="742"/>
      <c r="BC475" s="743"/>
      <c r="BD475" s="742"/>
      <c r="BE475" s="743"/>
      <c r="BF475" s="721"/>
      <c r="BG475" s="721"/>
      <c r="BH475" s="715"/>
      <c r="BI475" s="721"/>
      <c r="BJ475" s="721"/>
      <c r="BK475" s="721"/>
      <c r="BL475" s="721"/>
      <c r="BM475" s="715"/>
      <c r="BN475" s="721"/>
      <c r="BO475" s="721"/>
      <c r="BP475" s="721"/>
      <c r="BQ475" s="856"/>
      <c r="BR475" s="856"/>
    </row>
    <row r="476" spans="1:70" ht="30" customHeight="1">
      <c r="A476" s="640">
        <v>468</v>
      </c>
      <c r="B476" s="721"/>
      <c r="C476" s="721"/>
      <c r="D476" s="721"/>
      <c r="E476" s="744"/>
      <c r="F476" s="959" t="str">
        <f t="shared" si="22"/>
        <v/>
      </c>
      <c r="G476" s="960" t="str">
        <f t="shared" si="23"/>
        <v/>
      </c>
      <c r="H476" s="715"/>
      <c r="I476" s="715"/>
      <c r="J476" s="741"/>
      <c r="K476" s="741"/>
      <c r="L476" s="741"/>
      <c r="M476" s="741"/>
      <c r="N476" s="723" t="str">
        <f>IF(I476="","",VLOOKUP(I476,記入シート1!$BO$2:$BP$49,2,FALSE))</f>
        <v/>
      </c>
      <c r="O476" s="741"/>
      <c r="P476" s="741"/>
      <c r="Q476" s="741"/>
      <c r="R476" s="716"/>
      <c r="S476" s="721"/>
      <c r="T476" s="715"/>
      <c r="U476" s="770"/>
      <c r="V476" s="771" t="s">
        <v>1833</v>
      </c>
      <c r="W476" s="772"/>
      <c r="X476" s="771" t="s">
        <v>1723</v>
      </c>
      <c r="Y476" s="772"/>
      <c r="Z476" s="771" t="s">
        <v>1833</v>
      </c>
      <c r="AA476" s="773"/>
      <c r="AB476" s="717"/>
      <c r="AC476" s="718"/>
      <c r="AD476" s="718"/>
      <c r="AE476" s="718"/>
      <c r="AF476" s="718"/>
      <c r="AG476" s="718"/>
      <c r="AH476" s="718"/>
      <c r="AI476" s="719"/>
      <c r="AJ476" s="715"/>
      <c r="AK476" s="723" t="str">
        <f t="shared" si="24"/>
        <v/>
      </c>
      <c r="AL476" s="720"/>
      <c r="AM476" s="720"/>
      <c r="AN476" s="720"/>
      <c r="AO476" s="720"/>
      <c r="AP476" s="715"/>
      <c r="AQ476" s="715"/>
      <c r="AR476" s="715"/>
      <c r="AS476" s="715"/>
      <c r="AT476" s="741"/>
      <c r="AU476" s="741"/>
      <c r="AV476" s="742"/>
      <c r="AW476" s="743"/>
      <c r="AX476" s="742"/>
      <c r="AY476" s="743"/>
      <c r="AZ476" s="721"/>
      <c r="BA476" s="721"/>
      <c r="BB476" s="742"/>
      <c r="BC476" s="743"/>
      <c r="BD476" s="742"/>
      <c r="BE476" s="743"/>
      <c r="BF476" s="721"/>
      <c r="BG476" s="721"/>
      <c r="BH476" s="715"/>
      <c r="BI476" s="721"/>
      <c r="BJ476" s="721"/>
      <c r="BK476" s="721"/>
      <c r="BL476" s="721"/>
      <c r="BM476" s="715"/>
      <c r="BN476" s="721"/>
      <c r="BO476" s="721"/>
      <c r="BP476" s="721"/>
      <c r="BQ476" s="856"/>
      <c r="BR476" s="856"/>
    </row>
    <row r="477" spans="1:70" ht="30" customHeight="1">
      <c r="A477" s="640">
        <v>469</v>
      </c>
      <c r="B477" s="721"/>
      <c r="C477" s="721"/>
      <c r="D477" s="721"/>
      <c r="E477" s="744"/>
      <c r="F477" s="959" t="str">
        <f t="shared" si="22"/>
        <v/>
      </c>
      <c r="G477" s="960" t="str">
        <f t="shared" si="23"/>
        <v/>
      </c>
      <c r="H477" s="715"/>
      <c r="I477" s="715"/>
      <c r="J477" s="741"/>
      <c r="K477" s="741"/>
      <c r="L477" s="741"/>
      <c r="M477" s="741"/>
      <c r="N477" s="723" t="str">
        <f>IF(I477="","",VLOOKUP(I477,記入シート1!$BO$2:$BP$49,2,FALSE))</f>
        <v/>
      </c>
      <c r="O477" s="741"/>
      <c r="P477" s="741"/>
      <c r="Q477" s="741"/>
      <c r="R477" s="716"/>
      <c r="S477" s="721"/>
      <c r="T477" s="715"/>
      <c r="U477" s="770"/>
      <c r="V477" s="771" t="s">
        <v>1833</v>
      </c>
      <c r="W477" s="772"/>
      <c r="X477" s="771" t="s">
        <v>1723</v>
      </c>
      <c r="Y477" s="772"/>
      <c r="Z477" s="771" t="s">
        <v>1833</v>
      </c>
      <c r="AA477" s="773"/>
      <c r="AB477" s="717"/>
      <c r="AC477" s="718"/>
      <c r="AD477" s="718"/>
      <c r="AE477" s="718"/>
      <c r="AF477" s="718"/>
      <c r="AG477" s="718"/>
      <c r="AH477" s="718"/>
      <c r="AI477" s="719"/>
      <c r="AJ477" s="715"/>
      <c r="AK477" s="723" t="str">
        <f t="shared" si="24"/>
        <v/>
      </c>
      <c r="AL477" s="720"/>
      <c r="AM477" s="720"/>
      <c r="AN477" s="720"/>
      <c r="AO477" s="720"/>
      <c r="AP477" s="715"/>
      <c r="AQ477" s="715"/>
      <c r="AR477" s="715"/>
      <c r="AS477" s="715"/>
      <c r="AT477" s="741"/>
      <c r="AU477" s="741"/>
      <c r="AV477" s="742"/>
      <c r="AW477" s="743"/>
      <c r="AX477" s="742"/>
      <c r="AY477" s="743"/>
      <c r="AZ477" s="721"/>
      <c r="BA477" s="721"/>
      <c r="BB477" s="742"/>
      <c r="BC477" s="743"/>
      <c r="BD477" s="742"/>
      <c r="BE477" s="743"/>
      <c r="BF477" s="721"/>
      <c r="BG477" s="721"/>
      <c r="BH477" s="715"/>
      <c r="BI477" s="721"/>
      <c r="BJ477" s="721"/>
      <c r="BK477" s="721"/>
      <c r="BL477" s="721"/>
      <c r="BM477" s="715"/>
      <c r="BN477" s="721"/>
      <c r="BO477" s="721"/>
      <c r="BP477" s="721"/>
      <c r="BQ477" s="856"/>
      <c r="BR477" s="856"/>
    </row>
    <row r="478" spans="1:70" ht="30" customHeight="1">
      <c r="A478" s="640">
        <v>470</v>
      </c>
      <c r="B478" s="721"/>
      <c r="C478" s="721"/>
      <c r="D478" s="721"/>
      <c r="E478" s="744"/>
      <c r="F478" s="959" t="str">
        <f t="shared" si="22"/>
        <v/>
      </c>
      <c r="G478" s="960" t="str">
        <f t="shared" si="23"/>
        <v/>
      </c>
      <c r="H478" s="715"/>
      <c r="I478" s="715"/>
      <c r="J478" s="741"/>
      <c r="K478" s="741"/>
      <c r="L478" s="741"/>
      <c r="M478" s="741"/>
      <c r="N478" s="723" t="str">
        <f>IF(I478="","",VLOOKUP(I478,記入シート1!$BO$2:$BP$49,2,FALSE))</f>
        <v/>
      </c>
      <c r="O478" s="741"/>
      <c r="P478" s="741"/>
      <c r="Q478" s="741"/>
      <c r="R478" s="716"/>
      <c r="S478" s="721"/>
      <c r="T478" s="715"/>
      <c r="U478" s="770"/>
      <c r="V478" s="771" t="s">
        <v>1833</v>
      </c>
      <c r="W478" s="772"/>
      <c r="X478" s="771" t="s">
        <v>1723</v>
      </c>
      <c r="Y478" s="772"/>
      <c r="Z478" s="771" t="s">
        <v>1833</v>
      </c>
      <c r="AA478" s="773"/>
      <c r="AB478" s="717"/>
      <c r="AC478" s="718"/>
      <c r="AD478" s="718"/>
      <c r="AE478" s="718"/>
      <c r="AF478" s="718"/>
      <c r="AG478" s="718"/>
      <c r="AH478" s="718"/>
      <c r="AI478" s="719"/>
      <c r="AJ478" s="715"/>
      <c r="AK478" s="723" t="str">
        <f t="shared" si="24"/>
        <v/>
      </c>
      <c r="AL478" s="720"/>
      <c r="AM478" s="720"/>
      <c r="AN478" s="720"/>
      <c r="AO478" s="720"/>
      <c r="AP478" s="715"/>
      <c r="AQ478" s="715"/>
      <c r="AR478" s="715"/>
      <c r="AS478" s="715"/>
      <c r="AT478" s="741"/>
      <c r="AU478" s="741"/>
      <c r="AV478" s="742"/>
      <c r="AW478" s="743"/>
      <c r="AX478" s="742"/>
      <c r="AY478" s="743"/>
      <c r="AZ478" s="721"/>
      <c r="BA478" s="721"/>
      <c r="BB478" s="742"/>
      <c r="BC478" s="743"/>
      <c r="BD478" s="742"/>
      <c r="BE478" s="743"/>
      <c r="BF478" s="721"/>
      <c r="BG478" s="721"/>
      <c r="BH478" s="715"/>
      <c r="BI478" s="721"/>
      <c r="BJ478" s="721"/>
      <c r="BK478" s="721"/>
      <c r="BL478" s="721"/>
      <c r="BM478" s="715"/>
      <c r="BN478" s="721"/>
      <c r="BO478" s="721"/>
      <c r="BP478" s="721"/>
      <c r="BQ478" s="856"/>
      <c r="BR478" s="856"/>
    </row>
    <row r="479" spans="1:70" ht="30" customHeight="1">
      <c r="A479" s="640">
        <v>471</v>
      </c>
      <c r="B479" s="721"/>
      <c r="C479" s="721"/>
      <c r="D479" s="721"/>
      <c r="E479" s="744"/>
      <c r="F479" s="959" t="str">
        <f t="shared" si="22"/>
        <v/>
      </c>
      <c r="G479" s="960" t="str">
        <f t="shared" si="23"/>
        <v/>
      </c>
      <c r="H479" s="715"/>
      <c r="I479" s="715"/>
      <c r="J479" s="741"/>
      <c r="K479" s="741"/>
      <c r="L479" s="741"/>
      <c r="M479" s="741"/>
      <c r="N479" s="723" t="str">
        <f>IF(I479="","",VLOOKUP(I479,記入シート1!$BO$2:$BP$49,2,FALSE))</f>
        <v/>
      </c>
      <c r="O479" s="741"/>
      <c r="P479" s="741"/>
      <c r="Q479" s="741"/>
      <c r="R479" s="716"/>
      <c r="S479" s="721"/>
      <c r="T479" s="715"/>
      <c r="U479" s="770"/>
      <c r="V479" s="771" t="s">
        <v>1833</v>
      </c>
      <c r="W479" s="772"/>
      <c r="X479" s="771" t="s">
        <v>1723</v>
      </c>
      <c r="Y479" s="772"/>
      <c r="Z479" s="771" t="s">
        <v>1833</v>
      </c>
      <c r="AA479" s="773"/>
      <c r="AB479" s="717"/>
      <c r="AC479" s="718"/>
      <c r="AD479" s="718"/>
      <c r="AE479" s="718"/>
      <c r="AF479" s="718"/>
      <c r="AG479" s="718"/>
      <c r="AH479" s="718"/>
      <c r="AI479" s="719"/>
      <c r="AJ479" s="715"/>
      <c r="AK479" s="723" t="str">
        <f t="shared" si="24"/>
        <v/>
      </c>
      <c r="AL479" s="720"/>
      <c r="AM479" s="720"/>
      <c r="AN479" s="720"/>
      <c r="AO479" s="720"/>
      <c r="AP479" s="715"/>
      <c r="AQ479" s="715"/>
      <c r="AR479" s="715"/>
      <c r="AS479" s="715"/>
      <c r="AT479" s="741"/>
      <c r="AU479" s="741"/>
      <c r="AV479" s="742"/>
      <c r="AW479" s="743"/>
      <c r="AX479" s="742"/>
      <c r="AY479" s="743"/>
      <c r="AZ479" s="721"/>
      <c r="BA479" s="721"/>
      <c r="BB479" s="742"/>
      <c r="BC479" s="743"/>
      <c r="BD479" s="742"/>
      <c r="BE479" s="743"/>
      <c r="BF479" s="721"/>
      <c r="BG479" s="721"/>
      <c r="BH479" s="715"/>
      <c r="BI479" s="721"/>
      <c r="BJ479" s="721"/>
      <c r="BK479" s="721"/>
      <c r="BL479" s="721"/>
      <c r="BM479" s="715"/>
      <c r="BN479" s="721"/>
      <c r="BO479" s="721"/>
      <c r="BP479" s="721"/>
      <c r="BQ479" s="856"/>
      <c r="BR479" s="856"/>
    </row>
    <row r="480" spans="1:70" ht="30" customHeight="1">
      <c r="A480" s="640">
        <v>472</v>
      </c>
      <c r="B480" s="721"/>
      <c r="C480" s="721"/>
      <c r="D480" s="721"/>
      <c r="E480" s="744"/>
      <c r="F480" s="959" t="str">
        <f t="shared" si="22"/>
        <v/>
      </c>
      <c r="G480" s="960" t="str">
        <f t="shared" si="23"/>
        <v/>
      </c>
      <c r="H480" s="715"/>
      <c r="I480" s="715"/>
      <c r="J480" s="741"/>
      <c r="K480" s="741"/>
      <c r="L480" s="741"/>
      <c r="M480" s="741"/>
      <c r="N480" s="723" t="str">
        <f>IF(I480="","",VLOOKUP(I480,記入シート1!$BO$2:$BP$49,2,FALSE))</f>
        <v/>
      </c>
      <c r="O480" s="741"/>
      <c r="P480" s="741"/>
      <c r="Q480" s="741"/>
      <c r="R480" s="716"/>
      <c r="S480" s="721"/>
      <c r="T480" s="715"/>
      <c r="U480" s="770"/>
      <c r="V480" s="771" t="s">
        <v>1833</v>
      </c>
      <c r="W480" s="772"/>
      <c r="X480" s="771" t="s">
        <v>1723</v>
      </c>
      <c r="Y480" s="772"/>
      <c r="Z480" s="771" t="s">
        <v>1833</v>
      </c>
      <c r="AA480" s="773"/>
      <c r="AB480" s="717"/>
      <c r="AC480" s="718"/>
      <c r="AD480" s="718"/>
      <c r="AE480" s="718"/>
      <c r="AF480" s="718"/>
      <c r="AG480" s="718"/>
      <c r="AH480" s="718"/>
      <c r="AI480" s="719"/>
      <c r="AJ480" s="715"/>
      <c r="AK480" s="723" t="str">
        <f t="shared" si="24"/>
        <v/>
      </c>
      <c r="AL480" s="720"/>
      <c r="AM480" s="720"/>
      <c r="AN480" s="720"/>
      <c r="AO480" s="720"/>
      <c r="AP480" s="715"/>
      <c r="AQ480" s="715"/>
      <c r="AR480" s="715"/>
      <c r="AS480" s="715"/>
      <c r="AT480" s="741"/>
      <c r="AU480" s="741"/>
      <c r="AV480" s="742"/>
      <c r="AW480" s="743"/>
      <c r="AX480" s="742"/>
      <c r="AY480" s="743"/>
      <c r="AZ480" s="721"/>
      <c r="BA480" s="721"/>
      <c r="BB480" s="742"/>
      <c r="BC480" s="743"/>
      <c r="BD480" s="742"/>
      <c r="BE480" s="743"/>
      <c r="BF480" s="721"/>
      <c r="BG480" s="721"/>
      <c r="BH480" s="715"/>
      <c r="BI480" s="721"/>
      <c r="BJ480" s="721"/>
      <c r="BK480" s="721"/>
      <c r="BL480" s="721"/>
      <c r="BM480" s="715"/>
      <c r="BN480" s="721"/>
      <c r="BO480" s="721"/>
      <c r="BP480" s="721"/>
      <c r="BQ480" s="856"/>
      <c r="BR480" s="856"/>
    </row>
    <row r="481" spans="1:70" ht="30" customHeight="1">
      <c r="A481" s="640">
        <v>473</v>
      </c>
      <c r="B481" s="721"/>
      <c r="C481" s="721"/>
      <c r="D481" s="721"/>
      <c r="E481" s="744"/>
      <c r="F481" s="959" t="str">
        <f t="shared" si="22"/>
        <v/>
      </c>
      <c r="G481" s="960" t="str">
        <f t="shared" si="23"/>
        <v/>
      </c>
      <c r="H481" s="715"/>
      <c r="I481" s="715"/>
      <c r="J481" s="741"/>
      <c r="K481" s="741"/>
      <c r="L481" s="741"/>
      <c r="M481" s="741"/>
      <c r="N481" s="723" t="str">
        <f>IF(I481="","",VLOOKUP(I481,記入シート1!$BO$2:$BP$49,2,FALSE))</f>
        <v/>
      </c>
      <c r="O481" s="741"/>
      <c r="P481" s="741"/>
      <c r="Q481" s="741"/>
      <c r="R481" s="716"/>
      <c r="S481" s="721"/>
      <c r="T481" s="715"/>
      <c r="U481" s="770"/>
      <c r="V481" s="771" t="s">
        <v>1833</v>
      </c>
      <c r="W481" s="772"/>
      <c r="X481" s="771" t="s">
        <v>1723</v>
      </c>
      <c r="Y481" s="772"/>
      <c r="Z481" s="771" t="s">
        <v>1833</v>
      </c>
      <c r="AA481" s="773"/>
      <c r="AB481" s="717"/>
      <c r="AC481" s="718"/>
      <c r="AD481" s="718"/>
      <c r="AE481" s="718"/>
      <c r="AF481" s="718"/>
      <c r="AG481" s="718"/>
      <c r="AH481" s="718"/>
      <c r="AI481" s="719"/>
      <c r="AJ481" s="715"/>
      <c r="AK481" s="723" t="str">
        <f t="shared" si="24"/>
        <v/>
      </c>
      <c r="AL481" s="720"/>
      <c r="AM481" s="720"/>
      <c r="AN481" s="720"/>
      <c r="AO481" s="720"/>
      <c r="AP481" s="715"/>
      <c r="AQ481" s="715"/>
      <c r="AR481" s="715"/>
      <c r="AS481" s="715"/>
      <c r="AT481" s="741"/>
      <c r="AU481" s="741"/>
      <c r="AV481" s="742"/>
      <c r="AW481" s="743"/>
      <c r="AX481" s="742"/>
      <c r="AY481" s="743"/>
      <c r="AZ481" s="721"/>
      <c r="BA481" s="721"/>
      <c r="BB481" s="742"/>
      <c r="BC481" s="743"/>
      <c r="BD481" s="742"/>
      <c r="BE481" s="743"/>
      <c r="BF481" s="721"/>
      <c r="BG481" s="721"/>
      <c r="BH481" s="715"/>
      <c r="BI481" s="721"/>
      <c r="BJ481" s="721"/>
      <c r="BK481" s="721"/>
      <c r="BL481" s="721"/>
      <c r="BM481" s="715"/>
      <c r="BN481" s="721"/>
      <c r="BO481" s="721"/>
      <c r="BP481" s="721"/>
      <c r="BQ481" s="856"/>
      <c r="BR481" s="856"/>
    </row>
    <row r="482" spans="1:70" ht="30" customHeight="1">
      <c r="A482" s="640">
        <v>474</v>
      </c>
      <c r="B482" s="721"/>
      <c r="C482" s="721"/>
      <c r="D482" s="721"/>
      <c r="E482" s="744"/>
      <c r="F482" s="959" t="str">
        <f t="shared" si="22"/>
        <v/>
      </c>
      <c r="G482" s="960" t="str">
        <f t="shared" si="23"/>
        <v/>
      </c>
      <c r="H482" s="715"/>
      <c r="I482" s="715"/>
      <c r="J482" s="741"/>
      <c r="K482" s="741"/>
      <c r="L482" s="741"/>
      <c r="M482" s="741"/>
      <c r="N482" s="723" t="str">
        <f>IF(I482="","",VLOOKUP(I482,記入シート1!$BO$2:$BP$49,2,FALSE))</f>
        <v/>
      </c>
      <c r="O482" s="741"/>
      <c r="P482" s="741"/>
      <c r="Q482" s="741"/>
      <c r="R482" s="716"/>
      <c r="S482" s="721"/>
      <c r="T482" s="715"/>
      <c r="U482" s="770"/>
      <c r="V482" s="771" t="s">
        <v>1833</v>
      </c>
      <c r="W482" s="772"/>
      <c r="X482" s="771" t="s">
        <v>1723</v>
      </c>
      <c r="Y482" s="772"/>
      <c r="Z482" s="771" t="s">
        <v>1833</v>
      </c>
      <c r="AA482" s="773"/>
      <c r="AB482" s="717"/>
      <c r="AC482" s="718"/>
      <c r="AD482" s="718"/>
      <c r="AE482" s="718"/>
      <c r="AF482" s="718"/>
      <c r="AG482" s="718"/>
      <c r="AH482" s="718"/>
      <c r="AI482" s="719"/>
      <c r="AJ482" s="715"/>
      <c r="AK482" s="723" t="str">
        <f t="shared" si="24"/>
        <v/>
      </c>
      <c r="AL482" s="720"/>
      <c r="AM482" s="720"/>
      <c r="AN482" s="720"/>
      <c r="AO482" s="720"/>
      <c r="AP482" s="715"/>
      <c r="AQ482" s="715"/>
      <c r="AR482" s="715"/>
      <c r="AS482" s="715"/>
      <c r="AT482" s="741"/>
      <c r="AU482" s="741"/>
      <c r="AV482" s="742"/>
      <c r="AW482" s="743"/>
      <c r="AX482" s="742"/>
      <c r="AY482" s="743"/>
      <c r="AZ482" s="721"/>
      <c r="BA482" s="721"/>
      <c r="BB482" s="742"/>
      <c r="BC482" s="743"/>
      <c r="BD482" s="742"/>
      <c r="BE482" s="743"/>
      <c r="BF482" s="721"/>
      <c r="BG482" s="721"/>
      <c r="BH482" s="715"/>
      <c r="BI482" s="721"/>
      <c r="BJ482" s="721"/>
      <c r="BK482" s="721"/>
      <c r="BL482" s="721"/>
      <c r="BM482" s="715"/>
      <c r="BN482" s="721"/>
      <c r="BO482" s="721"/>
      <c r="BP482" s="721"/>
      <c r="BQ482" s="856"/>
      <c r="BR482" s="856"/>
    </row>
    <row r="483" spans="1:70" ht="30" customHeight="1">
      <c r="A483" s="640">
        <v>475</v>
      </c>
      <c r="B483" s="721"/>
      <c r="C483" s="721"/>
      <c r="D483" s="721"/>
      <c r="E483" s="744"/>
      <c r="F483" s="959" t="str">
        <f t="shared" si="22"/>
        <v/>
      </c>
      <c r="G483" s="960" t="str">
        <f t="shared" si="23"/>
        <v/>
      </c>
      <c r="H483" s="715"/>
      <c r="I483" s="715"/>
      <c r="J483" s="741"/>
      <c r="K483" s="741"/>
      <c r="L483" s="741"/>
      <c r="M483" s="741"/>
      <c r="N483" s="723" t="str">
        <f>IF(I483="","",VLOOKUP(I483,記入シート1!$BO$2:$BP$49,2,FALSE))</f>
        <v/>
      </c>
      <c r="O483" s="741"/>
      <c r="P483" s="741"/>
      <c r="Q483" s="741"/>
      <c r="R483" s="716"/>
      <c r="S483" s="721"/>
      <c r="T483" s="715"/>
      <c r="U483" s="770"/>
      <c r="V483" s="771" t="s">
        <v>1833</v>
      </c>
      <c r="W483" s="772"/>
      <c r="X483" s="771" t="s">
        <v>1723</v>
      </c>
      <c r="Y483" s="772"/>
      <c r="Z483" s="771" t="s">
        <v>1833</v>
      </c>
      <c r="AA483" s="773"/>
      <c r="AB483" s="717"/>
      <c r="AC483" s="718"/>
      <c r="AD483" s="718"/>
      <c r="AE483" s="718"/>
      <c r="AF483" s="718"/>
      <c r="AG483" s="718"/>
      <c r="AH483" s="718"/>
      <c r="AI483" s="719"/>
      <c r="AJ483" s="715"/>
      <c r="AK483" s="723" t="str">
        <f t="shared" si="24"/>
        <v/>
      </c>
      <c r="AL483" s="720"/>
      <c r="AM483" s="720"/>
      <c r="AN483" s="720"/>
      <c r="AO483" s="720"/>
      <c r="AP483" s="715"/>
      <c r="AQ483" s="715"/>
      <c r="AR483" s="715"/>
      <c r="AS483" s="715"/>
      <c r="AT483" s="741"/>
      <c r="AU483" s="741"/>
      <c r="AV483" s="742"/>
      <c r="AW483" s="743"/>
      <c r="AX483" s="742"/>
      <c r="AY483" s="743"/>
      <c r="AZ483" s="721"/>
      <c r="BA483" s="721"/>
      <c r="BB483" s="742"/>
      <c r="BC483" s="743"/>
      <c r="BD483" s="742"/>
      <c r="BE483" s="743"/>
      <c r="BF483" s="721"/>
      <c r="BG483" s="721"/>
      <c r="BH483" s="715"/>
      <c r="BI483" s="721"/>
      <c r="BJ483" s="721"/>
      <c r="BK483" s="721"/>
      <c r="BL483" s="721"/>
      <c r="BM483" s="715"/>
      <c r="BN483" s="721"/>
      <c r="BO483" s="721"/>
      <c r="BP483" s="721"/>
      <c r="BQ483" s="856"/>
      <c r="BR483" s="856"/>
    </row>
    <row r="484" spans="1:70" ht="30" customHeight="1">
      <c r="A484" s="640">
        <v>476</v>
      </c>
      <c r="B484" s="721"/>
      <c r="C484" s="721"/>
      <c r="D484" s="721"/>
      <c r="E484" s="744"/>
      <c r="F484" s="959" t="str">
        <f t="shared" si="22"/>
        <v/>
      </c>
      <c r="G484" s="960" t="str">
        <f t="shared" si="23"/>
        <v/>
      </c>
      <c r="H484" s="715"/>
      <c r="I484" s="715"/>
      <c r="J484" s="741"/>
      <c r="K484" s="741"/>
      <c r="L484" s="741"/>
      <c r="M484" s="741"/>
      <c r="N484" s="723" t="str">
        <f>IF(I484="","",VLOOKUP(I484,記入シート1!$BO$2:$BP$49,2,FALSE))</f>
        <v/>
      </c>
      <c r="O484" s="741"/>
      <c r="P484" s="741"/>
      <c r="Q484" s="741"/>
      <c r="R484" s="716"/>
      <c r="S484" s="721"/>
      <c r="T484" s="715"/>
      <c r="U484" s="770"/>
      <c r="V484" s="771" t="s">
        <v>1833</v>
      </c>
      <c r="W484" s="772"/>
      <c r="X484" s="771" t="s">
        <v>1723</v>
      </c>
      <c r="Y484" s="772"/>
      <c r="Z484" s="771" t="s">
        <v>1833</v>
      </c>
      <c r="AA484" s="773"/>
      <c r="AB484" s="717"/>
      <c r="AC484" s="718"/>
      <c r="AD484" s="718"/>
      <c r="AE484" s="718"/>
      <c r="AF484" s="718"/>
      <c r="AG484" s="718"/>
      <c r="AH484" s="718"/>
      <c r="AI484" s="719"/>
      <c r="AJ484" s="715"/>
      <c r="AK484" s="723" t="str">
        <f t="shared" si="24"/>
        <v/>
      </c>
      <c r="AL484" s="720"/>
      <c r="AM484" s="720"/>
      <c r="AN484" s="720"/>
      <c r="AO484" s="720"/>
      <c r="AP484" s="715"/>
      <c r="AQ484" s="715"/>
      <c r="AR484" s="715"/>
      <c r="AS484" s="715"/>
      <c r="AT484" s="741"/>
      <c r="AU484" s="741"/>
      <c r="AV484" s="742"/>
      <c r="AW484" s="743"/>
      <c r="AX484" s="742"/>
      <c r="AY484" s="743"/>
      <c r="AZ484" s="721"/>
      <c r="BA484" s="721"/>
      <c r="BB484" s="742"/>
      <c r="BC484" s="743"/>
      <c r="BD484" s="742"/>
      <c r="BE484" s="743"/>
      <c r="BF484" s="721"/>
      <c r="BG484" s="721"/>
      <c r="BH484" s="715"/>
      <c r="BI484" s="721"/>
      <c r="BJ484" s="721"/>
      <c r="BK484" s="721"/>
      <c r="BL484" s="721"/>
      <c r="BM484" s="715"/>
      <c r="BN484" s="721"/>
      <c r="BO484" s="721"/>
      <c r="BP484" s="721"/>
      <c r="BQ484" s="856"/>
      <c r="BR484" s="856"/>
    </row>
    <row r="485" spans="1:70" ht="30" customHeight="1">
      <c r="A485" s="640">
        <v>477</v>
      </c>
      <c r="B485" s="721"/>
      <c r="C485" s="721"/>
      <c r="D485" s="721"/>
      <c r="E485" s="744"/>
      <c r="F485" s="959" t="str">
        <f t="shared" si="22"/>
        <v/>
      </c>
      <c r="G485" s="960" t="str">
        <f t="shared" si="23"/>
        <v/>
      </c>
      <c r="H485" s="715"/>
      <c r="I485" s="715"/>
      <c r="J485" s="741"/>
      <c r="K485" s="741"/>
      <c r="L485" s="741"/>
      <c r="M485" s="741"/>
      <c r="N485" s="723" t="str">
        <f>IF(I485="","",VLOOKUP(I485,記入シート1!$BO$2:$BP$49,2,FALSE))</f>
        <v/>
      </c>
      <c r="O485" s="741"/>
      <c r="P485" s="741"/>
      <c r="Q485" s="741"/>
      <c r="R485" s="716"/>
      <c r="S485" s="721"/>
      <c r="T485" s="715"/>
      <c r="U485" s="770"/>
      <c r="V485" s="771" t="s">
        <v>1833</v>
      </c>
      <c r="W485" s="772"/>
      <c r="X485" s="771" t="s">
        <v>1723</v>
      </c>
      <c r="Y485" s="772"/>
      <c r="Z485" s="771" t="s">
        <v>1833</v>
      </c>
      <c r="AA485" s="773"/>
      <c r="AB485" s="717"/>
      <c r="AC485" s="718"/>
      <c r="AD485" s="718"/>
      <c r="AE485" s="718"/>
      <c r="AF485" s="718"/>
      <c r="AG485" s="718"/>
      <c r="AH485" s="718"/>
      <c r="AI485" s="719"/>
      <c r="AJ485" s="715"/>
      <c r="AK485" s="723" t="str">
        <f t="shared" si="24"/>
        <v/>
      </c>
      <c r="AL485" s="720"/>
      <c r="AM485" s="720"/>
      <c r="AN485" s="720"/>
      <c r="AO485" s="720"/>
      <c r="AP485" s="715"/>
      <c r="AQ485" s="715"/>
      <c r="AR485" s="715"/>
      <c r="AS485" s="715"/>
      <c r="AT485" s="741"/>
      <c r="AU485" s="741"/>
      <c r="AV485" s="742"/>
      <c r="AW485" s="743"/>
      <c r="AX485" s="742"/>
      <c r="AY485" s="743"/>
      <c r="AZ485" s="721"/>
      <c r="BA485" s="721"/>
      <c r="BB485" s="742"/>
      <c r="BC485" s="743"/>
      <c r="BD485" s="742"/>
      <c r="BE485" s="743"/>
      <c r="BF485" s="721"/>
      <c r="BG485" s="721"/>
      <c r="BH485" s="715"/>
      <c r="BI485" s="721"/>
      <c r="BJ485" s="721"/>
      <c r="BK485" s="721"/>
      <c r="BL485" s="721"/>
      <c r="BM485" s="715"/>
      <c r="BN485" s="721"/>
      <c r="BO485" s="721"/>
      <c r="BP485" s="721"/>
      <c r="BQ485" s="856"/>
      <c r="BR485" s="856"/>
    </row>
    <row r="486" spans="1:70" ht="30" customHeight="1">
      <c r="A486" s="640">
        <v>478</v>
      </c>
      <c r="B486" s="721"/>
      <c r="C486" s="721"/>
      <c r="D486" s="721"/>
      <c r="E486" s="744"/>
      <c r="F486" s="959" t="str">
        <f t="shared" si="22"/>
        <v/>
      </c>
      <c r="G486" s="960" t="str">
        <f t="shared" si="23"/>
        <v/>
      </c>
      <c r="H486" s="715"/>
      <c r="I486" s="715"/>
      <c r="J486" s="741"/>
      <c r="K486" s="741"/>
      <c r="L486" s="741"/>
      <c r="M486" s="741"/>
      <c r="N486" s="723" t="str">
        <f>IF(I486="","",VLOOKUP(I486,記入シート1!$BO$2:$BP$49,2,FALSE))</f>
        <v/>
      </c>
      <c r="O486" s="741"/>
      <c r="P486" s="741"/>
      <c r="Q486" s="741"/>
      <c r="R486" s="716"/>
      <c r="S486" s="721"/>
      <c r="T486" s="715"/>
      <c r="U486" s="770"/>
      <c r="V486" s="771" t="s">
        <v>1833</v>
      </c>
      <c r="W486" s="772"/>
      <c r="X486" s="771" t="s">
        <v>1723</v>
      </c>
      <c r="Y486" s="772"/>
      <c r="Z486" s="771" t="s">
        <v>1833</v>
      </c>
      <c r="AA486" s="773"/>
      <c r="AB486" s="717"/>
      <c r="AC486" s="718"/>
      <c r="AD486" s="718"/>
      <c r="AE486" s="718"/>
      <c r="AF486" s="718"/>
      <c r="AG486" s="718"/>
      <c r="AH486" s="718"/>
      <c r="AI486" s="719"/>
      <c r="AJ486" s="715"/>
      <c r="AK486" s="723" t="str">
        <f t="shared" si="24"/>
        <v/>
      </c>
      <c r="AL486" s="720"/>
      <c r="AM486" s="720"/>
      <c r="AN486" s="720"/>
      <c r="AO486" s="720"/>
      <c r="AP486" s="715"/>
      <c r="AQ486" s="715"/>
      <c r="AR486" s="715"/>
      <c r="AS486" s="715"/>
      <c r="AT486" s="741"/>
      <c r="AU486" s="741"/>
      <c r="AV486" s="742"/>
      <c r="AW486" s="743"/>
      <c r="AX486" s="742"/>
      <c r="AY486" s="743"/>
      <c r="AZ486" s="721"/>
      <c r="BA486" s="721"/>
      <c r="BB486" s="742"/>
      <c r="BC486" s="743"/>
      <c r="BD486" s="742"/>
      <c r="BE486" s="743"/>
      <c r="BF486" s="721"/>
      <c r="BG486" s="721"/>
      <c r="BH486" s="715"/>
      <c r="BI486" s="721"/>
      <c r="BJ486" s="721"/>
      <c r="BK486" s="721"/>
      <c r="BL486" s="721"/>
      <c r="BM486" s="715"/>
      <c r="BN486" s="721"/>
      <c r="BO486" s="721"/>
      <c r="BP486" s="721"/>
      <c r="BQ486" s="856"/>
      <c r="BR486" s="856"/>
    </row>
    <row r="487" spans="1:70" ht="30" customHeight="1">
      <c r="A487" s="640">
        <v>479</v>
      </c>
      <c r="B487" s="721"/>
      <c r="C487" s="721"/>
      <c r="D487" s="721"/>
      <c r="E487" s="744"/>
      <c r="F487" s="959" t="str">
        <f t="shared" si="22"/>
        <v/>
      </c>
      <c r="G487" s="960" t="str">
        <f t="shared" si="23"/>
        <v/>
      </c>
      <c r="H487" s="715"/>
      <c r="I487" s="715"/>
      <c r="J487" s="741"/>
      <c r="K487" s="741"/>
      <c r="L487" s="741"/>
      <c r="M487" s="741"/>
      <c r="N487" s="723" t="str">
        <f>IF(I487="","",VLOOKUP(I487,記入シート1!$BO$2:$BP$49,2,FALSE))</f>
        <v/>
      </c>
      <c r="O487" s="741"/>
      <c r="P487" s="741"/>
      <c r="Q487" s="741"/>
      <c r="R487" s="716"/>
      <c r="S487" s="721"/>
      <c r="T487" s="715"/>
      <c r="U487" s="770"/>
      <c r="V487" s="771" t="s">
        <v>1833</v>
      </c>
      <c r="W487" s="772"/>
      <c r="X487" s="771" t="s">
        <v>1723</v>
      </c>
      <c r="Y487" s="772"/>
      <c r="Z487" s="771" t="s">
        <v>1833</v>
      </c>
      <c r="AA487" s="773"/>
      <c r="AB487" s="717"/>
      <c r="AC487" s="718"/>
      <c r="AD487" s="718"/>
      <c r="AE487" s="718"/>
      <c r="AF487" s="718"/>
      <c r="AG487" s="718"/>
      <c r="AH487" s="718"/>
      <c r="AI487" s="719"/>
      <c r="AJ487" s="715"/>
      <c r="AK487" s="723" t="str">
        <f t="shared" si="24"/>
        <v/>
      </c>
      <c r="AL487" s="720"/>
      <c r="AM487" s="720"/>
      <c r="AN487" s="720"/>
      <c r="AO487" s="720"/>
      <c r="AP487" s="715"/>
      <c r="AQ487" s="715"/>
      <c r="AR487" s="715"/>
      <c r="AS487" s="715"/>
      <c r="AT487" s="741"/>
      <c r="AU487" s="741"/>
      <c r="AV487" s="742"/>
      <c r="AW487" s="743"/>
      <c r="AX487" s="742"/>
      <c r="AY487" s="743"/>
      <c r="AZ487" s="721"/>
      <c r="BA487" s="721"/>
      <c r="BB487" s="742"/>
      <c r="BC487" s="743"/>
      <c r="BD487" s="742"/>
      <c r="BE487" s="743"/>
      <c r="BF487" s="721"/>
      <c r="BG487" s="721"/>
      <c r="BH487" s="715"/>
      <c r="BI487" s="721"/>
      <c r="BJ487" s="721"/>
      <c r="BK487" s="721"/>
      <c r="BL487" s="721"/>
      <c r="BM487" s="715"/>
      <c r="BN487" s="721"/>
      <c r="BO487" s="721"/>
      <c r="BP487" s="721"/>
      <c r="BQ487" s="856"/>
      <c r="BR487" s="856"/>
    </row>
    <row r="488" spans="1:70" ht="30" customHeight="1">
      <c r="A488" s="640">
        <v>480</v>
      </c>
      <c r="B488" s="721"/>
      <c r="C488" s="721"/>
      <c r="D488" s="721"/>
      <c r="E488" s="744"/>
      <c r="F488" s="959" t="str">
        <f t="shared" si="22"/>
        <v/>
      </c>
      <c r="G488" s="960" t="str">
        <f t="shared" si="23"/>
        <v/>
      </c>
      <c r="H488" s="715"/>
      <c r="I488" s="715"/>
      <c r="J488" s="741"/>
      <c r="K488" s="741"/>
      <c r="L488" s="741"/>
      <c r="M488" s="741"/>
      <c r="N488" s="723" t="str">
        <f>IF(I488="","",VLOOKUP(I488,記入シート1!$BO$2:$BP$49,2,FALSE))</f>
        <v/>
      </c>
      <c r="O488" s="741"/>
      <c r="P488" s="741"/>
      <c r="Q488" s="741"/>
      <c r="R488" s="716"/>
      <c r="S488" s="721"/>
      <c r="T488" s="715"/>
      <c r="U488" s="770"/>
      <c r="V488" s="771" t="s">
        <v>1833</v>
      </c>
      <c r="W488" s="772"/>
      <c r="X488" s="771" t="s">
        <v>1723</v>
      </c>
      <c r="Y488" s="772"/>
      <c r="Z488" s="771" t="s">
        <v>1833</v>
      </c>
      <c r="AA488" s="773"/>
      <c r="AB488" s="717"/>
      <c r="AC488" s="718"/>
      <c r="AD488" s="718"/>
      <c r="AE488" s="718"/>
      <c r="AF488" s="718"/>
      <c r="AG488" s="718"/>
      <c r="AH488" s="718"/>
      <c r="AI488" s="719"/>
      <c r="AJ488" s="715"/>
      <c r="AK488" s="723" t="str">
        <f t="shared" si="24"/>
        <v/>
      </c>
      <c r="AL488" s="720"/>
      <c r="AM488" s="720"/>
      <c r="AN488" s="720"/>
      <c r="AO488" s="720"/>
      <c r="AP488" s="715"/>
      <c r="AQ488" s="715"/>
      <c r="AR488" s="715"/>
      <c r="AS488" s="715"/>
      <c r="AT488" s="741"/>
      <c r="AU488" s="741"/>
      <c r="AV488" s="742"/>
      <c r="AW488" s="743"/>
      <c r="AX488" s="742"/>
      <c r="AY488" s="743"/>
      <c r="AZ488" s="721"/>
      <c r="BA488" s="721"/>
      <c r="BB488" s="742"/>
      <c r="BC488" s="743"/>
      <c r="BD488" s="742"/>
      <c r="BE488" s="743"/>
      <c r="BF488" s="721"/>
      <c r="BG488" s="721"/>
      <c r="BH488" s="715"/>
      <c r="BI488" s="721"/>
      <c r="BJ488" s="721"/>
      <c r="BK488" s="721"/>
      <c r="BL488" s="721"/>
      <c r="BM488" s="715"/>
      <c r="BN488" s="721"/>
      <c r="BO488" s="721"/>
      <c r="BP488" s="721"/>
      <c r="BQ488" s="856"/>
      <c r="BR488" s="856"/>
    </row>
    <row r="489" spans="1:70" ht="30" customHeight="1">
      <c r="A489" s="640">
        <v>481</v>
      </c>
      <c r="B489" s="721"/>
      <c r="C489" s="721"/>
      <c r="D489" s="721"/>
      <c r="E489" s="744"/>
      <c r="F489" s="959" t="str">
        <f t="shared" si="22"/>
        <v/>
      </c>
      <c r="G489" s="960" t="str">
        <f t="shared" si="23"/>
        <v/>
      </c>
      <c r="H489" s="715"/>
      <c r="I489" s="715"/>
      <c r="J489" s="741"/>
      <c r="K489" s="741"/>
      <c r="L489" s="741"/>
      <c r="M489" s="741"/>
      <c r="N489" s="723" t="str">
        <f>IF(I489="","",VLOOKUP(I489,記入シート1!$BO$2:$BP$49,2,FALSE))</f>
        <v/>
      </c>
      <c r="O489" s="741"/>
      <c r="P489" s="741"/>
      <c r="Q489" s="741"/>
      <c r="R489" s="716"/>
      <c r="S489" s="721"/>
      <c r="T489" s="715"/>
      <c r="U489" s="770"/>
      <c r="V489" s="771" t="s">
        <v>1833</v>
      </c>
      <c r="W489" s="772"/>
      <c r="X489" s="771" t="s">
        <v>1723</v>
      </c>
      <c r="Y489" s="772"/>
      <c r="Z489" s="771" t="s">
        <v>1833</v>
      </c>
      <c r="AA489" s="773"/>
      <c r="AB489" s="717"/>
      <c r="AC489" s="718"/>
      <c r="AD489" s="718"/>
      <c r="AE489" s="718"/>
      <c r="AF489" s="718"/>
      <c r="AG489" s="718"/>
      <c r="AH489" s="718"/>
      <c r="AI489" s="719"/>
      <c r="AJ489" s="715"/>
      <c r="AK489" s="723" t="str">
        <f t="shared" si="24"/>
        <v/>
      </c>
      <c r="AL489" s="720"/>
      <c r="AM489" s="720"/>
      <c r="AN489" s="720"/>
      <c r="AO489" s="720"/>
      <c r="AP489" s="715"/>
      <c r="AQ489" s="715"/>
      <c r="AR489" s="715"/>
      <c r="AS489" s="715"/>
      <c r="AT489" s="741"/>
      <c r="AU489" s="741"/>
      <c r="AV489" s="742"/>
      <c r="AW489" s="743"/>
      <c r="AX489" s="742"/>
      <c r="AY489" s="743"/>
      <c r="AZ489" s="721"/>
      <c r="BA489" s="721"/>
      <c r="BB489" s="742"/>
      <c r="BC489" s="743"/>
      <c r="BD489" s="742"/>
      <c r="BE489" s="743"/>
      <c r="BF489" s="721"/>
      <c r="BG489" s="721"/>
      <c r="BH489" s="715"/>
      <c r="BI489" s="721"/>
      <c r="BJ489" s="721"/>
      <c r="BK489" s="721"/>
      <c r="BL489" s="721"/>
      <c r="BM489" s="715"/>
      <c r="BN489" s="721"/>
      <c r="BO489" s="721"/>
      <c r="BP489" s="721"/>
      <c r="BQ489" s="856"/>
      <c r="BR489" s="856"/>
    </row>
    <row r="490" spans="1:70" ht="30" customHeight="1">
      <c r="A490" s="640">
        <v>482</v>
      </c>
      <c r="B490" s="721"/>
      <c r="C490" s="721"/>
      <c r="D490" s="721"/>
      <c r="E490" s="744"/>
      <c r="F490" s="959" t="str">
        <f t="shared" si="22"/>
        <v/>
      </c>
      <c r="G490" s="960" t="str">
        <f t="shared" si="23"/>
        <v/>
      </c>
      <c r="H490" s="715"/>
      <c r="I490" s="715"/>
      <c r="J490" s="741"/>
      <c r="K490" s="741"/>
      <c r="L490" s="741"/>
      <c r="M490" s="741"/>
      <c r="N490" s="723" t="str">
        <f>IF(I490="","",VLOOKUP(I490,記入シート1!$BO$2:$BP$49,2,FALSE))</f>
        <v/>
      </c>
      <c r="O490" s="741"/>
      <c r="P490" s="741"/>
      <c r="Q490" s="741"/>
      <c r="R490" s="716"/>
      <c r="S490" s="721"/>
      <c r="T490" s="715"/>
      <c r="U490" s="770"/>
      <c r="V490" s="771" t="s">
        <v>1833</v>
      </c>
      <c r="W490" s="772"/>
      <c r="X490" s="771" t="s">
        <v>1723</v>
      </c>
      <c r="Y490" s="772"/>
      <c r="Z490" s="771" t="s">
        <v>1833</v>
      </c>
      <c r="AA490" s="773"/>
      <c r="AB490" s="717"/>
      <c r="AC490" s="718"/>
      <c r="AD490" s="718"/>
      <c r="AE490" s="718"/>
      <c r="AF490" s="718"/>
      <c r="AG490" s="718"/>
      <c r="AH490" s="718"/>
      <c r="AI490" s="719"/>
      <c r="AJ490" s="715"/>
      <c r="AK490" s="723" t="str">
        <f t="shared" si="24"/>
        <v/>
      </c>
      <c r="AL490" s="720"/>
      <c r="AM490" s="720"/>
      <c r="AN490" s="720"/>
      <c r="AO490" s="720"/>
      <c r="AP490" s="715"/>
      <c r="AQ490" s="715"/>
      <c r="AR490" s="715"/>
      <c r="AS490" s="715"/>
      <c r="AT490" s="741"/>
      <c r="AU490" s="741"/>
      <c r="AV490" s="742"/>
      <c r="AW490" s="743"/>
      <c r="AX490" s="742"/>
      <c r="AY490" s="743"/>
      <c r="AZ490" s="721"/>
      <c r="BA490" s="721"/>
      <c r="BB490" s="742"/>
      <c r="BC490" s="743"/>
      <c r="BD490" s="742"/>
      <c r="BE490" s="743"/>
      <c r="BF490" s="721"/>
      <c r="BG490" s="721"/>
      <c r="BH490" s="715"/>
      <c r="BI490" s="721"/>
      <c r="BJ490" s="721"/>
      <c r="BK490" s="721"/>
      <c r="BL490" s="721"/>
      <c r="BM490" s="715"/>
      <c r="BN490" s="721"/>
      <c r="BO490" s="721"/>
      <c r="BP490" s="721"/>
      <c r="BQ490" s="856"/>
      <c r="BR490" s="856"/>
    </row>
    <row r="491" spans="1:70" ht="30" customHeight="1">
      <c r="A491" s="640">
        <v>483</v>
      </c>
      <c r="B491" s="721"/>
      <c r="C491" s="721"/>
      <c r="D491" s="721"/>
      <c r="E491" s="744"/>
      <c r="F491" s="959" t="str">
        <f t="shared" si="22"/>
        <v/>
      </c>
      <c r="G491" s="960" t="str">
        <f t="shared" si="23"/>
        <v/>
      </c>
      <c r="H491" s="715"/>
      <c r="I491" s="715"/>
      <c r="J491" s="741"/>
      <c r="K491" s="741"/>
      <c r="L491" s="741"/>
      <c r="M491" s="741"/>
      <c r="N491" s="723" t="str">
        <f>IF(I491="","",VLOOKUP(I491,記入シート1!$BO$2:$BP$49,2,FALSE))</f>
        <v/>
      </c>
      <c r="O491" s="741"/>
      <c r="P491" s="741"/>
      <c r="Q491" s="741"/>
      <c r="R491" s="716"/>
      <c r="S491" s="721"/>
      <c r="T491" s="715"/>
      <c r="U491" s="770"/>
      <c r="V491" s="771" t="s">
        <v>1833</v>
      </c>
      <c r="W491" s="772"/>
      <c r="X491" s="771" t="s">
        <v>1723</v>
      </c>
      <c r="Y491" s="772"/>
      <c r="Z491" s="771" t="s">
        <v>1833</v>
      </c>
      <c r="AA491" s="773"/>
      <c r="AB491" s="717"/>
      <c r="AC491" s="718"/>
      <c r="AD491" s="718"/>
      <c r="AE491" s="718"/>
      <c r="AF491" s="718"/>
      <c r="AG491" s="718"/>
      <c r="AH491" s="718"/>
      <c r="AI491" s="719"/>
      <c r="AJ491" s="715"/>
      <c r="AK491" s="723" t="str">
        <f t="shared" si="24"/>
        <v/>
      </c>
      <c r="AL491" s="720"/>
      <c r="AM491" s="720"/>
      <c r="AN491" s="720"/>
      <c r="AO491" s="720"/>
      <c r="AP491" s="715"/>
      <c r="AQ491" s="715"/>
      <c r="AR491" s="715"/>
      <c r="AS491" s="715"/>
      <c r="AT491" s="741"/>
      <c r="AU491" s="741"/>
      <c r="AV491" s="742"/>
      <c r="AW491" s="743"/>
      <c r="AX491" s="742"/>
      <c r="AY491" s="743"/>
      <c r="AZ491" s="721"/>
      <c r="BA491" s="721"/>
      <c r="BB491" s="742"/>
      <c r="BC491" s="743"/>
      <c r="BD491" s="742"/>
      <c r="BE491" s="743"/>
      <c r="BF491" s="721"/>
      <c r="BG491" s="721"/>
      <c r="BH491" s="715"/>
      <c r="BI491" s="721"/>
      <c r="BJ491" s="721"/>
      <c r="BK491" s="721"/>
      <c r="BL491" s="721"/>
      <c r="BM491" s="715"/>
      <c r="BN491" s="721"/>
      <c r="BO491" s="721"/>
      <c r="BP491" s="721"/>
      <c r="BQ491" s="856"/>
      <c r="BR491" s="856"/>
    </row>
    <row r="492" spans="1:70" ht="30" customHeight="1">
      <c r="A492" s="640">
        <v>484</v>
      </c>
      <c r="B492" s="721"/>
      <c r="C492" s="721"/>
      <c r="D492" s="721"/>
      <c r="E492" s="744"/>
      <c r="F492" s="959" t="str">
        <f t="shared" si="22"/>
        <v/>
      </c>
      <c r="G492" s="960" t="str">
        <f t="shared" si="23"/>
        <v/>
      </c>
      <c r="H492" s="715"/>
      <c r="I492" s="715"/>
      <c r="J492" s="741"/>
      <c r="K492" s="741"/>
      <c r="L492" s="741"/>
      <c r="M492" s="741"/>
      <c r="N492" s="723" t="str">
        <f>IF(I492="","",VLOOKUP(I492,記入シート1!$BO$2:$BP$49,2,FALSE))</f>
        <v/>
      </c>
      <c r="O492" s="741"/>
      <c r="P492" s="741"/>
      <c r="Q492" s="741"/>
      <c r="R492" s="716"/>
      <c r="S492" s="721"/>
      <c r="T492" s="715"/>
      <c r="U492" s="770"/>
      <c r="V492" s="771" t="s">
        <v>1833</v>
      </c>
      <c r="W492" s="772"/>
      <c r="X492" s="771" t="s">
        <v>1723</v>
      </c>
      <c r="Y492" s="772"/>
      <c r="Z492" s="771" t="s">
        <v>1833</v>
      </c>
      <c r="AA492" s="773"/>
      <c r="AB492" s="717"/>
      <c r="AC492" s="718"/>
      <c r="AD492" s="718"/>
      <c r="AE492" s="718"/>
      <c r="AF492" s="718"/>
      <c r="AG492" s="718"/>
      <c r="AH492" s="718"/>
      <c r="AI492" s="719"/>
      <c r="AJ492" s="715"/>
      <c r="AK492" s="723" t="str">
        <f t="shared" si="24"/>
        <v/>
      </c>
      <c r="AL492" s="720"/>
      <c r="AM492" s="720"/>
      <c r="AN492" s="720"/>
      <c r="AO492" s="720"/>
      <c r="AP492" s="715"/>
      <c r="AQ492" s="715"/>
      <c r="AR492" s="715"/>
      <c r="AS492" s="715"/>
      <c r="AT492" s="741"/>
      <c r="AU492" s="741"/>
      <c r="AV492" s="742"/>
      <c r="AW492" s="743"/>
      <c r="AX492" s="742"/>
      <c r="AY492" s="743"/>
      <c r="AZ492" s="721"/>
      <c r="BA492" s="721"/>
      <c r="BB492" s="742"/>
      <c r="BC492" s="743"/>
      <c r="BD492" s="742"/>
      <c r="BE492" s="743"/>
      <c r="BF492" s="721"/>
      <c r="BG492" s="721"/>
      <c r="BH492" s="715"/>
      <c r="BI492" s="721"/>
      <c r="BJ492" s="721"/>
      <c r="BK492" s="721"/>
      <c r="BL492" s="721"/>
      <c r="BM492" s="715"/>
      <c r="BN492" s="721"/>
      <c r="BO492" s="721"/>
      <c r="BP492" s="721"/>
      <c r="BQ492" s="856"/>
      <c r="BR492" s="856"/>
    </row>
    <row r="493" spans="1:70" ht="30" customHeight="1">
      <c r="A493" s="640">
        <v>485</v>
      </c>
      <c r="B493" s="721"/>
      <c r="C493" s="721"/>
      <c r="D493" s="721"/>
      <c r="E493" s="744"/>
      <c r="F493" s="959" t="str">
        <f t="shared" si="22"/>
        <v/>
      </c>
      <c r="G493" s="960" t="str">
        <f t="shared" si="23"/>
        <v/>
      </c>
      <c r="H493" s="715"/>
      <c r="I493" s="715"/>
      <c r="J493" s="741"/>
      <c r="K493" s="741"/>
      <c r="L493" s="741"/>
      <c r="M493" s="741"/>
      <c r="N493" s="723" t="str">
        <f>IF(I493="","",VLOOKUP(I493,記入シート1!$BO$2:$BP$49,2,FALSE))</f>
        <v/>
      </c>
      <c r="O493" s="741"/>
      <c r="P493" s="741"/>
      <c r="Q493" s="741"/>
      <c r="R493" s="716"/>
      <c r="S493" s="721"/>
      <c r="T493" s="715"/>
      <c r="U493" s="770"/>
      <c r="V493" s="771" t="s">
        <v>1833</v>
      </c>
      <c r="W493" s="772"/>
      <c r="X493" s="771" t="s">
        <v>1723</v>
      </c>
      <c r="Y493" s="772"/>
      <c r="Z493" s="771" t="s">
        <v>1833</v>
      </c>
      <c r="AA493" s="773"/>
      <c r="AB493" s="717"/>
      <c r="AC493" s="718"/>
      <c r="AD493" s="718"/>
      <c r="AE493" s="718"/>
      <c r="AF493" s="718"/>
      <c r="AG493" s="718"/>
      <c r="AH493" s="718"/>
      <c r="AI493" s="719"/>
      <c r="AJ493" s="715"/>
      <c r="AK493" s="723" t="str">
        <f t="shared" si="24"/>
        <v/>
      </c>
      <c r="AL493" s="720"/>
      <c r="AM493" s="720"/>
      <c r="AN493" s="720"/>
      <c r="AO493" s="720"/>
      <c r="AP493" s="715"/>
      <c r="AQ493" s="715"/>
      <c r="AR493" s="715"/>
      <c r="AS493" s="715"/>
      <c r="AT493" s="741"/>
      <c r="AU493" s="741"/>
      <c r="AV493" s="742"/>
      <c r="AW493" s="743"/>
      <c r="AX493" s="742"/>
      <c r="AY493" s="743"/>
      <c r="AZ493" s="721"/>
      <c r="BA493" s="721"/>
      <c r="BB493" s="742"/>
      <c r="BC493" s="743"/>
      <c r="BD493" s="742"/>
      <c r="BE493" s="743"/>
      <c r="BF493" s="721"/>
      <c r="BG493" s="721"/>
      <c r="BH493" s="715"/>
      <c r="BI493" s="721"/>
      <c r="BJ493" s="721"/>
      <c r="BK493" s="721"/>
      <c r="BL493" s="721"/>
      <c r="BM493" s="715"/>
      <c r="BN493" s="721"/>
      <c r="BO493" s="721"/>
      <c r="BP493" s="721"/>
      <c r="BQ493" s="856"/>
      <c r="BR493" s="856"/>
    </row>
    <row r="494" spans="1:70" ht="30" customHeight="1">
      <c r="A494" s="640">
        <v>486</v>
      </c>
      <c r="B494" s="721"/>
      <c r="C494" s="721"/>
      <c r="D494" s="721"/>
      <c r="E494" s="744"/>
      <c r="F494" s="959" t="str">
        <f t="shared" si="22"/>
        <v/>
      </c>
      <c r="G494" s="960" t="str">
        <f t="shared" si="23"/>
        <v/>
      </c>
      <c r="H494" s="715"/>
      <c r="I494" s="715"/>
      <c r="J494" s="741"/>
      <c r="K494" s="741"/>
      <c r="L494" s="741"/>
      <c r="M494" s="741"/>
      <c r="N494" s="723" t="str">
        <f>IF(I494="","",VLOOKUP(I494,記入シート1!$BO$2:$BP$49,2,FALSE))</f>
        <v/>
      </c>
      <c r="O494" s="741"/>
      <c r="P494" s="741"/>
      <c r="Q494" s="741"/>
      <c r="R494" s="716"/>
      <c r="S494" s="721"/>
      <c r="T494" s="715"/>
      <c r="U494" s="770"/>
      <c r="V494" s="771" t="s">
        <v>1833</v>
      </c>
      <c r="W494" s="772"/>
      <c r="X494" s="771" t="s">
        <v>1723</v>
      </c>
      <c r="Y494" s="772"/>
      <c r="Z494" s="771" t="s">
        <v>1833</v>
      </c>
      <c r="AA494" s="773"/>
      <c r="AB494" s="717"/>
      <c r="AC494" s="718"/>
      <c r="AD494" s="718"/>
      <c r="AE494" s="718"/>
      <c r="AF494" s="718"/>
      <c r="AG494" s="718"/>
      <c r="AH494" s="718"/>
      <c r="AI494" s="719"/>
      <c r="AJ494" s="715"/>
      <c r="AK494" s="723" t="str">
        <f t="shared" si="24"/>
        <v/>
      </c>
      <c r="AL494" s="720"/>
      <c r="AM494" s="720"/>
      <c r="AN494" s="720"/>
      <c r="AO494" s="720"/>
      <c r="AP494" s="715"/>
      <c r="AQ494" s="715"/>
      <c r="AR494" s="715"/>
      <c r="AS494" s="715"/>
      <c r="AT494" s="741"/>
      <c r="AU494" s="741"/>
      <c r="AV494" s="742"/>
      <c r="AW494" s="743"/>
      <c r="AX494" s="742"/>
      <c r="AY494" s="743"/>
      <c r="AZ494" s="721"/>
      <c r="BA494" s="721"/>
      <c r="BB494" s="742"/>
      <c r="BC494" s="743"/>
      <c r="BD494" s="742"/>
      <c r="BE494" s="743"/>
      <c r="BF494" s="721"/>
      <c r="BG494" s="721"/>
      <c r="BH494" s="715"/>
      <c r="BI494" s="721"/>
      <c r="BJ494" s="721"/>
      <c r="BK494" s="721"/>
      <c r="BL494" s="721"/>
      <c r="BM494" s="715"/>
      <c r="BN494" s="721"/>
      <c r="BO494" s="721"/>
      <c r="BP494" s="721"/>
      <c r="BQ494" s="856"/>
      <c r="BR494" s="856"/>
    </row>
    <row r="495" spans="1:70" ht="30" customHeight="1">
      <c r="A495" s="640">
        <v>487</v>
      </c>
      <c r="B495" s="721"/>
      <c r="C495" s="721"/>
      <c r="D495" s="721"/>
      <c r="E495" s="744"/>
      <c r="F495" s="959" t="str">
        <f t="shared" si="22"/>
        <v/>
      </c>
      <c r="G495" s="960" t="str">
        <f t="shared" si="23"/>
        <v/>
      </c>
      <c r="H495" s="715"/>
      <c r="I495" s="715"/>
      <c r="J495" s="741"/>
      <c r="K495" s="741"/>
      <c r="L495" s="741"/>
      <c r="M495" s="741"/>
      <c r="N495" s="723" t="str">
        <f>IF(I495="","",VLOOKUP(I495,記入シート1!$BO$2:$BP$49,2,FALSE))</f>
        <v/>
      </c>
      <c r="O495" s="741"/>
      <c r="P495" s="741"/>
      <c r="Q495" s="741"/>
      <c r="R495" s="716"/>
      <c r="S495" s="721"/>
      <c r="T495" s="715"/>
      <c r="U495" s="770"/>
      <c r="V495" s="771" t="s">
        <v>1833</v>
      </c>
      <c r="W495" s="772"/>
      <c r="X495" s="771" t="s">
        <v>1723</v>
      </c>
      <c r="Y495" s="772"/>
      <c r="Z495" s="771" t="s">
        <v>1833</v>
      </c>
      <c r="AA495" s="773"/>
      <c r="AB495" s="717"/>
      <c r="AC495" s="718"/>
      <c r="AD495" s="718"/>
      <c r="AE495" s="718"/>
      <c r="AF495" s="718"/>
      <c r="AG495" s="718"/>
      <c r="AH495" s="718"/>
      <c r="AI495" s="719"/>
      <c r="AJ495" s="715"/>
      <c r="AK495" s="723" t="str">
        <f t="shared" si="24"/>
        <v/>
      </c>
      <c r="AL495" s="720"/>
      <c r="AM495" s="720"/>
      <c r="AN495" s="720"/>
      <c r="AO495" s="720"/>
      <c r="AP495" s="715"/>
      <c r="AQ495" s="715"/>
      <c r="AR495" s="715"/>
      <c r="AS495" s="715"/>
      <c r="AT495" s="741"/>
      <c r="AU495" s="741"/>
      <c r="AV495" s="742"/>
      <c r="AW495" s="743"/>
      <c r="AX495" s="742"/>
      <c r="AY495" s="743"/>
      <c r="AZ495" s="721"/>
      <c r="BA495" s="721"/>
      <c r="BB495" s="742"/>
      <c r="BC495" s="743"/>
      <c r="BD495" s="742"/>
      <c r="BE495" s="743"/>
      <c r="BF495" s="721"/>
      <c r="BG495" s="721"/>
      <c r="BH495" s="715"/>
      <c r="BI495" s="721"/>
      <c r="BJ495" s="721"/>
      <c r="BK495" s="721"/>
      <c r="BL495" s="721"/>
      <c r="BM495" s="715"/>
      <c r="BN495" s="721"/>
      <c r="BO495" s="721"/>
      <c r="BP495" s="721"/>
      <c r="BQ495" s="856"/>
      <c r="BR495" s="856"/>
    </row>
    <row r="496" spans="1:70" ht="30" customHeight="1">
      <c r="A496" s="640">
        <v>488</v>
      </c>
      <c r="B496" s="721"/>
      <c r="C496" s="721"/>
      <c r="D496" s="721"/>
      <c r="E496" s="744"/>
      <c r="F496" s="959" t="str">
        <f t="shared" si="22"/>
        <v/>
      </c>
      <c r="G496" s="960" t="str">
        <f t="shared" si="23"/>
        <v/>
      </c>
      <c r="H496" s="715"/>
      <c r="I496" s="715"/>
      <c r="J496" s="741"/>
      <c r="K496" s="741"/>
      <c r="L496" s="741"/>
      <c r="M496" s="741"/>
      <c r="N496" s="723" t="str">
        <f>IF(I496="","",VLOOKUP(I496,記入シート1!$BO$2:$BP$49,2,FALSE))</f>
        <v/>
      </c>
      <c r="O496" s="741"/>
      <c r="P496" s="741"/>
      <c r="Q496" s="741"/>
      <c r="R496" s="716"/>
      <c r="S496" s="721"/>
      <c r="T496" s="715"/>
      <c r="U496" s="770"/>
      <c r="V496" s="771" t="s">
        <v>1833</v>
      </c>
      <c r="W496" s="772"/>
      <c r="X496" s="771" t="s">
        <v>1723</v>
      </c>
      <c r="Y496" s="772"/>
      <c r="Z496" s="771" t="s">
        <v>1833</v>
      </c>
      <c r="AA496" s="773"/>
      <c r="AB496" s="717"/>
      <c r="AC496" s="718"/>
      <c r="AD496" s="718"/>
      <c r="AE496" s="718"/>
      <c r="AF496" s="718"/>
      <c r="AG496" s="718"/>
      <c r="AH496" s="718"/>
      <c r="AI496" s="719"/>
      <c r="AJ496" s="715"/>
      <c r="AK496" s="723" t="str">
        <f t="shared" si="24"/>
        <v/>
      </c>
      <c r="AL496" s="720"/>
      <c r="AM496" s="720"/>
      <c r="AN496" s="720"/>
      <c r="AO496" s="720"/>
      <c r="AP496" s="715"/>
      <c r="AQ496" s="715"/>
      <c r="AR496" s="715"/>
      <c r="AS496" s="715"/>
      <c r="AT496" s="741"/>
      <c r="AU496" s="741"/>
      <c r="AV496" s="742"/>
      <c r="AW496" s="743"/>
      <c r="AX496" s="742"/>
      <c r="AY496" s="743"/>
      <c r="AZ496" s="721"/>
      <c r="BA496" s="721"/>
      <c r="BB496" s="742"/>
      <c r="BC496" s="743"/>
      <c r="BD496" s="742"/>
      <c r="BE496" s="743"/>
      <c r="BF496" s="721"/>
      <c r="BG496" s="721"/>
      <c r="BH496" s="715"/>
      <c r="BI496" s="721"/>
      <c r="BJ496" s="721"/>
      <c r="BK496" s="721"/>
      <c r="BL496" s="721"/>
      <c r="BM496" s="715"/>
      <c r="BN496" s="721"/>
      <c r="BO496" s="721"/>
      <c r="BP496" s="721"/>
      <c r="BQ496" s="856"/>
      <c r="BR496" s="856"/>
    </row>
    <row r="497" spans="1:70" ht="30" customHeight="1">
      <c r="A497" s="640">
        <v>489</v>
      </c>
      <c r="B497" s="721"/>
      <c r="C497" s="721"/>
      <c r="D497" s="721"/>
      <c r="E497" s="744"/>
      <c r="F497" s="959" t="str">
        <f t="shared" si="22"/>
        <v/>
      </c>
      <c r="G497" s="960" t="str">
        <f t="shared" si="23"/>
        <v/>
      </c>
      <c r="H497" s="715"/>
      <c r="I497" s="715"/>
      <c r="J497" s="741"/>
      <c r="K497" s="741"/>
      <c r="L497" s="741"/>
      <c r="M497" s="741"/>
      <c r="N497" s="723" t="str">
        <f>IF(I497="","",VLOOKUP(I497,記入シート1!$BO$2:$BP$49,2,FALSE))</f>
        <v/>
      </c>
      <c r="O497" s="741"/>
      <c r="P497" s="741"/>
      <c r="Q497" s="741"/>
      <c r="R497" s="716"/>
      <c r="S497" s="721"/>
      <c r="T497" s="715"/>
      <c r="U497" s="770"/>
      <c r="V497" s="771" t="s">
        <v>1833</v>
      </c>
      <c r="W497" s="772"/>
      <c r="X497" s="771" t="s">
        <v>1723</v>
      </c>
      <c r="Y497" s="772"/>
      <c r="Z497" s="771" t="s">
        <v>1833</v>
      </c>
      <c r="AA497" s="773"/>
      <c r="AB497" s="717"/>
      <c r="AC497" s="718"/>
      <c r="AD497" s="718"/>
      <c r="AE497" s="718"/>
      <c r="AF497" s="718"/>
      <c r="AG497" s="718"/>
      <c r="AH497" s="718"/>
      <c r="AI497" s="719"/>
      <c r="AJ497" s="715"/>
      <c r="AK497" s="723" t="str">
        <f t="shared" si="24"/>
        <v/>
      </c>
      <c r="AL497" s="720"/>
      <c r="AM497" s="720"/>
      <c r="AN497" s="720"/>
      <c r="AO497" s="720"/>
      <c r="AP497" s="715"/>
      <c r="AQ497" s="715"/>
      <c r="AR497" s="715"/>
      <c r="AS497" s="715"/>
      <c r="AT497" s="741"/>
      <c r="AU497" s="741"/>
      <c r="AV497" s="742"/>
      <c r="AW497" s="743"/>
      <c r="AX497" s="742"/>
      <c r="AY497" s="743"/>
      <c r="AZ497" s="721"/>
      <c r="BA497" s="721"/>
      <c r="BB497" s="742"/>
      <c r="BC497" s="743"/>
      <c r="BD497" s="742"/>
      <c r="BE497" s="743"/>
      <c r="BF497" s="721"/>
      <c r="BG497" s="721"/>
      <c r="BH497" s="715"/>
      <c r="BI497" s="721"/>
      <c r="BJ497" s="721"/>
      <c r="BK497" s="721"/>
      <c r="BL497" s="721"/>
      <c r="BM497" s="715"/>
      <c r="BN497" s="721"/>
      <c r="BO497" s="721"/>
      <c r="BP497" s="721"/>
      <c r="BQ497" s="856"/>
      <c r="BR497" s="856"/>
    </row>
    <row r="498" spans="1:70" ht="30" customHeight="1">
      <c r="A498" s="640">
        <v>490</v>
      </c>
      <c r="B498" s="721"/>
      <c r="C498" s="721"/>
      <c r="D498" s="721"/>
      <c r="E498" s="744"/>
      <c r="F498" s="959" t="str">
        <f t="shared" si="22"/>
        <v/>
      </c>
      <c r="G498" s="960" t="str">
        <f t="shared" si="23"/>
        <v/>
      </c>
      <c r="H498" s="715"/>
      <c r="I498" s="715"/>
      <c r="J498" s="741"/>
      <c r="K498" s="741"/>
      <c r="L498" s="741"/>
      <c r="M498" s="741"/>
      <c r="N498" s="723" t="str">
        <f>IF(I498="","",VLOOKUP(I498,記入シート1!$BO$2:$BP$49,2,FALSE))</f>
        <v/>
      </c>
      <c r="O498" s="741"/>
      <c r="P498" s="741"/>
      <c r="Q498" s="741"/>
      <c r="R498" s="716"/>
      <c r="S498" s="721"/>
      <c r="T498" s="715"/>
      <c r="U498" s="770"/>
      <c r="V498" s="771" t="s">
        <v>1833</v>
      </c>
      <c r="W498" s="772"/>
      <c r="X498" s="771" t="s">
        <v>1723</v>
      </c>
      <c r="Y498" s="772"/>
      <c r="Z498" s="771" t="s">
        <v>1833</v>
      </c>
      <c r="AA498" s="773"/>
      <c r="AB498" s="717"/>
      <c r="AC498" s="718"/>
      <c r="AD498" s="718"/>
      <c r="AE498" s="718"/>
      <c r="AF498" s="718"/>
      <c r="AG498" s="718"/>
      <c r="AH498" s="718"/>
      <c r="AI498" s="719"/>
      <c r="AJ498" s="715"/>
      <c r="AK498" s="723" t="str">
        <f t="shared" si="24"/>
        <v/>
      </c>
      <c r="AL498" s="720"/>
      <c r="AM498" s="720"/>
      <c r="AN498" s="720"/>
      <c r="AO498" s="720"/>
      <c r="AP498" s="715"/>
      <c r="AQ498" s="715"/>
      <c r="AR498" s="715"/>
      <c r="AS498" s="715"/>
      <c r="AT498" s="741"/>
      <c r="AU498" s="741"/>
      <c r="AV498" s="742"/>
      <c r="AW498" s="743"/>
      <c r="AX498" s="742"/>
      <c r="AY498" s="743"/>
      <c r="AZ498" s="721"/>
      <c r="BA498" s="721"/>
      <c r="BB498" s="742"/>
      <c r="BC498" s="743"/>
      <c r="BD498" s="742"/>
      <c r="BE498" s="743"/>
      <c r="BF498" s="721"/>
      <c r="BG498" s="721"/>
      <c r="BH498" s="715"/>
      <c r="BI498" s="721"/>
      <c r="BJ498" s="721"/>
      <c r="BK498" s="721"/>
      <c r="BL498" s="721"/>
      <c r="BM498" s="715"/>
      <c r="BN498" s="721"/>
      <c r="BO498" s="721"/>
      <c r="BP498" s="721"/>
      <c r="BQ498" s="856"/>
      <c r="BR498" s="856"/>
    </row>
    <row r="499" spans="1:70" ht="30" customHeight="1">
      <c r="A499" s="640">
        <v>491</v>
      </c>
      <c r="B499" s="721"/>
      <c r="C499" s="721"/>
      <c r="D499" s="721"/>
      <c r="E499" s="744"/>
      <c r="F499" s="959" t="str">
        <f t="shared" si="22"/>
        <v/>
      </c>
      <c r="G499" s="960" t="str">
        <f t="shared" si="23"/>
        <v/>
      </c>
      <c r="H499" s="715"/>
      <c r="I499" s="715"/>
      <c r="J499" s="741"/>
      <c r="K499" s="741"/>
      <c r="L499" s="741"/>
      <c r="M499" s="741"/>
      <c r="N499" s="723" t="str">
        <f>IF(I499="","",VLOOKUP(I499,記入シート1!$BO$2:$BP$49,2,FALSE))</f>
        <v/>
      </c>
      <c r="O499" s="741"/>
      <c r="P499" s="741"/>
      <c r="Q499" s="741"/>
      <c r="R499" s="716"/>
      <c r="S499" s="721"/>
      <c r="T499" s="715"/>
      <c r="U499" s="770"/>
      <c r="V499" s="771" t="s">
        <v>1833</v>
      </c>
      <c r="W499" s="772"/>
      <c r="X499" s="771" t="s">
        <v>1723</v>
      </c>
      <c r="Y499" s="772"/>
      <c r="Z499" s="771" t="s">
        <v>1833</v>
      </c>
      <c r="AA499" s="773"/>
      <c r="AB499" s="717"/>
      <c r="AC499" s="718"/>
      <c r="AD499" s="718"/>
      <c r="AE499" s="718"/>
      <c r="AF499" s="718"/>
      <c r="AG499" s="718"/>
      <c r="AH499" s="718"/>
      <c r="AI499" s="719"/>
      <c r="AJ499" s="715"/>
      <c r="AK499" s="723" t="str">
        <f t="shared" si="24"/>
        <v/>
      </c>
      <c r="AL499" s="720"/>
      <c r="AM499" s="720"/>
      <c r="AN499" s="720"/>
      <c r="AO499" s="720"/>
      <c r="AP499" s="715"/>
      <c r="AQ499" s="715"/>
      <c r="AR499" s="715"/>
      <c r="AS499" s="715"/>
      <c r="AT499" s="741"/>
      <c r="AU499" s="741"/>
      <c r="AV499" s="742"/>
      <c r="AW499" s="743"/>
      <c r="AX499" s="742"/>
      <c r="AY499" s="743"/>
      <c r="AZ499" s="721"/>
      <c r="BA499" s="721"/>
      <c r="BB499" s="742"/>
      <c r="BC499" s="743"/>
      <c r="BD499" s="742"/>
      <c r="BE499" s="743"/>
      <c r="BF499" s="721"/>
      <c r="BG499" s="721"/>
      <c r="BH499" s="715"/>
      <c r="BI499" s="721"/>
      <c r="BJ499" s="721"/>
      <c r="BK499" s="721"/>
      <c r="BL499" s="721"/>
      <c r="BM499" s="715"/>
      <c r="BN499" s="721"/>
      <c r="BO499" s="721"/>
      <c r="BP499" s="721"/>
      <c r="BQ499" s="856"/>
      <c r="BR499" s="856"/>
    </row>
    <row r="500" spans="1:70" ht="30" customHeight="1">
      <c r="A500" s="640">
        <v>492</v>
      </c>
      <c r="B500" s="721"/>
      <c r="C500" s="721"/>
      <c r="D500" s="721"/>
      <c r="E500" s="744"/>
      <c r="F500" s="959" t="str">
        <f t="shared" si="22"/>
        <v/>
      </c>
      <c r="G500" s="960" t="str">
        <f t="shared" si="23"/>
        <v/>
      </c>
      <c r="H500" s="715"/>
      <c r="I500" s="715"/>
      <c r="J500" s="741"/>
      <c r="K500" s="741"/>
      <c r="L500" s="741"/>
      <c r="M500" s="741"/>
      <c r="N500" s="723" t="str">
        <f>IF(I500="","",VLOOKUP(I500,記入シート1!$BO$2:$BP$49,2,FALSE))</f>
        <v/>
      </c>
      <c r="O500" s="741"/>
      <c r="P500" s="741"/>
      <c r="Q500" s="741"/>
      <c r="R500" s="716"/>
      <c r="S500" s="721"/>
      <c r="T500" s="715"/>
      <c r="U500" s="770"/>
      <c r="V500" s="771" t="s">
        <v>1833</v>
      </c>
      <c r="W500" s="772"/>
      <c r="X500" s="771" t="s">
        <v>1723</v>
      </c>
      <c r="Y500" s="772"/>
      <c r="Z500" s="771" t="s">
        <v>1833</v>
      </c>
      <c r="AA500" s="773"/>
      <c r="AB500" s="717"/>
      <c r="AC500" s="718"/>
      <c r="AD500" s="718"/>
      <c r="AE500" s="718"/>
      <c r="AF500" s="718"/>
      <c r="AG500" s="718"/>
      <c r="AH500" s="718"/>
      <c r="AI500" s="719"/>
      <c r="AJ500" s="715"/>
      <c r="AK500" s="723" t="str">
        <f t="shared" si="24"/>
        <v/>
      </c>
      <c r="AL500" s="720"/>
      <c r="AM500" s="720"/>
      <c r="AN500" s="720"/>
      <c r="AO500" s="720"/>
      <c r="AP500" s="715"/>
      <c r="AQ500" s="715"/>
      <c r="AR500" s="715"/>
      <c r="AS500" s="715"/>
      <c r="AT500" s="741"/>
      <c r="AU500" s="741"/>
      <c r="AV500" s="742"/>
      <c r="AW500" s="743"/>
      <c r="AX500" s="742"/>
      <c r="AY500" s="743"/>
      <c r="AZ500" s="721"/>
      <c r="BA500" s="721"/>
      <c r="BB500" s="742"/>
      <c r="BC500" s="743"/>
      <c r="BD500" s="742"/>
      <c r="BE500" s="743"/>
      <c r="BF500" s="721"/>
      <c r="BG500" s="721"/>
      <c r="BH500" s="715"/>
      <c r="BI500" s="721"/>
      <c r="BJ500" s="721"/>
      <c r="BK500" s="721"/>
      <c r="BL500" s="721"/>
      <c r="BM500" s="715"/>
      <c r="BN500" s="721"/>
      <c r="BO500" s="721"/>
      <c r="BP500" s="721"/>
      <c r="BQ500" s="856"/>
      <c r="BR500" s="856"/>
    </row>
    <row r="501" spans="1:70" ht="30" customHeight="1">
      <c r="A501" s="640">
        <v>493</v>
      </c>
      <c r="B501" s="721"/>
      <c r="C501" s="721"/>
      <c r="D501" s="721"/>
      <c r="E501" s="744"/>
      <c r="F501" s="959" t="str">
        <f t="shared" si="22"/>
        <v/>
      </c>
      <c r="G501" s="960" t="str">
        <f t="shared" si="23"/>
        <v/>
      </c>
      <c r="H501" s="715"/>
      <c r="I501" s="715"/>
      <c r="J501" s="741"/>
      <c r="K501" s="741"/>
      <c r="L501" s="741"/>
      <c r="M501" s="741"/>
      <c r="N501" s="723" t="str">
        <f>IF(I501="","",VLOOKUP(I501,記入シート1!$BO$2:$BP$49,2,FALSE))</f>
        <v/>
      </c>
      <c r="O501" s="741"/>
      <c r="P501" s="741"/>
      <c r="Q501" s="741"/>
      <c r="R501" s="716"/>
      <c r="S501" s="721"/>
      <c r="T501" s="715"/>
      <c r="U501" s="770"/>
      <c r="V501" s="771" t="s">
        <v>1833</v>
      </c>
      <c r="W501" s="772"/>
      <c r="X501" s="771" t="s">
        <v>1723</v>
      </c>
      <c r="Y501" s="772"/>
      <c r="Z501" s="771" t="s">
        <v>1833</v>
      </c>
      <c r="AA501" s="773"/>
      <c r="AB501" s="717"/>
      <c r="AC501" s="718"/>
      <c r="AD501" s="718"/>
      <c r="AE501" s="718"/>
      <c r="AF501" s="718"/>
      <c r="AG501" s="718"/>
      <c r="AH501" s="718"/>
      <c r="AI501" s="719"/>
      <c r="AJ501" s="715"/>
      <c r="AK501" s="723" t="str">
        <f t="shared" si="24"/>
        <v/>
      </c>
      <c r="AL501" s="720"/>
      <c r="AM501" s="720"/>
      <c r="AN501" s="720"/>
      <c r="AO501" s="720"/>
      <c r="AP501" s="715"/>
      <c r="AQ501" s="715"/>
      <c r="AR501" s="715"/>
      <c r="AS501" s="715"/>
      <c r="AT501" s="741"/>
      <c r="AU501" s="741"/>
      <c r="AV501" s="742"/>
      <c r="AW501" s="743"/>
      <c r="AX501" s="742"/>
      <c r="AY501" s="743"/>
      <c r="AZ501" s="721"/>
      <c r="BA501" s="721"/>
      <c r="BB501" s="742"/>
      <c r="BC501" s="743"/>
      <c r="BD501" s="742"/>
      <c r="BE501" s="743"/>
      <c r="BF501" s="721"/>
      <c r="BG501" s="721"/>
      <c r="BH501" s="715"/>
      <c r="BI501" s="721"/>
      <c r="BJ501" s="721"/>
      <c r="BK501" s="721"/>
      <c r="BL501" s="721"/>
      <c r="BM501" s="715"/>
      <c r="BN501" s="721"/>
      <c r="BO501" s="721"/>
      <c r="BP501" s="721"/>
      <c r="BQ501" s="856"/>
      <c r="BR501" s="856"/>
    </row>
    <row r="502" spans="1:70" ht="30" customHeight="1">
      <c r="A502" s="640">
        <v>494</v>
      </c>
      <c r="B502" s="721"/>
      <c r="C502" s="721"/>
      <c r="D502" s="721"/>
      <c r="E502" s="744"/>
      <c r="F502" s="959" t="str">
        <f t="shared" si="22"/>
        <v/>
      </c>
      <c r="G502" s="960" t="str">
        <f t="shared" si="23"/>
        <v/>
      </c>
      <c r="H502" s="715"/>
      <c r="I502" s="715"/>
      <c r="J502" s="741"/>
      <c r="K502" s="741"/>
      <c r="L502" s="741"/>
      <c r="M502" s="741"/>
      <c r="N502" s="723" t="str">
        <f>IF(I502="","",VLOOKUP(I502,記入シート1!$BO$2:$BP$49,2,FALSE))</f>
        <v/>
      </c>
      <c r="O502" s="741"/>
      <c r="P502" s="741"/>
      <c r="Q502" s="741"/>
      <c r="R502" s="716"/>
      <c r="S502" s="721"/>
      <c r="T502" s="715"/>
      <c r="U502" s="770"/>
      <c r="V502" s="771" t="s">
        <v>1833</v>
      </c>
      <c r="W502" s="772"/>
      <c r="X502" s="771" t="s">
        <v>1723</v>
      </c>
      <c r="Y502" s="772"/>
      <c r="Z502" s="771" t="s">
        <v>1833</v>
      </c>
      <c r="AA502" s="773"/>
      <c r="AB502" s="717"/>
      <c r="AC502" s="718"/>
      <c r="AD502" s="718"/>
      <c r="AE502" s="718"/>
      <c r="AF502" s="718"/>
      <c r="AG502" s="718"/>
      <c r="AH502" s="718"/>
      <c r="AI502" s="719"/>
      <c r="AJ502" s="715"/>
      <c r="AK502" s="723" t="str">
        <f t="shared" si="24"/>
        <v/>
      </c>
      <c r="AL502" s="720"/>
      <c r="AM502" s="720"/>
      <c r="AN502" s="720"/>
      <c r="AO502" s="720"/>
      <c r="AP502" s="715"/>
      <c r="AQ502" s="715"/>
      <c r="AR502" s="715"/>
      <c r="AS502" s="715"/>
      <c r="AT502" s="741"/>
      <c r="AU502" s="741"/>
      <c r="AV502" s="742"/>
      <c r="AW502" s="743"/>
      <c r="AX502" s="742"/>
      <c r="AY502" s="743"/>
      <c r="AZ502" s="721"/>
      <c r="BA502" s="721"/>
      <c r="BB502" s="742"/>
      <c r="BC502" s="743"/>
      <c r="BD502" s="742"/>
      <c r="BE502" s="743"/>
      <c r="BF502" s="721"/>
      <c r="BG502" s="721"/>
      <c r="BH502" s="715"/>
      <c r="BI502" s="721"/>
      <c r="BJ502" s="721"/>
      <c r="BK502" s="721"/>
      <c r="BL502" s="721"/>
      <c r="BM502" s="715"/>
      <c r="BN502" s="721"/>
      <c r="BO502" s="721"/>
      <c r="BP502" s="721"/>
      <c r="BQ502" s="856"/>
      <c r="BR502" s="856"/>
    </row>
    <row r="503" spans="1:70" ht="30" customHeight="1">
      <c r="A503" s="640">
        <v>495</v>
      </c>
      <c r="B503" s="721"/>
      <c r="C503" s="721"/>
      <c r="D503" s="721"/>
      <c r="E503" s="744"/>
      <c r="F503" s="959" t="str">
        <f t="shared" si="22"/>
        <v/>
      </c>
      <c r="G503" s="960" t="str">
        <f t="shared" si="23"/>
        <v/>
      </c>
      <c r="H503" s="715"/>
      <c r="I503" s="715"/>
      <c r="J503" s="741"/>
      <c r="K503" s="741"/>
      <c r="L503" s="741"/>
      <c r="M503" s="741"/>
      <c r="N503" s="723" t="str">
        <f>IF(I503="","",VLOOKUP(I503,記入シート1!$BO$2:$BP$49,2,FALSE))</f>
        <v/>
      </c>
      <c r="O503" s="741"/>
      <c r="P503" s="741"/>
      <c r="Q503" s="741"/>
      <c r="R503" s="716"/>
      <c r="S503" s="721"/>
      <c r="T503" s="715"/>
      <c r="U503" s="770"/>
      <c r="V503" s="771" t="s">
        <v>1833</v>
      </c>
      <c r="W503" s="772"/>
      <c r="X503" s="771" t="s">
        <v>1723</v>
      </c>
      <c r="Y503" s="772"/>
      <c r="Z503" s="771" t="s">
        <v>1833</v>
      </c>
      <c r="AA503" s="773"/>
      <c r="AB503" s="717"/>
      <c r="AC503" s="718"/>
      <c r="AD503" s="718"/>
      <c r="AE503" s="718"/>
      <c r="AF503" s="718"/>
      <c r="AG503" s="718"/>
      <c r="AH503" s="718"/>
      <c r="AI503" s="719"/>
      <c r="AJ503" s="715"/>
      <c r="AK503" s="723" t="str">
        <f t="shared" si="24"/>
        <v/>
      </c>
      <c r="AL503" s="720"/>
      <c r="AM503" s="720"/>
      <c r="AN503" s="720"/>
      <c r="AO503" s="720"/>
      <c r="AP503" s="715"/>
      <c r="AQ503" s="715"/>
      <c r="AR503" s="715"/>
      <c r="AS503" s="715"/>
      <c r="AT503" s="741"/>
      <c r="AU503" s="741"/>
      <c r="AV503" s="742"/>
      <c r="AW503" s="743"/>
      <c r="AX503" s="742"/>
      <c r="AY503" s="743"/>
      <c r="AZ503" s="721"/>
      <c r="BA503" s="721"/>
      <c r="BB503" s="742"/>
      <c r="BC503" s="743"/>
      <c r="BD503" s="742"/>
      <c r="BE503" s="743"/>
      <c r="BF503" s="721"/>
      <c r="BG503" s="721"/>
      <c r="BH503" s="715"/>
      <c r="BI503" s="721"/>
      <c r="BJ503" s="721"/>
      <c r="BK503" s="721"/>
      <c r="BL503" s="721"/>
      <c r="BM503" s="715"/>
      <c r="BN503" s="721"/>
      <c r="BO503" s="721"/>
      <c r="BP503" s="721"/>
      <c r="BQ503" s="856"/>
      <c r="BR503" s="856"/>
    </row>
    <row r="504" spans="1:70" ht="30" customHeight="1">
      <c r="A504" s="640">
        <v>496</v>
      </c>
      <c r="B504" s="721"/>
      <c r="C504" s="721"/>
      <c r="D504" s="721"/>
      <c r="E504" s="744"/>
      <c r="F504" s="959" t="str">
        <f t="shared" si="22"/>
        <v/>
      </c>
      <c r="G504" s="960" t="str">
        <f t="shared" si="23"/>
        <v/>
      </c>
      <c r="H504" s="715"/>
      <c r="I504" s="715"/>
      <c r="J504" s="741"/>
      <c r="K504" s="741"/>
      <c r="L504" s="741"/>
      <c r="M504" s="741"/>
      <c r="N504" s="723" t="str">
        <f>IF(I504="","",VLOOKUP(I504,記入シート1!$BO$2:$BP$49,2,FALSE))</f>
        <v/>
      </c>
      <c r="O504" s="741"/>
      <c r="P504" s="741"/>
      <c r="Q504" s="741"/>
      <c r="R504" s="716"/>
      <c r="S504" s="721"/>
      <c r="T504" s="715"/>
      <c r="U504" s="770"/>
      <c r="V504" s="771" t="s">
        <v>1833</v>
      </c>
      <c r="W504" s="772"/>
      <c r="X504" s="771" t="s">
        <v>1723</v>
      </c>
      <c r="Y504" s="772"/>
      <c r="Z504" s="771" t="s">
        <v>1833</v>
      </c>
      <c r="AA504" s="773"/>
      <c r="AB504" s="717"/>
      <c r="AC504" s="718"/>
      <c r="AD504" s="718"/>
      <c r="AE504" s="718"/>
      <c r="AF504" s="718"/>
      <c r="AG504" s="718"/>
      <c r="AH504" s="718"/>
      <c r="AI504" s="719"/>
      <c r="AJ504" s="715"/>
      <c r="AK504" s="723" t="str">
        <f t="shared" si="24"/>
        <v/>
      </c>
      <c r="AL504" s="720"/>
      <c r="AM504" s="720"/>
      <c r="AN504" s="720"/>
      <c r="AO504" s="720"/>
      <c r="AP504" s="715"/>
      <c r="AQ504" s="715"/>
      <c r="AR504" s="715"/>
      <c r="AS504" s="715"/>
      <c r="AT504" s="741"/>
      <c r="AU504" s="741"/>
      <c r="AV504" s="742"/>
      <c r="AW504" s="743"/>
      <c r="AX504" s="742"/>
      <c r="AY504" s="743"/>
      <c r="AZ504" s="721"/>
      <c r="BA504" s="721"/>
      <c r="BB504" s="742"/>
      <c r="BC504" s="743"/>
      <c r="BD504" s="742"/>
      <c r="BE504" s="743"/>
      <c r="BF504" s="721"/>
      <c r="BG504" s="721"/>
      <c r="BH504" s="715"/>
      <c r="BI504" s="721"/>
      <c r="BJ504" s="721"/>
      <c r="BK504" s="721"/>
      <c r="BL504" s="721"/>
      <c r="BM504" s="715"/>
      <c r="BN504" s="721"/>
      <c r="BO504" s="721"/>
      <c r="BP504" s="721"/>
      <c r="BQ504" s="856"/>
      <c r="BR504" s="856"/>
    </row>
    <row r="505" spans="1:70" ht="30" customHeight="1">
      <c r="A505" s="640">
        <v>497</v>
      </c>
      <c r="B505" s="721"/>
      <c r="C505" s="721"/>
      <c r="D505" s="721"/>
      <c r="E505" s="744"/>
      <c r="F505" s="959" t="str">
        <f t="shared" si="22"/>
        <v/>
      </c>
      <c r="G505" s="960" t="str">
        <f t="shared" si="23"/>
        <v/>
      </c>
      <c r="H505" s="715"/>
      <c r="I505" s="715"/>
      <c r="J505" s="741"/>
      <c r="K505" s="741"/>
      <c r="L505" s="741"/>
      <c r="M505" s="741"/>
      <c r="N505" s="723" t="str">
        <f>IF(I505="","",VLOOKUP(I505,記入シート1!$BO$2:$BP$49,2,FALSE))</f>
        <v/>
      </c>
      <c r="O505" s="741"/>
      <c r="P505" s="741"/>
      <c r="Q505" s="741"/>
      <c r="R505" s="716"/>
      <c r="S505" s="721"/>
      <c r="T505" s="715"/>
      <c r="U505" s="770"/>
      <c r="V505" s="771" t="s">
        <v>1833</v>
      </c>
      <c r="W505" s="772"/>
      <c r="X505" s="771" t="s">
        <v>1723</v>
      </c>
      <c r="Y505" s="772"/>
      <c r="Z505" s="771" t="s">
        <v>1833</v>
      </c>
      <c r="AA505" s="773"/>
      <c r="AB505" s="717"/>
      <c r="AC505" s="718"/>
      <c r="AD505" s="718"/>
      <c r="AE505" s="718"/>
      <c r="AF505" s="718"/>
      <c r="AG505" s="718"/>
      <c r="AH505" s="718"/>
      <c r="AI505" s="719"/>
      <c r="AJ505" s="715"/>
      <c r="AK505" s="723" t="str">
        <f t="shared" si="24"/>
        <v/>
      </c>
      <c r="AL505" s="720"/>
      <c r="AM505" s="720"/>
      <c r="AN505" s="720"/>
      <c r="AO505" s="720"/>
      <c r="AP505" s="715"/>
      <c r="AQ505" s="715"/>
      <c r="AR505" s="715"/>
      <c r="AS505" s="715"/>
      <c r="AT505" s="741"/>
      <c r="AU505" s="741"/>
      <c r="AV505" s="742"/>
      <c r="AW505" s="743"/>
      <c r="AX505" s="742"/>
      <c r="AY505" s="743"/>
      <c r="AZ505" s="721"/>
      <c r="BA505" s="721"/>
      <c r="BB505" s="742"/>
      <c r="BC505" s="743"/>
      <c r="BD505" s="742"/>
      <c r="BE505" s="743"/>
      <c r="BF505" s="721"/>
      <c r="BG505" s="721"/>
      <c r="BH505" s="715"/>
      <c r="BI505" s="721"/>
      <c r="BJ505" s="721"/>
      <c r="BK505" s="721"/>
      <c r="BL505" s="721"/>
      <c r="BM505" s="715"/>
      <c r="BN505" s="721"/>
      <c r="BO505" s="721"/>
      <c r="BP505" s="721"/>
      <c r="BQ505" s="856"/>
      <c r="BR505" s="856"/>
    </row>
    <row r="506" spans="1:70" ht="30" customHeight="1">
      <c r="A506" s="640">
        <v>498</v>
      </c>
      <c r="B506" s="721"/>
      <c r="C506" s="721"/>
      <c r="D506" s="721"/>
      <c r="E506" s="744"/>
      <c r="F506" s="959" t="str">
        <f t="shared" si="22"/>
        <v/>
      </c>
      <c r="G506" s="960" t="str">
        <f t="shared" si="23"/>
        <v/>
      </c>
      <c r="H506" s="715"/>
      <c r="I506" s="715"/>
      <c r="J506" s="741"/>
      <c r="K506" s="741"/>
      <c r="L506" s="741"/>
      <c r="M506" s="741"/>
      <c r="N506" s="723" t="str">
        <f>IF(I506="","",VLOOKUP(I506,記入シート1!$BO$2:$BP$49,2,FALSE))</f>
        <v/>
      </c>
      <c r="O506" s="741"/>
      <c r="P506" s="741"/>
      <c r="Q506" s="741"/>
      <c r="R506" s="716"/>
      <c r="S506" s="721"/>
      <c r="T506" s="715"/>
      <c r="U506" s="770"/>
      <c r="V506" s="771" t="s">
        <v>1833</v>
      </c>
      <c r="W506" s="772"/>
      <c r="X506" s="771" t="s">
        <v>1723</v>
      </c>
      <c r="Y506" s="772"/>
      <c r="Z506" s="771" t="s">
        <v>1833</v>
      </c>
      <c r="AA506" s="773"/>
      <c r="AB506" s="717"/>
      <c r="AC506" s="718"/>
      <c r="AD506" s="718"/>
      <c r="AE506" s="718"/>
      <c r="AF506" s="718"/>
      <c r="AG506" s="718"/>
      <c r="AH506" s="718"/>
      <c r="AI506" s="719"/>
      <c r="AJ506" s="715"/>
      <c r="AK506" s="723" t="str">
        <f t="shared" si="24"/>
        <v/>
      </c>
      <c r="AL506" s="720"/>
      <c r="AM506" s="720"/>
      <c r="AN506" s="720"/>
      <c r="AO506" s="720"/>
      <c r="AP506" s="715"/>
      <c r="AQ506" s="715"/>
      <c r="AR506" s="715"/>
      <c r="AS506" s="715"/>
      <c r="AT506" s="741"/>
      <c r="AU506" s="741"/>
      <c r="AV506" s="742"/>
      <c r="AW506" s="743"/>
      <c r="AX506" s="742"/>
      <c r="AY506" s="743"/>
      <c r="AZ506" s="721"/>
      <c r="BA506" s="721"/>
      <c r="BB506" s="742"/>
      <c r="BC506" s="743"/>
      <c r="BD506" s="742"/>
      <c r="BE506" s="743"/>
      <c r="BF506" s="721"/>
      <c r="BG506" s="721"/>
      <c r="BH506" s="715"/>
      <c r="BI506" s="721"/>
      <c r="BJ506" s="721"/>
      <c r="BK506" s="721"/>
      <c r="BL506" s="721"/>
      <c r="BM506" s="715"/>
      <c r="BN506" s="721"/>
      <c r="BO506" s="721"/>
      <c r="BP506" s="721"/>
      <c r="BQ506" s="856"/>
      <c r="BR506" s="856"/>
    </row>
    <row r="507" spans="1:70" ht="30" customHeight="1">
      <c r="A507" s="640">
        <v>499</v>
      </c>
      <c r="B507" s="721"/>
      <c r="C507" s="721"/>
      <c r="D507" s="721"/>
      <c r="E507" s="744"/>
      <c r="F507" s="959" t="str">
        <f t="shared" si="22"/>
        <v/>
      </c>
      <c r="G507" s="960" t="str">
        <f t="shared" si="23"/>
        <v/>
      </c>
      <c r="H507" s="715"/>
      <c r="I507" s="715"/>
      <c r="J507" s="741"/>
      <c r="K507" s="741"/>
      <c r="L507" s="741"/>
      <c r="M507" s="741"/>
      <c r="N507" s="723" t="str">
        <f>IF(I507="","",VLOOKUP(I507,記入シート1!$BO$2:$BP$49,2,FALSE))</f>
        <v/>
      </c>
      <c r="O507" s="741"/>
      <c r="P507" s="741"/>
      <c r="Q507" s="741"/>
      <c r="R507" s="716"/>
      <c r="S507" s="721"/>
      <c r="T507" s="715"/>
      <c r="U507" s="770"/>
      <c r="V507" s="771" t="s">
        <v>1833</v>
      </c>
      <c r="W507" s="772"/>
      <c r="X507" s="771" t="s">
        <v>1723</v>
      </c>
      <c r="Y507" s="772"/>
      <c r="Z507" s="771" t="s">
        <v>1833</v>
      </c>
      <c r="AA507" s="773"/>
      <c r="AB507" s="717"/>
      <c r="AC507" s="718"/>
      <c r="AD507" s="718"/>
      <c r="AE507" s="718"/>
      <c r="AF507" s="718"/>
      <c r="AG507" s="718"/>
      <c r="AH507" s="718"/>
      <c r="AI507" s="719"/>
      <c r="AJ507" s="715"/>
      <c r="AK507" s="723" t="str">
        <f t="shared" si="24"/>
        <v/>
      </c>
      <c r="AL507" s="720"/>
      <c r="AM507" s="720"/>
      <c r="AN507" s="720"/>
      <c r="AO507" s="720"/>
      <c r="AP507" s="715"/>
      <c r="AQ507" s="715"/>
      <c r="AR507" s="715"/>
      <c r="AS507" s="715"/>
      <c r="AT507" s="741"/>
      <c r="AU507" s="741"/>
      <c r="AV507" s="742"/>
      <c r="AW507" s="743"/>
      <c r="AX507" s="742"/>
      <c r="AY507" s="743"/>
      <c r="AZ507" s="721"/>
      <c r="BA507" s="721"/>
      <c r="BB507" s="742"/>
      <c r="BC507" s="743"/>
      <c r="BD507" s="742"/>
      <c r="BE507" s="743"/>
      <c r="BF507" s="721"/>
      <c r="BG507" s="721"/>
      <c r="BH507" s="715"/>
      <c r="BI507" s="721"/>
      <c r="BJ507" s="721"/>
      <c r="BK507" s="721"/>
      <c r="BL507" s="721"/>
      <c r="BM507" s="715"/>
      <c r="BN507" s="721"/>
      <c r="BO507" s="721"/>
      <c r="BP507" s="721"/>
      <c r="BQ507" s="856"/>
      <c r="BR507" s="856"/>
    </row>
    <row r="508" spans="1:70" ht="30" customHeight="1">
      <c r="A508" s="640">
        <v>500</v>
      </c>
      <c r="B508" s="721"/>
      <c r="C508" s="721"/>
      <c r="D508" s="721"/>
      <c r="E508" s="744"/>
      <c r="F508" s="959" t="str">
        <f t="shared" si="22"/>
        <v/>
      </c>
      <c r="G508" s="960" t="str">
        <f t="shared" si="23"/>
        <v/>
      </c>
      <c r="H508" s="715"/>
      <c r="I508" s="715"/>
      <c r="J508" s="741"/>
      <c r="K508" s="741"/>
      <c r="L508" s="741"/>
      <c r="M508" s="741"/>
      <c r="N508" s="723" t="str">
        <f>IF(I508="","",VLOOKUP(I508,記入シート1!$BO$2:$BP$49,2,FALSE))</f>
        <v/>
      </c>
      <c r="O508" s="741"/>
      <c r="P508" s="741"/>
      <c r="Q508" s="741"/>
      <c r="R508" s="716"/>
      <c r="S508" s="721"/>
      <c r="T508" s="715"/>
      <c r="U508" s="770"/>
      <c r="V508" s="771" t="s">
        <v>1833</v>
      </c>
      <c r="W508" s="772"/>
      <c r="X508" s="771" t="s">
        <v>1723</v>
      </c>
      <c r="Y508" s="772"/>
      <c r="Z508" s="771" t="s">
        <v>1833</v>
      </c>
      <c r="AA508" s="773"/>
      <c r="AB508" s="717"/>
      <c r="AC508" s="718"/>
      <c r="AD508" s="718"/>
      <c r="AE508" s="718"/>
      <c r="AF508" s="718"/>
      <c r="AG508" s="718"/>
      <c r="AH508" s="718"/>
      <c r="AI508" s="719"/>
      <c r="AJ508" s="715"/>
      <c r="AK508" s="723" t="str">
        <f t="shared" si="24"/>
        <v/>
      </c>
      <c r="AL508" s="720"/>
      <c r="AM508" s="720"/>
      <c r="AN508" s="720"/>
      <c r="AO508" s="720"/>
      <c r="AP508" s="715"/>
      <c r="AQ508" s="715"/>
      <c r="AR508" s="715"/>
      <c r="AS508" s="715"/>
      <c r="AT508" s="741"/>
      <c r="AU508" s="741"/>
      <c r="AV508" s="742"/>
      <c r="AW508" s="743"/>
      <c r="AX508" s="742"/>
      <c r="AY508" s="743"/>
      <c r="AZ508" s="721"/>
      <c r="BA508" s="721"/>
      <c r="BB508" s="742"/>
      <c r="BC508" s="743"/>
      <c r="BD508" s="742"/>
      <c r="BE508" s="743"/>
      <c r="BF508" s="721"/>
      <c r="BG508" s="721"/>
      <c r="BH508" s="715"/>
      <c r="BI508" s="721"/>
      <c r="BJ508" s="721"/>
      <c r="BK508" s="721"/>
      <c r="BL508" s="721"/>
      <c r="BM508" s="715"/>
      <c r="BN508" s="721"/>
      <c r="BO508" s="721"/>
      <c r="BP508" s="721"/>
      <c r="BQ508" s="856"/>
      <c r="BR508" s="856"/>
    </row>
  </sheetData>
  <sheetProtection password="842B" sheet="1" objects="1" scenarios="1" selectLockedCells="1"/>
  <mergeCells count="15">
    <mergeCell ref="BQ7:BR7"/>
    <mergeCell ref="AJ7:AJ8"/>
    <mergeCell ref="B7:E7"/>
    <mergeCell ref="F7:G7"/>
    <mergeCell ref="H7:T7"/>
    <mergeCell ref="U7:AA8"/>
    <mergeCell ref="AB7:AI7"/>
    <mergeCell ref="BB7:BH7"/>
    <mergeCell ref="BI7:BP7"/>
    <mergeCell ref="AK7:AK8"/>
    <mergeCell ref="AL7:AL8"/>
    <mergeCell ref="AM7:AN7"/>
    <mergeCell ref="AO7:AO8"/>
    <mergeCell ref="AP7:AU7"/>
    <mergeCell ref="AV7:BA7"/>
  </mergeCells>
  <phoneticPr fontId="3"/>
  <dataValidations count="25">
    <dataValidation type="textLength" imeMode="disabled" operator="equal" allowBlank="1" showInputMessage="1" showErrorMessage="1" sqref="BN10:BN508">
      <formula1>7</formula1>
    </dataValidation>
    <dataValidation type="textLength" imeMode="disabled" operator="equal" allowBlank="1" showInputMessage="1" showErrorMessage="1" sqref="BL10:BL508">
      <formula1>3</formula1>
    </dataValidation>
    <dataValidation type="textLength" imeMode="disabled" operator="equal" allowBlank="1" showInputMessage="1" showErrorMessage="1" sqref="BK10:BK508">
      <formula1>4</formula1>
    </dataValidation>
    <dataValidation imeMode="disabled" allowBlank="1" showInputMessage="1" showErrorMessage="1" sqref="BA10:BA508 BG10:BG508"/>
    <dataValidation imeMode="fullKatakana" allowBlank="1" showInputMessage="1" showErrorMessage="1" sqref="BP10:BP508"/>
    <dataValidation type="list" allowBlank="1" showInputMessage="1" showErrorMessage="1" sqref="AP10:AS508">
      <formula1>"有,無"</formula1>
    </dataValidation>
    <dataValidation type="whole" imeMode="disabled" operator="greaterThanOrEqual" allowBlank="1" showInputMessage="1" showErrorMessage="1" sqref="AM10:AO508">
      <formula1>1</formula1>
    </dataValidation>
    <dataValidation type="whole" imeMode="disabled" operator="greaterThanOrEqual" allowBlank="1" showInputMessage="1" showErrorMessage="1" sqref="AL10:AL508">
      <formula1>0</formula1>
    </dataValidation>
    <dataValidation type="textLength" imeMode="hiragana" operator="lessThanOrEqual" allowBlank="1" showInputMessage="1" showErrorMessage="1" errorTitle="文字数制限" error="200文字以内で入力してください。" sqref="AJ10:AJ508">
      <formula1>200</formula1>
    </dataValidation>
    <dataValidation type="custom" imeMode="disabled" allowBlank="1" showInputMessage="1" showErrorMessage="1" errorTitle="文字数制限" error="半角英数字128文字以内で入力してください。" sqref="T10:T508">
      <formula1>LENB(T10)&lt;129</formula1>
    </dataValidation>
    <dataValidation type="custom" imeMode="disabled" allowBlank="1" showInputMessage="1" showErrorMessage="1" errorTitle="電話番号" error="半角でご入力ください。_x000a_ハイフンもご入力ください。" sqref="S10:S508 BF10:BF508 AZ10:AZ508">
      <formula1>IF(AND(COUNTIF(S10,"*-*-*")&gt;0,ISNUMBER(VALUE(SUBSTITUTE(S10,"-",""))),LENB(S10)&lt;14),TRUE,FALSE)</formula1>
    </dataValidation>
    <dataValidation type="custom" imeMode="disabled" allowBlank="1" showInputMessage="1" showErrorMessage="1" errorTitle="郵便番号" error="ハイフンを含めた8桁で入力ください。" sqref="H10:H508">
      <formula1>IF(AND(COUNTIF(H10,"*-*")&gt;0,ISNUMBER(VALUE(SUBSTITUTE(H10,"-",""))),LENB(H10)=8),TRUE,FALSE)</formula1>
    </dataValidation>
    <dataValidation type="custom" imeMode="fullKatakana" allowBlank="1" showInputMessage="1" showErrorMessage="1" errorTitle="フリガナ" error="カナで入力ください。" sqref="C10:C508 N10:N508">
      <formula1>AND(C10=PHONETIC(C10), LEN(C10)*2=LENB(C10))</formula1>
    </dataValidation>
    <dataValidation type="textLength" imeMode="hiragana" operator="lessThanOrEqual" allowBlank="1" showInputMessage="1" showErrorMessage="1" errorTitle="文字数制限" error="全角20文字以内でお願いいたします。" sqref="B10:B508">
      <formula1>20</formula1>
    </dataValidation>
    <dataValidation type="list" allowBlank="1" showInputMessage="1" showErrorMessage="1" sqref="BH10:BH508">
      <formula1>"法人住所,店舗所在地"</formula1>
    </dataValidation>
    <dataValidation type="list" allowBlank="1" showInputMessage="1" showErrorMessage="1" sqref="BM10:BM508">
      <formula1>"普通,当座"</formula1>
    </dataValidation>
    <dataValidation type="list" allowBlank="1" showInputMessage="1" showErrorMessage="1" sqref="U10:U508 Y10:Y508">
      <formula1>■時間</formula1>
    </dataValidation>
    <dataValidation type="list" allowBlank="1" showInputMessage="1" showErrorMessage="1" sqref="W10:W508 AA10:AA508">
      <formula1>■分</formula1>
    </dataValidation>
    <dataValidation type="list" allowBlank="1" showInputMessage="1" showErrorMessage="1" sqref="AB10:AI508">
      <formula1>"●"</formula1>
    </dataValidation>
    <dataValidation type="list" allowBlank="1" showInputMessage="1" showErrorMessage="1" sqref="I10:I508">
      <formula1>■都道府県</formula1>
    </dataValidation>
    <dataValidation type="custom" imeMode="off" allowBlank="1" showInputMessage="1" showErrorMessage="1" errorTitle="文字数制限" error="半角英数字25文字までで設定をお願いいたします" sqref="D10:D508">
      <formula1>AND(COUNT(INDEX(FIND(MID(UPPER(D10)&amp;REPT("*",25),ROW($1:$24),1),"ABCDEFGHIJKLMNOPQRSTUVWXYZ1234567890.,  "),))=LEN(D10),LEN(D10)&lt;26)</formula1>
    </dataValidation>
    <dataValidation type="custom" imeMode="hiragana" allowBlank="1" showInputMessage="1" showErrorMessage="1" errorTitle="入力文字制限" error="スペースは入力できません。" sqref="J10:M508 AV10:AW508 BB10:BC508">
      <formula1>LEN(SUBSTITUTE(SUBSTITUTE(J10,"　","")," ",""))=LEN(J10)</formula1>
    </dataValidation>
    <dataValidation type="custom" imeMode="fullKatakana" allowBlank="1" showInputMessage="1" showErrorMessage="1" errorTitle="フリガナ" error="カナで入力してください。_x000a_スペースは入力できません。" promptTitle="フリガナ" prompt="フリガナには数字・記号を入れずカナのみご記入ください。" sqref="O10:Q508">
      <formula1>AND(O10=PHONETIC(O10), LEN(O10)*2=LENB(O10),LEN(SUBSTITUTE(SUBSTITUTE(O10,"　","")," ",""))=LEN(O10))</formula1>
    </dataValidation>
    <dataValidation type="custom" imeMode="fullKatakana" allowBlank="1" showInputMessage="1" showErrorMessage="1" errorTitle="フリガナ" error="カナで入力してください。_x000a_スペースは入力できません。" sqref="AX10:AY508 BD10:BE508">
      <formula1>AND(AX10=PHONETIC(AX10), LEN(AX10)*2=LENB(AX10),LEN(SUBSTITUTE(SUBSTITUTE(AX10,"　","")," ",""))=LEN(AX10))</formula1>
    </dataValidation>
    <dataValidation imeMode="off" allowBlank="1" showInputMessage="1" showErrorMessage="1" sqref="BQ10:BR508"/>
  </dataValidations>
  <pageMargins left="0.7" right="0.7" top="0.75" bottom="0.75" header="0.3" footer="0.3"/>
  <pageSetup paperSize="9"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3097" id="{E1BF9DAF-7EBF-476A-8A9D-7D80F9683651}">
            <xm:f>AND(記入シート2!$AV$52=FALSE)</xm:f>
            <x14:dxf>
              <fill>
                <patternFill>
                  <bgColor theme="1" tint="0.24994659260841701"/>
                </patternFill>
              </fill>
            </x14:dxf>
          </x14:cfRule>
          <xm:sqref>BQ7:BR508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R508"/>
  <sheetViews>
    <sheetView showGridLines="0" zoomScale="85" zoomScaleNormal="85" workbookViewId="0">
      <pane xSplit="1" ySplit="9" topLeftCell="B10" activePane="bottomRight" state="frozen"/>
      <selection pane="topRight" activeCell="B1" sqref="B1"/>
      <selection pane="bottomLeft" activeCell="A10" sqref="A10"/>
      <selection pane="bottomRight" activeCell="Q1" sqref="Q1"/>
    </sheetView>
  </sheetViews>
  <sheetFormatPr defaultColWidth="14.26953125" defaultRowHeight="12.5"/>
  <cols>
    <col min="1" max="1" width="4.26953125" style="747" bestFit="1" customWidth="1"/>
    <col min="2" max="5" width="20.6328125" style="747" customWidth="1"/>
    <col min="6" max="6" width="17.453125" style="747" customWidth="1"/>
    <col min="7" max="7" width="20.6328125" style="747" customWidth="1"/>
    <col min="8" max="8" width="8.08984375" style="747" customWidth="1"/>
    <col min="9" max="11" width="30.6328125" style="747" customWidth="1"/>
    <col min="12" max="12" width="10.6328125" style="747" customWidth="1"/>
    <col min="13" max="13" width="30.6328125" style="747" customWidth="1"/>
    <col min="14" max="15" width="15.6328125" style="747" customWidth="1"/>
    <col min="16" max="16" width="30.6328125" style="747" customWidth="1"/>
    <col min="17" max="18" width="14.6328125" style="747" customWidth="1"/>
    <col min="19" max="21" width="8.6328125" style="747" customWidth="1"/>
    <col min="22" max="25" width="5.6328125" style="747" customWidth="1"/>
    <col min="26" max="30" width="10.6328125" style="747" customWidth="1"/>
    <col min="31" max="31" width="15.6328125" style="747" customWidth="1"/>
    <col min="32" max="34" width="10.6328125" style="747" customWidth="1"/>
    <col min="35" max="36" width="15.6328125" style="769" customWidth="1"/>
    <col min="37" max="37" width="10.453125" style="747" customWidth="1"/>
    <col min="38" max="38" width="10.453125" style="769" customWidth="1"/>
    <col min="39" max="39" width="10.6328125" style="747" customWidth="1"/>
    <col min="40" max="41" width="8.6328125" style="747" customWidth="1"/>
    <col min="42" max="42" width="10.6328125" style="747" customWidth="1"/>
    <col min="43" max="44" width="15.6328125" style="747" customWidth="1"/>
    <col min="45" max="16384" width="14.26953125" style="747"/>
  </cols>
  <sheetData>
    <row r="1" spans="1:44" ht="22">
      <c r="A1" s="745" t="s">
        <v>1644</v>
      </c>
      <c r="B1" s="746"/>
      <c r="E1" s="774" t="s">
        <v>1906</v>
      </c>
      <c r="AI1" s="747"/>
      <c r="AJ1" s="747"/>
      <c r="AL1" s="747"/>
    </row>
    <row r="2" spans="1:44" ht="6" customHeight="1">
      <c r="A2" s="745"/>
      <c r="B2" s="746"/>
      <c r="AI2" s="747"/>
      <c r="AJ2" s="747"/>
      <c r="AL2" s="747"/>
    </row>
    <row r="3" spans="1:44" ht="6" customHeight="1">
      <c r="A3" s="748" t="s">
        <v>904</v>
      </c>
      <c r="B3" s="748"/>
      <c r="AI3" s="747"/>
      <c r="AJ3" s="747"/>
      <c r="AL3" s="747"/>
    </row>
    <row r="4" spans="1:44" s="750" customFormat="1" ht="6" customHeight="1">
      <c r="A4" s="749"/>
      <c r="B4" s="748" t="s">
        <v>905</v>
      </c>
    </row>
    <row r="5" spans="1:44" s="750" customFormat="1" ht="6" customHeight="1">
      <c r="A5" s="749" t="s">
        <v>902</v>
      </c>
      <c r="B5" s="748" t="s">
        <v>903</v>
      </c>
    </row>
    <row r="6" spans="1:44" ht="6" customHeight="1">
      <c r="A6" s="751"/>
      <c r="B6" s="752" t="s">
        <v>1717</v>
      </c>
      <c r="AI6" s="747"/>
      <c r="AJ6" s="747"/>
      <c r="AL6" s="747"/>
    </row>
    <row r="7" spans="1:44" ht="15" customHeight="1">
      <c r="A7" s="753"/>
      <c r="B7" s="2648" t="s">
        <v>910</v>
      </c>
      <c r="C7" s="2649"/>
      <c r="D7" s="2649"/>
      <c r="E7" s="2650"/>
      <c r="F7" s="2648" t="s">
        <v>866</v>
      </c>
      <c r="G7" s="2650"/>
      <c r="H7" s="2648" t="s">
        <v>867</v>
      </c>
      <c r="I7" s="2649"/>
      <c r="J7" s="2649"/>
      <c r="K7" s="2649"/>
      <c r="L7" s="2649"/>
      <c r="M7" s="2650"/>
      <c r="N7" s="2653" t="s">
        <v>868</v>
      </c>
      <c r="O7" s="2653" t="s">
        <v>731</v>
      </c>
      <c r="P7" s="2653" t="s">
        <v>1642</v>
      </c>
      <c r="Q7" s="2653" t="s">
        <v>1864</v>
      </c>
      <c r="R7" s="2651" t="s">
        <v>885</v>
      </c>
      <c r="S7" s="2648" t="s">
        <v>869</v>
      </c>
      <c r="T7" s="2650"/>
      <c r="U7" s="2653" t="s">
        <v>870</v>
      </c>
      <c r="V7" s="2645" t="s">
        <v>871</v>
      </c>
      <c r="W7" s="2646"/>
      <c r="X7" s="2646"/>
      <c r="Y7" s="2646"/>
      <c r="Z7" s="2646"/>
      <c r="AA7" s="2647"/>
      <c r="AB7" s="2648" t="s">
        <v>886</v>
      </c>
      <c r="AC7" s="2649"/>
      <c r="AD7" s="2649"/>
      <c r="AE7" s="2650"/>
      <c r="AF7" s="2648" t="s">
        <v>895</v>
      </c>
      <c r="AG7" s="2649"/>
      <c r="AH7" s="2649"/>
      <c r="AI7" s="2649"/>
      <c r="AJ7" s="2650"/>
      <c r="AK7" s="2648" t="s">
        <v>887</v>
      </c>
      <c r="AL7" s="2649"/>
      <c r="AM7" s="2649"/>
      <c r="AN7" s="2649"/>
      <c r="AO7" s="2649"/>
      <c r="AP7" s="2649"/>
      <c r="AQ7" s="2649"/>
      <c r="AR7" s="2650"/>
    </row>
    <row r="8" spans="1:44" ht="15" customHeight="1">
      <c r="A8" s="754" t="s">
        <v>872</v>
      </c>
      <c r="B8" s="755" t="s">
        <v>1641</v>
      </c>
      <c r="C8" s="755" t="s">
        <v>874</v>
      </c>
      <c r="D8" s="755" t="s">
        <v>1640</v>
      </c>
      <c r="E8" s="755" t="s">
        <v>875</v>
      </c>
      <c r="F8" s="755" t="s">
        <v>873</v>
      </c>
      <c r="G8" s="755" t="s">
        <v>876</v>
      </c>
      <c r="H8" s="755" t="s">
        <v>877</v>
      </c>
      <c r="I8" s="755" t="s">
        <v>878</v>
      </c>
      <c r="J8" s="755" t="s">
        <v>874</v>
      </c>
      <c r="K8" s="755" t="s">
        <v>879</v>
      </c>
      <c r="L8" s="755" t="s">
        <v>880</v>
      </c>
      <c r="M8" s="756" t="s">
        <v>881</v>
      </c>
      <c r="N8" s="2652"/>
      <c r="O8" s="2652"/>
      <c r="P8" s="2652"/>
      <c r="Q8" s="2652"/>
      <c r="R8" s="2652"/>
      <c r="S8" s="755" t="s">
        <v>882</v>
      </c>
      <c r="T8" s="756" t="s">
        <v>883</v>
      </c>
      <c r="U8" s="2652"/>
      <c r="V8" s="757" t="s">
        <v>1718</v>
      </c>
      <c r="W8" s="757" t="s">
        <v>1719</v>
      </c>
      <c r="X8" s="758" t="s">
        <v>1720</v>
      </c>
      <c r="Y8" s="758" t="s">
        <v>740</v>
      </c>
      <c r="Z8" s="758" t="s">
        <v>884</v>
      </c>
      <c r="AA8" s="758" t="s">
        <v>1721</v>
      </c>
      <c r="AB8" s="755" t="s">
        <v>888</v>
      </c>
      <c r="AC8" s="755" t="s">
        <v>906</v>
      </c>
      <c r="AD8" s="755" t="s">
        <v>890</v>
      </c>
      <c r="AE8" s="755" t="s">
        <v>889</v>
      </c>
      <c r="AF8" s="755" t="s">
        <v>888</v>
      </c>
      <c r="AG8" s="755" t="s">
        <v>906</v>
      </c>
      <c r="AH8" s="755" t="s">
        <v>890</v>
      </c>
      <c r="AI8" s="755" t="s">
        <v>889</v>
      </c>
      <c r="AJ8" s="755" t="s">
        <v>908</v>
      </c>
      <c r="AK8" s="755" t="s">
        <v>891</v>
      </c>
      <c r="AL8" s="755" t="s">
        <v>896</v>
      </c>
      <c r="AM8" s="755" t="s">
        <v>892</v>
      </c>
      <c r="AN8" s="755" t="s">
        <v>897</v>
      </c>
      <c r="AO8" s="755" t="s">
        <v>893</v>
      </c>
      <c r="AP8" s="755" t="s">
        <v>898</v>
      </c>
      <c r="AQ8" s="755" t="s">
        <v>894</v>
      </c>
      <c r="AR8" s="755" t="s">
        <v>899</v>
      </c>
    </row>
    <row r="9" spans="1:44" ht="15" customHeight="1">
      <c r="A9" s="759">
        <v>1</v>
      </c>
      <c r="B9" s="759"/>
      <c r="C9" s="759"/>
      <c r="D9" s="759"/>
      <c r="E9" s="760"/>
      <c r="F9" s="759"/>
      <c r="G9" s="760"/>
      <c r="H9" s="759"/>
      <c r="I9" s="761"/>
      <c r="J9" s="761"/>
      <c r="K9" s="760"/>
      <c r="L9" s="759"/>
      <c r="M9" s="759"/>
      <c r="N9" s="759"/>
      <c r="O9" s="759"/>
      <c r="P9" s="759"/>
      <c r="Q9" s="759"/>
      <c r="R9" s="762"/>
      <c r="S9" s="762"/>
      <c r="T9" s="762"/>
      <c r="U9" s="762"/>
      <c r="V9" s="759"/>
      <c r="W9" s="759"/>
      <c r="X9" s="763"/>
      <c r="Y9" s="763"/>
      <c r="Z9" s="763"/>
      <c r="AA9" s="763"/>
      <c r="AB9" s="761"/>
      <c r="AC9" s="761"/>
      <c r="AD9" s="759"/>
      <c r="AE9" s="759"/>
      <c r="AF9" s="761"/>
      <c r="AG9" s="761"/>
      <c r="AH9" s="759"/>
      <c r="AI9" s="759"/>
      <c r="AJ9" s="759"/>
      <c r="AK9" s="759"/>
      <c r="AL9" s="759"/>
      <c r="AM9" s="759"/>
      <c r="AN9" s="759"/>
      <c r="AO9" s="759"/>
      <c r="AP9" s="759"/>
      <c r="AQ9" s="759"/>
      <c r="AR9" s="759"/>
    </row>
    <row r="10" spans="1:44" ht="15" customHeight="1">
      <c r="A10" s="764">
        <v>2</v>
      </c>
      <c r="B10" s="764" t="str">
        <f>IF(【多店舗用】記入シート3!B10="","",DBCS(【多店舗用】記入シート3!B10))</f>
        <v/>
      </c>
      <c r="C10" s="764" t="str">
        <f>IF(【多店舗用】記入シート3!C10="","",DBCS(【多店舗用】記入シート3!C10))</f>
        <v/>
      </c>
      <c r="D10" s="764" t="str">
        <f>IF(【多店舗用】記入シート3!D10="","",ASC(【多店舗用】記入シート3!D10))</f>
        <v/>
      </c>
      <c r="E10" s="765" t="str">
        <f>IF(【多店舗用】記入シート3!E10="","",【多店舗用】記入シート3!E10)</f>
        <v/>
      </c>
      <c r="F10" s="764" t="str">
        <f>IF(【多店舗用】記入シート3!F10="","",【多店舗用】記入シート3!F10)</f>
        <v/>
      </c>
      <c r="G10" s="765" t="str">
        <f>IF(【多店舗用】記入シート3!G10="","",【多店舗用】記入シート3!G10)</f>
        <v/>
      </c>
      <c r="H10" s="764" t="str">
        <f>IF(【多店舗用】記入シート3!H10="","",SUBSTITUTE(SUBSTITUTE(SUBSTITUTE(SUBSTITUTE(SUBSTITUTE(ASC(【多店舗用】記入シート3!H10),"～","-"),"－","-"),"―","-"),"　","")," ",""))</f>
        <v/>
      </c>
      <c r="I10" s="764" t="str">
        <f>IF(B10="","",MID(T(【多店舗用】記入シート3!I10),4,LEN(T(【多店舗用】記入シート3!I10))-3)&amp;"　"&amp;SUBSTITUTE(SUBSTITUTE(SUBSTITUTE(SUBSTITUTE(T(【多店舗用】記入シート3!J10),"　","")," ",""),"―","ー"),"－","‐")&amp;"　"&amp;SUBSTITUTE(SUBSTITUTE(SUBSTITUTE(SUBSTITUTE(T(【多店舗用】記入シート3!K10),"　","")," ",""),"―","ー"),"－","‐")&amp;"　"&amp;SUBSTITUTE(SUBSTITUTE(SUBSTITUTE(SUBSTITUTE(T(【多店舗用】記入シート3!L10),"　","")," ",""),"―","ー"),"－","‐")&amp;IF(【多店舗用】記入シート3!M10="","","　"&amp;SUBSTITUTE(SUBSTITUTE(SUBSTITUTE(SUBSTITUTE(T(【多店舗用】記入シート3!M10),"　","")," ",""),"―","ー"),"－","‐")))</f>
        <v/>
      </c>
      <c r="J10" s="764" t="str">
        <f>IF(B10="","",ASC(【多店舗用】記入シート3!N10)&amp;" "&amp;ASC(SUBSTITUTE(SUBSTITUTE(SUBSTITUTE(SUBSTITUTE(SUBSTITUTE(【多店舗用】記入シート3!O10,"　","")," ",""),"ヴ","ウﾞ"),"・",""),"－","‐"))&amp;" "&amp;ASC(SUBSTITUTE(SUBSTITUTE(SUBSTITUTE(SUBSTITUTE(SUBSTITUTE(【多店舗用】記入シート3!P10,"　","")," ",""),"ヴ","ウﾞ"),"・",""),"－","‐"))&amp;IF(【多店舗用】記入シート3!Q10="",""," "&amp;ASC(SUBSTITUTE(SUBSTITUTE(SUBSTITUTE(SUBSTITUTE(SUBSTITUTE(【多店舗用】記入シート3!Q10,"　","")," ",""),"ヴ","ウﾞ"),"・",""),"－","‐"))))</f>
        <v/>
      </c>
      <c r="K10" s="764" t="str">
        <f>IF(【多店舗用】記入シート3!R10="","",【多店舗用】記入シート3!R10)</f>
        <v/>
      </c>
      <c r="L10" s="764" t="str">
        <f>IF(【多店舗用】記入シート3!S10="","",SUBSTITUTE(SUBSTITUTE(SUBSTITUTE(SUBSTITUTE(SUBSTITUTE(ASC(【多店舗用】記入シート3!S10),"～","-"),"－","-"),"―","-"),"　","")," ",""))</f>
        <v/>
      </c>
      <c r="M10" s="764" t="str">
        <f>IF(【多店舗用】記入シート3!T10="","",ASC(【多店舗用】記入シート3!T10))</f>
        <v/>
      </c>
      <c r="N10" s="764" t="str">
        <f>IF(B10="","",RIGHT("00"&amp;【多店舗用】記入シート3!U10,2)&amp;【多店舗用】記入シート3!V10&amp;RIGHT("00"&amp;【多店舗用】記入シート3!W10,2)&amp;【多店舗用】記入シート3!X10&amp;RIGHT("00"&amp;【多店舗用】記入シート3!Y10,2)&amp;【多店舗用】記入シート3!Z10&amp;RIGHT("00"&amp;【多店舗用】記入シート3!AA10,2))</f>
        <v/>
      </c>
      <c r="O10" s="764" t="str">
        <f>IF(B10="","",IF(【多店舗用】記入シート3!AB10="●",【多店舗用】記入シート3!AB$8,"")&amp;IF(【多店舗用】記入シート3!AC10="●",【多店舗用】記入シート3!AC$8,"")&amp;IF(【多店舗用】記入シート3!AD10="●",【多店舗用】記入シート3!AD$8,"")&amp;IF(【多店舗用】記入シート3!AE10="●",【多店舗用】記入シート3!AE$8,"")&amp;IF(【多店舗用】記入シート3!AF10="●",【多店舗用】記入シート3!AF$8,"")&amp;IF(【多店舗用】記入シート3!AG10="●",【多店舗用】記入シート3!AG$8,"")&amp;IF(【多店舗用】記入シート3!AH10="●",【多店舗用】記入シート3!AH$8,"")&amp;IF(【多店舗用】記入シート3!AI10="●",【多店舗用】記入シート3!AI$8,""))</f>
        <v/>
      </c>
      <c r="P10" s="764" t="str">
        <f>IF(【多店舗用】記入シート3!AJ10="","",【多店舗用】記入シート3!AJ10)</f>
        <v/>
      </c>
      <c r="Q10" s="764" t="str">
        <f>IF(【多店舗用】記入シート3!AK10="","",【多店舗用】記入シート3!AK10)</f>
        <v/>
      </c>
      <c r="R10" s="766" t="str">
        <f>IF(【多店舗用】記入シート3!AL10="","",【多店舗用】記入シート3!AL10)</f>
        <v/>
      </c>
      <c r="S10" s="766" t="str">
        <f>IF(【多店舗用】記入シート3!AM10="","",【多店舗用】記入シート3!AM10)</f>
        <v/>
      </c>
      <c r="T10" s="766" t="str">
        <f>IF(【多店舗用】記入シート3!AN10="","",【多店舗用】記入シート3!AN10)</f>
        <v/>
      </c>
      <c r="U10" s="766" t="str">
        <f>IF(【多店舗用】記入シート3!AO10="","",【多店舗用】記入シート3!AO10)</f>
        <v/>
      </c>
      <c r="V10" s="764" t="str">
        <f>IF(【多店舗用】記入シート3!AP10="","",【多店舗用】記入シート3!AP10)</f>
        <v/>
      </c>
      <c r="W10" s="764" t="str">
        <f>IF(【多店舗用】記入シート3!AQ10="","",【多店舗用】記入シート3!AQ10)</f>
        <v/>
      </c>
      <c r="X10" s="764" t="str">
        <f>IF(【多店舗用】記入シート3!AR10="","",【多店舗用】記入シート3!AR10)</f>
        <v/>
      </c>
      <c r="Y10" s="764" t="str">
        <f>IF(【多店舗用】記入シート3!AS10="","",【多店舗用】記入シート3!AS10)</f>
        <v/>
      </c>
      <c r="Z10" s="767" t="str">
        <f>IF(【多店舗用】記入シート3!AT10="","",【多店舗用】記入シート3!AT10)</f>
        <v/>
      </c>
      <c r="AA10" s="767" t="str">
        <f>IF(【多店舗用】記入シート3!AU10="","",【多店舗用】記入シート3!AU10)</f>
        <v/>
      </c>
      <c r="AB10" s="764" t="str">
        <f>IF(B10="","",T(SUBSTITUTE(SUBSTITUTE(【多店舗用】記入シート3!AV10,"　","")," ",""))&amp;"　"&amp;T(SUBSTITUTE(SUBSTITUTE(【多店舗用】記入シート3!AW10,"　","")," ","")))</f>
        <v/>
      </c>
      <c r="AC10" s="764" t="str">
        <f>IF(B10="","",ASC(SUBSTITUTE(SUBSTITUTE(SUBSTITUTE(SUBSTITUTE(【多店舗用】記入シート3!AX10,"　","")," ",""),"ヴ","ウﾞ"),"・",""))&amp;" "&amp;ASC(SUBSTITUTE(SUBSTITUTE(SUBSTITUTE(SUBSTITUTE(【多店舗用】記入シート3!AY10,"　","")," ",""),"ヴ","ウﾞ"),"・","")))</f>
        <v/>
      </c>
      <c r="AD10" s="764" t="str">
        <f>IF(【多店舗用】記入シート3!AZ10="","",【多店舗用】記入シート3!AZ10)</f>
        <v/>
      </c>
      <c r="AE10" s="764" t="str">
        <f>IF(【多店舗用】記入シート3!BA10="","",【多店舗用】記入シート3!BA10)</f>
        <v/>
      </c>
      <c r="AF10" s="764" t="str">
        <f>IF(B10="","",T(SUBSTITUTE(SUBSTITUTE(【多店舗用】記入シート3!BB10,"　","")," ",""))&amp;"　"&amp;T(SUBSTITUTE(SUBSTITUTE(【多店舗用】記入シート3!BC10,"　","")," ","")))</f>
        <v/>
      </c>
      <c r="AG10" s="764" t="str">
        <f>IF(B10="","",ASC(SUBSTITUTE(SUBSTITUTE(SUBSTITUTE(SUBSTITUTE(【多店舗用】記入シート3!BD10,"　","")," ",""),"ヴ","ウﾞ"),"・",""))&amp;" "&amp;ASC(SUBSTITUTE(SUBSTITUTE(SUBSTITUTE(SUBSTITUTE(【多店舗用】記入シート3!BE10,"　","")," ",""),"ヴ","ウﾞ"),"・","")))</f>
        <v/>
      </c>
      <c r="AH10" s="764" t="str">
        <f>IF(【多店舗用】記入シート3!BF10="","",【多店舗用】記入シート3!BF10)</f>
        <v/>
      </c>
      <c r="AI10" s="764" t="str">
        <f>IF(【多店舗用】記入シート3!BG10="","",【多店舗用】記入シート3!BG10)</f>
        <v/>
      </c>
      <c r="AJ10" s="764" t="str">
        <f>IF(【多店舗用】記入シート3!BH10="","",【多店舗用】記入シート3!BH10)</f>
        <v/>
      </c>
      <c r="AK10" s="764" t="str">
        <f>IF(【多店舗用】記入シート3!BI10="","",【多店舗用】記入シート3!BI10)</f>
        <v/>
      </c>
      <c r="AL10" s="764" t="str">
        <f>IF(【多店舗用】記入シート3!BJ10="","",【多店舗用】記入シート3!BJ10)</f>
        <v/>
      </c>
      <c r="AM10" s="768" t="str">
        <f>IF(【多店舗用】記入シート3!BK10="","",【多店舗用】記入シート3!BK10)</f>
        <v/>
      </c>
      <c r="AN10" s="768" t="str">
        <f>IF(【多店舗用】記入シート3!BL10="","",【多店舗用】記入シート3!BL10)</f>
        <v/>
      </c>
      <c r="AO10" s="764" t="str">
        <f>IF(【多店舗用】記入シート3!BM10="","",【多店舗用】記入シート3!BM10)</f>
        <v/>
      </c>
      <c r="AP10" s="768" t="str">
        <f>IF(【多店舗用】記入シート3!BN10="","",【多店舗用】記入シート3!BN10)</f>
        <v/>
      </c>
      <c r="AQ10" s="764" t="str">
        <f>IF(【多店舗用】記入シート3!BO10="","",【多店舗用】記入シート3!BO10)</f>
        <v/>
      </c>
      <c r="AR10" s="764" t="str">
        <f>IF(【多店舗用】記入シート3!BP10="","",【多店舗用】記入シート3!BP10)</f>
        <v/>
      </c>
    </row>
    <row r="11" spans="1:44" ht="15" customHeight="1">
      <c r="A11" s="764">
        <v>3</v>
      </c>
      <c r="B11" s="764" t="str">
        <f>IF(【多店舗用】記入シート3!B11="","",DBCS(【多店舗用】記入シート3!B11))</f>
        <v/>
      </c>
      <c r="C11" s="764" t="str">
        <f>IF(【多店舗用】記入シート3!C11="","",DBCS(【多店舗用】記入シート3!C11))</f>
        <v/>
      </c>
      <c r="D11" s="764" t="str">
        <f>IF(【多店舗用】記入シート3!D11="","",ASC(【多店舗用】記入シート3!D11))</f>
        <v/>
      </c>
      <c r="E11" s="765" t="str">
        <f>IF(【多店舗用】記入シート3!E11="","",【多店舗用】記入シート3!E11)</f>
        <v/>
      </c>
      <c r="F11" s="764" t="str">
        <f>IF(【多店舗用】記入シート3!F11="","",【多店舗用】記入シート3!F11)</f>
        <v/>
      </c>
      <c r="G11" s="765" t="str">
        <f>IF(【多店舗用】記入シート3!G11="","",【多店舗用】記入シート3!G11)</f>
        <v/>
      </c>
      <c r="H11" s="764" t="str">
        <f>IF(【多店舗用】記入シート3!H11="","",SUBSTITUTE(SUBSTITUTE(SUBSTITUTE(SUBSTITUTE(SUBSTITUTE(ASC(【多店舗用】記入シート3!H11),"～","-"),"－","-"),"―","-"),"　","")," ",""))</f>
        <v/>
      </c>
      <c r="I11" s="764" t="str">
        <f>IF(B11="","",MID(T(【多店舗用】記入シート3!I11),4,LEN(T(【多店舗用】記入シート3!I11))-3)&amp;"　"&amp;SUBSTITUTE(SUBSTITUTE(SUBSTITUTE(SUBSTITUTE(T(【多店舗用】記入シート3!J11),"　","")," ",""),"―","ー"),"－","‐")&amp;"　"&amp;SUBSTITUTE(SUBSTITUTE(SUBSTITUTE(SUBSTITUTE(T(【多店舗用】記入シート3!K11),"　","")," ",""),"―","ー"),"－","‐")&amp;"　"&amp;SUBSTITUTE(SUBSTITUTE(SUBSTITUTE(SUBSTITUTE(T(【多店舗用】記入シート3!L11),"　","")," ",""),"―","ー"),"－","‐")&amp;IF(【多店舗用】記入シート3!M11="","","　"&amp;SUBSTITUTE(SUBSTITUTE(SUBSTITUTE(SUBSTITUTE(T(【多店舗用】記入シート3!M11),"　","")," ",""),"―","ー"),"－","‐")))</f>
        <v/>
      </c>
      <c r="J11" s="764" t="str">
        <f>IF(B11="","",ASC(【多店舗用】記入シート3!N11)&amp;" "&amp;ASC(SUBSTITUTE(SUBSTITUTE(SUBSTITUTE(SUBSTITUTE(SUBSTITUTE(【多店舗用】記入シート3!O11,"　","")," ",""),"ヴ","ウﾞ"),"・",""),"－","‐"))&amp;" "&amp;ASC(SUBSTITUTE(SUBSTITUTE(SUBSTITUTE(SUBSTITUTE(SUBSTITUTE(【多店舗用】記入シート3!P11,"　","")," ",""),"ヴ","ウﾞ"),"・",""),"－","‐"))&amp;IF(【多店舗用】記入シート3!Q11="",""," "&amp;ASC(SUBSTITUTE(SUBSTITUTE(SUBSTITUTE(SUBSTITUTE(SUBSTITUTE(【多店舗用】記入シート3!Q11,"　","")," ",""),"ヴ","ウﾞ"),"・",""),"－","‐"))))</f>
        <v/>
      </c>
      <c r="K11" s="764" t="str">
        <f>IF(【多店舗用】記入シート3!R11="","",【多店舗用】記入シート3!R11)</f>
        <v/>
      </c>
      <c r="L11" s="764" t="str">
        <f>IF(【多店舗用】記入シート3!S11="","",SUBSTITUTE(SUBSTITUTE(SUBSTITUTE(SUBSTITUTE(SUBSTITUTE(ASC(【多店舗用】記入シート3!S11),"～","-"),"－","-"),"―","-"),"　","")," ",""))</f>
        <v/>
      </c>
      <c r="M11" s="764" t="str">
        <f>IF(【多店舗用】記入シート3!T11="","",ASC(【多店舗用】記入シート3!T11))</f>
        <v/>
      </c>
      <c r="N11" s="764" t="str">
        <f>IF(B11="","",RIGHT("00"&amp;【多店舗用】記入シート3!U11,2)&amp;【多店舗用】記入シート3!V11&amp;RIGHT("00"&amp;【多店舗用】記入シート3!W11,2)&amp;【多店舗用】記入シート3!X11&amp;RIGHT("00"&amp;【多店舗用】記入シート3!Y11,2)&amp;【多店舗用】記入シート3!Z11&amp;RIGHT("00"&amp;【多店舗用】記入シート3!AA11,2))</f>
        <v/>
      </c>
      <c r="O11" s="764" t="str">
        <f>IF(B11="","",IF(【多店舗用】記入シート3!AB11="●",【多店舗用】記入シート3!AB$8,"")&amp;IF(【多店舗用】記入シート3!AC11="●",【多店舗用】記入シート3!AC$8,"")&amp;IF(【多店舗用】記入シート3!AD11="●",【多店舗用】記入シート3!AD$8,"")&amp;IF(【多店舗用】記入シート3!AE11="●",【多店舗用】記入シート3!AE$8,"")&amp;IF(【多店舗用】記入シート3!AF11="●",【多店舗用】記入シート3!AF$8,"")&amp;IF(【多店舗用】記入シート3!AG11="●",【多店舗用】記入シート3!AG$8,"")&amp;IF(【多店舗用】記入シート3!AH11="●",【多店舗用】記入シート3!AH$8,"")&amp;IF(【多店舗用】記入シート3!AI11="●",【多店舗用】記入シート3!AI$8,""))</f>
        <v/>
      </c>
      <c r="P11" s="764" t="str">
        <f>IF(【多店舗用】記入シート3!AJ11="","",【多店舗用】記入シート3!AJ11)</f>
        <v/>
      </c>
      <c r="Q11" s="764" t="str">
        <f>IF(【多店舗用】記入シート3!AK11="","",【多店舗用】記入シート3!AK11)</f>
        <v/>
      </c>
      <c r="R11" s="766" t="str">
        <f>IF(【多店舗用】記入シート3!AL11="","",【多店舗用】記入シート3!AL11)</f>
        <v/>
      </c>
      <c r="S11" s="766" t="str">
        <f>IF(【多店舗用】記入シート3!AM11="","",【多店舗用】記入シート3!AM11)</f>
        <v/>
      </c>
      <c r="T11" s="766" t="str">
        <f>IF(【多店舗用】記入シート3!AN11="","",【多店舗用】記入シート3!AN11)</f>
        <v/>
      </c>
      <c r="U11" s="766" t="str">
        <f>IF(【多店舗用】記入シート3!AO11="","",【多店舗用】記入シート3!AO11)</f>
        <v/>
      </c>
      <c r="V11" s="764" t="str">
        <f>IF(【多店舗用】記入シート3!AP11="","",【多店舗用】記入シート3!AP11)</f>
        <v/>
      </c>
      <c r="W11" s="764" t="str">
        <f>IF(【多店舗用】記入シート3!AQ11="","",【多店舗用】記入シート3!AQ11)</f>
        <v/>
      </c>
      <c r="X11" s="764" t="str">
        <f>IF(【多店舗用】記入シート3!AR11="","",【多店舗用】記入シート3!AR11)</f>
        <v/>
      </c>
      <c r="Y11" s="764" t="str">
        <f>IF(【多店舗用】記入シート3!AS11="","",【多店舗用】記入シート3!AS11)</f>
        <v/>
      </c>
      <c r="Z11" s="767" t="str">
        <f>IF(【多店舗用】記入シート3!AT11="","",【多店舗用】記入シート3!AT11)</f>
        <v/>
      </c>
      <c r="AA11" s="767" t="str">
        <f>IF(【多店舗用】記入シート3!AU11="","",【多店舗用】記入シート3!AU11)</f>
        <v/>
      </c>
      <c r="AB11" s="764" t="str">
        <f>IF(B11="","",T(SUBSTITUTE(SUBSTITUTE(【多店舗用】記入シート3!AV11,"　","")," ",""))&amp;"　"&amp;T(SUBSTITUTE(SUBSTITUTE(【多店舗用】記入シート3!AW11,"　","")," ","")))</f>
        <v/>
      </c>
      <c r="AC11" s="764" t="str">
        <f>IF(B11="","",ASC(SUBSTITUTE(SUBSTITUTE(SUBSTITUTE(SUBSTITUTE(【多店舗用】記入シート3!AX11,"　","")," ",""),"ヴ","ウﾞ"),"・",""))&amp;" "&amp;ASC(SUBSTITUTE(SUBSTITUTE(SUBSTITUTE(SUBSTITUTE(【多店舗用】記入シート3!AY11,"　","")," ",""),"ヴ","ウﾞ"),"・","")))</f>
        <v/>
      </c>
      <c r="AD11" s="764" t="str">
        <f>IF(【多店舗用】記入シート3!AZ11="","",【多店舗用】記入シート3!AZ11)</f>
        <v/>
      </c>
      <c r="AE11" s="764" t="str">
        <f>IF(【多店舗用】記入シート3!BA11="","",【多店舗用】記入シート3!BA11)</f>
        <v/>
      </c>
      <c r="AF11" s="764" t="str">
        <f>IF(B11="","",T(SUBSTITUTE(SUBSTITUTE(【多店舗用】記入シート3!BB11,"　","")," ",""))&amp;"　"&amp;T(SUBSTITUTE(SUBSTITUTE(【多店舗用】記入シート3!BC11,"　","")," ","")))</f>
        <v/>
      </c>
      <c r="AG11" s="764" t="str">
        <f>IF(B11="","",ASC(SUBSTITUTE(SUBSTITUTE(SUBSTITUTE(SUBSTITUTE(【多店舗用】記入シート3!BD11,"　","")," ",""),"ヴ","ウﾞ"),"・",""))&amp;" "&amp;ASC(SUBSTITUTE(SUBSTITUTE(SUBSTITUTE(SUBSTITUTE(【多店舗用】記入シート3!BE11,"　","")," ",""),"ヴ","ウﾞ"),"・","")))</f>
        <v/>
      </c>
      <c r="AH11" s="764" t="str">
        <f>IF(【多店舗用】記入シート3!BF11="","",【多店舗用】記入シート3!BF11)</f>
        <v/>
      </c>
      <c r="AI11" s="764" t="str">
        <f>IF(【多店舗用】記入シート3!BG11="","",【多店舗用】記入シート3!BG11)</f>
        <v/>
      </c>
      <c r="AJ11" s="764" t="str">
        <f>IF(【多店舗用】記入シート3!BH11="","",【多店舗用】記入シート3!BH11)</f>
        <v/>
      </c>
      <c r="AK11" s="764" t="str">
        <f>IF(【多店舗用】記入シート3!BI11="","",【多店舗用】記入シート3!BI11)</f>
        <v/>
      </c>
      <c r="AL11" s="764" t="str">
        <f>IF(【多店舗用】記入シート3!BJ11="","",【多店舗用】記入シート3!BJ11)</f>
        <v/>
      </c>
      <c r="AM11" s="768" t="str">
        <f>IF(【多店舗用】記入シート3!BK11="","",【多店舗用】記入シート3!BK11)</f>
        <v/>
      </c>
      <c r="AN11" s="768" t="str">
        <f>IF(【多店舗用】記入シート3!BL11="","",【多店舗用】記入シート3!BL11)</f>
        <v/>
      </c>
      <c r="AO11" s="764" t="str">
        <f>IF(【多店舗用】記入シート3!BM11="","",【多店舗用】記入シート3!BM11)</f>
        <v/>
      </c>
      <c r="AP11" s="768" t="str">
        <f>IF(【多店舗用】記入シート3!BN11="","",【多店舗用】記入シート3!BN11)</f>
        <v/>
      </c>
      <c r="AQ11" s="764" t="str">
        <f>IF(【多店舗用】記入シート3!BO11="","",【多店舗用】記入シート3!BO11)</f>
        <v/>
      </c>
      <c r="AR11" s="764" t="str">
        <f>IF(【多店舗用】記入シート3!BP11="","",【多店舗用】記入シート3!BP11)</f>
        <v/>
      </c>
    </row>
    <row r="12" spans="1:44" ht="15" customHeight="1">
      <c r="A12" s="764">
        <v>4</v>
      </c>
      <c r="B12" s="764" t="str">
        <f>IF(【多店舗用】記入シート3!B12="","",DBCS(【多店舗用】記入シート3!B12))</f>
        <v/>
      </c>
      <c r="C12" s="764" t="str">
        <f>IF(【多店舗用】記入シート3!C12="","",DBCS(【多店舗用】記入シート3!C12))</f>
        <v/>
      </c>
      <c r="D12" s="764" t="str">
        <f>IF(【多店舗用】記入シート3!D12="","",ASC(【多店舗用】記入シート3!D12))</f>
        <v/>
      </c>
      <c r="E12" s="765" t="str">
        <f>IF(【多店舗用】記入シート3!E12="","",【多店舗用】記入シート3!E12)</f>
        <v/>
      </c>
      <c r="F12" s="764" t="str">
        <f>IF(【多店舗用】記入シート3!F12="","",【多店舗用】記入シート3!F12)</f>
        <v/>
      </c>
      <c r="G12" s="765" t="str">
        <f>IF(【多店舗用】記入シート3!G12="","",【多店舗用】記入シート3!G12)</f>
        <v/>
      </c>
      <c r="H12" s="764" t="str">
        <f>IF(【多店舗用】記入シート3!H12="","",SUBSTITUTE(SUBSTITUTE(SUBSTITUTE(SUBSTITUTE(SUBSTITUTE(ASC(【多店舗用】記入シート3!H12),"～","-"),"－","-"),"―","-"),"　","")," ",""))</f>
        <v/>
      </c>
      <c r="I12" s="764" t="str">
        <f>IF(B12="","",MID(T(【多店舗用】記入シート3!I12),4,LEN(T(【多店舗用】記入シート3!I12))-3)&amp;"　"&amp;SUBSTITUTE(SUBSTITUTE(SUBSTITUTE(SUBSTITUTE(T(【多店舗用】記入シート3!J12),"　","")," ",""),"―","ー"),"－","‐")&amp;"　"&amp;SUBSTITUTE(SUBSTITUTE(SUBSTITUTE(SUBSTITUTE(T(【多店舗用】記入シート3!K12),"　","")," ",""),"―","ー"),"－","‐")&amp;"　"&amp;SUBSTITUTE(SUBSTITUTE(SUBSTITUTE(SUBSTITUTE(T(【多店舗用】記入シート3!L12),"　","")," ",""),"―","ー"),"－","‐")&amp;IF(【多店舗用】記入シート3!M12="","","　"&amp;SUBSTITUTE(SUBSTITUTE(SUBSTITUTE(SUBSTITUTE(T(【多店舗用】記入シート3!M12),"　","")," ",""),"―","ー"),"－","‐")))</f>
        <v/>
      </c>
      <c r="J12" s="764" t="str">
        <f>IF(B12="","",ASC(【多店舗用】記入シート3!N12)&amp;" "&amp;ASC(SUBSTITUTE(SUBSTITUTE(SUBSTITUTE(SUBSTITUTE(SUBSTITUTE(【多店舗用】記入シート3!O12,"　","")," ",""),"ヴ","ウﾞ"),"・",""),"－","‐"))&amp;" "&amp;ASC(SUBSTITUTE(SUBSTITUTE(SUBSTITUTE(SUBSTITUTE(SUBSTITUTE(【多店舗用】記入シート3!P12,"　","")," ",""),"ヴ","ウﾞ"),"・",""),"－","‐"))&amp;IF(【多店舗用】記入シート3!Q12="",""," "&amp;ASC(SUBSTITUTE(SUBSTITUTE(SUBSTITUTE(SUBSTITUTE(SUBSTITUTE(【多店舗用】記入シート3!Q12,"　","")," ",""),"ヴ","ウﾞ"),"・",""),"－","‐"))))</f>
        <v/>
      </c>
      <c r="K12" s="764" t="str">
        <f>IF(【多店舗用】記入シート3!R12="","",【多店舗用】記入シート3!R12)</f>
        <v/>
      </c>
      <c r="L12" s="764" t="str">
        <f>IF(【多店舗用】記入シート3!S12="","",SUBSTITUTE(SUBSTITUTE(SUBSTITUTE(SUBSTITUTE(SUBSTITUTE(ASC(【多店舗用】記入シート3!S12),"～","-"),"－","-"),"―","-"),"　","")," ",""))</f>
        <v/>
      </c>
      <c r="M12" s="764" t="str">
        <f>IF(【多店舗用】記入シート3!T12="","",ASC(【多店舗用】記入シート3!T12))</f>
        <v/>
      </c>
      <c r="N12" s="764" t="str">
        <f>IF(B12="","",RIGHT("00"&amp;【多店舗用】記入シート3!U12,2)&amp;【多店舗用】記入シート3!V12&amp;RIGHT("00"&amp;【多店舗用】記入シート3!W12,2)&amp;【多店舗用】記入シート3!X12&amp;RIGHT("00"&amp;【多店舗用】記入シート3!Y12,2)&amp;【多店舗用】記入シート3!Z12&amp;RIGHT("00"&amp;【多店舗用】記入シート3!AA12,2))</f>
        <v/>
      </c>
      <c r="O12" s="764" t="str">
        <f>IF(B12="","",IF(【多店舗用】記入シート3!AB12="●",【多店舗用】記入シート3!AB$8,"")&amp;IF(【多店舗用】記入シート3!AC12="●",【多店舗用】記入シート3!AC$8,"")&amp;IF(【多店舗用】記入シート3!AD12="●",【多店舗用】記入シート3!AD$8,"")&amp;IF(【多店舗用】記入シート3!AE12="●",【多店舗用】記入シート3!AE$8,"")&amp;IF(【多店舗用】記入シート3!AF12="●",【多店舗用】記入シート3!AF$8,"")&amp;IF(【多店舗用】記入シート3!AG12="●",【多店舗用】記入シート3!AG$8,"")&amp;IF(【多店舗用】記入シート3!AH12="●",【多店舗用】記入シート3!AH$8,"")&amp;IF(【多店舗用】記入シート3!AI12="●",【多店舗用】記入シート3!AI$8,""))</f>
        <v/>
      </c>
      <c r="P12" s="764" t="str">
        <f>IF(【多店舗用】記入シート3!AJ12="","",【多店舗用】記入シート3!AJ12)</f>
        <v/>
      </c>
      <c r="Q12" s="764" t="str">
        <f>IF(【多店舗用】記入シート3!AK12="","",【多店舗用】記入シート3!AK12)</f>
        <v/>
      </c>
      <c r="R12" s="766" t="str">
        <f>IF(【多店舗用】記入シート3!AL12="","",【多店舗用】記入シート3!AL12)</f>
        <v/>
      </c>
      <c r="S12" s="766" t="str">
        <f>IF(【多店舗用】記入シート3!AM12="","",【多店舗用】記入シート3!AM12)</f>
        <v/>
      </c>
      <c r="T12" s="766" t="str">
        <f>IF(【多店舗用】記入シート3!AN12="","",【多店舗用】記入シート3!AN12)</f>
        <v/>
      </c>
      <c r="U12" s="766" t="str">
        <f>IF(【多店舗用】記入シート3!AO12="","",【多店舗用】記入シート3!AO12)</f>
        <v/>
      </c>
      <c r="V12" s="764" t="str">
        <f>IF(【多店舗用】記入シート3!AP12="","",【多店舗用】記入シート3!AP12)</f>
        <v/>
      </c>
      <c r="W12" s="764" t="str">
        <f>IF(【多店舗用】記入シート3!AQ12="","",【多店舗用】記入シート3!AQ12)</f>
        <v/>
      </c>
      <c r="X12" s="764" t="str">
        <f>IF(【多店舗用】記入シート3!AR12="","",【多店舗用】記入シート3!AR12)</f>
        <v/>
      </c>
      <c r="Y12" s="764" t="str">
        <f>IF(【多店舗用】記入シート3!AS12="","",【多店舗用】記入シート3!AS12)</f>
        <v/>
      </c>
      <c r="Z12" s="767" t="str">
        <f>IF(【多店舗用】記入シート3!AT12="","",【多店舗用】記入シート3!AT12)</f>
        <v/>
      </c>
      <c r="AA12" s="767" t="str">
        <f>IF(【多店舗用】記入シート3!AU12="","",【多店舗用】記入シート3!AU12)</f>
        <v/>
      </c>
      <c r="AB12" s="764" t="str">
        <f>IF(B12="","",T(SUBSTITUTE(SUBSTITUTE(【多店舗用】記入シート3!AV12,"　","")," ",""))&amp;"　"&amp;T(SUBSTITUTE(SUBSTITUTE(【多店舗用】記入シート3!AW12,"　","")," ","")))</f>
        <v/>
      </c>
      <c r="AC12" s="764" t="str">
        <f>IF(B12="","",ASC(SUBSTITUTE(SUBSTITUTE(SUBSTITUTE(SUBSTITUTE(【多店舗用】記入シート3!AX12,"　","")," ",""),"ヴ","ウﾞ"),"・",""))&amp;" "&amp;ASC(SUBSTITUTE(SUBSTITUTE(SUBSTITUTE(SUBSTITUTE(【多店舗用】記入シート3!AY12,"　","")," ",""),"ヴ","ウﾞ"),"・","")))</f>
        <v/>
      </c>
      <c r="AD12" s="764" t="str">
        <f>IF(【多店舗用】記入シート3!AZ12="","",【多店舗用】記入シート3!AZ12)</f>
        <v/>
      </c>
      <c r="AE12" s="764" t="str">
        <f>IF(【多店舗用】記入シート3!BA12="","",【多店舗用】記入シート3!BA12)</f>
        <v/>
      </c>
      <c r="AF12" s="764" t="str">
        <f>IF(B12="","",T(SUBSTITUTE(SUBSTITUTE(【多店舗用】記入シート3!BB12,"　","")," ",""))&amp;"　"&amp;T(SUBSTITUTE(SUBSTITUTE(【多店舗用】記入シート3!BC12,"　","")," ","")))</f>
        <v/>
      </c>
      <c r="AG12" s="764" t="str">
        <f>IF(B12="","",ASC(SUBSTITUTE(SUBSTITUTE(SUBSTITUTE(SUBSTITUTE(【多店舗用】記入シート3!BD12,"　","")," ",""),"ヴ","ウﾞ"),"・",""))&amp;" "&amp;ASC(SUBSTITUTE(SUBSTITUTE(SUBSTITUTE(SUBSTITUTE(【多店舗用】記入シート3!BE12,"　","")," ",""),"ヴ","ウﾞ"),"・","")))</f>
        <v/>
      </c>
      <c r="AH12" s="764" t="str">
        <f>IF(【多店舗用】記入シート3!BF12="","",【多店舗用】記入シート3!BF12)</f>
        <v/>
      </c>
      <c r="AI12" s="764" t="str">
        <f>IF(【多店舗用】記入シート3!BG12="","",【多店舗用】記入シート3!BG12)</f>
        <v/>
      </c>
      <c r="AJ12" s="764" t="str">
        <f>IF(【多店舗用】記入シート3!BH12="","",【多店舗用】記入シート3!BH12)</f>
        <v/>
      </c>
      <c r="AK12" s="764" t="str">
        <f>IF(【多店舗用】記入シート3!BI12="","",【多店舗用】記入シート3!BI12)</f>
        <v/>
      </c>
      <c r="AL12" s="764" t="str">
        <f>IF(【多店舗用】記入シート3!BJ12="","",【多店舗用】記入シート3!BJ12)</f>
        <v/>
      </c>
      <c r="AM12" s="768" t="str">
        <f>IF(【多店舗用】記入シート3!BK12="","",【多店舗用】記入シート3!BK12)</f>
        <v/>
      </c>
      <c r="AN12" s="768" t="str">
        <f>IF(【多店舗用】記入シート3!BL12="","",【多店舗用】記入シート3!BL12)</f>
        <v/>
      </c>
      <c r="AO12" s="764" t="str">
        <f>IF(【多店舗用】記入シート3!BM12="","",【多店舗用】記入シート3!BM12)</f>
        <v/>
      </c>
      <c r="AP12" s="768" t="str">
        <f>IF(【多店舗用】記入シート3!BN12="","",【多店舗用】記入シート3!BN12)</f>
        <v/>
      </c>
      <c r="AQ12" s="764" t="str">
        <f>IF(【多店舗用】記入シート3!BO12="","",【多店舗用】記入シート3!BO12)</f>
        <v/>
      </c>
      <c r="AR12" s="764" t="str">
        <f>IF(【多店舗用】記入シート3!BP12="","",【多店舗用】記入シート3!BP12)</f>
        <v/>
      </c>
    </row>
    <row r="13" spans="1:44" ht="15" customHeight="1">
      <c r="A13" s="764">
        <v>5</v>
      </c>
      <c r="B13" s="764" t="str">
        <f>IF(【多店舗用】記入シート3!B13="","",DBCS(【多店舗用】記入シート3!B13))</f>
        <v/>
      </c>
      <c r="C13" s="764" t="str">
        <f>IF(【多店舗用】記入シート3!C13="","",DBCS(【多店舗用】記入シート3!C13))</f>
        <v/>
      </c>
      <c r="D13" s="764" t="str">
        <f>IF(【多店舗用】記入シート3!D13="","",ASC(【多店舗用】記入シート3!D13))</f>
        <v/>
      </c>
      <c r="E13" s="765" t="str">
        <f>IF(【多店舗用】記入シート3!E13="","",【多店舗用】記入シート3!E13)</f>
        <v/>
      </c>
      <c r="F13" s="764" t="str">
        <f>IF(【多店舗用】記入シート3!F13="","",【多店舗用】記入シート3!F13)</f>
        <v/>
      </c>
      <c r="G13" s="765" t="str">
        <f>IF(【多店舗用】記入シート3!G13="","",【多店舗用】記入シート3!G13)</f>
        <v/>
      </c>
      <c r="H13" s="764" t="str">
        <f>IF(【多店舗用】記入シート3!H13="","",SUBSTITUTE(SUBSTITUTE(SUBSTITUTE(SUBSTITUTE(SUBSTITUTE(ASC(【多店舗用】記入シート3!H13),"～","-"),"－","-"),"―","-"),"　","")," ",""))</f>
        <v/>
      </c>
      <c r="I13" s="764" t="str">
        <f>IF(B13="","",MID(T(【多店舗用】記入シート3!I13),4,LEN(T(【多店舗用】記入シート3!I13))-3)&amp;"　"&amp;SUBSTITUTE(SUBSTITUTE(SUBSTITUTE(SUBSTITUTE(T(【多店舗用】記入シート3!J13),"　","")," ",""),"―","ー"),"－","‐")&amp;"　"&amp;SUBSTITUTE(SUBSTITUTE(SUBSTITUTE(SUBSTITUTE(T(【多店舗用】記入シート3!K13),"　","")," ",""),"―","ー"),"－","‐")&amp;"　"&amp;SUBSTITUTE(SUBSTITUTE(SUBSTITUTE(SUBSTITUTE(T(【多店舗用】記入シート3!L13),"　","")," ",""),"―","ー"),"－","‐")&amp;IF(【多店舗用】記入シート3!M13="","","　"&amp;SUBSTITUTE(SUBSTITUTE(SUBSTITUTE(SUBSTITUTE(T(【多店舗用】記入シート3!M13),"　","")," ",""),"―","ー"),"－","‐")))</f>
        <v/>
      </c>
      <c r="J13" s="764" t="str">
        <f>IF(B13="","",ASC(【多店舗用】記入シート3!N13)&amp;" "&amp;ASC(SUBSTITUTE(SUBSTITUTE(SUBSTITUTE(SUBSTITUTE(SUBSTITUTE(【多店舗用】記入シート3!O13,"　","")," ",""),"ヴ","ウﾞ"),"・",""),"－","‐"))&amp;" "&amp;ASC(SUBSTITUTE(SUBSTITUTE(SUBSTITUTE(SUBSTITUTE(SUBSTITUTE(【多店舗用】記入シート3!P13,"　","")," ",""),"ヴ","ウﾞ"),"・",""),"－","‐"))&amp;IF(【多店舗用】記入シート3!Q13="",""," "&amp;ASC(SUBSTITUTE(SUBSTITUTE(SUBSTITUTE(SUBSTITUTE(SUBSTITUTE(【多店舗用】記入シート3!Q13,"　","")," ",""),"ヴ","ウﾞ"),"・",""),"－","‐"))))</f>
        <v/>
      </c>
      <c r="K13" s="764" t="str">
        <f>IF(【多店舗用】記入シート3!R13="","",【多店舗用】記入シート3!R13)</f>
        <v/>
      </c>
      <c r="L13" s="764" t="str">
        <f>IF(【多店舗用】記入シート3!S13="","",SUBSTITUTE(SUBSTITUTE(SUBSTITUTE(SUBSTITUTE(SUBSTITUTE(ASC(【多店舗用】記入シート3!S13),"～","-"),"－","-"),"―","-"),"　","")," ",""))</f>
        <v/>
      </c>
      <c r="M13" s="764" t="str">
        <f>IF(【多店舗用】記入シート3!T13="","",ASC(【多店舗用】記入シート3!T13))</f>
        <v/>
      </c>
      <c r="N13" s="764" t="str">
        <f>IF(B13="","",RIGHT("00"&amp;【多店舗用】記入シート3!U13,2)&amp;【多店舗用】記入シート3!V13&amp;RIGHT("00"&amp;【多店舗用】記入シート3!W13,2)&amp;【多店舗用】記入シート3!X13&amp;RIGHT("00"&amp;【多店舗用】記入シート3!Y13,2)&amp;【多店舗用】記入シート3!Z13&amp;RIGHT("00"&amp;【多店舗用】記入シート3!AA13,2))</f>
        <v/>
      </c>
      <c r="O13" s="764" t="str">
        <f>IF(B13="","",IF(【多店舗用】記入シート3!AB13="●",【多店舗用】記入シート3!AB$8,"")&amp;IF(【多店舗用】記入シート3!AC13="●",【多店舗用】記入シート3!AC$8,"")&amp;IF(【多店舗用】記入シート3!AD13="●",【多店舗用】記入シート3!AD$8,"")&amp;IF(【多店舗用】記入シート3!AE13="●",【多店舗用】記入シート3!AE$8,"")&amp;IF(【多店舗用】記入シート3!AF13="●",【多店舗用】記入シート3!AF$8,"")&amp;IF(【多店舗用】記入シート3!AG13="●",【多店舗用】記入シート3!AG$8,"")&amp;IF(【多店舗用】記入シート3!AH13="●",【多店舗用】記入シート3!AH$8,"")&amp;IF(【多店舗用】記入シート3!AI13="●",【多店舗用】記入シート3!AI$8,""))</f>
        <v/>
      </c>
      <c r="P13" s="764" t="str">
        <f>IF(【多店舗用】記入シート3!AJ13="","",【多店舗用】記入シート3!AJ13)</f>
        <v/>
      </c>
      <c r="Q13" s="764" t="str">
        <f>IF(【多店舗用】記入シート3!AK13="","",【多店舗用】記入シート3!AK13)</f>
        <v/>
      </c>
      <c r="R13" s="766" t="str">
        <f>IF(【多店舗用】記入シート3!AL13="","",【多店舗用】記入シート3!AL13)</f>
        <v/>
      </c>
      <c r="S13" s="766" t="str">
        <f>IF(【多店舗用】記入シート3!AM13="","",【多店舗用】記入シート3!AM13)</f>
        <v/>
      </c>
      <c r="T13" s="766" t="str">
        <f>IF(【多店舗用】記入シート3!AN13="","",【多店舗用】記入シート3!AN13)</f>
        <v/>
      </c>
      <c r="U13" s="766" t="str">
        <f>IF(【多店舗用】記入シート3!AO13="","",【多店舗用】記入シート3!AO13)</f>
        <v/>
      </c>
      <c r="V13" s="764" t="str">
        <f>IF(【多店舗用】記入シート3!AP13="","",【多店舗用】記入シート3!AP13)</f>
        <v/>
      </c>
      <c r="W13" s="764" t="str">
        <f>IF(【多店舗用】記入シート3!AQ13="","",【多店舗用】記入シート3!AQ13)</f>
        <v/>
      </c>
      <c r="X13" s="764" t="str">
        <f>IF(【多店舗用】記入シート3!AR13="","",【多店舗用】記入シート3!AR13)</f>
        <v/>
      </c>
      <c r="Y13" s="764" t="str">
        <f>IF(【多店舗用】記入シート3!AS13="","",【多店舗用】記入シート3!AS13)</f>
        <v/>
      </c>
      <c r="Z13" s="767" t="str">
        <f>IF(【多店舗用】記入シート3!AT13="","",【多店舗用】記入シート3!AT13)</f>
        <v/>
      </c>
      <c r="AA13" s="767" t="str">
        <f>IF(【多店舗用】記入シート3!AU13="","",【多店舗用】記入シート3!AU13)</f>
        <v/>
      </c>
      <c r="AB13" s="764" t="str">
        <f>IF(B13="","",T(SUBSTITUTE(SUBSTITUTE(【多店舗用】記入シート3!AV13,"　","")," ",""))&amp;"　"&amp;T(SUBSTITUTE(SUBSTITUTE(【多店舗用】記入シート3!AW13,"　","")," ","")))</f>
        <v/>
      </c>
      <c r="AC13" s="764" t="str">
        <f>IF(B13="","",ASC(SUBSTITUTE(SUBSTITUTE(SUBSTITUTE(SUBSTITUTE(【多店舗用】記入シート3!AX13,"　","")," ",""),"ヴ","ウﾞ"),"・",""))&amp;" "&amp;ASC(SUBSTITUTE(SUBSTITUTE(SUBSTITUTE(SUBSTITUTE(【多店舗用】記入シート3!AY13,"　","")," ",""),"ヴ","ウﾞ"),"・","")))</f>
        <v/>
      </c>
      <c r="AD13" s="764" t="str">
        <f>IF(【多店舗用】記入シート3!AZ13="","",【多店舗用】記入シート3!AZ13)</f>
        <v/>
      </c>
      <c r="AE13" s="764" t="str">
        <f>IF(【多店舗用】記入シート3!BA13="","",【多店舗用】記入シート3!BA13)</f>
        <v/>
      </c>
      <c r="AF13" s="764" t="str">
        <f>IF(B13="","",T(SUBSTITUTE(SUBSTITUTE(【多店舗用】記入シート3!BB13,"　","")," ",""))&amp;"　"&amp;T(SUBSTITUTE(SUBSTITUTE(【多店舗用】記入シート3!BC13,"　","")," ","")))</f>
        <v/>
      </c>
      <c r="AG13" s="764" t="str">
        <f>IF(B13="","",ASC(SUBSTITUTE(SUBSTITUTE(SUBSTITUTE(SUBSTITUTE(【多店舗用】記入シート3!BD13,"　","")," ",""),"ヴ","ウﾞ"),"・",""))&amp;" "&amp;ASC(SUBSTITUTE(SUBSTITUTE(SUBSTITUTE(SUBSTITUTE(【多店舗用】記入シート3!BE13,"　","")," ",""),"ヴ","ウﾞ"),"・","")))</f>
        <v/>
      </c>
      <c r="AH13" s="764" t="str">
        <f>IF(【多店舗用】記入シート3!BF13="","",【多店舗用】記入シート3!BF13)</f>
        <v/>
      </c>
      <c r="AI13" s="764" t="str">
        <f>IF(【多店舗用】記入シート3!BG13="","",【多店舗用】記入シート3!BG13)</f>
        <v/>
      </c>
      <c r="AJ13" s="764" t="str">
        <f>IF(【多店舗用】記入シート3!BH13="","",【多店舗用】記入シート3!BH13)</f>
        <v/>
      </c>
      <c r="AK13" s="764" t="str">
        <f>IF(【多店舗用】記入シート3!BI13="","",【多店舗用】記入シート3!BI13)</f>
        <v/>
      </c>
      <c r="AL13" s="764" t="str">
        <f>IF(【多店舗用】記入シート3!BJ13="","",【多店舗用】記入シート3!BJ13)</f>
        <v/>
      </c>
      <c r="AM13" s="768" t="str">
        <f>IF(【多店舗用】記入シート3!BK13="","",【多店舗用】記入シート3!BK13)</f>
        <v/>
      </c>
      <c r="AN13" s="768" t="str">
        <f>IF(【多店舗用】記入シート3!BL13="","",【多店舗用】記入シート3!BL13)</f>
        <v/>
      </c>
      <c r="AO13" s="764" t="str">
        <f>IF(【多店舗用】記入シート3!BM13="","",【多店舗用】記入シート3!BM13)</f>
        <v/>
      </c>
      <c r="AP13" s="768" t="str">
        <f>IF(【多店舗用】記入シート3!BN13="","",【多店舗用】記入シート3!BN13)</f>
        <v/>
      </c>
      <c r="AQ13" s="764" t="str">
        <f>IF(【多店舗用】記入シート3!BO13="","",【多店舗用】記入シート3!BO13)</f>
        <v/>
      </c>
      <c r="AR13" s="764" t="str">
        <f>IF(【多店舗用】記入シート3!BP13="","",【多店舗用】記入シート3!BP13)</f>
        <v/>
      </c>
    </row>
    <row r="14" spans="1:44" ht="15" customHeight="1">
      <c r="A14" s="764">
        <v>6</v>
      </c>
      <c r="B14" s="764" t="str">
        <f>IF(【多店舗用】記入シート3!B14="","",DBCS(【多店舗用】記入シート3!B14))</f>
        <v/>
      </c>
      <c r="C14" s="764" t="str">
        <f>IF(【多店舗用】記入シート3!C14="","",DBCS(【多店舗用】記入シート3!C14))</f>
        <v/>
      </c>
      <c r="D14" s="764" t="str">
        <f>IF(【多店舗用】記入シート3!D14="","",ASC(【多店舗用】記入シート3!D14))</f>
        <v/>
      </c>
      <c r="E14" s="765" t="str">
        <f>IF(【多店舗用】記入シート3!E14="","",【多店舗用】記入シート3!E14)</f>
        <v/>
      </c>
      <c r="F14" s="764" t="str">
        <f>IF(【多店舗用】記入シート3!F14="","",【多店舗用】記入シート3!F14)</f>
        <v/>
      </c>
      <c r="G14" s="765" t="str">
        <f>IF(【多店舗用】記入シート3!G14="","",【多店舗用】記入シート3!G14)</f>
        <v/>
      </c>
      <c r="H14" s="764" t="str">
        <f>IF(【多店舗用】記入シート3!H14="","",SUBSTITUTE(SUBSTITUTE(SUBSTITUTE(SUBSTITUTE(SUBSTITUTE(ASC(【多店舗用】記入シート3!H14),"～","-"),"－","-"),"―","-"),"　","")," ",""))</f>
        <v/>
      </c>
      <c r="I14" s="764" t="str">
        <f>IF(B14="","",MID(T(【多店舗用】記入シート3!I14),4,LEN(T(【多店舗用】記入シート3!I14))-3)&amp;"　"&amp;SUBSTITUTE(SUBSTITUTE(SUBSTITUTE(SUBSTITUTE(T(【多店舗用】記入シート3!J14),"　","")," ",""),"―","ー"),"－","‐")&amp;"　"&amp;SUBSTITUTE(SUBSTITUTE(SUBSTITUTE(SUBSTITUTE(T(【多店舗用】記入シート3!K14),"　","")," ",""),"―","ー"),"－","‐")&amp;"　"&amp;SUBSTITUTE(SUBSTITUTE(SUBSTITUTE(SUBSTITUTE(T(【多店舗用】記入シート3!L14),"　","")," ",""),"―","ー"),"－","‐")&amp;IF(【多店舗用】記入シート3!M14="","","　"&amp;SUBSTITUTE(SUBSTITUTE(SUBSTITUTE(SUBSTITUTE(T(【多店舗用】記入シート3!M14),"　","")," ",""),"―","ー"),"－","‐")))</f>
        <v/>
      </c>
      <c r="J14" s="764" t="str">
        <f>IF(B14="","",ASC(【多店舗用】記入シート3!N14)&amp;" "&amp;ASC(SUBSTITUTE(SUBSTITUTE(SUBSTITUTE(SUBSTITUTE(SUBSTITUTE(【多店舗用】記入シート3!O14,"　","")," ",""),"ヴ","ウﾞ"),"・",""),"－","‐"))&amp;" "&amp;ASC(SUBSTITUTE(SUBSTITUTE(SUBSTITUTE(SUBSTITUTE(SUBSTITUTE(【多店舗用】記入シート3!P14,"　","")," ",""),"ヴ","ウﾞ"),"・",""),"－","‐"))&amp;IF(【多店舗用】記入シート3!Q14="",""," "&amp;ASC(SUBSTITUTE(SUBSTITUTE(SUBSTITUTE(SUBSTITUTE(SUBSTITUTE(【多店舗用】記入シート3!Q14,"　","")," ",""),"ヴ","ウﾞ"),"・",""),"－","‐"))))</f>
        <v/>
      </c>
      <c r="K14" s="764" t="str">
        <f>IF(【多店舗用】記入シート3!R14="","",【多店舗用】記入シート3!R14)</f>
        <v/>
      </c>
      <c r="L14" s="764" t="str">
        <f>IF(【多店舗用】記入シート3!S14="","",SUBSTITUTE(SUBSTITUTE(SUBSTITUTE(SUBSTITUTE(SUBSTITUTE(ASC(【多店舗用】記入シート3!S14),"～","-"),"－","-"),"―","-"),"　","")," ",""))</f>
        <v/>
      </c>
      <c r="M14" s="764" t="str">
        <f>IF(【多店舗用】記入シート3!T14="","",ASC(【多店舗用】記入シート3!T14))</f>
        <v/>
      </c>
      <c r="N14" s="764" t="str">
        <f>IF(B14="","",RIGHT("00"&amp;【多店舗用】記入シート3!U14,2)&amp;【多店舗用】記入シート3!V14&amp;RIGHT("00"&amp;【多店舗用】記入シート3!W14,2)&amp;【多店舗用】記入シート3!X14&amp;RIGHT("00"&amp;【多店舗用】記入シート3!Y14,2)&amp;【多店舗用】記入シート3!Z14&amp;RIGHT("00"&amp;【多店舗用】記入シート3!AA14,2))</f>
        <v/>
      </c>
      <c r="O14" s="764" t="str">
        <f>IF(B14="","",IF(【多店舗用】記入シート3!AB14="●",【多店舗用】記入シート3!AB$8,"")&amp;IF(【多店舗用】記入シート3!AC14="●",【多店舗用】記入シート3!AC$8,"")&amp;IF(【多店舗用】記入シート3!AD14="●",【多店舗用】記入シート3!AD$8,"")&amp;IF(【多店舗用】記入シート3!AE14="●",【多店舗用】記入シート3!AE$8,"")&amp;IF(【多店舗用】記入シート3!AF14="●",【多店舗用】記入シート3!AF$8,"")&amp;IF(【多店舗用】記入シート3!AG14="●",【多店舗用】記入シート3!AG$8,"")&amp;IF(【多店舗用】記入シート3!AH14="●",【多店舗用】記入シート3!AH$8,"")&amp;IF(【多店舗用】記入シート3!AI14="●",【多店舗用】記入シート3!AI$8,""))</f>
        <v/>
      </c>
      <c r="P14" s="764" t="str">
        <f>IF(【多店舗用】記入シート3!AJ14="","",【多店舗用】記入シート3!AJ14)</f>
        <v/>
      </c>
      <c r="Q14" s="764" t="str">
        <f>IF(【多店舗用】記入シート3!AK14="","",【多店舗用】記入シート3!AK14)</f>
        <v/>
      </c>
      <c r="R14" s="766" t="str">
        <f>IF(【多店舗用】記入シート3!AL14="","",【多店舗用】記入シート3!AL14)</f>
        <v/>
      </c>
      <c r="S14" s="766" t="str">
        <f>IF(【多店舗用】記入シート3!AM14="","",【多店舗用】記入シート3!AM14)</f>
        <v/>
      </c>
      <c r="T14" s="766" t="str">
        <f>IF(【多店舗用】記入シート3!AN14="","",【多店舗用】記入シート3!AN14)</f>
        <v/>
      </c>
      <c r="U14" s="766" t="str">
        <f>IF(【多店舗用】記入シート3!AO14="","",【多店舗用】記入シート3!AO14)</f>
        <v/>
      </c>
      <c r="V14" s="764" t="str">
        <f>IF(【多店舗用】記入シート3!AP14="","",【多店舗用】記入シート3!AP14)</f>
        <v/>
      </c>
      <c r="W14" s="764" t="str">
        <f>IF(【多店舗用】記入シート3!AQ14="","",【多店舗用】記入シート3!AQ14)</f>
        <v/>
      </c>
      <c r="X14" s="764" t="str">
        <f>IF(【多店舗用】記入シート3!AR14="","",【多店舗用】記入シート3!AR14)</f>
        <v/>
      </c>
      <c r="Y14" s="764" t="str">
        <f>IF(【多店舗用】記入シート3!AS14="","",【多店舗用】記入シート3!AS14)</f>
        <v/>
      </c>
      <c r="Z14" s="767" t="str">
        <f>IF(【多店舗用】記入シート3!AT14="","",【多店舗用】記入シート3!AT14)</f>
        <v/>
      </c>
      <c r="AA14" s="767" t="str">
        <f>IF(【多店舗用】記入シート3!AU14="","",【多店舗用】記入シート3!AU14)</f>
        <v/>
      </c>
      <c r="AB14" s="764" t="str">
        <f>IF(B14="","",T(SUBSTITUTE(SUBSTITUTE(【多店舗用】記入シート3!AV14,"　","")," ",""))&amp;"　"&amp;T(SUBSTITUTE(SUBSTITUTE(【多店舗用】記入シート3!AW14,"　","")," ","")))</f>
        <v/>
      </c>
      <c r="AC14" s="764" t="str">
        <f>IF(B14="","",ASC(SUBSTITUTE(SUBSTITUTE(SUBSTITUTE(SUBSTITUTE(【多店舗用】記入シート3!AX14,"　","")," ",""),"ヴ","ウﾞ"),"・",""))&amp;" "&amp;ASC(SUBSTITUTE(SUBSTITUTE(SUBSTITUTE(SUBSTITUTE(【多店舗用】記入シート3!AY14,"　","")," ",""),"ヴ","ウﾞ"),"・","")))</f>
        <v/>
      </c>
      <c r="AD14" s="764" t="str">
        <f>IF(【多店舗用】記入シート3!AZ14="","",【多店舗用】記入シート3!AZ14)</f>
        <v/>
      </c>
      <c r="AE14" s="764" t="str">
        <f>IF(【多店舗用】記入シート3!BA14="","",【多店舗用】記入シート3!BA14)</f>
        <v/>
      </c>
      <c r="AF14" s="764" t="str">
        <f>IF(B14="","",T(SUBSTITUTE(SUBSTITUTE(【多店舗用】記入シート3!BB14,"　","")," ",""))&amp;"　"&amp;T(SUBSTITUTE(SUBSTITUTE(【多店舗用】記入シート3!BC14,"　","")," ","")))</f>
        <v/>
      </c>
      <c r="AG14" s="764" t="str">
        <f>IF(B14="","",ASC(SUBSTITUTE(SUBSTITUTE(SUBSTITUTE(SUBSTITUTE(【多店舗用】記入シート3!BD14,"　","")," ",""),"ヴ","ウﾞ"),"・",""))&amp;" "&amp;ASC(SUBSTITUTE(SUBSTITUTE(SUBSTITUTE(SUBSTITUTE(【多店舗用】記入シート3!BE14,"　","")," ",""),"ヴ","ウﾞ"),"・","")))</f>
        <v/>
      </c>
      <c r="AH14" s="764" t="str">
        <f>IF(【多店舗用】記入シート3!BF14="","",【多店舗用】記入シート3!BF14)</f>
        <v/>
      </c>
      <c r="AI14" s="764" t="str">
        <f>IF(【多店舗用】記入シート3!BG14="","",【多店舗用】記入シート3!BG14)</f>
        <v/>
      </c>
      <c r="AJ14" s="764" t="str">
        <f>IF(【多店舗用】記入シート3!BH14="","",【多店舗用】記入シート3!BH14)</f>
        <v/>
      </c>
      <c r="AK14" s="764" t="str">
        <f>IF(【多店舗用】記入シート3!BI14="","",【多店舗用】記入シート3!BI14)</f>
        <v/>
      </c>
      <c r="AL14" s="764" t="str">
        <f>IF(【多店舗用】記入シート3!BJ14="","",【多店舗用】記入シート3!BJ14)</f>
        <v/>
      </c>
      <c r="AM14" s="768" t="str">
        <f>IF(【多店舗用】記入シート3!BK14="","",【多店舗用】記入シート3!BK14)</f>
        <v/>
      </c>
      <c r="AN14" s="768" t="str">
        <f>IF(【多店舗用】記入シート3!BL14="","",【多店舗用】記入シート3!BL14)</f>
        <v/>
      </c>
      <c r="AO14" s="764" t="str">
        <f>IF(【多店舗用】記入シート3!BM14="","",【多店舗用】記入シート3!BM14)</f>
        <v/>
      </c>
      <c r="AP14" s="768" t="str">
        <f>IF(【多店舗用】記入シート3!BN14="","",【多店舗用】記入シート3!BN14)</f>
        <v/>
      </c>
      <c r="AQ14" s="764" t="str">
        <f>IF(【多店舗用】記入シート3!BO14="","",【多店舗用】記入シート3!BO14)</f>
        <v/>
      </c>
      <c r="AR14" s="764" t="str">
        <f>IF(【多店舗用】記入シート3!BP14="","",【多店舗用】記入シート3!BP14)</f>
        <v/>
      </c>
    </row>
    <row r="15" spans="1:44" ht="15" customHeight="1">
      <c r="A15" s="764">
        <v>7</v>
      </c>
      <c r="B15" s="764" t="str">
        <f>IF(【多店舗用】記入シート3!B15="","",DBCS(【多店舗用】記入シート3!B15))</f>
        <v/>
      </c>
      <c r="C15" s="764" t="str">
        <f>IF(【多店舗用】記入シート3!C15="","",DBCS(【多店舗用】記入シート3!C15))</f>
        <v/>
      </c>
      <c r="D15" s="764" t="str">
        <f>IF(【多店舗用】記入シート3!D15="","",ASC(【多店舗用】記入シート3!D15))</f>
        <v/>
      </c>
      <c r="E15" s="765" t="str">
        <f>IF(【多店舗用】記入シート3!E15="","",【多店舗用】記入シート3!E15)</f>
        <v/>
      </c>
      <c r="F15" s="764" t="str">
        <f>IF(【多店舗用】記入シート3!F15="","",【多店舗用】記入シート3!F15)</f>
        <v/>
      </c>
      <c r="G15" s="765" t="str">
        <f>IF(【多店舗用】記入シート3!G15="","",【多店舗用】記入シート3!G15)</f>
        <v/>
      </c>
      <c r="H15" s="764" t="str">
        <f>IF(【多店舗用】記入シート3!H15="","",SUBSTITUTE(SUBSTITUTE(SUBSTITUTE(SUBSTITUTE(SUBSTITUTE(ASC(【多店舗用】記入シート3!H15),"～","-"),"－","-"),"―","-"),"　","")," ",""))</f>
        <v/>
      </c>
      <c r="I15" s="764" t="str">
        <f>IF(B15="","",MID(T(【多店舗用】記入シート3!I15),4,LEN(T(【多店舗用】記入シート3!I15))-3)&amp;"　"&amp;SUBSTITUTE(SUBSTITUTE(SUBSTITUTE(SUBSTITUTE(T(【多店舗用】記入シート3!J15),"　","")," ",""),"―","ー"),"－","‐")&amp;"　"&amp;SUBSTITUTE(SUBSTITUTE(SUBSTITUTE(SUBSTITUTE(T(【多店舗用】記入シート3!K15),"　","")," ",""),"―","ー"),"－","‐")&amp;"　"&amp;SUBSTITUTE(SUBSTITUTE(SUBSTITUTE(SUBSTITUTE(T(【多店舗用】記入シート3!L15),"　","")," ",""),"―","ー"),"－","‐")&amp;IF(【多店舗用】記入シート3!M15="","","　"&amp;SUBSTITUTE(SUBSTITUTE(SUBSTITUTE(SUBSTITUTE(T(【多店舗用】記入シート3!M15),"　","")," ",""),"―","ー"),"－","‐")))</f>
        <v/>
      </c>
      <c r="J15" s="764" t="str">
        <f>IF(B15="","",ASC(【多店舗用】記入シート3!N15)&amp;" "&amp;ASC(SUBSTITUTE(SUBSTITUTE(SUBSTITUTE(SUBSTITUTE(SUBSTITUTE(【多店舗用】記入シート3!O15,"　","")," ",""),"ヴ","ウﾞ"),"・",""),"－","‐"))&amp;" "&amp;ASC(SUBSTITUTE(SUBSTITUTE(SUBSTITUTE(SUBSTITUTE(SUBSTITUTE(【多店舗用】記入シート3!P15,"　","")," ",""),"ヴ","ウﾞ"),"・",""),"－","‐"))&amp;IF(【多店舗用】記入シート3!Q15="",""," "&amp;ASC(SUBSTITUTE(SUBSTITUTE(SUBSTITUTE(SUBSTITUTE(SUBSTITUTE(【多店舗用】記入シート3!Q15,"　","")," ",""),"ヴ","ウﾞ"),"・",""),"－","‐"))))</f>
        <v/>
      </c>
      <c r="K15" s="764" t="str">
        <f>IF(【多店舗用】記入シート3!R15="","",【多店舗用】記入シート3!R15)</f>
        <v/>
      </c>
      <c r="L15" s="764" t="str">
        <f>IF(【多店舗用】記入シート3!S15="","",SUBSTITUTE(SUBSTITUTE(SUBSTITUTE(SUBSTITUTE(SUBSTITUTE(ASC(【多店舗用】記入シート3!S15),"～","-"),"－","-"),"―","-"),"　","")," ",""))</f>
        <v/>
      </c>
      <c r="M15" s="764" t="str">
        <f>IF(【多店舗用】記入シート3!T15="","",ASC(【多店舗用】記入シート3!T15))</f>
        <v/>
      </c>
      <c r="N15" s="764" t="str">
        <f>IF(B15="","",RIGHT("00"&amp;【多店舗用】記入シート3!U15,2)&amp;【多店舗用】記入シート3!V15&amp;RIGHT("00"&amp;【多店舗用】記入シート3!W15,2)&amp;【多店舗用】記入シート3!X15&amp;RIGHT("00"&amp;【多店舗用】記入シート3!Y15,2)&amp;【多店舗用】記入シート3!Z15&amp;RIGHT("00"&amp;【多店舗用】記入シート3!AA15,2))</f>
        <v/>
      </c>
      <c r="O15" s="764" t="str">
        <f>IF(B15="","",IF(【多店舗用】記入シート3!AB15="●",【多店舗用】記入シート3!AB$8,"")&amp;IF(【多店舗用】記入シート3!AC15="●",【多店舗用】記入シート3!AC$8,"")&amp;IF(【多店舗用】記入シート3!AD15="●",【多店舗用】記入シート3!AD$8,"")&amp;IF(【多店舗用】記入シート3!AE15="●",【多店舗用】記入シート3!AE$8,"")&amp;IF(【多店舗用】記入シート3!AF15="●",【多店舗用】記入シート3!AF$8,"")&amp;IF(【多店舗用】記入シート3!AG15="●",【多店舗用】記入シート3!AG$8,"")&amp;IF(【多店舗用】記入シート3!AH15="●",【多店舗用】記入シート3!AH$8,"")&amp;IF(【多店舗用】記入シート3!AI15="●",【多店舗用】記入シート3!AI$8,""))</f>
        <v/>
      </c>
      <c r="P15" s="764" t="str">
        <f>IF(【多店舗用】記入シート3!AJ15="","",【多店舗用】記入シート3!AJ15)</f>
        <v/>
      </c>
      <c r="Q15" s="764" t="str">
        <f>IF(【多店舗用】記入シート3!AK15="","",【多店舗用】記入シート3!AK15)</f>
        <v/>
      </c>
      <c r="R15" s="766" t="str">
        <f>IF(【多店舗用】記入シート3!AL15="","",【多店舗用】記入シート3!AL15)</f>
        <v/>
      </c>
      <c r="S15" s="766" t="str">
        <f>IF(【多店舗用】記入シート3!AM15="","",【多店舗用】記入シート3!AM15)</f>
        <v/>
      </c>
      <c r="T15" s="766" t="str">
        <f>IF(【多店舗用】記入シート3!AN15="","",【多店舗用】記入シート3!AN15)</f>
        <v/>
      </c>
      <c r="U15" s="766" t="str">
        <f>IF(【多店舗用】記入シート3!AO15="","",【多店舗用】記入シート3!AO15)</f>
        <v/>
      </c>
      <c r="V15" s="764" t="str">
        <f>IF(【多店舗用】記入シート3!AP15="","",【多店舗用】記入シート3!AP15)</f>
        <v/>
      </c>
      <c r="W15" s="764" t="str">
        <f>IF(【多店舗用】記入シート3!AQ15="","",【多店舗用】記入シート3!AQ15)</f>
        <v/>
      </c>
      <c r="X15" s="764" t="str">
        <f>IF(【多店舗用】記入シート3!AR15="","",【多店舗用】記入シート3!AR15)</f>
        <v/>
      </c>
      <c r="Y15" s="764" t="str">
        <f>IF(【多店舗用】記入シート3!AS15="","",【多店舗用】記入シート3!AS15)</f>
        <v/>
      </c>
      <c r="Z15" s="767" t="str">
        <f>IF(【多店舗用】記入シート3!AT15="","",【多店舗用】記入シート3!AT15)</f>
        <v/>
      </c>
      <c r="AA15" s="767" t="str">
        <f>IF(【多店舗用】記入シート3!AU15="","",【多店舗用】記入シート3!AU15)</f>
        <v/>
      </c>
      <c r="AB15" s="764" t="str">
        <f>IF(B15="","",T(SUBSTITUTE(SUBSTITUTE(【多店舗用】記入シート3!AV15,"　","")," ",""))&amp;"　"&amp;T(SUBSTITUTE(SUBSTITUTE(【多店舗用】記入シート3!AW15,"　","")," ","")))</f>
        <v/>
      </c>
      <c r="AC15" s="764" t="str">
        <f>IF(B15="","",ASC(SUBSTITUTE(SUBSTITUTE(SUBSTITUTE(SUBSTITUTE(【多店舗用】記入シート3!AX15,"　","")," ",""),"ヴ","ウﾞ"),"・",""))&amp;" "&amp;ASC(SUBSTITUTE(SUBSTITUTE(SUBSTITUTE(SUBSTITUTE(【多店舗用】記入シート3!AY15,"　","")," ",""),"ヴ","ウﾞ"),"・","")))</f>
        <v/>
      </c>
      <c r="AD15" s="764" t="str">
        <f>IF(【多店舗用】記入シート3!AZ15="","",【多店舗用】記入シート3!AZ15)</f>
        <v/>
      </c>
      <c r="AE15" s="764" t="str">
        <f>IF(【多店舗用】記入シート3!BA15="","",【多店舗用】記入シート3!BA15)</f>
        <v/>
      </c>
      <c r="AF15" s="764" t="str">
        <f>IF(B15="","",T(SUBSTITUTE(SUBSTITUTE(【多店舗用】記入シート3!BB15,"　","")," ",""))&amp;"　"&amp;T(SUBSTITUTE(SUBSTITUTE(【多店舗用】記入シート3!BC15,"　","")," ","")))</f>
        <v/>
      </c>
      <c r="AG15" s="764" t="str">
        <f>IF(B15="","",ASC(SUBSTITUTE(SUBSTITUTE(SUBSTITUTE(SUBSTITUTE(【多店舗用】記入シート3!BD15,"　","")," ",""),"ヴ","ウﾞ"),"・",""))&amp;" "&amp;ASC(SUBSTITUTE(SUBSTITUTE(SUBSTITUTE(SUBSTITUTE(【多店舗用】記入シート3!BE15,"　","")," ",""),"ヴ","ウﾞ"),"・","")))</f>
        <v/>
      </c>
      <c r="AH15" s="764" t="str">
        <f>IF(【多店舗用】記入シート3!BF15="","",【多店舗用】記入シート3!BF15)</f>
        <v/>
      </c>
      <c r="AI15" s="764" t="str">
        <f>IF(【多店舗用】記入シート3!BG15="","",【多店舗用】記入シート3!BG15)</f>
        <v/>
      </c>
      <c r="AJ15" s="764" t="str">
        <f>IF(【多店舗用】記入シート3!BH15="","",【多店舗用】記入シート3!BH15)</f>
        <v/>
      </c>
      <c r="AK15" s="764" t="str">
        <f>IF(【多店舗用】記入シート3!BI15="","",【多店舗用】記入シート3!BI15)</f>
        <v/>
      </c>
      <c r="AL15" s="764" t="str">
        <f>IF(【多店舗用】記入シート3!BJ15="","",【多店舗用】記入シート3!BJ15)</f>
        <v/>
      </c>
      <c r="AM15" s="768" t="str">
        <f>IF(【多店舗用】記入シート3!BK15="","",【多店舗用】記入シート3!BK15)</f>
        <v/>
      </c>
      <c r="AN15" s="768" t="str">
        <f>IF(【多店舗用】記入シート3!BL15="","",【多店舗用】記入シート3!BL15)</f>
        <v/>
      </c>
      <c r="AO15" s="764" t="str">
        <f>IF(【多店舗用】記入シート3!BM15="","",【多店舗用】記入シート3!BM15)</f>
        <v/>
      </c>
      <c r="AP15" s="768" t="str">
        <f>IF(【多店舗用】記入シート3!BN15="","",【多店舗用】記入シート3!BN15)</f>
        <v/>
      </c>
      <c r="AQ15" s="764" t="str">
        <f>IF(【多店舗用】記入シート3!BO15="","",【多店舗用】記入シート3!BO15)</f>
        <v/>
      </c>
      <c r="AR15" s="764" t="str">
        <f>IF(【多店舗用】記入シート3!BP15="","",【多店舗用】記入シート3!BP15)</f>
        <v/>
      </c>
    </row>
    <row r="16" spans="1:44" ht="15" customHeight="1">
      <c r="A16" s="764">
        <v>8</v>
      </c>
      <c r="B16" s="764" t="str">
        <f>IF(【多店舗用】記入シート3!B16="","",DBCS(【多店舗用】記入シート3!B16))</f>
        <v/>
      </c>
      <c r="C16" s="764" t="str">
        <f>IF(【多店舗用】記入シート3!C16="","",DBCS(【多店舗用】記入シート3!C16))</f>
        <v/>
      </c>
      <c r="D16" s="764" t="str">
        <f>IF(【多店舗用】記入シート3!D16="","",ASC(【多店舗用】記入シート3!D16))</f>
        <v/>
      </c>
      <c r="E16" s="765" t="str">
        <f>IF(【多店舗用】記入シート3!E16="","",【多店舗用】記入シート3!E16)</f>
        <v/>
      </c>
      <c r="F16" s="764" t="str">
        <f>IF(【多店舗用】記入シート3!F16="","",【多店舗用】記入シート3!F16)</f>
        <v/>
      </c>
      <c r="G16" s="765" t="str">
        <f>IF(【多店舗用】記入シート3!G16="","",【多店舗用】記入シート3!G16)</f>
        <v/>
      </c>
      <c r="H16" s="764" t="str">
        <f>IF(【多店舗用】記入シート3!H16="","",SUBSTITUTE(SUBSTITUTE(SUBSTITUTE(SUBSTITUTE(SUBSTITUTE(ASC(【多店舗用】記入シート3!H16),"～","-"),"－","-"),"―","-"),"　","")," ",""))</f>
        <v/>
      </c>
      <c r="I16" s="764" t="str">
        <f>IF(B16="","",MID(T(【多店舗用】記入シート3!I16),4,LEN(T(【多店舗用】記入シート3!I16))-3)&amp;"　"&amp;SUBSTITUTE(SUBSTITUTE(SUBSTITUTE(SUBSTITUTE(T(【多店舗用】記入シート3!J16),"　","")," ",""),"―","ー"),"－","‐")&amp;"　"&amp;SUBSTITUTE(SUBSTITUTE(SUBSTITUTE(SUBSTITUTE(T(【多店舗用】記入シート3!K16),"　","")," ",""),"―","ー"),"－","‐")&amp;"　"&amp;SUBSTITUTE(SUBSTITUTE(SUBSTITUTE(SUBSTITUTE(T(【多店舗用】記入シート3!L16),"　","")," ",""),"―","ー"),"－","‐")&amp;IF(【多店舗用】記入シート3!M16="","","　"&amp;SUBSTITUTE(SUBSTITUTE(SUBSTITUTE(SUBSTITUTE(T(【多店舗用】記入シート3!M16),"　","")," ",""),"―","ー"),"－","‐")))</f>
        <v/>
      </c>
      <c r="J16" s="764" t="str">
        <f>IF(B16="","",ASC(【多店舗用】記入シート3!N16)&amp;" "&amp;ASC(SUBSTITUTE(SUBSTITUTE(SUBSTITUTE(SUBSTITUTE(SUBSTITUTE(【多店舗用】記入シート3!O16,"　","")," ",""),"ヴ","ウﾞ"),"・",""),"－","‐"))&amp;" "&amp;ASC(SUBSTITUTE(SUBSTITUTE(SUBSTITUTE(SUBSTITUTE(SUBSTITUTE(【多店舗用】記入シート3!P16,"　","")," ",""),"ヴ","ウﾞ"),"・",""),"－","‐"))&amp;IF(【多店舗用】記入シート3!Q16="",""," "&amp;ASC(SUBSTITUTE(SUBSTITUTE(SUBSTITUTE(SUBSTITUTE(SUBSTITUTE(【多店舗用】記入シート3!Q16,"　","")," ",""),"ヴ","ウﾞ"),"・",""),"－","‐"))))</f>
        <v/>
      </c>
      <c r="K16" s="764" t="str">
        <f>IF(【多店舗用】記入シート3!R16="","",【多店舗用】記入シート3!R16)</f>
        <v/>
      </c>
      <c r="L16" s="764" t="str">
        <f>IF(【多店舗用】記入シート3!S16="","",SUBSTITUTE(SUBSTITUTE(SUBSTITUTE(SUBSTITUTE(SUBSTITUTE(ASC(【多店舗用】記入シート3!S16),"～","-"),"－","-"),"―","-"),"　","")," ",""))</f>
        <v/>
      </c>
      <c r="M16" s="764" t="str">
        <f>IF(【多店舗用】記入シート3!T16="","",ASC(【多店舗用】記入シート3!T16))</f>
        <v/>
      </c>
      <c r="N16" s="764" t="str">
        <f>IF(B16="","",RIGHT("00"&amp;【多店舗用】記入シート3!U16,2)&amp;【多店舗用】記入シート3!V16&amp;RIGHT("00"&amp;【多店舗用】記入シート3!W16,2)&amp;【多店舗用】記入シート3!X16&amp;RIGHT("00"&amp;【多店舗用】記入シート3!Y16,2)&amp;【多店舗用】記入シート3!Z16&amp;RIGHT("00"&amp;【多店舗用】記入シート3!AA16,2))</f>
        <v/>
      </c>
      <c r="O16" s="764" t="str">
        <f>IF(B16="","",IF(【多店舗用】記入シート3!AB16="●",【多店舗用】記入シート3!AB$8,"")&amp;IF(【多店舗用】記入シート3!AC16="●",【多店舗用】記入シート3!AC$8,"")&amp;IF(【多店舗用】記入シート3!AD16="●",【多店舗用】記入シート3!AD$8,"")&amp;IF(【多店舗用】記入シート3!AE16="●",【多店舗用】記入シート3!AE$8,"")&amp;IF(【多店舗用】記入シート3!AF16="●",【多店舗用】記入シート3!AF$8,"")&amp;IF(【多店舗用】記入シート3!AG16="●",【多店舗用】記入シート3!AG$8,"")&amp;IF(【多店舗用】記入シート3!AH16="●",【多店舗用】記入シート3!AH$8,"")&amp;IF(【多店舗用】記入シート3!AI16="●",【多店舗用】記入シート3!AI$8,""))</f>
        <v/>
      </c>
      <c r="P16" s="764" t="str">
        <f>IF(【多店舗用】記入シート3!AJ16="","",【多店舗用】記入シート3!AJ16)</f>
        <v/>
      </c>
      <c r="Q16" s="764" t="str">
        <f>IF(【多店舗用】記入シート3!AK16="","",【多店舗用】記入シート3!AK16)</f>
        <v/>
      </c>
      <c r="R16" s="766" t="str">
        <f>IF(【多店舗用】記入シート3!AL16="","",【多店舗用】記入シート3!AL16)</f>
        <v/>
      </c>
      <c r="S16" s="766" t="str">
        <f>IF(【多店舗用】記入シート3!AM16="","",【多店舗用】記入シート3!AM16)</f>
        <v/>
      </c>
      <c r="T16" s="766" t="str">
        <f>IF(【多店舗用】記入シート3!AN16="","",【多店舗用】記入シート3!AN16)</f>
        <v/>
      </c>
      <c r="U16" s="766" t="str">
        <f>IF(【多店舗用】記入シート3!AO16="","",【多店舗用】記入シート3!AO16)</f>
        <v/>
      </c>
      <c r="V16" s="764" t="str">
        <f>IF(【多店舗用】記入シート3!AP16="","",【多店舗用】記入シート3!AP16)</f>
        <v/>
      </c>
      <c r="W16" s="764" t="str">
        <f>IF(【多店舗用】記入シート3!AQ16="","",【多店舗用】記入シート3!AQ16)</f>
        <v/>
      </c>
      <c r="X16" s="764" t="str">
        <f>IF(【多店舗用】記入シート3!AR16="","",【多店舗用】記入シート3!AR16)</f>
        <v/>
      </c>
      <c r="Y16" s="764" t="str">
        <f>IF(【多店舗用】記入シート3!AS16="","",【多店舗用】記入シート3!AS16)</f>
        <v/>
      </c>
      <c r="Z16" s="767" t="str">
        <f>IF(【多店舗用】記入シート3!AT16="","",【多店舗用】記入シート3!AT16)</f>
        <v/>
      </c>
      <c r="AA16" s="767" t="str">
        <f>IF(【多店舗用】記入シート3!AU16="","",【多店舗用】記入シート3!AU16)</f>
        <v/>
      </c>
      <c r="AB16" s="764" t="str">
        <f>IF(B16="","",T(SUBSTITUTE(SUBSTITUTE(【多店舗用】記入シート3!AV16,"　","")," ",""))&amp;"　"&amp;T(SUBSTITUTE(SUBSTITUTE(【多店舗用】記入シート3!AW16,"　","")," ","")))</f>
        <v/>
      </c>
      <c r="AC16" s="764" t="str">
        <f>IF(B16="","",ASC(SUBSTITUTE(SUBSTITUTE(SUBSTITUTE(SUBSTITUTE(【多店舗用】記入シート3!AX16,"　","")," ",""),"ヴ","ウﾞ"),"・",""))&amp;" "&amp;ASC(SUBSTITUTE(SUBSTITUTE(SUBSTITUTE(SUBSTITUTE(【多店舗用】記入シート3!AY16,"　","")," ",""),"ヴ","ウﾞ"),"・","")))</f>
        <v/>
      </c>
      <c r="AD16" s="764" t="str">
        <f>IF(【多店舗用】記入シート3!AZ16="","",【多店舗用】記入シート3!AZ16)</f>
        <v/>
      </c>
      <c r="AE16" s="764" t="str">
        <f>IF(【多店舗用】記入シート3!BA16="","",【多店舗用】記入シート3!BA16)</f>
        <v/>
      </c>
      <c r="AF16" s="764" t="str">
        <f>IF(B16="","",T(SUBSTITUTE(SUBSTITUTE(【多店舗用】記入シート3!BB16,"　","")," ",""))&amp;"　"&amp;T(SUBSTITUTE(SUBSTITUTE(【多店舗用】記入シート3!BC16,"　","")," ","")))</f>
        <v/>
      </c>
      <c r="AG16" s="764" t="str">
        <f>IF(B16="","",ASC(SUBSTITUTE(SUBSTITUTE(SUBSTITUTE(SUBSTITUTE(【多店舗用】記入シート3!BD16,"　","")," ",""),"ヴ","ウﾞ"),"・",""))&amp;" "&amp;ASC(SUBSTITUTE(SUBSTITUTE(SUBSTITUTE(SUBSTITUTE(【多店舗用】記入シート3!BE16,"　","")," ",""),"ヴ","ウﾞ"),"・","")))</f>
        <v/>
      </c>
      <c r="AH16" s="764" t="str">
        <f>IF(【多店舗用】記入シート3!BF16="","",【多店舗用】記入シート3!BF16)</f>
        <v/>
      </c>
      <c r="AI16" s="764" t="str">
        <f>IF(【多店舗用】記入シート3!BG16="","",【多店舗用】記入シート3!BG16)</f>
        <v/>
      </c>
      <c r="AJ16" s="764" t="str">
        <f>IF(【多店舗用】記入シート3!BH16="","",【多店舗用】記入シート3!BH16)</f>
        <v/>
      </c>
      <c r="AK16" s="764" t="str">
        <f>IF(【多店舗用】記入シート3!BI16="","",【多店舗用】記入シート3!BI16)</f>
        <v/>
      </c>
      <c r="AL16" s="764" t="str">
        <f>IF(【多店舗用】記入シート3!BJ16="","",【多店舗用】記入シート3!BJ16)</f>
        <v/>
      </c>
      <c r="AM16" s="768" t="str">
        <f>IF(【多店舗用】記入シート3!BK16="","",【多店舗用】記入シート3!BK16)</f>
        <v/>
      </c>
      <c r="AN16" s="768" t="str">
        <f>IF(【多店舗用】記入シート3!BL16="","",【多店舗用】記入シート3!BL16)</f>
        <v/>
      </c>
      <c r="AO16" s="764" t="str">
        <f>IF(【多店舗用】記入シート3!BM16="","",【多店舗用】記入シート3!BM16)</f>
        <v/>
      </c>
      <c r="AP16" s="768" t="str">
        <f>IF(【多店舗用】記入シート3!BN16="","",【多店舗用】記入シート3!BN16)</f>
        <v/>
      </c>
      <c r="AQ16" s="764" t="str">
        <f>IF(【多店舗用】記入シート3!BO16="","",【多店舗用】記入シート3!BO16)</f>
        <v/>
      </c>
      <c r="AR16" s="764" t="str">
        <f>IF(【多店舗用】記入シート3!BP16="","",【多店舗用】記入シート3!BP16)</f>
        <v/>
      </c>
    </row>
    <row r="17" spans="1:44" ht="15" customHeight="1">
      <c r="A17" s="764">
        <v>9</v>
      </c>
      <c r="B17" s="764" t="str">
        <f>IF(【多店舗用】記入シート3!B17="","",DBCS(【多店舗用】記入シート3!B17))</f>
        <v/>
      </c>
      <c r="C17" s="764" t="str">
        <f>IF(【多店舗用】記入シート3!C17="","",DBCS(【多店舗用】記入シート3!C17))</f>
        <v/>
      </c>
      <c r="D17" s="764" t="str">
        <f>IF(【多店舗用】記入シート3!D17="","",ASC(【多店舗用】記入シート3!D17))</f>
        <v/>
      </c>
      <c r="E17" s="765" t="str">
        <f>IF(【多店舗用】記入シート3!E17="","",【多店舗用】記入シート3!E17)</f>
        <v/>
      </c>
      <c r="F17" s="764" t="str">
        <f>IF(【多店舗用】記入シート3!F17="","",【多店舗用】記入シート3!F17)</f>
        <v/>
      </c>
      <c r="G17" s="765" t="str">
        <f>IF(【多店舗用】記入シート3!G17="","",【多店舗用】記入シート3!G17)</f>
        <v/>
      </c>
      <c r="H17" s="764" t="str">
        <f>IF(【多店舗用】記入シート3!H17="","",SUBSTITUTE(SUBSTITUTE(SUBSTITUTE(SUBSTITUTE(SUBSTITUTE(ASC(【多店舗用】記入シート3!H17),"～","-"),"－","-"),"―","-"),"　","")," ",""))</f>
        <v/>
      </c>
      <c r="I17" s="764" t="str">
        <f>IF(B17="","",MID(T(【多店舗用】記入シート3!I17),4,LEN(T(【多店舗用】記入シート3!I17))-3)&amp;"　"&amp;SUBSTITUTE(SUBSTITUTE(SUBSTITUTE(SUBSTITUTE(T(【多店舗用】記入シート3!J17),"　","")," ",""),"―","ー"),"－","‐")&amp;"　"&amp;SUBSTITUTE(SUBSTITUTE(SUBSTITUTE(SUBSTITUTE(T(【多店舗用】記入シート3!K17),"　","")," ",""),"―","ー"),"－","‐")&amp;"　"&amp;SUBSTITUTE(SUBSTITUTE(SUBSTITUTE(SUBSTITUTE(T(【多店舗用】記入シート3!L17),"　","")," ",""),"―","ー"),"－","‐")&amp;IF(【多店舗用】記入シート3!M17="","","　"&amp;SUBSTITUTE(SUBSTITUTE(SUBSTITUTE(SUBSTITUTE(T(【多店舗用】記入シート3!M17),"　","")," ",""),"―","ー"),"－","‐")))</f>
        <v/>
      </c>
      <c r="J17" s="764" t="str">
        <f>IF(B17="","",ASC(【多店舗用】記入シート3!N17)&amp;" "&amp;ASC(SUBSTITUTE(SUBSTITUTE(SUBSTITUTE(SUBSTITUTE(SUBSTITUTE(【多店舗用】記入シート3!O17,"　","")," ",""),"ヴ","ウﾞ"),"・",""),"－","‐"))&amp;" "&amp;ASC(SUBSTITUTE(SUBSTITUTE(SUBSTITUTE(SUBSTITUTE(SUBSTITUTE(【多店舗用】記入シート3!P17,"　","")," ",""),"ヴ","ウﾞ"),"・",""),"－","‐"))&amp;IF(【多店舗用】記入シート3!Q17="",""," "&amp;ASC(SUBSTITUTE(SUBSTITUTE(SUBSTITUTE(SUBSTITUTE(SUBSTITUTE(【多店舗用】記入シート3!Q17,"　","")," ",""),"ヴ","ウﾞ"),"・",""),"－","‐"))))</f>
        <v/>
      </c>
      <c r="K17" s="764" t="str">
        <f>IF(【多店舗用】記入シート3!R17="","",【多店舗用】記入シート3!R17)</f>
        <v/>
      </c>
      <c r="L17" s="764" t="str">
        <f>IF(【多店舗用】記入シート3!S17="","",SUBSTITUTE(SUBSTITUTE(SUBSTITUTE(SUBSTITUTE(SUBSTITUTE(ASC(【多店舗用】記入シート3!S17),"～","-"),"－","-"),"―","-"),"　","")," ",""))</f>
        <v/>
      </c>
      <c r="M17" s="764" t="str">
        <f>IF(【多店舗用】記入シート3!T17="","",ASC(【多店舗用】記入シート3!T17))</f>
        <v/>
      </c>
      <c r="N17" s="764" t="str">
        <f>IF(B17="","",RIGHT("00"&amp;【多店舗用】記入シート3!U17,2)&amp;【多店舗用】記入シート3!V17&amp;RIGHT("00"&amp;【多店舗用】記入シート3!W17,2)&amp;【多店舗用】記入シート3!X17&amp;RIGHT("00"&amp;【多店舗用】記入シート3!Y17,2)&amp;【多店舗用】記入シート3!Z17&amp;RIGHT("00"&amp;【多店舗用】記入シート3!AA17,2))</f>
        <v/>
      </c>
      <c r="O17" s="764" t="str">
        <f>IF(B17="","",IF(【多店舗用】記入シート3!AB17="●",【多店舗用】記入シート3!AB$8,"")&amp;IF(【多店舗用】記入シート3!AC17="●",【多店舗用】記入シート3!AC$8,"")&amp;IF(【多店舗用】記入シート3!AD17="●",【多店舗用】記入シート3!AD$8,"")&amp;IF(【多店舗用】記入シート3!AE17="●",【多店舗用】記入シート3!AE$8,"")&amp;IF(【多店舗用】記入シート3!AF17="●",【多店舗用】記入シート3!AF$8,"")&amp;IF(【多店舗用】記入シート3!AG17="●",【多店舗用】記入シート3!AG$8,"")&amp;IF(【多店舗用】記入シート3!AH17="●",【多店舗用】記入シート3!AH$8,"")&amp;IF(【多店舗用】記入シート3!AI17="●",【多店舗用】記入シート3!AI$8,""))</f>
        <v/>
      </c>
      <c r="P17" s="764" t="str">
        <f>IF(【多店舗用】記入シート3!AJ17="","",【多店舗用】記入シート3!AJ17)</f>
        <v/>
      </c>
      <c r="Q17" s="764" t="str">
        <f>IF(【多店舗用】記入シート3!AK17="","",【多店舗用】記入シート3!AK17)</f>
        <v/>
      </c>
      <c r="R17" s="766" t="str">
        <f>IF(【多店舗用】記入シート3!AL17="","",【多店舗用】記入シート3!AL17)</f>
        <v/>
      </c>
      <c r="S17" s="766" t="str">
        <f>IF(【多店舗用】記入シート3!AM17="","",【多店舗用】記入シート3!AM17)</f>
        <v/>
      </c>
      <c r="T17" s="766" t="str">
        <f>IF(【多店舗用】記入シート3!AN17="","",【多店舗用】記入シート3!AN17)</f>
        <v/>
      </c>
      <c r="U17" s="766" t="str">
        <f>IF(【多店舗用】記入シート3!AO17="","",【多店舗用】記入シート3!AO17)</f>
        <v/>
      </c>
      <c r="V17" s="764" t="str">
        <f>IF(【多店舗用】記入シート3!AP17="","",【多店舗用】記入シート3!AP17)</f>
        <v/>
      </c>
      <c r="W17" s="764" t="str">
        <f>IF(【多店舗用】記入シート3!AQ17="","",【多店舗用】記入シート3!AQ17)</f>
        <v/>
      </c>
      <c r="X17" s="764" t="str">
        <f>IF(【多店舗用】記入シート3!AR17="","",【多店舗用】記入シート3!AR17)</f>
        <v/>
      </c>
      <c r="Y17" s="764" t="str">
        <f>IF(【多店舗用】記入シート3!AS17="","",【多店舗用】記入シート3!AS17)</f>
        <v/>
      </c>
      <c r="Z17" s="767" t="str">
        <f>IF(【多店舗用】記入シート3!AT17="","",【多店舗用】記入シート3!AT17)</f>
        <v/>
      </c>
      <c r="AA17" s="767" t="str">
        <f>IF(【多店舗用】記入シート3!AU17="","",【多店舗用】記入シート3!AU17)</f>
        <v/>
      </c>
      <c r="AB17" s="764" t="str">
        <f>IF(B17="","",T(SUBSTITUTE(SUBSTITUTE(【多店舗用】記入シート3!AV17,"　","")," ",""))&amp;"　"&amp;T(SUBSTITUTE(SUBSTITUTE(【多店舗用】記入シート3!AW17,"　","")," ","")))</f>
        <v/>
      </c>
      <c r="AC17" s="764" t="str">
        <f>IF(B17="","",ASC(SUBSTITUTE(SUBSTITUTE(SUBSTITUTE(SUBSTITUTE(【多店舗用】記入シート3!AX17,"　","")," ",""),"ヴ","ウﾞ"),"・",""))&amp;" "&amp;ASC(SUBSTITUTE(SUBSTITUTE(SUBSTITUTE(SUBSTITUTE(【多店舗用】記入シート3!AY17,"　","")," ",""),"ヴ","ウﾞ"),"・","")))</f>
        <v/>
      </c>
      <c r="AD17" s="764" t="str">
        <f>IF(【多店舗用】記入シート3!AZ17="","",【多店舗用】記入シート3!AZ17)</f>
        <v/>
      </c>
      <c r="AE17" s="764" t="str">
        <f>IF(【多店舗用】記入シート3!BA17="","",【多店舗用】記入シート3!BA17)</f>
        <v/>
      </c>
      <c r="AF17" s="764" t="str">
        <f>IF(B17="","",T(SUBSTITUTE(SUBSTITUTE(【多店舗用】記入シート3!BB17,"　","")," ",""))&amp;"　"&amp;T(SUBSTITUTE(SUBSTITUTE(【多店舗用】記入シート3!BC17,"　","")," ","")))</f>
        <v/>
      </c>
      <c r="AG17" s="764" t="str">
        <f>IF(B17="","",ASC(SUBSTITUTE(SUBSTITUTE(SUBSTITUTE(SUBSTITUTE(【多店舗用】記入シート3!BD17,"　","")," ",""),"ヴ","ウﾞ"),"・",""))&amp;" "&amp;ASC(SUBSTITUTE(SUBSTITUTE(SUBSTITUTE(SUBSTITUTE(【多店舗用】記入シート3!BE17,"　","")," ",""),"ヴ","ウﾞ"),"・","")))</f>
        <v/>
      </c>
      <c r="AH17" s="764" t="str">
        <f>IF(【多店舗用】記入シート3!BF17="","",【多店舗用】記入シート3!BF17)</f>
        <v/>
      </c>
      <c r="AI17" s="764" t="str">
        <f>IF(【多店舗用】記入シート3!BG17="","",【多店舗用】記入シート3!BG17)</f>
        <v/>
      </c>
      <c r="AJ17" s="764" t="str">
        <f>IF(【多店舗用】記入シート3!BH17="","",【多店舗用】記入シート3!BH17)</f>
        <v/>
      </c>
      <c r="AK17" s="764" t="str">
        <f>IF(【多店舗用】記入シート3!BI17="","",【多店舗用】記入シート3!BI17)</f>
        <v/>
      </c>
      <c r="AL17" s="764" t="str">
        <f>IF(【多店舗用】記入シート3!BJ17="","",【多店舗用】記入シート3!BJ17)</f>
        <v/>
      </c>
      <c r="AM17" s="768" t="str">
        <f>IF(【多店舗用】記入シート3!BK17="","",【多店舗用】記入シート3!BK17)</f>
        <v/>
      </c>
      <c r="AN17" s="768" t="str">
        <f>IF(【多店舗用】記入シート3!BL17="","",【多店舗用】記入シート3!BL17)</f>
        <v/>
      </c>
      <c r="AO17" s="764" t="str">
        <f>IF(【多店舗用】記入シート3!BM17="","",【多店舗用】記入シート3!BM17)</f>
        <v/>
      </c>
      <c r="AP17" s="768" t="str">
        <f>IF(【多店舗用】記入シート3!BN17="","",【多店舗用】記入シート3!BN17)</f>
        <v/>
      </c>
      <c r="AQ17" s="764" t="str">
        <f>IF(【多店舗用】記入シート3!BO17="","",【多店舗用】記入シート3!BO17)</f>
        <v/>
      </c>
      <c r="AR17" s="764" t="str">
        <f>IF(【多店舗用】記入シート3!BP17="","",【多店舗用】記入シート3!BP17)</f>
        <v/>
      </c>
    </row>
    <row r="18" spans="1:44" ht="15" customHeight="1">
      <c r="A18" s="764">
        <v>10</v>
      </c>
      <c r="B18" s="764" t="str">
        <f>IF(【多店舗用】記入シート3!B18="","",DBCS(【多店舗用】記入シート3!B18))</f>
        <v/>
      </c>
      <c r="C18" s="764" t="str">
        <f>IF(【多店舗用】記入シート3!C18="","",DBCS(【多店舗用】記入シート3!C18))</f>
        <v/>
      </c>
      <c r="D18" s="764" t="str">
        <f>IF(【多店舗用】記入シート3!D18="","",ASC(【多店舗用】記入シート3!D18))</f>
        <v/>
      </c>
      <c r="E18" s="765" t="str">
        <f>IF(【多店舗用】記入シート3!E18="","",【多店舗用】記入シート3!E18)</f>
        <v/>
      </c>
      <c r="F18" s="764" t="str">
        <f>IF(【多店舗用】記入シート3!F18="","",【多店舗用】記入シート3!F18)</f>
        <v/>
      </c>
      <c r="G18" s="765" t="str">
        <f>IF(【多店舗用】記入シート3!G18="","",【多店舗用】記入シート3!G18)</f>
        <v/>
      </c>
      <c r="H18" s="764" t="str">
        <f>IF(【多店舗用】記入シート3!H18="","",SUBSTITUTE(SUBSTITUTE(SUBSTITUTE(SUBSTITUTE(SUBSTITUTE(ASC(【多店舗用】記入シート3!H18),"～","-"),"－","-"),"―","-"),"　","")," ",""))</f>
        <v/>
      </c>
      <c r="I18" s="764" t="str">
        <f>IF(B18="","",MID(T(【多店舗用】記入シート3!I18),4,LEN(T(【多店舗用】記入シート3!I18))-3)&amp;"　"&amp;SUBSTITUTE(SUBSTITUTE(SUBSTITUTE(SUBSTITUTE(T(【多店舗用】記入シート3!J18),"　","")," ",""),"―","ー"),"－","‐")&amp;"　"&amp;SUBSTITUTE(SUBSTITUTE(SUBSTITUTE(SUBSTITUTE(T(【多店舗用】記入シート3!K18),"　","")," ",""),"―","ー"),"－","‐")&amp;"　"&amp;SUBSTITUTE(SUBSTITUTE(SUBSTITUTE(SUBSTITUTE(T(【多店舗用】記入シート3!L18),"　","")," ",""),"―","ー"),"－","‐")&amp;IF(【多店舗用】記入シート3!M18="","","　"&amp;SUBSTITUTE(SUBSTITUTE(SUBSTITUTE(SUBSTITUTE(T(【多店舗用】記入シート3!M18),"　","")," ",""),"―","ー"),"－","‐")))</f>
        <v/>
      </c>
      <c r="J18" s="764" t="str">
        <f>IF(B18="","",ASC(【多店舗用】記入シート3!N18)&amp;" "&amp;ASC(SUBSTITUTE(SUBSTITUTE(SUBSTITUTE(SUBSTITUTE(SUBSTITUTE(【多店舗用】記入シート3!O18,"　","")," ",""),"ヴ","ウﾞ"),"・",""),"－","‐"))&amp;" "&amp;ASC(SUBSTITUTE(SUBSTITUTE(SUBSTITUTE(SUBSTITUTE(SUBSTITUTE(【多店舗用】記入シート3!P18,"　","")," ",""),"ヴ","ウﾞ"),"・",""),"－","‐"))&amp;IF(【多店舗用】記入シート3!Q18="",""," "&amp;ASC(SUBSTITUTE(SUBSTITUTE(SUBSTITUTE(SUBSTITUTE(SUBSTITUTE(【多店舗用】記入シート3!Q18,"　","")," ",""),"ヴ","ウﾞ"),"・",""),"－","‐"))))</f>
        <v/>
      </c>
      <c r="K18" s="764" t="str">
        <f>IF(【多店舗用】記入シート3!R18="","",【多店舗用】記入シート3!R18)</f>
        <v/>
      </c>
      <c r="L18" s="764" t="str">
        <f>IF(【多店舗用】記入シート3!S18="","",SUBSTITUTE(SUBSTITUTE(SUBSTITUTE(SUBSTITUTE(SUBSTITUTE(ASC(【多店舗用】記入シート3!S18),"～","-"),"－","-"),"―","-"),"　","")," ",""))</f>
        <v/>
      </c>
      <c r="M18" s="764" t="str">
        <f>IF(【多店舗用】記入シート3!T18="","",ASC(【多店舗用】記入シート3!T18))</f>
        <v/>
      </c>
      <c r="N18" s="764" t="str">
        <f>IF(B18="","",RIGHT("00"&amp;【多店舗用】記入シート3!U18,2)&amp;【多店舗用】記入シート3!V18&amp;RIGHT("00"&amp;【多店舗用】記入シート3!W18,2)&amp;【多店舗用】記入シート3!X18&amp;RIGHT("00"&amp;【多店舗用】記入シート3!Y18,2)&amp;【多店舗用】記入シート3!Z18&amp;RIGHT("00"&amp;【多店舗用】記入シート3!AA18,2))</f>
        <v/>
      </c>
      <c r="O18" s="764" t="str">
        <f>IF(B18="","",IF(【多店舗用】記入シート3!AB18="●",【多店舗用】記入シート3!AB$8,"")&amp;IF(【多店舗用】記入シート3!AC18="●",【多店舗用】記入シート3!AC$8,"")&amp;IF(【多店舗用】記入シート3!AD18="●",【多店舗用】記入シート3!AD$8,"")&amp;IF(【多店舗用】記入シート3!AE18="●",【多店舗用】記入シート3!AE$8,"")&amp;IF(【多店舗用】記入シート3!AF18="●",【多店舗用】記入シート3!AF$8,"")&amp;IF(【多店舗用】記入シート3!AG18="●",【多店舗用】記入シート3!AG$8,"")&amp;IF(【多店舗用】記入シート3!AH18="●",【多店舗用】記入シート3!AH$8,"")&amp;IF(【多店舗用】記入シート3!AI18="●",【多店舗用】記入シート3!AI$8,""))</f>
        <v/>
      </c>
      <c r="P18" s="764" t="str">
        <f>IF(【多店舗用】記入シート3!AJ18="","",【多店舗用】記入シート3!AJ18)</f>
        <v/>
      </c>
      <c r="Q18" s="764" t="str">
        <f>IF(【多店舗用】記入シート3!AK18="","",【多店舗用】記入シート3!AK18)</f>
        <v/>
      </c>
      <c r="R18" s="766" t="str">
        <f>IF(【多店舗用】記入シート3!AL18="","",【多店舗用】記入シート3!AL18)</f>
        <v/>
      </c>
      <c r="S18" s="766" t="str">
        <f>IF(【多店舗用】記入シート3!AM18="","",【多店舗用】記入シート3!AM18)</f>
        <v/>
      </c>
      <c r="T18" s="766" t="str">
        <f>IF(【多店舗用】記入シート3!AN18="","",【多店舗用】記入シート3!AN18)</f>
        <v/>
      </c>
      <c r="U18" s="766" t="str">
        <f>IF(【多店舗用】記入シート3!AO18="","",【多店舗用】記入シート3!AO18)</f>
        <v/>
      </c>
      <c r="V18" s="764" t="str">
        <f>IF(【多店舗用】記入シート3!AP18="","",【多店舗用】記入シート3!AP18)</f>
        <v/>
      </c>
      <c r="W18" s="764" t="str">
        <f>IF(【多店舗用】記入シート3!AQ18="","",【多店舗用】記入シート3!AQ18)</f>
        <v/>
      </c>
      <c r="X18" s="764" t="str">
        <f>IF(【多店舗用】記入シート3!AR18="","",【多店舗用】記入シート3!AR18)</f>
        <v/>
      </c>
      <c r="Y18" s="764" t="str">
        <f>IF(【多店舗用】記入シート3!AS18="","",【多店舗用】記入シート3!AS18)</f>
        <v/>
      </c>
      <c r="Z18" s="767" t="str">
        <f>IF(【多店舗用】記入シート3!AT18="","",【多店舗用】記入シート3!AT18)</f>
        <v/>
      </c>
      <c r="AA18" s="767" t="str">
        <f>IF(【多店舗用】記入シート3!AU18="","",【多店舗用】記入シート3!AU18)</f>
        <v/>
      </c>
      <c r="AB18" s="764" t="str">
        <f>IF(B18="","",T(SUBSTITUTE(SUBSTITUTE(【多店舗用】記入シート3!AV18,"　","")," ",""))&amp;"　"&amp;T(SUBSTITUTE(SUBSTITUTE(【多店舗用】記入シート3!AW18,"　","")," ","")))</f>
        <v/>
      </c>
      <c r="AC18" s="764" t="str">
        <f>IF(B18="","",ASC(SUBSTITUTE(SUBSTITUTE(SUBSTITUTE(SUBSTITUTE(【多店舗用】記入シート3!AX18,"　","")," ",""),"ヴ","ウﾞ"),"・",""))&amp;" "&amp;ASC(SUBSTITUTE(SUBSTITUTE(SUBSTITUTE(SUBSTITUTE(【多店舗用】記入シート3!AY18,"　","")," ",""),"ヴ","ウﾞ"),"・","")))</f>
        <v/>
      </c>
      <c r="AD18" s="764" t="str">
        <f>IF(【多店舗用】記入シート3!AZ18="","",【多店舗用】記入シート3!AZ18)</f>
        <v/>
      </c>
      <c r="AE18" s="764" t="str">
        <f>IF(【多店舗用】記入シート3!BA18="","",【多店舗用】記入シート3!BA18)</f>
        <v/>
      </c>
      <c r="AF18" s="764" t="str">
        <f>IF(B18="","",T(SUBSTITUTE(SUBSTITUTE(【多店舗用】記入シート3!BB18,"　","")," ",""))&amp;"　"&amp;T(SUBSTITUTE(SUBSTITUTE(【多店舗用】記入シート3!BC18,"　","")," ","")))</f>
        <v/>
      </c>
      <c r="AG18" s="764" t="str">
        <f>IF(B18="","",ASC(SUBSTITUTE(SUBSTITUTE(SUBSTITUTE(SUBSTITUTE(【多店舗用】記入シート3!BD18,"　","")," ",""),"ヴ","ウﾞ"),"・",""))&amp;" "&amp;ASC(SUBSTITUTE(SUBSTITUTE(SUBSTITUTE(SUBSTITUTE(【多店舗用】記入シート3!BE18,"　","")," ",""),"ヴ","ウﾞ"),"・","")))</f>
        <v/>
      </c>
      <c r="AH18" s="764" t="str">
        <f>IF(【多店舗用】記入シート3!BF18="","",【多店舗用】記入シート3!BF18)</f>
        <v/>
      </c>
      <c r="AI18" s="764" t="str">
        <f>IF(【多店舗用】記入シート3!BG18="","",【多店舗用】記入シート3!BG18)</f>
        <v/>
      </c>
      <c r="AJ18" s="764" t="str">
        <f>IF(【多店舗用】記入シート3!BH18="","",【多店舗用】記入シート3!BH18)</f>
        <v/>
      </c>
      <c r="AK18" s="764" t="str">
        <f>IF(【多店舗用】記入シート3!BI18="","",【多店舗用】記入シート3!BI18)</f>
        <v/>
      </c>
      <c r="AL18" s="764" t="str">
        <f>IF(【多店舗用】記入シート3!BJ18="","",【多店舗用】記入シート3!BJ18)</f>
        <v/>
      </c>
      <c r="AM18" s="768" t="str">
        <f>IF(【多店舗用】記入シート3!BK18="","",【多店舗用】記入シート3!BK18)</f>
        <v/>
      </c>
      <c r="AN18" s="768" t="str">
        <f>IF(【多店舗用】記入シート3!BL18="","",【多店舗用】記入シート3!BL18)</f>
        <v/>
      </c>
      <c r="AO18" s="764" t="str">
        <f>IF(【多店舗用】記入シート3!BM18="","",【多店舗用】記入シート3!BM18)</f>
        <v/>
      </c>
      <c r="AP18" s="768" t="str">
        <f>IF(【多店舗用】記入シート3!BN18="","",【多店舗用】記入シート3!BN18)</f>
        <v/>
      </c>
      <c r="AQ18" s="764" t="str">
        <f>IF(【多店舗用】記入シート3!BO18="","",【多店舗用】記入シート3!BO18)</f>
        <v/>
      </c>
      <c r="AR18" s="764" t="str">
        <f>IF(【多店舗用】記入シート3!BP18="","",【多店舗用】記入シート3!BP18)</f>
        <v/>
      </c>
    </row>
    <row r="19" spans="1:44" ht="15" customHeight="1">
      <c r="A19" s="764">
        <v>11</v>
      </c>
      <c r="B19" s="764" t="str">
        <f>IF(【多店舗用】記入シート3!B19="","",DBCS(【多店舗用】記入シート3!B19))</f>
        <v/>
      </c>
      <c r="C19" s="764" t="str">
        <f>IF(【多店舗用】記入シート3!C19="","",DBCS(【多店舗用】記入シート3!C19))</f>
        <v/>
      </c>
      <c r="D19" s="764" t="str">
        <f>IF(【多店舗用】記入シート3!D19="","",ASC(【多店舗用】記入シート3!D19))</f>
        <v/>
      </c>
      <c r="E19" s="765" t="str">
        <f>IF(【多店舗用】記入シート3!E19="","",【多店舗用】記入シート3!E19)</f>
        <v/>
      </c>
      <c r="F19" s="764" t="str">
        <f>IF(【多店舗用】記入シート3!F19="","",【多店舗用】記入シート3!F19)</f>
        <v/>
      </c>
      <c r="G19" s="765" t="str">
        <f>IF(【多店舗用】記入シート3!G19="","",【多店舗用】記入シート3!G19)</f>
        <v/>
      </c>
      <c r="H19" s="764" t="str">
        <f>IF(【多店舗用】記入シート3!H19="","",SUBSTITUTE(SUBSTITUTE(SUBSTITUTE(SUBSTITUTE(SUBSTITUTE(ASC(【多店舗用】記入シート3!H19),"～","-"),"－","-"),"―","-"),"　","")," ",""))</f>
        <v/>
      </c>
      <c r="I19" s="764" t="str">
        <f>IF(B19="","",MID(T(【多店舗用】記入シート3!I19),4,LEN(T(【多店舗用】記入シート3!I19))-3)&amp;"　"&amp;SUBSTITUTE(SUBSTITUTE(SUBSTITUTE(SUBSTITUTE(T(【多店舗用】記入シート3!J19),"　","")," ",""),"―","ー"),"－","‐")&amp;"　"&amp;SUBSTITUTE(SUBSTITUTE(SUBSTITUTE(SUBSTITUTE(T(【多店舗用】記入シート3!K19),"　","")," ",""),"―","ー"),"－","‐")&amp;"　"&amp;SUBSTITUTE(SUBSTITUTE(SUBSTITUTE(SUBSTITUTE(T(【多店舗用】記入シート3!L19),"　","")," ",""),"―","ー"),"－","‐")&amp;IF(【多店舗用】記入シート3!M19="","","　"&amp;SUBSTITUTE(SUBSTITUTE(SUBSTITUTE(SUBSTITUTE(T(【多店舗用】記入シート3!M19),"　","")," ",""),"―","ー"),"－","‐")))</f>
        <v/>
      </c>
      <c r="J19" s="764" t="str">
        <f>IF(B19="","",ASC(【多店舗用】記入シート3!N19)&amp;" "&amp;ASC(SUBSTITUTE(SUBSTITUTE(SUBSTITUTE(SUBSTITUTE(SUBSTITUTE(【多店舗用】記入シート3!O19,"　","")," ",""),"ヴ","ウﾞ"),"・",""),"－","‐"))&amp;" "&amp;ASC(SUBSTITUTE(SUBSTITUTE(SUBSTITUTE(SUBSTITUTE(SUBSTITUTE(【多店舗用】記入シート3!P19,"　","")," ",""),"ヴ","ウﾞ"),"・",""),"－","‐"))&amp;IF(【多店舗用】記入シート3!Q19="",""," "&amp;ASC(SUBSTITUTE(SUBSTITUTE(SUBSTITUTE(SUBSTITUTE(SUBSTITUTE(【多店舗用】記入シート3!Q19,"　","")," ",""),"ヴ","ウﾞ"),"・",""),"－","‐"))))</f>
        <v/>
      </c>
      <c r="K19" s="764" t="str">
        <f>IF(【多店舗用】記入シート3!R19="","",【多店舗用】記入シート3!R19)</f>
        <v/>
      </c>
      <c r="L19" s="764" t="str">
        <f>IF(【多店舗用】記入シート3!S19="","",SUBSTITUTE(SUBSTITUTE(SUBSTITUTE(SUBSTITUTE(SUBSTITUTE(ASC(【多店舗用】記入シート3!S19),"～","-"),"－","-"),"―","-"),"　","")," ",""))</f>
        <v/>
      </c>
      <c r="M19" s="764" t="str">
        <f>IF(【多店舗用】記入シート3!T19="","",ASC(【多店舗用】記入シート3!T19))</f>
        <v/>
      </c>
      <c r="N19" s="764" t="str">
        <f>IF(B19="","",RIGHT("00"&amp;【多店舗用】記入シート3!U19,2)&amp;【多店舗用】記入シート3!V19&amp;RIGHT("00"&amp;【多店舗用】記入シート3!W19,2)&amp;【多店舗用】記入シート3!X19&amp;RIGHT("00"&amp;【多店舗用】記入シート3!Y19,2)&amp;【多店舗用】記入シート3!Z19&amp;RIGHT("00"&amp;【多店舗用】記入シート3!AA19,2))</f>
        <v/>
      </c>
      <c r="O19" s="764" t="str">
        <f>IF(B19="","",IF(【多店舗用】記入シート3!AB19="●",【多店舗用】記入シート3!AB$8,"")&amp;IF(【多店舗用】記入シート3!AC19="●",【多店舗用】記入シート3!AC$8,"")&amp;IF(【多店舗用】記入シート3!AD19="●",【多店舗用】記入シート3!AD$8,"")&amp;IF(【多店舗用】記入シート3!AE19="●",【多店舗用】記入シート3!AE$8,"")&amp;IF(【多店舗用】記入シート3!AF19="●",【多店舗用】記入シート3!AF$8,"")&amp;IF(【多店舗用】記入シート3!AG19="●",【多店舗用】記入シート3!AG$8,"")&amp;IF(【多店舗用】記入シート3!AH19="●",【多店舗用】記入シート3!AH$8,"")&amp;IF(【多店舗用】記入シート3!AI19="●",【多店舗用】記入シート3!AI$8,""))</f>
        <v/>
      </c>
      <c r="P19" s="764" t="str">
        <f>IF(【多店舗用】記入シート3!AJ19="","",【多店舗用】記入シート3!AJ19)</f>
        <v/>
      </c>
      <c r="Q19" s="764" t="str">
        <f>IF(【多店舗用】記入シート3!AK19="","",【多店舗用】記入シート3!AK19)</f>
        <v/>
      </c>
      <c r="R19" s="766" t="str">
        <f>IF(【多店舗用】記入シート3!AL19="","",【多店舗用】記入シート3!AL19)</f>
        <v/>
      </c>
      <c r="S19" s="766" t="str">
        <f>IF(【多店舗用】記入シート3!AM19="","",【多店舗用】記入シート3!AM19)</f>
        <v/>
      </c>
      <c r="T19" s="766" t="str">
        <f>IF(【多店舗用】記入シート3!AN19="","",【多店舗用】記入シート3!AN19)</f>
        <v/>
      </c>
      <c r="U19" s="766" t="str">
        <f>IF(【多店舗用】記入シート3!AO19="","",【多店舗用】記入シート3!AO19)</f>
        <v/>
      </c>
      <c r="V19" s="764" t="str">
        <f>IF(【多店舗用】記入シート3!AP19="","",【多店舗用】記入シート3!AP19)</f>
        <v/>
      </c>
      <c r="W19" s="764" t="str">
        <f>IF(【多店舗用】記入シート3!AQ19="","",【多店舗用】記入シート3!AQ19)</f>
        <v/>
      </c>
      <c r="X19" s="764" t="str">
        <f>IF(【多店舗用】記入シート3!AR19="","",【多店舗用】記入シート3!AR19)</f>
        <v/>
      </c>
      <c r="Y19" s="764" t="str">
        <f>IF(【多店舗用】記入シート3!AS19="","",【多店舗用】記入シート3!AS19)</f>
        <v/>
      </c>
      <c r="Z19" s="767" t="str">
        <f>IF(【多店舗用】記入シート3!AT19="","",【多店舗用】記入シート3!AT19)</f>
        <v/>
      </c>
      <c r="AA19" s="767" t="str">
        <f>IF(【多店舗用】記入シート3!AU19="","",【多店舗用】記入シート3!AU19)</f>
        <v/>
      </c>
      <c r="AB19" s="764" t="str">
        <f>IF(B19="","",T(SUBSTITUTE(SUBSTITUTE(【多店舗用】記入シート3!AV19,"　","")," ",""))&amp;"　"&amp;T(SUBSTITUTE(SUBSTITUTE(【多店舗用】記入シート3!AW19,"　","")," ","")))</f>
        <v/>
      </c>
      <c r="AC19" s="764" t="str">
        <f>IF(B19="","",ASC(SUBSTITUTE(SUBSTITUTE(SUBSTITUTE(SUBSTITUTE(【多店舗用】記入シート3!AX19,"　","")," ",""),"ヴ","ウﾞ"),"・",""))&amp;" "&amp;ASC(SUBSTITUTE(SUBSTITUTE(SUBSTITUTE(SUBSTITUTE(【多店舗用】記入シート3!AY19,"　","")," ",""),"ヴ","ウﾞ"),"・","")))</f>
        <v/>
      </c>
      <c r="AD19" s="764" t="str">
        <f>IF(【多店舗用】記入シート3!AZ19="","",【多店舗用】記入シート3!AZ19)</f>
        <v/>
      </c>
      <c r="AE19" s="764" t="str">
        <f>IF(【多店舗用】記入シート3!BA19="","",【多店舗用】記入シート3!BA19)</f>
        <v/>
      </c>
      <c r="AF19" s="764" t="str">
        <f>IF(B19="","",T(SUBSTITUTE(SUBSTITUTE(【多店舗用】記入シート3!BB19,"　","")," ",""))&amp;"　"&amp;T(SUBSTITUTE(SUBSTITUTE(【多店舗用】記入シート3!BC19,"　","")," ","")))</f>
        <v/>
      </c>
      <c r="AG19" s="764" t="str">
        <f>IF(B19="","",ASC(SUBSTITUTE(SUBSTITUTE(SUBSTITUTE(SUBSTITUTE(【多店舗用】記入シート3!BD19,"　","")," ",""),"ヴ","ウﾞ"),"・",""))&amp;" "&amp;ASC(SUBSTITUTE(SUBSTITUTE(SUBSTITUTE(SUBSTITUTE(【多店舗用】記入シート3!BE19,"　","")," ",""),"ヴ","ウﾞ"),"・","")))</f>
        <v/>
      </c>
      <c r="AH19" s="764" t="str">
        <f>IF(【多店舗用】記入シート3!BF19="","",【多店舗用】記入シート3!BF19)</f>
        <v/>
      </c>
      <c r="AI19" s="764" t="str">
        <f>IF(【多店舗用】記入シート3!BG19="","",【多店舗用】記入シート3!BG19)</f>
        <v/>
      </c>
      <c r="AJ19" s="764" t="str">
        <f>IF(【多店舗用】記入シート3!BH19="","",【多店舗用】記入シート3!BH19)</f>
        <v/>
      </c>
      <c r="AK19" s="764" t="str">
        <f>IF(【多店舗用】記入シート3!BI19="","",【多店舗用】記入シート3!BI19)</f>
        <v/>
      </c>
      <c r="AL19" s="764" t="str">
        <f>IF(【多店舗用】記入シート3!BJ19="","",【多店舗用】記入シート3!BJ19)</f>
        <v/>
      </c>
      <c r="AM19" s="768" t="str">
        <f>IF(【多店舗用】記入シート3!BK19="","",【多店舗用】記入シート3!BK19)</f>
        <v/>
      </c>
      <c r="AN19" s="768" t="str">
        <f>IF(【多店舗用】記入シート3!BL19="","",【多店舗用】記入シート3!BL19)</f>
        <v/>
      </c>
      <c r="AO19" s="764" t="str">
        <f>IF(【多店舗用】記入シート3!BM19="","",【多店舗用】記入シート3!BM19)</f>
        <v/>
      </c>
      <c r="AP19" s="768" t="str">
        <f>IF(【多店舗用】記入シート3!BN19="","",【多店舗用】記入シート3!BN19)</f>
        <v/>
      </c>
      <c r="AQ19" s="764" t="str">
        <f>IF(【多店舗用】記入シート3!BO19="","",【多店舗用】記入シート3!BO19)</f>
        <v/>
      </c>
      <c r="AR19" s="764" t="str">
        <f>IF(【多店舗用】記入シート3!BP19="","",【多店舗用】記入シート3!BP19)</f>
        <v/>
      </c>
    </row>
    <row r="20" spans="1:44" ht="15" customHeight="1">
      <c r="A20" s="764">
        <v>12</v>
      </c>
      <c r="B20" s="764" t="str">
        <f>IF(【多店舗用】記入シート3!B20="","",DBCS(【多店舗用】記入シート3!B20))</f>
        <v/>
      </c>
      <c r="C20" s="764" t="str">
        <f>IF(【多店舗用】記入シート3!C20="","",DBCS(【多店舗用】記入シート3!C20))</f>
        <v/>
      </c>
      <c r="D20" s="764" t="str">
        <f>IF(【多店舗用】記入シート3!D20="","",ASC(【多店舗用】記入シート3!D20))</f>
        <v/>
      </c>
      <c r="E20" s="765" t="str">
        <f>IF(【多店舗用】記入シート3!E20="","",【多店舗用】記入シート3!E20)</f>
        <v/>
      </c>
      <c r="F20" s="764" t="str">
        <f>IF(【多店舗用】記入シート3!F20="","",【多店舗用】記入シート3!F20)</f>
        <v/>
      </c>
      <c r="G20" s="765" t="str">
        <f>IF(【多店舗用】記入シート3!G20="","",【多店舗用】記入シート3!G20)</f>
        <v/>
      </c>
      <c r="H20" s="764" t="str">
        <f>IF(【多店舗用】記入シート3!H20="","",SUBSTITUTE(SUBSTITUTE(SUBSTITUTE(SUBSTITUTE(SUBSTITUTE(ASC(【多店舗用】記入シート3!H20),"～","-"),"－","-"),"―","-"),"　","")," ",""))</f>
        <v/>
      </c>
      <c r="I20" s="764" t="str">
        <f>IF(B20="","",MID(T(【多店舗用】記入シート3!I20),4,LEN(T(【多店舗用】記入シート3!I20))-3)&amp;"　"&amp;SUBSTITUTE(SUBSTITUTE(SUBSTITUTE(SUBSTITUTE(T(【多店舗用】記入シート3!J20),"　","")," ",""),"―","ー"),"－","‐")&amp;"　"&amp;SUBSTITUTE(SUBSTITUTE(SUBSTITUTE(SUBSTITUTE(T(【多店舗用】記入シート3!K20),"　","")," ",""),"―","ー"),"－","‐")&amp;"　"&amp;SUBSTITUTE(SUBSTITUTE(SUBSTITUTE(SUBSTITUTE(T(【多店舗用】記入シート3!L20),"　","")," ",""),"―","ー"),"－","‐")&amp;IF(【多店舗用】記入シート3!M20="","","　"&amp;SUBSTITUTE(SUBSTITUTE(SUBSTITUTE(SUBSTITUTE(T(【多店舗用】記入シート3!M20),"　","")," ",""),"―","ー"),"－","‐")))</f>
        <v/>
      </c>
      <c r="J20" s="764" t="str">
        <f>IF(B20="","",ASC(【多店舗用】記入シート3!N20)&amp;" "&amp;ASC(SUBSTITUTE(SUBSTITUTE(SUBSTITUTE(SUBSTITUTE(SUBSTITUTE(【多店舗用】記入シート3!O20,"　","")," ",""),"ヴ","ウﾞ"),"・",""),"－","‐"))&amp;" "&amp;ASC(SUBSTITUTE(SUBSTITUTE(SUBSTITUTE(SUBSTITUTE(SUBSTITUTE(【多店舗用】記入シート3!P20,"　","")," ",""),"ヴ","ウﾞ"),"・",""),"－","‐"))&amp;IF(【多店舗用】記入シート3!Q20="",""," "&amp;ASC(SUBSTITUTE(SUBSTITUTE(SUBSTITUTE(SUBSTITUTE(SUBSTITUTE(【多店舗用】記入シート3!Q20,"　","")," ",""),"ヴ","ウﾞ"),"・",""),"－","‐"))))</f>
        <v/>
      </c>
      <c r="K20" s="764" t="str">
        <f>IF(【多店舗用】記入シート3!R20="","",【多店舗用】記入シート3!R20)</f>
        <v/>
      </c>
      <c r="L20" s="764" t="str">
        <f>IF(【多店舗用】記入シート3!S20="","",SUBSTITUTE(SUBSTITUTE(SUBSTITUTE(SUBSTITUTE(SUBSTITUTE(ASC(【多店舗用】記入シート3!S20),"～","-"),"－","-"),"―","-"),"　","")," ",""))</f>
        <v/>
      </c>
      <c r="M20" s="764" t="str">
        <f>IF(【多店舗用】記入シート3!T20="","",ASC(【多店舗用】記入シート3!T20))</f>
        <v/>
      </c>
      <c r="N20" s="764" t="str">
        <f>IF(B20="","",RIGHT("00"&amp;【多店舗用】記入シート3!U20,2)&amp;【多店舗用】記入シート3!V20&amp;RIGHT("00"&amp;【多店舗用】記入シート3!W20,2)&amp;【多店舗用】記入シート3!X20&amp;RIGHT("00"&amp;【多店舗用】記入シート3!Y20,2)&amp;【多店舗用】記入シート3!Z20&amp;RIGHT("00"&amp;【多店舗用】記入シート3!AA20,2))</f>
        <v/>
      </c>
      <c r="O20" s="764" t="str">
        <f>IF(B20="","",IF(【多店舗用】記入シート3!AB20="●",【多店舗用】記入シート3!AB$8,"")&amp;IF(【多店舗用】記入シート3!AC20="●",【多店舗用】記入シート3!AC$8,"")&amp;IF(【多店舗用】記入シート3!AD20="●",【多店舗用】記入シート3!AD$8,"")&amp;IF(【多店舗用】記入シート3!AE20="●",【多店舗用】記入シート3!AE$8,"")&amp;IF(【多店舗用】記入シート3!AF20="●",【多店舗用】記入シート3!AF$8,"")&amp;IF(【多店舗用】記入シート3!AG20="●",【多店舗用】記入シート3!AG$8,"")&amp;IF(【多店舗用】記入シート3!AH20="●",【多店舗用】記入シート3!AH$8,"")&amp;IF(【多店舗用】記入シート3!AI20="●",【多店舗用】記入シート3!AI$8,""))</f>
        <v/>
      </c>
      <c r="P20" s="764" t="str">
        <f>IF(【多店舗用】記入シート3!AJ20="","",【多店舗用】記入シート3!AJ20)</f>
        <v/>
      </c>
      <c r="Q20" s="764" t="str">
        <f>IF(【多店舗用】記入シート3!AK20="","",【多店舗用】記入シート3!AK20)</f>
        <v/>
      </c>
      <c r="R20" s="766" t="str">
        <f>IF(【多店舗用】記入シート3!AL20="","",【多店舗用】記入シート3!AL20)</f>
        <v/>
      </c>
      <c r="S20" s="766" t="str">
        <f>IF(【多店舗用】記入シート3!AM20="","",【多店舗用】記入シート3!AM20)</f>
        <v/>
      </c>
      <c r="T20" s="766" t="str">
        <f>IF(【多店舗用】記入シート3!AN20="","",【多店舗用】記入シート3!AN20)</f>
        <v/>
      </c>
      <c r="U20" s="766" t="str">
        <f>IF(【多店舗用】記入シート3!AO20="","",【多店舗用】記入シート3!AO20)</f>
        <v/>
      </c>
      <c r="V20" s="764" t="str">
        <f>IF(【多店舗用】記入シート3!AP20="","",【多店舗用】記入シート3!AP20)</f>
        <v/>
      </c>
      <c r="W20" s="764" t="str">
        <f>IF(【多店舗用】記入シート3!AQ20="","",【多店舗用】記入シート3!AQ20)</f>
        <v/>
      </c>
      <c r="X20" s="764" t="str">
        <f>IF(【多店舗用】記入シート3!AR20="","",【多店舗用】記入シート3!AR20)</f>
        <v/>
      </c>
      <c r="Y20" s="764" t="str">
        <f>IF(【多店舗用】記入シート3!AS20="","",【多店舗用】記入シート3!AS20)</f>
        <v/>
      </c>
      <c r="Z20" s="767" t="str">
        <f>IF(【多店舗用】記入シート3!AT20="","",【多店舗用】記入シート3!AT20)</f>
        <v/>
      </c>
      <c r="AA20" s="767" t="str">
        <f>IF(【多店舗用】記入シート3!AU20="","",【多店舗用】記入シート3!AU20)</f>
        <v/>
      </c>
      <c r="AB20" s="764" t="str">
        <f>IF(B20="","",T(SUBSTITUTE(SUBSTITUTE(【多店舗用】記入シート3!AV20,"　","")," ",""))&amp;"　"&amp;T(SUBSTITUTE(SUBSTITUTE(【多店舗用】記入シート3!AW20,"　","")," ","")))</f>
        <v/>
      </c>
      <c r="AC20" s="764" t="str">
        <f>IF(B20="","",ASC(SUBSTITUTE(SUBSTITUTE(SUBSTITUTE(SUBSTITUTE(【多店舗用】記入シート3!AX20,"　","")," ",""),"ヴ","ウﾞ"),"・",""))&amp;" "&amp;ASC(SUBSTITUTE(SUBSTITUTE(SUBSTITUTE(SUBSTITUTE(【多店舗用】記入シート3!AY20,"　","")," ",""),"ヴ","ウﾞ"),"・","")))</f>
        <v/>
      </c>
      <c r="AD20" s="764" t="str">
        <f>IF(【多店舗用】記入シート3!AZ20="","",【多店舗用】記入シート3!AZ20)</f>
        <v/>
      </c>
      <c r="AE20" s="764" t="str">
        <f>IF(【多店舗用】記入シート3!BA20="","",【多店舗用】記入シート3!BA20)</f>
        <v/>
      </c>
      <c r="AF20" s="764" t="str">
        <f>IF(B20="","",T(SUBSTITUTE(SUBSTITUTE(【多店舗用】記入シート3!BB20,"　","")," ",""))&amp;"　"&amp;T(SUBSTITUTE(SUBSTITUTE(【多店舗用】記入シート3!BC20,"　","")," ","")))</f>
        <v/>
      </c>
      <c r="AG20" s="764" t="str">
        <f>IF(B20="","",ASC(SUBSTITUTE(SUBSTITUTE(SUBSTITUTE(SUBSTITUTE(【多店舗用】記入シート3!BD20,"　","")," ",""),"ヴ","ウﾞ"),"・",""))&amp;" "&amp;ASC(SUBSTITUTE(SUBSTITUTE(SUBSTITUTE(SUBSTITUTE(【多店舗用】記入シート3!BE20,"　","")," ",""),"ヴ","ウﾞ"),"・","")))</f>
        <v/>
      </c>
      <c r="AH20" s="764" t="str">
        <f>IF(【多店舗用】記入シート3!BF20="","",【多店舗用】記入シート3!BF20)</f>
        <v/>
      </c>
      <c r="AI20" s="764" t="str">
        <f>IF(【多店舗用】記入シート3!BG20="","",【多店舗用】記入シート3!BG20)</f>
        <v/>
      </c>
      <c r="AJ20" s="764" t="str">
        <f>IF(【多店舗用】記入シート3!BH20="","",【多店舗用】記入シート3!BH20)</f>
        <v/>
      </c>
      <c r="AK20" s="764" t="str">
        <f>IF(【多店舗用】記入シート3!BI20="","",【多店舗用】記入シート3!BI20)</f>
        <v/>
      </c>
      <c r="AL20" s="764" t="str">
        <f>IF(【多店舗用】記入シート3!BJ20="","",【多店舗用】記入シート3!BJ20)</f>
        <v/>
      </c>
      <c r="AM20" s="768" t="str">
        <f>IF(【多店舗用】記入シート3!BK20="","",【多店舗用】記入シート3!BK20)</f>
        <v/>
      </c>
      <c r="AN20" s="768" t="str">
        <f>IF(【多店舗用】記入シート3!BL20="","",【多店舗用】記入シート3!BL20)</f>
        <v/>
      </c>
      <c r="AO20" s="764" t="str">
        <f>IF(【多店舗用】記入シート3!BM20="","",【多店舗用】記入シート3!BM20)</f>
        <v/>
      </c>
      <c r="AP20" s="768" t="str">
        <f>IF(【多店舗用】記入シート3!BN20="","",【多店舗用】記入シート3!BN20)</f>
        <v/>
      </c>
      <c r="AQ20" s="764" t="str">
        <f>IF(【多店舗用】記入シート3!BO20="","",【多店舗用】記入シート3!BO20)</f>
        <v/>
      </c>
      <c r="AR20" s="764" t="str">
        <f>IF(【多店舗用】記入シート3!BP20="","",【多店舗用】記入シート3!BP20)</f>
        <v/>
      </c>
    </row>
    <row r="21" spans="1:44" ht="15" customHeight="1">
      <c r="A21" s="764">
        <v>13</v>
      </c>
      <c r="B21" s="764" t="str">
        <f>IF(【多店舗用】記入シート3!B21="","",DBCS(【多店舗用】記入シート3!B21))</f>
        <v/>
      </c>
      <c r="C21" s="764" t="str">
        <f>IF(【多店舗用】記入シート3!C21="","",DBCS(【多店舗用】記入シート3!C21))</f>
        <v/>
      </c>
      <c r="D21" s="764" t="str">
        <f>IF(【多店舗用】記入シート3!D21="","",ASC(【多店舗用】記入シート3!D21))</f>
        <v/>
      </c>
      <c r="E21" s="765" t="str">
        <f>IF(【多店舗用】記入シート3!E21="","",【多店舗用】記入シート3!E21)</f>
        <v/>
      </c>
      <c r="F21" s="764" t="str">
        <f>IF(【多店舗用】記入シート3!F21="","",【多店舗用】記入シート3!F21)</f>
        <v/>
      </c>
      <c r="G21" s="765" t="str">
        <f>IF(【多店舗用】記入シート3!G21="","",【多店舗用】記入シート3!G21)</f>
        <v/>
      </c>
      <c r="H21" s="764" t="str">
        <f>IF(【多店舗用】記入シート3!H21="","",SUBSTITUTE(SUBSTITUTE(SUBSTITUTE(SUBSTITUTE(SUBSTITUTE(ASC(【多店舗用】記入シート3!H21),"～","-"),"－","-"),"―","-"),"　","")," ",""))</f>
        <v/>
      </c>
      <c r="I21" s="764" t="str">
        <f>IF(B21="","",MID(T(【多店舗用】記入シート3!I21),4,LEN(T(【多店舗用】記入シート3!I21))-3)&amp;"　"&amp;SUBSTITUTE(SUBSTITUTE(SUBSTITUTE(SUBSTITUTE(T(【多店舗用】記入シート3!J21),"　","")," ",""),"―","ー"),"－","‐")&amp;"　"&amp;SUBSTITUTE(SUBSTITUTE(SUBSTITUTE(SUBSTITUTE(T(【多店舗用】記入シート3!K21),"　","")," ",""),"―","ー"),"－","‐")&amp;"　"&amp;SUBSTITUTE(SUBSTITUTE(SUBSTITUTE(SUBSTITUTE(T(【多店舗用】記入シート3!L21),"　","")," ",""),"―","ー"),"－","‐")&amp;IF(【多店舗用】記入シート3!M21="","","　"&amp;SUBSTITUTE(SUBSTITUTE(SUBSTITUTE(SUBSTITUTE(T(【多店舗用】記入シート3!M21),"　","")," ",""),"―","ー"),"－","‐")))</f>
        <v/>
      </c>
      <c r="J21" s="764" t="str">
        <f>IF(B21="","",ASC(【多店舗用】記入シート3!N21)&amp;" "&amp;ASC(SUBSTITUTE(SUBSTITUTE(SUBSTITUTE(SUBSTITUTE(SUBSTITUTE(【多店舗用】記入シート3!O21,"　","")," ",""),"ヴ","ウﾞ"),"・",""),"－","‐"))&amp;" "&amp;ASC(SUBSTITUTE(SUBSTITUTE(SUBSTITUTE(SUBSTITUTE(SUBSTITUTE(【多店舗用】記入シート3!P21,"　","")," ",""),"ヴ","ウﾞ"),"・",""),"－","‐"))&amp;IF(【多店舗用】記入シート3!Q21="",""," "&amp;ASC(SUBSTITUTE(SUBSTITUTE(SUBSTITUTE(SUBSTITUTE(SUBSTITUTE(【多店舗用】記入シート3!Q21,"　","")," ",""),"ヴ","ウﾞ"),"・",""),"－","‐"))))</f>
        <v/>
      </c>
      <c r="K21" s="764" t="str">
        <f>IF(【多店舗用】記入シート3!R21="","",【多店舗用】記入シート3!R21)</f>
        <v/>
      </c>
      <c r="L21" s="764" t="str">
        <f>IF(【多店舗用】記入シート3!S21="","",SUBSTITUTE(SUBSTITUTE(SUBSTITUTE(SUBSTITUTE(SUBSTITUTE(ASC(【多店舗用】記入シート3!S21),"～","-"),"－","-"),"―","-"),"　","")," ",""))</f>
        <v/>
      </c>
      <c r="M21" s="764" t="str">
        <f>IF(【多店舗用】記入シート3!T21="","",ASC(【多店舗用】記入シート3!T21))</f>
        <v/>
      </c>
      <c r="N21" s="764" t="str">
        <f>IF(B21="","",RIGHT("00"&amp;【多店舗用】記入シート3!U21,2)&amp;【多店舗用】記入シート3!V21&amp;RIGHT("00"&amp;【多店舗用】記入シート3!W21,2)&amp;【多店舗用】記入シート3!X21&amp;RIGHT("00"&amp;【多店舗用】記入シート3!Y21,2)&amp;【多店舗用】記入シート3!Z21&amp;RIGHT("00"&amp;【多店舗用】記入シート3!AA21,2))</f>
        <v/>
      </c>
      <c r="O21" s="764" t="str">
        <f>IF(B21="","",IF(【多店舗用】記入シート3!AB21="●",【多店舗用】記入シート3!AB$8,"")&amp;IF(【多店舗用】記入シート3!AC21="●",【多店舗用】記入シート3!AC$8,"")&amp;IF(【多店舗用】記入シート3!AD21="●",【多店舗用】記入シート3!AD$8,"")&amp;IF(【多店舗用】記入シート3!AE21="●",【多店舗用】記入シート3!AE$8,"")&amp;IF(【多店舗用】記入シート3!AF21="●",【多店舗用】記入シート3!AF$8,"")&amp;IF(【多店舗用】記入シート3!AG21="●",【多店舗用】記入シート3!AG$8,"")&amp;IF(【多店舗用】記入シート3!AH21="●",【多店舗用】記入シート3!AH$8,"")&amp;IF(【多店舗用】記入シート3!AI21="●",【多店舗用】記入シート3!AI$8,""))</f>
        <v/>
      </c>
      <c r="P21" s="764" t="str">
        <f>IF(【多店舗用】記入シート3!AJ21="","",【多店舗用】記入シート3!AJ21)</f>
        <v/>
      </c>
      <c r="Q21" s="764" t="str">
        <f>IF(【多店舗用】記入シート3!AK21="","",【多店舗用】記入シート3!AK21)</f>
        <v/>
      </c>
      <c r="R21" s="766" t="str">
        <f>IF(【多店舗用】記入シート3!AL21="","",【多店舗用】記入シート3!AL21)</f>
        <v/>
      </c>
      <c r="S21" s="766" t="str">
        <f>IF(【多店舗用】記入シート3!AM21="","",【多店舗用】記入シート3!AM21)</f>
        <v/>
      </c>
      <c r="T21" s="766" t="str">
        <f>IF(【多店舗用】記入シート3!AN21="","",【多店舗用】記入シート3!AN21)</f>
        <v/>
      </c>
      <c r="U21" s="766" t="str">
        <f>IF(【多店舗用】記入シート3!AO21="","",【多店舗用】記入シート3!AO21)</f>
        <v/>
      </c>
      <c r="V21" s="764" t="str">
        <f>IF(【多店舗用】記入シート3!AP21="","",【多店舗用】記入シート3!AP21)</f>
        <v/>
      </c>
      <c r="W21" s="764" t="str">
        <f>IF(【多店舗用】記入シート3!AQ21="","",【多店舗用】記入シート3!AQ21)</f>
        <v/>
      </c>
      <c r="X21" s="764" t="str">
        <f>IF(【多店舗用】記入シート3!AR21="","",【多店舗用】記入シート3!AR21)</f>
        <v/>
      </c>
      <c r="Y21" s="764" t="str">
        <f>IF(【多店舗用】記入シート3!AS21="","",【多店舗用】記入シート3!AS21)</f>
        <v/>
      </c>
      <c r="Z21" s="767" t="str">
        <f>IF(【多店舗用】記入シート3!AT21="","",【多店舗用】記入シート3!AT21)</f>
        <v/>
      </c>
      <c r="AA21" s="767" t="str">
        <f>IF(【多店舗用】記入シート3!AU21="","",【多店舗用】記入シート3!AU21)</f>
        <v/>
      </c>
      <c r="AB21" s="764" t="str">
        <f>IF(B21="","",T(SUBSTITUTE(SUBSTITUTE(【多店舗用】記入シート3!AV21,"　","")," ",""))&amp;"　"&amp;T(SUBSTITUTE(SUBSTITUTE(【多店舗用】記入シート3!AW21,"　","")," ","")))</f>
        <v/>
      </c>
      <c r="AC21" s="764" t="str">
        <f>IF(B21="","",ASC(SUBSTITUTE(SUBSTITUTE(SUBSTITUTE(SUBSTITUTE(【多店舗用】記入シート3!AX21,"　","")," ",""),"ヴ","ウﾞ"),"・",""))&amp;" "&amp;ASC(SUBSTITUTE(SUBSTITUTE(SUBSTITUTE(SUBSTITUTE(【多店舗用】記入シート3!AY21,"　","")," ",""),"ヴ","ウﾞ"),"・","")))</f>
        <v/>
      </c>
      <c r="AD21" s="764" t="str">
        <f>IF(【多店舗用】記入シート3!AZ21="","",【多店舗用】記入シート3!AZ21)</f>
        <v/>
      </c>
      <c r="AE21" s="764" t="str">
        <f>IF(【多店舗用】記入シート3!BA21="","",【多店舗用】記入シート3!BA21)</f>
        <v/>
      </c>
      <c r="AF21" s="764" t="str">
        <f>IF(B21="","",T(SUBSTITUTE(SUBSTITUTE(【多店舗用】記入シート3!BB21,"　","")," ",""))&amp;"　"&amp;T(SUBSTITUTE(SUBSTITUTE(【多店舗用】記入シート3!BC21,"　","")," ","")))</f>
        <v/>
      </c>
      <c r="AG21" s="764" t="str">
        <f>IF(B21="","",ASC(SUBSTITUTE(SUBSTITUTE(SUBSTITUTE(SUBSTITUTE(【多店舗用】記入シート3!BD21,"　","")," ",""),"ヴ","ウﾞ"),"・",""))&amp;" "&amp;ASC(SUBSTITUTE(SUBSTITUTE(SUBSTITUTE(SUBSTITUTE(【多店舗用】記入シート3!BE21,"　","")," ",""),"ヴ","ウﾞ"),"・","")))</f>
        <v/>
      </c>
      <c r="AH21" s="764" t="str">
        <f>IF(【多店舗用】記入シート3!BF21="","",【多店舗用】記入シート3!BF21)</f>
        <v/>
      </c>
      <c r="AI21" s="764" t="str">
        <f>IF(【多店舗用】記入シート3!BG21="","",【多店舗用】記入シート3!BG21)</f>
        <v/>
      </c>
      <c r="AJ21" s="764" t="str">
        <f>IF(【多店舗用】記入シート3!BH21="","",【多店舗用】記入シート3!BH21)</f>
        <v/>
      </c>
      <c r="AK21" s="764" t="str">
        <f>IF(【多店舗用】記入シート3!BI21="","",【多店舗用】記入シート3!BI21)</f>
        <v/>
      </c>
      <c r="AL21" s="764" t="str">
        <f>IF(【多店舗用】記入シート3!BJ21="","",【多店舗用】記入シート3!BJ21)</f>
        <v/>
      </c>
      <c r="AM21" s="768" t="str">
        <f>IF(【多店舗用】記入シート3!BK21="","",【多店舗用】記入シート3!BK21)</f>
        <v/>
      </c>
      <c r="AN21" s="768" t="str">
        <f>IF(【多店舗用】記入シート3!BL21="","",【多店舗用】記入シート3!BL21)</f>
        <v/>
      </c>
      <c r="AO21" s="764" t="str">
        <f>IF(【多店舗用】記入シート3!BM21="","",【多店舗用】記入シート3!BM21)</f>
        <v/>
      </c>
      <c r="AP21" s="768" t="str">
        <f>IF(【多店舗用】記入シート3!BN21="","",【多店舗用】記入シート3!BN21)</f>
        <v/>
      </c>
      <c r="AQ21" s="764" t="str">
        <f>IF(【多店舗用】記入シート3!BO21="","",【多店舗用】記入シート3!BO21)</f>
        <v/>
      </c>
      <c r="AR21" s="764" t="str">
        <f>IF(【多店舗用】記入シート3!BP21="","",【多店舗用】記入シート3!BP21)</f>
        <v/>
      </c>
    </row>
    <row r="22" spans="1:44" ht="15" customHeight="1">
      <c r="A22" s="764">
        <v>14</v>
      </c>
      <c r="B22" s="764" t="str">
        <f>IF(【多店舗用】記入シート3!B22="","",DBCS(【多店舗用】記入シート3!B22))</f>
        <v/>
      </c>
      <c r="C22" s="764" t="str">
        <f>IF(【多店舗用】記入シート3!C22="","",DBCS(【多店舗用】記入シート3!C22))</f>
        <v/>
      </c>
      <c r="D22" s="764" t="str">
        <f>IF(【多店舗用】記入シート3!D22="","",ASC(【多店舗用】記入シート3!D22))</f>
        <v/>
      </c>
      <c r="E22" s="765" t="str">
        <f>IF(【多店舗用】記入シート3!E22="","",【多店舗用】記入シート3!E22)</f>
        <v/>
      </c>
      <c r="F22" s="764" t="str">
        <f>IF(【多店舗用】記入シート3!F22="","",【多店舗用】記入シート3!F22)</f>
        <v/>
      </c>
      <c r="G22" s="765" t="str">
        <f>IF(【多店舗用】記入シート3!G22="","",【多店舗用】記入シート3!G22)</f>
        <v/>
      </c>
      <c r="H22" s="764" t="str">
        <f>IF(【多店舗用】記入シート3!H22="","",SUBSTITUTE(SUBSTITUTE(SUBSTITUTE(SUBSTITUTE(SUBSTITUTE(ASC(【多店舗用】記入シート3!H22),"～","-"),"－","-"),"―","-"),"　","")," ",""))</f>
        <v/>
      </c>
      <c r="I22" s="764" t="str">
        <f>IF(B22="","",MID(T(【多店舗用】記入シート3!I22),4,LEN(T(【多店舗用】記入シート3!I22))-3)&amp;"　"&amp;SUBSTITUTE(SUBSTITUTE(SUBSTITUTE(SUBSTITUTE(T(【多店舗用】記入シート3!J22),"　","")," ",""),"―","ー"),"－","‐")&amp;"　"&amp;SUBSTITUTE(SUBSTITUTE(SUBSTITUTE(SUBSTITUTE(T(【多店舗用】記入シート3!K22),"　","")," ",""),"―","ー"),"－","‐")&amp;"　"&amp;SUBSTITUTE(SUBSTITUTE(SUBSTITUTE(SUBSTITUTE(T(【多店舗用】記入シート3!L22),"　","")," ",""),"―","ー"),"－","‐")&amp;IF(【多店舗用】記入シート3!M22="","","　"&amp;SUBSTITUTE(SUBSTITUTE(SUBSTITUTE(SUBSTITUTE(T(【多店舗用】記入シート3!M22),"　","")," ",""),"―","ー"),"－","‐")))</f>
        <v/>
      </c>
      <c r="J22" s="764" t="str">
        <f>IF(B22="","",ASC(【多店舗用】記入シート3!N22)&amp;" "&amp;ASC(SUBSTITUTE(SUBSTITUTE(SUBSTITUTE(SUBSTITUTE(SUBSTITUTE(【多店舗用】記入シート3!O22,"　","")," ",""),"ヴ","ウﾞ"),"・",""),"－","‐"))&amp;" "&amp;ASC(SUBSTITUTE(SUBSTITUTE(SUBSTITUTE(SUBSTITUTE(SUBSTITUTE(【多店舗用】記入シート3!P22,"　","")," ",""),"ヴ","ウﾞ"),"・",""),"－","‐"))&amp;IF(【多店舗用】記入シート3!Q22="",""," "&amp;ASC(SUBSTITUTE(SUBSTITUTE(SUBSTITUTE(SUBSTITUTE(SUBSTITUTE(【多店舗用】記入シート3!Q22,"　","")," ",""),"ヴ","ウﾞ"),"・",""),"－","‐"))))</f>
        <v/>
      </c>
      <c r="K22" s="764" t="str">
        <f>IF(【多店舗用】記入シート3!R22="","",【多店舗用】記入シート3!R22)</f>
        <v/>
      </c>
      <c r="L22" s="764" t="str">
        <f>IF(【多店舗用】記入シート3!S22="","",SUBSTITUTE(SUBSTITUTE(SUBSTITUTE(SUBSTITUTE(SUBSTITUTE(ASC(【多店舗用】記入シート3!S22),"～","-"),"－","-"),"―","-"),"　","")," ",""))</f>
        <v/>
      </c>
      <c r="M22" s="764" t="str">
        <f>IF(【多店舗用】記入シート3!T22="","",ASC(【多店舗用】記入シート3!T22))</f>
        <v/>
      </c>
      <c r="N22" s="764" t="str">
        <f>IF(B22="","",RIGHT("00"&amp;【多店舗用】記入シート3!U22,2)&amp;【多店舗用】記入シート3!V22&amp;RIGHT("00"&amp;【多店舗用】記入シート3!W22,2)&amp;【多店舗用】記入シート3!X22&amp;RIGHT("00"&amp;【多店舗用】記入シート3!Y22,2)&amp;【多店舗用】記入シート3!Z22&amp;RIGHT("00"&amp;【多店舗用】記入シート3!AA22,2))</f>
        <v/>
      </c>
      <c r="O22" s="764" t="str">
        <f>IF(B22="","",IF(【多店舗用】記入シート3!AB22="●",【多店舗用】記入シート3!AB$8,"")&amp;IF(【多店舗用】記入シート3!AC22="●",【多店舗用】記入シート3!AC$8,"")&amp;IF(【多店舗用】記入シート3!AD22="●",【多店舗用】記入シート3!AD$8,"")&amp;IF(【多店舗用】記入シート3!AE22="●",【多店舗用】記入シート3!AE$8,"")&amp;IF(【多店舗用】記入シート3!AF22="●",【多店舗用】記入シート3!AF$8,"")&amp;IF(【多店舗用】記入シート3!AG22="●",【多店舗用】記入シート3!AG$8,"")&amp;IF(【多店舗用】記入シート3!AH22="●",【多店舗用】記入シート3!AH$8,"")&amp;IF(【多店舗用】記入シート3!AI22="●",【多店舗用】記入シート3!AI$8,""))</f>
        <v/>
      </c>
      <c r="P22" s="764" t="str">
        <f>IF(【多店舗用】記入シート3!AJ22="","",【多店舗用】記入シート3!AJ22)</f>
        <v/>
      </c>
      <c r="Q22" s="764" t="str">
        <f>IF(【多店舗用】記入シート3!AK22="","",【多店舗用】記入シート3!AK22)</f>
        <v/>
      </c>
      <c r="R22" s="766" t="str">
        <f>IF(【多店舗用】記入シート3!AL22="","",【多店舗用】記入シート3!AL22)</f>
        <v/>
      </c>
      <c r="S22" s="766" t="str">
        <f>IF(【多店舗用】記入シート3!AM22="","",【多店舗用】記入シート3!AM22)</f>
        <v/>
      </c>
      <c r="T22" s="766" t="str">
        <f>IF(【多店舗用】記入シート3!AN22="","",【多店舗用】記入シート3!AN22)</f>
        <v/>
      </c>
      <c r="U22" s="766" t="str">
        <f>IF(【多店舗用】記入シート3!AO22="","",【多店舗用】記入シート3!AO22)</f>
        <v/>
      </c>
      <c r="V22" s="764" t="str">
        <f>IF(【多店舗用】記入シート3!AP22="","",【多店舗用】記入シート3!AP22)</f>
        <v/>
      </c>
      <c r="W22" s="764" t="str">
        <f>IF(【多店舗用】記入シート3!AQ22="","",【多店舗用】記入シート3!AQ22)</f>
        <v/>
      </c>
      <c r="X22" s="764" t="str">
        <f>IF(【多店舗用】記入シート3!AR22="","",【多店舗用】記入シート3!AR22)</f>
        <v/>
      </c>
      <c r="Y22" s="764" t="str">
        <f>IF(【多店舗用】記入シート3!AS22="","",【多店舗用】記入シート3!AS22)</f>
        <v/>
      </c>
      <c r="Z22" s="767" t="str">
        <f>IF(【多店舗用】記入シート3!AT22="","",【多店舗用】記入シート3!AT22)</f>
        <v/>
      </c>
      <c r="AA22" s="767" t="str">
        <f>IF(【多店舗用】記入シート3!AU22="","",【多店舗用】記入シート3!AU22)</f>
        <v/>
      </c>
      <c r="AB22" s="764" t="str">
        <f>IF(B22="","",T(SUBSTITUTE(SUBSTITUTE(【多店舗用】記入シート3!AV22,"　","")," ",""))&amp;"　"&amp;T(SUBSTITUTE(SUBSTITUTE(【多店舗用】記入シート3!AW22,"　","")," ","")))</f>
        <v/>
      </c>
      <c r="AC22" s="764" t="str">
        <f>IF(B22="","",ASC(SUBSTITUTE(SUBSTITUTE(SUBSTITUTE(SUBSTITUTE(【多店舗用】記入シート3!AX22,"　","")," ",""),"ヴ","ウﾞ"),"・",""))&amp;" "&amp;ASC(SUBSTITUTE(SUBSTITUTE(SUBSTITUTE(SUBSTITUTE(【多店舗用】記入シート3!AY22,"　","")," ",""),"ヴ","ウﾞ"),"・","")))</f>
        <v/>
      </c>
      <c r="AD22" s="764" t="str">
        <f>IF(【多店舗用】記入シート3!AZ22="","",【多店舗用】記入シート3!AZ22)</f>
        <v/>
      </c>
      <c r="AE22" s="764" t="str">
        <f>IF(【多店舗用】記入シート3!BA22="","",【多店舗用】記入シート3!BA22)</f>
        <v/>
      </c>
      <c r="AF22" s="764" t="str">
        <f>IF(B22="","",T(SUBSTITUTE(SUBSTITUTE(【多店舗用】記入シート3!BB22,"　","")," ",""))&amp;"　"&amp;T(SUBSTITUTE(SUBSTITUTE(【多店舗用】記入シート3!BC22,"　","")," ","")))</f>
        <v/>
      </c>
      <c r="AG22" s="764" t="str">
        <f>IF(B22="","",ASC(SUBSTITUTE(SUBSTITUTE(SUBSTITUTE(SUBSTITUTE(【多店舗用】記入シート3!BD22,"　","")," ",""),"ヴ","ウﾞ"),"・",""))&amp;" "&amp;ASC(SUBSTITUTE(SUBSTITUTE(SUBSTITUTE(SUBSTITUTE(【多店舗用】記入シート3!BE22,"　","")," ",""),"ヴ","ウﾞ"),"・","")))</f>
        <v/>
      </c>
      <c r="AH22" s="764" t="str">
        <f>IF(【多店舗用】記入シート3!BF22="","",【多店舗用】記入シート3!BF22)</f>
        <v/>
      </c>
      <c r="AI22" s="764" t="str">
        <f>IF(【多店舗用】記入シート3!BG22="","",【多店舗用】記入シート3!BG22)</f>
        <v/>
      </c>
      <c r="AJ22" s="764" t="str">
        <f>IF(【多店舗用】記入シート3!BH22="","",【多店舗用】記入シート3!BH22)</f>
        <v/>
      </c>
      <c r="AK22" s="764" t="str">
        <f>IF(【多店舗用】記入シート3!BI22="","",【多店舗用】記入シート3!BI22)</f>
        <v/>
      </c>
      <c r="AL22" s="764" t="str">
        <f>IF(【多店舗用】記入シート3!BJ22="","",【多店舗用】記入シート3!BJ22)</f>
        <v/>
      </c>
      <c r="AM22" s="768" t="str">
        <f>IF(【多店舗用】記入シート3!BK22="","",【多店舗用】記入シート3!BK22)</f>
        <v/>
      </c>
      <c r="AN22" s="768" t="str">
        <f>IF(【多店舗用】記入シート3!BL22="","",【多店舗用】記入シート3!BL22)</f>
        <v/>
      </c>
      <c r="AO22" s="764" t="str">
        <f>IF(【多店舗用】記入シート3!BM22="","",【多店舗用】記入シート3!BM22)</f>
        <v/>
      </c>
      <c r="AP22" s="768" t="str">
        <f>IF(【多店舗用】記入シート3!BN22="","",【多店舗用】記入シート3!BN22)</f>
        <v/>
      </c>
      <c r="AQ22" s="764" t="str">
        <f>IF(【多店舗用】記入シート3!BO22="","",【多店舗用】記入シート3!BO22)</f>
        <v/>
      </c>
      <c r="AR22" s="764" t="str">
        <f>IF(【多店舗用】記入シート3!BP22="","",【多店舗用】記入シート3!BP22)</f>
        <v/>
      </c>
    </row>
    <row r="23" spans="1:44" ht="15" customHeight="1">
      <c r="A23" s="764">
        <v>15</v>
      </c>
      <c r="B23" s="764" t="str">
        <f>IF(【多店舗用】記入シート3!B23="","",DBCS(【多店舗用】記入シート3!B23))</f>
        <v/>
      </c>
      <c r="C23" s="764" t="str">
        <f>IF(【多店舗用】記入シート3!C23="","",DBCS(【多店舗用】記入シート3!C23))</f>
        <v/>
      </c>
      <c r="D23" s="764" t="str">
        <f>IF(【多店舗用】記入シート3!D23="","",ASC(【多店舗用】記入シート3!D23))</f>
        <v/>
      </c>
      <c r="E23" s="765" t="str">
        <f>IF(【多店舗用】記入シート3!E23="","",【多店舗用】記入シート3!E23)</f>
        <v/>
      </c>
      <c r="F23" s="764" t="str">
        <f>IF(【多店舗用】記入シート3!F23="","",【多店舗用】記入シート3!F23)</f>
        <v/>
      </c>
      <c r="G23" s="765" t="str">
        <f>IF(【多店舗用】記入シート3!G23="","",【多店舗用】記入シート3!G23)</f>
        <v/>
      </c>
      <c r="H23" s="764" t="str">
        <f>IF(【多店舗用】記入シート3!H23="","",SUBSTITUTE(SUBSTITUTE(SUBSTITUTE(SUBSTITUTE(SUBSTITUTE(ASC(【多店舗用】記入シート3!H23),"～","-"),"－","-"),"―","-"),"　","")," ",""))</f>
        <v/>
      </c>
      <c r="I23" s="764" t="str">
        <f>IF(B23="","",MID(T(【多店舗用】記入シート3!I23),4,LEN(T(【多店舗用】記入シート3!I23))-3)&amp;"　"&amp;SUBSTITUTE(SUBSTITUTE(SUBSTITUTE(SUBSTITUTE(T(【多店舗用】記入シート3!J23),"　","")," ",""),"―","ー"),"－","‐")&amp;"　"&amp;SUBSTITUTE(SUBSTITUTE(SUBSTITUTE(SUBSTITUTE(T(【多店舗用】記入シート3!K23),"　","")," ",""),"―","ー"),"－","‐")&amp;"　"&amp;SUBSTITUTE(SUBSTITUTE(SUBSTITUTE(SUBSTITUTE(T(【多店舗用】記入シート3!L23),"　","")," ",""),"―","ー"),"－","‐")&amp;IF(【多店舗用】記入シート3!M23="","","　"&amp;SUBSTITUTE(SUBSTITUTE(SUBSTITUTE(SUBSTITUTE(T(【多店舗用】記入シート3!M23),"　","")," ",""),"―","ー"),"－","‐")))</f>
        <v/>
      </c>
      <c r="J23" s="764" t="str">
        <f>IF(B23="","",ASC(【多店舗用】記入シート3!N23)&amp;" "&amp;ASC(SUBSTITUTE(SUBSTITUTE(SUBSTITUTE(SUBSTITUTE(SUBSTITUTE(【多店舗用】記入シート3!O23,"　","")," ",""),"ヴ","ウﾞ"),"・",""),"－","‐"))&amp;" "&amp;ASC(SUBSTITUTE(SUBSTITUTE(SUBSTITUTE(SUBSTITUTE(SUBSTITUTE(【多店舗用】記入シート3!P23,"　","")," ",""),"ヴ","ウﾞ"),"・",""),"－","‐"))&amp;IF(【多店舗用】記入シート3!Q23="",""," "&amp;ASC(SUBSTITUTE(SUBSTITUTE(SUBSTITUTE(SUBSTITUTE(SUBSTITUTE(【多店舗用】記入シート3!Q23,"　","")," ",""),"ヴ","ウﾞ"),"・",""),"－","‐"))))</f>
        <v/>
      </c>
      <c r="K23" s="764" t="str">
        <f>IF(【多店舗用】記入シート3!R23="","",【多店舗用】記入シート3!R23)</f>
        <v/>
      </c>
      <c r="L23" s="764" t="str">
        <f>IF(【多店舗用】記入シート3!S23="","",SUBSTITUTE(SUBSTITUTE(SUBSTITUTE(SUBSTITUTE(SUBSTITUTE(ASC(【多店舗用】記入シート3!S23),"～","-"),"－","-"),"―","-"),"　","")," ",""))</f>
        <v/>
      </c>
      <c r="M23" s="764" t="str">
        <f>IF(【多店舗用】記入シート3!T23="","",ASC(【多店舗用】記入シート3!T23))</f>
        <v/>
      </c>
      <c r="N23" s="764" t="str">
        <f>IF(B23="","",RIGHT("00"&amp;【多店舗用】記入シート3!U23,2)&amp;【多店舗用】記入シート3!V23&amp;RIGHT("00"&amp;【多店舗用】記入シート3!W23,2)&amp;【多店舗用】記入シート3!X23&amp;RIGHT("00"&amp;【多店舗用】記入シート3!Y23,2)&amp;【多店舗用】記入シート3!Z23&amp;RIGHT("00"&amp;【多店舗用】記入シート3!AA23,2))</f>
        <v/>
      </c>
      <c r="O23" s="764" t="str">
        <f>IF(B23="","",IF(【多店舗用】記入シート3!AB23="●",【多店舗用】記入シート3!AB$8,"")&amp;IF(【多店舗用】記入シート3!AC23="●",【多店舗用】記入シート3!AC$8,"")&amp;IF(【多店舗用】記入シート3!AD23="●",【多店舗用】記入シート3!AD$8,"")&amp;IF(【多店舗用】記入シート3!AE23="●",【多店舗用】記入シート3!AE$8,"")&amp;IF(【多店舗用】記入シート3!AF23="●",【多店舗用】記入シート3!AF$8,"")&amp;IF(【多店舗用】記入シート3!AG23="●",【多店舗用】記入シート3!AG$8,"")&amp;IF(【多店舗用】記入シート3!AH23="●",【多店舗用】記入シート3!AH$8,"")&amp;IF(【多店舗用】記入シート3!AI23="●",【多店舗用】記入シート3!AI$8,""))</f>
        <v/>
      </c>
      <c r="P23" s="764" t="str">
        <f>IF(【多店舗用】記入シート3!AJ23="","",【多店舗用】記入シート3!AJ23)</f>
        <v/>
      </c>
      <c r="Q23" s="764" t="str">
        <f>IF(【多店舗用】記入シート3!AK23="","",【多店舗用】記入シート3!AK23)</f>
        <v/>
      </c>
      <c r="R23" s="766" t="str">
        <f>IF(【多店舗用】記入シート3!AL23="","",【多店舗用】記入シート3!AL23)</f>
        <v/>
      </c>
      <c r="S23" s="766" t="str">
        <f>IF(【多店舗用】記入シート3!AM23="","",【多店舗用】記入シート3!AM23)</f>
        <v/>
      </c>
      <c r="T23" s="766" t="str">
        <f>IF(【多店舗用】記入シート3!AN23="","",【多店舗用】記入シート3!AN23)</f>
        <v/>
      </c>
      <c r="U23" s="766" t="str">
        <f>IF(【多店舗用】記入シート3!AO23="","",【多店舗用】記入シート3!AO23)</f>
        <v/>
      </c>
      <c r="V23" s="764" t="str">
        <f>IF(【多店舗用】記入シート3!AP23="","",【多店舗用】記入シート3!AP23)</f>
        <v/>
      </c>
      <c r="W23" s="764" t="str">
        <f>IF(【多店舗用】記入シート3!AQ23="","",【多店舗用】記入シート3!AQ23)</f>
        <v/>
      </c>
      <c r="X23" s="764" t="str">
        <f>IF(【多店舗用】記入シート3!AR23="","",【多店舗用】記入シート3!AR23)</f>
        <v/>
      </c>
      <c r="Y23" s="764" t="str">
        <f>IF(【多店舗用】記入シート3!AS23="","",【多店舗用】記入シート3!AS23)</f>
        <v/>
      </c>
      <c r="Z23" s="767" t="str">
        <f>IF(【多店舗用】記入シート3!AT23="","",【多店舗用】記入シート3!AT23)</f>
        <v/>
      </c>
      <c r="AA23" s="767" t="str">
        <f>IF(【多店舗用】記入シート3!AU23="","",【多店舗用】記入シート3!AU23)</f>
        <v/>
      </c>
      <c r="AB23" s="764" t="str">
        <f>IF(B23="","",T(SUBSTITUTE(SUBSTITUTE(【多店舗用】記入シート3!AV23,"　","")," ",""))&amp;"　"&amp;T(SUBSTITUTE(SUBSTITUTE(【多店舗用】記入シート3!AW23,"　","")," ","")))</f>
        <v/>
      </c>
      <c r="AC23" s="764" t="str">
        <f>IF(B23="","",ASC(SUBSTITUTE(SUBSTITUTE(SUBSTITUTE(SUBSTITUTE(【多店舗用】記入シート3!AX23,"　","")," ",""),"ヴ","ウﾞ"),"・",""))&amp;" "&amp;ASC(SUBSTITUTE(SUBSTITUTE(SUBSTITUTE(SUBSTITUTE(【多店舗用】記入シート3!AY23,"　","")," ",""),"ヴ","ウﾞ"),"・","")))</f>
        <v/>
      </c>
      <c r="AD23" s="764" t="str">
        <f>IF(【多店舗用】記入シート3!AZ23="","",【多店舗用】記入シート3!AZ23)</f>
        <v/>
      </c>
      <c r="AE23" s="764" t="str">
        <f>IF(【多店舗用】記入シート3!BA23="","",【多店舗用】記入シート3!BA23)</f>
        <v/>
      </c>
      <c r="AF23" s="764" t="str">
        <f>IF(B23="","",T(SUBSTITUTE(SUBSTITUTE(【多店舗用】記入シート3!BB23,"　","")," ",""))&amp;"　"&amp;T(SUBSTITUTE(SUBSTITUTE(【多店舗用】記入シート3!BC23,"　","")," ","")))</f>
        <v/>
      </c>
      <c r="AG23" s="764" t="str">
        <f>IF(B23="","",ASC(SUBSTITUTE(SUBSTITUTE(SUBSTITUTE(SUBSTITUTE(【多店舗用】記入シート3!BD23,"　","")," ",""),"ヴ","ウﾞ"),"・",""))&amp;" "&amp;ASC(SUBSTITUTE(SUBSTITUTE(SUBSTITUTE(SUBSTITUTE(【多店舗用】記入シート3!BE23,"　","")," ",""),"ヴ","ウﾞ"),"・","")))</f>
        <v/>
      </c>
      <c r="AH23" s="764" t="str">
        <f>IF(【多店舗用】記入シート3!BF23="","",【多店舗用】記入シート3!BF23)</f>
        <v/>
      </c>
      <c r="AI23" s="764" t="str">
        <f>IF(【多店舗用】記入シート3!BG23="","",【多店舗用】記入シート3!BG23)</f>
        <v/>
      </c>
      <c r="AJ23" s="764" t="str">
        <f>IF(【多店舗用】記入シート3!BH23="","",【多店舗用】記入シート3!BH23)</f>
        <v/>
      </c>
      <c r="AK23" s="764" t="str">
        <f>IF(【多店舗用】記入シート3!BI23="","",【多店舗用】記入シート3!BI23)</f>
        <v/>
      </c>
      <c r="AL23" s="764" t="str">
        <f>IF(【多店舗用】記入シート3!BJ23="","",【多店舗用】記入シート3!BJ23)</f>
        <v/>
      </c>
      <c r="AM23" s="768" t="str">
        <f>IF(【多店舗用】記入シート3!BK23="","",【多店舗用】記入シート3!BK23)</f>
        <v/>
      </c>
      <c r="AN23" s="768" t="str">
        <f>IF(【多店舗用】記入シート3!BL23="","",【多店舗用】記入シート3!BL23)</f>
        <v/>
      </c>
      <c r="AO23" s="764" t="str">
        <f>IF(【多店舗用】記入シート3!BM23="","",【多店舗用】記入シート3!BM23)</f>
        <v/>
      </c>
      <c r="AP23" s="768" t="str">
        <f>IF(【多店舗用】記入シート3!BN23="","",【多店舗用】記入シート3!BN23)</f>
        <v/>
      </c>
      <c r="AQ23" s="764" t="str">
        <f>IF(【多店舗用】記入シート3!BO23="","",【多店舗用】記入シート3!BO23)</f>
        <v/>
      </c>
      <c r="AR23" s="764" t="str">
        <f>IF(【多店舗用】記入シート3!BP23="","",【多店舗用】記入シート3!BP23)</f>
        <v/>
      </c>
    </row>
    <row r="24" spans="1:44" ht="15" customHeight="1">
      <c r="A24" s="764">
        <v>16</v>
      </c>
      <c r="B24" s="764" t="str">
        <f>IF(【多店舗用】記入シート3!B24="","",DBCS(【多店舗用】記入シート3!B24))</f>
        <v/>
      </c>
      <c r="C24" s="764" t="str">
        <f>IF(【多店舗用】記入シート3!C24="","",DBCS(【多店舗用】記入シート3!C24))</f>
        <v/>
      </c>
      <c r="D24" s="764" t="str">
        <f>IF(【多店舗用】記入シート3!D24="","",ASC(【多店舗用】記入シート3!D24))</f>
        <v/>
      </c>
      <c r="E24" s="765" t="str">
        <f>IF(【多店舗用】記入シート3!E24="","",【多店舗用】記入シート3!E24)</f>
        <v/>
      </c>
      <c r="F24" s="764" t="str">
        <f>IF(【多店舗用】記入シート3!F24="","",【多店舗用】記入シート3!F24)</f>
        <v/>
      </c>
      <c r="G24" s="765" t="str">
        <f>IF(【多店舗用】記入シート3!G24="","",【多店舗用】記入シート3!G24)</f>
        <v/>
      </c>
      <c r="H24" s="764" t="str">
        <f>IF(【多店舗用】記入シート3!H24="","",SUBSTITUTE(SUBSTITUTE(SUBSTITUTE(SUBSTITUTE(SUBSTITUTE(ASC(【多店舗用】記入シート3!H24),"～","-"),"－","-"),"―","-"),"　","")," ",""))</f>
        <v/>
      </c>
      <c r="I24" s="764" t="str">
        <f>IF(B24="","",MID(T(【多店舗用】記入シート3!I24),4,LEN(T(【多店舗用】記入シート3!I24))-3)&amp;"　"&amp;SUBSTITUTE(SUBSTITUTE(SUBSTITUTE(SUBSTITUTE(T(【多店舗用】記入シート3!J24),"　","")," ",""),"―","ー"),"－","‐")&amp;"　"&amp;SUBSTITUTE(SUBSTITUTE(SUBSTITUTE(SUBSTITUTE(T(【多店舗用】記入シート3!K24),"　","")," ",""),"―","ー"),"－","‐")&amp;"　"&amp;SUBSTITUTE(SUBSTITUTE(SUBSTITUTE(SUBSTITUTE(T(【多店舗用】記入シート3!L24),"　","")," ",""),"―","ー"),"－","‐")&amp;IF(【多店舗用】記入シート3!M24="","","　"&amp;SUBSTITUTE(SUBSTITUTE(SUBSTITUTE(SUBSTITUTE(T(【多店舗用】記入シート3!M24),"　","")," ",""),"―","ー"),"－","‐")))</f>
        <v/>
      </c>
      <c r="J24" s="764" t="str">
        <f>IF(B24="","",ASC(【多店舗用】記入シート3!N24)&amp;" "&amp;ASC(SUBSTITUTE(SUBSTITUTE(SUBSTITUTE(SUBSTITUTE(SUBSTITUTE(【多店舗用】記入シート3!O24,"　","")," ",""),"ヴ","ウﾞ"),"・",""),"－","‐"))&amp;" "&amp;ASC(SUBSTITUTE(SUBSTITUTE(SUBSTITUTE(SUBSTITUTE(SUBSTITUTE(【多店舗用】記入シート3!P24,"　","")," ",""),"ヴ","ウﾞ"),"・",""),"－","‐"))&amp;IF(【多店舗用】記入シート3!Q24="",""," "&amp;ASC(SUBSTITUTE(SUBSTITUTE(SUBSTITUTE(SUBSTITUTE(SUBSTITUTE(【多店舗用】記入シート3!Q24,"　","")," ",""),"ヴ","ウﾞ"),"・",""),"－","‐"))))</f>
        <v/>
      </c>
      <c r="K24" s="764" t="str">
        <f>IF(【多店舗用】記入シート3!R24="","",【多店舗用】記入シート3!R24)</f>
        <v/>
      </c>
      <c r="L24" s="764" t="str">
        <f>IF(【多店舗用】記入シート3!S24="","",SUBSTITUTE(SUBSTITUTE(SUBSTITUTE(SUBSTITUTE(SUBSTITUTE(ASC(【多店舗用】記入シート3!S24),"～","-"),"－","-"),"―","-"),"　","")," ",""))</f>
        <v/>
      </c>
      <c r="M24" s="764" t="str">
        <f>IF(【多店舗用】記入シート3!T24="","",ASC(【多店舗用】記入シート3!T24))</f>
        <v/>
      </c>
      <c r="N24" s="764" t="str">
        <f>IF(B24="","",RIGHT("00"&amp;【多店舗用】記入シート3!U24,2)&amp;【多店舗用】記入シート3!V24&amp;RIGHT("00"&amp;【多店舗用】記入シート3!W24,2)&amp;【多店舗用】記入シート3!X24&amp;RIGHT("00"&amp;【多店舗用】記入シート3!Y24,2)&amp;【多店舗用】記入シート3!Z24&amp;RIGHT("00"&amp;【多店舗用】記入シート3!AA24,2))</f>
        <v/>
      </c>
      <c r="O24" s="764" t="str">
        <f>IF(B24="","",IF(【多店舗用】記入シート3!AB24="●",【多店舗用】記入シート3!AB$8,"")&amp;IF(【多店舗用】記入シート3!AC24="●",【多店舗用】記入シート3!AC$8,"")&amp;IF(【多店舗用】記入シート3!AD24="●",【多店舗用】記入シート3!AD$8,"")&amp;IF(【多店舗用】記入シート3!AE24="●",【多店舗用】記入シート3!AE$8,"")&amp;IF(【多店舗用】記入シート3!AF24="●",【多店舗用】記入シート3!AF$8,"")&amp;IF(【多店舗用】記入シート3!AG24="●",【多店舗用】記入シート3!AG$8,"")&amp;IF(【多店舗用】記入シート3!AH24="●",【多店舗用】記入シート3!AH$8,"")&amp;IF(【多店舗用】記入シート3!AI24="●",【多店舗用】記入シート3!AI$8,""))</f>
        <v/>
      </c>
      <c r="P24" s="764" t="str">
        <f>IF(【多店舗用】記入シート3!AJ24="","",【多店舗用】記入シート3!AJ24)</f>
        <v/>
      </c>
      <c r="Q24" s="764" t="str">
        <f>IF(【多店舗用】記入シート3!AK24="","",【多店舗用】記入シート3!AK24)</f>
        <v/>
      </c>
      <c r="R24" s="766" t="str">
        <f>IF(【多店舗用】記入シート3!AL24="","",【多店舗用】記入シート3!AL24)</f>
        <v/>
      </c>
      <c r="S24" s="766" t="str">
        <f>IF(【多店舗用】記入シート3!AM24="","",【多店舗用】記入シート3!AM24)</f>
        <v/>
      </c>
      <c r="T24" s="766" t="str">
        <f>IF(【多店舗用】記入シート3!AN24="","",【多店舗用】記入シート3!AN24)</f>
        <v/>
      </c>
      <c r="U24" s="766" t="str">
        <f>IF(【多店舗用】記入シート3!AO24="","",【多店舗用】記入シート3!AO24)</f>
        <v/>
      </c>
      <c r="V24" s="764" t="str">
        <f>IF(【多店舗用】記入シート3!AP24="","",【多店舗用】記入シート3!AP24)</f>
        <v/>
      </c>
      <c r="W24" s="764" t="str">
        <f>IF(【多店舗用】記入シート3!AQ24="","",【多店舗用】記入シート3!AQ24)</f>
        <v/>
      </c>
      <c r="X24" s="764" t="str">
        <f>IF(【多店舗用】記入シート3!AR24="","",【多店舗用】記入シート3!AR24)</f>
        <v/>
      </c>
      <c r="Y24" s="764" t="str">
        <f>IF(【多店舗用】記入シート3!AS24="","",【多店舗用】記入シート3!AS24)</f>
        <v/>
      </c>
      <c r="Z24" s="767" t="str">
        <f>IF(【多店舗用】記入シート3!AT24="","",【多店舗用】記入シート3!AT24)</f>
        <v/>
      </c>
      <c r="AA24" s="767" t="str">
        <f>IF(【多店舗用】記入シート3!AU24="","",【多店舗用】記入シート3!AU24)</f>
        <v/>
      </c>
      <c r="AB24" s="764" t="str">
        <f>IF(B24="","",T(SUBSTITUTE(SUBSTITUTE(【多店舗用】記入シート3!AV24,"　","")," ",""))&amp;"　"&amp;T(SUBSTITUTE(SUBSTITUTE(【多店舗用】記入シート3!AW24,"　","")," ","")))</f>
        <v/>
      </c>
      <c r="AC24" s="764" t="str">
        <f>IF(B24="","",ASC(SUBSTITUTE(SUBSTITUTE(SUBSTITUTE(SUBSTITUTE(【多店舗用】記入シート3!AX24,"　","")," ",""),"ヴ","ウﾞ"),"・",""))&amp;" "&amp;ASC(SUBSTITUTE(SUBSTITUTE(SUBSTITUTE(SUBSTITUTE(【多店舗用】記入シート3!AY24,"　","")," ",""),"ヴ","ウﾞ"),"・","")))</f>
        <v/>
      </c>
      <c r="AD24" s="764" t="str">
        <f>IF(【多店舗用】記入シート3!AZ24="","",【多店舗用】記入シート3!AZ24)</f>
        <v/>
      </c>
      <c r="AE24" s="764" t="str">
        <f>IF(【多店舗用】記入シート3!BA24="","",【多店舗用】記入シート3!BA24)</f>
        <v/>
      </c>
      <c r="AF24" s="764" t="str">
        <f>IF(B24="","",T(SUBSTITUTE(SUBSTITUTE(【多店舗用】記入シート3!BB24,"　","")," ",""))&amp;"　"&amp;T(SUBSTITUTE(SUBSTITUTE(【多店舗用】記入シート3!BC24,"　","")," ","")))</f>
        <v/>
      </c>
      <c r="AG24" s="764" t="str">
        <f>IF(B24="","",ASC(SUBSTITUTE(SUBSTITUTE(SUBSTITUTE(SUBSTITUTE(【多店舗用】記入シート3!BD24,"　","")," ",""),"ヴ","ウﾞ"),"・",""))&amp;" "&amp;ASC(SUBSTITUTE(SUBSTITUTE(SUBSTITUTE(SUBSTITUTE(【多店舗用】記入シート3!BE24,"　","")," ",""),"ヴ","ウﾞ"),"・","")))</f>
        <v/>
      </c>
      <c r="AH24" s="764" t="str">
        <f>IF(【多店舗用】記入シート3!BF24="","",【多店舗用】記入シート3!BF24)</f>
        <v/>
      </c>
      <c r="AI24" s="764" t="str">
        <f>IF(【多店舗用】記入シート3!BG24="","",【多店舗用】記入シート3!BG24)</f>
        <v/>
      </c>
      <c r="AJ24" s="764" t="str">
        <f>IF(【多店舗用】記入シート3!BH24="","",【多店舗用】記入シート3!BH24)</f>
        <v/>
      </c>
      <c r="AK24" s="764" t="str">
        <f>IF(【多店舗用】記入シート3!BI24="","",【多店舗用】記入シート3!BI24)</f>
        <v/>
      </c>
      <c r="AL24" s="764" t="str">
        <f>IF(【多店舗用】記入シート3!BJ24="","",【多店舗用】記入シート3!BJ24)</f>
        <v/>
      </c>
      <c r="AM24" s="768" t="str">
        <f>IF(【多店舗用】記入シート3!BK24="","",【多店舗用】記入シート3!BK24)</f>
        <v/>
      </c>
      <c r="AN24" s="768" t="str">
        <f>IF(【多店舗用】記入シート3!BL24="","",【多店舗用】記入シート3!BL24)</f>
        <v/>
      </c>
      <c r="AO24" s="764" t="str">
        <f>IF(【多店舗用】記入シート3!BM24="","",【多店舗用】記入シート3!BM24)</f>
        <v/>
      </c>
      <c r="AP24" s="768" t="str">
        <f>IF(【多店舗用】記入シート3!BN24="","",【多店舗用】記入シート3!BN24)</f>
        <v/>
      </c>
      <c r="AQ24" s="764" t="str">
        <f>IF(【多店舗用】記入シート3!BO24="","",【多店舗用】記入シート3!BO24)</f>
        <v/>
      </c>
      <c r="AR24" s="764" t="str">
        <f>IF(【多店舗用】記入シート3!BP24="","",【多店舗用】記入シート3!BP24)</f>
        <v/>
      </c>
    </row>
    <row r="25" spans="1:44" ht="15" customHeight="1">
      <c r="A25" s="764">
        <v>17</v>
      </c>
      <c r="B25" s="764" t="str">
        <f>IF(【多店舗用】記入シート3!B25="","",DBCS(【多店舗用】記入シート3!B25))</f>
        <v/>
      </c>
      <c r="C25" s="764" t="str">
        <f>IF(【多店舗用】記入シート3!C25="","",DBCS(【多店舗用】記入シート3!C25))</f>
        <v/>
      </c>
      <c r="D25" s="764" t="str">
        <f>IF(【多店舗用】記入シート3!D25="","",ASC(【多店舗用】記入シート3!D25))</f>
        <v/>
      </c>
      <c r="E25" s="765" t="str">
        <f>IF(【多店舗用】記入シート3!E25="","",【多店舗用】記入シート3!E25)</f>
        <v/>
      </c>
      <c r="F25" s="764" t="str">
        <f>IF(【多店舗用】記入シート3!F25="","",【多店舗用】記入シート3!F25)</f>
        <v/>
      </c>
      <c r="G25" s="765" t="str">
        <f>IF(【多店舗用】記入シート3!G25="","",【多店舗用】記入シート3!G25)</f>
        <v/>
      </c>
      <c r="H25" s="764" t="str">
        <f>IF(【多店舗用】記入シート3!H25="","",SUBSTITUTE(SUBSTITUTE(SUBSTITUTE(SUBSTITUTE(SUBSTITUTE(ASC(【多店舗用】記入シート3!H25),"～","-"),"－","-"),"―","-"),"　","")," ",""))</f>
        <v/>
      </c>
      <c r="I25" s="764" t="str">
        <f>IF(B25="","",MID(T(【多店舗用】記入シート3!I25),4,LEN(T(【多店舗用】記入シート3!I25))-3)&amp;"　"&amp;SUBSTITUTE(SUBSTITUTE(SUBSTITUTE(SUBSTITUTE(T(【多店舗用】記入シート3!J25),"　","")," ",""),"―","ー"),"－","‐")&amp;"　"&amp;SUBSTITUTE(SUBSTITUTE(SUBSTITUTE(SUBSTITUTE(T(【多店舗用】記入シート3!K25),"　","")," ",""),"―","ー"),"－","‐")&amp;"　"&amp;SUBSTITUTE(SUBSTITUTE(SUBSTITUTE(SUBSTITUTE(T(【多店舗用】記入シート3!L25),"　","")," ",""),"―","ー"),"－","‐")&amp;IF(【多店舗用】記入シート3!M25="","","　"&amp;SUBSTITUTE(SUBSTITUTE(SUBSTITUTE(SUBSTITUTE(T(【多店舗用】記入シート3!M25),"　","")," ",""),"―","ー"),"－","‐")))</f>
        <v/>
      </c>
      <c r="J25" s="764" t="str">
        <f>IF(B25="","",ASC(【多店舗用】記入シート3!N25)&amp;" "&amp;ASC(SUBSTITUTE(SUBSTITUTE(SUBSTITUTE(SUBSTITUTE(SUBSTITUTE(【多店舗用】記入シート3!O25,"　","")," ",""),"ヴ","ウﾞ"),"・",""),"－","‐"))&amp;" "&amp;ASC(SUBSTITUTE(SUBSTITUTE(SUBSTITUTE(SUBSTITUTE(SUBSTITUTE(【多店舗用】記入シート3!P25,"　","")," ",""),"ヴ","ウﾞ"),"・",""),"－","‐"))&amp;IF(【多店舗用】記入シート3!Q25="",""," "&amp;ASC(SUBSTITUTE(SUBSTITUTE(SUBSTITUTE(SUBSTITUTE(SUBSTITUTE(【多店舗用】記入シート3!Q25,"　","")," ",""),"ヴ","ウﾞ"),"・",""),"－","‐"))))</f>
        <v/>
      </c>
      <c r="K25" s="764" t="str">
        <f>IF(【多店舗用】記入シート3!R25="","",【多店舗用】記入シート3!R25)</f>
        <v/>
      </c>
      <c r="L25" s="764" t="str">
        <f>IF(【多店舗用】記入シート3!S25="","",SUBSTITUTE(SUBSTITUTE(SUBSTITUTE(SUBSTITUTE(SUBSTITUTE(ASC(【多店舗用】記入シート3!S25),"～","-"),"－","-"),"―","-"),"　","")," ",""))</f>
        <v/>
      </c>
      <c r="M25" s="764" t="str">
        <f>IF(【多店舗用】記入シート3!T25="","",ASC(【多店舗用】記入シート3!T25))</f>
        <v/>
      </c>
      <c r="N25" s="764" t="str">
        <f>IF(B25="","",RIGHT("00"&amp;【多店舗用】記入シート3!U25,2)&amp;【多店舗用】記入シート3!V25&amp;RIGHT("00"&amp;【多店舗用】記入シート3!W25,2)&amp;【多店舗用】記入シート3!X25&amp;RIGHT("00"&amp;【多店舗用】記入シート3!Y25,2)&amp;【多店舗用】記入シート3!Z25&amp;RIGHT("00"&amp;【多店舗用】記入シート3!AA25,2))</f>
        <v/>
      </c>
      <c r="O25" s="764" t="str">
        <f>IF(B25="","",IF(【多店舗用】記入シート3!AB25="●",【多店舗用】記入シート3!AB$8,"")&amp;IF(【多店舗用】記入シート3!AC25="●",【多店舗用】記入シート3!AC$8,"")&amp;IF(【多店舗用】記入シート3!AD25="●",【多店舗用】記入シート3!AD$8,"")&amp;IF(【多店舗用】記入シート3!AE25="●",【多店舗用】記入シート3!AE$8,"")&amp;IF(【多店舗用】記入シート3!AF25="●",【多店舗用】記入シート3!AF$8,"")&amp;IF(【多店舗用】記入シート3!AG25="●",【多店舗用】記入シート3!AG$8,"")&amp;IF(【多店舗用】記入シート3!AH25="●",【多店舗用】記入シート3!AH$8,"")&amp;IF(【多店舗用】記入シート3!AI25="●",【多店舗用】記入シート3!AI$8,""))</f>
        <v/>
      </c>
      <c r="P25" s="764" t="str">
        <f>IF(【多店舗用】記入シート3!AJ25="","",【多店舗用】記入シート3!AJ25)</f>
        <v/>
      </c>
      <c r="Q25" s="764" t="str">
        <f>IF(【多店舗用】記入シート3!AK25="","",【多店舗用】記入シート3!AK25)</f>
        <v/>
      </c>
      <c r="R25" s="766" t="str">
        <f>IF(【多店舗用】記入シート3!AL25="","",【多店舗用】記入シート3!AL25)</f>
        <v/>
      </c>
      <c r="S25" s="766" t="str">
        <f>IF(【多店舗用】記入シート3!AM25="","",【多店舗用】記入シート3!AM25)</f>
        <v/>
      </c>
      <c r="T25" s="766" t="str">
        <f>IF(【多店舗用】記入シート3!AN25="","",【多店舗用】記入シート3!AN25)</f>
        <v/>
      </c>
      <c r="U25" s="766" t="str">
        <f>IF(【多店舗用】記入シート3!AO25="","",【多店舗用】記入シート3!AO25)</f>
        <v/>
      </c>
      <c r="V25" s="764" t="str">
        <f>IF(【多店舗用】記入シート3!AP25="","",【多店舗用】記入シート3!AP25)</f>
        <v/>
      </c>
      <c r="W25" s="764" t="str">
        <f>IF(【多店舗用】記入シート3!AQ25="","",【多店舗用】記入シート3!AQ25)</f>
        <v/>
      </c>
      <c r="X25" s="764" t="str">
        <f>IF(【多店舗用】記入シート3!AR25="","",【多店舗用】記入シート3!AR25)</f>
        <v/>
      </c>
      <c r="Y25" s="764" t="str">
        <f>IF(【多店舗用】記入シート3!AS25="","",【多店舗用】記入シート3!AS25)</f>
        <v/>
      </c>
      <c r="Z25" s="767" t="str">
        <f>IF(【多店舗用】記入シート3!AT25="","",【多店舗用】記入シート3!AT25)</f>
        <v/>
      </c>
      <c r="AA25" s="767" t="str">
        <f>IF(【多店舗用】記入シート3!AU25="","",【多店舗用】記入シート3!AU25)</f>
        <v/>
      </c>
      <c r="AB25" s="764" t="str">
        <f>IF(B25="","",T(SUBSTITUTE(SUBSTITUTE(【多店舗用】記入シート3!AV25,"　","")," ",""))&amp;"　"&amp;T(SUBSTITUTE(SUBSTITUTE(【多店舗用】記入シート3!AW25,"　","")," ","")))</f>
        <v/>
      </c>
      <c r="AC25" s="764" t="str">
        <f>IF(B25="","",ASC(SUBSTITUTE(SUBSTITUTE(SUBSTITUTE(SUBSTITUTE(【多店舗用】記入シート3!AX25,"　","")," ",""),"ヴ","ウﾞ"),"・",""))&amp;" "&amp;ASC(SUBSTITUTE(SUBSTITUTE(SUBSTITUTE(SUBSTITUTE(【多店舗用】記入シート3!AY25,"　","")," ",""),"ヴ","ウﾞ"),"・","")))</f>
        <v/>
      </c>
      <c r="AD25" s="764" t="str">
        <f>IF(【多店舗用】記入シート3!AZ25="","",【多店舗用】記入シート3!AZ25)</f>
        <v/>
      </c>
      <c r="AE25" s="764" t="str">
        <f>IF(【多店舗用】記入シート3!BA25="","",【多店舗用】記入シート3!BA25)</f>
        <v/>
      </c>
      <c r="AF25" s="764" t="str">
        <f>IF(B25="","",T(SUBSTITUTE(SUBSTITUTE(【多店舗用】記入シート3!BB25,"　","")," ",""))&amp;"　"&amp;T(SUBSTITUTE(SUBSTITUTE(【多店舗用】記入シート3!BC25,"　","")," ","")))</f>
        <v/>
      </c>
      <c r="AG25" s="764" t="str">
        <f>IF(B25="","",ASC(SUBSTITUTE(SUBSTITUTE(SUBSTITUTE(SUBSTITUTE(【多店舗用】記入シート3!BD25,"　","")," ",""),"ヴ","ウﾞ"),"・",""))&amp;" "&amp;ASC(SUBSTITUTE(SUBSTITUTE(SUBSTITUTE(SUBSTITUTE(【多店舗用】記入シート3!BE25,"　","")," ",""),"ヴ","ウﾞ"),"・","")))</f>
        <v/>
      </c>
      <c r="AH25" s="764" t="str">
        <f>IF(【多店舗用】記入シート3!BF25="","",【多店舗用】記入シート3!BF25)</f>
        <v/>
      </c>
      <c r="AI25" s="764" t="str">
        <f>IF(【多店舗用】記入シート3!BG25="","",【多店舗用】記入シート3!BG25)</f>
        <v/>
      </c>
      <c r="AJ25" s="764" t="str">
        <f>IF(【多店舗用】記入シート3!BH25="","",【多店舗用】記入シート3!BH25)</f>
        <v/>
      </c>
      <c r="AK25" s="764" t="str">
        <f>IF(【多店舗用】記入シート3!BI25="","",【多店舗用】記入シート3!BI25)</f>
        <v/>
      </c>
      <c r="AL25" s="764" t="str">
        <f>IF(【多店舗用】記入シート3!BJ25="","",【多店舗用】記入シート3!BJ25)</f>
        <v/>
      </c>
      <c r="AM25" s="768" t="str">
        <f>IF(【多店舗用】記入シート3!BK25="","",【多店舗用】記入シート3!BK25)</f>
        <v/>
      </c>
      <c r="AN25" s="768" t="str">
        <f>IF(【多店舗用】記入シート3!BL25="","",【多店舗用】記入シート3!BL25)</f>
        <v/>
      </c>
      <c r="AO25" s="764" t="str">
        <f>IF(【多店舗用】記入シート3!BM25="","",【多店舗用】記入シート3!BM25)</f>
        <v/>
      </c>
      <c r="AP25" s="768" t="str">
        <f>IF(【多店舗用】記入シート3!BN25="","",【多店舗用】記入シート3!BN25)</f>
        <v/>
      </c>
      <c r="AQ25" s="764" t="str">
        <f>IF(【多店舗用】記入シート3!BO25="","",【多店舗用】記入シート3!BO25)</f>
        <v/>
      </c>
      <c r="AR25" s="764" t="str">
        <f>IF(【多店舗用】記入シート3!BP25="","",【多店舗用】記入シート3!BP25)</f>
        <v/>
      </c>
    </row>
    <row r="26" spans="1:44" ht="15" customHeight="1">
      <c r="A26" s="764">
        <v>18</v>
      </c>
      <c r="B26" s="764" t="str">
        <f>IF(【多店舗用】記入シート3!B26="","",DBCS(【多店舗用】記入シート3!B26))</f>
        <v/>
      </c>
      <c r="C26" s="764" t="str">
        <f>IF(【多店舗用】記入シート3!C26="","",DBCS(【多店舗用】記入シート3!C26))</f>
        <v/>
      </c>
      <c r="D26" s="764" t="str">
        <f>IF(【多店舗用】記入シート3!D26="","",ASC(【多店舗用】記入シート3!D26))</f>
        <v/>
      </c>
      <c r="E26" s="765" t="str">
        <f>IF(【多店舗用】記入シート3!E26="","",【多店舗用】記入シート3!E26)</f>
        <v/>
      </c>
      <c r="F26" s="764" t="str">
        <f>IF(【多店舗用】記入シート3!F26="","",【多店舗用】記入シート3!F26)</f>
        <v/>
      </c>
      <c r="G26" s="765" t="str">
        <f>IF(【多店舗用】記入シート3!G26="","",【多店舗用】記入シート3!G26)</f>
        <v/>
      </c>
      <c r="H26" s="764" t="str">
        <f>IF(【多店舗用】記入シート3!H26="","",SUBSTITUTE(SUBSTITUTE(SUBSTITUTE(SUBSTITUTE(SUBSTITUTE(ASC(【多店舗用】記入シート3!H26),"～","-"),"－","-"),"―","-"),"　","")," ",""))</f>
        <v/>
      </c>
      <c r="I26" s="764" t="str">
        <f>IF(B26="","",MID(T(【多店舗用】記入シート3!I26),4,LEN(T(【多店舗用】記入シート3!I26))-3)&amp;"　"&amp;SUBSTITUTE(SUBSTITUTE(SUBSTITUTE(SUBSTITUTE(T(【多店舗用】記入シート3!J26),"　","")," ",""),"―","ー"),"－","‐")&amp;"　"&amp;SUBSTITUTE(SUBSTITUTE(SUBSTITUTE(SUBSTITUTE(T(【多店舗用】記入シート3!K26),"　","")," ",""),"―","ー"),"－","‐")&amp;"　"&amp;SUBSTITUTE(SUBSTITUTE(SUBSTITUTE(SUBSTITUTE(T(【多店舗用】記入シート3!L26),"　","")," ",""),"―","ー"),"－","‐")&amp;IF(【多店舗用】記入シート3!M26="","","　"&amp;SUBSTITUTE(SUBSTITUTE(SUBSTITUTE(SUBSTITUTE(T(【多店舗用】記入シート3!M26),"　","")," ",""),"―","ー"),"－","‐")))</f>
        <v/>
      </c>
      <c r="J26" s="764" t="str">
        <f>IF(B26="","",ASC(【多店舗用】記入シート3!N26)&amp;" "&amp;ASC(SUBSTITUTE(SUBSTITUTE(SUBSTITUTE(SUBSTITUTE(SUBSTITUTE(【多店舗用】記入シート3!O26,"　","")," ",""),"ヴ","ウﾞ"),"・",""),"－","‐"))&amp;" "&amp;ASC(SUBSTITUTE(SUBSTITUTE(SUBSTITUTE(SUBSTITUTE(SUBSTITUTE(【多店舗用】記入シート3!P26,"　","")," ",""),"ヴ","ウﾞ"),"・",""),"－","‐"))&amp;IF(【多店舗用】記入シート3!Q26="",""," "&amp;ASC(SUBSTITUTE(SUBSTITUTE(SUBSTITUTE(SUBSTITUTE(SUBSTITUTE(【多店舗用】記入シート3!Q26,"　","")," ",""),"ヴ","ウﾞ"),"・",""),"－","‐"))))</f>
        <v/>
      </c>
      <c r="K26" s="764" t="str">
        <f>IF(【多店舗用】記入シート3!R26="","",【多店舗用】記入シート3!R26)</f>
        <v/>
      </c>
      <c r="L26" s="764" t="str">
        <f>IF(【多店舗用】記入シート3!S26="","",SUBSTITUTE(SUBSTITUTE(SUBSTITUTE(SUBSTITUTE(SUBSTITUTE(ASC(【多店舗用】記入シート3!S26),"～","-"),"－","-"),"―","-"),"　","")," ",""))</f>
        <v/>
      </c>
      <c r="M26" s="764" t="str">
        <f>IF(【多店舗用】記入シート3!T26="","",ASC(【多店舗用】記入シート3!T26))</f>
        <v/>
      </c>
      <c r="N26" s="764" t="str">
        <f>IF(B26="","",RIGHT("00"&amp;【多店舗用】記入シート3!U26,2)&amp;【多店舗用】記入シート3!V26&amp;RIGHT("00"&amp;【多店舗用】記入シート3!W26,2)&amp;【多店舗用】記入シート3!X26&amp;RIGHT("00"&amp;【多店舗用】記入シート3!Y26,2)&amp;【多店舗用】記入シート3!Z26&amp;RIGHT("00"&amp;【多店舗用】記入シート3!AA26,2))</f>
        <v/>
      </c>
      <c r="O26" s="764" t="str">
        <f>IF(B26="","",IF(【多店舗用】記入シート3!AB26="●",【多店舗用】記入シート3!AB$8,"")&amp;IF(【多店舗用】記入シート3!AC26="●",【多店舗用】記入シート3!AC$8,"")&amp;IF(【多店舗用】記入シート3!AD26="●",【多店舗用】記入シート3!AD$8,"")&amp;IF(【多店舗用】記入シート3!AE26="●",【多店舗用】記入シート3!AE$8,"")&amp;IF(【多店舗用】記入シート3!AF26="●",【多店舗用】記入シート3!AF$8,"")&amp;IF(【多店舗用】記入シート3!AG26="●",【多店舗用】記入シート3!AG$8,"")&amp;IF(【多店舗用】記入シート3!AH26="●",【多店舗用】記入シート3!AH$8,"")&amp;IF(【多店舗用】記入シート3!AI26="●",【多店舗用】記入シート3!AI$8,""))</f>
        <v/>
      </c>
      <c r="P26" s="764" t="str">
        <f>IF(【多店舗用】記入シート3!AJ26="","",【多店舗用】記入シート3!AJ26)</f>
        <v/>
      </c>
      <c r="Q26" s="764" t="str">
        <f>IF(【多店舗用】記入シート3!AK26="","",【多店舗用】記入シート3!AK26)</f>
        <v/>
      </c>
      <c r="R26" s="766" t="str">
        <f>IF(【多店舗用】記入シート3!AL26="","",【多店舗用】記入シート3!AL26)</f>
        <v/>
      </c>
      <c r="S26" s="766" t="str">
        <f>IF(【多店舗用】記入シート3!AM26="","",【多店舗用】記入シート3!AM26)</f>
        <v/>
      </c>
      <c r="T26" s="766" t="str">
        <f>IF(【多店舗用】記入シート3!AN26="","",【多店舗用】記入シート3!AN26)</f>
        <v/>
      </c>
      <c r="U26" s="766" t="str">
        <f>IF(【多店舗用】記入シート3!AO26="","",【多店舗用】記入シート3!AO26)</f>
        <v/>
      </c>
      <c r="V26" s="764" t="str">
        <f>IF(【多店舗用】記入シート3!AP26="","",【多店舗用】記入シート3!AP26)</f>
        <v/>
      </c>
      <c r="W26" s="764" t="str">
        <f>IF(【多店舗用】記入シート3!AQ26="","",【多店舗用】記入シート3!AQ26)</f>
        <v/>
      </c>
      <c r="X26" s="764" t="str">
        <f>IF(【多店舗用】記入シート3!AR26="","",【多店舗用】記入シート3!AR26)</f>
        <v/>
      </c>
      <c r="Y26" s="764" t="str">
        <f>IF(【多店舗用】記入シート3!AS26="","",【多店舗用】記入シート3!AS26)</f>
        <v/>
      </c>
      <c r="Z26" s="767" t="str">
        <f>IF(【多店舗用】記入シート3!AT26="","",【多店舗用】記入シート3!AT26)</f>
        <v/>
      </c>
      <c r="AA26" s="767" t="str">
        <f>IF(【多店舗用】記入シート3!AU26="","",【多店舗用】記入シート3!AU26)</f>
        <v/>
      </c>
      <c r="AB26" s="764" t="str">
        <f>IF(B26="","",T(SUBSTITUTE(SUBSTITUTE(【多店舗用】記入シート3!AV26,"　","")," ",""))&amp;"　"&amp;T(SUBSTITUTE(SUBSTITUTE(【多店舗用】記入シート3!AW26,"　","")," ","")))</f>
        <v/>
      </c>
      <c r="AC26" s="764" t="str">
        <f>IF(B26="","",ASC(SUBSTITUTE(SUBSTITUTE(SUBSTITUTE(SUBSTITUTE(【多店舗用】記入シート3!AX26,"　","")," ",""),"ヴ","ウﾞ"),"・",""))&amp;" "&amp;ASC(SUBSTITUTE(SUBSTITUTE(SUBSTITUTE(SUBSTITUTE(【多店舗用】記入シート3!AY26,"　","")," ",""),"ヴ","ウﾞ"),"・","")))</f>
        <v/>
      </c>
      <c r="AD26" s="764" t="str">
        <f>IF(【多店舗用】記入シート3!AZ26="","",【多店舗用】記入シート3!AZ26)</f>
        <v/>
      </c>
      <c r="AE26" s="764" t="str">
        <f>IF(【多店舗用】記入シート3!BA26="","",【多店舗用】記入シート3!BA26)</f>
        <v/>
      </c>
      <c r="AF26" s="764" t="str">
        <f>IF(B26="","",T(SUBSTITUTE(SUBSTITUTE(【多店舗用】記入シート3!BB26,"　","")," ",""))&amp;"　"&amp;T(SUBSTITUTE(SUBSTITUTE(【多店舗用】記入シート3!BC26,"　","")," ","")))</f>
        <v/>
      </c>
      <c r="AG26" s="764" t="str">
        <f>IF(B26="","",ASC(SUBSTITUTE(SUBSTITUTE(SUBSTITUTE(SUBSTITUTE(【多店舗用】記入シート3!BD26,"　","")," ",""),"ヴ","ウﾞ"),"・",""))&amp;" "&amp;ASC(SUBSTITUTE(SUBSTITUTE(SUBSTITUTE(SUBSTITUTE(【多店舗用】記入シート3!BE26,"　","")," ",""),"ヴ","ウﾞ"),"・","")))</f>
        <v/>
      </c>
      <c r="AH26" s="764" t="str">
        <f>IF(【多店舗用】記入シート3!BF26="","",【多店舗用】記入シート3!BF26)</f>
        <v/>
      </c>
      <c r="AI26" s="764" t="str">
        <f>IF(【多店舗用】記入シート3!BG26="","",【多店舗用】記入シート3!BG26)</f>
        <v/>
      </c>
      <c r="AJ26" s="764" t="str">
        <f>IF(【多店舗用】記入シート3!BH26="","",【多店舗用】記入シート3!BH26)</f>
        <v/>
      </c>
      <c r="AK26" s="764" t="str">
        <f>IF(【多店舗用】記入シート3!BI26="","",【多店舗用】記入シート3!BI26)</f>
        <v/>
      </c>
      <c r="AL26" s="764" t="str">
        <f>IF(【多店舗用】記入シート3!BJ26="","",【多店舗用】記入シート3!BJ26)</f>
        <v/>
      </c>
      <c r="AM26" s="768" t="str">
        <f>IF(【多店舗用】記入シート3!BK26="","",【多店舗用】記入シート3!BK26)</f>
        <v/>
      </c>
      <c r="AN26" s="768" t="str">
        <f>IF(【多店舗用】記入シート3!BL26="","",【多店舗用】記入シート3!BL26)</f>
        <v/>
      </c>
      <c r="AO26" s="764" t="str">
        <f>IF(【多店舗用】記入シート3!BM26="","",【多店舗用】記入シート3!BM26)</f>
        <v/>
      </c>
      <c r="AP26" s="768" t="str">
        <f>IF(【多店舗用】記入シート3!BN26="","",【多店舗用】記入シート3!BN26)</f>
        <v/>
      </c>
      <c r="AQ26" s="764" t="str">
        <f>IF(【多店舗用】記入シート3!BO26="","",【多店舗用】記入シート3!BO26)</f>
        <v/>
      </c>
      <c r="AR26" s="764" t="str">
        <f>IF(【多店舗用】記入シート3!BP26="","",【多店舗用】記入シート3!BP26)</f>
        <v/>
      </c>
    </row>
    <row r="27" spans="1:44" ht="15" customHeight="1">
      <c r="A27" s="764">
        <v>19</v>
      </c>
      <c r="B27" s="764" t="str">
        <f>IF(【多店舗用】記入シート3!B27="","",DBCS(【多店舗用】記入シート3!B27))</f>
        <v/>
      </c>
      <c r="C27" s="764" t="str">
        <f>IF(【多店舗用】記入シート3!C27="","",DBCS(【多店舗用】記入シート3!C27))</f>
        <v/>
      </c>
      <c r="D27" s="764" t="str">
        <f>IF(【多店舗用】記入シート3!D27="","",ASC(【多店舗用】記入シート3!D27))</f>
        <v/>
      </c>
      <c r="E27" s="765" t="str">
        <f>IF(【多店舗用】記入シート3!E27="","",【多店舗用】記入シート3!E27)</f>
        <v/>
      </c>
      <c r="F27" s="764" t="str">
        <f>IF(【多店舗用】記入シート3!F27="","",【多店舗用】記入シート3!F27)</f>
        <v/>
      </c>
      <c r="G27" s="765" t="str">
        <f>IF(【多店舗用】記入シート3!G27="","",【多店舗用】記入シート3!G27)</f>
        <v/>
      </c>
      <c r="H27" s="764" t="str">
        <f>IF(【多店舗用】記入シート3!H27="","",SUBSTITUTE(SUBSTITUTE(SUBSTITUTE(SUBSTITUTE(SUBSTITUTE(ASC(【多店舗用】記入シート3!H27),"～","-"),"－","-"),"―","-"),"　","")," ",""))</f>
        <v/>
      </c>
      <c r="I27" s="764" t="str">
        <f>IF(B27="","",MID(T(【多店舗用】記入シート3!I27),4,LEN(T(【多店舗用】記入シート3!I27))-3)&amp;"　"&amp;SUBSTITUTE(SUBSTITUTE(SUBSTITUTE(SUBSTITUTE(T(【多店舗用】記入シート3!J27),"　","")," ",""),"―","ー"),"－","‐")&amp;"　"&amp;SUBSTITUTE(SUBSTITUTE(SUBSTITUTE(SUBSTITUTE(T(【多店舗用】記入シート3!K27),"　","")," ",""),"―","ー"),"－","‐")&amp;"　"&amp;SUBSTITUTE(SUBSTITUTE(SUBSTITUTE(SUBSTITUTE(T(【多店舗用】記入シート3!L27),"　","")," ",""),"―","ー"),"－","‐")&amp;IF(【多店舗用】記入シート3!M27="","","　"&amp;SUBSTITUTE(SUBSTITUTE(SUBSTITUTE(SUBSTITUTE(T(【多店舗用】記入シート3!M27),"　","")," ",""),"―","ー"),"－","‐")))</f>
        <v/>
      </c>
      <c r="J27" s="764" t="str">
        <f>IF(B27="","",ASC(【多店舗用】記入シート3!N27)&amp;" "&amp;ASC(SUBSTITUTE(SUBSTITUTE(SUBSTITUTE(SUBSTITUTE(SUBSTITUTE(【多店舗用】記入シート3!O27,"　","")," ",""),"ヴ","ウﾞ"),"・",""),"－","‐"))&amp;" "&amp;ASC(SUBSTITUTE(SUBSTITUTE(SUBSTITUTE(SUBSTITUTE(SUBSTITUTE(【多店舗用】記入シート3!P27,"　","")," ",""),"ヴ","ウﾞ"),"・",""),"－","‐"))&amp;IF(【多店舗用】記入シート3!Q27="",""," "&amp;ASC(SUBSTITUTE(SUBSTITUTE(SUBSTITUTE(SUBSTITUTE(SUBSTITUTE(【多店舗用】記入シート3!Q27,"　","")," ",""),"ヴ","ウﾞ"),"・",""),"－","‐"))))</f>
        <v/>
      </c>
      <c r="K27" s="764" t="str">
        <f>IF(【多店舗用】記入シート3!R27="","",【多店舗用】記入シート3!R27)</f>
        <v/>
      </c>
      <c r="L27" s="764" t="str">
        <f>IF(【多店舗用】記入シート3!S27="","",SUBSTITUTE(SUBSTITUTE(SUBSTITUTE(SUBSTITUTE(SUBSTITUTE(ASC(【多店舗用】記入シート3!S27),"～","-"),"－","-"),"―","-"),"　","")," ",""))</f>
        <v/>
      </c>
      <c r="M27" s="764" t="str">
        <f>IF(【多店舗用】記入シート3!T27="","",ASC(【多店舗用】記入シート3!T27))</f>
        <v/>
      </c>
      <c r="N27" s="764" t="str">
        <f>IF(B27="","",RIGHT("00"&amp;【多店舗用】記入シート3!U27,2)&amp;【多店舗用】記入シート3!V27&amp;RIGHT("00"&amp;【多店舗用】記入シート3!W27,2)&amp;【多店舗用】記入シート3!X27&amp;RIGHT("00"&amp;【多店舗用】記入シート3!Y27,2)&amp;【多店舗用】記入シート3!Z27&amp;RIGHT("00"&amp;【多店舗用】記入シート3!AA27,2))</f>
        <v/>
      </c>
      <c r="O27" s="764" t="str">
        <f>IF(B27="","",IF(【多店舗用】記入シート3!AB27="●",【多店舗用】記入シート3!AB$8,"")&amp;IF(【多店舗用】記入シート3!AC27="●",【多店舗用】記入シート3!AC$8,"")&amp;IF(【多店舗用】記入シート3!AD27="●",【多店舗用】記入シート3!AD$8,"")&amp;IF(【多店舗用】記入シート3!AE27="●",【多店舗用】記入シート3!AE$8,"")&amp;IF(【多店舗用】記入シート3!AF27="●",【多店舗用】記入シート3!AF$8,"")&amp;IF(【多店舗用】記入シート3!AG27="●",【多店舗用】記入シート3!AG$8,"")&amp;IF(【多店舗用】記入シート3!AH27="●",【多店舗用】記入シート3!AH$8,"")&amp;IF(【多店舗用】記入シート3!AI27="●",【多店舗用】記入シート3!AI$8,""))</f>
        <v/>
      </c>
      <c r="P27" s="764" t="str">
        <f>IF(【多店舗用】記入シート3!AJ27="","",【多店舗用】記入シート3!AJ27)</f>
        <v/>
      </c>
      <c r="Q27" s="764" t="str">
        <f>IF(【多店舗用】記入シート3!AK27="","",【多店舗用】記入シート3!AK27)</f>
        <v/>
      </c>
      <c r="R27" s="766" t="str">
        <f>IF(【多店舗用】記入シート3!AL27="","",【多店舗用】記入シート3!AL27)</f>
        <v/>
      </c>
      <c r="S27" s="766" t="str">
        <f>IF(【多店舗用】記入シート3!AM27="","",【多店舗用】記入シート3!AM27)</f>
        <v/>
      </c>
      <c r="T27" s="766" t="str">
        <f>IF(【多店舗用】記入シート3!AN27="","",【多店舗用】記入シート3!AN27)</f>
        <v/>
      </c>
      <c r="U27" s="766" t="str">
        <f>IF(【多店舗用】記入シート3!AO27="","",【多店舗用】記入シート3!AO27)</f>
        <v/>
      </c>
      <c r="V27" s="764" t="str">
        <f>IF(【多店舗用】記入シート3!AP27="","",【多店舗用】記入シート3!AP27)</f>
        <v/>
      </c>
      <c r="W27" s="764" t="str">
        <f>IF(【多店舗用】記入シート3!AQ27="","",【多店舗用】記入シート3!AQ27)</f>
        <v/>
      </c>
      <c r="X27" s="764" t="str">
        <f>IF(【多店舗用】記入シート3!AR27="","",【多店舗用】記入シート3!AR27)</f>
        <v/>
      </c>
      <c r="Y27" s="764" t="str">
        <f>IF(【多店舗用】記入シート3!AS27="","",【多店舗用】記入シート3!AS27)</f>
        <v/>
      </c>
      <c r="Z27" s="767" t="str">
        <f>IF(【多店舗用】記入シート3!AT27="","",【多店舗用】記入シート3!AT27)</f>
        <v/>
      </c>
      <c r="AA27" s="767" t="str">
        <f>IF(【多店舗用】記入シート3!AU27="","",【多店舗用】記入シート3!AU27)</f>
        <v/>
      </c>
      <c r="AB27" s="764" t="str">
        <f>IF(B27="","",T(SUBSTITUTE(SUBSTITUTE(【多店舗用】記入シート3!AV27,"　","")," ",""))&amp;"　"&amp;T(SUBSTITUTE(SUBSTITUTE(【多店舗用】記入シート3!AW27,"　","")," ","")))</f>
        <v/>
      </c>
      <c r="AC27" s="764" t="str">
        <f>IF(B27="","",ASC(SUBSTITUTE(SUBSTITUTE(SUBSTITUTE(SUBSTITUTE(【多店舗用】記入シート3!AX27,"　","")," ",""),"ヴ","ウﾞ"),"・",""))&amp;" "&amp;ASC(SUBSTITUTE(SUBSTITUTE(SUBSTITUTE(SUBSTITUTE(【多店舗用】記入シート3!AY27,"　","")," ",""),"ヴ","ウﾞ"),"・","")))</f>
        <v/>
      </c>
      <c r="AD27" s="764" t="str">
        <f>IF(【多店舗用】記入シート3!AZ27="","",【多店舗用】記入シート3!AZ27)</f>
        <v/>
      </c>
      <c r="AE27" s="764" t="str">
        <f>IF(【多店舗用】記入シート3!BA27="","",【多店舗用】記入シート3!BA27)</f>
        <v/>
      </c>
      <c r="AF27" s="764" t="str">
        <f>IF(B27="","",T(SUBSTITUTE(SUBSTITUTE(【多店舗用】記入シート3!BB27,"　","")," ",""))&amp;"　"&amp;T(SUBSTITUTE(SUBSTITUTE(【多店舗用】記入シート3!BC27,"　","")," ","")))</f>
        <v/>
      </c>
      <c r="AG27" s="764" t="str">
        <f>IF(B27="","",ASC(SUBSTITUTE(SUBSTITUTE(SUBSTITUTE(SUBSTITUTE(【多店舗用】記入シート3!BD27,"　","")," ",""),"ヴ","ウﾞ"),"・",""))&amp;" "&amp;ASC(SUBSTITUTE(SUBSTITUTE(SUBSTITUTE(SUBSTITUTE(【多店舗用】記入シート3!BE27,"　","")," ",""),"ヴ","ウﾞ"),"・","")))</f>
        <v/>
      </c>
      <c r="AH27" s="764" t="str">
        <f>IF(【多店舗用】記入シート3!BF27="","",【多店舗用】記入シート3!BF27)</f>
        <v/>
      </c>
      <c r="AI27" s="764" t="str">
        <f>IF(【多店舗用】記入シート3!BG27="","",【多店舗用】記入シート3!BG27)</f>
        <v/>
      </c>
      <c r="AJ27" s="764" t="str">
        <f>IF(【多店舗用】記入シート3!BH27="","",【多店舗用】記入シート3!BH27)</f>
        <v/>
      </c>
      <c r="AK27" s="764" t="str">
        <f>IF(【多店舗用】記入シート3!BI27="","",【多店舗用】記入シート3!BI27)</f>
        <v/>
      </c>
      <c r="AL27" s="764" t="str">
        <f>IF(【多店舗用】記入シート3!BJ27="","",【多店舗用】記入シート3!BJ27)</f>
        <v/>
      </c>
      <c r="AM27" s="768" t="str">
        <f>IF(【多店舗用】記入シート3!BK27="","",【多店舗用】記入シート3!BK27)</f>
        <v/>
      </c>
      <c r="AN27" s="768" t="str">
        <f>IF(【多店舗用】記入シート3!BL27="","",【多店舗用】記入シート3!BL27)</f>
        <v/>
      </c>
      <c r="AO27" s="764" t="str">
        <f>IF(【多店舗用】記入シート3!BM27="","",【多店舗用】記入シート3!BM27)</f>
        <v/>
      </c>
      <c r="AP27" s="768" t="str">
        <f>IF(【多店舗用】記入シート3!BN27="","",【多店舗用】記入シート3!BN27)</f>
        <v/>
      </c>
      <c r="AQ27" s="764" t="str">
        <f>IF(【多店舗用】記入シート3!BO27="","",【多店舗用】記入シート3!BO27)</f>
        <v/>
      </c>
      <c r="AR27" s="764" t="str">
        <f>IF(【多店舗用】記入シート3!BP27="","",【多店舗用】記入シート3!BP27)</f>
        <v/>
      </c>
    </row>
    <row r="28" spans="1:44" ht="15" customHeight="1">
      <c r="A28" s="764">
        <v>20</v>
      </c>
      <c r="B28" s="764" t="str">
        <f>IF(【多店舗用】記入シート3!B28="","",DBCS(【多店舗用】記入シート3!B28))</f>
        <v/>
      </c>
      <c r="C28" s="764" t="str">
        <f>IF(【多店舗用】記入シート3!C28="","",DBCS(【多店舗用】記入シート3!C28))</f>
        <v/>
      </c>
      <c r="D28" s="764" t="str">
        <f>IF(【多店舗用】記入シート3!D28="","",ASC(【多店舗用】記入シート3!D28))</f>
        <v/>
      </c>
      <c r="E28" s="765" t="str">
        <f>IF(【多店舗用】記入シート3!E28="","",【多店舗用】記入シート3!E28)</f>
        <v/>
      </c>
      <c r="F28" s="764" t="str">
        <f>IF(【多店舗用】記入シート3!F28="","",【多店舗用】記入シート3!F28)</f>
        <v/>
      </c>
      <c r="G28" s="765" t="str">
        <f>IF(【多店舗用】記入シート3!G28="","",【多店舗用】記入シート3!G28)</f>
        <v/>
      </c>
      <c r="H28" s="764" t="str">
        <f>IF(【多店舗用】記入シート3!H28="","",SUBSTITUTE(SUBSTITUTE(SUBSTITUTE(SUBSTITUTE(SUBSTITUTE(ASC(【多店舗用】記入シート3!H28),"～","-"),"－","-"),"―","-"),"　","")," ",""))</f>
        <v/>
      </c>
      <c r="I28" s="764" t="str">
        <f>IF(B28="","",MID(T(【多店舗用】記入シート3!I28),4,LEN(T(【多店舗用】記入シート3!I28))-3)&amp;"　"&amp;SUBSTITUTE(SUBSTITUTE(SUBSTITUTE(SUBSTITUTE(T(【多店舗用】記入シート3!J28),"　","")," ",""),"―","ー"),"－","‐")&amp;"　"&amp;SUBSTITUTE(SUBSTITUTE(SUBSTITUTE(SUBSTITUTE(T(【多店舗用】記入シート3!K28),"　","")," ",""),"―","ー"),"－","‐")&amp;"　"&amp;SUBSTITUTE(SUBSTITUTE(SUBSTITUTE(SUBSTITUTE(T(【多店舗用】記入シート3!L28),"　","")," ",""),"―","ー"),"－","‐")&amp;IF(【多店舗用】記入シート3!M28="","","　"&amp;SUBSTITUTE(SUBSTITUTE(SUBSTITUTE(SUBSTITUTE(T(【多店舗用】記入シート3!M28),"　","")," ",""),"―","ー"),"－","‐")))</f>
        <v/>
      </c>
      <c r="J28" s="764" t="str">
        <f>IF(B28="","",ASC(【多店舗用】記入シート3!N28)&amp;" "&amp;ASC(SUBSTITUTE(SUBSTITUTE(SUBSTITUTE(SUBSTITUTE(SUBSTITUTE(【多店舗用】記入シート3!O28,"　","")," ",""),"ヴ","ウﾞ"),"・",""),"－","‐"))&amp;" "&amp;ASC(SUBSTITUTE(SUBSTITUTE(SUBSTITUTE(SUBSTITUTE(SUBSTITUTE(【多店舗用】記入シート3!P28,"　","")," ",""),"ヴ","ウﾞ"),"・",""),"－","‐"))&amp;IF(【多店舗用】記入シート3!Q28="",""," "&amp;ASC(SUBSTITUTE(SUBSTITUTE(SUBSTITUTE(SUBSTITUTE(SUBSTITUTE(【多店舗用】記入シート3!Q28,"　","")," ",""),"ヴ","ウﾞ"),"・",""),"－","‐"))))</f>
        <v/>
      </c>
      <c r="K28" s="764" t="str">
        <f>IF(【多店舗用】記入シート3!R28="","",【多店舗用】記入シート3!R28)</f>
        <v/>
      </c>
      <c r="L28" s="764" t="str">
        <f>IF(【多店舗用】記入シート3!S28="","",SUBSTITUTE(SUBSTITUTE(SUBSTITUTE(SUBSTITUTE(SUBSTITUTE(ASC(【多店舗用】記入シート3!S28),"～","-"),"－","-"),"―","-"),"　","")," ",""))</f>
        <v/>
      </c>
      <c r="M28" s="764" t="str">
        <f>IF(【多店舗用】記入シート3!T28="","",ASC(【多店舗用】記入シート3!T28))</f>
        <v/>
      </c>
      <c r="N28" s="764" t="str">
        <f>IF(B28="","",RIGHT("00"&amp;【多店舗用】記入シート3!U28,2)&amp;【多店舗用】記入シート3!V28&amp;RIGHT("00"&amp;【多店舗用】記入シート3!W28,2)&amp;【多店舗用】記入シート3!X28&amp;RIGHT("00"&amp;【多店舗用】記入シート3!Y28,2)&amp;【多店舗用】記入シート3!Z28&amp;RIGHT("00"&amp;【多店舗用】記入シート3!AA28,2))</f>
        <v/>
      </c>
      <c r="O28" s="764" t="str">
        <f>IF(B28="","",IF(【多店舗用】記入シート3!AB28="●",【多店舗用】記入シート3!AB$8,"")&amp;IF(【多店舗用】記入シート3!AC28="●",【多店舗用】記入シート3!AC$8,"")&amp;IF(【多店舗用】記入シート3!AD28="●",【多店舗用】記入シート3!AD$8,"")&amp;IF(【多店舗用】記入シート3!AE28="●",【多店舗用】記入シート3!AE$8,"")&amp;IF(【多店舗用】記入シート3!AF28="●",【多店舗用】記入シート3!AF$8,"")&amp;IF(【多店舗用】記入シート3!AG28="●",【多店舗用】記入シート3!AG$8,"")&amp;IF(【多店舗用】記入シート3!AH28="●",【多店舗用】記入シート3!AH$8,"")&amp;IF(【多店舗用】記入シート3!AI28="●",【多店舗用】記入シート3!AI$8,""))</f>
        <v/>
      </c>
      <c r="P28" s="764" t="str">
        <f>IF(【多店舗用】記入シート3!AJ28="","",【多店舗用】記入シート3!AJ28)</f>
        <v/>
      </c>
      <c r="Q28" s="764" t="str">
        <f>IF(【多店舗用】記入シート3!AK28="","",【多店舗用】記入シート3!AK28)</f>
        <v/>
      </c>
      <c r="R28" s="766" t="str">
        <f>IF(【多店舗用】記入シート3!AL28="","",【多店舗用】記入シート3!AL28)</f>
        <v/>
      </c>
      <c r="S28" s="766" t="str">
        <f>IF(【多店舗用】記入シート3!AM28="","",【多店舗用】記入シート3!AM28)</f>
        <v/>
      </c>
      <c r="T28" s="766" t="str">
        <f>IF(【多店舗用】記入シート3!AN28="","",【多店舗用】記入シート3!AN28)</f>
        <v/>
      </c>
      <c r="U28" s="766" t="str">
        <f>IF(【多店舗用】記入シート3!AO28="","",【多店舗用】記入シート3!AO28)</f>
        <v/>
      </c>
      <c r="V28" s="764" t="str">
        <f>IF(【多店舗用】記入シート3!AP28="","",【多店舗用】記入シート3!AP28)</f>
        <v/>
      </c>
      <c r="W28" s="764" t="str">
        <f>IF(【多店舗用】記入シート3!AQ28="","",【多店舗用】記入シート3!AQ28)</f>
        <v/>
      </c>
      <c r="X28" s="764" t="str">
        <f>IF(【多店舗用】記入シート3!AR28="","",【多店舗用】記入シート3!AR28)</f>
        <v/>
      </c>
      <c r="Y28" s="764" t="str">
        <f>IF(【多店舗用】記入シート3!AS28="","",【多店舗用】記入シート3!AS28)</f>
        <v/>
      </c>
      <c r="Z28" s="767" t="str">
        <f>IF(【多店舗用】記入シート3!AT28="","",【多店舗用】記入シート3!AT28)</f>
        <v/>
      </c>
      <c r="AA28" s="767" t="str">
        <f>IF(【多店舗用】記入シート3!AU28="","",【多店舗用】記入シート3!AU28)</f>
        <v/>
      </c>
      <c r="AB28" s="764" t="str">
        <f>IF(B28="","",T(SUBSTITUTE(SUBSTITUTE(【多店舗用】記入シート3!AV28,"　","")," ",""))&amp;"　"&amp;T(SUBSTITUTE(SUBSTITUTE(【多店舗用】記入シート3!AW28,"　","")," ","")))</f>
        <v/>
      </c>
      <c r="AC28" s="764" t="str">
        <f>IF(B28="","",ASC(SUBSTITUTE(SUBSTITUTE(SUBSTITUTE(SUBSTITUTE(【多店舗用】記入シート3!AX28,"　","")," ",""),"ヴ","ウﾞ"),"・",""))&amp;" "&amp;ASC(SUBSTITUTE(SUBSTITUTE(SUBSTITUTE(SUBSTITUTE(【多店舗用】記入シート3!AY28,"　","")," ",""),"ヴ","ウﾞ"),"・","")))</f>
        <v/>
      </c>
      <c r="AD28" s="764" t="str">
        <f>IF(【多店舗用】記入シート3!AZ28="","",【多店舗用】記入シート3!AZ28)</f>
        <v/>
      </c>
      <c r="AE28" s="764" t="str">
        <f>IF(【多店舗用】記入シート3!BA28="","",【多店舗用】記入シート3!BA28)</f>
        <v/>
      </c>
      <c r="AF28" s="764" t="str">
        <f>IF(B28="","",T(SUBSTITUTE(SUBSTITUTE(【多店舗用】記入シート3!BB28,"　","")," ",""))&amp;"　"&amp;T(SUBSTITUTE(SUBSTITUTE(【多店舗用】記入シート3!BC28,"　","")," ","")))</f>
        <v/>
      </c>
      <c r="AG28" s="764" t="str">
        <f>IF(B28="","",ASC(SUBSTITUTE(SUBSTITUTE(SUBSTITUTE(SUBSTITUTE(【多店舗用】記入シート3!BD28,"　","")," ",""),"ヴ","ウﾞ"),"・",""))&amp;" "&amp;ASC(SUBSTITUTE(SUBSTITUTE(SUBSTITUTE(SUBSTITUTE(【多店舗用】記入シート3!BE28,"　","")," ",""),"ヴ","ウﾞ"),"・","")))</f>
        <v/>
      </c>
      <c r="AH28" s="764" t="str">
        <f>IF(【多店舗用】記入シート3!BF28="","",【多店舗用】記入シート3!BF28)</f>
        <v/>
      </c>
      <c r="AI28" s="764" t="str">
        <f>IF(【多店舗用】記入シート3!BG28="","",【多店舗用】記入シート3!BG28)</f>
        <v/>
      </c>
      <c r="AJ28" s="764" t="str">
        <f>IF(【多店舗用】記入シート3!BH28="","",【多店舗用】記入シート3!BH28)</f>
        <v/>
      </c>
      <c r="AK28" s="764" t="str">
        <f>IF(【多店舗用】記入シート3!BI28="","",【多店舗用】記入シート3!BI28)</f>
        <v/>
      </c>
      <c r="AL28" s="764" t="str">
        <f>IF(【多店舗用】記入シート3!BJ28="","",【多店舗用】記入シート3!BJ28)</f>
        <v/>
      </c>
      <c r="AM28" s="768" t="str">
        <f>IF(【多店舗用】記入シート3!BK28="","",【多店舗用】記入シート3!BK28)</f>
        <v/>
      </c>
      <c r="AN28" s="768" t="str">
        <f>IF(【多店舗用】記入シート3!BL28="","",【多店舗用】記入シート3!BL28)</f>
        <v/>
      </c>
      <c r="AO28" s="764" t="str">
        <f>IF(【多店舗用】記入シート3!BM28="","",【多店舗用】記入シート3!BM28)</f>
        <v/>
      </c>
      <c r="AP28" s="768" t="str">
        <f>IF(【多店舗用】記入シート3!BN28="","",【多店舗用】記入シート3!BN28)</f>
        <v/>
      </c>
      <c r="AQ28" s="764" t="str">
        <f>IF(【多店舗用】記入シート3!BO28="","",【多店舗用】記入シート3!BO28)</f>
        <v/>
      </c>
      <c r="AR28" s="764" t="str">
        <f>IF(【多店舗用】記入シート3!BP28="","",【多店舗用】記入シート3!BP28)</f>
        <v/>
      </c>
    </row>
    <row r="29" spans="1:44" ht="15" customHeight="1">
      <c r="A29" s="764">
        <v>21</v>
      </c>
      <c r="B29" s="764" t="str">
        <f>IF(【多店舗用】記入シート3!B29="","",DBCS(【多店舗用】記入シート3!B29))</f>
        <v/>
      </c>
      <c r="C29" s="764" t="str">
        <f>IF(【多店舗用】記入シート3!C29="","",DBCS(【多店舗用】記入シート3!C29))</f>
        <v/>
      </c>
      <c r="D29" s="764" t="str">
        <f>IF(【多店舗用】記入シート3!D29="","",ASC(【多店舗用】記入シート3!D29))</f>
        <v/>
      </c>
      <c r="E29" s="765" t="str">
        <f>IF(【多店舗用】記入シート3!E29="","",【多店舗用】記入シート3!E29)</f>
        <v/>
      </c>
      <c r="F29" s="764" t="str">
        <f>IF(【多店舗用】記入シート3!F29="","",【多店舗用】記入シート3!F29)</f>
        <v/>
      </c>
      <c r="G29" s="765" t="str">
        <f>IF(【多店舗用】記入シート3!G29="","",【多店舗用】記入シート3!G29)</f>
        <v/>
      </c>
      <c r="H29" s="764" t="str">
        <f>IF(【多店舗用】記入シート3!H29="","",SUBSTITUTE(SUBSTITUTE(SUBSTITUTE(SUBSTITUTE(SUBSTITUTE(ASC(【多店舗用】記入シート3!H29),"～","-"),"－","-"),"―","-"),"　","")," ",""))</f>
        <v/>
      </c>
      <c r="I29" s="764" t="str">
        <f>IF(B29="","",MID(T(【多店舗用】記入シート3!I29),4,LEN(T(【多店舗用】記入シート3!I29))-3)&amp;"　"&amp;SUBSTITUTE(SUBSTITUTE(SUBSTITUTE(SUBSTITUTE(T(【多店舗用】記入シート3!J29),"　","")," ",""),"―","ー"),"－","‐")&amp;"　"&amp;SUBSTITUTE(SUBSTITUTE(SUBSTITUTE(SUBSTITUTE(T(【多店舗用】記入シート3!K29),"　","")," ",""),"―","ー"),"－","‐")&amp;"　"&amp;SUBSTITUTE(SUBSTITUTE(SUBSTITUTE(SUBSTITUTE(T(【多店舗用】記入シート3!L29),"　","")," ",""),"―","ー"),"－","‐")&amp;IF(【多店舗用】記入シート3!M29="","","　"&amp;SUBSTITUTE(SUBSTITUTE(SUBSTITUTE(SUBSTITUTE(T(【多店舗用】記入シート3!M29),"　","")," ",""),"―","ー"),"－","‐")))</f>
        <v/>
      </c>
      <c r="J29" s="764" t="str">
        <f>IF(B29="","",ASC(【多店舗用】記入シート3!N29)&amp;" "&amp;ASC(SUBSTITUTE(SUBSTITUTE(SUBSTITUTE(SUBSTITUTE(SUBSTITUTE(【多店舗用】記入シート3!O29,"　","")," ",""),"ヴ","ウﾞ"),"・",""),"－","‐"))&amp;" "&amp;ASC(SUBSTITUTE(SUBSTITUTE(SUBSTITUTE(SUBSTITUTE(SUBSTITUTE(【多店舗用】記入シート3!P29,"　","")," ",""),"ヴ","ウﾞ"),"・",""),"－","‐"))&amp;IF(【多店舗用】記入シート3!Q29="",""," "&amp;ASC(SUBSTITUTE(SUBSTITUTE(SUBSTITUTE(SUBSTITUTE(SUBSTITUTE(【多店舗用】記入シート3!Q29,"　","")," ",""),"ヴ","ウﾞ"),"・",""),"－","‐"))))</f>
        <v/>
      </c>
      <c r="K29" s="764" t="str">
        <f>IF(【多店舗用】記入シート3!R29="","",【多店舗用】記入シート3!R29)</f>
        <v/>
      </c>
      <c r="L29" s="764" t="str">
        <f>IF(【多店舗用】記入シート3!S29="","",SUBSTITUTE(SUBSTITUTE(SUBSTITUTE(SUBSTITUTE(SUBSTITUTE(ASC(【多店舗用】記入シート3!S29),"～","-"),"－","-"),"―","-"),"　","")," ",""))</f>
        <v/>
      </c>
      <c r="M29" s="764" t="str">
        <f>IF(【多店舗用】記入シート3!T29="","",ASC(【多店舗用】記入シート3!T29))</f>
        <v/>
      </c>
      <c r="N29" s="764" t="str">
        <f>IF(B29="","",RIGHT("00"&amp;【多店舗用】記入シート3!U29,2)&amp;【多店舗用】記入シート3!V29&amp;RIGHT("00"&amp;【多店舗用】記入シート3!W29,2)&amp;【多店舗用】記入シート3!X29&amp;RIGHT("00"&amp;【多店舗用】記入シート3!Y29,2)&amp;【多店舗用】記入シート3!Z29&amp;RIGHT("00"&amp;【多店舗用】記入シート3!AA29,2))</f>
        <v/>
      </c>
      <c r="O29" s="764" t="str">
        <f>IF(B29="","",IF(【多店舗用】記入シート3!AB29="●",【多店舗用】記入シート3!AB$8,"")&amp;IF(【多店舗用】記入シート3!AC29="●",【多店舗用】記入シート3!AC$8,"")&amp;IF(【多店舗用】記入シート3!AD29="●",【多店舗用】記入シート3!AD$8,"")&amp;IF(【多店舗用】記入シート3!AE29="●",【多店舗用】記入シート3!AE$8,"")&amp;IF(【多店舗用】記入シート3!AF29="●",【多店舗用】記入シート3!AF$8,"")&amp;IF(【多店舗用】記入シート3!AG29="●",【多店舗用】記入シート3!AG$8,"")&amp;IF(【多店舗用】記入シート3!AH29="●",【多店舗用】記入シート3!AH$8,"")&amp;IF(【多店舗用】記入シート3!AI29="●",【多店舗用】記入シート3!AI$8,""))</f>
        <v/>
      </c>
      <c r="P29" s="764" t="str">
        <f>IF(【多店舗用】記入シート3!AJ29="","",【多店舗用】記入シート3!AJ29)</f>
        <v/>
      </c>
      <c r="Q29" s="764" t="str">
        <f>IF(【多店舗用】記入シート3!AK29="","",【多店舗用】記入シート3!AK29)</f>
        <v/>
      </c>
      <c r="R29" s="766" t="str">
        <f>IF(【多店舗用】記入シート3!AL29="","",【多店舗用】記入シート3!AL29)</f>
        <v/>
      </c>
      <c r="S29" s="766" t="str">
        <f>IF(【多店舗用】記入シート3!AM29="","",【多店舗用】記入シート3!AM29)</f>
        <v/>
      </c>
      <c r="T29" s="766" t="str">
        <f>IF(【多店舗用】記入シート3!AN29="","",【多店舗用】記入シート3!AN29)</f>
        <v/>
      </c>
      <c r="U29" s="766" t="str">
        <f>IF(【多店舗用】記入シート3!AO29="","",【多店舗用】記入シート3!AO29)</f>
        <v/>
      </c>
      <c r="V29" s="764" t="str">
        <f>IF(【多店舗用】記入シート3!AP29="","",【多店舗用】記入シート3!AP29)</f>
        <v/>
      </c>
      <c r="W29" s="764" t="str">
        <f>IF(【多店舗用】記入シート3!AQ29="","",【多店舗用】記入シート3!AQ29)</f>
        <v/>
      </c>
      <c r="X29" s="764" t="str">
        <f>IF(【多店舗用】記入シート3!AR29="","",【多店舗用】記入シート3!AR29)</f>
        <v/>
      </c>
      <c r="Y29" s="764" t="str">
        <f>IF(【多店舗用】記入シート3!AS29="","",【多店舗用】記入シート3!AS29)</f>
        <v/>
      </c>
      <c r="Z29" s="767" t="str">
        <f>IF(【多店舗用】記入シート3!AT29="","",【多店舗用】記入シート3!AT29)</f>
        <v/>
      </c>
      <c r="AA29" s="767" t="str">
        <f>IF(【多店舗用】記入シート3!AU29="","",【多店舗用】記入シート3!AU29)</f>
        <v/>
      </c>
      <c r="AB29" s="764" t="str">
        <f>IF(B29="","",T(SUBSTITUTE(SUBSTITUTE(【多店舗用】記入シート3!AV29,"　","")," ",""))&amp;"　"&amp;T(SUBSTITUTE(SUBSTITUTE(【多店舗用】記入シート3!AW29,"　","")," ","")))</f>
        <v/>
      </c>
      <c r="AC29" s="764" t="str">
        <f>IF(B29="","",ASC(SUBSTITUTE(SUBSTITUTE(SUBSTITUTE(SUBSTITUTE(【多店舗用】記入シート3!AX29,"　","")," ",""),"ヴ","ウﾞ"),"・",""))&amp;" "&amp;ASC(SUBSTITUTE(SUBSTITUTE(SUBSTITUTE(SUBSTITUTE(【多店舗用】記入シート3!AY29,"　","")," ",""),"ヴ","ウﾞ"),"・","")))</f>
        <v/>
      </c>
      <c r="AD29" s="764" t="str">
        <f>IF(【多店舗用】記入シート3!AZ29="","",【多店舗用】記入シート3!AZ29)</f>
        <v/>
      </c>
      <c r="AE29" s="764" t="str">
        <f>IF(【多店舗用】記入シート3!BA29="","",【多店舗用】記入シート3!BA29)</f>
        <v/>
      </c>
      <c r="AF29" s="764" t="str">
        <f>IF(B29="","",T(SUBSTITUTE(SUBSTITUTE(【多店舗用】記入シート3!BB29,"　","")," ",""))&amp;"　"&amp;T(SUBSTITUTE(SUBSTITUTE(【多店舗用】記入シート3!BC29,"　","")," ","")))</f>
        <v/>
      </c>
      <c r="AG29" s="764" t="str">
        <f>IF(B29="","",ASC(SUBSTITUTE(SUBSTITUTE(SUBSTITUTE(SUBSTITUTE(【多店舗用】記入シート3!BD29,"　","")," ",""),"ヴ","ウﾞ"),"・",""))&amp;" "&amp;ASC(SUBSTITUTE(SUBSTITUTE(SUBSTITUTE(SUBSTITUTE(【多店舗用】記入シート3!BE29,"　","")," ",""),"ヴ","ウﾞ"),"・","")))</f>
        <v/>
      </c>
      <c r="AH29" s="764" t="str">
        <f>IF(【多店舗用】記入シート3!BF29="","",【多店舗用】記入シート3!BF29)</f>
        <v/>
      </c>
      <c r="AI29" s="764" t="str">
        <f>IF(【多店舗用】記入シート3!BG29="","",【多店舗用】記入シート3!BG29)</f>
        <v/>
      </c>
      <c r="AJ29" s="764" t="str">
        <f>IF(【多店舗用】記入シート3!BH29="","",【多店舗用】記入シート3!BH29)</f>
        <v/>
      </c>
      <c r="AK29" s="764" t="str">
        <f>IF(【多店舗用】記入シート3!BI29="","",【多店舗用】記入シート3!BI29)</f>
        <v/>
      </c>
      <c r="AL29" s="764" t="str">
        <f>IF(【多店舗用】記入シート3!BJ29="","",【多店舗用】記入シート3!BJ29)</f>
        <v/>
      </c>
      <c r="AM29" s="768" t="str">
        <f>IF(【多店舗用】記入シート3!BK29="","",【多店舗用】記入シート3!BK29)</f>
        <v/>
      </c>
      <c r="AN29" s="768" t="str">
        <f>IF(【多店舗用】記入シート3!BL29="","",【多店舗用】記入シート3!BL29)</f>
        <v/>
      </c>
      <c r="AO29" s="764" t="str">
        <f>IF(【多店舗用】記入シート3!BM29="","",【多店舗用】記入シート3!BM29)</f>
        <v/>
      </c>
      <c r="AP29" s="768" t="str">
        <f>IF(【多店舗用】記入シート3!BN29="","",【多店舗用】記入シート3!BN29)</f>
        <v/>
      </c>
      <c r="AQ29" s="764" t="str">
        <f>IF(【多店舗用】記入シート3!BO29="","",【多店舗用】記入シート3!BO29)</f>
        <v/>
      </c>
      <c r="AR29" s="764" t="str">
        <f>IF(【多店舗用】記入シート3!BP29="","",【多店舗用】記入シート3!BP29)</f>
        <v/>
      </c>
    </row>
    <row r="30" spans="1:44" ht="15" customHeight="1">
      <c r="A30" s="764">
        <v>22</v>
      </c>
      <c r="B30" s="764" t="str">
        <f>IF(【多店舗用】記入シート3!B30="","",DBCS(【多店舗用】記入シート3!B30))</f>
        <v/>
      </c>
      <c r="C30" s="764" t="str">
        <f>IF(【多店舗用】記入シート3!C30="","",DBCS(【多店舗用】記入シート3!C30))</f>
        <v/>
      </c>
      <c r="D30" s="764" t="str">
        <f>IF(【多店舗用】記入シート3!D30="","",ASC(【多店舗用】記入シート3!D30))</f>
        <v/>
      </c>
      <c r="E30" s="765" t="str">
        <f>IF(【多店舗用】記入シート3!E30="","",【多店舗用】記入シート3!E30)</f>
        <v/>
      </c>
      <c r="F30" s="764" t="str">
        <f>IF(【多店舗用】記入シート3!F30="","",【多店舗用】記入シート3!F30)</f>
        <v/>
      </c>
      <c r="G30" s="765" t="str">
        <f>IF(【多店舗用】記入シート3!G30="","",【多店舗用】記入シート3!G30)</f>
        <v/>
      </c>
      <c r="H30" s="764" t="str">
        <f>IF(【多店舗用】記入シート3!H30="","",SUBSTITUTE(SUBSTITUTE(SUBSTITUTE(SUBSTITUTE(SUBSTITUTE(ASC(【多店舗用】記入シート3!H30),"～","-"),"－","-"),"―","-"),"　","")," ",""))</f>
        <v/>
      </c>
      <c r="I30" s="764" t="str">
        <f>IF(B30="","",MID(T(【多店舗用】記入シート3!I30),4,LEN(T(【多店舗用】記入シート3!I30))-3)&amp;"　"&amp;SUBSTITUTE(SUBSTITUTE(SUBSTITUTE(SUBSTITUTE(T(【多店舗用】記入シート3!J30),"　","")," ",""),"―","ー"),"－","‐")&amp;"　"&amp;SUBSTITUTE(SUBSTITUTE(SUBSTITUTE(SUBSTITUTE(T(【多店舗用】記入シート3!K30),"　","")," ",""),"―","ー"),"－","‐")&amp;"　"&amp;SUBSTITUTE(SUBSTITUTE(SUBSTITUTE(SUBSTITUTE(T(【多店舗用】記入シート3!L30),"　","")," ",""),"―","ー"),"－","‐")&amp;IF(【多店舗用】記入シート3!M30="","","　"&amp;SUBSTITUTE(SUBSTITUTE(SUBSTITUTE(SUBSTITUTE(T(【多店舗用】記入シート3!M30),"　","")," ",""),"―","ー"),"－","‐")))</f>
        <v/>
      </c>
      <c r="J30" s="764" t="str">
        <f>IF(B30="","",ASC(【多店舗用】記入シート3!N30)&amp;" "&amp;ASC(SUBSTITUTE(SUBSTITUTE(SUBSTITUTE(SUBSTITUTE(SUBSTITUTE(【多店舗用】記入シート3!O30,"　","")," ",""),"ヴ","ウﾞ"),"・",""),"－","‐"))&amp;" "&amp;ASC(SUBSTITUTE(SUBSTITUTE(SUBSTITUTE(SUBSTITUTE(SUBSTITUTE(【多店舗用】記入シート3!P30,"　","")," ",""),"ヴ","ウﾞ"),"・",""),"－","‐"))&amp;IF(【多店舗用】記入シート3!Q30="",""," "&amp;ASC(SUBSTITUTE(SUBSTITUTE(SUBSTITUTE(SUBSTITUTE(SUBSTITUTE(【多店舗用】記入シート3!Q30,"　","")," ",""),"ヴ","ウﾞ"),"・",""),"－","‐"))))</f>
        <v/>
      </c>
      <c r="K30" s="764" t="str">
        <f>IF(【多店舗用】記入シート3!R30="","",【多店舗用】記入シート3!R30)</f>
        <v/>
      </c>
      <c r="L30" s="764" t="str">
        <f>IF(【多店舗用】記入シート3!S30="","",SUBSTITUTE(SUBSTITUTE(SUBSTITUTE(SUBSTITUTE(SUBSTITUTE(ASC(【多店舗用】記入シート3!S30),"～","-"),"－","-"),"―","-"),"　","")," ",""))</f>
        <v/>
      </c>
      <c r="M30" s="764" t="str">
        <f>IF(【多店舗用】記入シート3!T30="","",ASC(【多店舗用】記入シート3!T30))</f>
        <v/>
      </c>
      <c r="N30" s="764" t="str">
        <f>IF(B30="","",RIGHT("00"&amp;【多店舗用】記入シート3!U30,2)&amp;【多店舗用】記入シート3!V30&amp;RIGHT("00"&amp;【多店舗用】記入シート3!W30,2)&amp;【多店舗用】記入シート3!X30&amp;RIGHT("00"&amp;【多店舗用】記入シート3!Y30,2)&amp;【多店舗用】記入シート3!Z30&amp;RIGHT("00"&amp;【多店舗用】記入シート3!AA30,2))</f>
        <v/>
      </c>
      <c r="O30" s="764" t="str">
        <f>IF(B30="","",IF(【多店舗用】記入シート3!AB30="●",【多店舗用】記入シート3!AB$8,"")&amp;IF(【多店舗用】記入シート3!AC30="●",【多店舗用】記入シート3!AC$8,"")&amp;IF(【多店舗用】記入シート3!AD30="●",【多店舗用】記入シート3!AD$8,"")&amp;IF(【多店舗用】記入シート3!AE30="●",【多店舗用】記入シート3!AE$8,"")&amp;IF(【多店舗用】記入シート3!AF30="●",【多店舗用】記入シート3!AF$8,"")&amp;IF(【多店舗用】記入シート3!AG30="●",【多店舗用】記入シート3!AG$8,"")&amp;IF(【多店舗用】記入シート3!AH30="●",【多店舗用】記入シート3!AH$8,"")&amp;IF(【多店舗用】記入シート3!AI30="●",【多店舗用】記入シート3!AI$8,""))</f>
        <v/>
      </c>
      <c r="P30" s="764" t="str">
        <f>IF(【多店舗用】記入シート3!AJ30="","",【多店舗用】記入シート3!AJ30)</f>
        <v/>
      </c>
      <c r="Q30" s="764" t="str">
        <f>IF(【多店舗用】記入シート3!AK30="","",【多店舗用】記入シート3!AK30)</f>
        <v/>
      </c>
      <c r="R30" s="766" t="str">
        <f>IF(【多店舗用】記入シート3!AL30="","",【多店舗用】記入シート3!AL30)</f>
        <v/>
      </c>
      <c r="S30" s="766" t="str">
        <f>IF(【多店舗用】記入シート3!AM30="","",【多店舗用】記入シート3!AM30)</f>
        <v/>
      </c>
      <c r="T30" s="766" t="str">
        <f>IF(【多店舗用】記入シート3!AN30="","",【多店舗用】記入シート3!AN30)</f>
        <v/>
      </c>
      <c r="U30" s="766" t="str">
        <f>IF(【多店舗用】記入シート3!AO30="","",【多店舗用】記入シート3!AO30)</f>
        <v/>
      </c>
      <c r="V30" s="764" t="str">
        <f>IF(【多店舗用】記入シート3!AP30="","",【多店舗用】記入シート3!AP30)</f>
        <v/>
      </c>
      <c r="W30" s="764" t="str">
        <f>IF(【多店舗用】記入シート3!AQ30="","",【多店舗用】記入シート3!AQ30)</f>
        <v/>
      </c>
      <c r="X30" s="764" t="str">
        <f>IF(【多店舗用】記入シート3!AR30="","",【多店舗用】記入シート3!AR30)</f>
        <v/>
      </c>
      <c r="Y30" s="764" t="str">
        <f>IF(【多店舗用】記入シート3!AS30="","",【多店舗用】記入シート3!AS30)</f>
        <v/>
      </c>
      <c r="Z30" s="767" t="str">
        <f>IF(【多店舗用】記入シート3!AT30="","",【多店舗用】記入シート3!AT30)</f>
        <v/>
      </c>
      <c r="AA30" s="767" t="str">
        <f>IF(【多店舗用】記入シート3!AU30="","",【多店舗用】記入シート3!AU30)</f>
        <v/>
      </c>
      <c r="AB30" s="764" t="str">
        <f>IF(B30="","",T(SUBSTITUTE(SUBSTITUTE(【多店舗用】記入シート3!AV30,"　","")," ",""))&amp;"　"&amp;T(SUBSTITUTE(SUBSTITUTE(【多店舗用】記入シート3!AW30,"　","")," ","")))</f>
        <v/>
      </c>
      <c r="AC30" s="764" t="str">
        <f>IF(B30="","",ASC(SUBSTITUTE(SUBSTITUTE(SUBSTITUTE(SUBSTITUTE(【多店舗用】記入シート3!AX30,"　","")," ",""),"ヴ","ウﾞ"),"・",""))&amp;" "&amp;ASC(SUBSTITUTE(SUBSTITUTE(SUBSTITUTE(SUBSTITUTE(【多店舗用】記入シート3!AY30,"　","")," ",""),"ヴ","ウﾞ"),"・","")))</f>
        <v/>
      </c>
      <c r="AD30" s="764" t="str">
        <f>IF(【多店舗用】記入シート3!AZ30="","",【多店舗用】記入シート3!AZ30)</f>
        <v/>
      </c>
      <c r="AE30" s="764" t="str">
        <f>IF(【多店舗用】記入シート3!BA30="","",【多店舗用】記入シート3!BA30)</f>
        <v/>
      </c>
      <c r="AF30" s="764" t="str">
        <f>IF(B30="","",T(SUBSTITUTE(SUBSTITUTE(【多店舗用】記入シート3!BB30,"　","")," ",""))&amp;"　"&amp;T(SUBSTITUTE(SUBSTITUTE(【多店舗用】記入シート3!BC30,"　","")," ","")))</f>
        <v/>
      </c>
      <c r="AG30" s="764" t="str">
        <f>IF(B30="","",ASC(SUBSTITUTE(SUBSTITUTE(SUBSTITUTE(SUBSTITUTE(【多店舗用】記入シート3!BD30,"　","")," ",""),"ヴ","ウﾞ"),"・",""))&amp;" "&amp;ASC(SUBSTITUTE(SUBSTITUTE(SUBSTITUTE(SUBSTITUTE(【多店舗用】記入シート3!BE30,"　","")," ",""),"ヴ","ウﾞ"),"・","")))</f>
        <v/>
      </c>
      <c r="AH30" s="764" t="str">
        <f>IF(【多店舗用】記入シート3!BF30="","",【多店舗用】記入シート3!BF30)</f>
        <v/>
      </c>
      <c r="AI30" s="764" t="str">
        <f>IF(【多店舗用】記入シート3!BG30="","",【多店舗用】記入シート3!BG30)</f>
        <v/>
      </c>
      <c r="AJ30" s="764" t="str">
        <f>IF(【多店舗用】記入シート3!BH30="","",【多店舗用】記入シート3!BH30)</f>
        <v/>
      </c>
      <c r="AK30" s="764" t="str">
        <f>IF(【多店舗用】記入シート3!BI30="","",【多店舗用】記入シート3!BI30)</f>
        <v/>
      </c>
      <c r="AL30" s="764" t="str">
        <f>IF(【多店舗用】記入シート3!BJ30="","",【多店舗用】記入シート3!BJ30)</f>
        <v/>
      </c>
      <c r="AM30" s="768" t="str">
        <f>IF(【多店舗用】記入シート3!BK30="","",【多店舗用】記入シート3!BK30)</f>
        <v/>
      </c>
      <c r="AN30" s="768" t="str">
        <f>IF(【多店舗用】記入シート3!BL30="","",【多店舗用】記入シート3!BL30)</f>
        <v/>
      </c>
      <c r="AO30" s="764" t="str">
        <f>IF(【多店舗用】記入シート3!BM30="","",【多店舗用】記入シート3!BM30)</f>
        <v/>
      </c>
      <c r="AP30" s="768" t="str">
        <f>IF(【多店舗用】記入シート3!BN30="","",【多店舗用】記入シート3!BN30)</f>
        <v/>
      </c>
      <c r="AQ30" s="764" t="str">
        <f>IF(【多店舗用】記入シート3!BO30="","",【多店舗用】記入シート3!BO30)</f>
        <v/>
      </c>
      <c r="AR30" s="764" t="str">
        <f>IF(【多店舗用】記入シート3!BP30="","",【多店舗用】記入シート3!BP30)</f>
        <v/>
      </c>
    </row>
    <row r="31" spans="1:44" ht="15" customHeight="1">
      <c r="A31" s="764">
        <v>23</v>
      </c>
      <c r="B31" s="764" t="str">
        <f>IF(【多店舗用】記入シート3!B31="","",DBCS(【多店舗用】記入シート3!B31))</f>
        <v/>
      </c>
      <c r="C31" s="764" t="str">
        <f>IF(【多店舗用】記入シート3!C31="","",DBCS(【多店舗用】記入シート3!C31))</f>
        <v/>
      </c>
      <c r="D31" s="764" t="str">
        <f>IF(【多店舗用】記入シート3!D31="","",ASC(【多店舗用】記入シート3!D31))</f>
        <v/>
      </c>
      <c r="E31" s="765" t="str">
        <f>IF(【多店舗用】記入シート3!E31="","",【多店舗用】記入シート3!E31)</f>
        <v/>
      </c>
      <c r="F31" s="764" t="str">
        <f>IF(【多店舗用】記入シート3!F31="","",【多店舗用】記入シート3!F31)</f>
        <v/>
      </c>
      <c r="G31" s="765" t="str">
        <f>IF(【多店舗用】記入シート3!G31="","",【多店舗用】記入シート3!G31)</f>
        <v/>
      </c>
      <c r="H31" s="764" t="str">
        <f>IF(【多店舗用】記入シート3!H31="","",SUBSTITUTE(SUBSTITUTE(SUBSTITUTE(SUBSTITUTE(SUBSTITUTE(ASC(【多店舗用】記入シート3!H31),"～","-"),"－","-"),"―","-"),"　","")," ",""))</f>
        <v/>
      </c>
      <c r="I31" s="764" t="str">
        <f>IF(B31="","",MID(T(【多店舗用】記入シート3!I31),4,LEN(T(【多店舗用】記入シート3!I31))-3)&amp;"　"&amp;SUBSTITUTE(SUBSTITUTE(SUBSTITUTE(SUBSTITUTE(T(【多店舗用】記入シート3!J31),"　","")," ",""),"―","ー"),"－","‐")&amp;"　"&amp;SUBSTITUTE(SUBSTITUTE(SUBSTITUTE(SUBSTITUTE(T(【多店舗用】記入シート3!K31),"　","")," ",""),"―","ー"),"－","‐")&amp;"　"&amp;SUBSTITUTE(SUBSTITUTE(SUBSTITUTE(SUBSTITUTE(T(【多店舗用】記入シート3!L31),"　","")," ",""),"―","ー"),"－","‐")&amp;IF(【多店舗用】記入シート3!M31="","","　"&amp;SUBSTITUTE(SUBSTITUTE(SUBSTITUTE(SUBSTITUTE(T(【多店舗用】記入シート3!M31),"　","")," ",""),"―","ー"),"－","‐")))</f>
        <v/>
      </c>
      <c r="J31" s="764" t="str">
        <f>IF(B31="","",ASC(【多店舗用】記入シート3!N31)&amp;" "&amp;ASC(SUBSTITUTE(SUBSTITUTE(SUBSTITUTE(SUBSTITUTE(SUBSTITUTE(【多店舗用】記入シート3!O31,"　","")," ",""),"ヴ","ウﾞ"),"・",""),"－","‐"))&amp;" "&amp;ASC(SUBSTITUTE(SUBSTITUTE(SUBSTITUTE(SUBSTITUTE(SUBSTITUTE(【多店舗用】記入シート3!P31,"　","")," ",""),"ヴ","ウﾞ"),"・",""),"－","‐"))&amp;IF(【多店舗用】記入シート3!Q31="",""," "&amp;ASC(SUBSTITUTE(SUBSTITUTE(SUBSTITUTE(SUBSTITUTE(SUBSTITUTE(【多店舗用】記入シート3!Q31,"　","")," ",""),"ヴ","ウﾞ"),"・",""),"－","‐"))))</f>
        <v/>
      </c>
      <c r="K31" s="764" t="str">
        <f>IF(【多店舗用】記入シート3!R31="","",【多店舗用】記入シート3!R31)</f>
        <v/>
      </c>
      <c r="L31" s="764" t="str">
        <f>IF(【多店舗用】記入シート3!S31="","",SUBSTITUTE(SUBSTITUTE(SUBSTITUTE(SUBSTITUTE(SUBSTITUTE(ASC(【多店舗用】記入シート3!S31),"～","-"),"－","-"),"―","-"),"　","")," ",""))</f>
        <v/>
      </c>
      <c r="M31" s="764" t="str">
        <f>IF(【多店舗用】記入シート3!T31="","",ASC(【多店舗用】記入シート3!T31))</f>
        <v/>
      </c>
      <c r="N31" s="764" t="str">
        <f>IF(B31="","",RIGHT("00"&amp;【多店舗用】記入シート3!U31,2)&amp;【多店舗用】記入シート3!V31&amp;RIGHT("00"&amp;【多店舗用】記入シート3!W31,2)&amp;【多店舗用】記入シート3!X31&amp;RIGHT("00"&amp;【多店舗用】記入シート3!Y31,2)&amp;【多店舗用】記入シート3!Z31&amp;RIGHT("00"&amp;【多店舗用】記入シート3!AA31,2))</f>
        <v/>
      </c>
      <c r="O31" s="764" t="str">
        <f>IF(B31="","",IF(【多店舗用】記入シート3!AB31="●",【多店舗用】記入シート3!AB$8,"")&amp;IF(【多店舗用】記入シート3!AC31="●",【多店舗用】記入シート3!AC$8,"")&amp;IF(【多店舗用】記入シート3!AD31="●",【多店舗用】記入シート3!AD$8,"")&amp;IF(【多店舗用】記入シート3!AE31="●",【多店舗用】記入シート3!AE$8,"")&amp;IF(【多店舗用】記入シート3!AF31="●",【多店舗用】記入シート3!AF$8,"")&amp;IF(【多店舗用】記入シート3!AG31="●",【多店舗用】記入シート3!AG$8,"")&amp;IF(【多店舗用】記入シート3!AH31="●",【多店舗用】記入シート3!AH$8,"")&amp;IF(【多店舗用】記入シート3!AI31="●",【多店舗用】記入シート3!AI$8,""))</f>
        <v/>
      </c>
      <c r="P31" s="764" t="str">
        <f>IF(【多店舗用】記入シート3!AJ31="","",【多店舗用】記入シート3!AJ31)</f>
        <v/>
      </c>
      <c r="Q31" s="764" t="str">
        <f>IF(【多店舗用】記入シート3!AK31="","",【多店舗用】記入シート3!AK31)</f>
        <v/>
      </c>
      <c r="R31" s="766" t="str">
        <f>IF(【多店舗用】記入シート3!AL31="","",【多店舗用】記入シート3!AL31)</f>
        <v/>
      </c>
      <c r="S31" s="766" t="str">
        <f>IF(【多店舗用】記入シート3!AM31="","",【多店舗用】記入シート3!AM31)</f>
        <v/>
      </c>
      <c r="T31" s="766" t="str">
        <f>IF(【多店舗用】記入シート3!AN31="","",【多店舗用】記入シート3!AN31)</f>
        <v/>
      </c>
      <c r="U31" s="766" t="str">
        <f>IF(【多店舗用】記入シート3!AO31="","",【多店舗用】記入シート3!AO31)</f>
        <v/>
      </c>
      <c r="V31" s="764" t="str">
        <f>IF(【多店舗用】記入シート3!AP31="","",【多店舗用】記入シート3!AP31)</f>
        <v/>
      </c>
      <c r="W31" s="764" t="str">
        <f>IF(【多店舗用】記入シート3!AQ31="","",【多店舗用】記入シート3!AQ31)</f>
        <v/>
      </c>
      <c r="X31" s="764" t="str">
        <f>IF(【多店舗用】記入シート3!AR31="","",【多店舗用】記入シート3!AR31)</f>
        <v/>
      </c>
      <c r="Y31" s="764" t="str">
        <f>IF(【多店舗用】記入シート3!AS31="","",【多店舗用】記入シート3!AS31)</f>
        <v/>
      </c>
      <c r="Z31" s="767" t="str">
        <f>IF(【多店舗用】記入シート3!AT31="","",【多店舗用】記入シート3!AT31)</f>
        <v/>
      </c>
      <c r="AA31" s="767" t="str">
        <f>IF(【多店舗用】記入シート3!AU31="","",【多店舗用】記入シート3!AU31)</f>
        <v/>
      </c>
      <c r="AB31" s="764" t="str">
        <f>IF(B31="","",T(SUBSTITUTE(SUBSTITUTE(【多店舗用】記入シート3!AV31,"　","")," ",""))&amp;"　"&amp;T(SUBSTITUTE(SUBSTITUTE(【多店舗用】記入シート3!AW31,"　","")," ","")))</f>
        <v/>
      </c>
      <c r="AC31" s="764" t="str">
        <f>IF(B31="","",ASC(SUBSTITUTE(SUBSTITUTE(SUBSTITUTE(SUBSTITUTE(【多店舗用】記入シート3!AX31,"　","")," ",""),"ヴ","ウﾞ"),"・",""))&amp;" "&amp;ASC(SUBSTITUTE(SUBSTITUTE(SUBSTITUTE(SUBSTITUTE(【多店舗用】記入シート3!AY31,"　","")," ",""),"ヴ","ウﾞ"),"・","")))</f>
        <v/>
      </c>
      <c r="AD31" s="764" t="str">
        <f>IF(【多店舗用】記入シート3!AZ31="","",【多店舗用】記入シート3!AZ31)</f>
        <v/>
      </c>
      <c r="AE31" s="764" t="str">
        <f>IF(【多店舗用】記入シート3!BA31="","",【多店舗用】記入シート3!BA31)</f>
        <v/>
      </c>
      <c r="AF31" s="764" t="str">
        <f>IF(B31="","",T(SUBSTITUTE(SUBSTITUTE(【多店舗用】記入シート3!BB31,"　","")," ",""))&amp;"　"&amp;T(SUBSTITUTE(SUBSTITUTE(【多店舗用】記入シート3!BC31,"　","")," ","")))</f>
        <v/>
      </c>
      <c r="AG31" s="764" t="str">
        <f>IF(B31="","",ASC(SUBSTITUTE(SUBSTITUTE(SUBSTITUTE(SUBSTITUTE(【多店舗用】記入シート3!BD31,"　","")," ",""),"ヴ","ウﾞ"),"・",""))&amp;" "&amp;ASC(SUBSTITUTE(SUBSTITUTE(SUBSTITUTE(SUBSTITUTE(【多店舗用】記入シート3!BE31,"　","")," ",""),"ヴ","ウﾞ"),"・","")))</f>
        <v/>
      </c>
      <c r="AH31" s="764" t="str">
        <f>IF(【多店舗用】記入シート3!BF31="","",【多店舗用】記入シート3!BF31)</f>
        <v/>
      </c>
      <c r="AI31" s="764" t="str">
        <f>IF(【多店舗用】記入シート3!BG31="","",【多店舗用】記入シート3!BG31)</f>
        <v/>
      </c>
      <c r="AJ31" s="764" t="str">
        <f>IF(【多店舗用】記入シート3!BH31="","",【多店舗用】記入シート3!BH31)</f>
        <v/>
      </c>
      <c r="AK31" s="764" t="str">
        <f>IF(【多店舗用】記入シート3!BI31="","",【多店舗用】記入シート3!BI31)</f>
        <v/>
      </c>
      <c r="AL31" s="764" t="str">
        <f>IF(【多店舗用】記入シート3!BJ31="","",【多店舗用】記入シート3!BJ31)</f>
        <v/>
      </c>
      <c r="AM31" s="768" t="str">
        <f>IF(【多店舗用】記入シート3!BK31="","",【多店舗用】記入シート3!BK31)</f>
        <v/>
      </c>
      <c r="AN31" s="768" t="str">
        <f>IF(【多店舗用】記入シート3!BL31="","",【多店舗用】記入シート3!BL31)</f>
        <v/>
      </c>
      <c r="AO31" s="764" t="str">
        <f>IF(【多店舗用】記入シート3!BM31="","",【多店舗用】記入シート3!BM31)</f>
        <v/>
      </c>
      <c r="AP31" s="768" t="str">
        <f>IF(【多店舗用】記入シート3!BN31="","",【多店舗用】記入シート3!BN31)</f>
        <v/>
      </c>
      <c r="AQ31" s="764" t="str">
        <f>IF(【多店舗用】記入シート3!BO31="","",【多店舗用】記入シート3!BO31)</f>
        <v/>
      </c>
      <c r="AR31" s="764" t="str">
        <f>IF(【多店舗用】記入シート3!BP31="","",【多店舗用】記入シート3!BP31)</f>
        <v/>
      </c>
    </row>
    <row r="32" spans="1:44" ht="15" customHeight="1">
      <c r="A32" s="764">
        <v>24</v>
      </c>
      <c r="B32" s="764" t="str">
        <f>IF(【多店舗用】記入シート3!B32="","",DBCS(【多店舗用】記入シート3!B32))</f>
        <v/>
      </c>
      <c r="C32" s="764" t="str">
        <f>IF(【多店舗用】記入シート3!C32="","",DBCS(【多店舗用】記入シート3!C32))</f>
        <v/>
      </c>
      <c r="D32" s="764" t="str">
        <f>IF(【多店舗用】記入シート3!D32="","",ASC(【多店舗用】記入シート3!D32))</f>
        <v/>
      </c>
      <c r="E32" s="765" t="str">
        <f>IF(【多店舗用】記入シート3!E32="","",【多店舗用】記入シート3!E32)</f>
        <v/>
      </c>
      <c r="F32" s="764" t="str">
        <f>IF(【多店舗用】記入シート3!F32="","",【多店舗用】記入シート3!F32)</f>
        <v/>
      </c>
      <c r="G32" s="765" t="str">
        <f>IF(【多店舗用】記入シート3!G32="","",【多店舗用】記入シート3!G32)</f>
        <v/>
      </c>
      <c r="H32" s="764" t="str">
        <f>IF(【多店舗用】記入シート3!H32="","",SUBSTITUTE(SUBSTITUTE(SUBSTITUTE(SUBSTITUTE(SUBSTITUTE(ASC(【多店舗用】記入シート3!H32),"～","-"),"－","-"),"―","-"),"　","")," ",""))</f>
        <v/>
      </c>
      <c r="I32" s="764" t="str">
        <f>IF(B32="","",MID(T(【多店舗用】記入シート3!I32),4,LEN(T(【多店舗用】記入シート3!I32))-3)&amp;"　"&amp;SUBSTITUTE(SUBSTITUTE(SUBSTITUTE(SUBSTITUTE(T(【多店舗用】記入シート3!J32),"　","")," ",""),"―","ー"),"－","‐")&amp;"　"&amp;SUBSTITUTE(SUBSTITUTE(SUBSTITUTE(SUBSTITUTE(T(【多店舗用】記入シート3!K32),"　","")," ",""),"―","ー"),"－","‐")&amp;"　"&amp;SUBSTITUTE(SUBSTITUTE(SUBSTITUTE(SUBSTITUTE(T(【多店舗用】記入シート3!L32),"　","")," ",""),"―","ー"),"－","‐")&amp;IF(【多店舗用】記入シート3!M32="","","　"&amp;SUBSTITUTE(SUBSTITUTE(SUBSTITUTE(SUBSTITUTE(T(【多店舗用】記入シート3!M32),"　","")," ",""),"―","ー"),"－","‐")))</f>
        <v/>
      </c>
      <c r="J32" s="764" t="str">
        <f>IF(B32="","",ASC(【多店舗用】記入シート3!N32)&amp;" "&amp;ASC(SUBSTITUTE(SUBSTITUTE(SUBSTITUTE(SUBSTITUTE(SUBSTITUTE(【多店舗用】記入シート3!O32,"　","")," ",""),"ヴ","ウﾞ"),"・",""),"－","‐"))&amp;" "&amp;ASC(SUBSTITUTE(SUBSTITUTE(SUBSTITUTE(SUBSTITUTE(SUBSTITUTE(【多店舗用】記入シート3!P32,"　","")," ",""),"ヴ","ウﾞ"),"・",""),"－","‐"))&amp;IF(【多店舗用】記入シート3!Q32="",""," "&amp;ASC(SUBSTITUTE(SUBSTITUTE(SUBSTITUTE(SUBSTITUTE(SUBSTITUTE(【多店舗用】記入シート3!Q32,"　","")," ",""),"ヴ","ウﾞ"),"・",""),"－","‐"))))</f>
        <v/>
      </c>
      <c r="K32" s="764" t="str">
        <f>IF(【多店舗用】記入シート3!R32="","",【多店舗用】記入シート3!R32)</f>
        <v/>
      </c>
      <c r="L32" s="764" t="str">
        <f>IF(【多店舗用】記入シート3!S32="","",SUBSTITUTE(SUBSTITUTE(SUBSTITUTE(SUBSTITUTE(SUBSTITUTE(ASC(【多店舗用】記入シート3!S32),"～","-"),"－","-"),"―","-"),"　","")," ",""))</f>
        <v/>
      </c>
      <c r="M32" s="764" t="str">
        <f>IF(【多店舗用】記入シート3!T32="","",ASC(【多店舗用】記入シート3!T32))</f>
        <v/>
      </c>
      <c r="N32" s="764" t="str">
        <f>IF(B32="","",RIGHT("00"&amp;【多店舗用】記入シート3!U32,2)&amp;【多店舗用】記入シート3!V32&amp;RIGHT("00"&amp;【多店舗用】記入シート3!W32,2)&amp;【多店舗用】記入シート3!X32&amp;RIGHT("00"&amp;【多店舗用】記入シート3!Y32,2)&amp;【多店舗用】記入シート3!Z32&amp;RIGHT("00"&amp;【多店舗用】記入シート3!AA32,2))</f>
        <v/>
      </c>
      <c r="O32" s="764" t="str">
        <f>IF(B32="","",IF(【多店舗用】記入シート3!AB32="●",【多店舗用】記入シート3!AB$8,"")&amp;IF(【多店舗用】記入シート3!AC32="●",【多店舗用】記入シート3!AC$8,"")&amp;IF(【多店舗用】記入シート3!AD32="●",【多店舗用】記入シート3!AD$8,"")&amp;IF(【多店舗用】記入シート3!AE32="●",【多店舗用】記入シート3!AE$8,"")&amp;IF(【多店舗用】記入シート3!AF32="●",【多店舗用】記入シート3!AF$8,"")&amp;IF(【多店舗用】記入シート3!AG32="●",【多店舗用】記入シート3!AG$8,"")&amp;IF(【多店舗用】記入シート3!AH32="●",【多店舗用】記入シート3!AH$8,"")&amp;IF(【多店舗用】記入シート3!AI32="●",【多店舗用】記入シート3!AI$8,""))</f>
        <v/>
      </c>
      <c r="P32" s="764" t="str">
        <f>IF(【多店舗用】記入シート3!AJ32="","",【多店舗用】記入シート3!AJ32)</f>
        <v/>
      </c>
      <c r="Q32" s="764" t="str">
        <f>IF(【多店舗用】記入シート3!AK32="","",【多店舗用】記入シート3!AK32)</f>
        <v/>
      </c>
      <c r="R32" s="766" t="str">
        <f>IF(【多店舗用】記入シート3!AL32="","",【多店舗用】記入シート3!AL32)</f>
        <v/>
      </c>
      <c r="S32" s="766" t="str">
        <f>IF(【多店舗用】記入シート3!AM32="","",【多店舗用】記入シート3!AM32)</f>
        <v/>
      </c>
      <c r="T32" s="766" t="str">
        <f>IF(【多店舗用】記入シート3!AN32="","",【多店舗用】記入シート3!AN32)</f>
        <v/>
      </c>
      <c r="U32" s="766" t="str">
        <f>IF(【多店舗用】記入シート3!AO32="","",【多店舗用】記入シート3!AO32)</f>
        <v/>
      </c>
      <c r="V32" s="764" t="str">
        <f>IF(【多店舗用】記入シート3!AP32="","",【多店舗用】記入シート3!AP32)</f>
        <v/>
      </c>
      <c r="W32" s="764" t="str">
        <f>IF(【多店舗用】記入シート3!AQ32="","",【多店舗用】記入シート3!AQ32)</f>
        <v/>
      </c>
      <c r="X32" s="764" t="str">
        <f>IF(【多店舗用】記入シート3!AR32="","",【多店舗用】記入シート3!AR32)</f>
        <v/>
      </c>
      <c r="Y32" s="764" t="str">
        <f>IF(【多店舗用】記入シート3!AS32="","",【多店舗用】記入シート3!AS32)</f>
        <v/>
      </c>
      <c r="Z32" s="767" t="str">
        <f>IF(【多店舗用】記入シート3!AT32="","",【多店舗用】記入シート3!AT32)</f>
        <v/>
      </c>
      <c r="AA32" s="767" t="str">
        <f>IF(【多店舗用】記入シート3!AU32="","",【多店舗用】記入シート3!AU32)</f>
        <v/>
      </c>
      <c r="AB32" s="764" t="str">
        <f>IF(B32="","",T(SUBSTITUTE(SUBSTITUTE(【多店舗用】記入シート3!AV32,"　","")," ",""))&amp;"　"&amp;T(SUBSTITUTE(SUBSTITUTE(【多店舗用】記入シート3!AW32,"　","")," ","")))</f>
        <v/>
      </c>
      <c r="AC32" s="764" t="str">
        <f>IF(B32="","",ASC(SUBSTITUTE(SUBSTITUTE(SUBSTITUTE(SUBSTITUTE(【多店舗用】記入シート3!AX32,"　","")," ",""),"ヴ","ウﾞ"),"・",""))&amp;" "&amp;ASC(SUBSTITUTE(SUBSTITUTE(SUBSTITUTE(SUBSTITUTE(【多店舗用】記入シート3!AY32,"　","")," ",""),"ヴ","ウﾞ"),"・","")))</f>
        <v/>
      </c>
      <c r="AD32" s="764" t="str">
        <f>IF(【多店舗用】記入シート3!AZ32="","",【多店舗用】記入シート3!AZ32)</f>
        <v/>
      </c>
      <c r="AE32" s="764" t="str">
        <f>IF(【多店舗用】記入シート3!BA32="","",【多店舗用】記入シート3!BA32)</f>
        <v/>
      </c>
      <c r="AF32" s="764" t="str">
        <f>IF(B32="","",T(SUBSTITUTE(SUBSTITUTE(【多店舗用】記入シート3!BB32,"　","")," ",""))&amp;"　"&amp;T(SUBSTITUTE(SUBSTITUTE(【多店舗用】記入シート3!BC32,"　","")," ","")))</f>
        <v/>
      </c>
      <c r="AG32" s="764" t="str">
        <f>IF(B32="","",ASC(SUBSTITUTE(SUBSTITUTE(SUBSTITUTE(SUBSTITUTE(【多店舗用】記入シート3!BD32,"　","")," ",""),"ヴ","ウﾞ"),"・",""))&amp;" "&amp;ASC(SUBSTITUTE(SUBSTITUTE(SUBSTITUTE(SUBSTITUTE(【多店舗用】記入シート3!BE32,"　","")," ",""),"ヴ","ウﾞ"),"・","")))</f>
        <v/>
      </c>
      <c r="AH32" s="764" t="str">
        <f>IF(【多店舗用】記入シート3!BF32="","",【多店舗用】記入シート3!BF32)</f>
        <v/>
      </c>
      <c r="AI32" s="764" t="str">
        <f>IF(【多店舗用】記入シート3!BG32="","",【多店舗用】記入シート3!BG32)</f>
        <v/>
      </c>
      <c r="AJ32" s="764" t="str">
        <f>IF(【多店舗用】記入シート3!BH32="","",【多店舗用】記入シート3!BH32)</f>
        <v/>
      </c>
      <c r="AK32" s="764" t="str">
        <f>IF(【多店舗用】記入シート3!BI32="","",【多店舗用】記入シート3!BI32)</f>
        <v/>
      </c>
      <c r="AL32" s="764" t="str">
        <f>IF(【多店舗用】記入シート3!BJ32="","",【多店舗用】記入シート3!BJ32)</f>
        <v/>
      </c>
      <c r="AM32" s="768" t="str">
        <f>IF(【多店舗用】記入シート3!BK32="","",【多店舗用】記入シート3!BK32)</f>
        <v/>
      </c>
      <c r="AN32" s="768" t="str">
        <f>IF(【多店舗用】記入シート3!BL32="","",【多店舗用】記入シート3!BL32)</f>
        <v/>
      </c>
      <c r="AO32" s="764" t="str">
        <f>IF(【多店舗用】記入シート3!BM32="","",【多店舗用】記入シート3!BM32)</f>
        <v/>
      </c>
      <c r="AP32" s="768" t="str">
        <f>IF(【多店舗用】記入シート3!BN32="","",【多店舗用】記入シート3!BN32)</f>
        <v/>
      </c>
      <c r="AQ32" s="764" t="str">
        <f>IF(【多店舗用】記入シート3!BO32="","",【多店舗用】記入シート3!BO32)</f>
        <v/>
      </c>
      <c r="AR32" s="764" t="str">
        <f>IF(【多店舗用】記入シート3!BP32="","",【多店舗用】記入シート3!BP32)</f>
        <v/>
      </c>
    </row>
    <row r="33" spans="1:44" ht="15" customHeight="1">
      <c r="A33" s="764">
        <v>25</v>
      </c>
      <c r="B33" s="764" t="str">
        <f>IF(【多店舗用】記入シート3!B33="","",DBCS(【多店舗用】記入シート3!B33))</f>
        <v/>
      </c>
      <c r="C33" s="764" t="str">
        <f>IF(【多店舗用】記入シート3!C33="","",DBCS(【多店舗用】記入シート3!C33))</f>
        <v/>
      </c>
      <c r="D33" s="764" t="str">
        <f>IF(【多店舗用】記入シート3!D33="","",ASC(【多店舗用】記入シート3!D33))</f>
        <v/>
      </c>
      <c r="E33" s="765" t="str">
        <f>IF(【多店舗用】記入シート3!E33="","",【多店舗用】記入シート3!E33)</f>
        <v/>
      </c>
      <c r="F33" s="764" t="str">
        <f>IF(【多店舗用】記入シート3!F33="","",【多店舗用】記入シート3!F33)</f>
        <v/>
      </c>
      <c r="G33" s="765" t="str">
        <f>IF(【多店舗用】記入シート3!G33="","",【多店舗用】記入シート3!G33)</f>
        <v/>
      </c>
      <c r="H33" s="764" t="str">
        <f>IF(【多店舗用】記入シート3!H33="","",SUBSTITUTE(SUBSTITUTE(SUBSTITUTE(SUBSTITUTE(SUBSTITUTE(ASC(【多店舗用】記入シート3!H33),"～","-"),"－","-"),"―","-"),"　","")," ",""))</f>
        <v/>
      </c>
      <c r="I33" s="764" t="str">
        <f>IF(B33="","",MID(T(【多店舗用】記入シート3!I33),4,LEN(T(【多店舗用】記入シート3!I33))-3)&amp;"　"&amp;SUBSTITUTE(SUBSTITUTE(SUBSTITUTE(SUBSTITUTE(T(【多店舗用】記入シート3!J33),"　","")," ",""),"―","ー"),"－","‐")&amp;"　"&amp;SUBSTITUTE(SUBSTITUTE(SUBSTITUTE(SUBSTITUTE(T(【多店舗用】記入シート3!K33),"　","")," ",""),"―","ー"),"－","‐")&amp;"　"&amp;SUBSTITUTE(SUBSTITUTE(SUBSTITUTE(SUBSTITUTE(T(【多店舗用】記入シート3!L33),"　","")," ",""),"―","ー"),"－","‐")&amp;IF(【多店舗用】記入シート3!M33="","","　"&amp;SUBSTITUTE(SUBSTITUTE(SUBSTITUTE(SUBSTITUTE(T(【多店舗用】記入シート3!M33),"　","")," ",""),"―","ー"),"－","‐")))</f>
        <v/>
      </c>
      <c r="J33" s="764" t="str">
        <f>IF(B33="","",ASC(【多店舗用】記入シート3!N33)&amp;" "&amp;ASC(SUBSTITUTE(SUBSTITUTE(SUBSTITUTE(SUBSTITUTE(SUBSTITUTE(【多店舗用】記入シート3!O33,"　","")," ",""),"ヴ","ウﾞ"),"・",""),"－","‐"))&amp;" "&amp;ASC(SUBSTITUTE(SUBSTITUTE(SUBSTITUTE(SUBSTITUTE(SUBSTITUTE(【多店舗用】記入シート3!P33,"　","")," ",""),"ヴ","ウﾞ"),"・",""),"－","‐"))&amp;IF(【多店舗用】記入シート3!Q33="",""," "&amp;ASC(SUBSTITUTE(SUBSTITUTE(SUBSTITUTE(SUBSTITUTE(SUBSTITUTE(【多店舗用】記入シート3!Q33,"　","")," ",""),"ヴ","ウﾞ"),"・",""),"－","‐"))))</f>
        <v/>
      </c>
      <c r="K33" s="764" t="str">
        <f>IF(【多店舗用】記入シート3!R33="","",【多店舗用】記入シート3!R33)</f>
        <v/>
      </c>
      <c r="L33" s="764" t="str">
        <f>IF(【多店舗用】記入シート3!S33="","",SUBSTITUTE(SUBSTITUTE(SUBSTITUTE(SUBSTITUTE(SUBSTITUTE(ASC(【多店舗用】記入シート3!S33),"～","-"),"－","-"),"―","-"),"　","")," ",""))</f>
        <v/>
      </c>
      <c r="M33" s="764" t="str">
        <f>IF(【多店舗用】記入シート3!T33="","",ASC(【多店舗用】記入シート3!T33))</f>
        <v/>
      </c>
      <c r="N33" s="764" t="str">
        <f>IF(B33="","",RIGHT("00"&amp;【多店舗用】記入シート3!U33,2)&amp;【多店舗用】記入シート3!V33&amp;RIGHT("00"&amp;【多店舗用】記入シート3!W33,2)&amp;【多店舗用】記入シート3!X33&amp;RIGHT("00"&amp;【多店舗用】記入シート3!Y33,2)&amp;【多店舗用】記入シート3!Z33&amp;RIGHT("00"&amp;【多店舗用】記入シート3!AA33,2))</f>
        <v/>
      </c>
      <c r="O33" s="764" t="str">
        <f>IF(B33="","",IF(【多店舗用】記入シート3!AB33="●",【多店舗用】記入シート3!AB$8,"")&amp;IF(【多店舗用】記入シート3!AC33="●",【多店舗用】記入シート3!AC$8,"")&amp;IF(【多店舗用】記入シート3!AD33="●",【多店舗用】記入シート3!AD$8,"")&amp;IF(【多店舗用】記入シート3!AE33="●",【多店舗用】記入シート3!AE$8,"")&amp;IF(【多店舗用】記入シート3!AF33="●",【多店舗用】記入シート3!AF$8,"")&amp;IF(【多店舗用】記入シート3!AG33="●",【多店舗用】記入シート3!AG$8,"")&amp;IF(【多店舗用】記入シート3!AH33="●",【多店舗用】記入シート3!AH$8,"")&amp;IF(【多店舗用】記入シート3!AI33="●",【多店舗用】記入シート3!AI$8,""))</f>
        <v/>
      </c>
      <c r="P33" s="764" t="str">
        <f>IF(【多店舗用】記入シート3!AJ33="","",【多店舗用】記入シート3!AJ33)</f>
        <v/>
      </c>
      <c r="Q33" s="764" t="str">
        <f>IF(【多店舗用】記入シート3!AK33="","",【多店舗用】記入シート3!AK33)</f>
        <v/>
      </c>
      <c r="R33" s="766" t="str">
        <f>IF(【多店舗用】記入シート3!AL33="","",【多店舗用】記入シート3!AL33)</f>
        <v/>
      </c>
      <c r="S33" s="766" t="str">
        <f>IF(【多店舗用】記入シート3!AM33="","",【多店舗用】記入シート3!AM33)</f>
        <v/>
      </c>
      <c r="T33" s="766" t="str">
        <f>IF(【多店舗用】記入シート3!AN33="","",【多店舗用】記入シート3!AN33)</f>
        <v/>
      </c>
      <c r="U33" s="766" t="str">
        <f>IF(【多店舗用】記入シート3!AO33="","",【多店舗用】記入シート3!AO33)</f>
        <v/>
      </c>
      <c r="V33" s="764" t="str">
        <f>IF(【多店舗用】記入シート3!AP33="","",【多店舗用】記入シート3!AP33)</f>
        <v/>
      </c>
      <c r="W33" s="764" t="str">
        <f>IF(【多店舗用】記入シート3!AQ33="","",【多店舗用】記入シート3!AQ33)</f>
        <v/>
      </c>
      <c r="X33" s="764" t="str">
        <f>IF(【多店舗用】記入シート3!AR33="","",【多店舗用】記入シート3!AR33)</f>
        <v/>
      </c>
      <c r="Y33" s="764" t="str">
        <f>IF(【多店舗用】記入シート3!AS33="","",【多店舗用】記入シート3!AS33)</f>
        <v/>
      </c>
      <c r="Z33" s="767" t="str">
        <f>IF(【多店舗用】記入シート3!AT33="","",【多店舗用】記入シート3!AT33)</f>
        <v/>
      </c>
      <c r="AA33" s="767" t="str">
        <f>IF(【多店舗用】記入シート3!AU33="","",【多店舗用】記入シート3!AU33)</f>
        <v/>
      </c>
      <c r="AB33" s="764" t="str">
        <f>IF(B33="","",T(SUBSTITUTE(SUBSTITUTE(【多店舗用】記入シート3!AV33,"　","")," ",""))&amp;"　"&amp;T(SUBSTITUTE(SUBSTITUTE(【多店舗用】記入シート3!AW33,"　","")," ","")))</f>
        <v/>
      </c>
      <c r="AC33" s="764" t="str">
        <f>IF(B33="","",ASC(SUBSTITUTE(SUBSTITUTE(SUBSTITUTE(SUBSTITUTE(【多店舗用】記入シート3!AX33,"　","")," ",""),"ヴ","ウﾞ"),"・",""))&amp;" "&amp;ASC(SUBSTITUTE(SUBSTITUTE(SUBSTITUTE(SUBSTITUTE(【多店舗用】記入シート3!AY33,"　","")," ",""),"ヴ","ウﾞ"),"・","")))</f>
        <v/>
      </c>
      <c r="AD33" s="764" t="str">
        <f>IF(【多店舗用】記入シート3!AZ33="","",【多店舗用】記入シート3!AZ33)</f>
        <v/>
      </c>
      <c r="AE33" s="764" t="str">
        <f>IF(【多店舗用】記入シート3!BA33="","",【多店舗用】記入シート3!BA33)</f>
        <v/>
      </c>
      <c r="AF33" s="764" t="str">
        <f>IF(B33="","",T(SUBSTITUTE(SUBSTITUTE(【多店舗用】記入シート3!BB33,"　","")," ",""))&amp;"　"&amp;T(SUBSTITUTE(SUBSTITUTE(【多店舗用】記入シート3!BC33,"　","")," ","")))</f>
        <v/>
      </c>
      <c r="AG33" s="764" t="str">
        <f>IF(B33="","",ASC(SUBSTITUTE(SUBSTITUTE(SUBSTITUTE(SUBSTITUTE(【多店舗用】記入シート3!BD33,"　","")," ",""),"ヴ","ウﾞ"),"・",""))&amp;" "&amp;ASC(SUBSTITUTE(SUBSTITUTE(SUBSTITUTE(SUBSTITUTE(【多店舗用】記入シート3!BE33,"　","")," ",""),"ヴ","ウﾞ"),"・","")))</f>
        <v/>
      </c>
      <c r="AH33" s="764" t="str">
        <f>IF(【多店舗用】記入シート3!BF33="","",【多店舗用】記入シート3!BF33)</f>
        <v/>
      </c>
      <c r="AI33" s="764" t="str">
        <f>IF(【多店舗用】記入シート3!BG33="","",【多店舗用】記入シート3!BG33)</f>
        <v/>
      </c>
      <c r="AJ33" s="764" t="str">
        <f>IF(【多店舗用】記入シート3!BH33="","",【多店舗用】記入シート3!BH33)</f>
        <v/>
      </c>
      <c r="AK33" s="764" t="str">
        <f>IF(【多店舗用】記入シート3!BI33="","",【多店舗用】記入シート3!BI33)</f>
        <v/>
      </c>
      <c r="AL33" s="764" t="str">
        <f>IF(【多店舗用】記入シート3!BJ33="","",【多店舗用】記入シート3!BJ33)</f>
        <v/>
      </c>
      <c r="AM33" s="768" t="str">
        <f>IF(【多店舗用】記入シート3!BK33="","",【多店舗用】記入シート3!BK33)</f>
        <v/>
      </c>
      <c r="AN33" s="768" t="str">
        <f>IF(【多店舗用】記入シート3!BL33="","",【多店舗用】記入シート3!BL33)</f>
        <v/>
      </c>
      <c r="AO33" s="764" t="str">
        <f>IF(【多店舗用】記入シート3!BM33="","",【多店舗用】記入シート3!BM33)</f>
        <v/>
      </c>
      <c r="AP33" s="768" t="str">
        <f>IF(【多店舗用】記入シート3!BN33="","",【多店舗用】記入シート3!BN33)</f>
        <v/>
      </c>
      <c r="AQ33" s="764" t="str">
        <f>IF(【多店舗用】記入シート3!BO33="","",【多店舗用】記入シート3!BO33)</f>
        <v/>
      </c>
      <c r="AR33" s="764" t="str">
        <f>IF(【多店舗用】記入シート3!BP33="","",【多店舗用】記入シート3!BP33)</f>
        <v/>
      </c>
    </row>
    <row r="34" spans="1:44" ht="15" customHeight="1">
      <c r="A34" s="764">
        <v>26</v>
      </c>
      <c r="B34" s="764" t="str">
        <f>IF(【多店舗用】記入シート3!B34="","",DBCS(【多店舗用】記入シート3!B34))</f>
        <v/>
      </c>
      <c r="C34" s="764" t="str">
        <f>IF(【多店舗用】記入シート3!C34="","",DBCS(【多店舗用】記入シート3!C34))</f>
        <v/>
      </c>
      <c r="D34" s="764" t="str">
        <f>IF(【多店舗用】記入シート3!D34="","",ASC(【多店舗用】記入シート3!D34))</f>
        <v/>
      </c>
      <c r="E34" s="765" t="str">
        <f>IF(【多店舗用】記入シート3!E34="","",【多店舗用】記入シート3!E34)</f>
        <v/>
      </c>
      <c r="F34" s="764" t="str">
        <f>IF(【多店舗用】記入シート3!F34="","",【多店舗用】記入シート3!F34)</f>
        <v/>
      </c>
      <c r="G34" s="765" t="str">
        <f>IF(【多店舗用】記入シート3!G34="","",【多店舗用】記入シート3!G34)</f>
        <v/>
      </c>
      <c r="H34" s="764" t="str">
        <f>IF(【多店舗用】記入シート3!H34="","",SUBSTITUTE(SUBSTITUTE(SUBSTITUTE(SUBSTITUTE(SUBSTITUTE(ASC(【多店舗用】記入シート3!H34),"～","-"),"－","-"),"―","-"),"　","")," ",""))</f>
        <v/>
      </c>
      <c r="I34" s="764" t="str">
        <f>IF(B34="","",MID(T(【多店舗用】記入シート3!I34),4,LEN(T(【多店舗用】記入シート3!I34))-3)&amp;"　"&amp;SUBSTITUTE(SUBSTITUTE(SUBSTITUTE(SUBSTITUTE(T(【多店舗用】記入シート3!J34),"　","")," ",""),"―","ー"),"－","‐")&amp;"　"&amp;SUBSTITUTE(SUBSTITUTE(SUBSTITUTE(SUBSTITUTE(T(【多店舗用】記入シート3!K34),"　","")," ",""),"―","ー"),"－","‐")&amp;"　"&amp;SUBSTITUTE(SUBSTITUTE(SUBSTITUTE(SUBSTITUTE(T(【多店舗用】記入シート3!L34),"　","")," ",""),"―","ー"),"－","‐")&amp;IF(【多店舗用】記入シート3!M34="","","　"&amp;SUBSTITUTE(SUBSTITUTE(SUBSTITUTE(SUBSTITUTE(T(【多店舗用】記入シート3!M34),"　","")," ",""),"―","ー"),"－","‐")))</f>
        <v/>
      </c>
      <c r="J34" s="764" t="str">
        <f>IF(B34="","",ASC(【多店舗用】記入シート3!N34)&amp;" "&amp;ASC(SUBSTITUTE(SUBSTITUTE(SUBSTITUTE(SUBSTITUTE(SUBSTITUTE(【多店舗用】記入シート3!O34,"　","")," ",""),"ヴ","ウﾞ"),"・",""),"－","‐"))&amp;" "&amp;ASC(SUBSTITUTE(SUBSTITUTE(SUBSTITUTE(SUBSTITUTE(SUBSTITUTE(【多店舗用】記入シート3!P34,"　","")," ",""),"ヴ","ウﾞ"),"・",""),"－","‐"))&amp;IF(【多店舗用】記入シート3!Q34="",""," "&amp;ASC(SUBSTITUTE(SUBSTITUTE(SUBSTITUTE(SUBSTITUTE(SUBSTITUTE(【多店舗用】記入シート3!Q34,"　","")," ",""),"ヴ","ウﾞ"),"・",""),"－","‐"))))</f>
        <v/>
      </c>
      <c r="K34" s="764" t="str">
        <f>IF(【多店舗用】記入シート3!R34="","",【多店舗用】記入シート3!R34)</f>
        <v/>
      </c>
      <c r="L34" s="764" t="str">
        <f>IF(【多店舗用】記入シート3!S34="","",SUBSTITUTE(SUBSTITUTE(SUBSTITUTE(SUBSTITUTE(SUBSTITUTE(ASC(【多店舗用】記入シート3!S34),"～","-"),"－","-"),"―","-"),"　","")," ",""))</f>
        <v/>
      </c>
      <c r="M34" s="764" t="str">
        <f>IF(【多店舗用】記入シート3!T34="","",ASC(【多店舗用】記入シート3!T34))</f>
        <v/>
      </c>
      <c r="N34" s="764" t="str">
        <f>IF(B34="","",RIGHT("00"&amp;【多店舗用】記入シート3!U34,2)&amp;【多店舗用】記入シート3!V34&amp;RIGHT("00"&amp;【多店舗用】記入シート3!W34,2)&amp;【多店舗用】記入シート3!X34&amp;RIGHT("00"&amp;【多店舗用】記入シート3!Y34,2)&amp;【多店舗用】記入シート3!Z34&amp;RIGHT("00"&amp;【多店舗用】記入シート3!AA34,2))</f>
        <v/>
      </c>
      <c r="O34" s="764" t="str">
        <f>IF(B34="","",IF(【多店舗用】記入シート3!AB34="●",【多店舗用】記入シート3!AB$8,"")&amp;IF(【多店舗用】記入シート3!AC34="●",【多店舗用】記入シート3!AC$8,"")&amp;IF(【多店舗用】記入シート3!AD34="●",【多店舗用】記入シート3!AD$8,"")&amp;IF(【多店舗用】記入シート3!AE34="●",【多店舗用】記入シート3!AE$8,"")&amp;IF(【多店舗用】記入シート3!AF34="●",【多店舗用】記入シート3!AF$8,"")&amp;IF(【多店舗用】記入シート3!AG34="●",【多店舗用】記入シート3!AG$8,"")&amp;IF(【多店舗用】記入シート3!AH34="●",【多店舗用】記入シート3!AH$8,"")&amp;IF(【多店舗用】記入シート3!AI34="●",【多店舗用】記入シート3!AI$8,""))</f>
        <v/>
      </c>
      <c r="P34" s="764" t="str">
        <f>IF(【多店舗用】記入シート3!AJ34="","",【多店舗用】記入シート3!AJ34)</f>
        <v/>
      </c>
      <c r="Q34" s="764" t="str">
        <f>IF(【多店舗用】記入シート3!AK34="","",【多店舗用】記入シート3!AK34)</f>
        <v/>
      </c>
      <c r="R34" s="766" t="str">
        <f>IF(【多店舗用】記入シート3!AL34="","",【多店舗用】記入シート3!AL34)</f>
        <v/>
      </c>
      <c r="S34" s="766" t="str">
        <f>IF(【多店舗用】記入シート3!AM34="","",【多店舗用】記入シート3!AM34)</f>
        <v/>
      </c>
      <c r="T34" s="766" t="str">
        <f>IF(【多店舗用】記入シート3!AN34="","",【多店舗用】記入シート3!AN34)</f>
        <v/>
      </c>
      <c r="U34" s="766" t="str">
        <f>IF(【多店舗用】記入シート3!AO34="","",【多店舗用】記入シート3!AO34)</f>
        <v/>
      </c>
      <c r="V34" s="764" t="str">
        <f>IF(【多店舗用】記入シート3!AP34="","",【多店舗用】記入シート3!AP34)</f>
        <v/>
      </c>
      <c r="W34" s="764" t="str">
        <f>IF(【多店舗用】記入シート3!AQ34="","",【多店舗用】記入シート3!AQ34)</f>
        <v/>
      </c>
      <c r="X34" s="764" t="str">
        <f>IF(【多店舗用】記入シート3!AR34="","",【多店舗用】記入シート3!AR34)</f>
        <v/>
      </c>
      <c r="Y34" s="764" t="str">
        <f>IF(【多店舗用】記入シート3!AS34="","",【多店舗用】記入シート3!AS34)</f>
        <v/>
      </c>
      <c r="Z34" s="767" t="str">
        <f>IF(【多店舗用】記入シート3!AT34="","",【多店舗用】記入シート3!AT34)</f>
        <v/>
      </c>
      <c r="AA34" s="767" t="str">
        <f>IF(【多店舗用】記入シート3!AU34="","",【多店舗用】記入シート3!AU34)</f>
        <v/>
      </c>
      <c r="AB34" s="764" t="str">
        <f>IF(B34="","",T(SUBSTITUTE(SUBSTITUTE(【多店舗用】記入シート3!AV34,"　","")," ",""))&amp;"　"&amp;T(SUBSTITUTE(SUBSTITUTE(【多店舗用】記入シート3!AW34,"　","")," ","")))</f>
        <v/>
      </c>
      <c r="AC34" s="764" t="str">
        <f>IF(B34="","",ASC(SUBSTITUTE(SUBSTITUTE(SUBSTITUTE(SUBSTITUTE(【多店舗用】記入シート3!AX34,"　","")," ",""),"ヴ","ウﾞ"),"・",""))&amp;" "&amp;ASC(SUBSTITUTE(SUBSTITUTE(SUBSTITUTE(SUBSTITUTE(【多店舗用】記入シート3!AY34,"　","")," ",""),"ヴ","ウﾞ"),"・","")))</f>
        <v/>
      </c>
      <c r="AD34" s="764" t="str">
        <f>IF(【多店舗用】記入シート3!AZ34="","",【多店舗用】記入シート3!AZ34)</f>
        <v/>
      </c>
      <c r="AE34" s="764" t="str">
        <f>IF(【多店舗用】記入シート3!BA34="","",【多店舗用】記入シート3!BA34)</f>
        <v/>
      </c>
      <c r="AF34" s="764" t="str">
        <f>IF(B34="","",T(SUBSTITUTE(SUBSTITUTE(【多店舗用】記入シート3!BB34,"　","")," ",""))&amp;"　"&amp;T(SUBSTITUTE(SUBSTITUTE(【多店舗用】記入シート3!BC34,"　","")," ","")))</f>
        <v/>
      </c>
      <c r="AG34" s="764" t="str">
        <f>IF(B34="","",ASC(SUBSTITUTE(SUBSTITUTE(SUBSTITUTE(SUBSTITUTE(【多店舗用】記入シート3!BD34,"　","")," ",""),"ヴ","ウﾞ"),"・",""))&amp;" "&amp;ASC(SUBSTITUTE(SUBSTITUTE(SUBSTITUTE(SUBSTITUTE(【多店舗用】記入シート3!BE34,"　","")," ",""),"ヴ","ウﾞ"),"・","")))</f>
        <v/>
      </c>
      <c r="AH34" s="764" t="str">
        <f>IF(【多店舗用】記入シート3!BF34="","",【多店舗用】記入シート3!BF34)</f>
        <v/>
      </c>
      <c r="AI34" s="764" t="str">
        <f>IF(【多店舗用】記入シート3!BG34="","",【多店舗用】記入シート3!BG34)</f>
        <v/>
      </c>
      <c r="AJ34" s="764" t="str">
        <f>IF(【多店舗用】記入シート3!BH34="","",【多店舗用】記入シート3!BH34)</f>
        <v/>
      </c>
      <c r="AK34" s="764" t="str">
        <f>IF(【多店舗用】記入シート3!BI34="","",【多店舗用】記入シート3!BI34)</f>
        <v/>
      </c>
      <c r="AL34" s="764" t="str">
        <f>IF(【多店舗用】記入シート3!BJ34="","",【多店舗用】記入シート3!BJ34)</f>
        <v/>
      </c>
      <c r="AM34" s="768" t="str">
        <f>IF(【多店舗用】記入シート3!BK34="","",【多店舗用】記入シート3!BK34)</f>
        <v/>
      </c>
      <c r="AN34" s="768" t="str">
        <f>IF(【多店舗用】記入シート3!BL34="","",【多店舗用】記入シート3!BL34)</f>
        <v/>
      </c>
      <c r="AO34" s="764" t="str">
        <f>IF(【多店舗用】記入シート3!BM34="","",【多店舗用】記入シート3!BM34)</f>
        <v/>
      </c>
      <c r="AP34" s="768" t="str">
        <f>IF(【多店舗用】記入シート3!BN34="","",【多店舗用】記入シート3!BN34)</f>
        <v/>
      </c>
      <c r="AQ34" s="764" t="str">
        <f>IF(【多店舗用】記入シート3!BO34="","",【多店舗用】記入シート3!BO34)</f>
        <v/>
      </c>
      <c r="AR34" s="764" t="str">
        <f>IF(【多店舗用】記入シート3!BP34="","",【多店舗用】記入シート3!BP34)</f>
        <v/>
      </c>
    </row>
    <row r="35" spans="1:44" ht="15" customHeight="1">
      <c r="A35" s="764">
        <v>27</v>
      </c>
      <c r="B35" s="764" t="str">
        <f>IF(【多店舗用】記入シート3!B35="","",DBCS(【多店舗用】記入シート3!B35))</f>
        <v/>
      </c>
      <c r="C35" s="764" t="str">
        <f>IF(【多店舗用】記入シート3!C35="","",DBCS(【多店舗用】記入シート3!C35))</f>
        <v/>
      </c>
      <c r="D35" s="764" t="str">
        <f>IF(【多店舗用】記入シート3!D35="","",ASC(【多店舗用】記入シート3!D35))</f>
        <v/>
      </c>
      <c r="E35" s="765" t="str">
        <f>IF(【多店舗用】記入シート3!E35="","",【多店舗用】記入シート3!E35)</f>
        <v/>
      </c>
      <c r="F35" s="764" t="str">
        <f>IF(【多店舗用】記入シート3!F35="","",【多店舗用】記入シート3!F35)</f>
        <v/>
      </c>
      <c r="G35" s="765" t="str">
        <f>IF(【多店舗用】記入シート3!G35="","",【多店舗用】記入シート3!G35)</f>
        <v/>
      </c>
      <c r="H35" s="764" t="str">
        <f>IF(【多店舗用】記入シート3!H35="","",SUBSTITUTE(SUBSTITUTE(SUBSTITUTE(SUBSTITUTE(SUBSTITUTE(ASC(【多店舗用】記入シート3!H35),"～","-"),"－","-"),"―","-"),"　","")," ",""))</f>
        <v/>
      </c>
      <c r="I35" s="764" t="str">
        <f>IF(B35="","",MID(T(【多店舗用】記入シート3!I35),4,LEN(T(【多店舗用】記入シート3!I35))-3)&amp;"　"&amp;SUBSTITUTE(SUBSTITUTE(SUBSTITUTE(SUBSTITUTE(T(【多店舗用】記入シート3!J35),"　","")," ",""),"―","ー"),"－","‐")&amp;"　"&amp;SUBSTITUTE(SUBSTITUTE(SUBSTITUTE(SUBSTITUTE(T(【多店舗用】記入シート3!K35),"　","")," ",""),"―","ー"),"－","‐")&amp;"　"&amp;SUBSTITUTE(SUBSTITUTE(SUBSTITUTE(SUBSTITUTE(T(【多店舗用】記入シート3!L35),"　","")," ",""),"―","ー"),"－","‐")&amp;IF(【多店舗用】記入シート3!M35="","","　"&amp;SUBSTITUTE(SUBSTITUTE(SUBSTITUTE(SUBSTITUTE(T(【多店舗用】記入シート3!M35),"　","")," ",""),"―","ー"),"－","‐")))</f>
        <v/>
      </c>
      <c r="J35" s="764" t="str">
        <f>IF(B35="","",ASC(【多店舗用】記入シート3!N35)&amp;" "&amp;ASC(SUBSTITUTE(SUBSTITUTE(SUBSTITUTE(SUBSTITUTE(SUBSTITUTE(【多店舗用】記入シート3!O35,"　","")," ",""),"ヴ","ウﾞ"),"・",""),"－","‐"))&amp;" "&amp;ASC(SUBSTITUTE(SUBSTITUTE(SUBSTITUTE(SUBSTITUTE(SUBSTITUTE(【多店舗用】記入シート3!P35,"　","")," ",""),"ヴ","ウﾞ"),"・",""),"－","‐"))&amp;IF(【多店舗用】記入シート3!Q35="",""," "&amp;ASC(SUBSTITUTE(SUBSTITUTE(SUBSTITUTE(SUBSTITUTE(SUBSTITUTE(【多店舗用】記入シート3!Q35,"　","")," ",""),"ヴ","ウﾞ"),"・",""),"－","‐"))))</f>
        <v/>
      </c>
      <c r="K35" s="764" t="str">
        <f>IF(【多店舗用】記入シート3!R35="","",【多店舗用】記入シート3!R35)</f>
        <v/>
      </c>
      <c r="L35" s="764" t="str">
        <f>IF(【多店舗用】記入シート3!S35="","",SUBSTITUTE(SUBSTITUTE(SUBSTITUTE(SUBSTITUTE(SUBSTITUTE(ASC(【多店舗用】記入シート3!S35),"～","-"),"－","-"),"―","-"),"　","")," ",""))</f>
        <v/>
      </c>
      <c r="M35" s="764" t="str">
        <f>IF(【多店舗用】記入シート3!T35="","",ASC(【多店舗用】記入シート3!T35))</f>
        <v/>
      </c>
      <c r="N35" s="764" t="str">
        <f>IF(B35="","",RIGHT("00"&amp;【多店舗用】記入シート3!U35,2)&amp;【多店舗用】記入シート3!V35&amp;RIGHT("00"&amp;【多店舗用】記入シート3!W35,2)&amp;【多店舗用】記入シート3!X35&amp;RIGHT("00"&amp;【多店舗用】記入シート3!Y35,2)&amp;【多店舗用】記入シート3!Z35&amp;RIGHT("00"&amp;【多店舗用】記入シート3!AA35,2))</f>
        <v/>
      </c>
      <c r="O35" s="764" t="str">
        <f>IF(B35="","",IF(【多店舗用】記入シート3!AB35="●",【多店舗用】記入シート3!AB$8,"")&amp;IF(【多店舗用】記入シート3!AC35="●",【多店舗用】記入シート3!AC$8,"")&amp;IF(【多店舗用】記入シート3!AD35="●",【多店舗用】記入シート3!AD$8,"")&amp;IF(【多店舗用】記入シート3!AE35="●",【多店舗用】記入シート3!AE$8,"")&amp;IF(【多店舗用】記入シート3!AF35="●",【多店舗用】記入シート3!AF$8,"")&amp;IF(【多店舗用】記入シート3!AG35="●",【多店舗用】記入シート3!AG$8,"")&amp;IF(【多店舗用】記入シート3!AH35="●",【多店舗用】記入シート3!AH$8,"")&amp;IF(【多店舗用】記入シート3!AI35="●",【多店舗用】記入シート3!AI$8,""))</f>
        <v/>
      </c>
      <c r="P35" s="764" t="str">
        <f>IF(【多店舗用】記入シート3!AJ35="","",【多店舗用】記入シート3!AJ35)</f>
        <v/>
      </c>
      <c r="Q35" s="764" t="str">
        <f>IF(【多店舗用】記入シート3!AK35="","",【多店舗用】記入シート3!AK35)</f>
        <v/>
      </c>
      <c r="R35" s="766" t="str">
        <f>IF(【多店舗用】記入シート3!AL35="","",【多店舗用】記入シート3!AL35)</f>
        <v/>
      </c>
      <c r="S35" s="766" t="str">
        <f>IF(【多店舗用】記入シート3!AM35="","",【多店舗用】記入シート3!AM35)</f>
        <v/>
      </c>
      <c r="T35" s="766" t="str">
        <f>IF(【多店舗用】記入シート3!AN35="","",【多店舗用】記入シート3!AN35)</f>
        <v/>
      </c>
      <c r="U35" s="766" t="str">
        <f>IF(【多店舗用】記入シート3!AO35="","",【多店舗用】記入シート3!AO35)</f>
        <v/>
      </c>
      <c r="V35" s="764" t="str">
        <f>IF(【多店舗用】記入シート3!AP35="","",【多店舗用】記入シート3!AP35)</f>
        <v/>
      </c>
      <c r="W35" s="764" t="str">
        <f>IF(【多店舗用】記入シート3!AQ35="","",【多店舗用】記入シート3!AQ35)</f>
        <v/>
      </c>
      <c r="X35" s="764" t="str">
        <f>IF(【多店舗用】記入シート3!AR35="","",【多店舗用】記入シート3!AR35)</f>
        <v/>
      </c>
      <c r="Y35" s="764" t="str">
        <f>IF(【多店舗用】記入シート3!AS35="","",【多店舗用】記入シート3!AS35)</f>
        <v/>
      </c>
      <c r="Z35" s="767" t="str">
        <f>IF(【多店舗用】記入シート3!AT35="","",【多店舗用】記入シート3!AT35)</f>
        <v/>
      </c>
      <c r="AA35" s="767" t="str">
        <f>IF(【多店舗用】記入シート3!AU35="","",【多店舗用】記入シート3!AU35)</f>
        <v/>
      </c>
      <c r="AB35" s="764" t="str">
        <f>IF(B35="","",T(SUBSTITUTE(SUBSTITUTE(【多店舗用】記入シート3!AV35,"　","")," ",""))&amp;"　"&amp;T(SUBSTITUTE(SUBSTITUTE(【多店舗用】記入シート3!AW35,"　","")," ","")))</f>
        <v/>
      </c>
      <c r="AC35" s="764" t="str">
        <f>IF(B35="","",ASC(SUBSTITUTE(SUBSTITUTE(SUBSTITUTE(SUBSTITUTE(【多店舗用】記入シート3!AX35,"　","")," ",""),"ヴ","ウﾞ"),"・",""))&amp;" "&amp;ASC(SUBSTITUTE(SUBSTITUTE(SUBSTITUTE(SUBSTITUTE(【多店舗用】記入シート3!AY35,"　","")," ",""),"ヴ","ウﾞ"),"・","")))</f>
        <v/>
      </c>
      <c r="AD35" s="764" t="str">
        <f>IF(【多店舗用】記入シート3!AZ35="","",【多店舗用】記入シート3!AZ35)</f>
        <v/>
      </c>
      <c r="AE35" s="764" t="str">
        <f>IF(【多店舗用】記入シート3!BA35="","",【多店舗用】記入シート3!BA35)</f>
        <v/>
      </c>
      <c r="AF35" s="764" t="str">
        <f>IF(B35="","",T(SUBSTITUTE(SUBSTITUTE(【多店舗用】記入シート3!BB35,"　","")," ",""))&amp;"　"&amp;T(SUBSTITUTE(SUBSTITUTE(【多店舗用】記入シート3!BC35,"　","")," ","")))</f>
        <v/>
      </c>
      <c r="AG35" s="764" t="str">
        <f>IF(B35="","",ASC(SUBSTITUTE(SUBSTITUTE(SUBSTITUTE(SUBSTITUTE(【多店舗用】記入シート3!BD35,"　","")," ",""),"ヴ","ウﾞ"),"・",""))&amp;" "&amp;ASC(SUBSTITUTE(SUBSTITUTE(SUBSTITUTE(SUBSTITUTE(【多店舗用】記入シート3!BE35,"　","")," ",""),"ヴ","ウﾞ"),"・","")))</f>
        <v/>
      </c>
      <c r="AH35" s="764" t="str">
        <f>IF(【多店舗用】記入シート3!BF35="","",【多店舗用】記入シート3!BF35)</f>
        <v/>
      </c>
      <c r="AI35" s="764" t="str">
        <f>IF(【多店舗用】記入シート3!BG35="","",【多店舗用】記入シート3!BG35)</f>
        <v/>
      </c>
      <c r="AJ35" s="764" t="str">
        <f>IF(【多店舗用】記入シート3!BH35="","",【多店舗用】記入シート3!BH35)</f>
        <v/>
      </c>
      <c r="AK35" s="764" t="str">
        <f>IF(【多店舗用】記入シート3!BI35="","",【多店舗用】記入シート3!BI35)</f>
        <v/>
      </c>
      <c r="AL35" s="764" t="str">
        <f>IF(【多店舗用】記入シート3!BJ35="","",【多店舗用】記入シート3!BJ35)</f>
        <v/>
      </c>
      <c r="AM35" s="768" t="str">
        <f>IF(【多店舗用】記入シート3!BK35="","",【多店舗用】記入シート3!BK35)</f>
        <v/>
      </c>
      <c r="AN35" s="768" t="str">
        <f>IF(【多店舗用】記入シート3!BL35="","",【多店舗用】記入シート3!BL35)</f>
        <v/>
      </c>
      <c r="AO35" s="764" t="str">
        <f>IF(【多店舗用】記入シート3!BM35="","",【多店舗用】記入シート3!BM35)</f>
        <v/>
      </c>
      <c r="AP35" s="768" t="str">
        <f>IF(【多店舗用】記入シート3!BN35="","",【多店舗用】記入シート3!BN35)</f>
        <v/>
      </c>
      <c r="AQ35" s="764" t="str">
        <f>IF(【多店舗用】記入シート3!BO35="","",【多店舗用】記入シート3!BO35)</f>
        <v/>
      </c>
      <c r="AR35" s="764" t="str">
        <f>IF(【多店舗用】記入シート3!BP35="","",【多店舗用】記入シート3!BP35)</f>
        <v/>
      </c>
    </row>
    <row r="36" spans="1:44" ht="15" customHeight="1">
      <c r="A36" s="764">
        <v>28</v>
      </c>
      <c r="B36" s="764" t="str">
        <f>IF(【多店舗用】記入シート3!B36="","",DBCS(【多店舗用】記入シート3!B36))</f>
        <v/>
      </c>
      <c r="C36" s="764" t="str">
        <f>IF(【多店舗用】記入シート3!C36="","",DBCS(【多店舗用】記入シート3!C36))</f>
        <v/>
      </c>
      <c r="D36" s="764" t="str">
        <f>IF(【多店舗用】記入シート3!D36="","",ASC(【多店舗用】記入シート3!D36))</f>
        <v/>
      </c>
      <c r="E36" s="765" t="str">
        <f>IF(【多店舗用】記入シート3!E36="","",【多店舗用】記入シート3!E36)</f>
        <v/>
      </c>
      <c r="F36" s="764" t="str">
        <f>IF(【多店舗用】記入シート3!F36="","",【多店舗用】記入シート3!F36)</f>
        <v/>
      </c>
      <c r="G36" s="765" t="str">
        <f>IF(【多店舗用】記入シート3!G36="","",【多店舗用】記入シート3!G36)</f>
        <v/>
      </c>
      <c r="H36" s="764" t="str">
        <f>IF(【多店舗用】記入シート3!H36="","",SUBSTITUTE(SUBSTITUTE(SUBSTITUTE(SUBSTITUTE(SUBSTITUTE(ASC(【多店舗用】記入シート3!H36),"～","-"),"－","-"),"―","-"),"　","")," ",""))</f>
        <v/>
      </c>
      <c r="I36" s="764" t="str">
        <f>IF(B36="","",MID(T(【多店舗用】記入シート3!I36),4,LEN(T(【多店舗用】記入シート3!I36))-3)&amp;"　"&amp;SUBSTITUTE(SUBSTITUTE(SUBSTITUTE(SUBSTITUTE(T(【多店舗用】記入シート3!J36),"　","")," ",""),"―","ー"),"－","‐")&amp;"　"&amp;SUBSTITUTE(SUBSTITUTE(SUBSTITUTE(SUBSTITUTE(T(【多店舗用】記入シート3!K36),"　","")," ",""),"―","ー"),"－","‐")&amp;"　"&amp;SUBSTITUTE(SUBSTITUTE(SUBSTITUTE(SUBSTITUTE(T(【多店舗用】記入シート3!L36),"　","")," ",""),"―","ー"),"－","‐")&amp;IF(【多店舗用】記入シート3!M36="","","　"&amp;SUBSTITUTE(SUBSTITUTE(SUBSTITUTE(SUBSTITUTE(T(【多店舗用】記入シート3!M36),"　","")," ",""),"―","ー"),"－","‐")))</f>
        <v/>
      </c>
      <c r="J36" s="764" t="str">
        <f>IF(B36="","",ASC(【多店舗用】記入シート3!N36)&amp;" "&amp;ASC(SUBSTITUTE(SUBSTITUTE(SUBSTITUTE(SUBSTITUTE(SUBSTITUTE(【多店舗用】記入シート3!O36,"　","")," ",""),"ヴ","ウﾞ"),"・",""),"－","‐"))&amp;" "&amp;ASC(SUBSTITUTE(SUBSTITUTE(SUBSTITUTE(SUBSTITUTE(SUBSTITUTE(【多店舗用】記入シート3!P36,"　","")," ",""),"ヴ","ウﾞ"),"・",""),"－","‐"))&amp;IF(【多店舗用】記入シート3!Q36="",""," "&amp;ASC(SUBSTITUTE(SUBSTITUTE(SUBSTITUTE(SUBSTITUTE(SUBSTITUTE(【多店舗用】記入シート3!Q36,"　","")," ",""),"ヴ","ウﾞ"),"・",""),"－","‐"))))</f>
        <v/>
      </c>
      <c r="K36" s="764" t="str">
        <f>IF(【多店舗用】記入シート3!R36="","",【多店舗用】記入シート3!R36)</f>
        <v/>
      </c>
      <c r="L36" s="764" t="str">
        <f>IF(【多店舗用】記入シート3!S36="","",SUBSTITUTE(SUBSTITUTE(SUBSTITUTE(SUBSTITUTE(SUBSTITUTE(ASC(【多店舗用】記入シート3!S36),"～","-"),"－","-"),"―","-"),"　","")," ",""))</f>
        <v/>
      </c>
      <c r="M36" s="764" t="str">
        <f>IF(【多店舗用】記入シート3!T36="","",ASC(【多店舗用】記入シート3!T36))</f>
        <v/>
      </c>
      <c r="N36" s="764" t="str">
        <f>IF(B36="","",RIGHT("00"&amp;【多店舗用】記入シート3!U36,2)&amp;【多店舗用】記入シート3!V36&amp;RIGHT("00"&amp;【多店舗用】記入シート3!W36,2)&amp;【多店舗用】記入シート3!X36&amp;RIGHT("00"&amp;【多店舗用】記入シート3!Y36,2)&amp;【多店舗用】記入シート3!Z36&amp;RIGHT("00"&amp;【多店舗用】記入シート3!AA36,2))</f>
        <v/>
      </c>
      <c r="O36" s="764" t="str">
        <f>IF(B36="","",IF(【多店舗用】記入シート3!AB36="●",【多店舗用】記入シート3!AB$8,"")&amp;IF(【多店舗用】記入シート3!AC36="●",【多店舗用】記入シート3!AC$8,"")&amp;IF(【多店舗用】記入シート3!AD36="●",【多店舗用】記入シート3!AD$8,"")&amp;IF(【多店舗用】記入シート3!AE36="●",【多店舗用】記入シート3!AE$8,"")&amp;IF(【多店舗用】記入シート3!AF36="●",【多店舗用】記入シート3!AF$8,"")&amp;IF(【多店舗用】記入シート3!AG36="●",【多店舗用】記入シート3!AG$8,"")&amp;IF(【多店舗用】記入シート3!AH36="●",【多店舗用】記入シート3!AH$8,"")&amp;IF(【多店舗用】記入シート3!AI36="●",【多店舗用】記入シート3!AI$8,""))</f>
        <v/>
      </c>
      <c r="P36" s="764" t="str">
        <f>IF(【多店舗用】記入シート3!AJ36="","",【多店舗用】記入シート3!AJ36)</f>
        <v/>
      </c>
      <c r="Q36" s="764" t="str">
        <f>IF(【多店舗用】記入シート3!AK36="","",【多店舗用】記入シート3!AK36)</f>
        <v/>
      </c>
      <c r="R36" s="766" t="str">
        <f>IF(【多店舗用】記入シート3!AL36="","",【多店舗用】記入シート3!AL36)</f>
        <v/>
      </c>
      <c r="S36" s="766" t="str">
        <f>IF(【多店舗用】記入シート3!AM36="","",【多店舗用】記入シート3!AM36)</f>
        <v/>
      </c>
      <c r="T36" s="766" t="str">
        <f>IF(【多店舗用】記入シート3!AN36="","",【多店舗用】記入シート3!AN36)</f>
        <v/>
      </c>
      <c r="U36" s="766" t="str">
        <f>IF(【多店舗用】記入シート3!AO36="","",【多店舗用】記入シート3!AO36)</f>
        <v/>
      </c>
      <c r="V36" s="764" t="str">
        <f>IF(【多店舗用】記入シート3!AP36="","",【多店舗用】記入シート3!AP36)</f>
        <v/>
      </c>
      <c r="W36" s="764" t="str">
        <f>IF(【多店舗用】記入シート3!AQ36="","",【多店舗用】記入シート3!AQ36)</f>
        <v/>
      </c>
      <c r="X36" s="764" t="str">
        <f>IF(【多店舗用】記入シート3!AR36="","",【多店舗用】記入シート3!AR36)</f>
        <v/>
      </c>
      <c r="Y36" s="764" t="str">
        <f>IF(【多店舗用】記入シート3!AS36="","",【多店舗用】記入シート3!AS36)</f>
        <v/>
      </c>
      <c r="Z36" s="767" t="str">
        <f>IF(【多店舗用】記入シート3!AT36="","",【多店舗用】記入シート3!AT36)</f>
        <v/>
      </c>
      <c r="AA36" s="767" t="str">
        <f>IF(【多店舗用】記入シート3!AU36="","",【多店舗用】記入シート3!AU36)</f>
        <v/>
      </c>
      <c r="AB36" s="764" t="str">
        <f>IF(B36="","",T(SUBSTITUTE(SUBSTITUTE(【多店舗用】記入シート3!AV36,"　","")," ",""))&amp;"　"&amp;T(SUBSTITUTE(SUBSTITUTE(【多店舗用】記入シート3!AW36,"　","")," ","")))</f>
        <v/>
      </c>
      <c r="AC36" s="764" t="str">
        <f>IF(B36="","",ASC(SUBSTITUTE(SUBSTITUTE(SUBSTITUTE(SUBSTITUTE(【多店舗用】記入シート3!AX36,"　","")," ",""),"ヴ","ウﾞ"),"・",""))&amp;" "&amp;ASC(SUBSTITUTE(SUBSTITUTE(SUBSTITUTE(SUBSTITUTE(【多店舗用】記入シート3!AY36,"　","")," ",""),"ヴ","ウﾞ"),"・","")))</f>
        <v/>
      </c>
      <c r="AD36" s="764" t="str">
        <f>IF(【多店舗用】記入シート3!AZ36="","",【多店舗用】記入シート3!AZ36)</f>
        <v/>
      </c>
      <c r="AE36" s="764" t="str">
        <f>IF(【多店舗用】記入シート3!BA36="","",【多店舗用】記入シート3!BA36)</f>
        <v/>
      </c>
      <c r="AF36" s="764" t="str">
        <f>IF(B36="","",T(SUBSTITUTE(SUBSTITUTE(【多店舗用】記入シート3!BB36,"　","")," ",""))&amp;"　"&amp;T(SUBSTITUTE(SUBSTITUTE(【多店舗用】記入シート3!BC36,"　","")," ","")))</f>
        <v/>
      </c>
      <c r="AG36" s="764" t="str">
        <f>IF(B36="","",ASC(SUBSTITUTE(SUBSTITUTE(SUBSTITUTE(SUBSTITUTE(【多店舗用】記入シート3!BD36,"　","")," ",""),"ヴ","ウﾞ"),"・",""))&amp;" "&amp;ASC(SUBSTITUTE(SUBSTITUTE(SUBSTITUTE(SUBSTITUTE(【多店舗用】記入シート3!BE36,"　","")," ",""),"ヴ","ウﾞ"),"・","")))</f>
        <v/>
      </c>
      <c r="AH36" s="764" t="str">
        <f>IF(【多店舗用】記入シート3!BF36="","",【多店舗用】記入シート3!BF36)</f>
        <v/>
      </c>
      <c r="AI36" s="764" t="str">
        <f>IF(【多店舗用】記入シート3!BG36="","",【多店舗用】記入シート3!BG36)</f>
        <v/>
      </c>
      <c r="AJ36" s="764" t="str">
        <f>IF(【多店舗用】記入シート3!BH36="","",【多店舗用】記入シート3!BH36)</f>
        <v/>
      </c>
      <c r="AK36" s="764" t="str">
        <f>IF(【多店舗用】記入シート3!BI36="","",【多店舗用】記入シート3!BI36)</f>
        <v/>
      </c>
      <c r="AL36" s="764" t="str">
        <f>IF(【多店舗用】記入シート3!BJ36="","",【多店舗用】記入シート3!BJ36)</f>
        <v/>
      </c>
      <c r="AM36" s="768" t="str">
        <f>IF(【多店舗用】記入シート3!BK36="","",【多店舗用】記入シート3!BK36)</f>
        <v/>
      </c>
      <c r="AN36" s="768" t="str">
        <f>IF(【多店舗用】記入シート3!BL36="","",【多店舗用】記入シート3!BL36)</f>
        <v/>
      </c>
      <c r="AO36" s="764" t="str">
        <f>IF(【多店舗用】記入シート3!BM36="","",【多店舗用】記入シート3!BM36)</f>
        <v/>
      </c>
      <c r="AP36" s="768" t="str">
        <f>IF(【多店舗用】記入シート3!BN36="","",【多店舗用】記入シート3!BN36)</f>
        <v/>
      </c>
      <c r="AQ36" s="764" t="str">
        <f>IF(【多店舗用】記入シート3!BO36="","",【多店舗用】記入シート3!BO36)</f>
        <v/>
      </c>
      <c r="AR36" s="764" t="str">
        <f>IF(【多店舗用】記入シート3!BP36="","",【多店舗用】記入シート3!BP36)</f>
        <v/>
      </c>
    </row>
    <row r="37" spans="1:44" ht="15" customHeight="1">
      <c r="A37" s="764">
        <v>29</v>
      </c>
      <c r="B37" s="764" t="str">
        <f>IF(【多店舗用】記入シート3!B37="","",DBCS(【多店舗用】記入シート3!B37))</f>
        <v/>
      </c>
      <c r="C37" s="764" t="str">
        <f>IF(【多店舗用】記入シート3!C37="","",DBCS(【多店舗用】記入シート3!C37))</f>
        <v/>
      </c>
      <c r="D37" s="764" t="str">
        <f>IF(【多店舗用】記入シート3!D37="","",ASC(【多店舗用】記入シート3!D37))</f>
        <v/>
      </c>
      <c r="E37" s="765" t="str">
        <f>IF(【多店舗用】記入シート3!E37="","",【多店舗用】記入シート3!E37)</f>
        <v/>
      </c>
      <c r="F37" s="764" t="str">
        <f>IF(【多店舗用】記入シート3!F37="","",【多店舗用】記入シート3!F37)</f>
        <v/>
      </c>
      <c r="G37" s="765" t="str">
        <f>IF(【多店舗用】記入シート3!G37="","",【多店舗用】記入シート3!G37)</f>
        <v/>
      </c>
      <c r="H37" s="764" t="str">
        <f>IF(【多店舗用】記入シート3!H37="","",SUBSTITUTE(SUBSTITUTE(SUBSTITUTE(SUBSTITUTE(SUBSTITUTE(ASC(【多店舗用】記入シート3!H37),"～","-"),"－","-"),"―","-"),"　","")," ",""))</f>
        <v/>
      </c>
      <c r="I37" s="764" t="str">
        <f>IF(B37="","",MID(T(【多店舗用】記入シート3!I37),4,LEN(T(【多店舗用】記入シート3!I37))-3)&amp;"　"&amp;SUBSTITUTE(SUBSTITUTE(SUBSTITUTE(SUBSTITUTE(T(【多店舗用】記入シート3!J37),"　","")," ",""),"―","ー"),"－","‐")&amp;"　"&amp;SUBSTITUTE(SUBSTITUTE(SUBSTITUTE(SUBSTITUTE(T(【多店舗用】記入シート3!K37),"　","")," ",""),"―","ー"),"－","‐")&amp;"　"&amp;SUBSTITUTE(SUBSTITUTE(SUBSTITUTE(SUBSTITUTE(T(【多店舗用】記入シート3!L37),"　","")," ",""),"―","ー"),"－","‐")&amp;IF(【多店舗用】記入シート3!M37="","","　"&amp;SUBSTITUTE(SUBSTITUTE(SUBSTITUTE(SUBSTITUTE(T(【多店舗用】記入シート3!M37),"　","")," ",""),"―","ー"),"－","‐")))</f>
        <v/>
      </c>
      <c r="J37" s="764" t="str">
        <f>IF(B37="","",ASC(【多店舗用】記入シート3!N37)&amp;" "&amp;ASC(SUBSTITUTE(SUBSTITUTE(SUBSTITUTE(SUBSTITUTE(SUBSTITUTE(【多店舗用】記入シート3!O37,"　","")," ",""),"ヴ","ウﾞ"),"・",""),"－","‐"))&amp;" "&amp;ASC(SUBSTITUTE(SUBSTITUTE(SUBSTITUTE(SUBSTITUTE(SUBSTITUTE(【多店舗用】記入シート3!P37,"　","")," ",""),"ヴ","ウﾞ"),"・",""),"－","‐"))&amp;IF(【多店舗用】記入シート3!Q37="",""," "&amp;ASC(SUBSTITUTE(SUBSTITUTE(SUBSTITUTE(SUBSTITUTE(SUBSTITUTE(【多店舗用】記入シート3!Q37,"　","")," ",""),"ヴ","ウﾞ"),"・",""),"－","‐"))))</f>
        <v/>
      </c>
      <c r="K37" s="764" t="str">
        <f>IF(【多店舗用】記入シート3!R37="","",【多店舗用】記入シート3!R37)</f>
        <v/>
      </c>
      <c r="L37" s="764" t="str">
        <f>IF(【多店舗用】記入シート3!S37="","",SUBSTITUTE(SUBSTITUTE(SUBSTITUTE(SUBSTITUTE(SUBSTITUTE(ASC(【多店舗用】記入シート3!S37),"～","-"),"－","-"),"―","-"),"　","")," ",""))</f>
        <v/>
      </c>
      <c r="M37" s="764" t="str">
        <f>IF(【多店舗用】記入シート3!T37="","",ASC(【多店舗用】記入シート3!T37))</f>
        <v/>
      </c>
      <c r="N37" s="764" t="str">
        <f>IF(B37="","",RIGHT("00"&amp;【多店舗用】記入シート3!U37,2)&amp;【多店舗用】記入シート3!V37&amp;RIGHT("00"&amp;【多店舗用】記入シート3!W37,2)&amp;【多店舗用】記入シート3!X37&amp;RIGHT("00"&amp;【多店舗用】記入シート3!Y37,2)&amp;【多店舗用】記入シート3!Z37&amp;RIGHT("00"&amp;【多店舗用】記入シート3!AA37,2))</f>
        <v/>
      </c>
      <c r="O37" s="764" t="str">
        <f>IF(B37="","",IF(【多店舗用】記入シート3!AB37="●",【多店舗用】記入シート3!AB$8,"")&amp;IF(【多店舗用】記入シート3!AC37="●",【多店舗用】記入シート3!AC$8,"")&amp;IF(【多店舗用】記入シート3!AD37="●",【多店舗用】記入シート3!AD$8,"")&amp;IF(【多店舗用】記入シート3!AE37="●",【多店舗用】記入シート3!AE$8,"")&amp;IF(【多店舗用】記入シート3!AF37="●",【多店舗用】記入シート3!AF$8,"")&amp;IF(【多店舗用】記入シート3!AG37="●",【多店舗用】記入シート3!AG$8,"")&amp;IF(【多店舗用】記入シート3!AH37="●",【多店舗用】記入シート3!AH$8,"")&amp;IF(【多店舗用】記入シート3!AI37="●",【多店舗用】記入シート3!AI$8,""))</f>
        <v/>
      </c>
      <c r="P37" s="764" t="str">
        <f>IF(【多店舗用】記入シート3!AJ37="","",【多店舗用】記入シート3!AJ37)</f>
        <v/>
      </c>
      <c r="Q37" s="764" t="str">
        <f>IF(【多店舗用】記入シート3!AK37="","",【多店舗用】記入シート3!AK37)</f>
        <v/>
      </c>
      <c r="R37" s="766" t="str">
        <f>IF(【多店舗用】記入シート3!AL37="","",【多店舗用】記入シート3!AL37)</f>
        <v/>
      </c>
      <c r="S37" s="766" t="str">
        <f>IF(【多店舗用】記入シート3!AM37="","",【多店舗用】記入シート3!AM37)</f>
        <v/>
      </c>
      <c r="T37" s="766" t="str">
        <f>IF(【多店舗用】記入シート3!AN37="","",【多店舗用】記入シート3!AN37)</f>
        <v/>
      </c>
      <c r="U37" s="766" t="str">
        <f>IF(【多店舗用】記入シート3!AO37="","",【多店舗用】記入シート3!AO37)</f>
        <v/>
      </c>
      <c r="V37" s="764" t="str">
        <f>IF(【多店舗用】記入シート3!AP37="","",【多店舗用】記入シート3!AP37)</f>
        <v/>
      </c>
      <c r="W37" s="764" t="str">
        <f>IF(【多店舗用】記入シート3!AQ37="","",【多店舗用】記入シート3!AQ37)</f>
        <v/>
      </c>
      <c r="X37" s="764" t="str">
        <f>IF(【多店舗用】記入シート3!AR37="","",【多店舗用】記入シート3!AR37)</f>
        <v/>
      </c>
      <c r="Y37" s="764" t="str">
        <f>IF(【多店舗用】記入シート3!AS37="","",【多店舗用】記入シート3!AS37)</f>
        <v/>
      </c>
      <c r="Z37" s="767" t="str">
        <f>IF(【多店舗用】記入シート3!AT37="","",【多店舗用】記入シート3!AT37)</f>
        <v/>
      </c>
      <c r="AA37" s="767" t="str">
        <f>IF(【多店舗用】記入シート3!AU37="","",【多店舗用】記入シート3!AU37)</f>
        <v/>
      </c>
      <c r="AB37" s="764" t="str">
        <f>IF(B37="","",T(SUBSTITUTE(SUBSTITUTE(【多店舗用】記入シート3!AV37,"　","")," ",""))&amp;"　"&amp;T(SUBSTITUTE(SUBSTITUTE(【多店舗用】記入シート3!AW37,"　","")," ","")))</f>
        <v/>
      </c>
      <c r="AC37" s="764" t="str">
        <f>IF(B37="","",ASC(SUBSTITUTE(SUBSTITUTE(SUBSTITUTE(SUBSTITUTE(【多店舗用】記入シート3!AX37,"　","")," ",""),"ヴ","ウﾞ"),"・",""))&amp;" "&amp;ASC(SUBSTITUTE(SUBSTITUTE(SUBSTITUTE(SUBSTITUTE(【多店舗用】記入シート3!AY37,"　","")," ",""),"ヴ","ウﾞ"),"・","")))</f>
        <v/>
      </c>
      <c r="AD37" s="764" t="str">
        <f>IF(【多店舗用】記入シート3!AZ37="","",【多店舗用】記入シート3!AZ37)</f>
        <v/>
      </c>
      <c r="AE37" s="764" t="str">
        <f>IF(【多店舗用】記入シート3!BA37="","",【多店舗用】記入シート3!BA37)</f>
        <v/>
      </c>
      <c r="AF37" s="764" t="str">
        <f>IF(B37="","",T(SUBSTITUTE(SUBSTITUTE(【多店舗用】記入シート3!BB37,"　","")," ",""))&amp;"　"&amp;T(SUBSTITUTE(SUBSTITUTE(【多店舗用】記入シート3!BC37,"　","")," ","")))</f>
        <v/>
      </c>
      <c r="AG37" s="764" t="str">
        <f>IF(B37="","",ASC(SUBSTITUTE(SUBSTITUTE(SUBSTITUTE(SUBSTITUTE(【多店舗用】記入シート3!BD37,"　","")," ",""),"ヴ","ウﾞ"),"・",""))&amp;" "&amp;ASC(SUBSTITUTE(SUBSTITUTE(SUBSTITUTE(SUBSTITUTE(【多店舗用】記入シート3!BE37,"　","")," ",""),"ヴ","ウﾞ"),"・","")))</f>
        <v/>
      </c>
      <c r="AH37" s="764" t="str">
        <f>IF(【多店舗用】記入シート3!BF37="","",【多店舗用】記入シート3!BF37)</f>
        <v/>
      </c>
      <c r="AI37" s="764" t="str">
        <f>IF(【多店舗用】記入シート3!BG37="","",【多店舗用】記入シート3!BG37)</f>
        <v/>
      </c>
      <c r="AJ37" s="764" t="str">
        <f>IF(【多店舗用】記入シート3!BH37="","",【多店舗用】記入シート3!BH37)</f>
        <v/>
      </c>
      <c r="AK37" s="764" t="str">
        <f>IF(【多店舗用】記入シート3!BI37="","",【多店舗用】記入シート3!BI37)</f>
        <v/>
      </c>
      <c r="AL37" s="764" t="str">
        <f>IF(【多店舗用】記入シート3!BJ37="","",【多店舗用】記入シート3!BJ37)</f>
        <v/>
      </c>
      <c r="AM37" s="768" t="str">
        <f>IF(【多店舗用】記入シート3!BK37="","",【多店舗用】記入シート3!BK37)</f>
        <v/>
      </c>
      <c r="AN37" s="768" t="str">
        <f>IF(【多店舗用】記入シート3!BL37="","",【多店舗用】記入シート3!BL37)</f>
        <v/>
      </c>
      <c r="AO37" s="764" t="str">
        <f>IF(【多店舗用】記入シート3!BM37="","",【多店舗用】記入シート3!BM37)</f>
        <v/>
      </c>
      <c r="AP37" s="768" t="str">
        <f>IF(【多店舗用】記入シート3!BN37="","",【多店舗用】記入シート3!BN37)</f>
        <v/>
      </c>
      <c r="AQ37" s="764" t="str">
        <f>IF(【多店舗用】記入シート3!BO37="","",【多店舗用】記入シート3!BO37)</f>
        <v/>
      </c>
      <c r="AR37" s="764" t="str">
        <f>IF(【多店舗用】記入シート3!BP37="","",【多店舗用】記入シート3!BP37)</f>
        <v/>
      </c>
    </row>
    <row r="38" spans="1:44" ht="15" customHeight="1">
      <c r="A38" s="764">
        <v>30</v>
      </c>
      <c r="B38" s="764" t="str">
        <f>IF(【多店舗用】記入シート3!B38="","",DBCS(【多店舗用】記入シート3!B38))</f>
        <v/>
      </c>
      <c r="C38" s="764" t="str">
        <f>IF(【多店舗用】記入シート3!C38="","",DBCS(【多店舗用】記入シート3!C38))</f>
        <v/>
      </c>
      <c r="D38" s="764" t="str">
        <f>IF(【多店舗用】記入シート3!D38="","",ASC(【多店舗用】記入シート3!D38))</f>
        <v/>
      </c>
      <c r="E38" s="765" t="str">
        <f>IF(【多店舗用】記入シート3!E38="","",【多店舗用】記入シート3!E38)</f>
        <v/>
      </c>
      <c r="F38" s="764" t="str">
        <f>IF(【多店舗用】記入シート3!F38="","",【多店舗用】記入シート3!F38)</f>
        <v/>
      </c>
      <c r="G38" s="765" t="str">
        <f>IF(【多店舗用】記入シート3!G38="","",【多店舗用】記入シート3!G38)</f>
        <v/>
      </c>
      <c r="H38" s="764" t="str">
        <f>IF(【多店舗用】記入シート3!H38="","",SUBSTITUTE(SUBSTITUTE(SUBSTITUTE(SUBSTITUTE(SUBSTITUTE(ASC(【多店舗用】記入シート3!H38),"～","-"),"－","-"),"―","-"),"　","")," ",""))</f>
        <v/>
      </c>
      <c r="I38" s="764" t="str">
        <f>IF(B38="","",MID(T(【多店舗用】記入シート3!I38),4,LEN(T(【多店舗用】記入シート3!I38))-3)&amp;"　"&amp;SUBSTITUTE(SUBSTITUTE(SUBSTITUTE(SUBSTITUTE(T(【多店舗用】記入シート3!J38),"　","")," ",""),"―","ー"),"－","‐")&amp;"　"&amp;SUBSTITUTE(SUBSTITUTE(SUBSTITUTE(SUBSTITUTE(T(【多店舗用】記入シート3!K38),"　","")," ",""),"―","ー"),"－","‐")&amp;"　"&amp;SUBSTITUTE(SUBSTITUTE(SUBSTITUTE(SUBSTITUTE(T(【多店舗用】記入シート3!L38),"　","")," ",""),"―","ー"),"－","‐")&amp;IF(【多店舗用】記入シート3!M38="","","　"&amp;SUBSTITUTE(SUBSTITUTE(SUBSTITUTE(SUBSTITUTE(T(【多店舗用】記入シート3!M38),"　","")," ",""),"―","ー"),"－","‐")))</f>
        <v/>
      </c>
      <c r="J38" s="764" t="str">
        <f>IF(B38="","",ASC(【多店舗用】記入シート3!N38)&amp;" "&amp;ASC(SUBSTITUTE(SUBSTITUTE(SUBSTITUTE(SUBSTITUTE(SUBSTITUTE(【多店舗用】記入シート3!O38,"　","")," ",""),"ヴ","ウﾞ"),"・",""),"－","‐"))&amp;" "&amp;ASC(SUBSTITUTE(SUBSTITUTE(SUBSTITUTE(SUBSTITUTE(SUBSTITUTE(【多店舗用】記入シート3!P38,"　","")," ",""),"ヴ","ウﾞ"),"・",""),"－","‐"))&amp;IF(【多店舗用】記入シート3!Q38="",""," "&amp;ASC(SUBSTITUTE(SUBSTITUTE(SUBSTITUTE(SUBSTITUTE(SUBSTITUTE(【多店舗用】記入シート3!Q38,"　","")," ",""),"ヴ","ウﾞ"),"・",""),"－","‐"))))</f>
        <v/>
      </c>
      <c r="K38" s="764" t="str">
        <f>IF(【多店舗用】記入シート3!R38="","",【多店舗用】記入シート3!R38)</f>
        <v/>
      </c>
      <c r="L38" s="764" t="str">
        <f>IF(【多店舗用】記入シート3!S38="","",SUBSTITUTE(SUBSTITUTE(SUBSTITUTE(SUBSTITUTE(SUBSTITUTE(ASC(【多店舗用】記入シート3!S38),"～","-"),"－","-"),"―","-"),"　","")," ",""))</f>
        <v/>
      </c>
      <c r="M38" s="764" t="str">
        <f>IF(【多店舗用】記入シート3!T38="","",ASC(【多店舗用】記入シート3!T38))</f>
        <v/>
      </c>
      <c r="N38" s="764" t="str">
        <f>IF(B38="","",RIGHT("00"&amp;【多店舗用】記入シート3!U38,2)&amp;【多店舗用】記入シート3!V38&amp;RIGHT("00"&amp;【多店舗用】記入シート3!W38,2)&amp;【多店舗用】記入シート3!X38&amp;RIGHT("00"&amp;【多店舗用】記入シート3!Y38,2)&amp;【多店舗用】記入シート3!Z38&amp;RIGHT("00"&amp;【多店舗用】記入シート3!AA38,2))</f>
        <v/>
      </c>
      <c r="O38" s="764" t="str">
        <f>IF(B38="","",IF(【多店舗用】記入シート3!AB38="●",【多店舗用】記入シート3!AB$8,"")&amp;IF(【多店舗用】記入シート3!AC38="●",【多店舗用】記入シート3!AC$8,"")&amp;IF(【多店舗用】記入シート3!AD38="●",【多店舗用】記入シート3!AD$8,"")&amp;IF(【多店舗用】記入シート3!AE38="●",【多店舗用】記入シート3!AE$8,"")&amp;IF(【多店舗用】記入シート3!AF38="●",【多店舗用】記入シート3!AF$8,"")&amp;IF(【多店舗用】記入シート3!AG38="●",【多店舗用】記入シート3!AG$8,"")&amp;IF(【多店舗用】記入シート3!AH38="●",【多店舗用】記入シート3!AH$8,"")&amp;IF(【多店舗用】記入シート3!AI38="●",【多店舗用】記入シート3!AI$8,""))</f>
        <v/>
      </c>
      <c r="P38" s="764" t="str">
        <f>IF(【多店舗用】記入シート3!AJ38="","",【多店舗用】記入シート3!AJ38)</f>
        <v/>
      </c>
      <c r="Q38" s="764" t="str">
        <f>IF(【多店舗用】記入シート3!AK38="","",【多店舗用】記入シート3!AK38)</f>
        <v/>
      </c>
      <c r="R38" s="766" t="str">
        <f>IF(【多店舗用】記入シート3!AL38="","",【多店舗用】記入シート3!AL38)</f>
        <v/>
      </c>
      <c r="S38" s="766" t="str">
        <f>IF(【多店舗用】記入シート3!AM38="","",【多店舗用】記入シート3!AM38)</f>
        <v/>
      </c>
      <c r="T38" s="766" t="str">
        <f>IF(【多店舗用】記入シート3!AN38="","",【多店舗用】記入シート3!AN38)</f>
        <v/>
      </c>
      <c r="U38" s="766" t="str">
        <f>IF(【多店舗用】記入シート3!AO38="","",【多店舗用】記入シート3!AO38)</f>
        <v/>
      </c>
      <c r="V38" s="764" t="str">
        <f>IF(【多店舗用】記入シート3!AP38="","",【多店舗用】記入シート3!AP38)</f>
        <v/>
      </c>
      <c r="W38" s="764" t="str">
        <f>IF(【多店舗用】記入シート3!AQ38="","",【多店舗用】記入シート3!AQ38)</f>
        <v/>
      </c>
      <c r="X38" s="764" t="str">
        <f>IF(【多店舗用】記入シート3!AR38="","",【多店舗用】記入シート3!AR38)</f>
        <v/>
      </c>
      <c r="Y38" s="764" t="str">
        <f>IF(【多店舗用】記入シート3!AS38="","",【多店舗用】記入シート3!AS38)</f>
        <v/>
      </c>
      <c r="Z38" s="767" t="str">
        <f>IF(【多店舗用】記入シート3!AT38="","",【多店舗用】記入シート3!AT38)</f>
        <v/>
      </c>
      <c r="AA38" s="767" t="str">
        <f>IF(【多店舗用】記入シート3!AU38="","",【多店舗用】記入シート3!AU38)</f>
        <v/>
      </c>
      <c r="AB38" s="764" t="str">
        <f>IF(B38="","",T(SUBSTITUTE(SUBSTITUTE(【多店舗用】記入シート3!AV38,"　","")," ",""))&amp;"　"&amp;T(SUBSTITUTE(SUBSTITUTE(【多店舗用】記入シート3!AW38,"　","")," ","")))</f>
        <v/>
      </c>
      <c r="AC38" s="764" t="str">
        <f>IF(B38="","",ASC(SUBSTITUTE(SUBSTITUTE(SUBSTITUTE(SUBSTITUTE(【多店舗用】記入シート3!AX38,"　","")," ",""),"ヴ","ウﾞ"),"・",""))&amp;" "&amp;ASC(SUBSTITUTE(SUBSTITUTE(SUBSTITUTE(SUBSTITUTE(【多店舗用】記入シート3!AY38,"　","")," ",""),"ヴ","ウﾞ"),"・","")))</f>
        <v/>
      </c>
      <c r="AD38" s="764" t="str">
        <f>IF(【多店舗用】記入シート3!AZ38="","",【多店舗用】記入シート3!AZ38)</f>
        <v/>
      </c>
      <c r="AE38" s="764" t="str">
        <f>IF(【多店舗用】記入シート3!BA38="","",【多店舗用】記入シート3!BA38)</f>
        <v/>
      </c>
      <c r="AF38" s="764" t="str">
        <f>IF(B38="","",T(SUBSTITUTE(SUBSTITUTE(【多店舗用】記入シート3!BB38,"　","")," ",""))&amp;"　"&amp;T(SUBSTITUTE(SUBSTITUTE(【多店舗用】記入シート3!BC38,"　","")," ","")))</f>
        <v/>
      </c>
      <c r="AG38" s="764" t="str">
        <f>IF(B38="","",ASC(SUBSTITUTE(SUBSTITUTE(SUBSTITUTE(SUBSTITUTE(【多店舗用】記入シート3!BD38,"　","")," ",""),"ヴ","ウﾞ"),"・",""))&amp;" "&amp;ASC(SUBSTITUTE(SUBSTITUTE(SUBSTITUTE(SUBSTITUTE(【多店舗用】記入シート3!BE38,"　","")," ",""),"ヴ","ウﾞ"),"・","")))</f>
        <v/>
      </c>
      <c r="AH38" s="764" t="str">
        <f>IF(【多店舗用】記入シート3!BF38="","",【多店舗用】記入シート3!BF38)</f>
        <v/>
      </c>
      <c r="AI38" s="764" t="str">
        <f>IF(【多店舗用】記入シート3!BG38="","",【多店舗用】記入シート3!BG38)</f>
        <v/>
      </c>
      <c r="AJ38" s="764" t="str">
        <f>IF(【多店舗用】記入シート3!BH38="","",【多店舗用】記入シート3!BH38)</f>
        <v/>
      </c>
      <c r="AK38" s="764" t="str">
        <f>IF(【多店舗用】記入シート3!BI38="","",【多店舗用】記入シート3!BI38)</f>
        <v/>
      </c>
      <c r="AL38" s="764" t="str">
        <f>IF(【多店舗用】記入シート3!BJ38="","",【多店舗用】記入シート3!BJ38)</f>
        <v/>
      </c>
      <c r="AM38" s="768" t="str">
        <f>IF(【多店舗用】記入シート3!BK38="","",【多店舗用】記入シート3!BK38)</f>
        <v/>
      </c>
      <c r="AN38" s="768" t="str">
        <f>IF(【多店舗用】記入シート3!BL38="","",【多店舗用】記入シート3!BL38)</f>
        <v/>
      </c>
      <c r="AO38" s="764" t="str">
        <f>IF(【多店舗用】記入シート3!BM38="","",【多店舗用】記入シート3!BM38)</f>
        <v/>
      </c>
      <c r="AP38" s="768" t="str">
        <f>IF(【多店舗用】記入シート3!BN38="","",【多店舗用】記入シート3!BN38)</f>
        <v/>
      </c>
      <c r="AQ38" s="764" t="str">
        <f>IF(【多店舗用】記入シート3!BO38="","",【多店舗用】記入シート3!BO38)</f>
        <v/>
      </c>
      <c r="AR38" s="764" t="str">
        <f>IF(【多店舗用】記入シート3!BP38="","",【多店舗用】記入シート3!BP38)</f>
        <v/>
      </c>
    </row>
    <row r="39" spans="1:44" ht="15" customHeight="1">
      <c r="A39" s="764">
        <v>31</v>
      </c>
      <c r="B39" s="764" t="str">
        <f>IF(【多店舗用】記入シート3!B39="","",DBCS(【多店舗用】記入シート3!B39))</f>
        <v/>
      </c>
      <c r="C39" s="764" t="str">
        <f>IF(【多店舗用】記入シート3!C39="","",DBCS(【多店舗用】記入シート3!C39))</f>
        <v/>
      </c>
      <c r="D39" s="764" t="str">
        <f>IF(【多店舗用】記入シート3!D39="","",ASC(【多店舗用】記入シート3!D39))</f>
        <v/>
      </c>
      <c r="E39" s="765" t="str">
        <f>IF(【多店舗用】記入シート3!E39="","",【多店舗用】記入シート3!E39)</f>
        <v/>
      </c>
      <c r="F39" s="764" t="str">
        <f>IF(【多店舗用】記入シート3!F39="","",【多店舗用】記入シート3!F39)</f>
        <v/>
      </c>
      <c r="G39" s="765" t="str">
        <f>IF(【多店舗用】記入シート3!G39="","",【多店舗用】記入シート3!G39)</f>
        <v/>
      </c>
      <c r="H39" s="764" t="str">
        <f>IF(【多店舗用】記入シート3!H39="","",SUBSTITUTE(SUBSTITUTE(SUBSTITUTE(SUBSTITUTE(SUBSTITUTE(ASC(【多店舗用】記入シート3!H39),"～","-"),"－","-"),"―","-"),"　","")," ",""))</f>
        <v/>
      </c>
      <c r="I39" s="764" t="str">
        <f>IF(B39="","",MID(T(【多店舗用】記入シート3!I39),4,LEN(T(【多店舗用】記入シート3!I39))-3)&amp;"　"&amp;SUBSTITUTE(SUBSTITUTE(SUBSTITUTE(SUBSTITUTE(T(【多店舗用】記入シート3!J39),"　","")," ",""),"―","ー"),"－","‐")&amp;"　"&amp;SUBSTITUTE(SUBSTITUTE(SUBSTITUTE(SUBSTITUTE(T(【多店舗用】記入シート3!K39),"　","")," ",""),"―","ー"),"－","‐")&amp;"　"&amp;SUBSTITUTE(SUBSTITUTE(SUBSTITUTE(SUBSTITUTE(T(【多店舗用】記入シート3!L39),"　","")," ",""),"―","ー"),"－","‐")&amp;IF(【多店舗用】記入シート3!M39="","","　"&amp;SUBSTITUTE(SUBSTITUTE(SUBSTITUTE(SUBSTITUTE(T(【多店舗用】記入シート3!M39),"　","")," ",""),"―","ー"),"－","‐")))</f>
        <v/>
      </c>
      <c r="J39" s="764" t="str">
        <f>IF(B39="","",ASC(【多店舗用】記入シート3!N39)&amp;" "&amp;ASC(SUBSTITUTE(SUBSTITUTE(SUBSTITUTE(SUBSTITUTE(SUBSTITUTE(【多店舗用】記入シート3!O39,"　","")," ",""),"ヴ","ウﾞ"),"・",""),"－","‐"))&amp;" "&amp;ASC(SUBSTITUTE(SUBSTITUTE(SUBSTITUTE(SUBSTITUTE(SUBSTITUTE(【多店舗用】記入シート3!P39,"　","")," ",""),"ヴ","ウﾞ"),"・",""),"－","‐"))&amp;IF(【多店舗用】記入シート3!Q39="",""," "&amp;ASC(SUBSTITUTE(SUBSTITUTE(SUBSTITUTE(SUBSTITUTE(SUBSTITUTE(【多店舗用】記入シート3!Q39,"　","")," ",""),"ヴ","ウﾞ"),"・",""),"－","‐"))))</f>
        <v/>
      </c>
      <c r="K39" s="764" t="str">
        <f>IF(【多店舗用】記入シート3!R39="","",【多店舗用】記入シート3!R39)</f>
        <v/>
      </c>
      <c r="L39" s="764" t="str">
        <f>IF(【多店舗用】記入シート3!S39="","",SUBSTITUTE(SUBSTITUTE(SUBSTITUTE(SUBSTITUTE(SUBSTITUTE(ASC(【多店舗用】記入シート3!S39),"～","-"),"－","-"),"―","-"),"　","")," ",""))</f>
        <v/>
      </c>
      <c r="M39" s="764" t="str">
        <f>IF(【多店舗用】記入シート3!T39="","",ASC(【多店舗用】記入シート3!T39))</f>
        <v/>
      </c>
      <c r="N39" s="764" t="str">
        <f>IF(B39="","",RIGHT("00"&amp;【多店舗用】記入シート3!U39,2)&amp;【多店舗用】記入シート3!V39&amp;RIGHT("00"&amp;【多店舗用】記入シート3!W39,2)&amp;【多店舗用】記入シート3!X39&amp;RIGHT("00"&amp;【多店舗用】記入シート3!Y39,2)&amp;【多店舗用】記入シート3!Z39&amp;RIGHT("00"&amp;【多店舗用】記入シート3!AA39,2))</f>
        <v/>
      </c>
      <c r="O39" s="764" t="str">
        <f>IF(B39="","",IF(【多店舗用】記入シート3!AB39="●",【多店舗用】記入シート3!AB$8,"")&amp;IF(【多店舗用】記入シート3!AC39="●",【多店舗用】記入シート3!AC$8,"")&amp;IF(【多店舗用】記入シート3!AD39="●",【多店舗用】記入シート3!AD$8,"")&amp;IF(【多店舗用】記入シート3!AE39="●",【多店舗用】記入シート3!AE$8,"")&amp;IF(【多店舗用】記入シート3!AF39="●",【多店舗用】記入シート3!AF$8,"")&amp;IF(【多店舗用】記入シート3!AG39="●",【多店舗用】記入シート3!AG$8,"")&amp;IF(【多店舗用】記入シート3!AH39="●",【多店舗用】記入シート3!AH$8,"")&amp;IF(【多店舗用】記入シート3!AI39="●",【多店舗用】記入シート3!AI$8,""))</f>
        <v/>
      </c>
      <c r="P39" s="764" t="str">
        <f>IF(【多店舗用】記入シート3!AJ39="","",【多店舗用】記入シート3!AJ39)</f>
        <v/>
      </c>
      <c r="Q39" s="764" t="str">
        <f>IF(【多店舗用】記入シート3!AK39="","",【多店舗用】記入シート3!AK39)</f>
        <v/>
      </c>
      <c r="R39" s="766" t="str">
        <f>IF(【多店舗用】記入シート3!AL39="","",【多店舗用】記入シート3!AL39)</f>
        <v/>
      </c>
      <c r="S39" s="766" t="str">
        <f>IF(【多店舗用】記入シート3!AM39="","",【多店舗用】記入シート3!AM39)</f>
        <v/>
      </c>
      <c r="T39" s="766" t="str">
        <f>IF(【多店舗用】記入シート3!AN39="","",【多店舗用】記入シート3!AN39)</f>
        <v/>
      </c>
      <c r="U39" s="766" t="str">
        <f>IF(【多店舗用】記入シート3!AO39="","",【多店舗用】記入シート3!AO39)</f>
        <v/>
      </c>
      <c r="V39" s="764" t="str">
        <f>IF(【多店舗用】記入シート3!AP39="","",【多店舗用】記入シート3!AP39)</f>
        <v/>
      </c>
      <c r="W39" s="764" t="str">
        <f>IF(【多店舗用】記入シート3!AQ39="","",【多店舗用】記入シート3!AQ39)</f>
        <v/>
      </c>
      <c r="X39" s="764" t="str">
        <f>IF(【多店舗用】記入シート3!AR39="","",【多店舗用】記入シート3!AR39)</f>
        <v/>
      </c>
      <c r="Y39" s="764" t="str">
        <f>IF(【多店舗用】記入シート3!AS39="","",【多店舗用】記入シート3!AS39)</f>
        <v/>
      </c>
      <c r="Z39" s="767" t="str">
        <f>IF(【多店舗用】記入シート3!AT39="","",【多店舗用】記入シート3!AT39)</f>
        <v/>
      </c>
      <c r="AA39" s="767" t="str">
        <f>IF(【多店舗用】記入シート3!AU39="","",【多店舗用】記入シート3!AU39)</f>
        <v/>
      </c>
      <c r="AB39" s="764" t="str">
        <f>IF(B39="","",T(SUBSTITUTE(SUBSTITUTE(【多店舗用】記入シート3!AV39,"　","")," ",""))&amp;"　"&amp;T(SUBSTITUTE(SUBSTITUTE(【多店舗用】記入シート3!AW39,"　","")," ","")))</f>
        <v/>
      </c>
      <c r="AC39" s="764" t="str">
        <f>IF(B39="","",ASC(SUBSTITUTE(SUBSTITUTE(SUBSTITUTE(SUBSTITUTE(【多店舗用】記入シート3!AX39,"　","")," ",""),"ヴ","ウﾞ"),"・",""))&amp;" "&amp;ASC(SUBSTITUTE(SUBSTITUTE(SUBSTITUTE(SUBSTITUTE(【多店舗用】記入シート3!AY39,"　","")," ",""),"ヴ","ウﾞ"),"・","")))</f>
        <v/>
      </c>
      <c r="AD39" s="764" t="str">
        <f>IF(【多店舗用】記入シート3!AZ39="","",【多店舗用】記入シート3!AZ39)</f>
        <v/>
      </c>
      <c r="AE39" s="764" t="str">
        <f>IF(【多店舗用】記入シート3!BA39="","",【多店舗用】記入シート3!BA39)</f>
        <v/>
      </c>
      <c r="AF39" s="764" t="str">
        <f>IF(B39="","",T(SUBSTITUTE(SUBSTITUTE(【多店舗用】記入シート3!BB39,"　","")," ",""))&amp;"　"&amp;T(SUBSTITUTE(SUBSTITUTE(【多店舗用】記入シート3!BC39,"　","")," ","")))</f>
        <v/>
      </c>
      <c r="AG39" s="764" t="str">
        <f>IF(B39="","",ASC(SUBSTITUTE(SUBSTITUTE(SUBSTITUTE(SUBSTITUTE(【多店舗用】記入シート3!BD39,"　","")," ",""),"ヴ","ウﾞ"),"・",""))&amp;" "&amp;ASC(SUBSTITUTE(SUBSTITUTE(SUBSTITUTE(SUBSTITUTE(【多店舗用】記入シート3!BE39,"　","")," ",""),"ヴ","ウﾞ"),"・","")))</f>
        <v/>
      </c>
      <c r="AH39" s="764" t="str">
        <f>IF(【多店舗用】記入シート3!BF39="","",【多店舗用】記入シート3!BF39)</f>
        <v/>
      </c>
      <c r="AI39" s="764" t="str">
        <f>IF(【多店舗用】記入シート3!BG39="","",【多店舗用】記入シート3!BG39)</f>
        <v/>
      </c>
      <c r="AJ39" s="764" t="str">
        <f>IF(【多店舗用】記入シート3!BH39="","",【多店舗用】記入シート3!BH39)</f>
        <v/>
      </c>
      <c r="AK39" s="764" t="str">
        <f>IF(【多店舗用】記入シート3!BI39="","",【多店舗用】記入シート3!BI39)</f>
        <v/>
      </c>
      <c r="AL39" s="764" t="str">
        <f>IF(【多店舗用】記入シート3!BJ39="","",【多店舗用】記入シート3!BJ39)</f>
        <v/>
      </c>
      <c r="AM39" s="768" t="str">
        <f>IF(【多店舗用】記入シート3!BK39="","",【多店舗用】記入シート3!BK39)</f>
        <v/>
      </c>
      <c r="AN39" s="768" t="str">
        <f>IF(【多店舗用】記入シート3!BL39="","",【多店舗用】記入シート3!BL39)</f>
        <v/>
      </c>
      <c r="AO39" s="764" t="str">
        <f>IF(【多店舗用】記入シート3!BM39="","",【多店舗用】記入シート3!BM39)</f>
        <v/>
      </c>
      <c r="AP39" s="768" t="str">
        <f>IF(【多店舗用】記入シート3!BN39="","",【多店舗用】記入シート3!BN39)</f>
        <v/>
      </c>
      <c r="AQ39" s="764" t="str">
        <f>IF(【多店舗用】記入シート3!BO39="","",【多店舗用】記入シート3!BO39)</f>
        <v/>
      </c>
      <c r="AR39" s="764" t="str">
        <f>IF(【多店舗用】記入シート3!BP39="","",【多店舗用】記入シート3!BP39)</f>
        <v/>
      </c>
    </row>
    <row r="40" spans="1:44" ht="15" customHeight="1">
      <c r="A40" s="764">
        <v>32</v>
      </c>
      <c r="B40" s="764" t="str">
        <f>IF(【多店舗用】記入シート3!B40="","",DBCS(【多店舗用】記入シート3!B40))</f>
        <v/>
      </c>
      <c r="C40" s="764" t="str">
        <f>IF(【多店舗用】記入シート3!C40="","",DBCS(【多店舗用】記入シート3!C40))</f>
        <v/>
      </c>
      <c r="D40" s="764" t="str">
        <f>IF(【多店舗用】記入シート3!D40="","",ASC(【多店舗用】記入シート3!D40))</f>
        <v/>
      </c>
      <c r="E40" s="765" t="str">
        <f>IF(【多店舗用】記入シート3!E40="","",【多店舗用】記入シート3!E40)</f>
        <v/>
      </c>
      <c r="F40" s="764" t="str">
        <f>IF(【多店舗用】記入シート3!F40="","",【多店舗用】記入シート3!F40)</f>
        <v/>
      </c>
      <c r="G40" s="765" t="str">
        <f>IF(【多店舗用】記入シート3!G40="","",【多店舗用】記入シート3!G40)</f>
        <v/>
      </c>
      <c r="H40" s="764" t="str">
        <f>IF(【多店舗用】記入シート3!H40="","",SUBSTITUTE(SUBSTITUTE(SUBSTITUTE(SUBSTITUTE(SUBSTITUTE(ASC(【多店舗用】記入シート3!H40),"～","-"),"－","-"),"―","-"),"　","")," ",""))</f>
        <v/>
      </c>
      <c r="I40" s="764" t="str">
        <f>IF(B40="","",MID(T(【多店舗用】記入シート3!I40),4,LEN(T(【多店舗用】記入シート3!I40))-3)&amp;"　"&amp;SUBSTITUTE(SUBSTITUTE(SUBSTITUTE(SUBSTITUTE(T(【多店舗用】記入シート3!J40),"　","")," ",""),"―","ー"),"－","‐")&amp;"　"&amp;SUBSTITUTE(SUBSTITUTE(SUBSTITUTE(SUBSTITUTE(T(【多店舗用】記入シート3!K40),"　","")," ",""),"―","ー"),"－","‐")&amp;"　"&amp;SUBSTITUTE(SUBSTITUTE(SUBSTITUTE(SUBSTITUTE(T(【多店舗用】記入シート3!L40),"　","")," ",""),"―","ー"),"－","‐")&amp;IF(【多店舗用】記入シート3!M40="","","　"&amp;SUBSTITUTE(SUBSTITUTE(SUBSTITUTE(SUBSTITUTE(T(【多店舗用】記入シート3!M40),"　","")," ",""),"―","ー"),"－","‐")))</f>
        <v/>
      </c>
      <c r="J40" s="764" t="str">
        <f>IF(B40="","",ASC(【多店舗用】記入シート3!N40)&amp;" "&amp;ASC(SUBSTITUTE(SUBSTITUTE(SUBSTITUTE(SUBSTITUTE(SUBSTITUTE(【多店舗用】記入シート3!O40,"　","")," ",""),"ヴ","ウﾞ"),"・",""),"－","‐"))&amp;" "&amp;ASC(SUBSTITUTE(SUBSTITUTE(SUBSTITUTE(SUBSTITUTE(SUBSTITUTE(【多店舗用】記入シート3!P40,"　","")," ",""),"ヴ","ウﾞ"),"・",""),"－","‐"))&amp;IF(【多店舗用】記入シート3!Q40="",""," "&amp;ASC(SUBSTITUTE(SUBSTITUTE(SUBSTITUTE(SUBSTITUTE(SUBSTITUTE(【多店舗用】記入シート3!Q40,"　","")," ",""),"ヴ","ウﾞ"),"・",""),"－","‐"))))</f>
        <v/>
      </c>
      <c r="K40" s="764" t="str">
        <f>IF(【多店舗用】記入シート3!R40="","",【多店舗用】記入シート3!R40)</f>
        <v/>
      </c>
      <c r="L40" s="764" t="str">
        <f>IF(【多店舗用】記入シート3!S40="","",SUBSTITUTE(SUBSTITUTE(SUBSTITUTE(SUBSTITUTE(SUBSTITUTE(ASC(【多店舗用】記入シート3!S40),"～","-"),"－","-"),"―","-"),"　","")," ",""))</f>
        <v/>
      </c>
      <c r="M40" s="764" t="str">
        <f>IF(【多店舗用】記入シート3!T40="","",ASC(【多店舗用】記入シート3!T40))</f>
        <v/>
      </c>
      <c r="N40" s="764" t="str">
        <f>IF(B40="","",RIGHT("00"&amp;【多店舗用】記入シート3!U40,2)&amp;【多店舗用】記入シート3!V40&amp;RIGHT("00"&amp;【多店舗用】記入シート3!W40,2)&amp;【多店舗用】記入シート3!X40&amp;RIGHT("00"&amp;【多店舗用】記入シート3!Y40,2)&amp;【多店舗用】記入シート3!Z40&amp;RIGHT("00"&amp;【多店舗用】記入シート3!AA40,2))</f>
        <v/>
      </c>
      <c r="O40" s="764" t="str">
        <f>IF(B40="","",IF(【多店舗用】記入シート3!AB40="●",【多店舗用】記入シート3!AB$8,"")&amp;IF(【多店舗用】記入シート3!AC40="●",【多店舗用】記入シート3!AC$8,"")&amp;IF(【多店舗用】記入シート3!AD40="●",【多店舗用】記入シート3!AD$8,"")&amp;IF(【多店舗用】記入シート3!AE40="●",【多店舗用】記入シート3!AE$8,"")&amp;IF(【多店舗用】記入シート3!AF40="●",【多店舗用】記入シート3!AF$8,"")&amp;IF(【多店舗用】記入シート3!AG40="●",【多店舗用】記入シート3!AG$8,"")&amp;IF(【多店舗用】記入シート3!AH40="●",【多店舗用】記入シート3!AH$8,"")&amp;IF(【多店舗用】記入シート3!AI40="●",【多店舗用】記入シート3!AI$8,""))</f>
        <v/>
      </c>
      <c r="P40" s="764" t="str">
        <f>IF(【多店舗用】記入シート3!AJ40="","",【多店舗用】記入シート3!AJ40)</f>
        <v/>
      </c>
      <c r="Q40" s="764" t="str">
        <f>IF(【多店舗用】記入シート3!AK40="","",【多店舗用】記入シート3!AK40)</f>
        <v/>
      </c>
      <c r="R40" s="766" t="str">
        <f>IF(【多店舗用】記入シート3!AL40="","",【多店舗用】記入シート3!AL40)</f>
        <v/>
      </c>
      <c r="S40" s="766" t="str">
        <f>IF(【多店舗用】記入シート3!AM40="","",【多店舗用】記入シート3!AM40)</f>
        <v/>
      </c>
      <c r="T40" s="766" t="str">
        <f>IF(【多店舗用】記入シート3!AN40="","",【多店舗用】記入シート3!AN40)</f>
        <v/>
      </c>
      <c r="U40" s="766" t="str">
        <f>IF(【多店舗用】記入シート3!AO40="","",【多店舗用】記入シート3!AO40)</f>
        <v/>
      </c>
      <c r="V40" s="764" t="str">
        <f>IF(【多店舗用】記入シート3!AP40="","",【多店舗用】記入シート3!AP40)</f>
        <v/>
      </c>
      <c r="W40" s="764" t="str">
        <f>IF(【多店舗用】記入シート3!AQ40="","",【多店舗用】記入シート3!AQ40)</f>
        <v/>
      </c>
      <c r="X40" s="764" t="str">
        <f>IF(【多店舗用】記入シート3!AR40="","",【多店舗用】記入シート3!AR40)</f>
        <v/>
      </c>
      <c r="Y40" s="764" t="str">
        <f>IF(【多店舗用】記入シート3!AS40="","",【多店舗用】記入シート3!AS40)</f>
        <v/>
      </c>
      <c r="Z40" s="767" t="str">
        <f>IF(【多店舗用】記入シート3!AT40="","",【多店舗用】記入シート3!AT40)</f>
        <v/>
      </c>
      <c r="AA40" s="767" t="str">
        <f>IF(【多店舗用】記入シート3!AU40="","",【多店舗用】記入シート3!AU40)</f>
        <v/>
      </c>
      <c r="AB40" s="764" t="str">
        <f>IF(B40="","",T(SUBSTITUTE(SUBSTITUTE(【多店舗用】記入シート3!AV40,"　","")," ",""))&amp;"　"&amp;T(SUBSTITUTE(SUBSTITUTE(【多店舗用】記入シート3!AW40,"　","")," ","")))</f>
        <v/>
      </c>
      <c r="AC40" s="764" t="str">
        <f>IF(B40="","",ASC(SUBSTITUTE(SUBSTITUTE(SUBSTITUTE(SUBSTITUTE(【多店舗用】記入シート3!AX40,"　","")," ",""),"ヴ","ウﾞ"),"・",""))&amp;" "&amp;ASC(SUBSTITUTE(SUBSTITUTE(SUBSTITUTE(SUBSTITUTE(【多店舗用】記入シート3!AY40,"　","")," ",""),"ヴ","ウﾞ"),"・","")))</f>
        <v/>
      </c>
      <c r="AD40" s="764" t="str">
        <f>IF(【多店舗用】記入シート3!AZ40="","",【多店舗用】記入シート3!AZ40)</f>
        <v/>
      </c>
      <c r="AE40" s="764" t="str">
        <f>IF(【多店舗用】記入シート3!BA40="","",【多店舗用】記入シート3!BA40)</f>
        <v/>
      </c>
      <c r="AF40" s="764" t="str">
        <f>IF(B40="","",T(SUBSTITUTE(SUBSTITUTE(【多店舗用】記入シート3!BB40,"　","")," ",""))&amp;"　"&amp;T(SUBSTITUTE(SUBSTITUTE(【多店舗用】記入シート3!BC40,"　","")," ","")))</f>
        <v/>
      </c>
      <c r="AG40" s="764" t="str">
        <f>IF(B40="","",ASC(SUBSTITUTE(SUBSTITUTE(SUBSTITUTE(SUBSTITUTE(【多店舗用】記入シート3!BD40,"　","")," ",""),"ヴ","ウﾞ"),"・",""))&amp;" "&amp;ASC(SUBSTITUTE(SUBSTITUTE(SUBSTITUTE(SUBSTITUTE(【多店舗用】記入シート3!BE40,"　","")," ",""),"ヴ","ウﾞ"),"・","")))</f>
        <v/>
      </c>
      <c r="AH40" s="764" t="str">
        <f>IF(【多店舗用】記入シート3!BF40="","",【多店舗用】記入シート3!BF40)</f>
        <v/>
      </c>
      <c r="AI40" s="764" t="str">
        <f>IF(【多店舗用】記入シート3!BG40="","",【多店舗用】記入シート3!BG40)</f>
        <v/>
      </c>
      <c r="AJ40" s="764" t="str">
        <f>IF(【多店舗用】記入シート3!BH40="","",【多店舗用】記入シート3!BH40)</f>
        <v/>
      </c>
      <c r="AK40" s="764" t="str">
        <f>IF(【多店舗用】記入シート3!BI40="","",【多店舗用】記入シート3!BI40)</f>
        <v/>
      </c>
      <c r="AL40" s="764" t="str">
        <f>IF(【多店舗用】記入シート3!BJ40="","",【多店舗用】記入シート3!BJ40)</f>
        <v/>
      </c>
      <c r="AM40" s="768" t="str">
        <f>IF(【多店舗用】記入シート3!BK40="","",【多店舗用】記入シート3!BK40)</f>
        <v/>
      </c>
      <c r="AN40" s="768" t="str">
        <f>IF(【多店舗用】記入シート3!BL40="","",【多店舗用】記入シート3!BL40)</f>
        <v/>
      </c>
      <c r="AO40" s="764" t="str">
        <f>IF(【多店舗用】記入シート3!BM40="","",【多店舗用】記入シート3!BM40)</f>
        <v/>
      </c>
      <c r="AP40" s="768" t="str">
        <f>IF(【多店舗用】記入シート3!BN40="","",【多店舗用】記入シート3!BN40)</f>
        <v/>
      </c>
      <c r="AQ40" s="764" t="str">
        <f>IF(【多店舗用】記入シート3!BO40="","",【多店舗用】記入シート3!BO40)</f>
        <v/>
      </c>
      <c r="AR40" s="764" t="str">
        <f>IF(【多店舗用】記入シート3!BP40="","",【多店舗用】記入シート3!BP40)</f>
        <v/>
      </c>
    </row>
    <row r="41" spans="1:44" ht="15" customHeight="1">
      <c r="A41" s="764">
        <v>33</v>
      </c>
      <c r="B41" s="764" t="str">
        <f>IF(【多店舗用】記入シート3!B41="","",DBCS(【多店舗用】記入シート3!B41))</f>
        <v/>
      </c>
      <c r="C41" s="764" t="str">
        <f>IF(【多店舗用】記入シート3!C41="","",DBCS(【多店舗用】記入シート3!C41))</f>
        <v/>
      </c>
      <c r="D41" s="764" t="str">
        <f>IF(【多店舗用】記入シート3!D41="","",ASC(【多店舗用】記入シート3!D41))</f>
        <v/>
      </c>
      <c r="E41" s="765" t="str">
        <f>IF(【多店舗用】記入シート3!E41="","",【多店舗用】記入シート3!E41)</f>
        <v/>
      </c>
      <c r="F41" s="764" t="str">
        <f>IF(【多店舗用】記入シート3!F41="","",【多店舗用】記入シート3!F41)</f>
        <v/>
      </c>
      <c r="G41" s="765" t="str">
        <f>IF(【多店舗用】記入シート3!G41="","",【多店舗用】記入シート3!G41)</f>
        <v/>
      </c>
      <c r="H41" s="764" t="str">
        <f>IF(【多店舗用】記入シート3!H41="","",SUBSTITUTE(SUBSTITUTE(SUBSTITUTE(SUBSTITUTE(SUBSTITUTE(ASC(【多店舗用】記入シート3!H41),"～","-"),"－","-"),"―","-"),"　","")," ",""))</f>
        <v/>
      </c>
      <c r="I41" s="764" t="str">
        <f>IF(B41="","",MID(T(【多店舗用】記入シート3!I41),4,LEN(T(【多店舗用】記入シート3!I41))-3)&amp;"　"&amp;SUBSTITUTE(SUBSTITUTE(SUBSTITUTE(SUBSTITUTE(T(【多店舗用】記入シート3!J41),"　","")," ",""),"―","ー"),"－","‐")&amp;"　"&amp;SUBSTITUTE(SUBSTITUTE(SUBSTITUTE(SUBSTITUTE(T(【多店舗用】記入シート3!K41),"　","")," ",""),"―","ー"),"－","‐")&amp;"　"&amp;SUBSTITUTE(SUBSTITUTE(SUBSTITUTE(SUBSTITUTE(T(【多店舗用】記入シート3!L41),"　","")," ",""),"―","ー"),"－","‐")&amp;IF(【多店舗用】記入シート3!M41="","","　"&amp;SUBSTITUTE(SUBSTITUTE(SUBSTITUTE(SUBSTITUTE(T(【多店舗用】記入シート3!M41),"　","")," ",""),"―","ー"),"－","‐")))</f>
        <v/>
      </c>
      <c r="J41" s="764" t="str">
        <f>IF(B41="","",ASC(【多店舗用】記入シート3!N41)&amp;" "&amp;ASC(SUBSTITUTE(SUBSTITUTE(SUBSTITUTE(SUBSTITUTE(SUBSTITUTE(【多店舗用】記入シート3!O41,"　","")," ",""),"ヴ","ウﾞ"),"・",""),"－","‐"))&amp;" "&amp;ASC(SUBSTITUTE(SUBSTITUTE(SUBSTITUTE(SUBSTITUTE(SUBSTITUTE(【多店舗用】記入シート3!P41,"　","")," ",""),"ヴ","ウﾞ"),"・",""),"－","‐"))&amp;IF(【多店舗用】記入シート3!Q41="",""," "&amp;ASC(SUBSTITUTE(SUBSTITUTE(SUBSTITUTE(SUBSTITUTE(SUBSTITUTE(【多店舗用】記入シート3!Q41,"　","")," ",""),"ヴ","ウﾞ"),"・",""),"－","‐"))))</f>
        <v/>
      </c>
      <c r="K41" s="764" t="str">
        <f>IF(【多店舗用】記入シート3!R41="","",【多店舗用】記入シート3!R41)</f>
        <v/>
      </c>
      <c r="L41" s="764" t="str">
        <f>IF(【多店舗用】記入シート3!S41="","",SUBSTITUTE(SUBSTITUTE(SUBSTITUTE(SUBSTITUTE(SUBSTITUTE(ASC(【多店舗用】記入シート3!S41),"～","-"),"－","-"),"―","-"),"　","")," ",""))</f>
        <v/>
      </c>
      <c r="M41" s="764" t="str">
        <f>IF(【多店舗用】記入シート3!T41="","",ASC(【多店舗用】記入シート3!T41))</f>
        <v/>
      </c>
      <c r="N41" s="764" t="str">
        <f>IF(B41="","",RIGHT("00"&amp;【多店舗用】記入シート3!U41,2)&amp;【多店舗用】記入シート3!V41&amp;RIGHT("00"&amp;【多店舗用】記入シート3!W41,2)&amp;【多店舗用】記入シート3!X41&amp;RIGHT("00"&amp;【多店舗用】記入シート3!Y41,2)&amp;【多店舗用】記入シート3!Z41&amp;RIGHT("00"&amp;【多店舗用】記入シート3!AA41,2))</f>
        <v/>
      </c>
      <c r="O41" s="764" t="str">
        <f>IF(B41="","",IF(【多店舗用】記入シート3!AB41="●",【多店舗用】記入シート3!AB$8,"")&amp;IF(【多店舗用】記入シート3!AC41="●",【多店舗用】記入シート3!AC$8,"")&amp;IF(【多店舗用】記入シート3!AD41="●",【多店舗用】記入シート3!AD$8,"")&amp;IF(【多店舗用】記入シート3!AE41="●",【多店舗用】記入シート3!AE$8,"")&amp;IF(【多店舗用】記入シート3!AF41="●",【多店舗用】記入シート3!AF$8,"")&amp;IF(【多店舗用】記入シート3!AG41="●",【多店舗用】記入シート3!AG$8,"")&amp;IF(【多店舗用】記入シート3!AH41="●",【多店舗用】記入シート3!AH$8,"")&amp;IF(【多店舗用】記入シート3!AI41="●",【多店舗用】記入シート3!AI$8,""))</f>
        <v/>
      </c>
      <c r="P41" s="764" t="str">
        <f>IF(【多店舗用】記入シート3!AJ41="","",【多店舗用】記入シート3!AJ41)</f>
        <v/>
      </c>
      <c r="Q41" s="764" t="str">
        <f>IF(【多店舗用】記入シート3!AK41="","",【多店舗用】記入シート3!AK41)</f>
        <v/>
      </c>
      <c r="R41" s="766" t="str">
        <f>IF(【多店舗用】記入シート3!AL41="","",【多店舗用】記入シート3!AL41)</f>
        <v/>
      </c>
      <c r="S41" s="766" t="str">
        <f>IF(【多店舗用】記入シート3!AM41="","",【多店舗用】記入シート3!AM41)</f>
        <v/>
      </c>
      <c r="T41" s="766" t="str">
        <f>IF(【多店舗用】記入シート3!AN41="","",【多店舗用】記入シート3!AN41)</f>
        <v/>
      </c>
      <c r="U41" s="766" t="str">
        <f>IF(【多店舗用】記入シート3!AO41="","",【多店舗用】記入シート3!AO41)</f>
        <v/>
      </c>
      <c r="V41" s="764" t="str">
        <f>IF(【多店舗用】記入シート3!AP41="","",【多店舗用】記入シート3!AP41)</f>
        <v/>
      </c>
      <c r="W41" s="764" t="str">
        <f>IF(【多店舗用】記入シート3!AQ41="","",【多店舗用】記入シート3!AQ41)</f>
        <v/>
      </c>
      <c r="X41" s="764" t="str">
        <f>IF(【多店舗用】記入シート3!AR41="","",【多店舗用】記入シート3!AR41)</f>
        <v/>
      </c>
      <c r="Y41" s="764" t="str">
        <f>IF(【多店舗用】記入シート3!AS41="","",【多店舗用】記入シート3!AS41)</f>
        <v/>
      </c>
      <c r="Z41" s="767" t="str">
        <f>IF(【多店舗用】記入シート3!AT41="","",【多店舗用】記入シート3!AT41)</f>
        <v/>
      </c>
      <c r="AA41" s="767" t="str">
        <f>IF(【多店舗用】記入シート3!AU41="","",【多店舗用】記入シート3!AU41)</f>
        <v/>
      </c>
      <c r="AB41" s="764" t="str">
        <f>IF(B41="","",T(SUBSTITUTE(SUBSTITUTE(【多店舗用】記入シート3!AV41,"　","")," ",""))&amp;"　"&amp;T(SUBSTITUTE(SUBSTITUTE(【多店舗用】記入シート3!AW41,"　","")," ","")))</f>
        <v/>
      </c>
      <c r="AC41" s="764" t="str">
        <f>IF(B41="","",ASC(SUBSTITUTE(SUBSTITUTE(SUBSTITUTE(SUBSTITUTE(【多店舗用】記入シート3!AX41,"　","")," ",""),"ヴ","ウﾞ"),"・",""))&amp;" "&amp;ASC(SUBSTITUTE(SUBSTITUTE(SUBSTITUTE(SUBSTITUTE(【多店舗用】記入シート3!AY41,"　","")," ",""),"ヴ","ウﾞ"),"・","")))</f>
        <v/>
      </c>
      <c r="AD41" s="764" t="str">
        <f>IF(【多店舗用】記入シート3!AZ41="","",【多店舗用】記入シート3!AZ41)</f>
        <v/>
      </c>
      <c r="AE41" s="764" t="str">
        <f>IF(【多店舗用】記入シート3!BA41="","",【多店舗用】記入シート3!BA41)</f>
        <v/>
      </c>
      <c r="AF41" s="764" t="str">
        <f>IF(B41="","",T(SUBSTITUTE(SUBSTITUTE(【多店舗用】記入シート3!BB41,"　","")," ",""))&amp;"　"&amp;T(SUBSTITUTE(SUBSTITUTE(【多店舗用】記入シート3!BC41,"　","")," ","")))</f>
        <v/>
      </c>
      <c r="AG41" s="764" t="str">
        <f>IF(B41="","",ASC(SUBSTITUTE(SUBSTITUTE(SUBSTITUTE(SUBSTITUTE(【多店舗用】記入シート3!BD41,"　","")," ",""),"ヴ","ウﾞ"),"・",""))&amp;" "&amp;ASC(SUBSTITUTE(SUBSTITUTE(SUBSTITUTE(SUBSTITUTE(【多店舗用】記入シート3!BE41,"　","")," ",""),"ヴ","ウﾞ"),"・","")))</f>
        <v/>
      </c>
      <c r="AH41" s="764" t="str">
        <f>IF(【多店舗用】記入シート3!BF41="","",【多店舗用】記入シート3!BF41)</f>
        <v/>
      </c>
      <c r="AI41" s="764" t="str">
        <f>IF(【多店舗用】記入シート3!BG41="","",【多店舗用】記入シート3!BG41)</f>
        <v/>
      </c>
      <c r="AJ41" s="764" t="str">
        <f>IF(【多店舗用】記入シート3!BH41="","",【多店舗用】記入シート3!BH41)</f>
        <v/>
      </c>
      <c r="AK41" s="764" t="str">
        <f>IF(【多店舗用】記入シート3!BI41="","",【多店舗用】記入シート3!BI41)</f>
        <v/>
      </c>
      <c r="AL41" s="764" t="str">
        <f>IF(【多店舗用】記入シート3!BJ41="","",【多店舗用】記入シート3!BJ41)</f>
        <v/>
      </c>
      <c r="AM41" s="768" t="str">
        <f>IF(【多店舗用】記入シート3!BK41="","",【多店舗用】記入シート3!BK41)</f>
        <v/>
      </c>
      <c r="AN41" s="768" t="str">
        <f>IF(【多店舗用】記入シート3!BL41="","",【多店舗用】記入シート3!BL41)</f>
        <v/>
      </c>
      <c r="AO41" s="764" t="str">
        <f>IF(【多店舗用】記入シート3!BM41="","",【多店舗用】記入シート3!BM41)</f>
        <v/>
      </c>
      <c r="AP41" s="768" t="str">
        <f>IF(【多店舗用】記入シート3!BN41="","",【多店舗用】記入シート3!BN41)</f>
        <v/>
      </c>
      <c r="AQ41" s="764" t="str">
        <f>IF(【多店舗用】記入シート3!BO41="","",【多店舗用】記入シート3!BO41)</f>
        <v/>
      </c>
      <c r="AR41" s="764" t="str">
        <f>IF(【多店舗用】記入シート3!BP41="","",【多店舗用】記入シート3!BP41)</f>
        <v/>
      </c>
    </row>
    <row r="42" spans="1:44" ht="15" customHeight="1">
      <c r="A42" s="764">
        <v>34</v>
      </c>
      <c r="B42" s="764" t="str">
        <f>IF(【多店舗用】記入シート3!B42="","",DBCS(【多店舗用】記入シート3!B42))</f>
        <v/>
      </c>
      <c r="C42" s="764" t="str">
        <f>IF(【多店舗用】記入シート3!C42="","",DBCS(【多店舗用】記入シート3!C42))</f>
        <v/>
      </c>
      <c r="D42" s="764" t="str">
        <f>IF(【多店舗用】記入シート3!D42="","",ASC(【多店舗用】記入シート3!D42))</f>
        <v/>
      </c>
      <c r="E42" s="765" t="str">
        <f>IF(【多店舗用】記入シート3!E42="","",【多店舗用】記入シート3!E42)</f>
        <v/>
      </c>
      <c r="F42" s="764" t="str">
        <f>IF(【多店舗用】記入シート3!F42="","",【多店舗用】記入シート3!F42)</f>
        <v/>
      </c>
      <c r="G42" s="765" t="str">
        <f>IF(【多店舗用】記入シート3!G42="","",【多店舗用】記入シート3!G42)</f>
        <v/>
      </c>
      <c r="H42" s="764" t="str">
        <f>IF(【多店舗用】記入シート3!H42="","",SUBSTITUTE(SUBSTITUTE(SUBSTITUTE(SUBSTITUTE(SUBSTITUTE(ASC(【多店舗用】記入シート3!H42),"～","-"),"－","-"),"―","-"),"　","")," ",""))</f>
        <v/>
      </c>
      <c r="I42" s="764" t="str">
        <f>IF(B42="","",MID(T(【多店舗用】記入シート3!I42),4,LEN(T(【多店舗用】記入シート3!I42))-3)&amp;"　"&amp;SUBSTITUTE(SUBSTITUTE(SUBSTITUTE(SUBSTITUTE(T(【多店舗用】記入シート3!J42),"　","")," ",""),"―","ー"),"－","‐")&amp;"　"&amp;SUBSTITUTE(SUBSTITUTE(SUBSTITUTE(SUBSTITUTE(T(【多店舗用】記入シート3!K42),"　","")," ",""),"―","ー"),"－","‐")&amp;"　"&amp;SUBSTITUTE(SUBSTITUTE(SUBSTITUTE(SUBSTITUTE(T(【多店舗用】記入シート3!L42),"　","")," ",""),"―","ー"),"－","‐")&amp;IF(【多店舗用】記入シート3!M42="","","　"&amp;SUBSTITUTE(SUBSTITUTE(SUBSTITUTE(SUBSTITUTE(T(【多店舗用】記入シート3!M42),"　","")," ",""),"―","ー"),"－","‐")))</f>
        <v/>
      </c>
      <c r="J42" s="764" t="str">
        <f>IF(B42="","",ASC(【多店舗用】記入シート3!N42)&amp;" "&amp;ASC(SUBSTITUTE(SUBSTITUTE(SUBSTITUTE(SUBSTITUTE(SUBSTITUTE(【多店舗用】記入シート3!O42,"　","")," ",""),"ヴ","ウﾞ"),"・",""),"－","‐"))&amp;" "&amp;ASC(SUBSTITUTE(SUBSTITUTE(SUBSTITUTE(SUBSTITUTE(SUBSTITUTE(【多店舗用】記入シート3!P42,"　","")," ",""),"ヴ","ウﾞ"),"・",""),"－","‐"))&amp;IF(【多店舗用】記入シート3!Q42="",""," "&amp;ASC(SUBSTITUTE(SUBSTITUTE(SUBSTITUTE(SUBSTITUTE(SUBSTITUTE(【多店舗用】記入シート3!Q42,"　","")," ",""),"ヴ","ウﾞ"),"・",""),"－","‐"))))</f>
        <v/>
      </c>
      <c r="K42" s="764" t="str">
        <f>IF(【多店舗用】記入シート3!R42="","",【多店舗用】記入シート3!R42)</f>
        <v/>
      </c>
      <c r="L42" s="764" t="str">
        <f>IF(【多店舗用】記入シート3!S42="","",SUBSTITUTE(SUBSTITUTE(SUBSTITUTE(SUBSTITUTE(SUBSTITUTE(ASC(【多店舗用】記入シート3!S42),"～","-"),"－","-"),"―","-"),"　","")," ",""))</f>
        <v/>
      </c>
      <c r="M42" s="764" t="str">
        <f>IF(【多店舗用】記入シート3!T42="","",ASC(【多店舗用】記入シート3!T42))</f>
        <v/>
      </c>
      <c r="N42" s="764" t="str">
        <f>IF(B42="","",RIGHT("00"&amp;【多店舗用】記入シート3!U42,2)&amp;【多店舗用】記入シート3!V42&amp;RIGHT("00"&amp;【多店舗用】記入シート3!W42,2)&amp;【多店舗用】記入シート3!X42&amp;RIGHT("00"&amp;【多店舗用】記入シート3!Y42,2)&amp;【多店舗用】記入シート3!Z42&amp;RIGHT("00"&amp;【多店舗用】記入シート3!AA42,2))</f>
        <v/>
      </c>
      <c r="O42" s="764" t="str">
        <f>IF(B42="","",IF(【多店舗用】記入シート3!AB42="●",【多店舗用】記入シート3!AB$8,"")&amp;IF(【多店舗用】記入シート3!AC42="●",【多店舗用】記入シート3!AC$8,"")&amp;IF(【多店舗用】記入シート3!AD42="●",【多店舗用】記入シート3!AD$8,"")&amp;IF(【多店舗用】記入シート3!AE42="●",【多店舗用】記入シート3!AE$8,"")&amp;IF(【多店舗用】記入シート3!AF42="●",【多店舗用】記入シート3!AF$8,"")&amp;IF(【多店舗用】記入シート3!AG42="●",【多店舗用】記入シート3!AG$8,"")&amp;IF(【多店舗用】記入シート3!AH42="●",【多店舗用】記入シート3!AH$8,"")&amp;IF(【多店舗用】記入シート3!AI42="●",【多店舗用】記入シート3!AI$8,""))</f>
        <v/>
      </c>
      <c r="P42" s="764" t="str">
        <f>IF(【多店舗用】記入シート3!AJ42="","",【多店舗用】記入シート3!AJ42)</f>
        <v/>
      </c>
      <c r="Q42" s="764" t="str">
        <f>IF(【多店舗用】記入シート3!AK42="","",【多店舗用】記入シート3!AK42)</f>
        <v/>
      </c>
      <c r="R42" s="766" t="str">
        <f>IF(【多店舗用】記入シート3!AL42="","",【多店舗用】記入シート3!AL42)</f>
        <v/>
      </c>
      <c r="S42" s="766" t="str">
        <f>IF(【多店舗用】記入シート3!AM42="","",【多店舗用】記入シート3!AM42)</f>
        <v/>
      </c>
      <c r="T42" s="766" t="str">
        <f>IF(【多店舗用】記入シート3!AN42="","",【多店舗用】記入シート3!AN42)</f>
        <v/>
      </c>
      <c r="U42" s="766" t="str">
        <f>IF(【多店舗用】記入シート3!AO42="","",【多店舗用】記入シート3!AO42)</f>
        <v/>
      </c>
      <c r="V42" s="764" t="str">
        <f>IF(【多店舗用】記入シート3!AP42="","",【多店舗用】記入シート3!AP42)</f>
        <v/>
      </c>
      <c r="W42" s="764" t="str">
        <f>IF(【多店舗用】記入シート3!AQ42="","",【多店舗用】記入シート3!AQ42)</f>
        <v/>
      </c>
      <c r="X42" s="764" t="str">
        <f>IF(【多店舗用】記入シート3!AR42="","",【多店舗用】記入シート3!AR42)</f>
        <v/>
      </c>
      <c r="Y42" s="764" t="str">
        <f>IF(【多店舗用】記入シート3!AS42="","",【多店舗用】記入シート3!AS42)</f>
        <v/>
      </c>
      <c r="Z42" s="767" t="str">
        <f>IF(【多店舗用】記入シート3!AT42="","",【多店舗用】記入シート3!AT42)</f>
        <v/>
      </c>
      <c r="AA42" s="767" t="str">
        <f>IF(【多店舗用】記入シート3!AU42="","",【多店舗用】記入シート3!AU42)</f>
        <v/>
      </c>
      <c r="AB42" s="764" t="str">
        <f>IF(B42="","",T(SUBSTITUTE(SUBSTITUTE(【多店舗用】記入シート3!AV42,"　","")," ",""))&amp;"　"&amp;T(SUBSTITUTE(SUBSTITUTE(【多店舗用】記入シート3!AW42,"　","")," ","")))</f>
        <v/>
      </c>
      <c r="AC42" s="764" t="str">
        <f>IF(B42="","",ASC(SUBSTITUTE(SUBSTITUTE(SUBSTITUTE(SUBSTITUTE(【多店舗用】記入シート3!AX42,"　","")," ",""),"ヴ","ウﾞ"),"・",""))&amp;" "&amp;ASC(SUBSTITUTE(SUBSTITUTE(SUBSTITUTE(SUBSTITUTE(【多店舗用】記入シート3!AY42,"　","")," ",""),"ヴ","ウﾞ"),"・","")))</f>
        <v/>
      </c>
      <c r="AD42" s="764" t="str">
        <f>IF(【多店舗用】記入シート3!AZ42="","",【多店舗用】記入シート3!AZ42)</f>
        <v/>
      </c>
      <c r="AE42" s="764" t="str">
        <f>IF(【多店舗用】記入シート3!BA42="","",【多店舗用】記入シート3!BA42)</f>
        <v/>
      </c>
      <c r="AF42" s="764" t="str">
        <f>IF(B42="","",T(SUBSTITUTE(SUBSTITUTE(【多店舗用】記入シート3!BB42,"　","")," ",""))&amp;"　"&amp;T(SUBSTITUTE(SUBSTITUTE(【多店舗用】記入シート3!BC42,"　","")," ","")))</f>
        <v/>
      </c>
      <c r="AG42" s="764" t="str">
        <f>IF(B42="","",ASC(SUBSTITUTE(SUBSTITUTE(SUBSTITUTE(SUBSTITUTE(【多店舗用】記入シート3!BD42,"　","")," ",""),"ヴ","ウﾞ"),"・",""))&amp;" "&amp;ASC(SUBSTITUTE(SUBSTITUTE(SUBSTITUTE(SUBSTITUTE(【多店舗用】記入シート3!BE42,"　","")," ",""),"ヴ","ウﾞ"),"・","")))</f>
        <v/>
      </c>
      <c r="AH42" s="764" t="str">
        <f>IF(【多店舗用】記入シート3!BF42="","",【多店舗用】記入シート3!BF42)</f>
        <v/>
      </c>
      <c r="AI42" s="764" t="str">
        <f>IF(【多店舗用】記入シート3!BG42="","",【多店舗用】記入シート3!BG42)</f>
        <v/>
      </c>
      <c r="AJ42" s="764" t="str">
        <f>IF(【多店舗用】記入シート3!BH42="","",【多店舗用】記入シート3!BH42)</f>
        <v/>
      </c>
      <c r="AK42" s="764" t="str">
        <f>IF(【多店舗用】記入シート3!BI42="","",【多店舗用】記入シート3!BI42)</f>
        <v/>
      </c>
      <c r="AL42" s="764" t="str">
        <f>IF(【多店舗用】記入シート3!BJ42="","",【多店舗用】記入シート3!BJ42)</f>
        <v/>
      </c>
      <c r="AM42" s="768" t="str">
        <f>IF(【多店舗用】記入シート3!BK42="","",【多店舗用】記入シート3!BK42)</f>
        <v/>
      </c>
      <c r="AN42" s="768" t="str">
        <f>IF(【多店舗用】記入シート3!BL42="","",【多店舗用】記入シート3!BL42)</f>
        <v/>
      </c>
      <c r="AO42" s="764" t="str">
        <f>IF(【多店舗用】記入シート3!BM42="","",【多店舗用】記入シート3!BM42)</f>
        <v/>
      </c>
      <c r="AP42" s="768" t="str">
        <f>IF(【多店舗用】記入シート3!BN42="","",【多店舗用】記入シート3!BN42)</f>
        <v/>
      </c>
      <c r="AQ42" s="764" t="str">
        <f>IF(【多店舗用】記入シート3!BO42="","",【多店舗用】記入シート3!BO42)</f>
        <v/>
      </c>
      <c r="AR42" s="764" t="str">
        <f>IF(【多店舗用】記入シート3!BP42="","",【多店舗用】記入シート3!BP42)</f>
        <v/>
      </c>
    </row>
    <row r="43" spans="1:44" ht="15" customHeight="1">
      <c r="A43" s="764">
        <v>35</v>
      </c>
      <c r="B43" s="764" t="str">
        <f>IF(【多店舗用】記入シート3!B43="","",DBCS(【多店舗用】記入シート3!B43))</f>
        <v/>
      </c>
      <c r="C43" s="764" t="str">
        <f>IF(【多店舗用】記入シート3!C43="","",DBCS(【多店舗用】記入シート3!C43))</f>
        <v/>
      </c>
      <c r="D43" s="764" t="str">
        <f>IF(【多店舗用】記入シート3!D43="","",ASC(【多店舗用】記入シート3!D43))</f>
        <v/>
      </c>
      <c r="E43" s="765" t="str">
        <f>IF(【多店舗用】記入シート3!E43="","",【多店舗用】記入シート3!E43)</f>
        <v/>
      </c>
      <c r="F43" s="764" t="str">
        <f>IF(【多店舗用】記入シート3!F43="","",【多店舗用】記入シート3!F43)</f>
        <v/>
      </c>
      <c r="G43" s="765" t="str">
        <f>IF(【多店舗用】記入シート3!G43="","",【多店舗用】記入シート3!G43)</f>
        <v/>
      </c>
      <c r="H43" s="764" t="str">
        <f>IF(【多店舗用】記入シート3!H43="","",SUBSTITUTE(SUBSTITUTE(SUBSTITUTE(SUBSTITUTE(SUBSTITUTE(ASC(【多店舗用】記入シート3!H43),"～","-"),"－","-"),"―","-"),"　","")," ",""))</f>
        <v/>
      </c>
      <c r="I43" s="764" t="str">
        <f>IF(B43="","",MID(T(【多店舗用】記入シート3!I43),4,LEN(T(【多店舗用】記入シート3!I43))-3)&amp;"　"&amp;SUBSTITUTE(SUBSTITUTE(SUBSTITUTE(SUBSTITUTE(T(【多店舗用】記入シート3!J43),"　","")," ",""),"―","ー"),"－","‐")&amp;"　"&amp;SUBSTITUTE(SUBSTITUTE(SUBSTITUTE(SUBSTITUTE(T(【多店舗用】記入シート3!K43),"　","")," ",""),"―","ー"),"－","‐")&amp;"　"&amp;SUBSTITUTE(SUBSTITUTE(SUBSTITUTE(SUBSTITUTE(T(【多店舗用】記入シート3!L43),"　","")," ",""),"―","ー"),"－","‐")&amp;IF(【多店舗用】記入シート3!M43="","","　"&amp;SUBSTITUTE(SUBSTITUTE(SUBSTITUTE(SUBSTITUTE(T(【多店舗用】記入シート3!M43),"　","")," ",""),"―","ー"),"－","‐")))</f>
        <v/>
      </c>
      <c r="J43" s="764" t="str">
        <f>IF(B43="","",ASC(【多店舗用】記入シート3!N43)&amp;" "&amp;ASC(SUBSTITUTE(SUBSTITUTE(SUBSTITUTE(SUBSTITUTE(SUBSTITUTE(【多店舗用】記入シート3!O43,"　","")," ",""),"ヴ","ウﾞ"),"・",""),"－","‐"))&amp;" "&amp;ASC(SUBSTITUTE(SUBSTITUTE(SUBSTITUTE(SUBSTITUTE(SUBSTITUTE(【多店舗用】記入シート3!P43,"　","")," ",""),"ヴ","ウﾞ"),"・",""),"－","‐"))&amp;IF(【多店舗用】記入シート3!Q43="",""," "&amp;ASC(SUBSTITUTE(SUBSTITUTE(SUBSTITUTE(SUBSTITUTE(SUBSTITUTE(【多店舗用】記入シート3!Q43,"　","")," ",""),"ヴ","ウﾞ"),"・",""),"－","‐"))))</f>
        <v/>
      </c>
      <c r="K43" s="764" t="str">
        <f>IF(【多店舗用】記入シート3!R43="","",【多店舗用】記入シート3!R43)</f>
        <v/>
      </c>
      <c r="L43" s="764" t="str">
        <f>IF(【多店舗用】記入シート3!S43="","",SUBSTITUTE(SUBSTITUTE(SUBSTITUTE(SUBSTITUTE(SUBSTITUTE(ASC(【多店舗用】記入シート3!S43),"～","-"),"－","-"),"―","-"),"　","")," ",""))</f>
        <v/>
      </c>
      <c r="M43" s="764" t="str">
        <f>IF(【多店舗用】記入シート3!T43="","",ASC(【多店舗用】記入シート3!T43))</f>
        <v/>
      </c>
      <c r="N43" s="764" t="str">
        <f>IF(B43="","",RIGHT("00"&amp;【多店舗用】記入シート3!U43,2)&amp;【多店舗用】記入シート3!V43&amp;RIGHT("00"&amp;【多店舗用】記入シート3!W43,2)&amp;【多店舗用】記入シート3!X43&amp;RIGHT("00"&amp;【多店舗用】記入シート3!Y43,2)&amp;【多店舗用】記入シート3!Z43&amp;RIGHT("00"&amp;【多店舗用】記入シート3!AA43,2))</f>
        <v/>
      </c>
      <c r="O43" s="764" t="str">
        <f>IF(B43="","",IF(【多店舗用】記入シート3!AB43="●",【多店舗用】記入シート3!AB$8,"")&amp;IF(【多店舗用】記入シート3!AC43="●",【多店舗用】記入シート3!AC$8,"")&amp;IF(【多店舗用】記入シート3!AD43="●",【多店舗用】記入シート3!AD$8,"")&amp;IF(【多店舗用】記入シート3!AE43="●",【多店舗用】記入シート3!AE$8,"")&amp;IF(【多店舗用】記入シート3!AF43="●",【多店舗用】記入シート3!AF$8,"")&amp;IF(【多店舗用】記入シート3!AG43="●",【多店舗用】記入シート3!AG$8,"")&amp;IF(【多店舗用】記入シート3!AH43="●",【多店舗用】記入シート3!AH$8,"")&amp;IF(【多店舗用】記入シート3!AI43="●",【多店舗用】記入シート3!AI$8,""))</f>
        <v/>
      </c>
      <c r="P43" s="764" t="str">
        <f>IF(【多店舗用】記入シート3!AJ43="","",【多店舗用】記入シート3!AJ43)</f>
        <v/>
      </c>
      <c r="Q43" s="764" t="str">
        <f>IF(【多店舗用】記入シート3!AK43="","",【多店舗用】記入シート3!AK43)</f>
        <v/>
      </c>
      <c r="R43" s="766" t="str">
        <f>IF(【多店舗用】記入シート3!AL43="","",【多店舗用】記入シート3!AL43)</f>
        <v/>
      </c>
      <c r="S43" s="766" t="str">
        <f>IF(【多店舗用】記入シート3!AM43="","",【多店舗用】記入シート3!AM43)</f>
        <v/>
      </c>
      <c r="T43" s="766" t="str">
        <f>IF(【多店舗用】記入シート3!AN43="","",【多店舗用】記入シート3!AN43)</f>
        <v/>
      </c>
      <c r="U43" s="766" t="str">
        <f>IF(【多店舗用】記入シート3!AO43="","",【多店舗用】記入シート3!AO43)</f>
        <v/>
      </c>
      <c r="V43" s="764" t="str">
        <f>IF(【多店舗用】記入シート3!AP43="","",【多店舗用】記入シート3!AP43)</f>
        <v/>
      </c>
      <c r="W43" s="764" t="str">
        <f>IF(【多店舗用】記入シート3!AQ43="","",【多店舗用】記入シート3!AQ43)</f>
        <v/>
      </c>
      <c r="X43" s="764" t="str">
        <f>IF(【多店舗用】記入シート3!AR43="","",【多店舗用】記入シート3!AR43)</f>
        <v/>
      </c>
      <c r="Y43" s="764" t="str">
        <f>IF(【多店舗用】記入シート3!AS43="","",【多店舗用】記入シート3!AS43)</f>
        <v/>
      </c>
      <c r="Z43" s="767" t="str">
        <f>IF(【多店舗用】記入シート3!AT43="","",【多店舗用】記入シート3!AT43)</f>
        <v/>
      </c>
      <c r="AA43" s="767" t="str">
        <f>IF(【多店舗用】記入シート3!AU43="","",【多店舗用】記入シート3!AU43)</f>
        <v/>
      </c>
      <c r="AB43" s="764" t="str">
        <f>IF(B43="","",T(SUBSTITUTE(SUBSTITUTE(【多店舗用】記入シート3!AV43,"　","")," ",""))&amp;"　"&amp;T(SUBSTITUTE(SUBSTITUTE(【多店舗用】記入シート3!AW43,"　","")," ","")))</f>
        <v/>
      </c>
      <c r="AC43" s="764" t="str">
        <f>IF(B43="","",ASC(SUBSTITUTE(SUBSTITUTE(SUBSTITUTE(SUBSTITUTE(【多店舗用】記入シート3!AX43,"　","")," ",""),"ヴ","ウﾞ"),"・",""))&amp;" "&amp;ASC(SUBSTITUTE(SUBSTITUTE(SUBSTITUTE(SUBSTITUTE(【多店舗用】記入シート3!AY43,"　","")," ",""),"ヴ","ウﾞ"),"・","")))</f>
        <v/>
      </c>
      <c r="AD43" s="764" t="str">
        <f>IF(【多店舗用】記入シート3!AZ43="","",【多店舗用】記入シート3!AZ43)</f>
        <v/>
      </c>
      <c r="AE43" s="764" t="str">
        <f>IF(【多店舗用】記入シート3!BA43="","",【多店舗用】記入シート3!BA43)</f>
        <v/>
      </c>
      <c r="AF43" s="764" t="str">
        <f>IF(B43="","",T(SUBSTITUTE(SUBSTITUTE(【多店舗用】記入シート3!BB43,"　","")," ",""))&amp;"　"&amp;T(SUBSTITUTE(SUBSTITUTE(【多店舗用】記入シート3!BC43,"　","")," ","")))</f>
        <v/>
      </c>
      <c r="AG43" s="764" t="str">
        <f>IF(B43="","",ASC(SUBSTITUTE(SUBSTITUTE(SUBSTITUTE(SUBSTITUTE(【多店舗用】記入シート3!BD43,"　","")," ",""),"ヴ","ウﾞ"),"・",""))&amp;" "&amp;ASC(SUBSTITUTE(SUBSTITUTE(SUBSTITUTE(SUBSTITUTE(【多店舗用】記入シート3!BE43,"　","")," ",""),"ヴ","ウﾞ"),"・","")))</f>
        <v/>
      </c>
      <c r="AH43" s="764" t="str">
        <f>IF(【多店舗用】記入シート3!BF43="","",【多店舗用】記入シート3!BF43)</f>
        <v/>
      </c>
      <c r="AI43" s="764" t="str">
        <f>IF(【多店舗用】記入シート3!BG43="","",【多店舗用】記入シート3!BG43)</f>
        <v/>
      </c>
      <c r="AJ43" s="764" t="str">
        <f>IF(【多店舗用】記入シート3!BH43="","",【多店舗用】記入シート3!BH43)</f>
        <v/>
      </c>
      <c r="AK43" s="764" t="str">
        <f>IF(【多店舗用】記入シート3!BI43="","",【多店舗用】記入シート3!BI43)</f>
        <v/>
      </c>
      <c r="AL43" s="764" t="str">
        <f>IF(【多店舗用】記入シート3!BJ43="","",【多店舗用】記入シート3!BJ43)</f>
        <v/>
      </c>
      <c r="AM43" s="768" t="str">
        <f>IF(【多店舗用】記入シート3!BK43="","",【多店舗用】記入シート3!BK43)</f>
        <v/>
      </c>
      <c r="AN43" s="768" t="str">
        <f>IF(【多店舗用】記入シート3!BL43="","",【多店舗用】記入シート3!BL43)</f>
        <v/>
      </c>
      <c r="AO43" s="764" t="str">
        <f>IF(【多店舗用】記入シート3!BM43="","",【多店舗用】記入シート3!BM43)</f>
        <v/>
      </c>
      <c r="AP43" s="768" t="str">
        <f>IF(【多店舗用】記入シート3!BN43="","",【多店舗用】記入シート3!BN43)</f>
        <v/>
      </c>
      <c r="AQ43" s="764" t="str">
        <f>IF(【多店舗用】記入シート3!BO43="","",【多店舗用】記入シート3!BO43)</f>
        <v/>
      </c>
      <c r="AR43" s="764" t="str">
        <f>IF(【多店舗用】記入シート3!BP43="","",【多店舗用】記入シート3!BP43)</f>
        <v/>
      </c>
    </row>
    <row r="44" spans="1:44" ht="15" customHeight="1">
      <c r="A44" s="764">
        <v>36</v>
      </c>
      <c r="B44" s="764" t="str">
        <f>IF(【多店舗用】記入シート3!B44="","",DBCS(【多店舗用】記入シート3!B44))</f>
        <v/>
      </c>
      <c r="C44" s="764" t="str">
        <f>IF(【多店舗用】記入シート3!C44="","",DBCS(【多店舗用】記入シート3!C44))</f>
        <v/>
      </c>
      <c r="D44" s="764" t="str">
        <f>IF(【多店舗用】記入シート3!D44="","",ASC(【多店舗用】記入シート3!D44))</f>
        <v/>
      </c>
      <c r="E44" s="765" t="str">
        <f>IF(【多店舗用】記入シート3!E44="","",【多店舗用】記入シート3!E44)</f>
        <v/>
      </c>
      <c r="F44" s="764" t="str">
        <f>IF(【多店舗用】記入シート3!F44="","",【多店舗用】記入シート3!F44)</f>
        <v/>
      </c>
      <c r="G44" s="765" t="str">
        <f>IF(【多店舗用】記入シート3!G44="","",【多店舗用】記入シート3!G44)</f>
        <v/>
      </c>
      <c r="H44" s="764" t="str">
        <f>IF(【多店舗用】記入シート3!H44="","",SUBSTITUTE(SUBSTITUTE(SUBSTITUTE(SUBSTITUTE(SUBSTITUTE(ASC(【多店舗用】記入シート3!H44),"～","-"),"－","-"),"―","-"),"　","")," ",""))</f>
        <v/>
      </c>
      <c r="I44" s="764" t="str">
        <f>IF(B44="","",MID(T(【多店舗用】記入シート3!I44),4,LEN(T(【多店舗用】記入シート3!I44))-3)&amp;"　"&amp;SUBSTITUTE(SUBSTITUTE(SUBSTITUTE(SUBSTITUTE(T(【多店舗用】記入シート3!J44),"　","")," ",""),"―","ー"),"－","‐")&amp;"　"&amp;SUBSTITUTE(SUBSTITUTE(SUBSTITUTE(SUBSTITUTE(T(【多店舗用】記入シート3!K44),"　","")," ",""),"―","ー"),"－","‐")&amp;"　"&amp;SUBSTITUTE(SUBSTITUTE(SUBSTITUTE(SUBSTITUTE(T(【多店舗用】記入シート3!L44),"　","")," ",""),"―","ー"),"－","‐")&amp;IF(【多店舗用】記入シート3!M44="","","　"&amp;SUBSTITUTE(SUBSTITUTE(SUBSTITUTE(SUBSTITUTE(T(【多店舗用】記入シート3!M44),"　","")," ",""),"―","ー"),"－","‐")))</f>
        <v/>
      </c>
      <c r="J44" s="764" t="str">
        <f>IF(B44="","",ASC(【多店舗用】記入シート3!N44)&amp;" "&amp;ASC(SUBSTITUTE(SUBSTITUTE(SUBSTITUTE(SUBSTITUTE(SUBSTITUTE(【多店舗用】記入シート3!O44,"　","")," ",""),"ヴ","ウﾞ"),"・",""),"－","‐"))&amp;" "&amp;ASC(SUBSTITUTE(SUBSTITUTE(SUBSTITUTE(SUBSTITUTE(SUBSTITUTE(【多店舗用】記入シート3!P44,"　","")," ",""),"ヴ","ウﾞ"),"・",""),"－","‐"))&amp;IF(【多店舗用】記入シート3!Q44="",""," "&amp;ASC(SUBSTITUTE(SUBSTITUTE(SUBSTITUTE(SUBSTITUTE(SUBSTITUTE(【多店舗用】記入シート3!Q44,"　","")," ",""),"ヴ","ウﾞ"),"・",""),"－","‐"))))</f>
        <v/>
      </c>
      <c r="K44" s="764" t="str">
        <f>IF(【多店舗用】記入シート3!R44="","",【多店舗用】記入シート3!R44)</f>
        <v/>
      </c>
      <c r="L44" s="764" t="str">
        <f>IF(【多店舗用】記入シート3!S44="","",SUBSTITUTE(SUBSTITUTE(SUBSTITUTE(SUBSTITUTE(SUBSTITUTE(ASC(【多店舗用】記入シート3!S44),"～","-"),"－","-"),"―","-"),"　","")," ",""))</f>
        <v/>
      </c>
      <c r="M44" s="764" t="str">
        <f>IF(【多店舗用】記入シート3!T44="","",ASC(【多店舗用】記入シート3!T44))</f>
        <v/>
      </c>
      <c r="N44" s="764" t="str">
        <f>IF(B44="","",RIGHT("00"&amp;【多店舗用】記入シート3!U44,2)&amp;【多店舗用】記入シート3!V44&amp;RIGHT("00"&amp;【多店舗用】記入シート3!W44,2)&amp;【多店舗用】記入シート3!X44&amp;RIGHT("00"&amp;【多店舗用】記入シート3!Y44,2)&amp;【多店舗用】記入シート3!Z44&amp;RIGHT("00"&amp;【多店舗用】記入シート3!AA44,2))</f>
        <v/>
      </c>
      <c r="O44" s="764" t="str">
        <f>IF(B44="","",IF(【多店舗用】記入シート3!AB44="●",【多店舗用】記入シート3!AB$8,"")&amp;IF(【多店舗用】記入シート3!AC44="●",【多店舗用】記入シート3!AC$8,"")&amp;IF(【多店舗用】記入シート3!AD44="●",【多店舗用】記入シート3!AD$8,"")&amp;IF(【多店舗用】記入シート3!AE44="●",【多店舗用】記入シート3!AE$8,"")&amp;IF(【多店舗用】記入シート3!AF44="●",【多店舗用】記入シート3!AF$8,"")&amp;IF(【多店舗用】記入シート3!AG44="●",【多店舗用】記入シート3!AG$8,"")&amp;IF(【多店舗用】記入シート3!AH44="●",【多店舗用】記入シート3!AH$8,"")&amp;IF(【多店舗用】記入シート3!AI44="●",【多店舗用】記入シート3!AI$8,""))</f>
        <v/>
      </c>
      <c r="P44" s="764" t="str">
        <f>IF(【多店舗用】記入シート3!AJ44="","",【多店舗用】記入シート3!AJ44)</f>
        <v/>
      </c>
      <c r="Q44" s="764" t="str">
        <f>IF(【多店舗用】記入シート3!AK44="","",【多店舗用】記入シート3!AK44)</f>
        <v/>
      </c>
      <c r="R44" s="766" t="str">
        <f>IF(【多店舗用】記入シート3!AL44="","",【多店舗用】記入シート3!AL44)</f>
        <v/>
      </c>
      <c r="S44" s="766" t="str">
        <f>IF(【多店舗用】記入シート3!AM44="","",【多店舗用】記入シート3!AM44)</f>
        <v/>
      </c>
      <c r="T44" s="766" t="str">
        <f>IF(【多店舗用】記入シート3!AN44="","",【多店舗用】記入シート3!AN44)</f>
        <v/>
      </c>
      <c r="U44" s="766" t="str">
        <f>IF(【多店舗用】記入シート3!AO44="","",【多店舗用】記入シート3!AO44)</f>
        <v/>
      </c>
      <c r="V44" s="764" t="str">
        <f>IF(【多店舗用】記入シート3!AP44="","",【多店舗用】記入シート3!AP44)</f>
        <v/>
      </c>
      <c r="W44" s="764" t="str">
        <f>IF(【多店舗用】記入シート3!AQ44="","",【多店舗用】記入シート3!AQ44)</f>
        <v/>
      </c>
      <c r="X44" s="764" t="str">
        <f>IF(【多店舗用】記入シート3!AR44="","",【多店舗用】記入シート3!AR44)</f>
        <v/>
      </c>
      <c r="Y44" s="764" t="str">
        <f>IF(【多店舗用】記入シート3!AS44="","",【多店舗用】記入シート3!AS44)</f>
        <v/>
      </c>
      <c r="Z44" s="767" t="str">
        <f>IF(【多店舗用】記入シート3!AT44="","",【多店舗用】記入シート3!AT44)</f>
        <v/>
      </c>
      <c r="AA44" s="767" t="str">
        <f>IF(【多店舗用】記入シート3!AU44="","",【多店舗用】記入シート3!AU44)</f>
        <v/>
      </c>
      <c r="AB44" s="764" t="str">
        <f>IF(B44="","",T(SUBSTITUTE(SUBSTITUTE(【多店舗用】記入シート3!AV44,"　","")," ",""))&amp;"　"&amp;T(SUBSTITUTE(SUBSTITUTE(【多店舗用】記入シート3!AW44,"　","")," ","")))</f>
        <v/>
      </c>
      <c r="AC44" s="764" t="str">
        <f>IF(B44="","",ASC(SUBSTITUTE(SUBSTITUTE(SUBSTITUTE(SUBSTITUTE(【多店舗用】記入シート3!AX44,"　","")," ",""),"ヴ","ウﾞ"),"・",""))&amp;" "&amp;ASC(SUBSTITUTE(SUBSTITUTE(SUBSTITUTE(SUBSTITUTE(【多店舗用】記入シート3!AY44,"　","")," ",""),"ヴ","ウﾞ"),"・","")))</f>
        <v/>
      </c>
      <c r="AD44" s="764" t="str">
        <f>IF(【多店舗用】記入シート3!AZ44="","",【多店舗用】記入シート3!AZ44)</f>
        <v/>
      </c>
      <c r="AE44" s="764" t="str">
        <f>IF(【多店舗用】記入シート3!BA44="","",【多店舗用】記入シート3!BA44)</f>
        <v/>
      </c>
      <c r="AF44" s="764" t="str">
        <f>IF(B44="","",T(SUBSTITUTE(SUBSTITUTE(【多店舗用】記入シート3!BB44,"　","")," ",""))&amp;"　"&amp;T(SUBSTITUTE(SUBSTITUTE(【多店舗用】記入シート3!BC44,"　","")," ","")))</f>
        <v/>
      </c>
      <c r="AG44" s="764" t="str">
        <f>IF(B44="","",ASC(SUBSTITUTE(SUBSTITUTE(SUBSTITUTE(SUBSTITUTE(【多店舗用】記入シート3!BD44,"　","")," ",""),"ヴ","ウﾞ"),"・",""))&amp;" "&amp;ASC(SUBSTITUTE(SUBSTITUTE(SUBSTITUTE(SUBSTITUTE(【多店舗用】記入シート3!BE44,"　","")," ",""),"ヴ","ウﾞ"),"・","")))</f>
        <v/>
      </c>
      <c r="AH44" s="764" t="str">
        <f>IF(【多店舗用】記入シート3!BF44="","",【多店舗用】記入シート3!BF44)</f>
        <v/>
      </c>
      <c r="AI44" s="764" t="str">
        <f>IF(【多店舗用】記入シート3!BG44="","",【多店舗用】記入シート3!BG44)</f>
        <v/>
      </c>
      <c r="AJ44" s="764" t="str">
        <f>IF(【多店舗用】記入シート3!BH44="","",【多店舗用】記入シート3!BH44)</f>
        <v/>
      </c>
      <c r="AK44" s="764" t="str">
        <f>IF(【多店舗用】記入シート3!BI44="","",【多店舗用】記入シート3!BI44)</f>
        <v/>
      </c>
      <c r="AL44" s="764" t="str">
        <f>IF(【多店舗用】記入シート3!BJ44="","",【多店舗用】記入シート3!BJ44)</f>
        <v/>
      </c>
      <c r="AM44" s="768" t="str">
        <f>IF(【多店舗用】記入シート3!BK44="","",【多店舗用】記入シート3!BK44)</f>
        <v/>
      </c>
      <c r="AN44" s="768" t="str">
        <f>IF(【多店舗用】記入シート3!BL44="","",【多店舗用】記入シート3!BL44)</f>
        <v/>
      </c>
      <c r="AO44" s="764" t="str">
        <f>IF(【多店舗用】記入シート3!BM44="","",【多店舗用】記入シート3!BM44)</f>
        <v/>
      </c>
      <c r="AP44" s="768" t="str">
        <f>IF(【多店舗用】記入シート3!BN44="","",【多店舗用】記入シート3!BN44)</f>
        <v/>
      </c>
      <c r="AQ44" s="764" t="str">
        <f>IF(【多店舗用】記入シート3!BO44="","",【多店舗用】記入シート3!BO44)</f>
        <v/>
      </c>
      <c r="AR44" s="764" t="str">
        <f>IF(【多店舗用】記入シート3!BP44="","",【多店舗用】記入シート3!BP44)</f>
        <v/>
      </c>
    </row>
    <row r="45" spans="1:44" ht="15" customHeight="1">
      <c r="A45" s="764">
        <v>37</v>
      </c>
      <c r="B45" s="764" t="str">
        <f>IF(【多店舗用】記入シート3!B45="","",DBCS(【多店舗用】記入シート3!B45))</f>
        <v/>
      </c>
      <c r="C45" s="764" t="str">
        <f>IF(【多店舗用】記入シート3!C45="","",DBCS(【多店舗用】記入シート3!C45))</f>
        <v/>
      </c>
      <c r="D45" s="764" t="str">
        <f>IF(【多店舗用】記入シート3!D45="","",ASC(【多店舗用】記入シート3!D45))</f>
        <v/>
      </c>
      <c r="E45" s="765" t="str">
        <f>IF(【多店舗用】記入シート3!E45="","",【多店舗用】記入シート3!E45)</f>
        <v/>
      </c>
      <c r="F45" s="764" t="str">
        <f>IF(【多店舗用】記入シート3!F45="","",【多店舗用】記入シート3!F45)</f>
        <v/>
      </c>
      <c r="G45" s="765" t="str">
        <f>IF(【多店舗用】記入シート3!G45="","",【多店舗用】記入シート3!G45)</f>
        <v/>
      </c>
      <c r="H45" s="764" t="str">
        <f>IF(【多店舗用】記入シート3!H45="","",SUBSTITUTE(SUBSTITUTE(SUBSTITUTE(SUBSTITUTE(SUBSTITUTE(ASC(【多店舗用】記入シート3!H45),"～","-"),"－","-"),"―","-"),"　","")," ",""))</f>
        <v/>
      </c>
      <c r="I45" s="764" t="str">
        <f>IF(B45="","",MID(T(【多店舗用】記入シート3!I45),4,LEN(T(【多店舗用】記入シート3!I45))-3)&amp;"　"&amp;SUBSTITUTE(SUBSTITUTE(SUBSTITUTE(SUBSTITUTE(T(【多店舗用】記入シート3!J45),"　","")," ",""),"―","ー"),"－","‐")&amp;"　"&amp;SUBSTITUTE(SUBSTITUTE(SUBSTITUTE(SUBSTITUTE(T(【多店舗用】記入シート3!K45),"　","")," ",""),"―","ー"),"－","‐")&amp;"　"&amp;SUBSTITUTE(SUBSTITUTE(SUBSTITUTE(SUBSTITUTE(T(【多店舗用】記入シート3!L45),"　","")," ",""),"―","ー"),"－","‐")&amp;IF(【多店舗用】記入シート3!M45="","","　"&amp;SUBSTITUTE(SUBSTITUTE(SUBSTITUTE(SUBSTITUTE(T(【多店舗用】記入シート3!M45),"　","")," ",""),"―","ー"),"－","‐")))</f>
        <v/>
      </c>
      <c r="J45" s="764" t="str">
        <f>IF(B45="","",ASC(【多店舗用】記入シート3!N45)&amp;" "&amp;ASC(SUBSTITUTE(SUBSTITUTE(SUBSTITUTE(SUBSTITUTE(SUBSTITUTE(【多店舗用】記入シート3!O45,"　","")," ",""),"ヴ","ウﾞ"),"・",""),"－","‐"))&amp;" "&amp;ASC(SUBSTITUTE(SUBSTITUTE(SUBSTITUTE(SUBSTITUTE(SUBSTITUTE(【多店舗用】記入シート3!P45,"　","")," ",""),"ヴ","ウﾞ"),"・",""),"－","‐"))&amp;IF(【多店舗用】記入シート3!Q45="",""," "&amp;ASC(SUBSTITUTE(SUBSTITUTE(SUBSTITUTE(SUBSTITUTE(SUBSTITUTE(【多店舗用】記入シート3!Q45,"　","")," ",""),"ヴ","ウﾞ"),"・",""),"－","‐"))))</f>
        <v/>
      </c>
      <c r="K45" s="764" t="str">
        <f>IF(【多店舗用】記入シート3!R45="","",【多店舗用】記入シート3!R45)</f>
        <v/>
      </c>
      <c r="L45" s="764" t="str">
        <f>IF(【多店舗用】記入シート3!S45="","",SUBSTITUTE(SUBSTITUTE(SUBSTITUTE(SUBSTITUTE(SUBSTITUTE(ASC(【多店舗用】記入シート3!S45),"～","-"),"－","-"),"―","-"),"　","")," ",""))</f>
        <v/>
      </c>
      <c r="M45" s="764" t="str">
        <f>IF(【多店舗用】記入シート3!T45="","",ASC(【多店舗用】記入シート3!T45))</f>
        <v/>
      </c>
      <c r="N45" s="764" t="str">
        <f>IF(B45="","",RIGHT("00"&amp;【多店舗用】記入シート3!U45,2)&amp;【多店舗用】記入シート3!V45&amp;RIGHT("00"&amp;【多店舗用】記入シート3!W45,2)&amp;【多店舗用】記入シート3!X45&amp;RIGHT("00"&amp;【多店舗用】記入シート3!Y45,2)&amp;【多店舗用】記入シート3!Z45&amp;RIGHT("00"&amp;【多店舗用】記入シート3!AA45,2))</f>
        <v/>
      </c>
      <c r="O45" s="764" t="str">
        <f>IF(B45="","",IF(【多店舗用】記入シート3!AB45="●",【多店舗用】記入シート3!AB$8,"")&amp;IF(【多店舗用】記入シート3!AC45="●",【多店舗用】記入シート3!AC$8,"")&amp;IF(【多店舗用】記入シート3!AD45="●",【多店舗用】記入シート3!AD$8,"")&amp;IF(【多店舗用】記入シート3!AE45="●",【多店舗用】記入シート3!AE$8,"")&amp;IF(【多店舗用】記入シート3!AF45="●",【多店舗用】記入シート3!AF$8,"")&amp;IF(【多店舗用】記入シート3!AG45="●",【多店舗用】記入シート3!AG$8,"")&amp;IF(【多店舗用】記入シート3!AH45="●",【多店舗用】記入シート3!AH$8,"")&amp;IF(【多店舗用】記入シート3!AI45="●",【多店舗用】記入シート3!AI$8,""))</f>
        <v/>
      </c>
      <c r="P45" s="764" t="str">
        <f>IF(【多店舗用】記入シート3!AJ45="","",【多店舗用】記入シート3!AJ45)</f>
        <v/>
      </c>
      <c r="Q45" s="764" t="str">
        <f>IF(【多店舗用】記入シート3!AK45="","",【多店舗用】記入シート3!AK45)</f>
        <v/>
      </c>
      <c r="R45" s="766" t="str">
        <f>IF(【多店舗用】記入シート3!AL45="","",【多店舗用】記入シート3!AL45)</f>
        <v/>
      </c>
      <c r="S45" s="766" t="str">
        <f>IF(【多店舗用】記入シート3!AM45="","",【多店舗用】記入シート3!AM45)</f>
        <v/>
      </c>
      <c r="T45" s="766" t="str">
        <f>IF(【多店舗用】記入シート3!AN45="","",【多店舗用】記入シート3!AN45)</f>
        <v/>
      </c>
      <c r="U45" s="766" t="str">
        <f>IF(【多店舗用】記入シート3!AO45="","",【多店舗用】記入シート3!AO45)</f>
        <v/>
      </c>
      <c r="V45" s="764" t="str">
        <f>IF(【多店舗用】記入シート3!AP45="","",【多店舗用】記入シート3!AP45)</f>
        <v/>
      </c>
      <c r="W45" s="764" t="str">
        <f>IF(【多店舗用】記入シート3!AQ45="","",【多店舗用】記入シート3!AQ45)</f>
        <v/>
      </c>
      <c r="X45" s="764" t="str">
        <f>IF(【多店舗用】記入シート3!AR45="","",【多店舗用】記入シート3!AR45)</f>
        <v/>
      </c>
      <c r="Y45" s="764" t="str">
        <f>IF(【多店舗用】記入シート3!AS45="","",【多店舗用】記入シート3!AS45)</f>
        <v/>
      </c>
      <c r="Z45" s="767" t="str">
        <f>IF(【多店舗用】記入シート3!AT45="","",【多店舗用】記入シート3!AT45)</f>
        <v/>
      </c>
      <c r="AA45" s="767" t="str">
        <f>IF(【多店舗用】記入シート3!AU45="","",【多店舗用】記入シート3!AU45)</f>
        <v/>
      </c>
      <c r="AB45" s="764" t="str">
        <f>IF(B45="","",T(SUBSTITUTE(SUBSTITUTE(【多店舗用】記入シート3!AV45,"　","")," ",""))&amp;"　"&amp;T(SUBSTITUTE(SUBSTITUTE(【多店舗用】記入シート3!AW45,"　","")," ","")))</f>
        <v/>
      </c>
      <c r="AC45" s="764" t="str">
        <f>IF(B45="","",ASC(SUBSTITUTE(SUBSTITUTE(SUBSTITUTE(SUBSTITUTE(【多店舗用】記入シート3!AX45,"　","")," ",""),"ヴ","ウﾞ"),"・",""))&amp;" "&amp;ASC(SUBSTITUTE(SUBSTITUTE(SUBSTITUTE(SUBSTITUTE(【多店舗用】記入シート3!AY45,"　","")," ",""),"ヴ","ウﾞ"),"・","")))</f>
        <v/>
      </c>
      <c r="AD45" s="764" t="str">
        <f>IF(【多店舗用】記入シート3!AZ45="","",【多店舗用】記入シート3!AZ45)</f>
        <v/>
      </c>
      <c r="AE45" s="764" t="str">
        <f>IF(【多店舗用】記入シート3!BA45="","",【多店舗用】記入シート3!BA45)</f>
        <v/>
      </c>
      <c r="AF45" s="764" t="str">
        <f>IF(B45="","",T(SUBSTITUTE(SUBSTITUTE(【多店舗用】記入シート3!BB45,"　","")," ",""))&amp;"　"&amp;T(SUBSTITUTE(SUBSTITUTE(【多店舗用】記入シート3!BC45,"　","")," ","")))</f>
        <v/>
      </c>
      <c r="AG45" s="764" t="str">
        <f>IF(B45="","",ASC(SUBSTITUTE(SUBSTITUTE(SUBSTITUTE(SUBSTITUTE(【多店舗用】記入シート3!BD45,"　","")," ",""),"ヴ","ウﾞ"),"・",""))&amp;" "&amp;ASC(SUBSTITUTE(SUBSTITUTE(SUBSTITUTE(SUBSTITUTE(【多店舗用】記入シート3!BE45,"　","")," ",""),"ヴ","ウﾞ"),"・","")))</f>
        <v/>
      </c>
      <c r="AH45" s="764" t="str">
        <f>IF(【多店舗用】記入シート3!BF45="","",【多店舗用】記入シート3!BF45)</f>
        <v/>
      </c>
      <c r="AI45" s="764" t="str">
        <f>IF(【多店舗用】記入シート3!BG45="","",【多店舗用】記入シート3!BG45)</f>
        <v/>
      </c>
      <c r="AJ45" s="764" t="str">
        <f>IF(【多店舗用】記入シート3!BH45="","",【多店舗用】記入シート3!BH45)</f>
        <v/>
      </c>
      <c r="AK45" s="764" t="str">
        <f>IF(【多店舗用】記入シート3!BI45="","",【多店舗用】記入シート3!BI45)</f>
        <v/>
      </c>
      <c r="AL45" s="764" t="str">
        <f>IF(【多店舗用】記入シート3!BJ45="","",【多店舗用】記入シート3!BJ45)</f>
        <v/>
      </c>
      <c r="AM45" s="768" t="str">
        <f>IF(【多店舗用】記入シート3!BK45="","",【多店舗用】記入シート3!BK45)</f>
        <v/>
      </c>
      <c r="AN45" s="768" t="str">
        <f>IF(【多店舗用】記入シート3!BL45="","",【多店舗用】記入シート3!BL45)</f>
        <v/>
      </c>
      <c r="AO45" s="764" t="str">
        <f>IF(【多店舗用】記入シート3!BM45="","",【多店舗用】記入シート3!BM45)</f>
        <v/>
      </c>
      <c r="AP45" s="768" t="str">
        <f>IF(【多店舗用】記入シート3!BN45="","",【多店舗用】記入シート3!BN45)</f>
        <v/>
      </c>
      <c r="AQ45" s="764" t="str">
        <f>IF(【多店舗用】記入シート3!BO45="","",【多店舗用】記入シート3!BO45)</f>
        <v/>
      </c>
      <c r="AR45" s="764" t="str">
        <f>IF(【多店舗用】記入シート3!BP45="","",【多店舗用】記入シート3!BP45)</f>
        <v/>
      </c>
    </row>
    <row r="46" spans="1:44" ht="15" customHeight="1">
      <c r="A46" s="764">
        <v>38</v>
      </c>
      <c r="B46" s="764" t="str">
        <f>IF(【多店舗用】記入シート3!B46="","",DBCS(【多店舗用】記入シート3!B46))</f>
        <v/>
      </c>
      <c r="C46" s="764" t="str">
        <f>IF(【多店舗用】記入シート3!C46="","",DBCS(【多店舗用】記入シート3!C46))</f>
        <v/>
      </c>
      <c r="D46" s="764" t="str">
        <f>IF(【多店舗用】記入シート3!D46="","",ASC(【多店舗用】記入シート3!D46))</f>
        <v/>
      </c>
      <c r="E46" s="765" t="str">
        <f>IF(【多店舗用】記入シート3!E46="","",【多店舗用】記入シート3!E46)</f>
        <v/>
      </c>
      <c r="F46" s="764" t="str">
        <f>IF(【多店舗用】記入シート3!F46="","",【多店舗用】記入シート3!F46)</f>
        <v/>
      </c>
      <c r="G46" s="765" t="str">
        <f>IF(【多店舗用】記入シート3!G46="","",【多店舗用】記入シート3!G46)</f>
        <v/>
      </c>
      <c r="H46" s="764" t="str">
        <f>IF(【多店舗用】記入シート3!H46="","",SUBSTITUTE(SUBSTITUTE(SUBSTITUTE(SUBSTITUTE(SUBSTITUTE(ASC(【多店舗用】記入シート3!H46),"～","-"),"－","-"),"―","-"),"　","")," ",""))</f>
        <v/>
      </c>
      <c r="I46" s="764" t="str">
        <f>IF(B46="","",MID(T(【多店舗用】記入シート3!I46),4,LEN(T(【多店舗用】記入シート3!I46))-3)&amp;"　"&amp;SUBSTITUTE(SUBSTITUTE(SUBSTITUTE(SUBSTITUTE(T(【多店舗用】記入シート3!J46),"　","")," ",""),"―","ー"),"－","‐")&amp;"　"&amp;SUBSTITUTE(SUBSTITUTE(SUBSTITUTE(SUBSTITUTE(T(【多店舗用】記入シート3!K46),"　","")," ",""),"―","ー"),"－","‐")&amp;"　"&amp;SUBSTITUTE(SUBSTITUTE(SUBSTITUTE(SUBSTITUTE(T(【多店舗用】記入シート3!L46),"　","")," ",""),"―","ー"),"－","‐")&amp;IF(【多店舗用】記入シート3!M46="","","　"&amp;SUBSTITUTE(SUBSTITUTE(SUBSTITUTE(SUBSTITUTE(T(【多店舗用】記入シート3!M46),"　","")," ",""),"―","ー"),"－","‐")))</f>
        <v/>
      </c>
      <c r="J46" s="764" t="str">
        <f>IF(B46="","",ASC(【多店舗用】記入シート3!N46)&amp;" "&amp;ASC(SUBSTITUTE(SUBSTITUTE(SUBSTITUTE(SUBSTITUTE(SUBSTITUTE(【多店舗用】記入シート3!O46,"　","")," ",""),"ヴ","ウﾞ"),"・",""),"－","‐"))&amp;" "&amp;ASC(SUBSTITUTE(SUBSTITUTE(SUBSTITUTE(SUBSTITUTE(SUBSTITUTE(【多店舗用】記入シート3!P46,"　","")," ",""),"ヴ","ウﾞ"),"・",""),"－","‐"))&amp;IF(【多店舗用】記入シート3!Q46="",""," "&amp;ASC(SUBSTITUTE(SUBSTITUTE(SUBSTITUTE(SUBSTITUTE(SUBSTITUTE(【多店舗用】記入シート3!Q46,"　","")," ",""),"ヴ","ウﾞ"),"・",""),"－","‐"))))</f>
        <v/>
      </c>
      <c r="K46" s="764" t="str">
        <f>IF(【多店舗用】記入シート3!R46="","",【多店舗用】記入シート3!R46)</f>
        <v/>
      </c>
      <c r="L46" s="764" t="str">
        <f>IF(【多店舗用】記入シート3!S46="","",SUBSTITUTE(SUBSTITUTE(SUBSTITUTE(SUBSTITUTE(SUBSTITUTE(ASC(【多店舗用】記入シート3!S46),"～","-"),"－","-"),"―","-"),"　","")," ",""))</f>
        <v/>
      </c>
      <c r="M46" s="764" t="str">
        <f>IF(【多店舗用】記入シート3!T46="","",ASC(【多店舗用】記入シート3!T46))</f>
        <v/>
      </c>
      <c r="N46" s="764" t="str">
        <f>IF(B46="","",RIGHT("00"&amp;【多店舗用】記入シート3!U46,2)&amp;【多店舗用】記入シート3!V46&amp;RIGHT("00"&amp;【多店舗用】記入シート3!W46,2)&amp;【多店舗用】記入シート3!X46&amp;RIGHT("00"&amp;【多店舗用】記入シート3!Y46,2)&amp;【多店舗用】記入シート3!Z46&amp;RIGHT("00"&amp;【多店舗用】記入シート3!AA46,2))</f>
        <v/>
      </c>
      <c r="O46" s="764" t="str">
        <f>IF(B46="","",IF(【多店舗用】記入シート3!AB46="●",【多店舗用】記入シート3!AB$8,"")&amp;IF(【多店舗用】記入シート3!AC46="●",【多店舗用】記入シート3!AC$8,"")&amp;IF(【多店舗用】記入シート3!AD46="●",【多店舗用】記入シート3!AD$8,"")&amp;IF(【多店舗用】記入シート3!AE46="●",【多店舗用】記入シート3!AE$8,"")&amp;IF(【多店舗用】記入シート3!AF46="●",【多店舗用】記入シート3!AF$8,"")&amp;IF(【多店舗用】記入シート3!AG46="●",【多店舗用】記入シート3!AG$8,"")&amp;IF(【多店舗用】記入シート3!AH46="●",【多店舗用】記入シート3!AH$8,"")&amp;IF(【多店舗用】記入シート3!AI46="●",【多店舗用】記入シート3!AI$8,""))</f>
        <v/>
      </c>
      <c r="P46" s="764" t="str">
        <f>IF(【多店舗用】記入シート3!AJ46="","",【多店舗用】記入シート3!AJ46)</f>
        <v/>
      </c>
      <c r="Q46" s="764" t="str">
        <f>IF(【多店舗用】記入シート3!AK46="","",【多店舗用】記入シート3!AK46)</f>
        <v/>
      </c>
      <c r="R46" s="766" t="str">
        <f>IF(【多店舗用】記入シート3!AL46="","",【多店舗用】記入シート3!AL46)</f>
        <v/>
      </c>
      <c r="S46" s="766" t="str">
        <f>IF(【多店舗用】記入シート3!AM46="","",【多店舗用】記入シート3!AM46)</f>
        <v/>
      </c>
      <c r="T46" s="766" t="str">
        <f>IF(【多店舗用】記入シート3!AN46="","",【多店舗用】記入シート3!AN46)</f>
        <v/>
      </c>
      <c r="U46" s="766" t="str">
        <f>IF(【多店舗用】記入シート3!AO46="","",【多店舗用】記入シート3!AO46)</f>
        <v/>
      </c>
      <c r="V46" s="764" t="str">
        <f>IF(【多店舗用】記入シート3!AP46="","",【多店舗用】記入シート3!AP46)</f>
        <v/>
      </c>
      <c r="W46" s="764" t="str">
        <f>IF(【多店舗用】記入シート3!AQ46="","",【多店舗用】記入シート3!AQ46)</f>
        <v/>
      </c>
      <c r="X46" s="764" t="str">
        <f>IF(【多店舗用】記入シート3!AR46="","",【多店舗用】記入シート3!AR46)</f>
        <v/>
      </c>
      <c r="Y46" s="764" t="str">
        <f>IF(【多店舗用】記入シート3!AS46="","",【多店舗用】記入シート3!AS46)</f>
        <v/>
      </c>
      <c r="Z46" s="767" t="str">
        <f>IF(【多店舗用】記入シート3!AT46="","",【多店舗用】記入シート3!AT46)</f>
        <v/>
      </c>
      <c r="AA46" s="767" t="str">
        <f>IF(【多店舗用】記入シート3!AU46="","",【多店舗用】記入シート3!AU46)</f>
        <v/>
      </c>
      <c r="AB46" s="764" t="str">
        <f>IF(B46="","",T(SUBSTITUTE(SUBSTITUTE(【多店舗用】記入シート3!AV46,"　","")," ",""))&amp;"　"&amp;T(SUBSTITUTE(SUBSTITUTE(【多店舗用】記入シート3!AW46,"　","")," ","")))</f>
        <v/>
      </c>
      <c r="AC46" s="764" t="str">
        <f>IF(B46="","",ASC(SUBSTITUTE(SUBSTITUTE(SUBSTITUTE(SUBSTITUTE(【多店舗用】記入シート3!AX46,"　","")," ",""),"ヴ","ウﾞ"),"・",""))&amp;" "&amp;ASC(SUBSTITUTE(SUBSTITUTE(SUBSTITUTE(SUBSTITUTE(【多店舗用】記入シート3!AY46,"　","")," ",""),"ヴ","ウﾞ"),"・","")))</f>
        <v/>
      </c>
      <c r="AD46" s="764" t="str">
        <f>IF(【多店舗用】記入シート3!AZ46="","",【多店舗用】記入シート3!AZ46)</f>
        <v/>
      </c>
      <c r="AE46" s="764" t="str">
        <f>IF(【多店舗用】記入シート3!BA46="","",【多店舗用】記入シート3!BA46)</f>
        <v/>
      </c>
      <c r="AF46" s="764" t="str">
        <f>IF(B46="","",T(SUBSTITUTE(SUBSTITUTE(【多店舗用】記入シート3!BB46,"　","")," ",""))&amp;"　"&amp;T(SUBSTITUTE(SUBSTITUTE(【多店舗用】記入シート3!BC46,"　","")," ","")))</f>
        <v/>
      </c>
      <c r="AG46" s="764" t="str">
        <f>IF(B46="","",ASC(SUBSTITUTE(SUBSTITUTE(SUBSTITUTE(SUBSTITUTE(【多店舗用】記入シート3!BD46,"　","")," ",""),"ヴ","ウﾞ"),"・",""))&amp;" "&amp;ASC(SUBSTITUTE(SUBSTITUTE(SUBSTITUTE(SUBSTITUTE(【多店舗用】記入シート3!BE46,"　","")," ",""),"ヴ","ウﾞ"),"・","")))</f>
        <v/>
      </c>
      <c r="AH46" s="764" t="str">
        <f>IF(【多店舗用】記入シート3!BF46="","",【多店舗用】記入シート3!BF46)</f>
        <v/>
      </c>
      <c r="AI46" s="764" t="str">
        <f>IF(【多店舗用】記入シート3!BG46="","",【多店舗用】記入シート3!BG46)</f>
        <v/>
      </c>
      <c r="AJ46" s="764" t="str">
        <f>IF(【多店舗用】記入シート3!BH46="","",【多店舗用】記入シート3!BH46)</f>
        <v/>
      </c>
      <c r="AK46" s="764" t="str">
        <f>IF(【多店舗用】記入シート3!BI46="","",【多店舗用】記入シート3!BI46)</f>
        <v/>
      </c>
      <c r="AL46" s="764" t="str">
        <f>IF(【多店舗用】記入シート3!BJ46="","",【多店舗用】記入シート3!BJ46)</f>
        <v/>
      </c>
      <c r="AM46" s="768" t="str">
        <f>IF(【多店舗用】記入シート3!BK46="","",【多店舗用】記入シート3!BK46)</f>
        <v/>
      </c>
      <c r="AN46" s="768" t="str">
        <f>IF(【多店舗用】記入シート3!BL46="","",【多店舗用】記入シート3!BL46)</f>
        <v/>
      </c>
      <c r="AO46" s="764" t="str">
        <f>IF(【多店舗用】記入シート3!BM46="","",【多店舗用】記入シート3!BM46)</f>
        <v/>
      </c>
      <c r="AP46" s="768" t="str">
        <f>IF(【多店舗用】記入シート3!BN46="","",【多店舗用】記入シート3!BN46)</f>
        <v/>
      </c>
      <c r="AQ46" s="764" t="str">
        <f>IF(【多店舗用】記入シート3!BO46="","",【多店舗用】記入シート3!BO46)</f>
        <v/>
      </c>
      <c r="AR46" s="764" t="str">
        <f>IF(【多店舗用】記入シート3!BP46="","",【多店舗用】記入シート3!BP46)</f>
        <v/>
      </c>
    </row>
    <row r="47" spans="1:44" ht="15" customHeight="1">
      <c r="A47" s="764">
        <v>39</v>
      </c>
      <c r="B47" s="764" t="str">
        <f>IF(【多店舗用】記入シート3!B47="","",DBCS(【多店舗用】記入シート3!B47))</f>
        <v/>
      </c>
      <c r="C47" s="764" t="str">
        <f>IF(【多店舗用】記入シート3!C47="","",DBCS(【多店舗用】記入シート3!C47))</f>
        <v/>
      </c>
      <c r="D47" s="764" t="str">
        <f>IF(【多店舗用】記入シート3!D47="","",ASC(【多店舗用】記入シート3!D47))</f>
        <v/>
      </c>
      <c r="E47" s="765" t="str">
        <f>IF(【多店舗用】記入シート3!E47="","",【多店舗用】記入シート3!E47)</f>
        <v/>
      </c>
      <c r="F47" s="764" t="str">
        <f>IF(【多店舗用】記入シート3!F47="","",【多店舗用】記入シート3!F47)</f>
        <v/>
      </c>
      <c r="G47" s="765" t="str">
        <f>IF(【多店舗用】記入シート3!G47="","",【多店舗用】記入シート3!G47)</f>
        <v/>
      </c>
      <c r="H47" s="764" t="str">
        <f>IF(【多店舗用】記入シート3!H47="","",SUBSTITUTE(SUBSTITUTE(SUBSTITUTE(SUBSTITUTE(SUBSTITUTE(ASC(【多店舗用】記入シート3!H47),"～","-"),"－","-"),"―","-"),"　","")," ",""))</f>
        <v/>
      </c>
      <c r="I47" s="764" t="str">
        <f>IF(B47="","",MID(T(【多店舗用】記入シート3!I47),4,LEN(T(【多店舗用】記入シート3!I47))-3)&amp;"　"&amp;SUBSTITUTE(SUBSTITUTE(SUBSTITUTE(SUBSTITUTE(T(【多店舗用】記入シート3!J47),"　","")," ",""),"―","ー"),"－","‐")&amp;"　"&amp;SUBSTITUTE(SUBSTITUTE(SUBSTITUTE(SUBSTITUTE(T(【多店舗用】記入シート3!K47),"　","")," ",""),"―","ー"),"－","‐")&amp;"　"&amp;SUBSTITUTE(SUBSTITUTE(SUBSTITUTE(SUBSTITUTE(T(【多店舗用】記入シート3!L47),"　","")," ",""),"―","ー"),"－","‐")&amp;IF(【多店舗用】記入シート3!M47="","","　"&amp;SUBSTITUTE(SUBSTITUTE(SUBSTITUTE(SUBSTITUTE(T(【多店舗用】記入シート3!M47),"　","")," ",""),"―","ー"),"－","‐")))</f>
        <v/>
      </c>
      <c r="J47" s="764" t="str">
        <f>IF(B47="","",ASC(【多店舗用】記入シート3!N47)&amp;" "&amp;ASC(SUBSTITUTE(SUBSTITUTE(SUBSTITUTE(SUBSTITUTE(SUBSTITUTE(【多店舗用】記入シート3!O47,"　","")," ",""),"ヴ","ウﾞ"),"・",""),"－","‐"))&amp;" "&amp;ASC(SUBSTITUTE(SUBSTITUTE(SUBSTITUTE(SUBSTITUTE(SUBSTITUTE(【多店舗用】記入シート3!P47,"　","")," ",""),"ヴ","ウﾞ"),"・",""),"－","‐"))&amp;IF(【多店舗用】記入シート3!Q47="",""," "&amp;ASC(SUBSTITUTE(SUBSTITUTE(SUBSTITUTE(SUBSTITUTE(SUBSTITUTE(【多店舗用】記入シート3!Q47,"　","")," ",""),"ヴ","ウﾞ"),"・",""),"－","‐"))))</f>
        <v/>
      </c>
      <c r="K47" s="764" t="str">
        <f>IF(【多店舗用】記入シート3!R47="","",【多店舗用】記入シート3!R47)</f>
        <v/>
      </c>
      <c r="L47" s="764" t="str">
        <f>IF(【多店舗用】記入シート3!S47="","",SUBSTITUTE(SUBSTITUTE(SUBSTITUTE(SUBSTITUTE(SUBSTITUTE(ASC(【多店舗用】記入シート3!S47),"～","-"),"－","-"),"―","-"),"　","")," ",""))</f>
        <v/>
      </c>
      <c r="M47" s="764" t="str">
        <f>IF(【多店舗用】記入シート3!T47="","",ASC(【多店舗用】記入シート3!T47))</f>
        <v/>
      </c>
      <c r="N47" s="764" t="str">
        <f>IF(B47="","",RIGHT("00"&amp;【多店舗用】記入シート3!U47,2)&amp;【多店舗用】記入シート3!V47&amp;RIGHT("00"&amp;【多店舗用】記入シート3!W47,2)&amp;【多店舗用】記入シート3!X47&amp;RIGHT("00"&amp;【多店舗用】記入シート3!Y47,2)&amp;【多店舗用】記入シート3!Z47&amp;RIGHT("00"&amp;【多店舗用】記入シート3!AA47,2))</f>
        <v/>
      </c>
      <c r="O47" s="764" t="str">
        <f>IF(B47="","",IF(【多店舗用】記入シート3!AB47="●",【多店舗用】記入シート3!AB$8,"")&amp;IF(【多店舗用】記入シート3!AC47="●",【多店舗用】記入シート3!AC$8,"")&amp;IF(【多店舗用】記入シート3!AD47="●",【多店舗用】記入シート3!AD$8,"")&amp;IF(【多店舗用】記入シート3!AE47="●",【多店舗用】記入シート3!AE$8,"")&amp;IF(【多店舗用】記入シート3!AF47="●",【多店舗用】記入シート3!AF$8,"")&amp;IF(【多店舗用】記入シート3!AG47="●",【多店舗用】記入シート3!AG$8,"")&amp;IF(【多店舗用】記入シート3!AH47="●",【多店舗用】記入シート3!AH$8,"")&amp;IF(【多店舗用】記入シート3!AI47="●",【多店舗用】記入シート3!AI$8,""))</f>
        <v/>
      </c>
      <c r="P47" s="764" t="str">
        <f>IF(【多店舗用】記入シート3!AJ47="","",【多店舗用】記入シート3!AJ47)</f>
        <v/>
      </c>
      <c r="Q47" s="764" t="str">
        <f>IF(【多店舗用】記入シート3!AK47="","",【多店舗用】記入シート3!AK47)</f>
        <v/>
      </c>
      <c r="R47" s="766" t="str">
        <f>IF(【多店舗用】記入シート3!AL47="","",【多店舗用】記入シート3!AL47)</f>
        <v/>
      </c>
      <c r="S47" s="766" t="str">
        <f>IF(【多店舗用】記入シート3!AM47="","",【多店舗用】記入シート3!AM47)</f>
        <v/>
      </c>
      <c r="T47" s="766" t="str">
        <f>IF(【多店舗用】記入シート3!AN47="","",【多店舗用】記入シート3!AN47)</f>
        <v/>
      </c>
      <c r="U47" s="766" t="str">
        <f>IF(【多店舗用】記入シート3!AO47="","",【多店舗用】記入シート3!AO47)</f>
        <v/>
      </c>
      <c r="V47" s="764" t="str">
        <f>IF(【多店舗用】記入シート3!AP47="","",【多店舗用】記入シート3!AP47)</f>
        <v/>
      </c>
      <c r="W47" s="764" t="str">
        <f>IF(【多店舗用】記入シート3!AQ47="","",【多店舗用】記入シート3!AQ47)</f>
        <v/>
      </c>
      <c r="X47" s="764" t="str">
        <f>IF(【多店舗用】記入シート3!AR47="","",【多店舗用】記入シート3!AR47)</f>
        <v/>
      </c>
      <c r="Y47" s="764" t="str">
        <f>IF(【多店舗用】記入シート3!AS47="","",【多店舗用】記入シート3!AS47)</f>
        <v/>
      </c>
      <c r="Z47" s="767" t="str">
        <f>IF(【多店舗用】記入シート3!AT47="","",【多店舗用】記入シート3!AT47)</f>
        <v/>
      </c>
      <c r="AA47" s="767" t="str">
        <f>IF(【多店舗用】記入シート3!AU47="","",【多店舗用】記入シート3!AU47)</f>
        <v/>
      </c>
      <c r="AB47" s="764" t="str">
        <f>IF(B47="","",T(SUBSTITUTE(SUBSTITUTE(【多店舗用】記入シート3!AV47,"　","")," ",""))&amp;"　"&amp;T(SUBSTITUTE(SUBSTITUTE(【多店舗用】記入シート3!AW47,"　","")," ","")))</f>
        <v/>
      </c>
      <c r="AC47" s="764" t="str">
        <f>IF(B47="","",ASC(SUBSTITUTE(SUBSTITUTE(SUBSTITUTE(SUBSTITUTE(【多店舗用】記入シート3!AX47,"　","")," ",""),"ヴ","ウﾞ"),"・",""))&amp;" "&amp;ASC(SUBSTITUTE(SUBSTITUTE(SUBSTITUTE(SUBSTITUTE(【多店舗用】記入シート3!AY47,"　","")," ",""),"ヴ","ウﾞ"),"・","")))</f>
        <v/>
      </c>
      <c r="AD47" s="764" t="str">
        <f>IF(【多店舗用】記入シート3!AZ47="","",【多店舗用】記入シート3!AZ47)</f>
        <v/>
      </c>
      <c r="AE47" s="764" t="str">
        <f>IF(【多店舗用】記入シート3!BA47="","",【多店舗用】記入シート3!BA47)</f>
        <v/>
      </c>
      <c r="AF47" s="764" t="str">
        <f>IF(B47="","",T(SUBSTITUTE(SUBSTITUTE(【多店舗用】記入シート3!BB47,"　","")," ",""))&amp;"　"&amp;T(SUBSTITUTE(SUBSTITUTE(【多店舗用】記入シート3!BC47,"　","")," ","")))</f>
        <v/>
      </c>
      <c r="AG47" s="764" t="str">
        <f>IF(B47="","",ASC(SUBSTITUTE(SUBSTITUTE(SUBSTITUTE(SUBSTITUTE(【多店舗用】記入シート3!BD47,"　","")," ",""),"ヴ","ウﾞ"),"・",""))&amp;" "&amp;ASC(SUBSTITUTE(SUBSTITUTE(SUBSTITUTE(SUBSTITUTE(【多店舗用】記入シート3!BE47,"　","")," ",""),"ヴ","ウﾞ"),"・","")))</f>
        <v/>
      </c>
      <c r="AH47" s="764" t="str">
        <f>IF(【多店舗用】記入シート3!BF47="","",【多店舗用】記入シート3!BF47)</f>
        <v/>
      </c>
      <c r="AI47" s="764" t="str">
        <f>IF(【多店舗用】記入シート3!BG47="","",【多店舗用】記入シート3!BG47)</f>
        <v/>
      </c>
      <c r="AJ47" s="764" t="str">
        <f>IF(【多店舗用】記入シート3!BH47="","",【多店舗用】記入シート3!BH47)</f>
        <v/>
      </c>
      <c r="AK47" s="764" t="str">
        <f>IF(【多店舗用】記入シート3!BI47="","",【多店舗用】記入シート3!BI47)</f>
        <v/>
      </c>
      <c r="AL47" s="764" t="str">
        <f>IF(【多店舗用】記入シート3!BJ47="","",【多店舗用】記入シート3!BJ47)</f>
        <v/>
      </c>
      <c r="AM47" s="768" t="str">
        <f>IF(【多店舗用】記入シート3!BK47="","",【多店舗用】記入シート3!BK47)</f>
        <v/>
      </c>
      <c r="AN47" s="768" t="str">
        <f>IF(【多店舗用】記入シート3!BL47="","",【多店舗用】記入シート3!BL47)</f>
        <v/>
      </c>
      <c r="AO47" s="764" t="str">
        <f>IF(【多店舗用】記入シート3!BM47="","",【多店舗用】記入シート3!BM47)</f>
        <v/>
      </c>
      <c r="AP47" s="768" t="str">
        <f>IF(【多店舗用】記入シート3!BN47="","",【多店舗用】記入シート3!BN47)</f>
        <v/>
      </c>
      <c r="AQ47" s="764" t="str">
        <f>IF(【多店舗用】記入シート3!BO47="","",【多店舗用】記入シート3!BO47)</f>
        <v/>
      </c>
      <c r="AR47" s="764" t="str">
        <f>IF(【多店舗用】記入シート3!BP47="","",【多店舗用】記入シート3!BP47)</f>
        <v/>
      </c>
    </row>
    <row r="48" spans="1:44" ht="15" customHeight="1">
      <c r="A48" s="764">
        <v>40</v>
      </c>
      <c r="B48" s="764" t="str">
        <f>IF(【多店舗用】記入シート3!B48="","",DBCS(【多店舗用】記入シート3!B48))</f>
        <v/>
      </c>
      <c r="C48" s="764" t="str">
        <f>IF(【多店舗用】記入シート3!C48="","",DBCS(【多店舗用】記入シート3!C48))</f>
        <v/>
      </c>
      <c r="D48" s="764" t="str">
        <f>IF(【多店舗用】記入シート3!D48="","",ASC(【多店舗用】記入シート3!D48))</f>
        <v/>
      </c>
      <c r="E48" s="765" t="str">
        <f>IF(【多店舗用】記入シート3!E48="","",【多店舗用】記入シート3!E48)</f>
        <v/>
      </c>
      <c r="F48" s="764" t="str">
        <f>IF(【多店舗用】記入シート3!F48="","",【多店舗用】記入シート3!F48)</f>
        <v/>
      </c>
      <c r="G48" s="765" t="str">
        <f>IF(【多店舗用】記入シート3!G48="","",【多店舗用】記入シート3!G48)</f>
        <v/>
      </c>
      <c r="H48" s="764" t="str">
        <f>IF(【多店舗用】記入シート3!H48="","",SUBSTITUTE(SUBSTITUTE(SUBSTITUTE(SUBSTITUTE(SUBSTITUTE(ASC(【多店舗用】記入シート3!H48),"～","-"),"－","-"),"―","-"),"　","")," ",""))</f>
        <v/>
      </c>
      <c r="I48" s="764" t="str">
        <f>IF(B48="","",MID(T(【多店舗用】記入シート3!I48),4,LEN(T(【多店舗用】記入シート3!I48))-3)&amp;"　"&amp;SUBSTITUTE(SUBSTITUTE(SUBSTITUTE(SUBSTITUTE(T(【多店舗用】記入シート3!J48),"　","")," ",""),"―","ー"),"－","‐")&amp;"　"&amp;SUBSTITUTE(SUBSTITUTE(SUBSTITUTE(SUBSTITUTE(T(【多店舗用】記入シート3!K48),"　","")," ",""),"―","ー"),"－","‐")&amp;"　"&amp;SUBSTITUTE(SUBSTITUTE(SUBSTITUTE(SUBSTITUTE(T(【多店舗用】記入シート3!L48),"　","")," ",""),"―","ー"),"－","‐")&amp;IF(【多店舗用】記入シート3!M48="","","　"&amp;SUBSTITUTE(SUBSTITUTE(SUBSTITUTE(SUBSTITUTE(T(【多店舗用】記入シート3!M48),"　","")," ",""),"―","ー"),"－","‐")))</f>
        <v/>
      </c>
      <c r="J48" s="764" t="str">
        <f>IF(B48="","",ASC(【多店舗用】記入シート3!N48)&amp;" "&amp;ASC(SUBSTITUTE(SUBSTITUTE(SUBSTITUTE(SUBSTITUTE(SUBSTITUTE(【多店舗用】記入シート3!O48,"　","")," ",""),"ヴ","ウﾞ"),"・",""),"－","‐"))&amp;" "&amp;ASC(SUBSTITUTE(SUBSTITUTE(SUBSTITUTE(SUBSTITUTE(SUBSTITUTE(【多店舗用】記入シート3!P48,"　","")," ",""),"ヴ","ウﾞ"),"・",""),"－","‐"))&amp;IF(【多店舗用】記入シート3!Q48="",""," "&amp;ASC(SUBSTITUTE(SUBSTITUTE(SUBSTITUTE(SUBSTITUTE(SUBSTITUTE(【多店舗用】記入シート3!Q48,"　","")," ",""),"ヴ","ウﾞ"),"・",""),"－","‐"))))</f>
        <v/>
      </c>
      <c r="K48" s="764" t="str">
        <f>IF(【多店舗用】記入シート3!R48="","",【多店舗用】記入シート3!R48)</f>
        <v/>
      </c>
      <c r="L48" s="764" t="str">
        <f>IF(【多店舗用】記入シート3!S48="","",SUBSTITUTE(SUBSTITUTE(SUBSTITUTE(SUBSTITUTE(SUBSTITUTE(ASC(【多店舗用】記入シート3!S48),"～","-"),"－","-"),"―","-"),"　","")," ",""))</f>
        <v/>
      </c>
      <c r="M48" s="764" t="str">
        <f>IF(【多店舗用】記入シート3!T48="","",ASC(【多店舗用】記入シート3!T48))</f>
        <v/>
      </c>
      <c r="N48" s="764" t="str">
        <f>IF(B48="","",RIGHT("00"&amp;【多店舗用】記入シート3!U48,2)&amp;【多店舗用】記入シート3!V48&amp;RIGHT("00"&amp;【多店舗用】記入シート3!W48,2)&amp;【多店舗用】記入シート3!X48&amp;RIGHT("00"&amp;【多店舗用】記入シート3!Y48,2)&amp;【多店舗用】記入シート3!Z48&amp;RIGHT("00"&amp;【多店舗用】記入シート3!AA48,2))</f>
        <v/>
      </c>
      <c r="O48" s="764" t="str">
        <f>IF(B48="","",IF(【多店舗用】記入シート3!AB48="●",【多店舗用】記入シート3!AB$8,"")&amp;IF(【多店舗用】記入シート3!AC48="●",【多店舗用】記入シート3!AC$8,"")&amp;IF(【多店舗用】記入シート3!AD48="●",【多店舗用】記入シート3!AD$8,"")&amp;IF(【多店舗用】記入シート3!AE48="●",【多店舗用】記入シート3!AE$8,"")&amp;IF(【多店舗用】記入シート3!AF48="●",【多店舗用】記入シート3!AF$8,"")&amp;IF(【多店舗用】記入シート3!AG48="●",【多店舗用】記入シート3!AG$8,"")&amp;IF(【多店舗用】記入シート3!AH48="●",【多店舗用】記入シート3!AH$8,"")&amp;IF(【多店舗用】記入シート3!AI48="●",【多店舗用】記入シート3!AI$8,""))</f>
        <v/>
      </c>
      <c r="P48" s="764" t="str">
        <f>IF(【多店舗用】記入シート3!AJ48="","",【多店舗用】記入シート3!AJ48)</f>
        <v/>
      </c>
      <c r="Q48" s="764" t="str">
        <f>IF(【多店舗用】記入シート3!AK48="","",【多店舗用】記入シート3!AK48)</f>
        <v/>
      </c>
      <c r="R48" s="766" t="str">
        <f>IF(【多店舗用】記入シート3!AL48="","",【多店舗用】記入シート3!AL48)</f>
        <v/>
      </c>
      <c r="S48" s="766" t="str">
        <f>IF(【多店舗用】記入シート3!AM48="","",【多店舗用】記入シート3!AM48)</f>
        <v/>
      </c>
      <c r="T48" s="766" t="str">
        <f>IF(【多店舗用】記入シート3!AN48="","",【多店舗用】記入シート3!AN48)</f>
        <v/>
      </c>
      <c r="U48" s="766" t="str">
        <f>IF(【多店舗用】記入シート3!AO48="","",【多店舗用】記入シート3!AO48)</f>
        <v/>
      </c>
      <c r="V48" s="764" t="str">
        <f>IF(【多店舗用】記入シート3!AP48="","",【多店舗用】記入シート3!AP48)</f>
        <v/>
      </c>
      <c r="W48" s="764" t="str">
        <f>IF(【多店舗用】記入シート3!AQ48="","",【多店舗用】記入シート3!AQ48)</f>
        <v/>
      </c>
      <c r="X48" s="764" t="str">
        <f>IF(【多店舗用】記入シート3!AR48="","",【多店舗用】記入シート3!AR48)</f>
        <v/>
      </c>
      <c r="Y48" s="764" t="str">
        <f>IF(【多店舗用】記入シート3!AS48="","",【多店舗用】記入シート3!AS48)</f>
        <v/>
      </c>
      <c r="Z48" s="767" t="str">
        <f>IF(【多店舗用】記入シート3!AT48="","",【多店舗用】記入シート3!AT48)</f>
        <v/>
      </c>
      <c r="AA48" s="767" t="str">
        <f>IF(【多店舗用】記入シート3!AU48="","",【多店舗用】記入シート3!AU48)</f>
        <v/>
      </c>
      <c r="AB48" s="764" t="str">
        <f>IF(B48="","",T(SUBSTITUTE(SUBSTITUTE(【多店舗用】記入シート3!AV48,"　","")," ",""))&amp;"　"&amp;T(SUBSTITUTE(SUBSTITUTE(【多店舗用】記入シート3!AW48,"　","")," ","")))</f>
        <v/>
      </c>
      <c r="AC48" s="764" t="str">
        <f>IF(B48="","",ASC(SUBSTITUTE(SUBSTITUTE(SUBSTITUTE(SUBSTITUTE(【多店舗用】記入シート3!AX48,"　","")," ",""),"ヴ","ウﾞ"),"・",""))&amp;" "&amp;ASC(SUBSTITUTE(SUBSTITUTE(SUBSTITUTE(SUBSTITUTE(【多店舗用】記入シート3!AY48,"　","")," ",""),"ヴ","ウﾞ"),"・","")))</f>
        <v/>
      </c>
      <c r="AD48" s="764" t="str">
        <f>IF(【多店舗用】記入シート3!AZ48="","",【多店舗用】記入シート3!AZ48)</f>
        <v/>
      </c>
      <c r="AE48" s="764" t="str">
        <f>IF(【多店舗用】記入シート3!BA48="","",【多店舗用】記入シート3!BA48)</f>
        <v/>
      </c>
      <c r="AF48" s="764" t="str">
        <f>IF(B48="","",T(SUBSTITUTE(SUBSTITUTE(【多店舗用】記入シート3!BB48,"　","")," ",""))&amp;"　"&amp;T(SUBSTITUTE(SUBSTITUTE(【多店舗用】記入シート3!BC48,"　","")," ","")))</f>
        <v/>
      </c>
      <c r="AG48" s="764" t="str">
        <f>IF(B48="","",ASC(SUBSTITUTE(SUBSTITUTE(SUBSTITUTE(SUBSTITUTE(【多店舗用】記入シート3!BD48,"　","")," ",""),"ヴ","ウﾞ"),"・",""))&amp;" "&amp;ASC(SUBSTITUTE(SUBSTITUTE(SUBSTITUTE(SUBSTITUTE(【多店舗用】記入シート3!BE48,"　","")," ",""),"ヴ","ウﾞ"),"・","")))</f>
        <v/>
      </c>
      <c r="AH48" s="764" t="str">
        <f>IF(【多店舗用】記入シート3!BF48="","",【多店舗用】記入シート3!BF48)</f>
        <v/>
      </c>
      <c r="AI48" s="764" t="str">
        <f>IF(【多店舗用】記入シート3!BG48="","",【多店舗用】記入シート3!BG48)</f>
        <v/>
      </c>
      <c r="AJ48" s="764" t="str">
        <f>IF(【多店舗用】記入シート3!BH48="","",【多店舗用】記入シート3!BH48)</f>
        <v/>
      </c>
      <c r="AK48" s="764" t="str">
        <f>IF(【多店舗用】記入シート3!BI48="","",【多店舗用】記入シート3!BI48)</f>
        <v/>
      </c>
      <c r="AL48" s="764" t="str">
        <f>IF(【多店舗用】記入シート3!BJ48="","",【多店舗用】記入シート3!BJ48)</f>
        <v/>
      </c>
      <c r="AM48" s="768" t="str">
        <f>IF(【多店舗用】記入シート3!BK48="","",【多店舗用】記入シート3!BK48)</f>
        <v/>
      </c>
      <c r="AN48" s="768" t="str">
        <f>IF(【多店舗用】記入シート3!BL48="","",【多店舗用】記入シート3!BL48)</f>
        <v/>
      </c>
      <c r="AO48" s="764" t="str">
        <f>IF(【多店舗用】記入シート3!BM48="","",【多店舗用】記入シート3!BM48)</f>
        <v/>
      </c>
      <c r="AP48" s="768" t="str">
        <f>IF(【多店舗用】記入シート3!BN48="","",【多店舗用】記入シート3!BN48)</f>
        <v/>
      </c>
      <c r="AQ48" s="764" t="str">
        <f>IF(【多店舗用】記入シート3!BO48="","",【多店舗用】記入シート3!BO48)</f>
        <v/>
      </c>
      <c r="AR48" s="764" t="str">
        <f>IF(【多店舗用】記入シート3!BP48="","",【多店舗用】記入シート3!BP48)</f>
        <v/>
      </c>
    </row>
    <row r="49" spans="1:44" ht="15" customHeight="1">
      <c r="A49" s="764">
        <v>41</v>
      </c>
      <c r="B49" s="764" t="str">
        <f>IF(【多店舗用】記入シート3!B49="","",DBCS(【多店舗用】記入シート3!B49))</f>
        <v/>
      </c>
      <c r="C49" s="764" t="str">
        <f>IF(【多店舗用】記入シート3!C49="","",DBCS(【多店舗用】記入シート3!C49))</f>
        <v/>
      </c>
      <c r="D49" s="764" t="str">
        <f>IF(【多店舗用】記入シート3!D49="","",ASC(【多店舗用】記入シート3!D49))</f>
        <v/>
      </c>
      <c r="E49" s="765" t="str">
        <f>IF(【多店舗用】記入シート3!E49="","",【多店舗用】記入シート3!E49)</f>
        <v/>
      </c>
      <c r="F49" s="764" t="str">
        <f>IF(【多店舗用】記入シート3!F49="","",【多店舗用】記入シート3!F49)</f>
        <v/>
      </c>
      <c r="G49" s="765" t="str">
        <f>IF(【多店舗用】記入シート3!G49="","",【多店舗用】記入シート3!G49)</f>
        <v/>
      </c>
      <c r="H49" s="764" t="str">
        <f>IF(【多店舗用】記入シート3!H49="","",SUBSTITUTE(SUBSTITUTE(SUBSTITUTE(SUBSTITUTE(SUBSTITUTE(ASC(【多店舗用】記入シート3!H49),"～","-"),"－","-"),"―","-"),"　","")," ",""))</f>
        <v/>
      </c>
      <c r="I49" s="764" t="str">
        <f>IF(B49="","",MID(T(【多店舗用】記入シート3!I49),4,LEN(T(【多店舗用】記入シート3!I49))-3)&amp;"　"&amp;SUBSTITUTE(SUBSTITUTE(SUBSTITUTE(SUBSTITUTE(T(【多店舗用】記入シート3!J49),"　","")," ",""),"―","ー"),"－","‐")&amp;"　"&amp;SUBSTITUTE(SUBSTITUTE(SUBSTITUTE(SUBSTITUTE(T(【多店舗用】記入シート3!K49),"　","")," ",""),"―","ー"),"－","‐")&amp;"　"&amp;SUBSTITUTE(SUBSTITUTE(SUBSTITUTE(SUBSTITUTE(T(【多店舗用】記入シート3!L49),"　","")," ",""),"―","ー"),"－","‐")&amp;IF(【多店舗用】記入シート3!M49="","","　"&amp;SUBSTITUTE(SUBSTITUTE(SUBSTITUTE(SUBSTITUTE(T(【多店舗用】記入シート3!M49),"　","")," ",""),"―","ー"),"－","‐")))</f>
        <v/>
      </c>
      <c r="J49" s="764" t="str">
        <f>IF(B49="","",ASC(【多店舗用】記入シート3!N49)&amp;" "&amp;ASC(SUBSTITUTE(SUBSTITUTE(SUBSTITUTE(SUBSTITUTE(SUBSTITUTE(【多店舗用】記入シート3!O49,"　","")," ",""),"ヴ","ウﾞ"),"・",""),"－","‐"))&amp;" "&amp;ASC(SUBSTITUTE(SUBSTITUTE(SUBSTITUTE(SUBSTITUTE(SUBSTITUTE(【多店舗用】記入シート3!P49,"　","")," ",""),"ヴ","ウﾞ"),"・",""),"－","‐"))&amp;IF(【多店舗用】記入シート3!Q49="",""," "&amp;ASC(SUBSTITUTE(SUBSTITUTE(SUBSTITUTE(SUBSTITUTE(SUBSTITUTE(【多店舗用】記入シート3!Q49,"　","")," ",""),"ヴ","ウﾞ"),"・",""),"－","‐"))))</f>
        <v/>
      </c>
      <c r="K49" s="764" t="str">
        <f>IF(【多店舗用】記入シート3!R49="","",【多店舗用】記入シート3!R49)</f>
        <v/>
      </c>
      <c r="L49" s="764" t="str">
        <f>IF(【多店舗用】記入シート3!S49="","",SUBSTITUTE(SUBSTITUTE(SUBSTITUTE(SUBSTITUTE(SUBSTITUTE(ASC(【多店舗用】記入シート3!S49),"～","-"),"－","-"),"―","-"),"　","")," ",""))</f>
        <v/>
      </c>
      <c r="M49" s="764" t="str">
        <f>IF(【多店舗用】記入シート3!T49="","",ASC(【多店舗用】記入シート3!T49))</f>
        <v/>
      </c>
      <c r="N49" s="764" t="str">
        <f>IF(B49="","",RIGHT("00"&amp;【多店舗用】記入シート3!U49,2)&amp;【多店舗用】記入シート3!V49&amp;RIGHT("00"&amp;【多店舗用】記入シート3!W49,2)&amp;【多店舗用】記入シート3!X49&amp;RIGHT("00"&amp;【多店舗用】記入シート3!Y49,2)&amp;【多店舗用】記入シート3!Z49&amp;RIGHT("00"&amp;【多店舗用】記入シート3!AA49,2))</f>
        <v/>
      </c>
      <c r="O49" s="764" t="str">
        <f>IF(B49="","",IF(【多店舗用】記入シート3!AB49="●",【多店舗用】記入シート3!AB$8,"")&amp;IF(【多店舗用】記入シート3!AC49="●",【多店舗用】記入シート3!AC$8,"")&amp;IF(【多店舗用】記入シート3!AD49="●",【多店舗用】記入シート3!AD$8,"")&amp;IF(【多店舗用】記入シート3!AE49="●",【多店舗用】記入シート3!AE$8,"")&amp;IF(【多店舗用】記入シート3!AF49="●",【多店舗用】記入シート3!AF$8,"")&amp;IF(【多店舗用】記入シート3!AG49="●",【多店舗用】記入シート3!AG$8,"")&amp;IF(【多店舗用】記入シート3!AH49="●",【多店舗用】記入シート3!AH$8,"")&amp;IF(【多店舗用】記入シート3!AI49="●",【多店舗用】記入シート3!AI$8,""))</f>
        <v/>
      </c>
      <c r="P49" s="764" t="str">
        <f>IF(【多店舗用】記入シート3!AJ49="","",【多店舗用】記入シート3!AJ49)</f>
        <v/>
      </c>
      <c r="Q49" s="764" t="str">
        <f>IF(【多店舗用】記入シート3!AK49="","",【多店舗用】記入シート3!AK49)</f>
        <v/>
      </c>
      <c r="R49" s="766" t="str">
        <f>IF(【多店舗用】記入シート3!AL49="","",【多店舗用】記入シート3!AL49)</f>
        <v/>
      </c>
      <c r="S49" s="766" t="str">
        <f>IF(【多店舗用】記入シート3!AM49="","",【多店舗用】記入シート3!AM49)</f>
        <v/>
      </c>
      <c r="T49" s="766" t="str">
        <f>IF(【多店舗用】記入シート3!AN49="","",【多店舗用】記入シート3!AN49)</f>
        <v/>
      </c>
      <c r="U49" s="766" t="str">
        <f>IF(【多店舗用】記入シート3!AO49="","",【多店舗用】記入シート3!AO49)</f>
        <v/>
      </c>
      <c r="V49" s="764" t="str">
        <f>IF(【多店舗用】記入シート3!AP49="","",【多店舗用】記入シート3!AP49)</f>
        <v/>
      </c>
      <c r="W49" s="764" t="str">
        <f>IF(【多店舗用】記入シート3!AQ49="","",【多店舗用】記入シート3!AQ49)</f>
        <v/>
      </c>
      <c r="X49" s="764" t="str">
        <f>IF(【多店舗用】記入シート3!AR49="","",【多店舗用】記入シート3!AR49)</f>
        <v/>
      </c>
      <c r="Y49" s="764" t="str">
        <f>IF(【多店舗用】記入シート3!AS49="","",【多店舗用】記入シート3!AS49)</f>
        <v/>
      </c>
      <c r="Z49" s="767" t="str">
        <f>IF(【多店舗用】記入シート3!AT49="","",【多店舗用】記入シート3!AT49)</f>
        <v/>
      </c>
      <c r="AA49" s="767" t="str">
        <f>IF(【多店舗用】記入シート3!AU49="","",【多店舗用】記入シート3!AU49)</f>
        <v/>
      </c>
      <c r="AB49" s="764" t="str">
        <f>IF(B49="","",T(SUBSTITUTE(SUBSTITUTE(【多店舗用】記入シート3!AV49,"　","")," ",""))&amp;"　"&amp;T(SUBSTITUTE(SUBSTITUTE(【多店舗用】記入シート3!AW49,"　","")," ","")))</f>
        <v/>
      </c>
      <c r="AC49" s="764" t="str">
        <f>IF(B49="","",ASC(SUBSTITUTE(SUBSTITUTE(SUBSTITUTE(SUBSTITUTE(【多店舗用】記入シート3!AX49,"　","")," ",""),"ヴ","ウﾞ"),"・",""))&amp;" "&amp;ASC(SUBSTITUTE(SUBSTITUTE(SUBSTITUTE(SUBSTITUTE(【多店舗用】記入シート3!AY49,"　","")," ",""),"ヴ","ウﾞ"),"・","")))</f>
        <v/>
      </c>
      <c r="AD49" s="764" t="str">
        <f>IF(【多店舗用】記入シート3!AZ49="","",【多店舗用】記入シート3!AZ49)</f>
        <v/>
      </c>
      <c r="AE49" s="764" t="str">
        <f>IF(【多店舗用】記入シート3!BA49="","",【多店舗用】記入シート3!BA49)</f>
        <v/>
      </c>
      <c r="AF49" s="764" t="str">
        <f>IF(B49="","",T(SUBSTITUTE(SUBSTITUTE(【多店舗用】記入シート3!BB49,"　","")," ",""))&amp;"　"&amp;T(SUBSTITUTE(SUBSTITUTE(【多店舗用】記入シート3!BC49,"　","")," ","")))</f>
        <v/>
      </c>
      <c r="AG49" s="764" t="str">
        <f>IF(B49="","",ASC(SUBSTITUTE(SUBSTITUTE(SUBSTITUTE(SUBSTITUTE(【多店舗用】記入シート3!BD49,"　","")," ",""),"ヴ","ウﾞ"),"・",""))&amp;" "&amp;ASC(SUBSTITUTE(SUBSTITUTE(SUBSTITUTE(SUBSTITUTE(【多店舗用】記入シート3!BE49,"　","")," ",""),"ヴ","ウﾞ"),"・","")))</f>
        <v/>
      </c>
      <c r="AH49" s="764" t="str">
        <f>IF(【多店舗用】記入シート3!BF49="","",【多店舗用】記入シート3!BF49)</f>
        <v/>
      </c>
      <c r="AI49" s="764" t="str">
        <f>IF(【多店舗用】記入シート3!BG49="","",【多店舗用】記入シート3!BG49)</f>
        <v/>
      </c>
      <c r="AJ49" s="764" t="str">
        <f>IF(【多店舗用】記入シート3!BH49="","",【多店舗用】記入シート3!BH49)</f>
        <v/>
      </c>
      <c r="AK49" s="764" t="str">
        <f>IF(【多店舗用】記入シート3!BI49="","",【多店舗用】記入シート3!BI49)</f>
        <v/>
      </c>
      <c r="AL49" s="764" t="str">
        <f>IF(【多店舗用】記入シート3!BJ49="","",【多店舗用】記入シート3!BJ49)</f>
        <v/>
      </c>
      <c r="AM49" s="768" t="str">
        <f>IF(【多店舗用】記入シート3!BK49="","",【多店舗用】記入シート3!BK49)</f>
        <v/>
      </c>
      <c r="AN49" s="768" t="str">
        <f>IF(【多店舗用】記入シート3!BL49="","",【多店舗用】記入シート3!BL49)</f>
        <v/>
      </c>
      <c r="AO49" s="764" t="str">
        <f>IF(【多店舗用】記入シート3!BM49="","",【多店舗用】記入シート3!BM49)</f>
        <v/>
      </c>
      <c r="AP49" s="768" t="str">
        <f>IF(【多店舗用】記入シート3!BN49="","",【多店舗用】記入シート3!BN49)</f>
        <v/>
      </c>
      <c r="AQ49" s="764" t="str">
        <f>IF(【多店舗用】記入シート3!BO49="","",【多店舗用】記入シート3!BO49)</f>
        <v/>
      </c>
      <c r="AR49" s="764" t="str">
        <f>IF(【多店舗用】記入シート3!BP49="","",【多店舗用】記入シート3!BP49)</f>
        <v/>
      </c>
    </row>
    <row r="50" spans="1:44" ht="15" customHeight="1">
      <c r="A50" s="764">
        <v>42</v>
      </c>
      <c r="B50" s="764" t="str">
        <f>IF(【多店舗用】記入シート3!B50="","",DBCS(【多店舗用】記入シート3!B50))</f>
        <v/>
      </c>
      <c r="C50" s="764" t="str">
        <f>IF(【多店舗用】記入シート3!C50="","",DBCS(【多店舗用】記入シート3!C50))</f>
        <v/>
      </c>
      <c r="D50" s="764" t="str">
        <f>IF(【多店舗用】記入シート3!D50="","",ASC(【多店舗用】記入シート3!D50))</f>
        <v/>
      </c>
      <c r="E50" s="765" t="str">
        <f>IF(【多店舗用】記入シート3!E50="","",【多店舗用】記入シート3!E50)</f>
        <v/>
      </c>
      <c r="F50" s="764" t="str">
        <f>IF(【多店舗用】記入シート3!F50="","",【多店舗用】記入シート3!F50)</f>
        <v/>
      </c>
      <c r="G50" s="765" t="str">
        <f>IF(【多店舗用】記入シート3!G50="","",【多店舗用】記入シート3!G50)</f>
        <v/>
      </c>
      <c r="H50" s="764" t="str">
        <f>IF(【多店舗用】記入シート3!H50="","",SUBSTITUTE(SUBSTITUTE(SUBSTITUTE(SUBSTITUTE(SUBSTITUTE(ASC(【多店舗用】記入シート3!H50),"～","-"),"－","-"),"―","-"),"　","")," ",""))</f>
        <v/>
      </c>
      <c r="I50" s="764" t="str">
        <f>IF(B50="","",MID(T(【多店舗用】記入シート3!I50),4,LEN(T(【多店舗用】記入シート3!I50))-3)&amp;"　"&amp;SUBSTITUTE(SUBSTITUTE(SUBSTITUTE(SUBSTITUTE(T(【多店舗用】記入シート3!J50),"　","")," ",""),"―","ー"),"－","‐")&amp;"　"&amp;SUBSTITUTE(SUBSTITUTE(SUBSTITUTE(SUBSTITUTE(T(【多店舗用】記入シート3!K50),"　","")," ",""),"―","ー"),"－","‐")&amp;"　"&amp;SUBSTITUTE(SUBSTITUTE(SUBSTITUTE(SUBSTITUTE(T(【多店舗用】記入シート3!L50),"　","")," ",""),"―","ー"),"－","‐")&amp;IF(【多店舗用】記入シート3!M50="","","　"&amp;SUBSTITUTE(SUBSTITUTE(SUBSTITUTE(SUBSTITUTE(T(【多店舗用】記入シート3!M50),"　","")," ",""),"―","ー"),"－","‐")))</f>
        <v/>
      </c>
      <c r="J50" s="764" t="str">
        <f>IF(B50="","",ASC(【多店舗用】記入シート3!N50)&amp;" "&amp;ASC(SUBSTITUTE(SUBSTITUTE(SUBSTITUTE(SUBSTITUTE(SUBSTITUTE(【多店舗用】記入シート3!O50,"　","")," ",""),"ヴ","ウﾞ"),"・",""),"－","‐"))&amp;" "&amp;ASC(SUBSTITUTE(SUBSTITUTE(SUBSTITUTE(SUBSTITUTE(SUBSTITUTE(【多店舗用】記入シート3!P50,"　","")," ",""),"ヴ","ウﾞ"),"・",""),"－","‐"))&amp;IF(【多店舗用】記入シート3!Q50="",""," "&amp;ASC(SUBSTITUTE(SUBSTITUTE(SUBSTITUTE(SUBSTITUTE(SUBSTITUTE(【多店舗用】記入シート3!Q50,"　","")," ",""),"ヴ","ウﾞ"),"・",""),"－","‐"))))</f>
        <v/>
      </c>
      <c r="K50" s="764" t="str">
        <f>IF(【多店舗用】記入シート3!R50="","",【多店舗用】記入シート3!R50)</f>
        <v/>
      </c>
      <c r="L50" s="764" t="str">
        <f>IF(【多店舗用】記入シート3!S50="","",SUBSTITUTE(SUBSTITUTE(SUBSTITUTE(SUBSTITUTE(SUBSTITUTE(ASC(【多店舗用】記入シート3!S50),"～","-"),"－","-"),"―","-"),"　","")," ",""))</f>
        <v/>
      </c>
      <c r="M50" s="764" t="str">
        <f>IF(【多店舗用】記入シート3!T50="","",ASC(【多店舗用】記入シート3!T50))</f>
        <v/>
      </c>
      <c r="N50" s="764" t="str">
        <f>IF(B50="","",RIGHT("00"&amp;【多店舗用】記入シート3!U50,2)&amp;【多店舗用】記入シート3!V50&amp;RIGHT("00"&amp;【多店舗用】記入シート3!W50,2)&amp;【多店舗用】記入シート3!X50&amp;RIGHT("00"&amp;【多店舗用】記入シート3!Y50,2)&amp;【多店舗用】記入シート3!Z50&amp;RIGHT("00"&amp;【多店舗用】記入シート3!AA50,2))</f>
        <v/>
      </c>
      <c r="O50" s="764" t="str">
        <f>IF(B50="","",IF(【多店舗用】記入シート3!AB50="●",【多店舗用】記入シート3!AB$8,"")&amp;IF(【多店舗用】記入シート3!AC50="●",【多店舗用】記入シート3!AC$8,"")&amp;IF(【多店舗用】記入シート3!AD50="●",【多店舗用】記入シート3!AD$8,"")&amp;IF(【多店舗用】記入シート3!AE50="●",【多店舗用】記入シート3!AE$8,"")&amp;IF(【多店舗用】記入シート3!AF50="●",【多店舗用】記入シート3!AF$8,"")&amp;IF(【多店舗用】記入シート3!AG50="●",【多店舗用】記入シート3!AG$8,"")&amp;IF(【多店舗用】記入シート3!AH50="●",【多店舗用】記入シート3!AH$8,"")&amp;IF(【多店舗用】記入シート3!AI50="●",【多店舗用】記入シート3!AI$8,""))</f>
        <v/>
      </c>
      <c r="P50" s="764" t="str">
        <f>IF(【多店舗用】記入シート3!AJ50="","",【多店舗用】記入シート3!AJ50)</f>
        <v/>
      </c>
      <c r="Q50" s="764" t="str">
        <f>IF(【多店舗用】記入シート3!AK50="","",【多店舗用】記入シート3!AK50)</f>
        <v/>
      </c>
      <c r="R50" s="766" t="str">
        <f>IF(【多店舗用】記入シート3!AL50="","",【多店舗用】記入シート3!AL50)</f>
        <v/>
      </c>
      <c r="S50" s="766" t="str">
        <f>IF(【多店舗用】記入シート3!AM50="","",【多店舗用】記入シート3!AM50)</f>
        <v/>
      </c>
      <c r="T50" s="766" t="str">
        <f>IF(【多店舗用】記入シート3!AN50="","",【多店舗用】記入シート3!AN50)</f>
        <v/>
      </c>
      <c r="U50" s="766" t="str">
        <f>IF(【多店舗用】記入シート3!AO50="","",【多店舗用】記入シート3!AO50)</f>
        <v/>
      </c>
      <c r="V50" s="764" t="str">
        <f>IF(【多店舗用】記入シート3!AP50="","",【多店舗用】記入シート3!AP50)</f>
        <v/>
      </c>
      <c r="W50" s="764" t="str">
        <f>IF(【多店舗用】記入シート3!AQ50="","",【多店舗用】記入シート3!AQ50)</f>
        <v/>
      </c>
      <c r="X50" s="764" t="str">
        <f>IF(【多店舗用】記入シート3!AR50="","",【多店舗用】記入シート3!AR50)</f>
        <v/>
      </c>
      <c r="Y50" s="764" t="str">
        <f>IF(【多店舗用】記入シート3!AS50="","",【多店舗用】記入シート3!AS50)</f>
        <v/>
      </c>
      <c r="Z50" s="767" t="str">
        <f>IF(【多店舗用】記入シート3!AT50="","",【多店舗用】記入シート3!AT50)</f>
        <v/>
      </c>
      <c r="AA50" s="767" t="str">
        <f>IF(【多店舗用】記入シート3!AU50="","",【多店舗用】記入シート3!AU50)</f>
        <v/>
      </c>
      <c r="AB50" s="764" t="str">
        <f>IF(B50="","",T(SUBSTITUTE(SUBSTITUTE(【多店舗用】記入シート3!AV50,"　","")," ",""))&amp;"　"&amp;T(SUBSTITUTE(SUBSTITUTE(【多店舗用】記入シート3!AW50,"　","")," ","")))</f>
        <v/>
      </c>
      <c r="AC50" s="764" t="str">
        <f>IF(B50="","",ASC(SUBSTITUTE(SUBSTITUTE(SUBSTITUTE(SUBSTITUTE(【多店舗用】記入シート3!AX50,"　","")," ",""),"ヴ","ウﾞ"),"・",""))&amp;" "&amp;ASC(SUBSTITUTE(SUBSTITUTE(SUBSTITUTE(SUBSTITUTE(【多店舗用】記入シート3!AY50,"　","")," ",""),"ヴ","ウﾞ"),"・","")))</f>
        <v/>
      </c>
      <c r="AD50" s="764" t="str">
        <f>IF(【多店舗用】記入シート3!AZ50="","",【多店舗用】記入シート3!AZ50)</f>
        <v/>
      </c>
      <c r="AE50" s="764" t="str">
        <f>IF(【多店舗用】記入シート3!BA50="","",【多店舗用】記入シート3!BA50)</f>
        <v/>
      </c>
      <c r="AF50" s="764" t="str">
        <f>IF(B50="","",T(SUBSTITUTE(SUBSTITUTE(【多店舗用】記入シート3!BB50,"　","")," ",""))&amp;"　"&amp;T(SUBSTITUTE(SUBSTITUTE(【多店舗用】記入シート3!BC50,"　","")," ","")))</f>
        <v/>
      </c>
      <c r="AG50" s="764" t="str">
        <f>IF(B50="","",ASC(SUBSTITUTE(SUBSTITUTE(SUBSTITUTE(SUBSTITUTE(【多店舗用】記入シート3!BD50,"　","")," ",""),"ヴ","ウﾞ"),"・",""))&amp;" "&amp;ASC(SUBSTITUTE(SUBSTITUTE(SUBSTITUTE(SUBSTITUTE(【多店舗用】記入シート3!BE50,"　","")," ",""),"ヴ","ウﾞ"),"・","")))</f>
        <v/>
      </c>
      <c r="AH50" s="764" t="str">
        <f>IF(【多店舗用】記入シート3!BF50="","",【多店舗用】記入シート3!BF50)</f>
        <v/>
      </c>
      <c r="AI50" s="764" t="str">
        <f>IF(【多店舗用】記入シート3!BG50="","",【多店舗用】記入シート3!BG50)</f>
        <v/>
      </c>
      <c r="AJ50" s="764" t="str">
        <f>IF(【多店舗用】記入シート3!BH50="","",【多店舗用】記入シート3!BH50)</f>
        <v/>
      </c>
      <c r="AK50" s="764" t="str">
        <f>IF(【多店舗用】記入シート3!BI50="","",【多店舗用】記入シート3!BI50)</f>
        <v/>
      </c>
      <c r="AL50" s="764" t="str">
        <f>IF(【多店舗用】記入シート3!BJ50="","",【多店舗用】記入シート3!BJ50)</f>
        <v/>
      </c>
      <c r="AM50" s="768" t="str">
        <f>IF(【多店舗用】記入シート3!BK50="","",【多店舗用】記入シート3!BK50)</f>
        <v/>
      </c>
      <c r="AN50" s="768" t="str">
        <f>IF(【多店舗用】記入シート3!BL50="","",【多店舗用】記入シート3!BL50)</f>
        <v/>
      </c>
      <c r="AO50" s="764" t="str">
        <f>IF(【多店舗用】記入シート3!BM50="","",【多店舗用】記入シート3!BM50)</f>
        <v/>
      </c>
      <c r="AP50" s="768" t="str">
        <f>IF(【多店舗用】記入シート3!BN50="","",【多店舗用】記入シート3!BN50)</f>
        <v/>
      </c>
      <c r="AQ50" s="764" t="str">
        <f>IF(【多店舗用】記入シート3!BO50="","",【多店舗用】記入シート3!BO50)</f>
        <v/>
      </c>
      <c r="AR50" s="764" t="str">
        <f>IF(【多店舗用】記入シート3!BP50="","",【多店舗用】記入シート3!BP50)</f>
        <v/>
      </c>
    </row>
    <row r="51" spans="1:44" ht="15" customHeight="1">
      <c r="A51" s="764">
        <v>43</v>
      </c>
      <c r="B51" s="764" t="str">
        <f>IF(【多店舗用】記入シート3!B51="","",DBCS(【多店舗用】記入シート3!B51))</f>
        <v/>
      </c>
      <c r="C51" s="764" t="str">
        <f>IF(【多店舗用】記入シート3!C51="","",DBCS(【多店舗用】記入シート3!C51))</f>
        <v/>
      </c>
      <c r="D51" s="764" t="str">
        <f>IF(【多店舗用】記入シート3!D51="","",ASC(【多店舗用】記入シート3!D51))</f>
        <v/>
      </c>
      <c r="E51" s="765" t="str">
        <f>IF(【多店舗用】記入シート3!E51="","",【多店舗用】記入シート3!E51)</f>
        <v/>
      </c>
      <c r="F51" s="764" t="str">
        <f>IF(【多店舗用】記入シート3!F51="","",【多店舗用】記入シート3!F51)</f>
        <v/>
      </c>
      <c r="G51" s="765" t="str">
        <f>IF(【多店舗用】記入シート3!G51="","",【多店舗用】記入シート3!G51)</f>
        <v/>
      </c>
      <c r="H51" s="764" t="str">
        <f>IF(【多店舗用】記入シート3!H51="","",SUBSTITUTE(SUBSTITUTE(SUBSTITUTE(SUBSTITUTE(SUBSTITUTE(ASC(【多店舗用】記入シート3!H51),"～","-"),"－","-"),"―","-"),"　","")," ",""))</f>
        <v/>
      </c>
      <c r="I51" s="764" t="str">
        <f>IF(B51="","",MID(T(【多店舗用】記入シート3!I51),4,LEN(T(【多店舗用】記入シート3!I51))-3)&amp;"　"&amp;SUBSTITUTE(SUBSTITUTE(SUBSTITUTE(SUBSTITUTE(T(【多店舗用】記入シート3!J51),"　","")," ",""),"―","ー"),"－","‐")&amp;"　"&amp;SUBSTITUTE(SUBSTITUTE(SUBSTITUTE(SUBSTITUTE(T(【多店舗用】記入シート3!K51),"　","")," ",""),"―","ー"),"－","‐")&amp;"　"&amp;SUBSTITUTE(SUBSTITUTE(SUBSTITUTE(SUBSTITUTE(T(【多店舗用】記入シート3!L51),"　","")," ",""),"―","ー"),"－","‐")&amp;IF(【多店舗用】記入シート3!M51="","","　"&amp;SUBSTITUTE(SUBSTITUTE(SUBSTITUTE(SUBSTITUTE(T(【多店舗用】記入シート3!M51),"　","")," ",""),"―","ー"),"－","‐")))</f>
        <v/>
      </c>
      <c r="J51" s="764" t="str">
        <f>IF(B51="","",ASC(【多店舗用】記入シート3!N51)&amp;" "&amp;ASC(SUBSTITUTE(SUBSTITUTE(SUBSTITUTE(SUBSTITUTE(SUBSTITUTE(【多店舗用】記入シート3!O51,"　","")," ",""),"ヴ","ウﾞ"),"・",""),"－","‐"))&amp;" "&amp;ASC(SUBSTITUTE(SUBSTITUTE(SUBSTITUTE(SUBSTITUTE(SUBSTITUTE(【多店舗用】記入シート3!P51,"　","")," ",""),"ヴ","ウﾞ"),"・",""),"－","‐"))&amp;IF(【多店舗用】記入シート3!Q51="",""," "&amp;ASC(SUBSTITUTE(SUBSTITUTE(SUBSTITUTE(SUBSTITUTE(SUBSTITUTE(【多店舗用】記入シート3!Q51,"　","")," ",""),"ヴ","ウﾞ"),"・",""),"－","‐"))))</f>
        <v/>
      </c>
      <c r="K51" s="764" t="str">
        <f>IF(【多店舗用】記入シート3!R51="","",【多店舗用】記入シート3!R51)</f>
        <v/>
      </c>
      <c r="L51" s="764" t="str">
        <f>IF(【多店舗用】記入シート3!S51="","",SUBSTITUTE(SUBSTITUTE(SUBSTITUTE(SUBSTITUTE(SUBSTITUTE(ASC(【多店舗用】記入シート3!S51),"～","-"),"－","-"),"―","-"),"　","")," ",""))</f>
        <v/>
      </c>
      <c r="M51" s="764" t="str">
        <f>IF(【多店舗用】記入シート3!T51="","",ASC(【多店舗用】記入シート3!T51))</f>
        <v/>
      </c>
      <c r="N51" s="764" t="str">
        <f>IF(B51="","",RIGHT("00"&amp;【多店舗用】記入シート3!U51,2)&amp;【多店舗用】記入シート3!V51&amp;RIGHT("00"&amp;【多店舗用】記入シート3!W51,2)&amp;【多店舗用】記入シート3!X51&amp;RIGHT("00"&amp;【多店舗用】記入シート3!Y51,2)&amp;【多店舗用】記入シート3!Z51&amp;RIGHT("00"&amp;【多店舗用】記入シート3!AA51,2))</f>
        <v/>
      </c>
      <c r="O51" s="764" t="str">
        <f>IF(B51="","",IF(【多店舗用】記入シート3!AB51="●",【多店舗用】記入シート3!AB$8,"")&amp;IF(【多店舗用】記入シート3!AC51="●",【多店舗用】記入シート3!AC$8,"")&amp;IF(【多店舗用】記入シート3!AD51="●",【多店舗用】記入シート3!AD$8,"")&amp;IF(【多店舗用】記入シート3!AE51="●",【多店舗用】記入シート3!AE$8,"")&amp;IF(【多店舗用】記入シート3!AF51="●",【多店舗用】記入シート3!AF$8,"")&amp;IF(【多店舗用】記入シート3!AG51="●",【多店舗用】記入シート3!AG$8,"")&amp;IF(【多店舗用】記入シート3!AH51="●",【多店舗用】記入シート3!AH$8,"")&amp;IF(【多店舗用】記入シート3!AI51="●",【多店舗用】記入シート3!AI$8,""))</f>
        <v/>
      </c>
      <c r="P51" s="764" t="str">
        <f>IF(【多店舗用】記入シート3!AJ51="","",【多店舗用】記入シート3!AJ51)</f>
        <v/>
      </c>
      <c r="Q51" s="764" t="str">
        <f>IF(【多店舗用】記入シート3!AK51="","",【多店舗用】記入シート3!AK51)</f>
        <v/>
      </c>
      <c r="R51" s="766" t="str">
        <f>IF(【多店舗用】記入シート3!AL51="","",【多店舗用】記入シート3!AL51)</f>
        <v/>
      </c>
      <c r="S51" s="766" t="str">
        <f>IF(【多店舗用】記入シート3!AM51="","",【多店舗用】記入シート3!AM51)</f>
        <v/>
      </c>
      <c r="T51" s="766" t="str">
        <f>IF(【多店舗用】記入シート3!AN51="","",【多店舗用】記入シート3!AN51)</f>
        <v/>
      </c>
      <c r="U51" s="766" t="str">
        <f>IF(【多店舗用】記入シート3!AO51="","",【多店舗用】記入シート3!AO51)</f>
        <v/>
      </c>
      <c r="V51" s="764" t="str">
        <f>IF(【多店舗用】記入シート3!AP51="","",【多店舗用】記入シート3!AP51)</f>
        <v/>
      </c>
      <c r="W51" s="764" t="str">
        <f>IF(【多店舗用】記入シート3!AQ51="","",【多店舗用】記入シート3!AQ51)</f>
        <v/>
      </c>
      <c r="X51" s="764" t="str">
        <f>IF(【多店舗用】記入シート3!AR51="","",【多店舗用】記入シート3!AR51)</f>
        <v/>
      </c>
      <c r="Y51" s="764" t="str">
        <f>IF(【多店舗用】記入シート3!AS51="","",【多店舗用】記入シート3!AS51)</f>
        <v/>
      </c>
      <c r="Z51" s="767" t="str">
        <f>IF(【多店舗用】記入シート3!AT51="","",【多店舗用】記入シート3!AT51)</f>
        <v/>
      </c>
      <c r="AA51" s="767" t="str">
        <f>IF(【多店舗用】記入シート3!AU51="","",【多店舗用】記入シート3!AU51)</f>
        <v/>
      </c>
      <c r="AB51" s="764" t="str">
        <f>IF(B51="","",T(SUBSTITUTE(SUBSTITUTE(【多店舗用】記入シート3!AV51,"　","")," ",""))&amp;"　"&amp;T(SUBSTITUTE(SUBSTITUTE(【多店舗用】記入シート3!AW51,"　","")," ","")))</f>
        <v/>
      </c>
      <c r="AC51" s="764" t="str">
        <f>IF(B51="","",ASC(SUBSTITUTE(SUBSTITUTE(SUBSTITUTE(SUBSTITUTE(【多店舗用】記入シート3!AX51,"　","")," ",""),"ヴ","ウﾞ"),"・",""))&amp;" "&amp;ASC(SUBSTITUTE(SUBSTITUTE(SUBSTITUTE(SUBSTITUTE(【多店舗用】記入シート3!AY51,"　","")," ",""),"ヴ","ウﾞ"),"・","")))</f>
        <v/>
      </c>
      <c r="AD51" s="764" t="str">
        <f>IF(【多店舗用】記入シート3!AZ51="","",【多店舗用】記入シート3!AZ51)</f>
        <v/>
      </c>
      <c r="AE51" s="764" t="str">
        <f>IF(【多店舗用】記入シート3!BA51="","",【多店舗用】記入シート3!BA51)</f>
        <v/>
      </c>
      <c r="AF51" s="764" t="str">
        <f>IF(B51="","",T(SUBSTITUTE(SUBSTITUTE(【多店舗用】記入シート3!BB51,"　","")," ",""))&amp;"　"&amp;T(SUBSTITUTE(SUBSTITUTE(【多店舗用】記入シート3!BC51,"　","")," ","")))</f>
        <v/>
      </c>
      <c r="AG51" s="764" t="str">
        <f>IF(B51="","",ASC(SUBSTITUTE(SUBSTITUTE(SUBSTITUTE(SUBSTITUTE(【多店舗用】記入シート3!BD51,"　","")," ",""),"ヴ","ウﾞ"),"・",""))&amp;" "&amp;ASC(SUBSTITUTE(SUBSTITUTE(SUBSTITUTE(SUBSTITUTE(【多店舗用】記入シート3!BE51,"　","")," ",""),"ヴ","ウﾞ"),"・","")))</f>
        <v/>
      </c>
      <c r="AH51" s="764" t="str">
        <f>IF(【多店舗用】記入シート3!BF51="","",【多店舗用】記入シート3!BF51)</f>
        <v/>
      </c>
      <c r="AI51" s="764" t="str">
        <f>IF(【多店舗用】記入シート3!BG51="","",【多店舗用】記入シート3!BG51)</f>
        <v/>
      </c>
      <c r="AJ51" s="764" t="str">
        <f>IF(【多店舗用】記入シート3!BH51="","",【多店舗用】記入シート3!BH51)</f>
        <v/>
      </c>
      <c r="AK51" s="764" t="str">
        <f>IF(【多店舗用】記入シート3!BI51="","",【多店舗用】記入シート3!BI51)</f>
        <v/>
      </c>
      <c r="AL51" s="764" t="str">
        <f>IF(【多店舗用】記入シート3!BJ51="","",【多店舗用】記入シート3!BJ51)</f>
        <v/>
      </c>
      <c r="AM51" s="768" t="str">
        <f>IF(【多店舗用】記入シート3!BK51="","",【多店舗用】記入シート3!BK51)</f>
        <v/>
      </c>
      <c r="AN51" s="768" t="str">
        <f>IF(【多店舗用】記入シート3!BL51="","",【多店舗用】記入シート3!BL51)</f>
        <v/>
      </c>
      <c r="AO51" s="764" t="str">
        <f>IF(【多店舗用】記入シート3!BM51="","",【多店舗用】記入シート3!BM51)</f>
        <v/>
      </c>
      <c r="AP51" s="768" t="str">
        <f>IF(【多店舗用】記入シート3!BN51="","",【多店舗用】記入シート3!BN51)</f>
        <v/>
      </c>
      <c r="AQ51" s="764" t="str">
        <f>IF(【多店舗用】記入シート3!BO51="","",【多店舗用】記入シート3!BO51)</f>
        <v/>
      </c>
      <c r="AR51" s="764" t="str">
        <f>IF(【多店舗用】記入シート3!BP51="","",【多店舗用】記入シート3!BP51)</f>
        <v/>
      </c>
    </row>
    <row r="52" spans="1:44" ht="15" customHeight="1">
      <c r="A52" s="764">
        <v>44</v>
      </c>
      <c r="B52" s="764" t="str">
        <f>IF(【多店舗用】記入シート3!B52="","",DBCS(【多店舗用】記入シート3!B52))</f>
        <v/>
      </c>
      <c r="C52" s="764" t="str">
        <f>IF(【多店舗用】記入シート3!C52="","",DBCS(【多店舗用】記入シート3!C52))</f>
        <v/>
      </c>
      <c r="D52" s="764" t="str">
        <f>IF(【多店舗用】記入シート3!D52="","",ASC(【多店舗用】記入シート3!D52))</f>
        <v/>
      </c>
      <c r="E52" s="765" t="str">
        <f>IF(【多店舗用】記入シート3!E52="","",【多店舗用】記入シート3!E52)</f>
        <v/>
      </c>
      <c r="F52" s="764" t="str">
        <f>IF(【多店舗用】記入シート3!F52="","",【多店舗用】記入シート3!F52)</f>
        <v/>
      </c>
      <c r="G52" s="765" t="str">
        <f>IF(【多店舗用】記入シート3!G52="","",【多店舗用】記入シート3!G52)</f>
        <v/>
      </c>
      <c r="H52" s="764" t="str">
        <f>IF(【多店舗用】記入シート3!H52="","",SUBSTITUTE(SUBSTITUTE(SUBSTITUTE(SUBSTITUTE(SUBSTITUTE(ASC(【多店舗用】記入シート3!H52),"～","-"),"－","-"),"―","-"),"　","")," ",""))</f>
        <v/>
      </c>
      <c r="I52" s="764" t="str">
        <f>IF(B52="","",MID(T(【多店舗用】記入シート3!I52),4,LEN(T(【多店舗用】記入シート3!I52))-3)&amp;"　"&amp;SUBSTITUTE(SUBSTITUTE(SUBSTITUTE(SUBSTITUTE(T(【多店舗用】記入シート3!J52),"　","")," ",""),"―","ー"),"－","‐")&amp;"　"&amp;SUBSTITUTE(SUBSTITUTE(SUBSTITUTE(SUBSTITUTE(T(【多店舗用】記入シート3!K52),"　","")," ",""),"―","ー"),"－","‐")&amp;"　"&amp;SUBSTITUTE(SUBSTITUTE(SUBSTITUTE(SUBSTITUTE(T(【多店舗用】記入シート3!L52),"　","")," ",""),"―","ー"),"－","‐")&amp;IF(【多店舗用】記入シート3!M52="","","　"&amp;SUBSTITUTE(SUBSTITUTE(SUBSTITUTE(SUBSTITUTE(T(【多店舗用】記入シート3!M52),"　","")," ",""),"―","ー"),"－","‐")))</f>
        <v/>
      </c>
      <c r="J52" s="764" t="str">
        <f>IF(B52="","",ASC(【多店舗用】記入シート3!N52)&amp;" "&amp;ASC(SUBSTITUTE(SUBSTITUTE(SUBSTITUTE(SUBSTITUTE(SUBSTITUTE(【多店舗用】記入シート3!O52,"　","")," ",""),"ヴ","ウﾞ"),"・",""),"－","‐"))&amp;" "&amp;ASC(SUBSTITUTE(SUBSTITUTE(SUBSTITUTE(SUBSTITUTE(SUBSTITUTE(【多店舗用】記入シート3!P52,"　","")," ",""),"ヴ","ウﾞ"),"・",""),"－","‐"))&amp;IF(【多店舗用】記入シート3!Q52="",""," "&amp;ASC(SUBSTITUTE(SUBSTITUTE(SUBSTITUTE(SUBSTITUTE(SUBSTITUTE(【多店舗用】記入シート3!Q52,"　","")," ",""),"ヴ","ウﾞ"),"・",""),"－","‐"))))</f>
        <v/>
      </c>
      <c r="K52" s="764" t="str">
        <f>IF(【多店舗用】記入シート3!R52="","",【多店舗用】記入シート3!R52)</f>
        <v/>
      </c>
      <c r="L52" s="764" t="str">
        <f>IF(【多店舗用】記入シート3!S52="","",SUBSTITUTE(SUBSTITUTE(SUBSTITUTE(SUBSTITUTE(SUBSTITUTE(ASC(【多店舗用】記入シート3!S52),"～","-"),"－","-"),"―","-"),"　","")," ",""))</f>
        <v/>
      </c>
      <c r="M52" s="764" t="str">
        <f>IF(【多店舗用】記入シート3!T52="","",ASC(【多店舗用】記入シート3!T52))</f>
        <v/>
      </c>
      <c r="N52" s="764" t="str">
        <f>IF(B52="","",RIGHT("00"&amp;【多店舗用】記入シート3!U52,2)&amp;【多店舗用】記入シート3!V52&amp;RIGHT("00"&amp;【多店舗用】記入シート3!W52,2)&amp;【多店舗用】記入シート3!X52&amp;RIGHT("00"&amp;【多店舗用】記入シート3!Y52,2)&amp;【多店舗用】記入シート3!Z52&amp;RIGHT("00"&amp;【多店舗用】記入シート3!AA52,2))</f>
        <v/>
      </c>
      <c r="O52" s="764" t="str">
        <f>IF(B52="","",IF(【多店舗用】記入シート3!AB52="●",【多店舗用】記入シート3!AB$8,"")&amp;IF(【多店舗用】記入シート3!AC52="●",【多店舗用】記入シート3!AC$8,"")&amp;IF(【多店舗用】記入シート3!AD52="●",【多店舗用】記入シート3!AD$8,"")&amp;IF(【多店舗用】記入シート3!AE52="●",【多店舗用】記入シート3!AE$8,"")&amp;IF(【多店舗用】記入シート3!AF52="●",【多店舗用】記入シート3!AF$8,"")&amp;IF(【多店舗用】記入シート3!AG52="●",【多店舗用】記入シート3!AG$8,"")&amp;IF(【多店舗用】記入シート3!AH52="●",【多店舗用】記入シート3!AH$8,"")&amp;IF(【多店舗用】記入シート3!AI52="●",【多店舗用】記入シート3!AI$8,""))</f>
        <v/>
      </c>
      <c r="P52" s="764" t="str">
        <f>IF(【多店舗用】記入シート3!AJ52="","",【多店舗用】記入シート3!AJ52)</f>
        <v/>
      </c>
      <c r="Q52" s="764" t="str">
        <f>IF(【多店舗用】記入シート3!AK52="","",【多店舗用】記入シート3!AK52)</f>
        <v/>
      </c>
      <c r="R52" s="766" t="str">
        <f>IF(【多店舗用】記入シート3!AL52="","",【多店舗用】記入シート3!AL52)</f>
        <v/>
      </c>
      <c r="S52" s="766" t="str">
        <f>IF(【多店舗用】記入シート3!AM52="","",【多店舗用】記入シート3!AM52)</f>
        <v/>
      </c>
      <c r="T52" s="766" t="str">
        <f>IF(【多店舗用】記入シート3!AN52="","",【多店舗用】記入シート3!AN52)</f>
        <v/>
      </c>
      <c r="U52" s="766" t="str">
        <f>IF(【多店舗用】記入シート3!AO52="","",【多店舗用】記入シート3!AO52)</f>
        <v/>
      </c>
      <c r="V52" s="764" t="str">
        <f>IF(【多店舗用】記入シート3!AP52="","",【多店舗用】記入シート3!AP52)</f>
        <v/>
      </c>
      <c r="W52" s="764" t="str">
        <f>IF(【多店舗用】記入シート3!AQ52="","",【多店舗用】記入シート3!AQ52)</f>
        <v/>
      </c>
      <c r="X52" s="764" t="str">
        <f>IF(【多店舗用】記入シート3!AR52="","",【多店舗用】記入シート3!AR52)</f>
        <v/>
      </c>
      <c r="Y52" s="764" t="str">
        <f>IF(【多店舗用】記入シート3!AS52="","",【多店舗用】記入シート3!AS52)</f>
        <v/>
      </c>
      <c r="Z52" s="767" t="str">
        <f>IF(【多店舗用】記入シート3!AT52="","",【多店舗用】記入シート3!AT52)</f>
        <v/>
      </c>
      <c r="AA52" s="767" t="str">
        <f>IF(【多店舗用】記入シート3!AU52="","",【多店舗用】記入シート3!AU52)</f>
        <v/>
      </c>
      <c r="AB52" s="764" t="str">
        <f>IF(B52="","",T(SUBSTITUTE(SUBSTITUTE(【多店舗用】記入シート3!AV52,"　","")," ",""))&amp;"　"&amp;T(SUBSTITUTE(SUBSTITUTE(【多店舗用】記入シート3!AW52,"　","")," ","")))</f>
        <v/>
      </c>
      <c r="AC52" s="764" t="str">
        <f>IF(B52="","",ASC(SUBSTITUTE(SUBSTITUTE(SUBSTITUTE(SUBSTITUTE(【多店舗用】記入シート3!AX52,"　","")," ",""),"ヴ","ウﾞ"),"・",""))&amp;" "&amp;ASC(SUBSTITUTE(SUBSTITUTE(SUBSTITUTE(SUBSTITUTE(【多店舗用】記入シート3!AY52,"　","")," ",""),"ヴ","ウﾞ"),"・","")))</f>
        <v/>
      </c>
      <c r="AD52" s="764" t="str">
        <f>IF(【多店舗用】記入シート3!AZ52="","",【多店舗用】記入シート3!AZ52)</f>
        <v/>
      </c>
      <c r="AE52" s="764" t="str">
        <f>IF(【多店舗用】記入シート3!BA52="","",【多店舗用】記入シート3!BA52)</f>
        <v/>
      </c>
      <c r="AF52" s="764" t="str">
        <f>IF(B52="","",T(SUBSTITUTE(SUBSTITUTE(【多店舗用】記入シート3!BB52,"　","")," ",""))&amp;"　"&amp;T(SUBSTITUTE(SUBSTITUTE(【多店舗用】記入シート3!BC52,"　","")," ","")))</f>
        <v/>
      </c>
      <c r="AG52" s="764" t="str">
        <f>IF(B52="","",ASC(SUBSTITUTE(SUBSTITUTE(SUBSTITUTE(SUBSTITUTE(【多店舗用】記入シート3!BD52,"　","")," ",""),"ヴ","ウﾞ"),"・",""))&amp;" "&amp;ASC(SUBSTITUTE(SUBSTITUTE(SUBSTITUTE(SUBSTITUTE(【多店舗用】記入シート3!BE52,"　","")," ",""),"ヴ","ウﾞ"),"・","")))</f>
        <v/>
      </c>
      <c r="AH52" s="764" t="str">
        <f>IF(【多店舗用】記入シート3!BF52="","",【多店舗用】記入シート3!BF52)</f>
        <v/>
      </c>
      <c r="AI52" s="764" t="str">
        <f>IF(【多店舗用】記入シート3!BG52="","",【多店舗用】記入シート3!BG52)</f>
        <v/>
      </c>
      <c r="AJ52" s="764" t="str">
        <f>IF(【多店舗用】記入シート3!BH52="","",【多店舗用】記入シート3!BH52)</f>
        <v/>
      </c>
      <c r="AK52" s="764" t="str">
        <f>IF(【多店舗用】記入シート3!BI52="","",【多店舗用】記入シート3!BI52)</f>
        <v/>
      </c>
      <c r="AL52" s="764" t="str">
        <f>IF(【多店舗用】記入シート3!BJ52="","",【多店舗用】記入シート3!BJ52)</f>
        <v/>
      </c>
      <c r="AM52" s="768" t="str">
        <f>IF(【多店舗用】記入シート3!BK52="","",【多店舗用】記入シート3!BK52)</f>
        <v/>
      </c>
      <c r="AN52" s="768" t="str">
        <f>IF(【多店舗用】記入シート3!BL52="","",【多店舗用】記入シート3!BL52)</f>
        <v/>
      </c>
      <c r="AO52" s="764" t="str">
        <f>IF(【多店舗用】記入シート3!BM52="","",【多店舗用】記入シート3!BM52)</f>
        <v/>
      </c>
      <c r="AP52" s="768" t="str">
        <f>IF(【多店舗用】記入シート3!BN52="","",【多店舗用】記入シート3!BN52)</f>
        <v/>
      </c>
      <c r="AQ52" s="764" t="str">
        <f>IF(【多店舗用】記入シート3!BO52="","",【多店舗用】記入シート3!BO52)</f>
        <v/>
      </c>
      <c r="AR52" s="764" t="str">
        <f>IF(【多店舗用】記入シート3!BP52="","",【多店舗用】記入シート3!BP52)</f>
        <v/>
      </c>
    </row>
    <row r="53" spans="1:44" ht="15" customHeight="1">
      <c r="A53" s="764">
        <v>45</v>
      </c>
      <c r="B53" s="764" t="str">
        <f>IF(【多店舗用】記入シート3!B53="","",DBCS(【多店舗用】記入シート3!B53))</f>
        <v/>
      </c>
      <c r="C53" s="764" t="str">
        <f>IF(【多店舗用】記入シート3!C53="","",DBCS(【多店舗用】記入シート3!C53))</f>
        <v/>
      </c>
      <c r="D53" s="764" t="str">
        <f>IF(【多店舗用】記入シート3!D53="","",ASC(【多店舗用】記入シート3!D53))</f>
        <v/>
      </c>
      <c r="E53" s="765" t="str">
        <f>IF(【多店舗用】記入シート3!E53="","",【多店舗用】記入シート3!E53)</f>
        <v/>
      </c>
      <c r="F53" s="764" t="str">
        <f>IF(【多店舗用】記入シート3!F53="","",【多店舗用】記入シート3!F53)</f>
        <v/>
      </c>
      <c r="G53" s="765" t="str">
        <f>IF(【多店舗用】記入シート3!G53="","",【多店舗用】記入シート3!G53)</f>
        <v/>
      </c>
      <c r="H53" s="764" t="str">
        <f>IF(【多店舗用】記入シート3!H53="","",SUBSTITUTE(SUBSTITUTE(SUBSTITUTE(SUBSTITUTE(SUBSTITUTE(ASC(【多店舗用】記入シート3!H53),"～","-"),"－","-"),"―","-"),"　","")," ",""))</f>
        <v/>
      </c>
      <c r="I53" s="764" t="str">
        <f>IF(B53="","",MID(T(【多店舗用】記入シート3!I53),4,LEN(T(【多店舗用】記入シート3!I53))-3)&amp;"　"&amp;SUBSTITUTE(SUBSTITUTE(SUBSTITUTE(SUBSTITUTE(T(【多店舗用】記入シート3!J53),"　","")," ",""),"―","ー"),"－","‐")&amp;"　"&amp;SUBSTITUTE(SUBSTITUTE(SUBSTITUTE(SUBSTITUTE(T(【多店舗用】記入シート3!K53),"　","")," ",""),"―","ー"),"－","‐")&amp;"　"&amp;SUBSTITUTE(SUBSTITUTE(SUBSTITUTE(SUBSTITUTE(T(【多店舗用】記入シート3!L53),"　","")," ",""),"―","ー"),"－","‐")&amp;IF(【多店舗用】記入シート3!M53="","","　"&amp;SUBSTITUTE(SUBSTITUTE(SUBSTITUTE(SUBSTITUTE(T(【多店舗用】記入シート3!M53),"　","")," ",""),"―","ー"),"－","‐")))</f>
        <v/>
      </c>
      <c r="J53" s="764" t="str">
        <f>IF(B53="","",ASC(【多店舗用】記入シート3!N53)&amp;" "&amp;ASC(SUBSTITUTE(SUBSTITUTE(SUBSTITUTE(SUBSTITUTE(SUBSTITUTE(【多店舗用】記入シート3!O53,"　","")," ",""),"ヴ","ウﾞ"),"・",""),"－","‐"))&amp;" "&amp;ASC(SUBSTITUTE(SUBSTITUTE(SUBSTITUTE(SUBSTITUTE(SUBSTITUTE(【多店舗用】記入シート3!P53,"　","")," ",""),"ヴ","ウﾞ"),"・",""),"－","‐"))&amp;IF(【多店舗用】記入シート3!Q53="",""," "&amp;ASC(SUBSTITUTE(SUBSTITUTE(SUBSTITUTE(SUBSTITUTE(SUBSTITUTE(【多店舗用】記入シート3!Q53,"　","")," ",""),"ヴ","ウﾞ"),"・",""),"－","‐"))))</f>
        <v/>
      </c>
      <c r="K53" s="764" t="str">
        <f>IF(【多店舗用】記入シート3!R53="","",【多店舗用】記入シート3!R53)</f>
        <v/>
      </c>
      <c r="L53" s="764" t="str">
        <f>IF(【多店舗用】記入シート3!S53="","",SUBSTITUTE(SUBSTITUTE(SUBSTITUTE(SUBSTITUTE(SUBSTITUTE(ASC(【多店舗用】記入シート3!S53),"～","-"),"－","-"),"―","-"),"　","")," ",""))</f>
        <v/>
      </c>
      <c r="M53" s="764" t="str">
        <f>IF(【多店舗用】記入シート3!T53="","",ASC(【多店舗用】記入シート3!T53))</f>
        <v/>
      </c>
      <c r="N53" s="764" t="str">
        <f>IF(B53="","",RIGHT("00"&amp;【多店舗用】記入シート3!U53,2)&amp;【多店舗用】記入シート3!V53&amp;RIGHT("00"&amp;【多店舗用】記入シート3!W53,2)&amp;【多店舗用】記入シート3!X53&amp;RIGHT("00"&amp;【多店舗用】記入シート3!Y53,2)&amp;【多店舗用】記入シート3!Z53&amp;RIGHT("00"&amp;【多店舗用】記入シート3!AA53,2))</f>
        <v/>
      </c>
      <c r="O53" s="764" t="str">
        <f>IF(B53="","",IF(【多店舗用】記入シート3!AB53="●",【多店舗用】記入シート3!AB$8,"")&amp;IF(【多店舗用】記入シート3!AC53="●",【多店舗用】記入シート3!AC$8,"")&amp;IF(【多店舗用】記入シート3!AD53="●",【多店舗用】記入シート3!AD$8,"")&amp;IF(【多店舗用】記入シート3!AE53="●",【多店舗用】記入シート3!AE$8,"")&amp;IF(【多店舗用】記入シート3!AF53="●",【多店舗用】記入シート3!AF$8,"")&amp;IF(【多店舗用】記入シート3!AG53="●",【多店舗用】記入シート3!AG$8,"")&amp;IF(【多店舗用】記入シート3!AH53="●",【多店舗用】記入シート3!AH$8,"")&amp;IF(【多店舗用】記入シート3!AI53="●",【多店舗用】記入シート3!AI$8,""))</f>
        <v/>
      </c>
      <c r="P53" s="764" t="str">
        <f>IF(【多店舗用】記入シート3!AJ53="","",【多店舗用】記入シート3!AJ53)</f>
        <v/>
      </c>
      <c r="Q53" s="764" t="str">
        <f>IF(【多店舗用】記入シート3!AK53="","",【多店舗用】記入シート3!AK53)</f>
        <v/>
      </c>
      <c r="R53" s="766" t="str">
        <f>IF(【多店舗用】記入シート3!AL53="","",【多店舗用】記入シート3!AL53)</f>
        <v/>
      </c>
      <c r="S53" s="766" t="str">
        <f>IF(【多店舗用】記入シート3!AM53="","",【多店舗用】記入シート3!AM53)</f>
        <v/>
      </c>
      <c r="T53" s="766" t="str">
        <f>IF(【多店舗用】記入シート3!AN53="","",【多店舗用】記入シート3!AN53)</f>
        <v/>
      </c>
      <c r="U53" s="766" t="str">
        <f>IF(【多店舗用】記入シート3!AO53="","",【多店舗用】記入シート3!AO53)</f>
        <v/>
      </c>
      <c r="V53" s="764" t="str">
        <f>IF(【多店舗用】記入シート3!AP53="","",【多店舗用】記入シート3!AP53)</f>
        <v/>
      </c>
      <c r="W53" s="764" t="str">
        <f>IF(【多店舗用】記入シート3!AQ53="","",【多店舗用】記入シート3!AQ53)</f>
        <v/>
      </c>
      <c r="X53" s="764" t="str">
        <f>IF(【多店舗用】記入シート3!AR53="","",【多店舗用】記入シート3!AR53)</f>
        <v/>
      </c>
      <c r="Y53" s="764" t="str">
        <f>IF(【多店舗用】記入シート3!AS53="","",【多店舗用】記入シート3!AS53)</f>
        <v/>
      </c>
      <c r="Z53" s="767" t="str">
        <f>IF(【多店舗用】記入シート3!AT53="","",【多店舗用】記入シート3!AT53)</f>
        <v/>
      </c>
      <c r="AA53" s="767" t="str">
        <f>IF(【多店舗用】記入シート3!AU53="","",【多店舗用】記入シート3!AU53)</f>
        <v/>
      </c>
      <c r="AB53" s="764" t="str">
        <f>IF(B53="","",T(SUBSTITUTE(SUBSTITUTE(【多店舗用】記入シート3!AV53,"　","")," ",""))&amp;"　"&amp;T(SUBSTITUTE(SUBSTITUTE(【多店舗用】記入シート3!AW53,"　","")," ","")))</f>
        <v/>
      </c>
      <c r="AC53" s="764" t="str">
        <f>IF(B53="","",ASC(SUBSTITUTE(SUBSTITUTE(SUBSTITUTE(SUBSTITUTE(【多店舗用】記入シート3!AX53,"　","")," ",""),"ヴ","ウﾞ"),"・",""))&amp;" "&amp;ASC(SUBSTITUTE(SUBSTITUTE(SUBSTITUTE(SUBSTITUTE(【多店舗用】記入シート3!AY53,"　","")," ",""),"ヴ","ウﾞ"),"・","")))</f>
        <v/>
      </c>
      <c r="AD53" s="764" t="str">
        <f>IF(【多店舗用】記入シート3!AZ53="","",【多店舗用】記入シート3!AZ53)</f>
        <v/>
      </c>
      <c r="AE53" s="764" t="str">
        <f>IF(【多店舗用】記入シート3!BA53="","",【多店舗用】記入シート3!BA53)</f>
        <v/>
      </c>
      <c r="AF53" s="764" t="str">
        <f>IF(B53="","",T(SUBSTITUTE(SUBSTITUTE(【多店舗用】記入シート3!BB53,"　","")," ",""))&amp;"　"&amp;T(SUBSTITUTE(SUBSTITUTE(【多店舗用】記入シート3!BC53,"　","")," ","")))</f>
        <v/>
      </c>
      <c r="AG53" s="764" t="str">
        <f>IF(B53="","",ASC(SUBSTITUTE(SUBSTITUTE(SUBSTITUTE(SUBSTITUTE(【多店舗用】記入シート3!BD53,"　","")," ",""),"ヴ","ウﾞ"),"・",""))&amp;" "&amp;ASC(SUBSTITUTE(SUBSTITUTE(SUBSTITUTE(SUBSTITUTE(【多店舗用】記入シート3!BE53,"　","")," ",""),"ヴ","ウﾞ"),"・","")))</f>
        <v/>
      </c>
      <c r="AH53" s="764" t="str">
        <f>IF(【多店舗用】記入シート3!BF53="","",【多店舗用】記入シート3!BF53)</f>
        <v/>
      </c>
      <c r="AI53" s="764" t="str">
        <f>IF(【多店舗用】記入シート3!BG53="","",【多店舗用】記入シート3!BG53)</f>
        <v/>
      </c>
      <c r="AJ53" s="764" t="str">
        <f>IF(【多店舗用】記入シート3!BH53="","",【多店舗用】記入シート3!BH53)</f>
        <v/>
      </c>
      <c r="AK53" s="764" t="str">
        <f>IF(【多店舗用】記入シート3!BI53="","",【多店舗用】記入シート3!BI53)</f>
        <v/>
      </c>
      <c r="AL53" s="764" t="str">
        <f>IF(【多店舗用】記入シート3!BJ53="","",【多店舗用】記入シート3!BJ53)</f>
        <v/>
      </c>
      <c r="AM53" s="768" t="str">
        <f>IF(【多店舗用】記入シート3!BK53="","",【多店舗用】記入シート3!BK53)</f>
        <v/>
      </c>
      <c r="AN53" s="768" t="str">
        <f>IF(【多店舗用】記入シート3!BL53="","",【多店舗用】記入シート3!BL53)</f>
        <v/>
      </c>
      <c r="AO53" s="764" t="str">
        <f>IF(【多店舗用】記入シート3!BM53="","",【多店舗用】記入シート3!BM53)</f>
        <v/>
      </c>
      <c r="AP53" s="768" t="str">
        <f>IF(【多店舗用】記入シート3!BN53="","",【多店舗用】記入シート3!BN53)</f>
        <v/>
      </c>
      <c r="AQ53" s="764" t="str">
        <f>IF(【多店舗用】記入シート3!BO53="","",【多店舗用】記入シート3!BO53)</f>
        <v/>
      </c>
      <c r="AR53" s="764" t="str">
        <f>IF(【多店舗用】記入シート3!BP53="","",【多店舗用】記入シート3!BP53)</f>
        <v/>
      </c>
    </row>
    <row r="54" spans="1:44" ht="15" customHeight="1">
      <c r="A54" s="764">
        <v>46</v>
      </c>
      <c r="B54" s="764" t="str">
        <f>IF(【多店舗用】記入シート3!B54="","",DBCS(【多店舗用】記入シート3!B54))</f>
        <v/>
      </c>
      <c r="C54" s="764" t="str">
        <f>IF(【多店舗用】記入シート3!C54="","",DBCS(【多店舗用】記入シート3!C54))</f>
        <v/>
      </c>
      <c r="D54" s="764" t="str">
        <f>IF(【多店舗用】記入シート3!D54="","",ASC(【多店舗用】記入シート3!D54))</f>
        <v/>
      </c>
      <c r="E54" s="765" t="str">
        <f>IF(【多店舗用】記入シート3!E54="","",【多店舗用】記入シート3!E54)</f>
        <v/>
      </c>
      <c r="F54" s="764" t="str">
        <f>IF(【多店舗用】記入シート3!F54="","",【多店舗用】記入シート3!F54)</f>
        <v/>
      </c>
      <c r="G54" s="765" t="str">
        <f>IF(【多店舗用】記入シート3!G54="","",【多店舗用】記入シート3!G54)</f>
        <v/>
      </c>
      <c r="H54" s="764" t="str">
        <f>IF(【多店舗用】記入シート3!H54="","",SUBSTITUTE(SUBSTITUTE(SUBSTITUTE(SUBSTITUTE(SUBSTITUTE(ASC(【多店舗用】記入シート3!H54),"～","-"),"－","-"),"―","-"),"　","")," ",""))</f>
        <v/>
      </c>
      <c r="I54" s="764" t="str">
        <f>IF(B54="","",MID(T(【多店舗用】記入シート3!I54),4,LEN(T(【多店舗用】記入シート3!I54))-3)&amp;"　"&amp;SUBSTITUTE(SUBSTITUTE(SUBSTITUTE(SUBSTITUTE(T(【多店舗用】記入シート3!J54),"　","")," ",""),"―","ー"),"－","‐")&amp;"　"&amp;SUBSTITUTE(SUBSTITUTE(SUBSTITUTE(SUBSTITUTE(T(【多店舗用】記入シート3!K54),"　","")," ",""),"―","ー"),"－","‐")&amp;"　"&amp;SUBSTITUTE(SUBSTITUTE(SUBSTITUTE(SUBSTITUTE(T(【多店舗用】記入シート3!L54),"　","")," ",""),"―","ー"),"－","‐")&amp;IF(【多店舗用】記入シート3!M54="","","　"&amp;SUBSTITUTE(SUBSTITUTE(SUBSTITUTE(SUBSTITUTE(T(【多店舗用】記入シート3!M54),"　","")," ",""),"―","ー"),"－","‐")))</f>
        <v/>
      </c>
      <c r="J54" s="764" t="str">
        <f>IF(B54="","",ASC(【多店舗用】記入シート3!N54)&amp;" "&amp;ASC(SUBSTITUTE(SUBSTITUTE(SUBSTITUTE(SUBSTITUTE(SUBSTITUTE(【多店舗用】記入シート3!O54,"　","")," ",""),"ヴ","ウﾞ"),"・",""),"－","‐"))&amp;" "&amp;ASC(SUBSTITUTE(SUBSTITUTE(SUBSTITUTE(SUBSTITUTE(SUBSTITUTE(【多店舗用】記入シート3!P54,"　","")," ",""),"ヴ","ウﾞ"),"・",""),"－","‐"))&amp;IF(【多店舗用】記入シート3!Q54="",""," "&amp;ASC(SUBSTITUTE(SUBSTITUTE(SUBSTITUTE(SUBSTITUTE(SUBSTITUTE(【多店舗用】記入シート3!Q54,"　","")," ",""),"ヴ","ウﾞ"),"・",""),"－","‐"))))</f>
        <v/>
      </c>
      <c r="K54" s="764" t="str">
        <f>IF(【多店舗用】記入シート3!R54="","",【多店舗用】記入シート3!R54)</f>
        <v/>
      </c>
      <c r="L54" s="764" t="str">
        <f>IF(【多店舗用】記入シート3!S54="","",SUBSTITUTE(SUBSTITUTE(SUBSTITUTE(SUBSTITUTE(SUBSTITUTE(ASC(【多店舗用】記入シート3!S54),"～","-"),"－","-"),"―","-"),"　","")," ",""))</f>
        <v/>
      </c>
      <c r="M54" s="764" t="str">
        <f>IF(【多店舗用】記入シート3!T54="","",ASC(【多店舗用】記入シート3!T54))</f>
        <v/>
      </c>
      <c r="N54" s="764" t="str">
        <f>IF(B54="","",RIGHT("00"&amp;【多店舗用】記入シート3!U54,2)&amp;【多店舗用】記入シート3!V54&amp;RIGHT("00"&amp;【多店舗用】記入シート3!W54,2)&amp;【多店舗用】記入シート3!X54&amp;RIGHT("00"&amp;【多店舗用】記入シート3!Y54,2)&amp;【多店舗用】記入シート3!Z54&amp;RIGHT("00"&amp;【多店舗用】記入シート3!AA54,2))</f>
        <v/>
      </c>
      <c r="O54" s="764" t="str">
        <f>IF(B54="","",IF(【多店舗用】記入シート3!AB54="●",【多店舗用】記入シート3!AB$8,"")&amp;IF(【多店舗用】記入シート3!AC54="●",【多店舗用】記入シート3!AC$8,"")&amp;IF(【多店舗用】記入シート3!AD54="●",【多店舗用】記入シート3!AD$8,"")&amp;IF(【多店舗用】記入シート3!AE54="●",【多店舗用】記入シート3!AE$8,"")&amp;IF(【多店舗用】記入シート3!AF54="●",【多店舗用】記入シート3!AF$8,"")&amp;IF(【多店舗用】記入シート3!AG54="●",【多店舗用】記入シート3!AG$8,"")&amp;IF(【多店舗用】記入シート3!AH54="●",【多店舗用】記入シート3!AH$8,"")&amp;IF(【多店舗用】記入シート3!AI54="●",【多店舗用】記入シート3!AI$8,""))</f>
        <v/>
      </c>
      <c r="P54" s="764" t="str">
        <f>IF(【多店舗用】記入シート3!AJ54="","",【多店舗用】記入シート3!AJ54)</f>
        <v/>
      </c>
      <c r="Q54" s="764" t="str">
        <f>IF(【多店舗用】記入シート3!AK54="","",【多店舗用】記入シート3!AK54)</f>
        <v/>
      </c>
      <c r="R54" s="766" t="str">
        <f>IF(【多店舗用】記入シート3!AL54="","",【多店舗用】記入シート3!AL54)</f>
        <v/>
      </c>
      <c r="S54" s="766" t="str">
        <f>IF(【多店舗用】記入シート3!AM54="","",【多店舗用】記入シート3!AM54)</f>
        <v/>
      </c>
      <c r="T54" s="766" t="str">
        <f>IF(【多店舗用】記入シート3!AN54="","",【多店舗用】記入シート3!AN54)</f>
        <v/>
      </c>
      <c r="U54" s="766" t="str">
        <f>IF(【多店舗用】記入シート3!AO54="","",【多店舗用】記入シート3!AO54)</f>
        <v/>
      </c>
      <c r="V54" s="764" t="str">
        <f>IF(【多店舗用】記入シート3!AP54="","",【多店舗用】記入シート3!AP54)</f>
        <v/>
      </c>
      <c r="W54" s="764" t="str">
        <f>IF(【多店舗用】記入シート3!AQ54="","",【多店舗用】記入シート3!AQ54)</f>
        <v/>
      </c>
      <c r="X54" s="764" t="str">
        <f>IF(【多店舗用】記入シート3!AR54="","",【多店舗用】記入シート3!AR54)</f>
        <v/>
      </c>
      <c r="Y54" s="764" t="str">
        <f>IF(【多店舗用】記入シート3!AS54="","",【多店舗用】記入シート3!AS54)</f>
        <v/>
      </c>
      <c r="Z54" s="767" t="str">
        <f>IF(【多店舗用】記入シート3!AT54="","",【多店舗用】記入シート3!AT54)</f>
        <v/>
      </c>
      <c r="AA54" s="767" t="str">
        <f>IF(【多店舗用】記入シート3!AU54="","",【多店舗用】記入シート3!AU54)</f>
        <v/>
      </c>
      <c r="AB54" s="764" t="str">
        <f>IF(B54="","",T(SUBSTITUTE(SUBSTITUTE(【多店舗用】記入シート3!AV54,"　","")," ",""))&amp;"　"&amp;T(SUBSTITUTE(SUBSTITUTE(【多店舗用】記入シート3!AW54,"　","")," ","")))</f>
        <v/>
      </c>
      <c r="AC54" s="764" t="str">
        <f>IF(B54="","",ASC(SUBSTITUTE(SUBSTITUTE(SUBSTITUTE(SUBSTITUTE(【多店舗用】記入シート3!AX54,"　","")," ",""),"ヴ","ウﾞ"),"・",""))&amp;" "&amp;ASC(SUBSTITUTE(SUBSTITUTE(SUBSTITUTE(SUBSTITUTE(【多店舗用】記入シート3!AY54,"　","")," ",""),"ヴ","ウﾞ"),"・","")))</f>
        <v/>
      </c>
      <c r="AD54" s="764" t="str">
        <f>IF(【多店舗用】記入シート3!AZ54="","",【多店舗用】記入シート3!AZ54)</f>
        <v/>
      </c>
      <c r="AE54" s="764" t="str">
        <f>IF(【多店舗用】記入シート3!BA54="","",【多店舗用】記入シート3!BA54)</f>
        <v/>
      </c>
      <c r="AF54" s="764" t="str">
        <f>IF(B54="","",T(SUBSTITUTE(SUBSTITUTE(【多店舗用】記入シート3!BB54,"　","")," ",""))&amp;"　"&amp;T(SUBSTITUTE(SUBSTITUTE(【多店舗用】記入シート3!BC54,"　","")," ","")))</f>
        <v/>
      </c>
      <c r="AG54" s="764" t="str">
        <f>IF(B54="","",ASC(SUBSTITUTE(SUBSTITUTE(SUBSTITUTE(SUBSTITUTE(【多店舗用】記入シート3!BD54,"　","")," ",""),"ヴ","ウﾞ"),"・",""))&amp;" "&amp;ASC(SUBSTITUTE(SUBSTITUTE(SUBSTITUTE(SUBSTITUTE(【多店舗用】記入シート3!BE54,"　","")," ",""),"ヴ","ウﾞ"),"・","")))</f>
        <v/>
      </c>
      <c r="AH54" s="764" t="str">
        <f>IF(【多店舗用】記入シート3!BF54="","",【多店舗用】記入シート3!BF54)</f>
        <v/>
      </c>
      <c r="AI54" s="764" t="str">
        <f>IF(【多店舗用】記入シート3!BG54="","",【多店舗用】記入シート3!BG54)</f>
        <v/>
      </c>
      <c r="AJ54" s="764" t="str">
        <f>IF(【多店舗用】記入シート3!BH54="","",【多店舗用】記入シート3!BH54)</f>
        <v/>
      </c>
      <c r="AK54" s="764" t="str">
        <f>IF(【多店舗用】記入シート3!BI54="","",【多店舗用】記入シート3!BI54)</f>
        <v/>
      </c>
      <c r="AL54" s="764" t="str">
        <f>IF(【多店舗用】記入シート3!BJ54="","",【多店舗用】記入シート3!BJ54)</f>
        <v/>
      </c>
      <c r="AM54" s="768" t="str">
        <f>IF(【多店舗用】記入シート3!BK54="","",【多店舗用】記入シート3!BK54)</f>
        <v/>
      </c>
      <c r="AN54" s="768" t="str">
        <f>IF(【多店舗用】記入シート3!BL54="","",【多店舗用】記入シート3!BL54)</f>
        <v/>
      </c>
      <c r="AO54" s="764" t="str">
        <f>IF(【多店舗用】記入シート3!BM54="","",【多店舗用】記入シート3!BM54)</f>
        <v/>
      </c>
      <c r="AP54" s="768" t="str">
        <f>IF(【多店舗用】記入シート3!BN54="","",【多店舗用】記入シート3!BN54)</f>
        <v/>
      </c>
      <c r="AQ54" s="764" t="str">
        <f>IF(【多店舗用】記入シート3!BO54="","",【多店舗用】記入シート3!BO54)</f>
        <v/>
      </c>
      <c r="AR54" s="764" t="str">
        <f>IF(【多店舗用】記入シート3!BP54="","",【多店舗用】記入シート3!BP54)</f>
        <v/>
      </c>
    </row>
    <row r="55" spans="1:44" ht="15" customHeight="1">
      <c r="A55" s="764">
        <v>47</v>
      </c>
      <c r="B55" s="764" t="str">
        <f>IF(【多店舗用】記入シート3!B55="","",DBCS(【多店舗用】記入シート3!B55))</f>
        <v/>
      </c>
      <c r="C55" s="764" t="str">
        <f>IF(【多店舗用】記入シート3!C55="","",DBCS(【多店舗用】記入シート3!C55))</f>
        <v/>
      </c>
      <c r="D55" s="764" t="str">
        <f>IF(【多店舗用】記入シート3!D55="","",ASC(【多店舗用】記入シート3!D55))</f>
        <v/>
      </c>
      <c r="E55" s="765" t="str">
        <f>IF(【多店舗用】記入シート3!E55="","",【多店舗用】記入シート3!E55)</f>
        <v/>
      </c>
      <c r="F55" s="764" t="str">
        <f>IF(【多店舗用】記入シート3!F55="","",【多店舗用】記入シート3!F55)</f>
        <v/>
      </c>
      <c r="G55" s="765" t="str">
        <f>IF(【多店舗用】記入シート3!G55="","",【多店舗用】記入シート3!G55)</f>
        <v/>
      </c>
      <c r="H55" s="764" t="str">
        <f>IF(【多店舗用】記入シート3!H55="","",SUBSTITUTE(SUBSTITUTE(SUBSTITUTE(SUBSTITUTE(SUBSTITUTE(ASC(【多店舗用】記入シート3!H55),"～","-"),"－","-"),"―","-"),"　","")," ",""))</f>
        <v/>
      </c>
      <c r="I55" s="764" t="str">
        <f>IF(B55="","",MID(T(【多店舗用】記入シート3!I55),4,LEN(T(【多店舗用】記入シート3!I55))-3)&amp;"　"&amp;SUBSTITUTE(SUBSTITUTE(SUBSTITUTE(SUBSTITUTE(T(【多店舗用】記入シート3!J55),"　","")," ",""),"―","ー"),"－","‐")&amp;"　"&amp;SUBSTITUTE(SUBSTITUTE(SUBSTITUTE(SUBSTITUTE(T(【多店舗用】記入シート3!K55),"　","")," ",""),"―","ー"),"－","‐")&amp;"　"&amp;SUBSTITUTE(SUBSTITUTE(SUBSTITUTE(SUBSTITUTE(T(【多店舗用】記入シート3!L55),"　","")," ",""),"―","ー"),"－","‐")&amp;IF(【多店舗用】記入シート3!M55="","","　"&amp;SUBSTITUTE(SUBSTITUTE(SUBSTITUTE(SUBSTITUTE(T(【多店舗用】記入シート3!M55),"　","")," ",""),"―","ー"),"－","‐")))</f>
        <v/>
      </c>
      <c r="J55" s="764" t="str">
        <f>IF(B55="","",ASC(【多店舗用】記入シート3!N55)&amp;" "&amp;ASC(SUBSTITUTE(SUBSTITUTE(SUBSTITUTE(SUBSTITUTE(SUBSTITUTE(【多店舗用】記入シート3!O55,"　","")," ",""),"ヴ","ウﾞ"),"・",""),"－","‐"))&amp;" "&amp;ASC(SUBSTITUTE(SUBSTITUTE(SUBSTITUTE(SUBSTITUTE(SUBSTITUTE(【多店舗用】記入シート3!P55,"　","")," ",""),"ヴ","ウﾞ"),"・",""),"－","‐"))&amp;IF(【多店舗用】記入シート3!Q55="",""," "&amp;ASC(SUBSTITUTE(SUBSTITUTE(SUBSTITUTE(SUBSTITUTE(SUBSTITUTE(【多店舗用】記入シート3!Q55,"　","")," ",""),"ヴ","ウﾞ"),"・",""),"－","‐"))))</f>
        <v/>
      </c>
      <c r="K55" s="764" t="str">
        <f>IF(【多店舗用】記入シート3!R55="","",【多店舗用】記入シート3!R55)</f>
        <v/>
      </c>
      <c r="L55" s="764" t="str">
        <f>IF(【多店舗用】記入シート3!S55="","",SUBSTITUTE(SUBSTITUTE(SUBSTITUTE(SUBSTITUTE(SUBSTITUTE(ASC(【多店舗用】記入シート3!S55),"～","-"),"－","-"),"―","-"),"　","")," ",""))</f>
        <v/>
      </c>
      <c r="M55" s="764" t="str">
        <f>IF(【多店舗用】記入シート3!T55="","",ASC(【多店舗用】記入シート3!T55))</f>
        <v/>
      </c>
      <c r="N55" s="764" t="str">
        <f>IF(B55="","",RIGHT("00"&amp;【多店舗用】記入シート3!U55,2)&amp;【多店舗用】記入シート3!V55&amp;RIGHT("00"&amp;【多店舗用】記入シート3!W55,2)&amp;【多店舗用】記入シート3!X55&amp;RIGHT("00"&amp;【多店舗用】記入シート3!Y55,2)&amp;【多店舗用】記入シート3!Z55&amp;RIGHT("00"&amp;【多店舗用】記入シート3!AA55,2))</f>
        <v/>
      </c>
      <c r="O55" s="764" t="str">
        <f>IF(B55="","",IF(【多店舗用】記入シート3!AB55="●",【多店舗用】記入シート3!AB$8,"")&amp;IF(【多店舗用】記入シート3!AC55="●",【多店舗用】記入シート3!AC$8,"")&amp;IF(【多店舗用】記入シート3!AD55="●",【多店舗用】記入シート3!AD$8,"")&amp;IF(【多店舗用】記入シート3!AE55="●",【多店舗用】記入シート3!AE$8,"")&amp;IF(【多店舗用】記入シート3!AF55="●",【多店舗用】記入シート3!AF$8,"")&amp;IF(【多店舗用】記入シート3!AG55="●",【多店舗用】記入シート3!AG$8,"")&amp;IF(【多店舗用】記入シート3!AH55="●",【多店舗用】記入シート3!AH$8,"")&amp;IF(【多店舗用】記入シート3!AI55="●",【多店舗用】記入シート3!AI$8,""))</f>
        <v/>
      </c>
      <c r="P55" s="764" t="str">
        <f>IF(【多店舗用】記入シート3!AJ55="","",【多店舗用】記入シート3!AJ55)</f>
        <v/>
      </c>
      <c r="Q55" s="764" t="str">
        <f>IF(【多店舗用】記入シート3!AK55="","",【多店舗用】記入シート3!AK55)</f>
        <v/>
      </c>
      <c r="R55" s="766" t="str">
        <f>IF(【多店舗用】記入シート3!AL55="","",【多店舗用】記入シート3!AL55)</f>
        <v/>
      </c>
      <c r="S55" s="766" t="str">
        <f>IF(【多店舗用】記入シート3!AM55="","",【多店舗用】記入シート3!AM55)</f>
        <v/>
      </c>
      <c r="T55" s="766" t="str">
        <f>IF(【多店舗用】記入シート3!AN55="","",【多店舗用】記入シート3!AN55)</f>
        <v/>
      </c>
      <c r="U55" s="766" t="str">
        <f>IF(【多店舗用】記入シート3!AO55="","",【多店舗用】記入シート3!AO55)</f>
        <v/>
      </c>
      <c r="V55" s="764" t="str">
        <f>IF(【多店舗用】記入シート3!AP55="","",【多店舗用】記入シート3!AP55)</f>
        <v/>
      </c>
      <c r="W55" s="764" t="str">
        <f>IF(【多店舗用】記入シート3!AQ55="","",【多店舗用】記入シート3!AQ55)</f>
        <v/>
      </c>
      <c r="X55" s="764" t="str">
        <f>IF(【多店舗用】記入シート3!AR55="","",【多店舗用】記入シート3!AR55)</f>
        <v/>
      </c>
      <c r="Y55" s="764" t="str">
        <f>IF(【多店舗用】記入シート3!AS55="","",【多店舗用】記入シート3!AS55)</f>
        <v/>
      </c>
      <c r="Z55" s="767" t="str">
        <f>IF(【多店舗用】記入シート3!AT55="","",【多店舗用】記入シート3!AT55)</f>
        <v/>
      </c>
      <c r="AA55" s="767" t="str">
        <f>IF(【多店舗用】記入シート3!AU55="","",【多店舗用】記入シート3!AU55)</f>
        <v/>
      </c>
      <c r="AB55" s="764" t="str">
        <f>IF(B55="","",T(SUBSTITUTE(SUBSTITUTE(【多店舗用】記入シート3!AV55,"　","")," ",""))&amp;"　"&amp;T(SUBSTITUTE(SUBSTITUTE(【多店舗用】記入シート3!AW55,"　","")," ","")))</f>
        <v/>
      </c>
      <c r="AC55" s="764" t="str">
        <f>IF(B55="","",ASC(SUBSTITUTE(SUBSTITUTE(SUBSTITUTE(SUBSTITUTE(【多店舗用】記入シート3!AX55,"　","")," ",""),"ヴ","ウﾞ"),"・",""))&amp;" "&amp;ASC(SUBSTITUTE(SUBSTITUTE(SUBSTITUTE(SUBSTITUTE(【多店舗用】記入シート3!AY55,"　","")," ",""),"ヴ","ウﾞ"),"・","")))</f>
        <v/>
      </c>
      <c r="AD55" s="764" t="str">
        <f>IF(【多店舗用】記入シート3!AZ55="","",【多店舗用】記入シート3!AZ55)</f>
        <v/>
      </c>
      <c r="AE55" s="764" t="str">
        <f>IF(【多店舗用】記入シート3!BA55="","",【多店舗用】記入シート3!BA55)</f>
        <v/>
      </c>
      <c r="AF55" s="764" t="str">
        <f>IF(B55="","",T(SUBSTITUTE(SUBSTITUTE(【多店舗用】記入シート3!BB55,"　","")," ",""))&amp;"　"&amp;T(SUBSTITUTE(SUBSTITUTE(【多店舗用】記入シート3!BC55,"　","")," ","")))</f>
        <v/>
      </c>
      <c r="AG55" s="764" t="str">
        <f>IF(B55="","",ASC(SUBSTITUTE(SUBSTITUTE(SUBSTITUTE(SUBSTITUTE(【多店舗用】記入シート3!BD55,"　","")," ",""),"ヴ","ウﾞ"),"・",""))&amp;" "&amp;ASC(SUBSTITUTE(SUBSTITUTE(SUBSTITUTE(SUBSTITUTE(【多店舗用】記入シート3!BE55,"　","")," ",""),"ヴ","ウﾞ"),"・","")))</f>
        <v/>
      </c>
      <c r="AH55" s="764" t="str">
        <f>IF(【多店舗用】記入シート3!BF55="","",【多店舗用】記入シート3!BF55)</f>
        <v/>
      </c>
      <c r="AI55" s="764" t="str">
        <f>IF(【多店舗用】記入シート3!BG55="","",【多店舗用】記入シート3!BG55)</f>
        <v/>
      </c>
      <c r="AJ55" s="764" t="str">
        <f>IF(【多店舗用】記入シート3!BH55="","",【多店舗用】記入シート3!BH55)</f>
        <v/>
      </c>
      <c r="AK55" s="764" t="str">
        <f>IF(【多店舗用】記入シート3!BI55="","",【多店舗用】記入シート3!BI55)</f>
        <v/>
      </c>
      <c r="AL55" s="764" t="str">
        <f>IF(【多店舗用】記入シート3!BJ55="","",【多店舗用】記入シート3!BJ55)</f>
        <v/>
      </c>
      <c r="AM55" s="768" t="str">
        <f>IF(【多店舗用】記入シート3!BK55="","",【多店舗用】記入シート3!BK55)</f>
        <v/>
      </c>
      <c r="AN55" s="768" t="str">
        <f>IF(【多店舗用】記入シート3!BL55="","",【多店舗用】記入シート3!BL55)</f>
        <v/>
      </c>
      <c r="AO55" s="764" t="str">
        <f>IF(【多店舗用】記入シート3!BM55="","",【多店舗用】記入シート3!BM55)</f>
        <v/>
      </c>
      <c r="AP55" s="768" t="str">
        <f>IF(【多店舗用】記入シート3!BN55="","",【多店舗用】記入シート3!BN55)</f>
        <v/>
      </c>
      <c r="AQ55" s="764" t="str">
        <f>IF(【多店舗用】記入シート3!BO55="","",【多店舗用】記入シート3!BO55)</f>
        <v/>
      </c>
      <c r="AR55" s="764" t="str">
        <f>IF(【多店舗用】記入シート3!BP55="","",【多店舗用】記入シート3!BP55)</f>
        <v/>
      </c>
    </row>
    <row r="56" spans="1:44" ht="15" customHeight="1">
      <c r="A56" s="764">
        <v>48</v>
      </c>
      <c r="B56" s="764" t="str">
        <f>IF(【多店舗用】記入シート3!B56="","",DBCS(【多店舗用】記入シート3!B56))</f>
        <v/>
      </c>
      <c r="C56" s="764" t="str">
        <f>IF(【多店舗用】記入シート3!C56="","",DBCS(【多店舗用】記入シート3!C56))</f>
        <v/>
      </c>
      <c r="D56" s="764" t="str">
        <f>IF(【多店舗用】記入シート3!D56="","",ASC(【多店舗用】記入シート3!D56))</f>
        <v/>
      </c>
      <c r="E56" s="765" t="str">
        <f>IF(【多店舗用】記入シート3!E56="","",【多店舗用】記入シート3!E56)</f>
        <v/>
      </c>
      <c r="F56" s="764" t="str">
        <f>IF(【多店舗用】記入シート3!F56="","",【多店舗用】記入シート3!F56)</f>
        <v/>
      </c>
      <c r="G56" s="765" t="str">
        <f>IF(【多店舗用】記入シート3!G56="","",【多店舗用】記入シート3!G56)</f>
        <v/>
      </c>
      <c r="H56" s="764" t="str">
        <f>IF(【多店舗用】記入シート3!H56="","",SUBSTITUTE(SUBSTITUTE(SUBSTITUTE(SUBSTITUTE(SUBSTITUTE(ASC(【多店舗用】記入シート3!H56),"～","-"),"－","-"),"―","-"),"　","")," ",""))</f>
        <v/>
      </c>
      <c r="I56" s="764" t="str">
        <f>IF(B56="","",MID(T(【多店舗用】記入シート3!I56),4,LEN(T(【多店舗用】記入シート3!I56))-3)&amp;"　"&amp;SUBSTITUTE(SUBSTITUTE(SUBSTITUTE(SUBSTITUTE(T(【多店舗用】記入シート3!J56),"　","")," ",""),"―","ー"),"－","‐")&amp;"　"&amp;SUBSTITUTE(SUBSTITUTE(SUBSTITUTE(SUBSTITUTE(T(【多店舗用】記入シート3!K56),"　","")," ",""),"―","ー"),"－","‐")&amp;"　"&amp;SUBSTITUTE(SUBSTITUTE(SUBSTITUTE(SUBSTITUTE(T(【多店舗用】記入シート3!L56),"　","")," ",""),"―","ー"),"－","‐")&amp;IF(【多店舗用】記入シート3!M56="","","　"&amp;SUBSTITUTE(SUBSTITUTE(SUBSTITUTE(SUBSTITUTE(T(【多店舗用】記入シート3!M56),"　","")," ",""),"―","ー"),"－","‐")))</f>
        <v/>
      </c>
      <c r="J56" s="764" t="str">
        <f>IF(B56="","",ASC(【多店舗用】記入シート3!N56)&amp;" "&amp;ASC(SUBSTITUTE(SUBSTITUTE(SUBSTITUTE(SUBSTITUTE(SUBSTITUTE(【多店舗用】記入シート3!O56,"　","")," ",""),"ヴ","ウﾞ"),"・",""),"－","‐"))&amp;" "&amp;ASC(SUBSTITUTE(SUBSTITUTE(SUBSTITUTE(SUBSTITUTE(SUBSTITUTE(【多店舗用】記入シート3!P56,"　","")," ",""),"ヴ","ウﾞ"),"・",""),"－","‐"))&amp;IF(【多店舗用】記入シート3!Q56="",""," "&amp;ASC(SUBSTITUTE(SUBSTITUTE(SUBSTITUTE(SUBSTITUTE(SUBSTITUTE(【多店舗用】記入シート3!Q56,"　","")," ",""),"ヴ","ウﾞ"),"・",""),"－","‐"))))</f>
        <v/>
      </c>
      <c r="K56" s="764" t="str">
        <f>IF(【多店舗用】記入シート3!R56="","",【多店舗用】記入シート3!R56)</f>
        <v/>
      </c>
      <c r="L56" s="764" t="str">
        <f>IF(【多店舗用】記入シート3!S56="","",SUBSTITUTE(SUBSTITUTE(SUBSTITUTE(SUBSTITUTE(SUBSTITUTE(ASC(【多店舗用】記入シート3!S56),"～","-"),"－","-"),"―","-"),"　","")," ",""))</f>
        <v/>
      </c>
      <c r="M56" s="764" t="str">
        <f>IF(【多店舗用】記入シート3!T56="","",ASC(【多店舗用】記入シート3!T56))</f>
        <v/>
      </c>
      <c r="N56" s="764" t="str">
        <f>IF(B56="","",RIGHT("00"&amp;【多店舗用】記入シート3!U56,2)&amp;【多店舗用】記入シート3!V56&amp;RIGHT("00"&amp;【多店舗用】記入シート3!W56,2)&amp;【多店舗用】記入シート3!X56&amp;RIGHT("00"&amp;【多店舗用】記入シート3!Y56,2)&amp;【多店舗用】記入シート3!Z56&amp;RIGHT("00"&amp;【多店舗用】記入シート3!AA56,2))</f>
        <v/>
      </c>
      <c r="O56" s="764" t="str">
        <f>IF(B56="","",IF(【多店舗用】記入シート3!AB56="●",【多店舗用】記入シート3!AB$8,"")&amp;IF(【多店舗用】記入シート3!AC56="●",【多店舗用】記入シート3!AC$8,"")&amp;IF(【多店舗用】記入シート3!AD56="●",【多店舗用】記入シート3!AD$8,"")&amp;IF(【多店舗用】記入シート3!AE56="●",【多店舗用】記入シート3!AE$8,"")&amp;IF(【多店舗用】記入シート3!AF56="●",【多店舗用】記入シート3!AF$8,"")&amp;IF(【多店舗用】記入シート3!AG56="●",【多店舗用】記入シート3!AG$8,"")&amp;IF(【多店舗用】記入シート3!AH56="●",【多店舗用】記入シート3!AH$8,"")&amp;IF(【多店舗用】記入シート3!AI56="●",【多店舗用】記入シート3!AI$8,""))</f>
        <v/>
      </c>
      <c r="P56" s="764" t="str">
        <f>IF(【多店舗用】記入シート3!AJ56="","",【多店舗用】記入シート3!AJ56)</f>
        <v/>
      </c>
      <c r="Q56" s="764" t="str">
        <f>IF(【多店舗用】記入シート3!AK56="","",【多店舗用】記入シート3!AK56)</f>
        <v/>
      </c>
      <c r="R56" s="766" t="str">
        <f>IF(【多店舗用】記入シート3!AL56="","",【多店舗用】記入シート3!AL56)</f>
        <v/>
      </c>
      <c r="S56" s="766" t="str">
        <f>IF(【多店舗用】記入シート3!AM56="","",【多店舗用】記入シート3!AM56)</f>
        <v/>
      </c>
      <c r="T56" s="766" t="str">
        <f>IF(【多店舗用】記入シート3!AN56="","",【多店舗用】記入シート3!AN56)</f>
        <v/>
      </c>
      <c r="U56" s="766" t="str">
        <f>IF(【多店舗用】記入シート3!AO56="","",【多店舗用】記入シート3!AO56)</f>
        <v/>
      </c>
      <c r="V56" s="764" t="str">
        <f>IF(【多店舗用】記入シート3!AP56="","",【多店舗用】記入シート3!AP56)</f>
        <v/>
      </c>
      <c r="W56" s="764" t="str">
        <f>IF(【多店舗用】記入シート3!AQ56="","",【多店舗用】記入シート3!AQ56)</f>
        <v/>
      </c>
      <c r="X56" s="764" t="str">
        <f>IF(【多店舗用】記入シート3!AR56="","",【多店舗用】記入シート3!AR56)</f>
        <v/>
      </c>
      <c r="Y56" s="764" t="str">
        <f>IF(【多店舗用】記入シート3!AS56="","",【多店舗用】記入シート3!AS56)</f>
        <v/>
      </c>
      <c r="Z56" s="767" t="str">
        <f>IF(【多店舗用】記入シート3!AT56="","",【多店舗用】記入シート3!AT56)</f>
        <v/>
      </c>
      <c r="AA56" s="767" t="str">
        <f>IF(【多店舗用】記入シート3!AU56="","",【多店舗用】記入シート3!AU56)</f>
        <v/>
      </c>
      <c r="AB56" s="764" t="str">
        <f>IF(B56="","",T(SUBSTITUTE(SUBSTITUTE(【多店舗用】記入シート3!AV56,"　","")," ",""))&amp;"　"&amp;T(SUBSTITUTE(SUBSTITUTE(【多店舗用】記入シート3!AW56,"　","")," ","")))</f>
        <v/>
      </c>
      <c r="AC56" s="764" t="str">
        <f>IF(B56="","",ASC(SUBSTITUTE(SUBSTITUTE(SUBSTITUTE(SUBSTITUTE(【多店舗用】記入シート3!AX56,"　","")," ",""),"ヴ","ウﾞ"),"・",""))&amp;" "&amp;ASC(SUBSTITUTE(SUBSTITUTE(SUBSTITUTE(SUBSTITUTE(【多店舗用】記入シート3!AY56,"　","")," ",""),"ヴ","ウﾞ"),"・","")))</f>
        <v/>
      </c>
      <c r="AD56" s="764" t="str">
        <f>IF(【多店舗用】記入シート3!AZ56="","",【多店舗用】記入シート3!AZ56)</f>
        <v/>
      </c>
      <c r="AE56" s="764" t="str">
        <f>IF(【多店舗用】記入シート3!BA56="","",【多店舗用】記入シート3!BA56)</f>
        <v/>
      </c>
      <c r="AF56" s="764" t="str">
        <f>IF(B56="","",T(SUBSTITUTE(SUBSTITUTE(【多店舗用】記入シート3!BB56,"　","")," ",""))&amp;"　"&amp;T(SUBSTITUTE(SUBSTITUTE(【多店舗用】記入シート3!BC56,"　","")," ","")))</f>
        <v/>
      </c>
      <c r="AG56" s="764" t="str">
        <f>IF(B56="","",ASC(SUBSTITUTE(SUBSTITUTE(SUBSTITUTE(SUBSTITUTE(【多店舗用】記入シート3!BD56,"　","")," ",""),"ヴ","ウﾞ"),"・",""))&amp;" "&amp;ASC(SUBSTITUTE(SUBSTITUTE(SUBSTITUTE(SUBSTITUTE(【多店舗用】記入シート3!BE56,"　","")," ",""),"ヴ","ウﾞ"),"・","")))</f>
        <v/>
      </c>
      <c r="AH56" s="764" t="str">
        <f>IF(【多店舗用】記入シート3!BF56="","",【多店舗用】記入シート3!BF56)</f>
        <v/>
      </c>
      <c r="AI56" s="764" t="str">
        <f>IF(【多店舗用】記入シート3!BG56="","",【多店舗用】記入シート3!BG56)</f>
        <v/>
      </c>
      <c r="AJ56" s="764" t="str">
        <f>IF(【多店舗用】記入シート3!BH56="","",【多店舗用】記入シート3!BH56)</f>
        <v/>
      </c>
      <c r="AK56" s="764" t="str">
        <f>IF(【多店舗用】記入シート3!BI56="","",【多店舗用】記入シート3!BI56)</f>
        <v/>
      </c>
      <c r="AL56" s="764" t="str">
        <f>IF(【多店舗用】記入シート3!BJ56="","",【多店舗用】記入シート3!BJ56)</f>
        <v/>
      </c>
      <c r="AM56" s="768" t="str">
        <f>IF(【多店舗用】記入シート3!BK56="","",【多店舗用】記入シート3!BK56)</f>
        <v/>
      </c>
      <c r="AN56" s="768" t="str">
        <f>IF(【多店舗用】記入シート3!BL56="","",【多店舗用】記入シート3!BL56)</f>
        <v/>
      </c>
      <c r="AO56" s="764" t="str">
        <f>IF(【多店舗用】記入シート3!BM56="","",【多店舗用】記入シート3!BM56)</f>
        <v/>
      </c>
      <c r="AP56" s="768" t="str">
        <f>IF(【多店舗用】記入シート3!BN56="","",【多店舗用】記入シート3!BN56)</f>
        <v/>
      </c>
      <c r="AQ56" s="764" t="str">
        <f>IF(【多店舗用】記入シート3!BO56="","",【多店舗用】記入シート3!BO56)</f>
        <v/>
      </c>
      <c r="AR56" s="764" t="str">
        <f>IF(【多店舗用】記入シート3!BP56="","",【多店舗用】記入シート3!BP56)</f>
        <v/>
      </c>
    </row>
    <row r="57" spans="1:44" ht="15" customHeight="1">
      <c r="A57" s="764">
        <v>49</v>
      </c>
      <c r="B57" s="764" t="str">
        <f>IF(【多店舗用】記入シート3!B57="","",DBCS(【多店舗用】記入シート3!B57))</f>
        <v/>
      </c>
      <c r="C57" s="764" t="str">
        <f>IF(【多店舗用】記入シート3!C57="","",DBCS(【多店舗用】記入シート3!C57))</f>
        <v/>
      </c>
      <c r="D57" s="764" t="str">
        <f>IF(【多店舗用】記入シート3!D57="","",ASC(【多店舗用】記入シート3!D57))</f>
        <v/>
      </c>
      <c r="E57" s="765" t="str">
        <f>IF(【多店舗用】記入シート3!E57="","",【多店舗用】記入シート3!E57)</f>
        <v/>
      </c>
      <c r="F57" s="764" t="str">
        <f>IF(【多店舗用】記入シート3!F57="","",【多店舗用】記入シート3!F57)</f>
        <v/>
      </c>
      <c r="G57" s="765" t="str">
        <f>IF(【多店舗用】記入シート3!G57="","",【多店舗用】記入シート3!G57)</f>
        <v/>
      </c>
      <c r="H57" s="764" t="str">
        <f>IF(【多店舗用】記入シート3!H57="","",SUBSTITUTE(SUBSTITUTE(SUBSTITUTE(SUBSTITUTE(SUBSTITUTE(ASC(【多店舗用】記入シート3!H57),"～","-"),"－","-"),"―","-"),"　","")," ",""))</f>
        <v/>
      </c>
      <c r="I57" s="764" t="str">
        <f>IF(B57="","",MID(T(【多店舗用】記入シート3!I57),4,LEN(T(【多店舗用】記入シート3!I57))-3)&amp;"　"&amp;SUBSTITUTE(SUBSTITUTE(SUBSTITUTE(SUBSTITUTE(T(【多店舗用】記入シート3!J57),"　","")," ",""),"―","ー"),"－","‐")&amp;"　"&amp;SUBSTITUTE(SUBSTITUTE(SUBSTITUTE(SUBSTITUTE(T(【多店舗用】記入シート3!K57),"　","")," ",""),"―","ー"),"－","‐")&amp;"　"&amp;SUBSTITUTE(SUBSTITUTE(SUBSTITUTE(SUBSTITUTE(T(【多店舗用】記入シート3!L57),"　","")," ",""),"―","ー"),"－","‐")&amp;IF(【多店舗用】記入シート3!M57="","","　"&amp;SUBSTITUTE(SUBSTITUTE(SUBSTITUTE(SUBSTITUTE(T(【多店舗用】記入シート3!M57),"　","")," ",""),"―","ー"),"－","‐")))</f>
        <v/>
      </c>
      <c r="J57" s="764" t="str">
        <f>IF(B57="","",ASC(【多店舗用】記入シート3!N57)&amp;" "&amp;ASC(SUBSTITUTE(SUBSTITUTE(SUBSTITUTE(SUBSTITUTE(SUBSTITUTE(【多店舗用】記入シート3!O57,"　","")," ",""),"ヴ","ウﾞ"),"・",""),"－","‐"))&amp;" "&amp;ASC(SUBSTITUTE(SUBSTITUTE(SUBSTITUTE(SUBSTITUTE(SUBSTITUTE(【多店舗用】記入シート3!P57,"　","")," ",""),"ヴ","ウﾞ"),"・",""),"－","‐"))&amp;IF(【多店舗用】記入シート3!Q57="",""," "&amp;ASC(SUBSTITUTE(SUBSTITUTE(SUBSTITUTE(SUBSTITUTE(SUBSTITUTE(【多店舗用】記入シート3!Q57,"　","")," ",""),"ヴ","ウﾞ"),"・",""),"－","‐"))))</f>
        <v/>
      </c>
      <c r="K57" s="764" t="str">
        <f>IF(【多店舗用】記入シート3!R57="","",【多店舗用】記入シート3!R57)</f>
        <v/>
      </c>
      <c r="L57" s="764" t="str">
        <f>IF(【多店舗用】記入シート3!S57="","",SUBSTITUTE(SUBSTITUTE(SUBSTITUTE(SUBSTITUTE(SUBSTITUTE(ASC(【多店舗用】記入シート3!S57),"～","-"),"－","-"),"―","-"),"　","")," ",""))</f>
        <v/>
      </c>
      <c r="M57" s="764" t="str">
        <f>IF(【多店舗用】記入シート3!T57="","",ASC(【多店舗用】記入シート3!T57))</f>
        <v/>
      </c>
      <c r="N57" s="764" t="str">
        <f>IF(B57="","",RIGHT("00"&amp;【多店舗用】記入シート3!U57,2)&amp;【多店舗用】記入シート3!V57&amp;RIGHT("00"&amp;【多店舗用】記入シート3!W57,2)&amp;【多店舗用】記入シート3!X57&amp;RIGHT("00"&amp;【多店舗用】記入シート3!Y57,2)&amp;【多店舗用】記入シート3!Z57&amp;RIGHT("00"&amp;【多店舗用】記入シート3!AA57,2))</f>
        <v/>
      </c>
      <c r="O57" s="764" t="str">
        <f>IF(B57="","",IF(【多店舗用】記入シート3!AB57="●",【多店舗用】記入シート3!AB$8,"")&amp;IF(【多店舗用】記入シート3!AC57="●",【多店舗用】記入シート3!AC$8,"")&amp;IF(【多店舗用】記入シート3!AD57="●",【多店舗用】記入シート3!AD$8,"")&amp;IF(【多店舗用】記入シート3!AE57="●",【多店舗用】記入シート3!AE$8,"")&amp;IF(【多店舗用】記入シート3!AF57="●",【多店舗用】記入シート3!AF$8,"")&amp;IF(【多店舗用】記入シート3!AG57="●",【多店舗用】記入シート3!AG$8,"")&amp;IF(【多店舗用】記入シート3!AH57="●",【多店舗用】記入シート3!AH$8,"")&amp;IF(【多店舗用】記入シート3!AI57="●",【多店舗用】記入シート3!AI$8,""))</f>
        <v/>
      </c>
      <c r="P57" s="764" t="str">
        <f>IF(【多店舗用】記入シート3!AJ57="","",【多店舗用】記入シート3!AJ57)</f>
        <v/>
      </c>
      <c r="Q57" s="764" t="str">
        <f>IF(【多店舗用】記入シート3!AK57="","",【多店舗用】記入シート3!AK57)</f>
        <v/>
      </c>
      <c r="R57" s="766" t="str">
        <f>IF(【多店舗用】記入シート3!AL57="","",【多店舗用】記入シート3!AL57)</f>
        <v/>
      </c>
      <c r="S57" s="766" t="str">
        <f>IF(【多店舗用】記入シート3!AM57="","",【多店舗用】記入シート3!AM57)</f>
        <v/>
      </c>
      <c r="T57" s="766" t="str">
        <f>IF(【多店舗用】記入シート3!AN57="","",【多店舗用】記入シート3!AN57)</f>
        <v/>
      </c>
      <c r="U57" s="766" t="str">
        <f>IF(【多店舗用】記入シート3!AO57="","",【多店舗用】記入シート3!AO57)</f>
        <v/>
      </c>
      <c r="V57" s="764" t="str">
        <f>IF(【多店舗用】記入シート3!AP57="","",【多店舗用】記入シート3!AP57)</f>
        <v/>
      </c>
      <c r="W57" s="764" t="str">
        <f>IF(【多店舗用】記入シート3!AQ57="","",【多店舗用】記入シート3!AQ57)</f>
        <v/>
      </c>
      <c r="X57" s="764" t="str">
        <f>IF(【多店舗用】記入シート3!AR57="","",【多店舗用】記入シート3!AR57)</f>
        <v/>
      </c>
      <c r="Y57" s="764" t="str">
        <f>IF(【多店舗用】記入シート3!AS57="","",【多店舗用】記入シート3!AS57)</f>
        <v/>
      </c>
      <c r="Z57" s="767" t="str">
        <f>IF(【多店舗用】記入シート3!AT57="","",【多店舗用】記入シート3!AT57)</f>
        <v/>
      </c>
      <c r="AA57" s="767" t="str">
        <f>IF(【多店舗用】記入シート3!AU57="","",【多店舗用】記入シート3!AU57)</f>
        <v/>
      </c>
      <c r="AB57" s="764" t="str">
        <f>IF(B57="","",T(SUBSTITUTE(SUBSTITUTE(【多店舗用】記入シート3!AV57,"　","")," ",""))&amp;"　"&amp;T(SUBSTITUTE(SUBSTITUTE(【多店舗用】記入シート3!AW57,"　","")," ","")))</f>
        <v/>
      </c>
      <c r="AC57" s="764" t="str">
        <f>IF(B57="","",ASC(SUBSTITUTE(SUBSTITUTE(SUBSTITUTE(SUBSTITUTE(【多店舗用】記入シート3!AX57,"　","")," ",""),"ヴ","ウﾞ"),"・",""))&amp;" "&amp;ASC(SUBSTITUTE(SUBSTITUTE(SUBSTITUTE(SUBSTITUTE(【多店舗用】記入シート3!AY57,"　","")," ",""),"ヴ","ウﾞ"),"・","")))</f>
        <v/>
      </c>
      <c r="AD57" s="764" t="str">
        <f>IF(【多店舗用】記入シート3!AZ57="","",【多店舗用】記入シート3!AZ57)</f>
        <v/>
      </c>
      <c r="AE57" s="764" t="str">
        <f>IF(【多店舗用】記入シート3!BA57="","",【多店舗用】記入シート3!BA57)</f>
        <v/>
      </c>
      <c r="AF57" s="764" t="str">
        <f>IF(B57="","",T(SUBSTITUTE(SUBSTITUTE(【多店舗用】記入シート3!BB57,"　","")," ",""))&amp;"　"&amp;T(SUBSTITUTE(SUBSTITUTE(【多店舗用】記入シート3!BC57,"　","")," ","")))</f>
        <v/>
      </c>
      <c r="AG57" s="764" t="str">
        <f>IF(B57="","",ASC(SUBSTITUTE(SUBSTITUTE(SUBSTITUTE(SUBSTITUTE(【多店舗用】記入シート3!BD57,"　","")," ",""),"ヴ","ウﾞ"),"・",""))&amp;" "&amp;ASC(SUBSTITUTE(SUBSTITUTE(SUBSTITUTE(SUBSTITUTE(【多店舗用】記入シート3!BE57,"　","")," ",""),"ヴ","ウﾞ"),"・","")))</f>
        <v/>
      </c>
      <c r="AH57" s="764" t="str">
        <f>IF(【多店舗用】記入シート3!BF57="","",【多店舗用】記入シート3!BF57)</f>
        <v/>
      </c>
      <c r="AI57" s="764" t="str">
        <f>IF(【多店舗用】記入シート3!BG57="","",【多店舗用】記入シート3!BG57)</f>
        <v/>
      </c>
      <c r="AJ57" s="764" t="str">
        <f>IF(【多店舗用】記入シート3!BH57="","",【多店舗用】記入シート3!BH57)</f>
        <v/>
      </c>
      <c r="AK57" s="764" t="str">
        <f>IF(【多店舗用】記入シート3!BI57="","",【多店舗用】記入シート3!BI57)</f>
        <v/>
      </c>
      <c r="AL57" s="764" t="str">
        <f>IF(【多店舗用】記入シート3!BJ57="","",【多店舗用】記入シート3!BJ57)</f>
        <v/>
      </c>
      <c r="AM57" s="768" t="str">
        <f>IF(【多店舗用】記入シート3!BK57="","",【多店舗用】記入シート3!BK57)</f>
        <v/>
      </c>
      <c r="AN57" s="768" t="str">
        <f>IF(【多店舗用】記入シート3!BL57="","",【多店舗用】記入シート3!BL57)</f>
        <v/>
      </c>
      <c r="AO57" s="764" t="str">
        <f>IF(【多店舗用】記入シート3!BM57="","",【多店舗用】記入シート3!BM57)</f>
        <v/>
      </c>
      <c r="AP57" s="768" t="str">
        <f>IF(【多店舗用】記入シート3!BN57="","",【多店舗用】記入シート3!BN57)</f>
        <v/>
      </c>
      <c r="AQ57" s="764" t="str">
        <f>IF(【多店舗用】記入シート3!BO57="","",【多店舗用】記入シート3!BO57)</f>
        <v/>
      </c>
      <c r="AR57" s="764" t="str">
        <f>IF(【多店舗用】記入シート3!BP57="","",【多店舗用】記入シート3!BP57)</f>
        <v/>
      </c>
    </row>
    <row r="58" spans="1:44" ht="15" customHeight="1">
      <c r="A58" s="764">
        <v>50</v>
      </c>
      <c r="B58" s="764" t="str">
        <f>IF(【多店舗用】記入シート3!B58="","",DBCS(【多店舗用】記入シート3!B58))</f>
        <v/>
      </c>
      <c r="C58" s="764" t="str">
        <f>IF(【多店舗用】記入シート3!C58="","",DBCS(【多店舗用】記入シート3!C58))</f>
        <v/>
      </c>
      <c r="D58" s="764" t="str">
        <f>IF(【多店舗用】記入シート3!D58="","",ASC(【多店舗用】記入シート3!D58))</f>
        <v/>
      </c>
      <c r="E58" s="765" t="str">
        <f>IF(【多店舗用】記入シート3!E58="","",【多店舗用】記入シート3!E58)</f>
        <v/>
      </c>
      <c r="F58" s="764" t="str">
        <f>IF(【多店舗用】記入シート3!F58="","",【多店舗用】記入シート3!F58)</f>
        <v/>
      </c>
      <c r="G58" s="765" t="str">
        <f>IF(【多店舗用】記入シート3!G58="","",【多店舗用】記入シート3!G58)</f>
        <v/>
      </c>
      <c r="H58" s="764" t="str">
        <f>IF(【多店舗用】記入シート3!H58="","",SUBSTITUTE(SUBSTITUTE(SUBSTITUTE(SUBSTITUTE(SUBSTITUTE(ASC(【多店舗用】記入シート3!H58),"～","-"),"－","-"),"―","-"),"　","")," ",""))</f>
        <v/>
      </c>
      <c r="I58" s="764" t="str">
        <f>IF(B58="","",MID(T(【多店舗用】記入シート3!I58),4,LEN(T(【多店舗用】記入シート3!I58))-3)&amp;"　"&amp;SUBSTITUTE(SUBSTITUTE(SUBSTITUTE(SUBSTITUTE(T(【多店舗用】記入シート3!J58),"　","")," ",""),"―","ー"),"－","‐")&amp;"　"&amp;SUBSTITUTE(SUBSTITUTE(SUBSTITUTE(SUBSTITUTE(T(【多店舗用】記入シート3!K58),"　","")," ",""),"―","ー"),"－","‐")&amp;"　"&amp;SUBSTITUTE(SUBSTITUTE(SUBSTITUTE(SUBSTITUTE(T(【多店舗用】記入シート3!L58),"　","")," ",""),"―","ー"),"－","‐")&amp;IF(【多店舗用】記入シート3!M58="","","　"&amp;SUBSTITUTE(SUBSTITUTE(SUBSTITUTE(SUBSTITUTE(T(【多店舗用】記入シート3!M58),"　","")," ",""),"―","ー"),"－","‐")))</f>
        <v/>
      </c>
      <c r="J58" s="764" t="str">
        <f>IF(B58="","",ASC(【多店舗用】記入シート3!N58)&amp;" "&amp;ASC(SUBSTITUTE(SUBSTITUTE(SUBSTITUTE(SUBSTITUTE(SUBSTITUTE(【多店舗用】記入シート3!O58,"　","")," ",""),"ヴ","ウﾞ"),"・",""),"－","‐"))&amp;" "&amp;ASC(SUBSTITUTE(SUBSTITUTE(SUBSTITUTE(SUBSTITUTE(SUBSTITUTE(【多店舗用】記入シート3!P58,"　","")," ",""),"ヴ","ウﾞ"),"・",""),"－","‐"))&amp;IF(【多店舗用】記入シート3!Q58="",""," "&amp;ASC(SUBSTITUTE(SUBSTITUTE(SUBSTITUTE(SUBSTITUTE(SUBSTITUTE(【多店舗用】記入シート3!Q58,"　","")," ",""),"ヴ","ウﾞ"),"・",""),"－","‐"))))</f>
        <v/>
      </c>
      <c r="K58" s="764" t="str">
        <f>IF(【多店舗用】記入シート3!R58="","",【多店舗用】記入シート3!R58)</f>
        <v/>
      </c>
      <c r="L58" s="764" t="str">
        <f>IF(【多店舗用】記入シート3!S58="","",SUBSTITUTE(SUBSTITUTE(SUBSTITUTE(SUBSTITUTE(SUBSTITUTE(ASC(【多店舗用】記入シート3!S58),"～","-"),"－","-"),"―","-"),"　","")," ",""))</f>
        <v/>
      </c>
      <c r="M58" s="764" t="str">
        <f>IF(【多店舗用】記入シート3!T58="","",ASC(【多店舗用】記入シート3!T58))</f>
        <v/>
      </c>
      <c r="N58" s="764" t="str">
        <f>IF(B58="","",RIGHT("00"&amp;【多店舗用】記入シート3!U58,2)&amp;【多店舗用】記入シート3!V58&amp;RIGHT("00"&amp;【多店舗用】記入シート3!W58,2)&amp;【多店舗用】記入シート3!X58&amp;RIGHT("00"&amp;【多店舗用】記入シート3!Y58,2)&amp;【多店舗用】記入シート3!Z58&amp;RIGHT("00"&amp;【多店舗用】記入シート3!AA58,2))</f>
        <v/>
      </c>
      <c r="O58" s="764" t="str">
        <f>IF(B58="","",IF(【多店舗用】記入シート3!AB58="●",【多店舗用】記入シート3!AB$8,"")&amp;IF(【多店舗用】記入シート3!AC58="●",【多店舗用】記入シート3!AC$8,"")&amp;IF(【多店舗用】記入シート3!AD58="●",【多店舗用】記入シート3!AD$8,"")&amp;IF(【多店舗用】記入シート3!AE58="●",【多店舗用】記入シート3!AE$8,"")&amp;IF(【多店舗用】記入シート3!AF58="●",【多店舗用】記入シート3!AF$8,"")&amp;IF(【多店舗用】記入シート3!AG58="●",【多店舗用】記入シート3!AG$8,"")&amp;IF(【多店舗用】記入シート3!AH58="●",【多店舗用】記入シート3!AH$8,"")&amp;IF(【多店舗用】記入シート3!AI58="●",【多店舗用】記入シート3!AI$8,""))</f>
        <v/>
      </c>
      <c r="P58" s="764" t="str">
        <f>IF(【多店舗用】記入シート3!AJ58="","",【多店舗用】記入シート3!AJ58)</f>
        <v/>
      </c>
      <c r="Q58" s="764" t="str">
        <f>IF(【多店舗用】記入シート3!AK58="","",【多店舗用】記入シート3!AK58)</f>
        <v/>
      </c>
      <c r="R58" s="766" t="str">
        <f>IF(【多店舗用】記入シート3!AL58="","",【多店舗用】記入シート3!AL58)</f>
        <v/>
      </c>
      <c r="S58" s="766" t="str">
        <f>IF(【多店舗用】記入シート3!AM58="","",【多店舗用】記入シート3!AM58)</f>
        <v/>
      </c>
      <c r="T58" s="766" t="str">
        <f>IF(【多店舗用】記入シート3!AN58="","",【多店舗用】記入シート3!AN58)</f>
        <v/>
      </c>
      <c r="U58" s="766" t="str">
        <f>IF(【多店舗用】記入シート3!AO58="","",【多店舗用】記入シート3!AO58)</f>
        <v/>
      </c>
      <c r="V58" s="764" t="str">
        <f>IF(【多店舗用】記入シート3!AP58="","",【多店舗用】記入シート3!AP58)</f>
        <v/>
      </c>
      <c r="W58" s="764" t="str">
        <f>IF(【多店舗用】記入シート3!AQ58="","",【多店舗用】記入シート3!AQ58)</f>
        <v/>
      </c>
      <c r="X58" s="764" t="str">
        <f>IF(【多店舗用】記入シート3!AR58="","",【多店舗用】記入シート3!AR58)</f>
        <v/>
      </c>
      <c r="Y58" s="764" t="str">
        <f>IF(【多店舗用】記入シート3!AS58="","",【多店舗用】記入シート3!AS58)</f>
        <v/>
      </c>
      <c r="Z58" s="767" t="str">
        <f>IF(【多店舗用】記入シート3!AT58="","",【多店舗用】記入シート3!AT58)</f>
        <v/>
      </c>
      <c r="AA58" s="767" t="str">
        <f>IF(【多店舗用】記入シート3!AU58="","",【多店舗用】記入シート3!AU58)</f>
        <v/>
      </c>
      <c r="AB58" s="764" t="str">
        <f>IF(B58="","",T(SUBSTITUTE(SUBSTITUTE(【多店舗用】記入シート3!AV58,"　","")," ",""))&amp;"　"&amp;T(SUBSTITUTE(SUBSTITUTE(【多店舗用】記入シート3!AW58,"　","")," ","")))</f>
        <v/>
      </c>
      <c r="AC58" s="764" t="str">
        <f>IF(B58="","",ASC(SUBSTITUTE(SUBSTITUTE(SUBSTITUTE(SUBSTITUTE(【多店舗用】記入シート3!AX58,"　","")," ",""),"ヴ","ウﾞ"),"・",""))&amp;" "&amp;ASC(SUBSTITUTE(SUBSTITUTE(SUBSTITUTE(SUBSTITUTE(【多店舗用】記入シート3!AY58,"　","")," ",""),"ヴ","ウﾞ"),"・","")))</f>
        <v/>
      </c>
      <c r="AD58" s="764" t="str">
        <f>IF(【多店舗用】記入シート3!AZ58="","",【多店舗用】記入シート3!AZ58)</f>
        <v/>
      </c>
      <c r="AE58" s="764" t="str">
        <f>IF(【多店舗用】記入シート3!BA58="","",【多店舗用】記入シート3!BA58)</f>
        <v/>
      </c>
      <c r="AF58" s="764" t="str">
        <f>IF(B58="","",T(SUBSTITUTE(SUBSTITUTE(【多店舗用】記入シート3!BB58,"　","")," ",""))&amp;"　"&amp;T(SUBSTITUTE(SUBSTITUTE(【多店舗用】記入シート3!BC58,"　","")," ","")))</f>
        <v/>
      </c>
      <c r="AG58" s="764" t="str">
        <f>IF(B58="","",ASC(SUBSTITUTE(SUBSTITUTE(SUBSTITUTE(SUBSTITUTE(【多店舗用】記入シート3!BD58,"　","")," ",""),"ヴ","ウﾞ"),"・",""))&amp;" "&amp;ASC(SUBSTITUTE(SUBSTITUTE(SUBSTITUTE(SUBSTITUTE(【多店舗用】記入シート3!BE58,"　","")," ",""),"ヴ","ウﾞ"),"・","")))</f>
        <v/>
      </c>
      <c r="AH58" s="764" t="str">
        <f>IF(【多店舗用】記入シート3!BF58="","",【多店舗用】記入シート3!BF58)</f>
        <v/>
      </c>
      <c r="AI58" s="764" t="str">
        <f>IF(【多店舗用】記入シート3!BG58="","",【多店舗用】記入シート3!BG58)</f>
        <v/>
      </c>
      <c r="AJ58" s="764" t="str">
        <f>IF(【多店舗用】記入シート3!BH58="","",【多店舗用】記入シート3!BH58)</f>
        <v/>
      </c>
      <c r="AK58" s="764" t="str">
        <f>IF(【多店舗用】記入シート3!BI58="","",【多店舗用】記入シート3!BI58)</f>
        <v/>
      </c>
      <c r="AL58" s="764" t="str">
        <f>IF(【多店舗用】記入シート3!BJ58="","",【多店舗用】記入シート3!BJ58)</f>
        <v/>
      </c>
      <c r="AM58" s="768" t="str">
        <f>IF(【多店舗用】記入シート3!BK58="","",【多店舗用】記入シート3!BK58)</f>
        <v/>
      </c>
      <c r="AN58" s="768" t="str">
        <f>IF(【多店舗用】記入シート3!BL58="","",【多店舗用】記入シート3!BL58)</f>
        <v/>
      </c>
      <c r="AO58" s="764" t="str">
        <f>IF(【多店舗用】記入シート3!BM58="","",【多店舗用】記入シート3!BM58)</f>
        <v/>
      </c>
      <c r="AP58" s="768" t="str">
        <f>IF(【多店舗用】記入シート3!BN58="","",【多店舗用】記入シート3!BN58)</f>
        <v/>
      </c>
      <c r="AQ58" s="764" t="str">
        <f>IF(【多店舗用】記入シート3!BO58="","",【多店舗用】記入シート3!BO58)</f>
        <v/>
      </c>
      <c r="AR58" s="764" t="str">
        <f>IF(【多店舗用】記入シート3!BP58="","",【多店舗用】記入シート3!BP58)</f>
        <v/>
      </c>
    </row>
    <row r="59" spans="1:44" ht="15" customHeight="1">
      <c r="A59" s="764">
        <v>51</v>
      </c>
      <c r="B59" s="764" t="str">
        <f>IF(【多店舗用】記入シート3!B59="","",DBCS(【多店舗用】記入シート3!B59))</f>
        <v/>
      </c>
      <c r="C59" s="764" t="str">
        <f>IF(【多店舗用】記入シート3!C59="","",DBCS(【多店舗用】記入シート3!C59))</f>
        <v/>
      </c>
      <c r="D59" s="764" t="str">
        <f>IF(【多店舗用】記入シート3!D59="","",ASC(【多店舗用】記入シート3!D59))</f>
        <v/>
      </c>
      <c r="E59" s="765" t="str">
        <f>IF(【多店舗用】記入シート3!E59="","",【多店舗用】記入シート3!E59)</f>
        <v/>
      </c>
      <c r="F59" s="764" t="str">
        <f>IF(【多店舗用】記入シート3!F59="","",【多店舗用】記入シート3!F59)</f>
        <v/>
      </c>
      <c r="G59" s="765" t="str">
        <f>IF(【多店舗用】記入シート3!G59="","",【多店舗用】記入シート3!G59)</f>
        <v/>
      </c>
      <c r="H59" s="764" t="str">
        <f>IF(【多店舗用】記入シート3!H59="","",SUBSTITUTE(SUBSTITUTE(SUBSTITUTE(SUBSTITUTE(SUBSTITUTE(ASC(【多店舗用】記入シート3!H59),"～","-"),"－","-"),"―","-"),"　","")," ",""))</f>
        <v/>
      </c>
      <c r="I59" s="764" t="str">
        <f>IF(B59="","",MID(T(【多店舗用】記入シート3!I59),4,LEN(T(【多店舗用】記入シート3!I59))-3)&amp;"　"&amp;SUBSTITUTE(SUBSTITUTE(SUBSTITUTE(SUBSTITUTE(T(【多店舗用】記入シート3!J59),"　","")," ",""),"―","ー"),"－","‐")&amp;"　"&amp;SUBSTITUTE(SUBSTITUTE(SUBSTITUTE(SUBSTITUTE(T(【多店舗用】記入シート3!K59),"　","")," ",""),"―","ー"),"－","‐")&amp;"　"&amp;SUBSTITUTE(SUBSTITUTE(SUBSTITUTE(SUBSTITUTE(T(【多店舗用】記入シート3!L59),"　","")," ",""),"―","ー"),"－","‐")&amp;IF(【多店舗用】記入シート3!M59="","","　"&amp;SUBSTITUTE(SUBSTITUTE(SUBSTITUTE(SUBSTITUTE(T(【多店舗用】記入シート3!M59),"　","")," ",""),"―","ー"),"－","‐")))</f>
        <v/>
      </c>
      <c r="J59" s="764" t="str">
        <f>IF(B59="","",ASC(【多店舗用】記入シート3!N59)&amp;" "&amp;ASC(SUBSTITUTE(SUBSTITUTE(SUBSTITUTE(SUBSTITUTE(SUBSTITUTE(【多店舗用】記入シート3!O59,"　","")," ",""),"ヴ","ウﾞ"),"・",""),"－","‐"))&amp;" "&amp;ASC(SUBSTITUTE(SUBSTITUTE(SUBSTITUTE(SUBSTITUTE(SUBSTITUTE(【多店舗用】記入シート3!P59,"　","")," ",""),"ヴ","ウﾞ"),"・",""),"－","‐"))&amp;IF(【多店舗用】記入シート3!Q59="",""," "&amp;ASC(SUBSTITUTE(SUBSTITUTE(SUBSTITUTE(SUBSTITUTE(SUBSTITUTE(【多店舗用】記入シート3!Q59,"　","")," ",""),"ヴ","ウﾞ"),"・",""),"－","‐"))))</f>
        <v/>
      </c>
      <c r="K59" s="764" t="str">
        <f>IF(【多店舗用】記入シート3!R59="","",【多店舗用】記入シート3!R59)</f>
        <v/>
      </c>
      <c r="L59" s="764" t="str">
        <f>IF(【多店舗用】記入シート3!S59="","",SUBSTITUTE(SUBSTITUTE(SUBSTITUTE(SUBSTITUTE(SUBSTITUTE(ASC(【多店舗用】記入シート3!S59),"～","-"),"－","-"),"―","-"),"　","")," ",""))</f>
        <v/>
      </c>
      <c r="M59" s="764" t="str">
        <f>IF(【多店舗用】記入シート3!T59="","",ASC(【多店舗用】記入シート3!T59))</f>
        <v/>
      </c>
      <c r="N59" s="764" t="str">
        <f>IF(B59="","",RIGHT("00"&amp;【多店舗用】記入シート3!U59,2)&amp;【多店舗用】記入シート3!V59&amp;RIGHT("00"&amp;【多店舗用】記入シート3!W59,2)&amp;【多店舗用】記入シート3!X59&amp;RIGHT("00"&amp;【多店舗用】記入シート3!Y59,2)&amp;【多店舗用】記入シート3!Z59&amp;RIGHT("00"&amp;【多店舗用】記入シート3!AA59,2))</f>
        <v/>
      </c>
      <c r="O59" s="764" t="str">
        <f>IF(B59="","",IF(【多店舗用】記入シート3!AB59="●",【多店舗用】記入シート3!AB$8,"")&amp;IF(【多店舗用】記入シート3!AC59="●",【多店舗用】記入シート3!AC$8,"")&amp;IF(【多店舗用】記入シート3!AD59="●",【多店舗用】記入シート3!AD$8,"")&amp;IF(【多店舗用】記入シート3!AE59="●",【多店舗用】記入シート3!AE$8,"")&amp;IF(【多店舗用】記入シート3!AF59="●",【多店舗用】記入シート3!AF$8,"")&amp;IF(【多店舗用】記入シート3!AG59="●",【多店舗用】記入シート3!AG$8,"")&amp;IF(【多店舗用】記入シート3!AH59="●",【多店舗用】記入シート3!AH$8,"")&amp;IF(【多店舗用】記入シート3!AI59="●",【多店舗用】記入シート3!AI$8,""))</f>
        <v/>
      </c>
      <c r="P59" s="764" t="str">
        <f>IF(【多店舗用】記入シート3!AJ59="","",【多店舗用】記入シート3!AJ59)</f>
        <v/>
      </c>
      <c r="Q59" s="764" t="str">
        <f>IF(【多店舗用】記入シート3!AK59="","",【多店舗用】記入シート3!AK59)</f>
        <v/>
      </c>
      <c r="R59" s="766" t="str">
        <f>IF(【多店舗用】記入シート3!AL59="","",【多店舗用】記入シート3!AL59)</f>
        <v/>
      </c>
      <c r="S59" s="766" t="str">
        <f>IF(【多店舗用】記入シート3!AM59="","",【多店舗用】記入シート3!AM59)</f>
        <v/>
      </c>
      <c r="T59" s="766" t="str">
        <f>IF(【多店舗用】記入シート3!AN59="","",【多店舗用】記入シート3!AN59)</f>
        <v/>
      </c>
      <c r="U59" s="766" t="str">
        <f>IF(【多店舗用】記入シート3!AO59="","",【多店舗用】記入シート3!AO59)</f>
        <v/>
      </c>
      <c r="V59" s="764" t="str">
        <f>IF(【多店舗用】記入シート3!AP59="","",【多店舗用】記入シート3!AP59)</f>
        <v/>
      </c>
      <c r="W59" s="764" t="str">
        <f>IF(【多店舗用】記入シート3!AQ59="","",【多店舗用】記入シート3!AQ59)</f>
        <v/>
      </c>
      <c r="X59" s="764" t="str">
        <f>IF(【多店舗用】記入シート3!AR59="","",【多店舗用】記入シート3!AR59)</f>
        <v/>
      </c>
      <c r="Y59" s="764" t="str">
        <f>IF(【多店舗用】記入シート3!AS59="","",【多店舗用】記入シート3!AS59)</f>
        <v/>
      </c>
      <c r="Z59" s="767" t="str">
        <f>IF(【多店舗用】記入シート3!AT59="","",【多店舗用】記入シート3!AT59)</f>
        <v/>
      </c>
      <c r="AA59" s="767" t="str">
        <f>IF(【多店舗用】記入シート3!AU59="","",【多店舗用】記入シート3!AU59)</f>
        <v/>
      </c>
      <c r="AB59" s="764" t="str">
        <f>IF(B59="","",T(SUBSTITUTE(SUBSTITUTE(【多店舗用】記入シート3!AV59,"　","")," ",""))&amp;"　"&amp;T(SUBSTITUTE(SUBSTITUTE(【多店舗用】記入シート3!AW59,"　","")," ","")))</f>
        <v/>
      </c>
      <c r="AC59" s="764" t="str">
        <f>IF(B59="","",ASC(SUBSTITUTE(SUBSTITUTE(SUBSTITUTE(SUBSTITUTE(【多店舗用】記入シート3!AX59,"　","")," ",""),"ヴ","ウﾞ"),"・",""))&amp;" "&amp;ASC(SUBSTITUTE(SUBSTITUTE(SUBSTITUTE(SUBSTITUTE(【多店舗用】記入シート3!AY59,"　","")," ",""),"ヴ","ウﾞ"),"・","")))</f>
        <v/>
      </c>
      <c r="AD59" s="764" t="str">
        <f>IF(【多店舗用】記入シート3!AZ59="","",【多店舗用】記入シート3!AZ59)</f>
        <v/>
      </c>
      <c r="AE59" s="764" t="str">
        <f>IF(【多店舗用】記入シート3!BA59="","",【多店舗用】記入シート3!BA59)</f>
        <v/>
      </c>
      <c r="AF59" s="764" t="str">
        <f>IF(B59="","",T(SUBSTITUTE(SUBSTITUTE(【多店舗用】記入シート3!BB59,"　","")," ",""))&amp;"　"&amp;T(SUBSTITUTE(SUBSTITUTE(【多店舗用】記入シート3!BC59,"　","")," ","")))</f>
        <v/>
      </c>
      <c r="AG59" s="764" t="str">
        <f>IF(B59="","",ASC(SUBSTITUTE(SUBSTITUTE(SUBSTITUTE(SUBSTITUTE(【多店舗用】記入シート3!BD59,"　","")," ",""),"ヴ","ウﾞ"),"・",""))&amp;" "&amp;ASC(SUBSTITUTE(SUBSTITUTE(SUBSTITUTE(SUBSTITUTE(【多店舗用】記入シート3!BE59,"　","")," ",""),"ヴ","ウﾞ"),"・","")))</f>
        <v/>
      </c>
      <c r="AH59" s="764" t="str">
        <f>IF(【多店舗用】記入シート3!BF59="","",【多店舗用】記入シート3!BF59)</f>
        <v/>
      </c>
      <c r="AI59" s="764" t="str">
        <f>IF(【多店舗用】記入シート3!BG59="","",【多店舗用】記入シート3!BG59)</f>
        <v/>
      </c>
      <c r="AJ59" s="764" t="str">
        <f>IF(【多店舗用】記入シート3!BH59="","",【多店舗用】記入シート3!BH59)</f>
        <v/>
      </c>
      <c r="AK59" s="764" t="str">
        <f>IF(【多店舗用】記入シート3!BI59="","",【多店舗用】記入シート3!BI59)</f>
        <v/>
      </c>
      <c r="AL59" s="764" t="str">
        <f>IF(【多店舗用】記入シート3!BJ59="","",【多店舗用】記入シート3!BJ59)</f>
        <v/>
      </c>
      <c r="AM59" s="768" t="str">
        <f>IF(【多店舗用】記入シート3!BK59="","",【多店舗用】記入シート3!BK59)</f>
        <v/>
      </c>
      <c r="AN59" s="768" t="str">
        <f>IF(【多店舗用】記入シート3!BL59="","",【多店舗用】記入シート3!BL59)</f>
        <v/>
      </c>
      <c r="AO59" s="764" t="str">
        <f>IF(【多店舗用】記入シート3!BM59="","",【多店舗用】記入シート3!BM59)</f>
        <v/>
      </c>
      <c r="AP59" s="768" t="str">
        <f>IF(【多店舗用】記入シート3!BN59="","",【多店舗用】記入シート3!BN59)</f>
        <v/>
      </c>
      <c r="AQ59" s="764" t="str">
        <f>IF(【多店舗用】記入シート3!BO59="","",【多店舗用】記入シート3!BO59)</f>
        <v/>
      </c>
      <c r="AR59" s="764" t="str">
        <f>IF(【多店舗用】記入シート3!BP59="","",【多店舗用】記入シート3!BP59)</f>
        <v/>
      </c>
    </row>
    <row r="60" spans="1:44" ht="15" customHeight="1">
      <c r="A60" s="764">
        <v>52</v>
      </c>
      <c r="B60" s="764" t="str">
        <f>IF(【多店舗用】記入シート3!B60="","",DBCS(【多店舗用】記入シート3!B60))</f>
        <v/>
      </c>
      <c r="C60" s="764" t="str">
        <f>IF(【多店舗用】記入シート3!C60="","",DBCS(【多店舗用】記入シート3!C60))</f>
        <v/>
      </c>
      <c r="D60" s="764" t="str">
        <f>IF(【多店舗用】記入シート3!D60="","",ASC(【多店舗用】記入シート3!D60))</f>
        <v/>
      </c>
      <c r="E60" s="765" t="str">
        <f>IF(【多店舗用】記入シート3!E60="","",【多店舗用】記入シート3!E60)</f>
        <v/>
      </c>
      <c r="F60" s="764" t="str">
        <f>IF(【多店舗用】記入シート3!F60="","",【多店舗用】記入シート3!F60)</f>
        <v/>
      </c>
      <c r="G60" s="765" t="str">
        <f>IF(【多店舗用】記入シート3!G60="","",【多店舗用】記入シート3!G60)</f>
        <v/>
      </c>
      <c r="H60" s="764" t="str">
        <f>IF(【多店舗用】記入シート3!H60="","",SUBSTITUTE(SUBSTITUTE(SUBSTITUTE(SUBSTITUTE(SUBSTITUTE(ASC(【多店舗用】記入シート3!H60),"～","-"),"－","-"),"―","-"),"　","")," ",""))</f>
        <v/>
      </c>
      <c r="I60" s="764" t="str">
        <f>IF(B60="","",MID(T(【多店舗用】記入シート3!I60),4,LEN(T(【多店舗用】記入シート3!I60))-3)&amp;"　"&amp;SUBSTITUTE(SUBSTITUTE(SUBSTITUTE(SUBSTITUTE(T(【多店舗用】記入シート3!J60),"　","")," ",""),"―","ー"),"－","‐")&amp;"　"&amp;SUBSTITUTE(SUBSTITUTE(SUBSTITUTE(SUBSTITUTE(T(【多店舗用】記入シート3!K60),"　","")," ",""),"―","ー"),"－","‐")&amp;"　"&amp;SUBSTITUTE(SUBSTITUTE(SUBSTITUTE(SUBSTITUTE(T(【多店舗用】記入シート3!L60),"　","")," ",""),"―","ー"),"－","‐")&amp;IF(【多店舗用】記入シート3!M60="","","　"&amp;SUBSTITUTE(SUBSTITUTE(SUBSTITUTE(SUBSTITUTE(T(【多店舗用】記入シート3!M60),"　","")," ",""),"―","ー"),"－","‐")))</f>
        <v/>
      </c>
      <c r="J60" s="764" t="str">
        <f>IF(B60="","",ASC(【多店舗用】記入シート3!N60)&amp;" "&amp;ASC(SUBSTITUTE(SUBSTITUTE(SUBSTITUTE(SUBSTITUTE(SUBSTITUTE(【多店舗用】記入シート3!O60,"　","")," ",""),"ヴ","ウﾞ"),"・",""),"－","‐"))&amp;" "&amp;ASC(SUBSTITUTE(SUBSTITUTE(SUBSTITUTE(SUBSTITUTE(SUBSTITUTE(【多店舗用】記入シート3!P60,"　","")," ",""),"ヴ","ウﾞ"),"・",""),"－","‐"))&amp;IF(【多店舗用】記入シート3!Q60="",""," "&amp;ASC(SUBSTITUTE(SUBSTITUTE(SUBSTITUTE(SUBSTITUTE(SUBSTITUTE(【多店舗用】記入シート3!Q60,"　","")," ",""),"ヴ","ウﾞ"),"・",""),"－","‐"))))</f>
        <v/>
      </c>
      <c r="K60" s="764" t="str">
        <f>IF(【多店舗用】記入シート3!R60="","",【多店舗用】記入シート3!R60)</f>
        <v/>
      </c>
      <c r="L60" s="764" t="str">
        <f>IF(【多店舗用】記入シート3!S60="","",SUBSTITUTE(SUBSTITUTE(SUBSTITUTE(SUBSTITUTE(SUBSTITUTE(ASC(【多店舗用】記入シート3!S60),"～","-"),"－","-"),"―","-"),"　","")," ",""))</f>
        <v/>
      </c>
      <c r="M60" s="764" t="str">
        <f>IF(【多店舗用】記入シート3!T60="","",ASC(【多店舗用】記入シート3!T60))</f>
        <v/>
      </c>
      <c r="N60" s="764" t="str">
        <f>IF(B60="","",RIGHT("00"&amp;【多店舗用】記入シート3!U60,2)&amp;【多店舗用】記入シート3!V60&amp;RIGHT("00"&amp;【多店舗用】記入シート3!W60,2)&amp;【多店舗用】記入シート3!X60&amp;RIGHT("00"&amp;【多店舗用】記入シート3!Y60,2)&amp;【多店舗用】記入シート3!Z60&amp;RIGHT("00"&amp;【多店舗用】記入シート3!AA60,2))</f>
        <v/>
      </c>
      <c r="O60" s="764" t="str">
        <f>IF(B60="","",IF(【多店舗用】記入シート3!AB60="●",【多店舗用】記入シート3!AB$8,"")&amp;IF(【多店舗用】記入シート3!AC60="●",【多店舗用】記入シート3!AC$8,"")&amp;IF(【多店舗用】記入シート3!AD60="●",【多店舗用】記入シート3!AD$8,"")&amp;IF(【多店舗用】記入シート3!AE60="●",【多店舗用】記入シート3!AE$8,"")&amp;IF(【多店舗用】記入シート3!AF60="●",【多店舗用】記入シート3!AF$8,"")&amp;IF(【多店舗用】記入シート3!AG60="●",【多店舗用】記入シート3!AG$8,"")&amp;IF(【多店舗用】記入シート3!AH60="●",【多店舗用】記入シート3!AH$8,"")&amp;IF(【多店舗用】記入シート3!AI60="●",【多店舗用】記入シート3!AI$8,""))</f>
        <v/>
      </c>
      <c r="P60" s="764" t="str">
        <f>IF(【多店舗用】記入シート3!AJ60="","",【多店舗用】記入シート3!AJ60)</f>
        <v/>
      </c>
      <c r="Q60" s="764" t="str">
        <f>IF(【多店舗用】記入シート3!AK60="","",【多店舗用】記入シート3!AK60)</f>
        <v/>
      </c>
      <c r="R60" s="766" t="str">
        <f>IF(【多店舗用】記入シート3!AL60="","",【多店舗用】記入シート3!AL60)</f>
        <v/>
      </c>
      <c r="S60" s="766" t="str">
        <f>IF(【多店舗用】記入シート3!AM60="","",【多店舗用】記入シート3!AM60)</f>
        <v/>
      </c>
      <c r="T60" s="766" t="str">
        <f>IF(【多店舗用】記入シート3!AN60="","",【多店舗用】記入シート3!AN60)</f>
        <v/>
      </c>
      <c r="U60" s="766" t="str">
        <f>IF(【多店舗用】記入シート3!AO60="","",【多店舗用】記入シート3!AO60)</f>
        <v/>
      </c>
      <c r="V60" s="764" t="str">
        <f>IF(【多店舗用】記入シート3!AP60="","",【多店舗用】記入シート3!AP60)</f>
        <v/>
      </c>
      <c r="W60" s="764" t="str">
        <f>IF(【多店舗用】記入シート3!AQ60="","",【多店舗用】記入シート3!AQ60)</f>
        <v/>
      </c>
      <c r="X60" s="764" t="str">
        <f>IF(【多店舗用】記入シート3!AR60="","",【多店舗用】記入シート3!AR60)</f>
        <v/>
      </c>
      <c r="Y60" s="764" t="str">
        <f>IF(【多店舗用】記入シート3!AS60="","",【多店舗用】記入シート3!AS60)</f>
        <v/>
      </c>
      <c r="Z60" s="767" t="str">
        <f>IF(【多店舗用】記入シート3!AT60="","",【多店舗用】記入シート3!AT60)</f>
        <v/>
      </c>
      <c r="AA60" s="767" t="str">
        <f>IF(【多店舗用】記入シート3!AU60="","",【多店舗用】記入シート3!AU60)</f>
        <v/>
      </c>
      <c r="AB60" s="764" t="str">
        <f>IF(B60="","",T(SUBSTITUTE(SUBSTITUTE(【多店舗用】記入シート3!AV60,"　","")," ",""))&amp;"　"&amp;T(SUBSTITUTE(SUBSTITUTE(【多店舗用】記入シート3!AW60,"　","")," ","")))</f>
        <v/>
      </c>
      <c r="AC60" s="764" t="str">
        <f>IF(B60="","",ASC(SUBSTITUTE(SUBSTITUTE(SUBSTITUTE(SUBSTITUTE(【多店舗用】記入シート3!AX60,"　","")," ",""),"ヴ","ウﾞ"),"・",""))&amp;" "&amp;ASC(SUBSTITUTE(SUBSTITUTE(SUBSTITUTE(SUBSTITUTE(【多店舗用】記入シート3!AY60,"　","")," ",""),"ヴ","ウﾞ"),"・","")))</f>
        <v/>
      </c>
      <c r="AD60" s="764" t="str">
        <f>IF(【多店舗用】記入シート3!AZ60="","",【多店舗用】記入シート3!AZ60)</f>
        <v/>
      </c>
      <c r="AE60" s="764" t="str">
        <f>IF(【多店舗用】記入シート3!BA60="","",【多店舗用】記入シート3!BA60)</f>
        <v/>
      </c>
      <c r="AF60" s="764" t="str">
        <f>IF(B60="","",T(SUBSTITUTE(SUBSTITUTE(【多店舗用】記入シート3!BB60,"　","")," ",""))&amp;"　"&amp;T(SUBSTITUTE(SUBSTITUTE(【多店舗用】記入シート3!BC60,"　","")," ","")))</f>
        <v/>
      </c>
      <c r="AG60" s="764" t="str">
        <f>IF(B60="","",ASC(SUBSTITUTE(SUBSTITUTE(SUBSTITUTE(SUBSTITUTE(【多店舗用】記入シート3!BD60,"　","")," ",""),"ヴ","ウﾞ"),"・",""))&amp;" "&amp;ASC(SUBSTITUTE(SUBSTITUTE(SUBSTITUTE(SUBSTITUTE(【多店舗用】記入シート3!BE60,"　","")," ",""),"ヴ","ウﾞ"),"・","")))</f>
        <v/>
      </c>
      <c r="AH60" s="764" t="str">
        <f>IF(【多店舗用】記入シート3!BF60="","",【多店舗用】記入シート3!BF60)</f>
        <v/>
      </c>
      <c r="AI60" s="764" t="str">
        <f>IF(【多店舗用】記入シート3!BG60="","",【多店舗用】記入シート3!BG60)</f>
        <v/>
      </c>
      <c r="AJ60" s="764" t="str">
        <f>IF(【多店舗用】記入シート3!BH60="","",【多店舗用】記入シート3!BH60)</f>
        <v/>
      </c>
      <c r="AK60" s="764" t="str">
        <f>IF(【多店舗用】記入シート3!BI60="","",【多店舗用】記入シート3!BI60)</f>
        <v/>
      </c>
      <c r="AL60" s="764" t="str">
        <f>IF(【多店舗用】記入シート3!BJ60="","",【多店舗用】記入シート3!BJ60)</f>
        <v/>
      </c>
      <c r="AM60" s="768" t="str">
        <f>IF(【多店舗用】記入シート3!BK60="","",【多店舗用】記入シート3!BK60)</f>
        <v/>
      </c>
      <c r="AN60" s="768" t="str">
        <f>IF(【多店舗用】記入シート3!BL60="","",【多店舗用】記入シート3!BL60)</f>
        <v/>
      </c>
      <c r="AO60" s="764" t="str">
        <f>IF(【多店舗用】記入シート3!BM60="","",【多店舗用】記入シート3!BM60)</f>
        <v/>
      </c>
      <c r="AP60" s="768" t="str">
        <f>IF(【多店舗用】記入シート3!BN60="","",【多店舗用】記入シート3!BN60)</f>
        <v/>
      </c>
      <c r="AQ60" s="764" t="str">
        <f>IF(【多店舗用】記入シート3!BO60="","",【多店舗用】記入シート3!BO60)</f>
        <v/>
      </c>
      <c r="AR60" s="764" t="str">
        <f>IF(【多店舗用】記入シート3!BP60="","",【多店舗用】記入シート3!BP60)</f>
        <v/>
      </c>
    </row>
    <row r="61" spans="1:44" ht="15" customHeight="1">
      <c r="A61" s="764">
        <v>53</v>
      </c>
      <c r="B61" s="764" t="str">
        <f>IF(【多店舗用】記入シート3!B61="","",DBCS(【多店舗用】記入シート3!B61))</f>
        <v/>
      </c>
      <c r="C61" s="764" t="str">
        <f>IF(【多店舗用】記入シート3!C61="","",DBCS(【多店舗用】記入シート3!C61))</f>
        <v/>
      </c>
      <c r="D61" s="764" t="str">
        <f>IF(【多店舗用】記入シート3!D61="","",ASC(【多店舗用】記入シート3!D61))</f>
        <v/>
      </c>
      <c r="E61" s="765" t="str">
        <f>IF(【多店舗用】記入シート3!E61="","",【多店舗用】記入シート3!E61)</f>
        <v/>
      </c>
      <c r="F61" s="764" t="str">
        <f>IF(【多店舗用】記入シート3!F61="","",【多店舗用】記入シート3!F61)</f>
        <v/>
      </c>
      <c r="G61" s="765" t="str">
        <f>IF(【多店舗用】記入シート3!G61="","",【多店舗用】記入シート3!G61)</f>
        <v/>
      </c>
      <c r="H61" s="764" t="str">
        <f>IF(【多店舗用】記入シート3!H61="","",SUBSTITUTE(SUBSTITUTE(SUBSTITUTE(SUBSTITUTE(SUBSTITUTE(ASC(【多店舗用】記入シート3!H61),"～","-"),"－","-"),"―","-"),"　","")," ",""))</f>
        <v/>
      </c>
      <c r="I61" s="764" t="str">
        <f>IF(B61="","",MID(T(【多店舗用】記入シート3!I61),4,LEN(T(【多店舗用】記入シート3!I61))-3)&amp;"　"&amp;SUBSTITUTE(SUBSTITUTE(SUBSTITUTE(SUBSTITUTE(T(【多店舗用】記入シート3!J61),"　","")," ",""),"―","ー"),"－","‐")&amp;"　"&amp;SUBSTITUTE(SUBSTITUTE(SUBSTITUTE(SUBSTITUTE(T(【多店舗用】記入シート3!K61),"　","")," ",""),"―","ー"),"－","‐")&amp;"　"&amp;SUBSTITUTE(SUBSTITUTE(SUBSTITUTE(SUBSTITUTE(T(【多店舗用】記入シート3!L61),"　","")," ",""),"―","ー"),"－","‐")&amp;IF(【多店舗用】記入シート3!M61="","","　"&amp;SUBSTITUTE(SUBSTITUTE(SUBSTITUTE(SUBSTITUTE(T(【多店舗用】記入シート3!M61),"　","")," ",""),"―","ー"),"－","‐")))</f>
        <v/>
      </c>
      <c r="J61" s="764" t="str">
        <f>IF(B61="","",ASC(【多店舗用】記入シート3!N61)&amp;" "&amp;ASC(SUBSTITUTE(SUBSTITUTE(SUBSTITUTE(SUBSTITUTE(SUBSTITUTE(【多店舗用】記入シート3!O61,"　","")," ",""),"ヴ","ウﾞ"),"・",""),"－","‐"))&amp;" "&amp;ASC(SUBSTITUTE(SUBSTITUTE(SUBSTITUTE(SUBSTITUTE(SUBSTITUTE(【多店舗用】記入シート3!P61,"　","")," ",""),"ヴ","ウﾞ"),"・",""),"－","‐"))&amp;IF(【多店舗用】記入シート3!Q61="",""," "&amp;ASC(SUBSTITUTE(SUBSTITUTE(SUBSTITUTE(SUBSTITUTE(SUBSTITUTE(【多店舗用】記入シート3!Q61,"　","")," ",""),"ヴ","ウﾞ"),"・",""),"－","‐"))))</f>
        <v/>
      </c>
      <c r="K61" s="764" t="str">
        <f>IF(【多店舗用】記入シート3!R61="","",【多店舗用】記入シート3!R61)</f>
        <v/>
      </c>
      <c r="L61" s="764" t="str">
        <f>IF(【多店舗用】記入シート3!S61="","",SUBSTITUTE(SUBSTITUTE(SUBSTITUTE(SUBSTITUTE(SUBSTITUTE(ASC(【多店舗用】記入シート3!S61),"～","-"),"－","-"),"―","-"),"　","")," ",""))</f>
        <v/>
      </c>
      <c r="M61" s="764" t="str">
        <f>IF(【多店舗用】記入シート3!T61="","",ASC(【多店舗用】記入シート3!T61))</f>
        <v/>
      </c>
      <c r="N61" s="764" t="str">
        <f>IF(B61="","",RIGHT("00"&amp;【多店舗用】記入シート3!U61,2)&amp;【多店舗用】記入シート3!V61&amp;RIGHT("00"&amp;【多店舗用】記入シート3!W61,2)&amp;【多店舗用】記入シート3!X61&amp;RIGHT("00"&amp;【多店舗用】記入シート3!Y61,2)&amp;【多店舗用】記入シート3!Z61&amp;RIGHT("00"&amp;【多店舗用】記入シート3!AA61,2))</f>
        <v/>
      </c>
      <c r="O61" s="764" t="str">
        <f>IF(B61="","",IF(【多店舗用】記入シート3!AB61="●",【多店舗用】記入シート3!AB$8,"")&amp;IF(【多店舗用】記入シート3!AC61="●",【多店舗用】記入シート3!AC$8,"")&amp;IF(【多店舗用】記入シート3!AD61="●",【多店舗用】記入シート3!AD$8,"")&amp;IF(【多店舗用】記入シート3!AE61="●",【多店舗用】記入シート3!AE$8,"")&amp;IF(【多店舗用】記入シート3!AF61="●",【多店舗用】記入シート3!AF$8,"")&amp;IF(【多店舗用】記入シート3!AG61="●",【多店舗用】記入シート3!AG$8,"")&amp;IF(【多店舗用】記入シート3!AH61="●",【多店舗用】記入シート3!AH$8,"")&amp;IF(【多店舗用】記入シート3!AI61="●",【多店舗用】記入シート3!AI$8,""))</f>
        <v/>
      </c>
      <c r="P61" s="764" t="str">
        <f>IF(【多店舗用】記入シート3!AJ61="","",【多店舗用】記入シート3!AJ61)</f>
        <v/>
      </c>
      <c r="Q61" s="764" t="str">
        <f>IF(【多店舗用】記入シート3!AK61="","",【多店舗用】記入シート3!AK61)</f>
        <v/>
      </c>
      <c r="R61" s="766" t="str">
        <f>IF(【多店舗用】記入シート3!AL61="","",【多店舗用】記入シート3!AL61)</f>
        <v/>
      </c>
      <c r="S61" s="766" t="str">
        <f>IF(【多店舗用】記入シート3!AM61="","",【多店舗用】記入シート3!AM61)</f>
        <v/>
      </c>
      <c r="T61" s="766" t="str">
        <f>IF(【多店舗用】記入シート3!AN61="","",【多店舗用】記入シート3!AN61)</f>
        <v/>
      </c>
      <c r="U61" s="766" t="str">
        <f>IF(【多店舗用】記入シート3!AO61="","",【多店舗用】記入シート3!AO61)</f>
        <v/>
      </c>
      <c r="V61" s="764" t="str">
        <f>IF(【多店舗用】記入シート3!AP61="","",【多店舗用】記入シート3!AP61)</f>
        <v/>
      </c>
      <c r="W61" s="764" t="str">
        <f>IF(【多店舗用】記入シート3!AQ61="","",【多店舗用】記入シート3!AQ61)</f>
        <v/>
      </c>
      <c r="X61" s="764" t="str">
        <f>IF(【多店舗用】記入シート3!AR61="","",【多店舗用】記入シート3!AR61)</f>
        <v/>
      </c>
      <c r="Y61" s="764" t="str">
        <f>IF(【多店舗用】記入シート3!AS61="","",【多店舗用】記入シート3!AS61)</f>
        <v/>
      </c>
      <c r="Z61" s="767" t="str">
        <f>IF(【多店舗用】記入シート3!AT61="","",【多店舗用】記入シート3!AT61)</f>
        <v/>
      </c>
      <c r="AA61" s="767" t="str">
        <f>IF(【多店舗用】記入シート3!AU61="","",【多店舗用】記入シート3!AU61)</f>
        <v/>
      </c>
      <c r="AB61" s="764" t="str">
        <f>IF(B61="","",T(SUBSTITUTE(SUBSTITUTE(【多店舗用】記入シート3!AV61,"　","")," ",""))&amp;"　"&amp;T(SUBSTITUTE(SUBSTITUTE(【多店舗用】記入シート3!AW61,"　","")," ","")))</f>
        <v/>
      </c>
      <c r="AC61" s="764" t="str">
        <f>IF(B61="","",ASC(SUBSTITUTE(SUBSTITUTE(SUBSTITUTE(SUBSTITUTE(【多店舗用】記入シート3!AX61,"　","")," ",""),"ヴ","ウﾞ"),"・",""))&amp;" "&amp;ASC(SUBSTITUTE(SUBSTITUTE(SUBSTITUTE(SUBSTITUTE(【多店舗用】記入シート3!AY61,"　","")," ",""),"ヴ","ウﾞ"),"・","")))</f>
        <v/>
      </c>
      <c r="AD61" s="764" t="str">
        <f>IF(【多店舗用】記入シート3!AZ61="","",【多店舗用】記入シート3!AZ61)</f>
        <v/>
      </c>
      <c r="AE61" s="764" t="str">
        <f>IF(【多店舗用】記入シート3!BA61="","",【多店舗用】記入シート3!BA61)</f>
        <v/>
      </c>
      <c r="AF61" s="764" t="str">
        <f>IF(B61="","",T(SUBSTITUTE(SUBSTITUTE(【多店舗用】記入シート3!BB61,"　","")," ",""))&amp;"　"&amp;T(SUBSTITUTE(SUBSTITUTE(【多店舗用】記入シート3!BC61,"　","")," ","")))</f>
        <v/>
      </c>
      <c r="AG61" s="764" t="str">
        <f>IF(B61="","",ASC(SUBSTITUTE(SUBSTITUTE(SUBSTITUTE(SUBSTITUTE(【多店舗用】記入シート3!BD61,"　","")," ",""),"ヴ","ウﾞ"),"・",""))&amp;" "&amp;ASC(SUBSTITUTE(SUBSTITUTE(SUBSTITUTE(SUBSTITUTE(【多店舗用】記入シート3!BE61,"　","")," ",""),"ヴ","ウﾞ"),"・","")))</f>
        <v/>
      </c>
      <c r="AH61" s="764" t="str">
        <f>IF(【多店舗用】記入シート3!BF61="","",【多店舗用】記入シート3!BF61)</f>
        <v/>
      </c>
      <c r="AI61" s="764" t="str">
        <f>IF(【多店舗用】記入シート3!BG61="","",【多店舗用】記入シート3!BG61)</f>
        <v/>
      </c>
      <c r="AJ61" s="764" t="str">
        <f>IF(【多店舗用】記入シート3!BH61="","",【多店舗用】記入シート3!BH61)</f>
        <v/>
      </c>
      <c r="AK61" s="764" t="str">
        <f>IF(【多店舗用】記入シート3!BI61="","",【多店舗用】記入シート3!BI61)</f>
        <v/>
      </c>
      <c r="AL61" s="764" t="str">
        <f>IF(【多店舗用】記入シート3!BJ61="","",【多店舗用】記入シート3!BJ61)</f>
        <v/>
      </c>
      <c r="AM61" s="768" t="str">
        <f>IF(【多店舗用】記入シート3!BK61="","",【多店舗用】記入シート3!BK61)</f>
        <v/>
      </c>
      <c r="AN61" s="768" t="str">
        <f>IF(【多店舗用】記入シート3!BL61="","",【多店舗用】記入シート3!BL61)</f>
        <v/>
      </c>
      <c r="AO61" s="764" t="str">
        <f>IF(【多店舗用】記入シート3!BM61="","",【多店舗用】記入シート3!BM61)</f>
        <v/>
      </c>
      <c r="AP61" s="768" t="str">
        <f>IF(【多店舗用】記入シート3!BN61="","",【多店舗用】記入シート3!BN61)</f>
        <v/>
      </c>
      <c r="AQ61" s="764" t="str">
        <f>IF(【多店舗用】記入シート3!BO61="","",【多店舗用】記入シート3!BO61)</f>
        <v/>
      </c>
      <c r="AR61" s="764" t="str">
        <f>IF(【多店舗用】記入シート3!BP61="","",【多店舗用】記入シート3!BP61)</f>
        <v/>
      </c>
    </row>
    <row r="62" spans="1:44" ht="15" customHeight="1">
      <c r="A62" s="764">
        <v>54</v>
      </c>
      <c r="B62" s="764" t="str">
        <f>IF(【多店舗用】記入シート3!B62="","",DBCS(【多店舗用】記入シート3!B62))</f>
        <v/>
      </c>
      <c r="C62" s="764" t="str">
        <f>IF(【多店舗用】記入シート3!C62="","",DBCS(【多店舗用】記入シート3!C62))</f>
        <v/>
      </c>
      <c r="D62" s="764" t="str">
        <f>IF(【多店舗用】記入シート3!D62="","",ASC(【多店舗用】記入シート3!D62))</f>
        <v/>
      </c>
      <c r="E62" s="765" t="str">
        <f>IF(【多店舗用】記入シート3!E62="","",【多店舗用】記入シート3!E62)</f>
        <v/>
      </c>
      <c r="F62" s="764" t="str">
        <f>IF(【多店舗用】記入シート3!F62="","",【多店舗用】記入シート3!F62)</f>
        <v/>
      </c>
      <c r="G62" s="765" t="str">
        <f>IF(【多店舗用】記入シート3!G62="","",【多店舗用】記入シート3!G62)</f>
        <v/>
      </c>
      <c r="H62" s="764" t="str">
        <f>IF(【多店舗用】記入シート3!H62="","",SUBSTITUTE(SUBSTITUTE(SUBSTITUTE(SUBSTITUTE(SUBSTITUTE(ASC(【多店舗用】記入シート3!H62),"～","-"),"－","-"),"―","-"),"　","")," ",""))</f>
        <v/>
      </c>
      <c r="I62" s="764" t="str">
        <f>IF(B62="","",MID(T(【多店舗用】記入シート3!I62),4,LEN(T(【多店舗用】記入シート3!I62))-3)&amp;"　"&amp;SUBSTITUTE(SUBSTITUTE(SUBSTITUTE(SUBSTITUTE(T(【多店舗用】記入シート3!J62),"　","")," ",""),"―","ー"),"－","‐")&amp;"　"&amp;SUBSTITUTE(SUBSTITUTE(SUBSTITUTE(SUBSTITUTE(T(【多店舗用】記入シート3!K62),"　","")," ",""),"―","ー"),"－","‐")&amp;"　"&amp;SUBSTITUTE(SUBSTITUTE(SUBSTITUTE(SUBSTITUTE(T(【多店舗用】記入シート3!L62),"　","")," ",""),"―","ー"),"－","‐")&amp;IF(【多店舗用】記入シート3!M62="","","　"&amp;SUBSTITUTE(SUBSTITUTE(SUBSTITUTE(SUBSTITUTE(T(【多店舗用】記入シート3!M62),"　","")," ",""),"―","ー"),"－","‐")))</f>
        <v/>
      </c>
      <c r="J62" s="764" t="str">
        <f>IF(B62="","",ASC(【多店舗用】記入シート3!N62)&amp;" "&amp;ASC(SUBSTITUTE(SUBSTITUTE(SUBSTITUTE(SUBSTITUTE(SUBSTITUTE(【多店舗用】記入シート3!O62,"　","")," ",""),"ヴ","ウﾞ"),"・",""),"－","‐"))&amp;" "&amp;ASC(SUBSTITUTE(SUBSTITUTE(SUBSTITUTE(SUBSTITUTE(SUBSTITUTE(【多店舗用】記入シート3!P62,"　","")," ",""),"ヴ","ウﾞ"),"・",""),"－","‐"))&amp;IF(【多店舗用】記入シート3!Q62="",""," "&amp;ASC(SUBSTITUTE(SUBSTITUTE(SUBSTITUTE(SUBSTITUTE(SUBSTITUTE(【多店舗用】記入シート3!Q62,"　","")," ",""),"ヴ","ウﾞ"),"・",""),"－","‐"))))</f>
        <v/>
      </c>
      <c r="K62" s="764" t="str">
        <f>IF(【多店舗用】記入シート3!R62="","",【多店舗用】記入シート3!R62)</f>
        <v/>
      </c>
      <c r="L62" s="764" t="str">
        <f>IF(【多店舗用】記入シート3!S62="","",SUBSTITUTE(SUBSTITUTE(SUBSTITUTE(SUBSTITUTE(SUBSTITUTE(ASC(【多店舗用】記入シート3!S62),"～","-"),"－","-"),"―","-"),"　","")," ",""))</f>
        <v/>
      </c>
      <c r="M62" s="764" t="str">
        <f>IF(【多店舗用】記入シート3!T62="","",ASC(【多店舗用】記入シート3!T62))</f>
        <v/>
      </c>
      <c r="N62" s="764" t="str">
        <f>IF(B62="","",RIGHT("00"&amp;【多店舗用】記入シート3!U62,2)&amp;【多店舗用】記入シート3!V62&amp;RIGHT("00"&amp;【多店舗用】記入シート3!W62,2)&amp;【多店舗用】記入シート3!X62&amp;RIGHT("00"&amp;【多店舗用】記入シート3!Y62,2)&amp;【多店舗用】記入シート3!Z62&amp;RIGHT("00"&amp;【多店舗用】記入シート3!AA62,2))</f>
        <v/>
      </c>
      <c r="O62" s="764" t="str">
        <f>IF(B62="","",IF(【多店舗用】記入シート3!AB62="●",【多店舗用】記入シート3!AB$8,"")&amp;IF(【多店舗用】記入シート3!AC62="●",【多店舗用】記入シート3!AC$8,"")&amp;IF(【多店舗用】記入シート3!AD62="●",【多店舗用】記入シート3!AD$8,"")&amp;IF(【多店舗用】記入シート3!AE62="●",【多店舗用】記入シート3!AE$8,"")&amp;IF(【多店舗用】記入シート3!AF62="●",【多店舗用】記入シート3!AF$8,"")&amp;IF(【多店舗用】記入シート3!AG62="●",【多店舗用】記入シート3!AG$8,"")&amp;IF(【多店舗用】記入シート3!AH62="●",【多店舗用】記入シート3!AH$8,"")&amp;IF(【多店舗用】記入シート3!AI62="●",【多店舗用】記入シート3!AI$8,""))</f>
        <v/>
      </c>
      <c r="P62" s="764" t="str">
        <f>IF(【多店舗用】記入シート3!AJ62="","",【多店舗用】記入シート3!AJ62)</f>
        <v/>
      </c>
      <c r="Q62" s="764" t="str">
        <f>IF(【多店舗用】記入シート3!AK62="","",【多店舗用】記入シート3!AK62)</f>
        <v/>
      </c>
      <c r="R62" s="766" t="str">
        <f>IF(【多店舗用】記入シート3!AL62="","",【多店舗用】記入シート3!AL62)</f>
        <v/>
      </c>
      <c r="S62" s="766" t="str">
        <f>IF(【多店舗用】記入シート3!AM62="","",【多店舗用】記入シート3!AM62)</f>
        <v/>
      </c>
      <c r="T62" s="766" t="str">
        <f>IF(【多店舗用】記入シート3!AN62="","",【多店舗用】記入シート3!AN62)</f>
        <v/>
      </c>
      <c r="U62" s="766" t="str">
        <f>IF(【多店舗用】記入シート3!AO62="","",【多店舗用】記入シート3!AO62)</f>
        <v/>
      </c>
      <c r="V62" s="764" t="str">
        <f>IF(【多店舗用】記入シート3!AP62="","",【多店舗用】記入シート3!AP62)</f>
        <v/>
      </c>
      <c r="W62" s="764" t="str">
        <f>IF(【多店舗用】記入シート3!AQ62="","",【多店舗用】記入シート3!AQ62)</f>
        <v/>
      </c>
      <c r="X62" s="764" t="str">
        <f>IF(【多店舗用】記入シート3!AR62="","",【多店舗用】記入シート3!AR62)</f>
        <v/>
      </c>
      <c r="Y62" s="764" t="str">
        <f>IF(【多店舗用】記入シート3!AS62="","",【多店舗用】記入シート3!AS62)</f>
        <v/>
      </c>
      <c r="Z62" s="767" t="str">
        <f>IF(【多店舗用】記入シート3!AT62="","",【多店舗用】記入シート3!AT62)</f>
        <v/>
      </c>
      <c r="AA62" s="767" t="str">
        <f>IF(【多店舗用】記入シート3!AU62="","",【多店舗用】記入シート3!AU62)</f>
        <v/>
      </c>
      <c r="AB62" s="764" t="str">
        <f>IF(B62="","",T(SUBSTITUTE(SUBSTITUTE(【多店舗用】記入シート3!AV62,"　","")," ",""))&amp;"　"&amp;T(SUBSTITUTE(SUBSTITUTE(【多店舗用】記入シート3!AW62,"　","")," ","")))</f>
        <v/>
      </c>
      <c r="AC62" s="764" t="str">
        <f>IF(B62="","",ASC(SUBSTITUTE(SUBSTITUTE(SUBSTITUTE(SUBSTITUTE(【多店舗用】記入シート3!AX62,"　","")," ",""),"ヴ","ウﾞ"),"・",""))&amp;" "&amp;ASC(SUBSTITUTE(SUBSTITUTE(SUBSTITUTE(SUBSTITUTE(【多店舗用】記入シート3!AY62,"　","")," ",""),"ヴ","ウﾞ"),"・","")))</f>
        <v/>
      </c>
      <c r="AD62" s="764" t="str">
        <f>IF(【多店舗用】記入シート3!AZ62="","",【多店舗用】記入シート3!AZ62)</f>
        <v/>
      </c>
      <c r="AE62" s="764" t="str">
        <f>IF(【多店舗用】記入シート3!BA62="","",【多店舗用】記入シート3!BA62)</f>
        <v/>
      </c>
      <c r="AF62" s="764" t="str">
        <f>IF(B62="","",T(SUBSTITUTE(SUBSTITUTE(【多店舗用】記入シート3!BB62,"　","")," ",""))&amp;"　"&amp;T(SUBSTITUTE(SUBSTITUTE(【多店舗用】記入シート3!BC62,"　","")," ","")))</f>
        <v/>
      </c>
      <c r="AG62" s="764" t="str">
        <f>IF(B62="","",ASC(SUBSTITUTE(SUBSTITUTE(SUBSTITUTE(SUBSTITUTE(【多店舗用】記入シート3!BD62,"　","")," ",""),"ヴ","ウﾞ"),"・",""))&amp;" "&amp;ASC(SUBSTITUTE(SUBSTITUTE(SUBSTITUTE(SUBSTITUTE(【多店舗用】記入シート3!BE62,"　","")," ",""),"ヴ","ウﾞ"),"・","")))</f>
        <v/>
      </c>
      <c r="AH62" s="764" t="str">
        <f>IF(【多店舗用】記入シート3!BF62="","",【多店舗用】記入シート3!BF62)</f>
        <v/>
      </c>
      <c r="AI62" s="764" t="str">
        <f>IF(【多店舗用】記入シート3!BG62="","",【多店舗用】記入シート3!BG62)</f>
        <v/>
      </c>
      <c r="AJ62" s="764" t="str">
        <f>IF(【多店舗用】記入シート3!BH62="","",【多店舗用】記入シート3!BH62)</f>
        <v/>
      </c>
      <c r="AK62" s="764" t="str">
        <f>IF(【多店舗用】記入シート3!BI62="","",【多店舗用】記入シート3!BI62)</f>
        <v/>
      </c>
      <c r="AL62" s="764" t="str">
        <f>IF(【多店舗用】記入シート3!BJ62="","",【多店舗用】記入シート3!BJ62)</f>
        <v/>
      </c>
      <c r="AM62" s="768" t="str">
        <f>IF(【多店舗用】記入シート3!BK62="","",【多店舗用】記入シート3!BK62)</f>
        <v/>
      </c>
      <c r="AN62" s="768" t="str">
        <f>IF(【多店舗用】記入シート3!BL62="","",【多店舗用】記入シート3!BL62)</f>
        <v/>
      </c>
      <c r="AO62" s="764" t="str">
        <f>IF(【多店舗用】記入シート3!BM62="","",【多店舗用】記入シート3!BM62)</f>
        <v/>
      </c>
      <c r="AP62" s="768" t="str">
        <f>IF(【多店舗用】記入シート3!BN62="","",【多店舗用】記入シート3!BN62)</f>
        <v/>
      </c>
      <c r="AQ62" s="764" t="str">
        <f>IF(【多店舗用】記入シート3!BO62="","",【多店舗用】記入シート3!BO62)</f>
        <v/>
      </c>
      <c r="AR62" s="764" t="str">
        <f>IF(【多店舗用】記入シート3!BP62="","",【多店舗用】記入シート3!BP62)</f>
        <v/>
      </c>
    </row>
    <row r="63" spans="1:44" ht="15" customHeight="1">
      <c r="A63" s="764">
        <v>55</v>
      </c>
      <c r="B63" s="764" t="str">
        <f>IF(【多店舗用】記入シート3!B63="","",DBCS(【多店舗用】記入シート3!B63))</f>
        <v/>
      </c>
      <c r="C63" s="764" t="str">
        <f>IF(【多店舗用】記入シート3!C63="","",DBCS(【多店舗用】記入シート3!C63))</f>
        <v/>
      </c>
      <c r="D63" s="764" t="str">
        <f>IF(【多店舗用】記入シート3!D63="","",ASC(【多店舗用】記入シート3!D63))</f>
        <v/>
      </c>
      <c r="E63" s="765" t="str">
        <f>IF(【多店舗用】記入シート3!E63="","",【多店舗用】記入シート3!E63)</f>
        <v/>
      </c>
      <c r="F63" s="764" t="str">
        <f>IF(【多店舗用】記入シート3!F63="","",【多店舗用】記入シート3!F63)</f>
        <v/>
      </c>
      <c r="G63" s="765" t="str">
        <f>IF(【多店舗用】記入シート3!G63="","",【多店舗用】記入シート3!G63)</f>
        <v/>
      </c>
      <c r="H63" s="764" t="str">
        <f>IF(【多店舗用】記入シート3!H63="","",SUBSTITUTE(SUBSTITUTE(SUBSTITUTE(SUBSTITUTE(SUBSTITUTE(ASC(【多店舗用】記入シート3!H63),"～","-"),"－","-"),"―","-"),"　","")," ",""))</f>
        <v/>
      </c>
      <c r="I63" s="764" t="str">
        <f>IF(B63="","",MID(T(【多店舗用】記入シート3!I63),4,LEN(T(【多店舗用】記入シート3!I63))-3)&amp;"　"&amp;SUBSTITUTE(SUBSTITUTE(SUBSTITUTE(SUBSTITUTE(T(【多店舗用】記入シート3!J63),"　","")," ",""),"―","ー"),"－","‐")&amp;"　"&amp;SUBSTITUTE(SUBSTITUTE(SUBSTITUTE(SUBSTITUTE(T(【多店舗用】記入シート3!K63),"　","")," ",""),"―","ー"),"－","‐")&amp;"　"&amp;SUBSTITUTE(SUBSTITUTE(SUBSTITUTE(SUBSTITUTE(T(【多店舗用】記入シート3!L63),"　","")," ",""),"―","ー"),"－","‐")&amp;IF(【多店舗用】記入シート3!M63="","","　"&amp;SUBSTITUTE(SUBSTITUTE(SUBSTITUTE(SUBSTITUTE(T(【多店舗用】記入シート3!M63),"　","")," ",""),"―","ー"),"－","‐")))</f>
        <v/>
      </c>
      <c r="J63" s="764" t="str">
        <f>IF(B63="","",ASC(【多店舗用】記入シート3!N63)&amp;" "&amp;ASC(SUBSTITUTE(SUBSTITUTE(SUBSTITUTE(SUBSTITUTE(SUBSTITUTE(【多店舗用】記入シート3!O63,"　","")," ",""),"ヴ","ウﾞ"),"・",""),"－","‐"))&amp;" "&amp;ASC(SUBSTITUTE(SUBSTITUTE(SUBSTITUTE(SUBSTITUTE(SUBSTITUTE(【多店舗用】記入シート3!P63,"　","")," ",""),"ヴ","ウﾞ"),"・",""),"－","‐"))&amp;IF(【多店舗用】記入シート3!Q63="",""," "&amp;ASC(SUBSTITUTE(SUBSTITUTE(SUBSTITUTE(SUBSTITUTE(SUBSTITUTE(【多店舗用】記入シート3!Q63,"　","")," ",""),"ヴ","ウﾞ"),"・",""),"－","‐"))))</f>
        <v/>
      </c>
      <c r="K63" s="764" t="str">
        <f>IF(【多店舗用】記入シート3!R63="","",【多店舗用】記入シート3!R63)</f>
        <v/>
      </c>
      <c r="L63" s="764" t="str">
        <f>IF(【多店舗用】記入シート3!S63="","",SUBSTITUTE(SUBSTITUTE(SUBSTITUTE(SUBSTITUTE(SUBSTITUTE(ASC(【多店舗用】記入シート3!S63),"～","-"),"－","-"),"―","-"),"　","")," ",""))</f>
        <v/>
      </c>
      <c r="M63" s="764" t="str">
        <f>IF(【多店舗用】記入シート3!T63="","",ASC(【多店舗用】記入シート3!T63))</f>
        <v/>
      </c>
      <c r="N63" s="764" t="str">
        <f>IF(B63="","",RIGHT("00"&amp;【多店舗用】記入シート3!U63,2)&amp;【多店舗用】記入シート3!V63&amp;RIGHT("00"&amp;【多店舗用】記入シート3!W63,2)&amp;【多店舗用】記入シート3!X63&amp;RIGHT("00"&amp;【多店舗用】記入シート3!Y63,2)&amp;【多店舗用】記入シート3!Z63&amp;RIGHT("00"&amp;【多店舗用】記入シート3!AA63,2))</f>
        <v/>
      </c>
      <c r="O63" s="764" t="str">
        <f>IF(B63="","",IF(【多店舗用】記入シート3!AB63="●",【多店舗用】記入シート3!AB$8,"")&amp;IF(【多店舗用】記入シート3!AC63="●",【多店舗用】記入シート3!AC$8,"")&amp;IF(【多店舗用】記入シート3!AD63="●",【多店舗用】記入シート3!AD$8,"")&amp;IF(【多店舗用】記入シート3!AE63="●",【多店舗用】記入シート3!AE$8,"")&amp;IF(【多店舗用】記入シート3!AF63="●",【多店舗用】記入シート3!AF$8,"")&amp;IF(【多店舗用】記入シート3!AG63="●",【多店舗用】記入シート3!AG$8,"")&amp;IF(【多店舗用】記入シート3!AH63="●",【多店舗用】記入シート3!AH$8,"")&amp;IF(【多店舗用】記入シート3!AI63="●",【多店舗用】記入シート3!AI$8,""))</f>
        <v/>
      </c>
      <c r="P63" s="764" t="str">
        <f>IF(【多店舗用】記入シート3!AJ63="","",【多店舗用】記入シート3!AJ63)</f>
        <v/>
      </c>
      <c r="Q63" s="764" t="str">
        <f>IF(【多店舗用】記入シート3!AK63="","",【多店舗用】記入シート3!AK63)</f>
        <v/>
      </c>
      <c r="R63" s="766" t="str">
        <f>IF(【多店舗用】記入シート3!AL63="","",【多店舗用】記入シート3!AL63)</f>
        <v/>
      </c>
      <c r="S63" s="766" t="str">
        <f>IF(【多店舗用】記入シート3!AM63="","",【多店舗用】記入シート3!AM63)</f>
        <v/>
      </c>
      <c r="T63" s="766" t="str">
        <f>IF(【多店舗用】記入シート3!AN63="","",【多店舗用】記入シート3!AN63)</f>
        <v/>
      </c>
      <c r="U63" s="766" t="str">
        <f>IF(【多店舗用】記入シート3!AO63="","",【多店舗用】記入シート3!AO63)</f>
        <v/>
      </c>
      <c r="V63" s="764" t="str">
        <f>IF(【多店舗用】記入シート3!AP63="","",【多店舗用】記入シート3!AP63)</f>
        <v/>
      </c>
      <c r="W63" s="764" t="str">
        <f>IF(【多店舗用】記入シート3!AQ63="","",【多店舗用】記入シート3!AQ63)</f>
        <v/>
      </c>
      <c r="X63" s="764" t="str">
        <f>IF(【多店舗用】記入シート3!AR63="","",【多店舗用】記入シート3!AR63)</f>
        <v/>
      </c>
      <c r="Y63" s="764" t="str">
        <f>IF(【多店舗用】記入シート3!AS63="","",【多店舗用】記入シート3!AS63)</f>
        <v/>
      </c>
      <c r="Z63" s="767" t="str">
        <f>IF(【多店舗用】記入シート3!AT63="","",【多店舗用】記入シート3!AT63)</f>
        <v/>
      </c>
      <c r="AA63" s="767" t="str">
        <f>IF(【多店舗用】記入シート3!AU63="","",【多店舗用】記入シート3!AU63)</f>
        <v/>
      </c>
      <c r="AB63" s="764" t="str">
        <f>IF(B63="","",T(SUBSTITUTE(SUBSTITUTE(【多店舗用】記入シート3!AV63,"　","")," ",""))&amp;"　"&amp;T(SUBSTITUTE(SUBSTITUTE(【多店舗用】記入シート3!AW63,"　","")," ","")))</f>
        <v/>
      </c>
      <c r="AC63" s="764" t="str">
        <f>IF(B63="","",ASC(SUBSTITUTE(SUBSTITUTE(SUBSTITUTE(SUBSTITUTE(【多店舗用】記入シート3!AX63,"　","")," ",""),"ヴ","ウﾞ"),"・",""))&amp;" "&amp;ASC(SUBSTITUTE(SUBSTITUTE(SUBSTITUTE(SUBSTITUTE(【多店舗用】記入シート3!AY63,"　","")," ",""),"ヴ","ウﾞ"),"・","")))</f>
        <v/>
      </c>
      <c r="AD63" s="764" t="str">
        <f>IF(【多店舗用】記入シート3!AZ63="","",【多店舗用】記入シート3!AZ63)</f>
        <v/>
      </c>
      <c r="AE63" s="764" t="str">
        <f>IF(【多店舗用】記入シート3!BA63="","",【多店舗用】記入シート3!BA63)</f>
        <v/>
      </c>
      <c r="AF63" s="764" t="str">
        <f>IF(B63="","",T(SUBSTITUTE(SUBSTITUTE(【多店舗用】記入シート3!BB63,"　","")," ",""))&amp;"　"&amp;T(SUBSTITUTE(SUBSTITUTE(【多店舗用】記入シート3!BC63,"　","")," ","")))</f>
        <v/>
      </c>
      <c r="AG63" s="764" t="str">
        <f>IF(B63="","",ASC(SUBSTITUTE(SUBSTITUTE(SUBSTITUTE(SUBSTITUTE(【多店舗用】記入シート3!BD63,"　","")," ",""),"ヴ","ウﾞ"),"・",""))&amp;" "&amp;ASC(SUBSTITUTE(SUBSTITUTE(SUBSTITUTE(SUBSTITUTE(【多店舗用】記入シート3!BE63,"　","")," ",""),"ヴ","ウﾞ"),"・","")))</f>
        <v/>
      </c>
      <c r="AH63" s="764" t="str">
        <f>IF(【多店舗用】記入シート3!BF63="","",【多店舗用】記入シート3!BF63)</f>
        <v/>
      </c>
      <c r="AI63" s="764" t="str">
        <f>IF(【多店舗用】記入シート3!BG63="","",【多店舗用】記入シート3!BG63)</f>
        <v/>
      </c>
      <c r="AJ63" s="764" t="str">
        <f>IF(【多店舗用】記入シート3!BH63="","",【多店舗用】記入シート3!BH63)</f>
        <v/>
      </c>
      <c r="AK63" s="764" t="str">
        <f>IF(【多店舗用】記入シート3!BI63="","",【多店舗用】記入シート3!BI63)</f>
        <v/>
      </c>
      <c r="AL63" s="764" t="str">
        <f>IF(【多店舗用】記入シート3!BJ63="","",【多店舗用】記入シート3!BJ63)</f>
        <v/>
      </c>
      <c r="AM63" s="768" t="str">
        <f>IF(【多店舗用】記入シート3!BK63="","",【多店舗用】記入シート3!BK63)</f>
        <v/>
      </c>
      <c r="AN63" s="768" t="str">
        <f>IF(【多店舗用】記入シート3!BL63="","",【多店舗用】記入シート3!BL63)</f>
        <v/>
      </c>
      <c r="AO63" s="764" t="str">
        <f>IF(【多店舗用】記入シート3!BM63="","",【多店舗用】記入シート3!BM63)</f>
        <v/>
      </c>
      <c r="AP63" s="768" t="str">
        <f>IF(【多店舗用】記入シート3!BN63="","",【多店舗用】記入シート3!BN63)</f>
        <v/>
      </c>
      <c r="AQ63" s="764" t="str">
        <f>IF(【多店舗用】記入シート3!BO63="","",【多店舗用】記入シート3!BO63)</f>
        <v/>
      </c>
      <c r="AR63" s="764" t="str">
        <f>IF(【多店舗用】記入シート3!BP63="","",【多店舗用】記入シート3!BP63)</f>
        <v/>
      </c>
    </row>
    <row r="64" spans="1:44" ht="15" customHeight="1">
      <c r="A64" s="764">
        <v>56</v>
      </c>
      <c r="B64" s="764" t="str">
        <f>IF(【多店舗用】記入シート3!B64="","",DBCS(【多店舗用】記入シート3!B64))</f>
        <v/>
      </c>
      <c r="C64" s="764" t="str">
        <f>IF(【多店舗用】記入シート3!C64="","",DBCS(【多店舗用】記入シート3!C64))</f>
        <v/>
      </c>
      <c r="D64" s="764" t="str">
        <f>IF(【多店舗用】記入シート3!D64="","",ASC(【多店舗用】記入シート3!D64))</f>
        <v/>
      </c>
      <c r="E64" s="765" t="str">
        <f>IF(【多店舗用】記入シート3!E64="","",【多店舗用】記入シート3!E64)</f>
        <v/>
      </c>
      <c r="F64" s="764" t="str">
        <f>IF(【多店舗用】記入シート3!F64="","",【多店舗用】記入シート3!F64)</f>
        <v/>
      </c>
      <c r="G64" s="765" t="str">
        <f>IF(【多店舗用】記入シート3!G64="","",【多店舗用】記入シート3!G64)</f>
        <v/>
      </c>
      <c r="H64" s="764" t="str">
        <f>IF(【多店舗用】記入シート3!H64="","",SUBSTITUTE(SUBSTITUTE(SUBSTITUTE(SUBSTITUTE(SUBSTITUTE(ASC(【多店舗用】記入シート3!H64),"～","-"),"－","-"),"―","-"),"　","")," ",""))</f>
        <v/>
      </c>
      <c r="I64" s="764" t="str">
        <f>IF(B64="","",MID(T(【多店舗用】記入シート3!I64),4,LEN(T(【多店舗用】記入シート3!I64))-3)&amp;"　"&amp;SUBSTITUTE(SUBSTITUTE(SUBSTITUTE(SUBSTITUTE(T(【多店舗用】記入シート3!J64),"　","")," ",""),"―","ー"),"－","‐")&amp;"　"&amp;SUBSTITUTE(SUBSTITUTE(SUBSTITUTE(SUBSTITUTE(T(【多店舗用】記入シート3!K64),"　","")," ",""),"―","ー"),"－","‐")&amp;"　"&amp;SUBSTITUTE(SUBSTITUTE(SUBSTITUTE(SUBSTITUTE(T(【多店舗用】記入シート3!L64),"　","")," ",""),"―","ー"),"－","‐")&amp;IF(【多店舗用】記入シート3!M64="","","　"&amp;SUBSTITUTE(SUBSTITUTE(SUBSTITUTE(SUBSTITUTE(T(【多店舗用】記入シート3!M64),"　","")," ",""),"―","ー"),"－","‐")))</f>
        <v/>
      </c>
      <c r="J64" s="764" t="str">
        <f>IF(B64="","",ASC(【多店舗用】記入シート3!N64)&amp;" "&amp;ASC(SUBSTITUTE(SUBSTITUTE(SUBSTITUTE(SUBSTITUTE(SUBSTITUTE(【多店舗用】記入シート3!O64,"　","")," ",""),"ヴ","ウﾞ"),"・",""),"－","‐"))&amp;" "&amp;ASC(SUBSTITUTE(SUBSTITUTE(SUBSTITUTE(SUBSTITUTE(SUBSTITUTE(【多店舗用】記入シート3!P64,"　","")," ",""),"ヴ","ウﾞ"),"・",""),"－","‐"))&amp;IF(【多店舗用】記入シート3!Q64="",""," "&amp;ASC(SUBSTITUTE(SUBSTITUTE(SUBSTITUTE(SUBSTITUTE(SUBSTITUTE(【多店舗用】記入シート3!Q64,"　","")," ",""),"ヴ","ウﾞ"),"・",""),"－","‐"))))</f>
        <v/>
      </c>
      <c r="K64" s="764" t="str">
        <f>IF(【多店舗用】記入シート3!R64="","",【多店舗用】記入シート3!R64)</f>
        <v/>
      </c>
      <c r="L64" s="764" t="str">
        <f>IF(【多店舗用】記入シート3!S64="","",SUBSTITUTE(SUBSTITUTE(SUBSTITUTE(SUBSTITUTE(SUBSTITUTE(ASC(【多店舗用】記入シート3!S64),"～","-"),"－","-"),"―","-"),"　","")," ",""))</f>
        <v/>
      </c>
      <c r="M64" s="764" t="str">
        <f>IF(【多店舗用】記入シート3!T64="","",ASC(【多店舗用】記入シート3!T64))</f>
        <v/>
      </c>
      <c r="N64" s="764" t="str">
        <f>IF(B64="","",RIGHT("00"&amp;【多店舗用】記入シート3!U64,2)&amp;【多店舗用】記入シート3!V64&amp;RIGHT("00"&amp;【多店舗用】記入シート3!W64,2)&amp;【多店舗用】記入シート3!X64&amp;RIGHT("00"&amp;【多店舗用】記入シート3!Y64,2)&amp;【多店舗用】記入シート3!Z64&amp;RIGHT("00"&amp;【多店舗用】記入シート3!AA64,2))</f>
        <v/>
      </c>
      <c r="O64" s="764" t="str">
        <f>IF(B64="","",IF(【多店舗用】記入シート3!AB64="●",【多店舗用】記入シート3!AB$8,"")&amp;IF(【多店舗用】記入シート3!AC64="●",【多店舗用】記入シート3!AC$8,"")&amp;IF(【多店舗用】記入シート3!AD64="●",【多店舗用】記入シート3!AD$8,"")&amp;IF(【多店舗用】記入シート3!AE64="●",【多店舗用】記入シート3!AE$8,"")&amp;IF(【多店舗用】記入シート3!AF64="●",【多店舗用】記入シート3!AF$8,"")&amp;IF(【多店舗用】記入シート3!AG64="●",【多店舗用】記入シート3!AG$8,"")&amp;IF(【多店舗用】記入シート3!AH64="●",【多店舗用】記入シート3!AH$8,"")&amp;IF(【多店舗用】記入シート3!AI64="●",【多店舗用】記入シート3!AI$8,""))</f>
        <v/>
      </c>
      <c r="P64" s="764" t="str">
        <f>IF(【多店舗用】記入シート3!AJ64="","",【多店舗用】記入シート3!AJ64)</f>
        <v/>
      </c>
      <c r="Q64" s="764" t="str">
        <f>IF(【多店舗用】記入シート3!AK64="","",【多店舗用】記入シート3!AK64)</f>
        <v/>
      </c>
      <c r="R64" s="766" t="str">
        <f>IF(【多店舗用】記入シート3!AL64="","",【多店舗用】記入シート3!AL64)</f>
        <v/>
      </c>
      <c r="S64" s="766" t="str">
        <f>IF(【多店舗用】記入シート3!AM64="","",【多店舗用】記入シート3!AM64)</f>
        <v/>
      </c>
      <c r="T64" s="766" t="str">
        <f>IF(【多店舗用】記入シート3!AN64="","",【多店舗用】記入シート3!AN64)</f>
        <v/>
      </c>
      <c r="U64" s="766" t="str">
        <f>IF(【多店舗用】記入シート3!AO64="","",【多店舗用】記入シート3!AO64)</f>
        <v/>
      </c>
      <c r="V64" s="764" t="str">
        <f>IF(【多店舗用】記入シート3!AP64="","",【多店舗用】記入シート3!AP64)</f>
        <v/>
      </c>
      <c r="W64" s="764" t="str">
        <f>IF(【多店舗用】記入シート3!AQ64="","",【多店舗用】記入シート3!AQ64)</f>
        <v/>
      </c>
      <c r="X64" s="764" t="str">
        <f>IF(【多店舗用】記入シート3!AR64="","",【多店舗用】記入シート3!AR64)</f>
        <v/>
      </c>
      <c r="Y64" s="764" t="str">
        <f>IF(【多店舗用】記入シート3!AS64="","",【多店舗用】記入シート3!AS64)</f>
        <v/>
      </c>
      <c r="Z64" s="767" t="str">
        <f>IF(【多店舗用】記入シート3!AT64="","",【多店舗用】記入シート3!AT64)</f>
        <v/>
      </c>
      <c r="AA64" s="767" t="str">
        <f>IF(【多店舗用】記入シート3!AU64="","",【多店舗用】記入シート3!AU64)</f>
        <v/>
      </c>
      <c r="AB64" s="764" t="str">
        <f>IF(B64="","",T(SUBSTITUTE(SUBSTITUTE(【多店舗用】記入シート3!AV64,"　","")," ",""))&amp;"　"&amp;T(SUBSTITUTE(SUBSTITUTE(【多店舗用】記入シート3!AW64,"　","")," ","")))</f>
        <v/>
      </c>
      <c r="AC64" s="764" t="str">
        <f>IF(B64="","",ASC(SUBSTITUTE(SUBSTITUTE(SUBSTITUTE(SUBSTITUTE(【多店舗用】記入シート3!AX64,"　","")," ",""),"ヴ","ウﾞ"),"・",""))&amp;" "&amp;ASC(SUBSTITUTE(SUBSTITUTE(SUBSTITUTE(SUBSTITUTE(【多店舗用】記入シート3!AY64,"　","")," ",""),"ヴ","ウﾞ"),"・","")))</f>
        <v/>
      </c>
      <c r="AD64" s="764" t="str">
        <f>IF(【多店舗用】記入シート3!AZ64="","",【多店舗用】記入シート3!AZ64)</f>
        <v/>
      </c>
      <c r="AE64" s="764" t="str">
        <f>IF(【多店舗用】記入シート3!BA64="","",【多店舗用】記入シート3!BA64)</f>
        <v/>
      </c>
      <c r="AF64" s="764" t="str">
        <f>IF(B64="","",T(SUBSTITUTE(SUBSTITUTE(【多店舗用】記入シート3!BB64,"　","")," ",""))&amp;"　"&amp;T(SUBSTITUTE(SUBSTITUTE(【多店舗用】記入シート3!BC64,"　","")," ","")))</f>
        <v/>
      </c>
      <c r="AG64" s="764" t="str">
        <f>IF(B64="","",ASC(SUBSTITUTE(SUBSTITUTE(SUBSTITUTE(SUBSTITUTE(【多店舗用】記入シート3!BD64,"　","")," ",""),"ヴ","ウﾞ"),"・",""))&amp;" "&amp;ASC(SUBSTITUTE(SUBSTITUTE(SUBSTITUTE(SUBSTITUTE(【多店舗用】記入シート3!BE64,"　","")," ",""),"ヴ","ウﾞ"),"・","")))</f>
        <v/>
      </c>
      <c r="AH64" s="764" t="str">
        <f>IF(【多店舗用】記入シート3!BF64="","",【多店舗用】記入シート3!BF64)</f>
        <v/>
      </c>
      <c r="AI64" s="764" t="str">
        <f>IF(【多店舗用】記入シート3!BG64="","",【多店舗用】記入シート3!BG64)</f>
        <v/>
      </c>
      <c r="AJ64" s="764" t="str">
        <f>IF(【多店舗用】記入シート3!BH64="","",【多店舗用】記入シート3!BH64)</f>
        <v/>
      </c>
      <c r="AK64" s="764" t="str">
        <f>IF(【多店舗用】記入シート3!BI64="","",【多店舗用】記入シート3!BI64)</f>
        <v/>
      </c>
      <c r="AL64" s="764" t="str">
        <f>IF(【多店舗用】記入シート3!BJ64="","",【多店舗用】記入シート3!BJ64)</f>
        <v/>
      </c>
      <c r="AM64" s="768" t="str">
        <f>IF(【多店舗用】記入シート3!BK64="","",【多店舗用】記入シート3!BK64)</f>
        <v/>
      </c>
      <c r="AN64" s="768" t="str">
        <f>IF(【多店舗用】記入シート3!BL64="","",【多店舗用】記入シート3!BL64)</f>
        <v/>
      </c>
      <c r="AO64" s="764" t="str">
        <f>IF(【多店舗用】記入シート3!BM64="","",【多店舗用】記入シート3!BM64)</f>
        <v/>
      </c>
      <c r="AP64" s="768" t="str">
        <f>IF(【多店舗用】記入シート3!BN64="","",【多店舗用】記入シート3!BN64)</f>
        <v/>
      </c>
      <c r="AQ64" s="764" t="str">
        <f>IF(【多店舗用】記入シート3!BO64="","",【多店舗用】記入シート3!BO64)</f>
        <v/>
      </c>
      <c r="AR64" s="764" t="str">
        <f>IF(【多店舗用】記入シート3!BP64="","",【多店舗用】記入シート3!BP64)</f>
        <v/>
      </c>
    </row>
    <row r="65" spans="1:44" ht="15" customHeight="1">
      <c r="A65" s="764">
        <v>57</v>
      </c>
      <c r="B65" s="764" t="str">
        <f>IF(【多店舗用】記入シート3!B65="","",DBCS(【多店舗用】記入シート3!B65))</f>
        <v/>
      </c>
      <c r="C65" s="764" t="str">
        <f>IF(【多店舗用】記入シート3!C65="","",DBCS(【多店舗用】記入シート3!C65))</f>
        <v/>
      </c>
      <c r="D65" s="764" t="str">
        <f>IF(【多店舗用】記入シート3!D65="","",ASC(【多店舗用】記入シート3!D65))</f>
        <v/>
      </c>
      <c r="E65" s="765" t="str">
        <f>IF(【多店舗用】記入シート3!E65="","",【多店舗用】記入シート3!E65)</f>
        <v/>
      </c>
      <c r="F65" s="764" t="str">
        <f>IF(【多店舗用】記入シート3!F65="","",【多店舗用】記入シート3!F65)</f>
        <v/>
      </c>
      <c r="G65" s="765" t="str">
        <f>IF(【多店舗用】記入シート3!G65="","",【多店舗用】記入シート3!G65)</f>
        <v/>
      </c>
      <c r="H65" s="764" t="str">
        <f>IF(【多店舗用】記入シート3!H65="","",SUBSTITUTE(SUBSTITUTE(SUBSTITUTE(SUBSTITUTE(SUBSTITUTE(ASC(【多店舗用】記入シート3!H65),"～","-"),"－","-"),"―","-"),"　","")," ",""))</f>
        <v/>
      </c>
      <c r="I65" s="764" t="str">
        <f>IF(B65="","",MID(T(【多店舗用】記入シート3!I65),4,LEN(T(【多店舗用】記入シート3!I65))-3)&amp;"　"&amp;SUBSTITUTE(SUBSTITUTE(SUBSTITUTE(SUBSTITUTE(T(【多店舗用】記入シート3!J65),"　","")," ",""),"―","ー"),"－","‐")&amp;"　"&amp;SUBSTITUTE(SUBSTITUTE(SUBSTITUTE(SUBSTITUTE(T(【多店舗用】記入シート3!K65),"　","")," ",""),"―","ー"),"－","‐")&amp;"　"&amp;SUBSTITUTE(SUBSTITUTE(SUBSTITUTE(SUBSTITUTE(T(【多店舗用】記入シート3!L65),"　","")," ",""),"―","ー"),"－","‐")&amp;IF(【多店舗用】記入シート3!M65="","","　"&amp;SUBSTITUTE(SUBSTITUTE(SUBSTITUTE(SUBSTITUTE(T(【多店舗用】記入シート3!M65),"　","")," ",""),"―","ー"),"－","‐")))</f>
        <v/>
      </c>
      <c r="J65" s="764" t="str">
        <f>IF(B65="","",ASC(【多店舗用】記入シート3!N65)&amp;" "&amp;ASC(SUBSTITUTE(SUBSTITUTE(SUBSTITUTE(SUBSTITUTE(SUBSTITUTE(【多店舗用】記入シート3!O65,"　","")," ",""),"ヴ","ウﾞ"),"・",""),"－","‐"))&amp;" "&amp;ASC(SUBSTITUTE(SUBSTITUTE(SUBSTITUTE(SUBSTITUTE(SUBSTITUTE(【多店舗用】記入シート3!P65,"　","")," ",""),"ヴ","ウﾞ"),"・",""),"－","‐"))&amp;IF(【多店舗用】記入シート3!Q65="",""," "&amp;ASC(SUBSTITUTE(SUBSTITUTE(SUBSTITUTE(SUBSTITUTE(SUBSTITUTE(【多店舗用】記入シート3!Q65,"　","")," ",""),"ヴ","ウﾞ"),"・",""),"－","‐"))))</f>
        <v/>
      </c>
      <c r="K65" s="764" t="str">
        <f>IF(【多店舗用】記入シート3!R65="","",【多店舗用】記入シート3!R65)</f>
        <v/>
      </c>
      <c r="L65" s="764" t="str">
        <f>IF(【多店舗用】記入シート3!S65="","",SUBSTITUTE(SUBSTITUTE(SUBSTITUTE(SUBSTITUTE(SUBSTITUTE(ASC(【多店舗用】記入シート3!S65),"～","-"),"－","-"),"―","-"),"　","")," ",""))</f>
        <v/>
      </c>
      <c r="M65" s="764" t="str">
        <f>IF(【多店舗用】記入シート3!T65="","",ASC(【多店舗用】記入シート3!T65))</f>
        <v/>
      </c>
      <c r="N65" s="764" t="str">
        <f>IF(B65="","",RIGHT("00"&amp;【多店舗用】記入シート3!U65,2)&amp;【多店舗用】記入シート3!V65&amp;RIGHT("00"&amp;【多店舗用】記入シート3!W65,2)&amp;【多店舗用】記入シート3!X65&amp;RIGHT("00"&amp;【多店舗用】記入シート3!Y65,2)&amp;【多店舗用】記入シート3!Z65&amp;RIGHT("00"&amp;【多店舗用】記入シート3!AA65,2))</f>
        <v/>
      </c>
      <c r="O65" s="764" t="str">
        <f>IF(B65="","",IF(【多店舗用】記入シート3!AB65="●",【多店舗用】記入シート3!AB$8,"")&amp;IF(【多店舗用】記入シート3!AC65="●",【多店舗用】記入シート3!AC$8,"")&amp;IF(【多店舗用】記入シート3!AD65="●",【多店舗用】記入シート3!AD$8,"")&amp;IF(【多店舗用】記入シート3!AE65="●",【多店舗用】記入シート3!AE$8,"")&amp;IF(【多店舗用】記入シート3!AF65="●",【多店舗用】記入シート3!AF$8,"")&amp;IF(【多店舗用】記入シート3!AG65="●",【多店舗用】記入シート3!AG$8,"")&amp;IF(【多店舗用】記入シート3!AH65="●",【多店舗用】記入シート3!AH$8,"")&amp;IF(【多店舗用】記入シート3!AI65="●",【多店舗用】記入シート3!AI$8,""))</f>
        <v/>
      </c>
      <c r="P65" s="764" t="str">
        <f>IF(【多店舗用】記入シート3!AJ65="","",【多店舗用】記入シート3!AJ65)</f>
        <v/>
      </c>
      <c r="Q65" s="764" t="str">
        <f>IF(【多店舗用】記入シート3!AK65="","",【多店舗用】記入シート3!AK65)</f>
        <v/>
      </c>
      <c r="R65" s="766" t="str">
        <f>IF(【多店舗用】記入シート3!AL65="","",【多店舗用】記入シート3!AL65)</f>
        <v/>
      </c>
      <c r="S65" s="766" t="str">
        <f>IF(【多店舗用】記入シート3!AM65="","",【多店舗用】記入シート3!AM65)</f>
        <v/>
      </c>
      <c r="T65" s="766" t="str">
        <f>IF(【多店舗用】記入シート3!AN65="","",【多店舗用】記入シート3!AN65)</f>
        <v/>
      </c>
      <c r="U65" s="766" t="str">
        <f>IF(【多店舗用】記入シート3!AO65="","",【多店舗用】記入シート3!AO65)</f>
        <v/>
      </c>
      <c r="V65" s="764" t="str">
        <f>IF(【多店舗用】記入シート3!AP65="","",【多店舗用】記入シート3!AP65)</f>
        <v/>
      </c>
      <c r="W65" s="764" t="str">
        <f>IF(【多店舗用】記入シート3!AQ65="","",【多店舗用】記入シート3!AQ65)</f>
        <v/>
      </c>
      <c r="X65" s="764" t="str">
        <f>IF(【多店舗用】記入シート3!AR65="","",【多店舗用】記入シート3!AR65)</f>
        <v/>
      </c>
      <c r="Y65" s="764" t="str">
        <f>IF(【多店舗用】記入シート3!AS65="","",【多店舗用】記入シート3!AS65)</f>
        <v/>
      </c>
      <c r="Z65" s="767" t="str">
        <f>IF(【多店舗用】記入シート3!AT65="","",【多店舗用】記入シート3!AT65)</f>
        <v/>
      </c>
      <c r="AA65" s="767" t="str">
        <f>IF(【多店舗用】記入シート3!AU65="","",【多店舗用】記入シート3!AU65)</f>
        <v/>
      </c>
      <c r="AB65" s="764" t="str">
        <f>IF(B65="","",T(SUBSTITUTE(SUBSTITUTE(【多店舗用】記入シート3!AV65,"　","")," ",""))&amp;"　"&amp;T(SUBSTITUTE(SUBSTITUTE(【多店舗用】記入シート3!AW65,"　","")," ","")))</f>
        <v/>
      </c>
      <c r="AC65" s="764" t="str">
        <f>IF(B65="","",ASC(SUBSTITUTE(SUBSTITUTE(SUBSTITUTE(SUBSTITUTE(【多店舗用】記入シート3!AX65,"　","")," ",""),"ヴ","ウﾞ"),"・",""))&amp;" "&amp;ASC(SUBSTITUTE(SUBSTITUTE(SUBSTITUTE(SUBSTITUTE(【多店舗用】記入シート3!AY65,"　","")," ",""),"ヴ","ウﾞ"),"・","")))</f>
        <v/>
      </c>
      <c r="AD65" s="764" t="str">
        <f>IF(【多店舗用】記入シート3!AZ65="","",【多店舗用】記入シート3!AZ65)</f>
        <v/>
      </c>
      <c r="AE65" s="764" t="str">
        <f>IF(【多店舗用】記入シート3!BA65="","",【多店舗用】記入シート3!BA65)</f>
        <v/>
      </c>
      <c r="AF65" s="764" t="str">
        <f>IF(B65="","",T(SUBSTITUTE(SUBSTITUTE(【多店舗用】記入シート3!BB65,"　","")," ",""))&amp;"　"&amp;T(SUBSTITUTE(SUBSTITUTE(【多店舗用】記入シート3!BC65,"　","")," ","")))</f>
        <v/>
      </c>
      <c r="AG65" s="764" t="str">
        <f>IF(B65="","",ASC(SUBSTITUTE(SUBSTITUTE(SUBSTITUTE(SUBSTITUTE(【多店舗用】記入シート3!BD65,"　","")," ",""),"ヴ","ウﾞ"),"・",""))&amp;" "&amp;ASC(SUBSTITUTE(SUBSTITUTE(SUBSTITUTE(SUBSTITUTE(【多店舗用】記入シート3!BE65,"　","")," ",""),"ヴ","ウﾞ"),"・","")))</f>
        <v/>
      </c>
      <c r="AH65" s="764" t="str">
        <f>IF(【多店舗用】記入シート3!BF65="","",【多店舗用】記入シート3!BF65)</f>
        <v/>
      </c>
      <c r="AI65" s="764" t="str">
        <f>IF(【多店舗用】記入シート3!BG65="","",【多店舗用】記入シート3!BG65)</f>
        <v/>
      </c>
      <c r="AJ65" s="764" t="str">
        <f>IF(【多店舗用】記入シート3!BH65="","",【多店舗用】記入シート3!BH65)</f>
        <v/>
      </c>
      <c r="AK65" s="764" t="str">
        <f>IF(【多店舗用】記入シート3!BI65="","",【多店舗用】記入シート3!BI65)</f>
        <v/>
      </c>
      <c r="AL65" s="764" t="str">
        <f>IF(【多店舗用】記入シート3!BJ65="","",【多店舗用】記入シート3!BJ65)</f>
        <v/>
      </c>
      <c r="AM65" s="768" t="str">
        <f>IF(【多店舗用】記入シート3!BK65="","",【多店舗用】記入シート3!BK65)</f>
        <v/>
      </c>
      <c r="AN65" s="768" t="str">
        <f>IF(【多店舗用】記入シート3!BL65="","",【多店舗用】記入シート3!BL65)</f>
        <v/>
      </c>
      <c r="AO65" s="764" t="str">
        <f>IF(【多店舗用】記入シート3!BM65="","",【多店舗用】記入シート3!BM65)</f>
        <v/>
      </c>
      <c r="AP65" s="768" t="str">
        <f>IF(【多店舗用】記入シート3!BN65="","",【多店舗用】記入シート3!BN65)</f>
        <v/>
      </c>
      <c r="AQ65" s="764" t="str">
        <f>IF(【多店舗用】記入シート3!BO65="","",【多店舗用】記入シート3!BO65)</f>
        <v/>
      </c>
      <c r="AR65" s="764" t="str">
        <f>IF(【多店舗用】記入シート3!BP65="","",【多店舗用】記入シート3!BP65)</f>
        <v/>
      </c>
    </row>
    <row r="66" spans="1:44" ht="15" customHeight="1">
      <c r="A66" s="764">
        <v>58</v>
      </c>
      <c r="B66" s="764" t="str">
        <f>IF(【多店舗用】記入シート3!B66="","",DBCS(【多店舗用】記入シート3!B66))</f>
        <v/>
      </c>
      <c r="C66" s="764" t="str">
        <f>IF(【多店舗用】記入シート3!C66="","",DBCS(【多店舗用】記入シート3!C66))</f>
        <v/>
      </c>
      <c r="D66" s="764" t="str">
        <f>IF(【多店舗用】記入シート3!D66="","",ASC(【多店舗用】記入シート3!D66))</f>
        <v/>
      </c>
      <c r="E66" s="765" t="str">
        <f>IF(【多店舗用】記入シート3!E66="","",【多店舗用】記入シート3!E66)</f>
        <v/>
      </c>
      <c r="F66" s="764" t="str">
        <f>IF(【多店舗用】記入シート3!F66="","",【多店舗用】記入シート3!F66)</f>
        <v/>
      </c>
      <c r="G66" s="765" t="str">
        <f>IF(【多店舗用】記入シート3!G66="","",【多店舗用】記入シート3!G66)</f>
        <v/>
      </c>
      <c r="H66" s="764" t="str">
        <f>IF(【多店舗用】記入シート3!H66="","",SUBSTITUTE(SUBSTITUTE(SUBSTITUTE(SUBSTITUTE(SUBSTITUTE(ASC(【多店舗用】記入シート3!H66),"～","-"),"－","-"),"―","-"),"　","")," ",""))</f>
        <v/>
      </c>
      <c r="I66" s="764" t="str">
        <f>IF(B66="","",MID(T(【多店舗用】記入シート3!I66),4,LEN(T(【多店舗用】記入シート3!I66))-3)&amp;"　"&amp;SUBSTITUTE(SUBSTITUTE(SUBSTITUTE(SUBSTITUTE(T(【多店舗用】記入シート3!J66),"　","")," ",""),"―","ー"),"－","‐")&amp;"　"&amp;SUBSTITUTE(SUBSTITUTE(SUBSTITUTE(SUBSTITUTE(T(【多店舗用】記入シート3!K66),"　","")," ",""),"―","ー"),"－","‐")&amp;"　"&amp;SUBSTITUTE(SUBSTITUTE(SUBSTITUTE(SUBSTITUTE(T(【多店舗用】記入シート3!L66),"　","")," ",""),"―","ー"),"－","‐")&amp;IF(【多店舗用】記入シート3!M66="","","　"&amp;SUBSTITUTE(SUBSTITUTE(SUBSTITUTE(SUBSTITUTE(T(【多店舗用】記入シート3!M66),"　","")," ",""),"―","ー"),"－","‐")))</f>
        <v/>
      </c>
      <c r="J66" s="764" t="str">
        <f>IF(B66="","",ASC(【多店舗用】記入シート3!N66)&amp;" "&amp;ASC(SUBSTITUTE(SUBSTITUTE(SUBSTITUTE(SUBSTITUTE(SUBSTITUTE(【多店舗用】記入シート3!O66,"　","")," ",""),"ヴ","ウﾞ"),"・",""),"－","‐"))&amp;" "&amp;ASC(SUBSTITUTE(SUBSTITUTE(SUBSTITUTE(SUBSTITUTE(SUBSTITUTE(【多店舗用】記入シート3!P66,"　","")," ",""),"ヴ","ウﾞ"),"・",""),"－","‐"))&amp;IF(【多店舗用】記入シート3!Q66="",""," "&amp;ASC(SUBSTITUTE(SUBSTITUTE(SUBSTITUTE(SUBSTITUTE(SUBSTITUTE(【多店舗用】記入シート3!Q66,"　","")," ",""),"ヴ","ウﾞ"),"・",""),"－","‐"))))</f>
        <v/>
      </c>
      <c r="K66" s="764" t="str">
        <f>IF(【多店舗用】記入シート3!R66="","",【多店舗用】記入シート3!R66)</f>
        <v/>
      </c>
      <c r="L66" s="764" t="str">
        <f>IF(【多店舗用】記入シート3!S66="","",SUBSTITUTE(SUBSTITUTE(SUBSTITUTE(SUBSTITUTE(SUBSTITUTE(ASC(【多店舗用】記入シート3!S66),"～","-"),"－","-"),"―","-"),"　","")," ",""))</f>
        <v/>
      </c>
      <c r="M66" s="764" t="str">
        <f>IF(【多店舗用】記入シート3!T66="","",ASC(【多店舗用】記入シート3!T66))</f>
        <v/>
      </c>
      <c r="N66" s="764" t="str">
        <f>IF(B66="","",RIGHT("00"&amp;【多店舗用】記入シート3!U66,2)&amp;【多店舗用】記入シート3!V66&amp;RIGHT("00"&amp;【多店舗用】記入シート3!W66,2)&amp;【多店舗用】記入シート3!X66&amp;RIGHT("00"&amp;【多店舗用】記入シート3!Y66,2)&amp;【多店舗用】記入シート3!Z66&amp;RIGHT("00"&amp;【多店舗用】記入シート3!AA66,2))</f>
        <v/>
      </c>
      <c r="O66" s="764" t="str">
        <f>IF(B66="","",IF(【多店舗用】記入シート3!AB66="●",【多店舗用】記入シート3!AB$8,"")&amp;IF(【多店舗用】記入シート3!AC66="●",【多店舗用】記入シート3!AC$8,"")&amp;IF(【多店舗用】記入シート3!AD66="●",【多店舗用】記入シート3!AD$8,"")&amp;IF(【多店舗用】記入シート3!AE66="●",【多店舗用】記入シート3!AE$8,"")&amp;IF(【多店舗用】記入シート3!AF66="●",【多店舗用】記入シート3!AF$8,"")&amp;IF(【多店舗用】記入シート3!AG66="●",【多店舗用】記入シート3!AG$8,"")&amp;IF(【多店舗用】記入シート3!AH66="●",【多店舗用】記入シート3!AH$8,"")&amp;IF(【多店舗用】記入シート3!AI66="●",【多店舗用】記入シート3!AI$8,""))</f>
        <v/>
      </c>
      <c r="P66" s="764" t="str">
        <f>IF(【多店舗用】記入シート3!AJ66="","",【多店舗用】記入シート3!AJ66)</f>
        <v/>
      </c>
      <c r="Q66" s="764" t="str">
        <f>IF(【多店舗用】記入シート3!AK66="","",【多店舗用】記入シート3!AK66)</f>
        <v/>
      </c>
      <c r="R66" s="766" t="str">
        <f>IF(【多店舗用】記入シート3!AL66="","",【多店舗用】記入シート3!AL66)</f>
        <v/>
      </c>
      <c r="S66" s="766" t="str">
        <f>IF(【多店舗用】記入シート3!AM66="","",【多店舗用】記入シート3!AM66)</f>
        <v/>
      </c>
      <c r="T66" s="766" t="str">
        <f>IF(【多店舗用】記入シート3!AN66="","",【多店舗用】記入シート3!AN66)</f>
        <v/>
      </c>
      <c r="U66" s="766" t="str">
        <f>IF(【多店舗用】記入シート3!AO66="","",【多店舗用】記入シート3!AO66)</f>
        <v/>
      </c>
      <c r="V66" s="764" t="str">
        <f>IF(【多店舗用】記入シート3!AP66="","",【多店舗用】記入シート3!AP66)</f>
        <v/>
      </c>
      <c r="W66" s="764" t="str">
        <f>IF(【多店舗用】記入シート3!AQ66="","",【多店舗用】記入シート3!AQ66)</f>
        <v/>
      </c>
      <c r="X66" s="764" t="str">
        <f>IF(【多店舗用】記入シート3!AR66="","",【多店舗用】記入シート3!AR66)</f>
        <v/>
      </c>
      <c r="Y66" s="764" t="str">
        <f>IF(【多店舗用】記入シート3!AS66="","",【多店舗用】記入シート3!AS66)</f>
        <v/>
      </c>
      <c r="Z66" s="767" t="str">
        <f>IF(【多店舗用】記入シート3!AT66="","",【多店舗用】記入シート3!AT66)</f>
        <v/>
      </c>
      <c r="AA66" s="767" t="str">
        <f>IF(【多店舗用】記入シート3!AU66="","",【多店舗用】記入シート3!AU66)</f>
        <v/>
      </c>
      <c r="AB66" s="764" t="str">
        <f>IF(B66="","",T(SUBSTITUTE(SUBSTITUTE(【多店舗用】記入シート3!AV66,"　","")," ",""))&amp;"　"&amp;T(SUBSTITUTE(SUBSTITUTE(【多店舗用】記入シート3!AW66,"　","")," ","")))</f>
        <v/>
      </c>
      <c r="AC66" s="764" t="str">
        <f>IF(B66="","",ASC(SUBSTITUTE(SUBSTITUTE(SUBSTITUTE(SUBSTITUTE(【多店舗用】記入シート3!AX66,"　","")," ",""),"ヴ","ウﾞ"),"・",""))&amp;" "&amp;ASC(SUBSTITUTE(SUBSTITUTE(SUBSTITUTE(SUBSTITUTE(【多店舗用】記入シート3!AY66,"　","")," ",""),"ヴ","ウﾞ"),"・","")))</f>
        <v/>
      </c>
      <c r="AD66" s="764" t="str">
        <f>IF(【多店舗用】記入シート3!AZ66="","",【多店舗用】記入シート3!AZ66)</f>
        <v/>
      </c>
      <c r="AE66" s="764" t="str">
        <f>IF(【多店舗用】記入シート3!BA66="","",【多店舗用】記入シート3!BA66)</f>
        <v/>
      </c>
      <c r="AF66" s="764" t="str">
        <f>IF(B66="","",T(SUBSTITUTE(SUBSTITUTE(【多店舗用】記入シート3!BB66,"　","")," ",""))&amp;"　"&amp;T(SUBSTITUTE(SUBSTITUTE(【多店舗用】記入シート3!BC66,"　","")," ","")))</f>
        <v/>
      </c>
      <c r="AG66" s="764" t="str">
        <f>IF(B66="","",ASC(SUBSTITUTE(SUBSTITUTE(SUBSTITUTE(SUBSTITUTE(【多店舗用】記入シート3!BD66,"　","")," ",""),"ヴ","ウﾞ"),"・",""))&amp;" "&amp;ASC(SUBSTITUTE(SUBSTITUTE(SUBSTITUTE(SUBSTITUTE(【多店舗用】記入シート3!BE66,"　","")," ",""),"ヴ","ウﾞ"),"・","")))</f>
        <v/>
      </c>
      <c r="AH66" s="764" t="str">
        <f>IF(【多店舗用】記入シート3!BF66="","",【多店舗用】記入シート3!BF66)</f>
        <v/>
      </c>
      <c r="AI66" s="764" t="str">
        <f>IF(【多店舗用】記入シート3!BG66="","",【多店舗用】記入シート3!BG66)</f>
        <v/>
      </c>
      <c r="AJ66" s="764" t="str">
        <f>IF(【多店舗用】記入シート3!BH66="","",【多店舗用】記入シート3!BH66)</f>
        <v/>
      </c>
      <c r="AK66" s="764" t="str">
        <f>IF(【多店舗用】記入シート3!BI66="","",【多店舗用】記入シート3!BI66)</f>
        <v/>
      </c>
      <c r="AL66" s="764" t="str">
        <f>IF(【多店舗用】記入シート3!BJ66="","",【多店舗用】記入シート3!BJ66)</f>
        <v/>
      </c>
      <c r="AM66" s="768" t="str">
        <f>IF(【多店舗用】記入シート3!BK66="","",【多店舗用】記入シート3!BK66)</f>
        <v/>
      </c>
      <c r="AN66" s="768" t="str">
        <f>IF(【多店舗用】記入シート3!BL66="","",【多店舗用】記入シート3!BL66)</f>
        <v/>
      </c>
      <c r="AO66" s="764" t="str">
        <f>IF(【多店舗用】記入シート3!BM66="","",【多店舗用】記入シート3!BM66)</f>
        <v/>
      </c>
      <c r="AP66" s="768" t="str">
        <f>IF(【多店舗用】記入シート3!BN66="","",【多店舗用】記入シート3!BN66)</f>
        <v/>
      </c>
      <c r="AQ66" s="764" t="str">
        <f>IF(【多店舗用】記入シート3!BO66="","",【多店舗用】記入シート3!BO66)</f>
        <v/>
      </c>
      <c r="AR66" s="764" t="str">
        <f>IF(【多店舗用】記入シート3!BP66="","",【多店舗用】記入シート3!BP66)</f>
        <v/>
      </c>
    </row>
    <row r="67" spans="1:44" ht="15" customHeight="1">
      <c r="A67" s="764">
        <v>59</v>
      </c>
      <c r="B67" s="764" t="str">
        <f>IF(【多店舗用】記入シート3!B67="","",DBCS(【多店舗用】記入シート3!B67))</f>
        <v/>
      </c>
      <c r="C67" s="764" t="str">
        <f>IF(【多店舗用】記入シート3!C67="","",DBCS(【多店舗用】記入シート3!C67))</f>
        <v/>
      </c>
      <c r="D67" s="764" t="str">
        <f>IF(【多店舗用】記入シート3!D67="","",ASC(【多店舗用】記入シート3!D67))</f>
        <v/>
      </c>
      <c r="E67" s="765" t="str">
        <f>IF(【多店舗用】記入シート3!E67="","",【多店舗用】記入シート3!E67)</f>
        <v/>
      </c>
      <c r="F67" s="764" t="str">
        <f>IF(【多店舗用】記入シート3!F67="","",【多店舗用】記入シート3!F67)</f>
        <v/>
      </c>
      <c r="G67" s="765" t="str">
        <f>IF(【多店舗用】記入シート3!G67="","",【多店舗用】記入シート3!G67)</f>
        <v/>
      </c>
      <c r="H67" s="764" t="str">
        <f>IF(【多店舗用】記入シート3!H67="","",SUBSTITUTE(SUBSTITUTE(SUBSTITUTE(SUBSTITUTE(SUBSTITUTE(ASC(【多店舗用】記入シート3!H67),"～","-"),"－","-"),"―","-"),"　","")," ",""))</f>
        <v/>
      </c>
      <c r="I67" s="764" t="str">
        <f>IF(B67="","",MID(T(【多店舗用】記入シート3!I67),4,LEN(T(【多店舗用】記入シート3!I67))-3)&amp;"　"&amp;SUBSTITUTE(SUBSTITUTE(SUBSTITUTE(SUBSTITUTE(T(【多店舗用】記入シート3!J67),"　","")," ",""),"―","ー"),"－","‐")&amp;"　"&amp;SUBSTITUTE(SUBSTITUTE(SUBSTITUTE(SUBSTITUTE(T(【多店舗用】記入シート3!K67),"　","")," ",""),"―","ー"),"－","‐")&amp;"　"&amp;SUBSTITUTE(SUBSTITUTE(SUBSTITUTE(SUBSTITUTE(T(【多店舗用】記入シート3!L67),"　","")," ",""),"―","ー"),"－","‐")&amp;IF(【多店舗用】記入シート3!M67="","","　"&amp;SUBSTITUTE(SUBSTITUTE(SUBSTITUTE(SUBSTITUTE(T(【多店舗用】記入シート3!M67),"　","")," ",""),"―","ー"),"－","‐")))</f>
        <v/>
      </c>
      <c r="J67" s="764" t="str">
        <f>IF(B67="","",ASC(【多店舗用】記入シート3!N67)&amp;" "&amp;ASC(SUBSTITUTE(SUBSTITUTE(SUBSTITUTE(SUBSTITUTE(SUBSTITUTE(【多店舗用】記入シート3!O67,"　","")," ",""),"ヴ","ウﾞ"),"・",""),"－","‐"))&amp;" "&amp;ASC(SUBSTITUTE(SUBSTITUTE(SUBSTITUTE(SUBSTITUTE(SUBSTITUTE(【多店舗用】記入シート3!P67,"　","")," ",""),"ヴ","ウﾞ"),"・",""),"－","‐"))&amp;IF(【多店舗用】記入シート3!Q67="",""," "&amp;ASC(SUBSTITUTE(SUBSTITUTE(SUBSTITUTE(SUBSTITUTE(SUBSTITUTE(【多店舗用】記入シート3!Q67,"　","")," ",""),"ヴ","ウﾞ"),"・",""),"－","‐"))))</f>
        <v/>
      </c>
      <c r="K67" s="764" t="str">
        <f>IF(【多店舗用】記入シート3!R67="","",【多店舗用】記入シート3!R67)</f>
        <v/>
      </c>
      <c r="L67" s="764" t="str">
        <f>IF(【多店舗用】記入シート3!S67="","",SUBSTITUTE(SUBSTITUTE(SUBSTITUTE(SUBSTITUTE(SUBSTITUTE(ASC(【多店舗用】記入シート3!S67),"～","-"),"－","-"),"―","-"),"　","")," ",""))</f>
        <v/>
      </c>
      <c r="M67" s="764" t="str">
        <f>IF(【多店舗用】記入シート3!T67="","",ASC(【多店舗用】記入シート3!T67))</f>
        <v/>
      </c>
      <c r="N67" s="764" t="str">
        <f>IF(B67="","",RIGHT("00"&amp;【多店舗用】記入シート3!U67,2)&amp;【多店舗用】記入シート3!V67&amp;RIGHT("00"&amp;【多店舗用】記入シート3!W67,2)&amp;【多店舗用】記入シート3!X67&amp;RIGHT("00"&amp;【多店舗用】記入シート3!Y67,2)&amp;【多店舗用】記入シート3!Z67&amp;RIGHT("00"&amp;【多店舗用】記入シート3!AA67,2))</f>
        <v/>
      </c>
      <c r="O67" s="764" t="str">
        <f>IF(B67="","",IF(【多店舗用】記入シート3!AB67="●",【多店舗用】記入シート3!AB$8,"")&amp;IF(【多店舗用】記入シート3!AC67="●",【多店舗用】記入シート3!AC$8,"")&amp;IF(【多店舗用】記入シート3!AD67="●",【多店舗用】記入シート3!AD$8,"")&amp;IF(【多店舗用】記入シート3!AE67="●",【多店舗用】記入シート3!AE$8,"")&amp;IF(【多店舗用】記入シート3!AF67="●",【多店舗用】記入シート3!AF$8,"")&amp;IF(【多店舗用】記入シート3!AG67="●",【多店舗用】記入シート3!AG$8,"")&amp;IF(【多店舗用】記入シート3!AH67="●",【多店舗用】記入シート3!AH$8,"")&amp;IF(【多店舗用】記入シート3!AI67="●",【多店舗用】記入シート3!AI$8,""))</f>
        <v/>
      </c>
      <c r="P67" s="764" t="str">
        <f>IF(【多店舗用】記入シート3!AJ67="","",【多店舗用】記入シート3!AJ67)</f>
        <v/>
      </c>
      <c r="Q67" s="764" t="str">
        <f>IF(【多店舗用】記入シート3!AK67="","",【多店舗用】記入シート3!AK67)</f>
        <v/>
      </c>
      <c r="R67" s="766" t="str">
        <f>IF(【多店舗用】記入シート3!AL67="","",【多店舗用】記入シート3!AL67)</f>
        <v/>
      </c>
      <c r="S67" s="766" t="str">
        <f>IF(【多店舗用】記入シート3!AM67="","",【多店舗用】記入シート3!AM67)</f>
        <v/>
      </c>
      <c r="T67" s="766" t="str">
        <f>IF(【多店舗用】記入シート3!AN67="","",【多店舗用】記入シート3!AN67)</f>
        <v/>
      </c>
      <c r="U67" s="766" t="str">
        <f>IF(【多店舗用】記入シート3!AO67="","",【多店舗用】記入シート3!AO67)</f>
        <v/>
      </c>
      <c r="V67" s="764" t="str">
        <f>IF(【多店舗用】記入シート3!AP67="","",【多店舗用】記入シート3!AP67)</f>
        <v/>
      </c>
      <c r="W67" s="764" t="str">
        <f>IF(【多店舗用】記入シート3!AQ67="","",【多店舗用】記入シート3!AQ67)</f>
        <v/>
      </c>
      <c r="X67" s="764" t="str">
        <f>IF(【多店舗用】記入シート3!AR67="","",【多店舗用】記入シート3!AR67)</f>
        <v/>
      </c>
      <c r="Y67" s="764" t="str">
        <f>IF(【多店舗用】記入シート3!AS67="","",【多店舗用】記入シート3!AS67)</f>
        <v/>
      </c>
      <c r="Z67" s="767" t="str">
        <f>IF(【多店舗用】記入シート3!AT67="","",【多店舗用】記入シート3!AT67)</f>
        <v/>
      </c>
      <c r="AA67" s="767" t="str">
        <f>IF(【多店舗用】記入シート3!AU67="","",【多店舗用】記入シート3!AU67)</f>
        <v/>
      </c>
      <c r="AB67" s="764" t="str">
        <f>IF(B67="","",T(SUBSTITUTE(SUBSTITUTE(【多店舗用】記入シート3!AV67,"　","")," ",""))&amp;"　"&amp;T(SUBSTITUTE(SUBSTITUTE(【多店舗用】記入シート3!AW67,"　","")," ","")))</f>
        <v/>
      </c>
      <c r="AC67" s="764" t="str">
        <f>IF(B67="","",ASC(SUBSTITUTE(SUBSTITUTE(SUBSTITUTE(SUBSTITUTE(【多店舗用】記入シート3!AX67,"　","")," ",""),"ヴ","ウﾞ"),"・",""))&amp;" "&amp;ASC(SUBSTITUTE(SUBSTITUTE(SUBSTITUTE(SUBSTITUTE(【多店舗用】記入シート3!AY67,"　","")," ",""),"ヴ","ウﾞ"),"・","")))</f>
        <v/>
      </c>
      <c r="AD67" s="764" t="str">
        <f>IF(【多店舗用】記入シート3!AZ67="","",【多店舗用】記入シート3!AZ67)</f>
        <v/>
      </c>
      <c r="AE67" s="764" t="str">
        <f>IF(【多店舗用】記入シート3!BA67="","",【多店舗用】記入シート3!BA67)</f>
        <v/>
      </c>
      <c r="AF67" s="764" t="str">
        <f>IF(B67="","",T(SUBSTITUTE(SUBSTITUTE(【多店舗用】記入シート3!BB67,"　","")," ",""))&amp;"　"&amp;T(SUBSTITUTE(SUBSTITUTE(【多店舗用】記入シート3!BC67,"　","")," ","")))</f>
        <v/>
      </c>
      <c r="AG67" s="764" t="str">
        <f>IF(B67="","",ASC(SUBSTITUTE(SUBSTITUTE(SUBSTITUTE(SUBSTITUTE(【多店舗用】記入シート3!BD67,"　","")," ",""),"ヴ","ウﾞ"),"・",""))&amp;" "&amp;ASC(SUBSTITUTE(SUBSTITUTE(SUBSTITUTE(SUBSTITUTE(【多店舗用】記入シート3!BE67,"　","")," ",""),"ヴ","ウﾞ"),"・","")))</f>
        <v/>
      </c>
      <c r="AH67" s="764" t="str">
        <f>IF(【多店舗用】記入シート3!BF67="","",【多店舗用】記入シート3!BF67)</f>
        <v/>
      </c>
      <c r="AI67" s="764" t="str">
        <f>IF(【多店舗用】記入シート3!BG67="","",【多店舗用】記入シート3!BG67)</f>
        <v/>
      </c>
      <c r="AJ67" s="764" t="str">
        <f>IF(【多店舗用】記入シート3!BH67="","",【多店舗用】記入シート3!BH67)</f>
        <v/>
      </c>
      <c r="AK67" s="764" t="str">
        <f>IF(【多店舗用】記入シート3!BI67="","",【多店舗用】記入シート3!BI67)</f>
        <v/>
      </c>
      <c r="AL67" s="764" t="str">
        <f>IF(【多店舗用】記入シート3!BJ67="","",【多店舗用】記入シート3!BJ67)</f>
        <v/>
      </c>
      <c r="AM67" s="768" t="str">
        <f>IF(【多店舗用】記入シート3!BK67="","",【多店舗用】記入シート3!BK67)</f>
        <v/>
      </c>
      <c r="AN67" s="768" t="str">
        <f>IF(【多店舗用】記入シート3!BL67="","",【多店舗用】記入シート3!BL67)</f>
        <v/>
      </c>
      <c r="AO67" s="764" t="str">
        <f>IF(【多店舗用】記入シート3!BM67="","",【多店舗用】記入シート3!BM67)</f>
        <v/>
      </c>
      <c r="AP67" s="768" t="str">
        <f>IF(【多店舗用】記入シート3!BN67="","",【多店舗用】記入シート3!BN67)</f>
        <v/>
      </c>
      <c r="AQ67" s="764" t="str">
        <f>IF(【多店舗用】記入シート3!BO67="","",【多店舗用】記入シート3!BO67)</f>
        <v/>
      </c>
      <c r="AR67" s="764" t="str">
        <f>IF(【多店舗用】記入シート3!BP67="","",【多店舗用】記入シート3!BP67)</f>
        <v/>
      </c>
    </row>
    <row r="68" spans="1:44" ht="15" customHeight="1">
      <c r="A68" s="764">
        <v>60</v>
      </c>
      <c r="B68" s="764" t="str">
        <f>IF(【多店舗用】記入シート3!B68="","",DBCS(【多店舗用】記入シート3!B68))</f>
        <v/>
      </c>
      <c r="C68" s="764" t="str">
        <f>IF(【多店舗用】記入シート3!C68="","",DBCS(【多店舗用】記入シート3!C68))</f>
        <v/>
      </c>
      <c r="D68" s="764" t="str">
        <f>IF(【多店舗用】記入シート3!D68="","",ASC(【多店舗用】記入シート3!D68))</f>
        <v/>
      </c>
      <c r="E68" s="765" t="str">
        <f>IF(【多店舗用】記入シート3!E68="","",【多店舗用】記入シート3!E68)</f>
        <v/>
      </c>
      <c r="F68" s="764" t="str">
        <f>IF(【多店舗用】記入シート3!F68="","",【多店舗用】記入シート3!F68)</f>
        <v/>
      </c>
      <c r="G68" s="765" t="str">
        <f>IF(【多店舗用】記入シート3!G68="","",【多店舗用】記入シート3!G68)</f>
        <v/>
      </c>
      <c r="H68" s="764" t="str">
        <f>IF(【多店舗用】記入シート3!H68="","",SUBSTITUTE(SUBSTITUTE(SUBSTITUTE(SUBSTITUTE(SUBSTITUTE(ASC(【多店舗用】記入シート3!H68),"～","-"),"－","-"),"―","-"),"　","")," ",""))</f>
        <v/>
      </c>
      <c r="I68" s="764" t="str">
        <f>IF(B68="","",MID(T(【多店舗用】記入シート3!I68),4,LEN(T(【多店舗用】記入シート3!I68))-3)&amp;"　"&amp;SUBSTITUTE(SUBSTITUTE(SUBSTITUTE(SUBSTITUTE(T(【多店舗用】記入シート3!J68),"　","")," ",""),"―","ー"),"－","‐")&amp;"　"&amp;SUBSTITUTE(SUBSTITUTE(SUBSTITUTE(SUBSTITUTE(T(【多店舗用】記入シート3!K68),"　","")," ",""),"―","ー"),"－","‐")&amp;"　"&amp;SUBSTITUTE(SUBSTITUTE(SUBSTITUTE(SUBSTITUTE(T(【多店舗用】記入シート3!L68),"　","")," ",""),"―","ー"),"－","‐")&amp;IF(【多店舗用】記入シート3!M68="","","　"&amp;SUBSTITUTE(SUBSTITUTE(SUBSTITUTE(SUBSTITUTE(T(【多店舗用】記入シート3!M68),"　","")," ",""),"―","ー"),"－","‐")))</f>
        <v/>
      </c>
      <c r="J68" s="764" t="str">
        <f>IF(B68="","",ASC(【多店舗用】記入シート3!N68)&amp;" "&amp;ASC(SUBSTITUTE(SUBSTITUTE(SUBSTITUTE(SUBSTITUTE(SUBSTITUTE(【多店舗用】記入シート3!O68,"　","")," ",""),"ヴ","ウﾞ"),"・",""),"－","‐"))&amp;" "&amp;ASC(SUBSTITUTE(SUBSTITUTE(SUBSTITUTE(SUBSTITUTE(SUBSTITUTE(【多店舗用】記入シート3!P68,"　","")," ",""),"ヴ","ウﾞ"),"・",""),"－","‐"))&amp;IF(【多店舗用】記入シート3!Q68="",""," "&amp;ASC(SUBSTITUTE(SUBSTITUTE(SUBSTITUTE(SUBSTITUTE(SUBSTITUTE(【多店舗用】記入シート3!Q68,"　","")," ",""),"ヴ","ウﾞ"),"・",""),"－","‐"))))</f>
        <v/>
      </c>
      <c r="K68" s="764" t="str">
        <f>IF(【多店舗用】記入シート3!R68="","",【多店舗用】記入シート3!R68)</f>
        <v/>
      </c>
      <c r="L68" s="764" t="str">
        <f>IF(【多店舗用】記入シート3!S68="","",SUBSTITUTE(SUBSTITUTE(SUBSTITUTE(SUBSTITUTE(SUBSTITUTE(ASC(【多店舗用】記入シート3!S68),"～","-"),"－","-"),"―","-"),"　","")," ",""))</f>
        <v/>
      </c>
      <c r="M68" s="764" t="str">
        <f>IF(【多店舗用】記入シート3!T68="","",ASC(【多店舗用】記入シート3!T68))</f>
        <v/>
      </c>
      <c r="N68" s="764" t="str">
        <f>IF(B68="","",RIGHT("00"&amp;【多店舗用】記入シート3!U68,2)&amp;【多店舗用】記入シート3!V68&amp;RIGHT("00"&amp;【多店舗用】記入シート3!W68,2)&amp;【多店舗用】記入シート3!X68&amp;RIGHT("00"&amp;【多店舗用】記入シート3!Y68,2)&amp;【多店舗用】記入シート3!Z68&amp;RIGHT("00"&amp;【多店舗用】記入シート3!AA68,2))</f>
        <v/>
      </c>
      <c r="O68" s="764" t="str">
        <f>IF(B68="","",IF(【多店舗用】記入シート3!AB68="●",【多店舗用】記入シート3!AB$8,"")&amp;IF(【多店舗用】記入シート3!AC68="●",【多店舗用】記入シート3!AC$8,"")&amp;IF(【多店舗用】記入シート3!AD68="●",【多店舗用】記入シート3!AD$8,"")&amp;IF(【多店舗用】記入シート3!AE68="●",【多店舗用】記入シート3!AE$8,"")&amp;IF(【多店舗用】記入シート3!AF68="●",【多店舗用】記入シート3!AF$8,"")&amp;IF(【多店舗用】記入シート3!AG68="●",【多店舗用】記入シート3!AG$8,"")&amp;IF(【多店舗用】記入シート3!AH68="●",【多店舗用】記入シート3!AH$8,"")&amp;IF(【多店舗用】記入シート3!AI68="●",【多店舗用】記入シート3!AI$8,""))</f>
        <v/>
      </c>
      <c r="P68" s="764" t="str">
        <f>IF(【多店舗用】記入シート3!AJ68="","",【多店舗用】記入シート3!AJ68)</f>
        <v/>
      </c>
      <c r="Q68" s="764" t="str">
        <f>IF(【多店舗用】記入シート3!AK68="","",【多店舗用】記入シート3!AK68)</f>
        <v/>
      </c>
      <c r="R68" s="766" t="str">
        <f>IF(【多店舗用】記入シート3!AL68="","",【多店舗用】記入シート3!AL68)</f>
        <v/>
      </c>
      <c r="S68" s="766" t="str">
        <f>IF(【多店舗用】記入シート3!AM68="","",【多店舗用】記入シート3!AM68)</f>
        <v/>
      </c>
      <c r="T68" s="766" t="str">
        <f>IF(【多店舗用】記入シート3!AN68="","",【多店舗用】記入シート3!AN68)</f>
        <v/>
      </c>
      <c r="U68" s="766" t="str">
        <f>IF(【多店舗用】記入シート3!AO68="","",【多店舗用】記入シート3!AO68)</f>
        <v/>
      </c>
      <c r="V68" s="764" t="str">
        <f>IF(【多店舗用】記入シート3!AP68="","",【多店舗用】記入シート3!AP68)</f>
        <v/>
      </c>
      <c r="W68" s="764" t="str">
        <f>IF(【多店舗用】記入シート3!AQ68="","",【多店舗用】記入シート3!AQ68)</f>
        <v/>
      </c>
      <c r="X68" s="764" t="str">
        <f>IF(【多店舗用】記入シート3!AR68="","",【多店舗用】記入シート3!AR68)</f>
        <v/>
      </c>
      <c r="Y68" s="764" t="str">
        <f>IF(【多店舗用】記入シート3!AS68="","",【多店舗用】記入シート3!AS68)</f>
        <v/>
      </c>
      <c r="Z68" s="767" t="str">
        <f>IF(【多店舗用】記入シート3!AT68="","",【多店舗用】記入シート3!AT68)</f>
        <v/>
      </c>
      <c r="AA68" s="767" t="str">
        <f>IF(【多店舗用】記入シート3!AU68="","",【多店舗用】記入シート3!AU68)</f>
        <v/>
      </c>
      <c r="AB68" s="764" t="str">
        <f>IF(B68="","",T(SUBSTITUTE(SUBSTITUTE(【多店舗用】記入シート3!AV68,"　","")," ",""))&amp;"　"&amp;T(SUBSTITUTE(SUBSTITUTE(【多店舗用】記入シート3!AW68,"　","")," ","")))</f>
        <v/>
      </c>
      <c r="AC68" s="764" t="str">
        <f>IF(B68="","",ASC(SUBSTITUTE(SUBSTITUTE(SUBSTITUTE(SUBSTITUTE(【多店舗用】記入シート3!AX68,"　","")," ",""),"ヴ","ウﾞ"),"・",""))&amp;" "&amp;ASC(SUBSTITUTE(SUBSTITUTE(SUBSTITUTE(SUBSTITUTE(【多店舗用】記入シート3!AY68,"　","")," ",""),"ヴ","ウﾞ"),"・","")))</f>
        <v/>
      </c>
      <c r="AD68" s="764" t="str">
        <f>IF(【多店舗用】記入シート3!AZ68="","",【多店舗用】記入シート3!AZ68)</f>
        <v/>
      </c>
      <c r="AE68" s="764" t="str">
        <f>IF(【多店舗用】記入シート3!BA68="","",【多店舗用】記入シート3!BA68)</f>
        <v/>
      </c>
      <c r="AF68" s="764" t="str">
        <f>IF(B68="","",T(SUBSTITUTE(SUBSTITUTE(【多店舗用】記入シート3!BB68,"　","")," ",""))&amp;"　"&amp;T(SUBSTITUTE(SUBSTITUTE(【多店舗用】記入シート3!BC68,"　","")," ","")))</f>
        <v/>
      </c>
      <c r="AG68" s="764" t="str">
        <f>IF(B68="","",ASC(SUBSTITUTE(SUBSTITUTE(SUBSTITUTE(SUBSTITUTE(【多店舗用】記入シート3!BD68,"　","")," ",""),"ヴ","ウﾞ"),"・",""))&amp;" "&amp;ASC(SUBSTITUTE(SUBSTITUTE(SUBSTITUTE(SUBSTITUTE(【多店舗用】記入シート3!BE68,"　","")," ",""),"ヴ","ウﾞ"),"・","")))</f>
        <v/>
      </c>
      <c r="AH68" s="764" t="str">
        <f>IF(【多店舗用】記入シート3!BF68="","",【多店舗用】記入シート3!BF68)</f>
        <v/>
      </c>
      <c r="AI68" s="764" t="str">
        <f>IF(【多店舗用】記入シート3!BG68="","",【多店舗用】記入シート3!BG68)</f>
        <v/>
      </c>
      <c r="AJ68" s="764" t="str">
        <f>IF(【多店舗用】記入シート3!BH68="","",【多店舗用】記入シート3!BH68)</f>
        <v/>
      </c>
      <c r="AK68" s="764" t="str">
        <f>IF(【多店舗用】記入シート3!BI68="","",【多店舗用】記入シート3!BI68)</f>
        <v/>
      </c>
      <c r="AL68" s="764" t="str">
        <f>IF(【多店舗用】記入シート3!BJ68="","",【多店舗用】記入シート3!BJ68)</f>
        <v/>
      </c>
      <c r="AM68" s="768" t="str">
        <f>IF(【多店舗用】記入シート3!BK68="","",【多店舗用】記入シート3!BK68)</f>
        <v/>
      </c>
      <c r="AN68" s="768" t="str">
        <f>IF(【多店舗用】記入シート3!BL68="","",【多店舗用】記入シート3!BL68)</f>
        <v/>
      </c>
      <c r="AO68" s="764" t="str">
        <f>IF(【多店舗用】記入シート3!BM68="","",【多店舗用】記入シート3!BM68)</f>
        <v/>
      </c>
      <c r="AP68" s="768" t="str">
        <f>IF(【多店舗用】記入シート3!BN68="","",【多店舗用】記入シート3!BN68)</f>
        <v/>
      </c>
      <c r="AQ68" s="764" t="str">
        <f>IF(【多店舗用】記入シート3!BO68="","",【多店舗用】記入シート3!BO68)</f>
        <v/>
      </c>
      <c r="AR68" s="764" t="str">
        <f>IF(【多店舗用】記入シート3!BP68="","",【多店舗用】記入シート3!BP68)</f>
        <v/>
      </c>
    </row>
    <row r="69" spans="1:44" ht="15" customHeight="1">
      <c r="A69" s="764">
        <v>61</v>
      </c>
      <c r="B69" s="764" t="str">
        <f>IF(【多店舗用】記入シート3!B69="","",DBCS(【多店舗用】記入シート3!B69))</f>
        <v/>
      </c>
      <c r="C69" s="764" t="str">
        <f>IF(【多店舗用】記入シート3!C69="","",DBCS(【多店舗用】記入シート3!C69))</f>
        <v/>
      </c>
      <c r="D69" s="764" t="str">
        <f>IF(【多店舗用】記入シート3!D69="","",ASC(【多店舗用】記入シート3!D69))</f>
        <v/>
      </c>
      <c r="E69" s="765" t="str">
        <f>IF(【多店舗用】記入シート3!E69="","",【多店舗用】記入シート3!E69)</f>
        <v/>
      </c>
      <c r="F69" s="764" t="str">
        <f>IF(【多店舗用】記入シート3!F69="","",【多店舗用】記入シート3!F69)</f>
        <v/>
      </c>
      <c r="G69" s="765" t="str">
        <f>IF(【多店舗用】記入シート3!G69="","",【多店舗用】記入シート3!G69)</f>
        <v/>
      </c>
      <c r="H69" s="764" t="str">
        <f>IF(【多店舗用】記入シート3!H69="","",SUBSTITUTE(SUBSTITUTE(SUBSTITUTE(SUBSTITUTE(SUBSTITUTE(ASC(【多店舗用】記入シート3!H69),"～","-"),"－","-"),"―","-"),"　","")," ",""))</f>
        <v/>
      </c>
      <c r="I69" s="764" t="str">
        <f>IF(B69="","",MID(T(【多店舗用】記入シート3!I69),4,LEN(T(【多店舗用】記入シート3!I69))-3)&amp;"　"&amp;SUBSTITUTE(SUBSTITUTE(SUBSTITUTE(SUBSTITUTE(T(【多店舗用】記入シート3!J69),"　","")," ",""),"―","ー"),"－","‐")&amp;"　"&amp;SUBSTITUTE(SUBSTITUTE(SUBSTITUTE(SUBSTITUTE(T(【多店舗用】記入シート3!K69),"　","")," ",""),"―","ー"),"－","‐")&amp;"　"&amp;SUBSTITUTE(SUBSTITUTE(SUBSTITUTE(SUBSTITUTE(T(【多店舗用】記入シート3!L69),"　","")," ",""),"―","ー"),"－","‐")&amp;IF(【多店舗用】記入シート3!M69="","","　"&amp;SUBSTITUTE(SUBSTITUTE(SUBSTITUTE(SUBSTITUTE(T(【多店舗用】記入シート3!M69),"　","")," ",""),"―","ー"),"－","‐")))</f>
        <v/>
      </c>
      <c r="J69" s="764" t="str">
        <f>IF(B69="","",ASC(【多店舗用】記入シート3!N69)&amp;" "&amp;ASC(SUBSTITUTE(SUBSTITUTE(SUBSTITUTE(SUBSTITUTE(SUBSTITUTE(【多店舗用】記入シート3!O69,"　","")," ",""),"ヴ","ウﾞ"),"・",""),"－","‐"))&amp;" "&amp;ASC(SUBSTITUTE(SUBSTITUTE(SUBSTITUTE(SUBSTITUTE(SUBSTITUTE(【多店舗用】記入シート3!P69,"　","")," ",""),"ヴ","ウﾞ"),"・",""),"－","‐"))&amp;IF(【多店舗用】記入シート3!Q69="",""," "&amp;ASC(SUBSTITUTE(SUBSTITUTE(SUBSTITUTE(SUBSTITUTE(SUBSTITUTE(【多店舗用】記入シート3!Q69,"　","")," ",""),"ヴ","ウﾞ"),"・",""),"－","‐"))))</f>
        <v/>
      </c>
      <c r="K69" s="764" t="str">
        <f>IF(【多店舗用】記入シート3!R69="","",【多店舗用】記入シート3!R69)</f>
        <v/>
      </c>
      <c r="L69" s="764" t="str">
        <f>IF(【多店舗用】記入シート3!S69="","",SUBSTITUTE(SUBSTITUTE(SUBSTITUTE(SUBSTITUTE(SUBSTITUTE(ASC(【多店舗用】記入シート3!S69),"～","-"),"－","-"),"―","-"),"　","")," ",""))</f>
        <v/>
      </c>
      <c r="M69" s="764" t="str">
        <f>IF(【多店舗用】記入シート3!T69="","",ASC(【多店舗用】記入シート3!T69))</f>
        <v/>
      </c>
      <c r="N69" s="764" t="str">
        <f>IF(B69="","",RIGHT("00"&amp;【多店舗用】記入シート3!U69,2)&amp;【多店舗用】記入シート3!V69&amp;RIGHT("00"&amp;【多店舗用】記入シート3!W69,2)&amp;【多店舗用】記入シート3!X69&amp;RIGHT("00"&amp;【多店舗用】記入シート3!Y69,2)&amp;【多店舗用】記入シート3!Z69&amp;RIGHT("00"&amp;【多店舗用】記入シート3!AA69,2))</f>
        <v/>
      </c>
      <c r="O69" s="764" t="str">
        <f>IF(B69="","",IF(【多店舗用】記入シート3!AB69="●",【多店舗用】記入シート3!AB$8,"")&amp;IF(【多店舗用】記入シート3!AC69="●",【多店舗用】記入シート3!AC$8,"")&amp;IF(【多店舗用】記入シート3!AD69="●",【多店舗用】記入シート3!AD$8,"")&amp;IF(【多店舗用】記入シート3!AE69="●",【多店舗用】記入シート3!AE$8,"")&amp;IF(【多店舗用】記入シート3!AF69="●",【多店舗用】記入シート3!AF$8,"")&amp;IF(【多店舗用】記入シート3!AG69="●",【多店舗用】記入シート3!AG$8,"")&amp;IF(【多店舗用】記入シート3!AH69="●",【多店舗用】記入シート3!AH$8,"")&amp;IF(【多店舗用】記入シート3!AI69="●",【多店舗用】記入シート3!AI$8,""))</f>
        <v/>
      </c>
      <c r="P69" s="764" t="str">
        <f>IF(【多店舗用】記入シート3!AJ69="","",【多店舗用】記入シート3!AJ69)</f>
        <v/>
      </c>
      <c r="Q69" s="764" t="str">
        <f>IF(【多店舗用】記入シート3!AK69="","",【多店舗用】記入シート3!AK69)</f>
        <v/>
      </c>
      <c r="R69" s="766" t="str">
        <f>IF(【多店舗用】記入シート3!AL69="","",【多店舗用】記入シート3!AL69)</f>
        <v/>
      </c>
      <c r="S69" s="766" t="str">
        <f>IF(【多店舗用】記入シート3!AM69="","",【多店舗用】記入シート3!AM69)</f>
        <v/>
      </c>
      <c r="T69" s="766" t="str">
        <f>IF(【多店舗用】記入シート3!AN69="","",【多店舗用】記入シート3!AN69)</f>
        <v/>
      </c>
      <c r="U69" s="766" t="str">
        <f>IF(【多店舗用】記入シート3!AO69="","",【多店舗用】記入シート3!AO69)</f>
        <v/>
      </c>
      <c r="V69" s="764" t="str">
        <f>IF(【多店舗用】記入シート3!AP69="","",【多店舗用】記入シート3!AP69)</f>
        <v/>
      </c>
      <c r="W69" s="764" t="str">
        <f>IF(【多店舗用】記入シート3!AQ69="","",【多店舗用】記入シート3!AQ69)</f>
        <v/>
      </c>
      <c r="X69" s="764" t="str">
        <f>IF(【多店舗用】記入シート3!AR69="","",【多店舗用】記入シート3!AR69)</f>
        <v/>
      </c>
      <c r="Y69" s="764" t="str">
        <f>IF(【多店舗用】記入シート3!AS69="","",【多店舗用】記入シート3!AS69)</f>
        <v/>
      </c>
      <c r="Z69" s="767" t="str">
        <f>IF(【多店舗用】記入シート3!AT69="","",【多店舗用】記入シート3!AT69)</f>
        <v/>
      </c>
      <c r="AA69" s="767" t="str">
        <f>IF(【多店舗用】記入シート3!AU69="","",【多店舗用】記入シート3!AU69)</f>
        <v/>
      </c>
      <c r="AB69" s="764" t="str">
        <f>IF(B69="","",T(SUBSTITUTE(SUBSTITUTE(【多店舗用】記入シート3!AV69,"　","")," ",""))&amp;"　"&amp;T(SUBSTITUTE(SUBSTITUTE(【多店舗用】記入シート3!AW69,"　","")," ","")))</f>
        <v/>
      </c>
      <c r="AC69" s="764" t="str">
        <f>IF(B69="","",ASC(SUBSTITUTE(SUBSTITUTE(SUBSTITUTE(SUBSTITUTE(【多店舗用】記入シート3!AX69,"　","")," ",""),"ヴ","ウﾞ"),"・",""))&amp;" "&amp;ASC(SUBSTITUTE(SUBSTITUTE(SUBSTITUTE(SUBSTITUTE(【多店舗用】記入シート3!AY69,"　","")," ",""),"ヴ","ウﾞ"),"・","")))</f>
        <v/>
      </c>
      <c r="AD69" s="764" t="str">
        <f>IF(【多店舗用】記入シート3!AZ69="","",【多店舗用】記入シート3!AZ69)</f>
        <v/>
      </c>
      <c r="AE69" s="764" t="str">
        <f>IF(【多店舗用】記入シート3!BA69="","",【多店舗用】記入シート3!BA69)</f>
        <v/>
      </c>
      <c r="AF69" s="764" t="str">
        <f>IF(B69="","",T(SUBSTITUTE(SUBSTITUTE(【多店舗用】記入シート3!BB69,"　","")," ",""))&amp;"　"&amp;T(SUBSTITUTE(SUBSTITUTE(【多店舗用】記入シート3!BC69,"　","")," ","")))</f>
        <v/>
      </c>
      <c r="AG69" s="764" t="str">
        <f>IF(B69="","",ASC(SUBSTITUTE(SUBSTITUTE(SUBSTITUTE(SUBSTITUTE(【多店舗用】記入シート3!BD69,"　","")," ",""),"ヴ","ウﾞ"),"・",""))&amp;" "&amp;ASC(SUBSTITUTE(SUBSTITUTE(SUBSTITUTE(SUBSTITUTE(【多店舗用】記入シート3!BE69,"　","")," ",""),"ヴ","ウﾞ"),"・","")))</f>
        <v/>
      </c>
      <c r="AH69" s="764" t="str">
        <f>IF(【多店舗用】記入シート3!BF69="","",【多店舗用】記入シート3!BF69)</f>
        <v/>
      </c>
      <c r="AI69" s="764" t="str">
        <f>IF(【多店舗用】記入シート3!BG69="","",【多店舗用】記入シート3!BG69)</f>
        <v/>
      </c>
      <c r="AJ69" s="764" t="str">
        <f>IF(【多店舗用】記入シート3!BH69="","",【多店舗用】記入シート3!BH69)</f>
        <v/>
      </c>
      <c r="AK69" s="764" t="str">
        <f>IF(【多店舗用】記入シート3!BI69="","",【多店舗用】記入シート3!BI69)</f>
        <v/>
      </c>
      <c r="AL69" s="764" t="str">
        <f>IF(【多店舗用】記入シート3!BJ69="","",【多店舗用】記入シート3!BJ69)</f>
        <v/>
      </c>
      <c r="AM69" s="768" t="str">
        <f>IF(【多店舗用】記入シート3!BK69="","",【多店舗用】記入シート3!BK69)</f>
        <v/>
      </c>
      <c r="AN69" s="768" t="str">
        <f>IF(【多店舗用】記入シート3!BL69="","",【多店舗用】記入シート3!BL69)</f>
        <v/>
      </c>
      <c r="AO69" s="764" t="str">
        <f>IF(【多店舗用】記入シート3!BM69="","",【多店舗用】記入シート3!BM69)</f>
        <v/>
      </c>
      <c r="AP69" s="768" t="str">
        <f>IF(【多店舗用】記入シート3!BN69="","",【多店舗用】記入シート3!BN69)</f>
        <v/>
      </c>
      <c r="AQ69" s="764" t="str">
        <f>IF(【多店舗用】記入シート3!BO69="","",【多店舗用】記入シート3!BO69)</f>
        <v/>
      </c>
      <c r="AR69" s="764" t="str">
        <f>IF(【多店舗用】記入シート3!BP69="","",【多店舗用】記入シート3!BP69)</f>
        <v/>
      </c>
    </row>
    <row r="70" spans="1:44" ht="15" customHeight="1">
      <c r="A70" s="764">
        <v>62</v>
      </c>
      <c r="B70" s="764" t="str">
        <f>IF(【多店舗用】記入シート3!B70="","",DBCS(【多店舗用】記入シート3!B70))</f>
        <v/>
      </c>
      <c r="C70" s="764" t="str">
        <f>IF(【多店舗用】記入シート3!C70="","",DBCS(【多店舗用】記入シート3!C70))</f>
        <v/>
      </c>
      <c r="D70" s="764" t="str">
        <f>IF(【多店舗用】記入シート3!D70="","",ASC(【多店舗用】記入シート3!D70))</f>
        <v/>
      </c>
      <c r="E70" s="765" t="str">
        <f>IF(【多店舗用】記入シート3!E70="","",【多店舗用】記入シート3!E70)</f>
        <v/>
      </c>
      <c r="F70" s="764" t="str">
        <f>IF(【多店舗用】記入シート3!F70="","",【多店舗用】記入シート3!F70)</f>
        <v/>
      </c>
      <c r="G70" s="765" t="str">
        <f>IF(【多店舗用】記入シート3!G70="","",【多店舗用】記入シート3!G70)</f>
        <v/>
      </c>
      <c r="H70" s="764" t="str">
        <f>IF(【多店舗用】記入シート3!H70="","",SUBSTITUTE(SUBSTITUTE(SUBSTITUTE(SUBSTITUTE(SUBSTITUTE(ASC(【多店舗用】記入シート3!H70),"～","-"),"－","-"),"―","-"),"　","")," ",""))</f>
        <v/>
      </c>
      <c r="I70" s="764" t="str">
        <f>IF(B70="","",MID(T(【多店舗用】記入シート3!I70),4,LEN(T(【多店舗用】記入シート3!I70))-3)&amp;"　"&amp;SUBSTITUTE(SUBSTITUTE(SUBSTITUTE(SUBSTITUTE(T(【多店舗用】記入シート3!J70),"　","")," ",""),"―","ー"),"－","‐")&amp;"　"&amp;SUBSTITUTE(SUBSTITUTE(SUBSTITUTE(SUBSTITUTE(T(【多店舗用】記入シート3!K70),"　","")," ",""),"―","ー"),"－","‐")&amp;"　"&amp;SUBSTITUTE(SUBSTITUTE(SUBSTITUTE(SUBSTITUTE(T(【多店舗用】記入シート3!L70),"　","")," ",""),"―","ー"),"－","‐")&amp;IF(【多店舗用】記入シート3!M70="","","　"&amp;SUBSTITUTE(SUBSTITUTE(SUBSTITUTE(SUBSTITUTE(T(【多店舗用】記入シート3!M70),"　","")," ",""),"―","ー"),"－","‐")))</f>
        <v/>
      </c>
      <c r="J70" s="764" t="str">
        <f>IF(B70="","",ASC(【多店舗用】記入シート3!N70)&amp;" "&amp;ASC(SUBSTITUTE(SUBSTITUTE(SUBSTITUTE(SUBSTITUTE(SUBSTITUTE(【多店舗用】記入シート3!O70,"　","")," ",""),"ヴ","ウﾞ"),"・",""),"－","‐"))&amp;" "&amp;ASC(SUBSTITUTE(SUBSTITUTE(SUBSTITUTE(SUBSTITUTE(SUBSTITUTE(【多店舗用】記入シート3!P70,"　","")," ",""),"ヴ","ウﾞ"),"・",""),"－","‐"))&amp;IF(【多店舗用】記入シート3!Q70="",""," "&amp;ASC(SUBSTITUTE(SUBSTITUTE(SUBSTITUTE(SUBSTITUTE(SUBSTITUTE(【多店舗用】記入シート3!Q70,"　","")," ",""),"ヴ","ウﾞ"),"・",""),"－","‐"))))</f>
        <v/>
      </c>
      <c r="K70" s="764" t="str">
        <f>IF(【多店舗用】記入シート3!R70="","",【多店舗用】記入シート3!R70)</f>
        <v/>
      </c>
      <c r="L70" s="764" t="str">
        <f>IF(【多店舗用】記入シート3!S70="","",SUBSTITUTE(SUBSTITUTE(SUBSTITUTE(SUBSTITUTE(SUBSTITUTE(ASC(【多店舗用】記入シート3!S70),"～","-"),"－","-"),"―","-"),"　","")," ",""))</f>
        <v/>
      </c>
      <c r="M70" s="764" t="str">
        <f>IF(【多店舗用】記入シート3!T70="","",ASC(【多店舗用】記入シート3!T70))</f>
        <v/>
      </c>
      <c r="N70" s="764" t="str">
        <f>IF(B70="","",RIGHT("00"&amp;【多店舗用】記入シート3!U70,2)&amp;【多店舗用】記入シート3!V70&amp;RIGHT("00"&amp;【多店舗用】記入シート3!W70,2)&amp;【多店舗用】記入シート3!X70&amp;RIGHT("00"&amp;【多店舗用】記入シート3!Y70,2)&amp;【多店舗用】記入シート3!Z70&amp;RIGHT("00"&amp;【多店舗用】記入シート3!AA70,2))</f>
        <v/>
      </c>
      <c r="O70" s="764" t="str">
        <f>IF(B70="","",IF(【多店舗用】記入シート3!AB70="●",【多店舗用】記入シート3!AB$8,"")&amp;IF(【多店舗用】記入シート3!AC70="●",【多店舗用】記入シート3!AC$8,"")&amp;IF(【多店舗用】記入シート3!AD70="●",【多店舗用】記入シート3!AD$8,"")&amp;IF(【多店舗用】記入シート3!AE70="●",【多店舗用】記入シート3!AE$8,"")&amp;IF(【多店舗用】記入シート3!AF70="●",【多店舗用】記入シート3!AF$8,"")&amp;IF(【多店舗用】記入シート3!AG70="●",【多店舗用】記入シート3!AG$8,"")&amp;IF(【多店舗用】記入シート3!AH70="●",【多店舗用】記入シート3!AH$8,"")&amp;IF(【多店舗用】記入シート3!AI70="●",【多店舗用】記入シート3!AI$8,""))</f>
        <v/>
      </c>
      <c r="P70" s="764" t="str">
        <f>IF(【多店舗用】記入シート3!AJ70="","",【多店舗用】記入シート3!AJ70)</f>
        <v/>
      </c>
      <c r="Q70" s="764" t="str">
        <f>IF(【多店舗用】記入シート3!AK70="","",【多店舗用】記入シート3!AK70)</f>
        <v/>
      </c>
      <c r="R70" s="766" t="str">
        <f>IF(【多店舗用】記入シート3!AL70="","",【多店舗用】記入シート3!AL70)</f>
        <v/>
      </c>
      <c r="S70" s="766" t="str">
        <f>IF(【多店舗用】記入シート3!AM70="","",【多店舗用】記入シート3!AM70)</f>
        <v/>
      </c>
      <c r="T70" s="766" t="str">
        <f>IF(【多店舗用】記入シート3!AN70="","",【多店舗用】記入シート3!AN70)</f>
        <v/>
      </c>
      <c r="U70" s="766" t="str">
        <f>IF(【多店舗用】記入シート3!AO70="","",【多店舗用】記入シート3!AO70)</f>
        <v/>
      </c>
      <c r="V70" s="764" t="str">
        <f>IF(【多店舗用】記入シート3!AP70="","",【多店舗用】記入シート3!AP70)</f>
        <v/>
      </c>
      <c r="W70" s="764" t="str">
        <f>IF(【多店舗用】記入シート3!AQ70="","",【多店舗用】記入シート3!AQ70)</f>
        <v/>
      </c>
      <c r="X70" s="764" t="str">
        <f>IF(【多店舗用】記入シート3!AR70="","",【多店舗用】記入シート3!AR70)</f>
        <v/>
      </c>
      <c r="Y70" s="764" t="str">
        <f>IF(【多店舗用】記入シート3!AS70="","",【多店舗用】記入シート3!AS70)</f>
        <v/>
      </c>
      <c r="Z70" s="767" t="str">
        <f>IF(【多店舗用】記入シート3!AT70="","",【多店舗用】記入シート3!AT70)</f>
        <v/>
      </c>
      <c r="AA70" s="767" t="str">
        <f>IF(【多店舗用】記入シート3!AU70="","",【多店舗用】記入シート3!AU70)</f>
        <v/>
      </c>
      <c r="AB70" s="764" t="str">
        <f>IF(B70="","",T(SUBSTITUTE(SUBSTITUTE(【多店舗用】記入シート3!AV70,"　","")," ",""))&amp;"　"&amp;T(SUBSTITUTE(SUBSTITUTE(【多店舗用】記入シート3!AW70,"　","")," ","")))</f>
        <v/>
      </c>
      <c r="AC70" s="764" t="str">
        <f>IF(B70="","",ASC(SUBSTITUTE(SUBSTITUTE(SUBSTITUTE(SUBSTITUTE(【多店舗用】記入シート3!AX70,"　","")," ",""),"ヴ","ウﾞ"),"・",""))&amp;" "&amp;ASC(SUBSTITUTE(SUBSTITUTE(SUBSTITUTE(SUBSTITUTE(【多店舗用】記入シート3!AY70,"　","")," ",""),"ヴ","ウﾞ"),"・","")))</f>
        <v/>
      </c>
      <c r="AD70" s="764" t="str">
        <f>IF(【多店舗用】記入シート3!AZ70="","",【多店舗用】記入シート3!AZ70)</f>
        <v/>
      </c>
      <c r="AE70" s="764" t="str">
        <f>IF(【多店舗用】記入シート3!BA70="","",【多店舗用】記入シート3!BA70)</f>
        <v/>
      </c>
      <c r="AF70" s="764" t="str">
        <f>IF(B70="","",T(SUBSTITUTE(SUBSTITUTE(【多店舗用】記入シート3!BB70,"　","")," ",""))&amp;"　"&amp;T(SUBSTITUTE(SUBSTITUTE(【多店舗用】記入シート3!BC70,"　","")," ","")))</f>
        <v/>
      </c>
      <c r="AG70" s="764" t="str">
        <f>IF(B70="","",ASC(SUBSTITUTE(SUBSTITUTE(SUBSTITUTE(SUBSTITUTE(【多店舗用】記入シート3!BD70,"　","")," ",""),"ヴ","ウﾞ"),"・",""))&amp;" "&amp;ASC(SUBSTITUTE(SUBSTITUTE(SUBSTITUTE(SUBSTITUTE(【多店舗用】記入シート3!BE70,"　","")," ",""),"ヴ","ウﾞ"),"・","")))</f>
        <v/>
      </c>
      <c r="AH70" s="764" t="str">
        <f>IF(【多店舗用】記入シート3!BF70="","",【多店舗用】記入シート3!BF70)</f>
        <v/>
      </c>
      <c r="AI70" s="764" t="str">
        <f>IF(【多店舗用】記入シート3!BG70="","",【多店舗用】記入シート3!BG70)</f>
        <v/>
      </c>
      <c r="AJ70" s="764" t="str">
        <f>IF(【多店舗用】記入シート3!BH70="","",【多店舗用】記入シート3!BH70)</f>
        <v/>
      </c>
      <c r="AK70" s="764" t="str">
        <f>IF(【多店舗用】記入シート3!BI70="","",【多店舗用】記入シート3!BI70)</f>
        <v/>
      </c>
      <c r="AL70" s="764" t="str">
        <f>IF(【多店舗用】記入シート3!BJ70="","",【多店舗用】記入シート3!BJ70)</f>
        <v/>
      </c>
      <c r="AM70" s="768" t="str">
        <f>IF(【多店舗用】記入シート3!BK70="","",【多店舗用】記入シート3!BK70)</f>
        <v/>
      </c>
      <c r="AN70" s="768" t="str">
        <f>IF(【多店舗用】記入シート3!BL70="","",【多店舗用】記入シート3!BL70)</f>
        <v/>
      </c>
      <c r="AO70" s="764" t="str">
        <f>IF(【多店舗用】記入シート3!BM70="","",【多店舗用】記入シート3!BM70)</f>
        <v/>
      </c>
      <c r="AP70" s="768" t="str">
        <f>IF(【多店舗用】記入シート3!BN70="","",【多店舗用】記入シート3!BN70)</f>
        <v/>
      </c>
      <c r="AQ70" s="764" t="str">
        <f>IF(【多店舗用】記入シート3!BO70="","",【多店舗用】記入シート3!BO70)</f>
        <v/>
      </c>
      <c r="AR70" s="764" t="str">
        <f>IF(【多店舗用】記入シート3!BP70="","",【多店舗用】記入シート3!BP70)</f>
        <v/>
      </c>
    </row>
    <row r="71" spans="1:44" ht="15" customHeight="1">
      <c r="A71" s="764">
        <v>63</v>
      </c>
      <c r="B71" s="764" t="str">
        <f>IF(【多店舗用】記入シート3!B71="","",DBCS(【多店舗用】記入シート3!B71))</f>
        <v/>
      </c>
      <c r="C71" s="764" t="str">
        <f>IF(【多店舗用】記入シート3!C71="","",DBCS(【多店舗用】記入シート3!C71))</f>
        <v/>
      </c>
      <c r="D71" s="764" t="str">
        <f>IF(【多店舗用】記入シート3!D71="","",ASC(【多店舗用】記入シート3!D71))</f>
        <v/>
      </c>
      <c r="E71" s="765" t="str">
        <f>IF(【多店舗用】記入シート3!E71="","",【多店舗用】記入シート3!E71)</f>
        <v/>
      </c>
      <c r="F71" s="764" t="str">
        <f>IF(【多店舗用】記入シート3!F71="","",【多店舗用】記入シート3!F71)</f>
        <v/>
      </c>
      <c r="G71" s="765" t="str">
        <f>IF(【多店舗用】記入シート3!G71="","",【多店舗用】記入シート3!G71)</f>
        <v/>
      </c>
      <c r="H71" s="764" t="str">
        <f>IF(【多店舗用】記入シート3!H71="","",SUBSTITUTE(SUBSTITUTE(SUBSTITUTE(SUBSTITUTE(SUBSTITUTE(ASC(【多店舗用】記入シート3!H71),"～","-"),"－","-"),"―","-"),"　","")," ",""))</f>
        <v/>
      </c>
      <c r="I71" s="764" t="str">
        <f>IF(B71="","",MID(T(【多店舗用】記入シート3!I71),4,LEN(T(【多店舗用】記入シート3!I71))-3)&amp;"　"&amp;SUBSTITUTE(SUBSTITUTE(SUBSTITUTE(SUBSTITUTE(T(【多店舗用】記入シート3!J71),"　","")," ",""),"―","ー"),"－","‐")&amp;"　"&amp;SUBSTITUTE(SUBSTITUTE(SUBSTITUTE(SUBSTITUTE(T(【多店舗用】記入シート3!K71),"　","")," ",""),"―","ー"),"－","‐")&amp;"　"&amp;SUBSTITUTE(SUBSTITUTE(SUBSTITUTE(SUBSTITUTE(T(【多店舗用】記入シート3!L71),"　","")," ",""),"―","ー"),"－","‐")&amp;IF(【多店舗用】記入シート3!M71="","","　"&amp;SUBSTITUTE(SUBSTITUTE(SUBSTITUTE(SUBSTITUTE(T(【多店舗用】記入シート3!M71),"　","")," ",""),"―","ー"),"－","‐")))</f>
        <v/>
      </c>
      <c r="J71" s="764" t="str">
        <f>IF(B71="","",ASC(【多店舗用】記入シート3!N71)&amp;" "&amp;ASC(SUBSTITUTE(SUBSTITUTE(SUBSTITUTE(SUBSTITUTE(SUBSTITUTE(【多店舗用】記入シート3!O71,"　","")," ",""),"ヴ","ウﾞ"),"・",""),"－","‐"))&amp;" "&amp;ASC(SUBSTITUTE(SUBSTITUTE(SUBSTITUTE(SUBSTITUTE(SUBSTITUTE(【多店舗用】記入シート3!P71,"　","")," ",""),"ヴ","ウﾞ"),"・",""),"－","‐"))&amp;IF(【多店舗用】記入シート3!Q71="",""," "&amp;ASC(SUBSTITUTE(SUBSTITUTE(SUBSTITUTE(SUBSTITUTE(SUBSTITUTE(【多店舗用】記入シート3!Q71,"　","")," ",""),"ヴ","ウﾞ"),"・",""),"－","‐"))))</f>
        <v/>
      </c>
      <c r="K71" s="764" t="str">
        <f>IF(【多店舗用】記入シート3!R71="","",【多店舗用】記入シート3!R71)</f>
        <v/>
      </c>
      <c r="L71" s="764" t="str">
        <f>IF(【多店舗用】記入シート3!S71="","",SUBSTITUTE(SUBSTITUTE(SUBSTITUTE(SUBSTITUTE(SUBSTITUTE(ASC(【多店舗用】記入シート3!S71),"～","-"),"－","-"),"―","-"),"　","")," ",""))</f>
        <v/>
      </c>
      <c r="M71" s="764" t="str">
        <f>IF(【多店舗用】記入シート3!T71="","",ASC(【多店舗用】記入シート3!T71))</f>
        <v/>
      </c>
      <c r="N71" s="764" t="str">
        <f>IF(B71="","",RIGHT("00"&amp;【多店舗用】記入シート3!U71,2)&amp;【多店舗用】記入シート3!V71&amp;RIGHT("00"&amp;【多店舗用】記入シート3!W71,2)&amp;【多店舗用】記入シート3!X71&amp;RIGHT("00"&amp;【多店舗用】記入シート3!Y71,2)&amp;【多店舗用】記入シート3!Z71&amp;RIGHT("00"&amp;【多店舗用】記入シート3!AA71,2))</f>
        <v/>
      </c>
      <c r="O71" s="764" t="str">
        <f>IF(B71="","",IF(【多店舗用】記入シート3!AB71="●",【多店舗用】記入シート3!AB$8,"")&amp;IF(【多店舗用】記入シート3!AC71="●",【多店舗用】記入シート3!AC$8,"")&amp;IF(【多店舗用】記入シート3!AD71="●",【多店舗用】記入シート3!AD$8,"")&amp;IF(【多店舗用】記入シート3!AE71="●",【多店舗用】記入シート3!AE$8,"")&amp;IF(【多店舗用】記入シート3!AF71="●",【多店舗用】記入シート3!AF$8,"")&amp;IF(【多店舗用】記入シート3!AG71="●",【多店舗用】記入シート3!AG$8,"")&amp;IF(【多店舗用】記入シート3!AH71="●",【多店舗用】記入シート3!AH$8,"")&amp;IF(【多店舗用】記入シート3!AI71="●",【多店舗用】記入シート3!AI$8,""))</f>
        <v/>
      </c>
      <c r="P71" s="764" t="str">
        <f>IF(【多店舗用】記入シート3!AJ71="","",【多店舗用】記入シート3!AJ71)</f>
        <v/>
      </c>
      <c r="Q71" s="764" t="str">
        <f>IF(【多店舗用】記入シート3!AK71="","",【多店舗用】記入シート3!AK71)</f>
        <v/>
      </c>
      <c r="R71" s="766" t="str">
        <f>IF(【多店舗用】記入シート3!AL71="","",【多店舗用】記入シート3!AL71)</f>
        <v/>
      </c>
      <c r="S71" s="766" t="str">
        <f>IF(【多店舗用】記入シート3!AM71="","",【多店舗用】記入シート3!AM71)</f>
        <v/>
      </c>
      <c r="T71" s="766" t="str">
        <f>IF(【多店舗用】記入シート3!AN71="","",【多店舗用】記入シート3!AN71)</f>
        <v/>
      </c>
      <c r="U71" s="766" t="str">
        <f>IF(【多店舗用】記入シート3!AO71="","",【多店舗用】記入シート3!AO71)</f>
        <v/>
      </c>
      <c r="V71" s="764" t="str">
        <f>IF(【多店舗用】記入シート3!AP71="","",【多店舗用】記入シート3!AP71)</f>
        <v/>
      </c>
      <c r="W71" s="764" t="str">
        <f>IF(【多店舗用】記入シート3!AQ71="","",【多店舗用】記入シート3!AQ71)</f>
        <v/>
      </c>
      <c r="X71" s="764" t="str">
        <f>IF(【多店舗用】記入シート3!AR71="","",【多店舗用】記入シート3!AR71)</f>
        <v/>
      </c>
      <c r="Y71" s="764" t="str">
        <f>IF(【多店舗用】記入シート3!AS71="","",【多店舗用】記入シート3!AS71)</f>
        <v/>
      </c>
      <c r="Z71" s="767" t="str">
        <f>IF(【多店舗用】記入シート3!AT71="","",【多店舗用】記入シート3!AT71)</f>
        <v/>
      </c>
      <c r="AA71" s="767" t="str">
        <f>IF(【多店舗用】記入シート3!AU71="","",【多店舗用】記入シート3!AU71)</f>
        <v/>
      </c>
      <c r="AB71" s="764" t="str">
        <f>IF(B71="","",T(SUBSTITUTE(SUBSTITUTE(【多店舗用】記入シート3!AV71,"　","")," ",""))&amp;"　"&amp;T(SUBSTITUTE(SUBSTITUTE(【多店舗用】記入シート3!AW71,"　","")," ","")))</f>
        <v/>
      </c>
      <c r="AC71" s="764" t="str">
        <f>IF(B71="","",ASC(SUBSTITUTE(SUBSTITUTE(SUBSTITUTE(SUBSTITUTE(【多店舗用】記入シート3!AX71,"　","")," ",""),"ヴ","ウﾞ"),"・",""))&amp;" "&amp;ASC(SUBSTITUTE(SUBSTITUTE(SUBSTITUTE(SUBSTITUTE(【多店舗用】記入シート3!AY71,"　","")," ",""),"ヴ","ウﾞ"),"・","")))</f>
        <v/>
      </c>
      <c r="AD71" s="764" t="str">
        <f>IF(【多店舗用】記入シート3!AZ71="","",【多店舗用】記入シート3!AZ71)</f>
        <v/>
      </c>
      <c r="AE71" s="764" t="str">
        <f>IF(【多店舗用】記入シート3!BA71="","",【多店舗用】記入シート3!BA71)</f>
        <v/>
      </c>
      <c r="AF71" s="764" t="str">
        <f>IF(B71="","",T(SUBSTITUTE(SUBSTITUTE(【多店舗用】記入シート3!BB71,"　","")," ",""))&amp;"　"&amp;T(SUBSTITUTE(SUBSTITUTE(【多店舗用】記入シート3!BC71,"　","")," ","")))</f>
        <v/>
      </c>
      <c r="AG71" s="764" t="str">
        <f>IF(B71="","",ASC(SUBSTITUTE(SUBSTITUTE(SUBSTITUTE(SUBSTITUTE(【多店舗用】記入シート3!BD71,"　","")," ",""),"ヴ","ウﾞ"),"・",""))&amp;" "&amp;ASC(SUBSTITUTE(SUBSTITUTE(SUBSTITUTE(SUBSTITUTE(【多店舗用】記入シート3!BE71,"　","")," ",""),"ヴ","ウﾞ"),"・","")))</f>
        <v/>
      </c>
      <c r="AH71" s="764" t="str">
        <f>IF(【多店舗用】記入シート3!BF71="","",【多店舗用】記入シート3!BF71)</f>
        <v/>
      </c>
      <c r="AI71" s="764" t="str">
        <f>IF(【多店舗用】記入シート3!BG71="","",【多店舗用】記入シート3!BG71)</f>
        <v/>
      </c>
      <c r="AJ71" s="764" t="str">
        <f>IF(【多店舗用】記入シート3!BH71="","",【多店舗用】記入シート3!BH71)</f>
        <v/>
      </c>
      <c r="AK71" s="764" t="str">
        <f>IF(【多店舗用】記入シート3!BI71="","",【多店舗用】記入シート3!BI71)</f>
        <v/>
      </c>
      <c r="AL71" s="764" t="str">
        <f>IF(【多店舗用】記入シート3!BJ71="","",【多店舗用】記入シート3!BJ71)</f>
        <v/>
      </c>
      <c r="AM71" s="768" t="str">
        <f>IF(【多店舗用】記入シート3!BK71="","",【多店舗用】記入シート3!BK71)</f>
        <v/>
      </c>
      <c r="AN71" s="768" t="str">
        <f>IF(【多店舗用】記入シート3!BL71="","",【多店舗用】記入シート3!BL71)</f>
        <v/>
      </c>
      <c r="AO71" s="764" t="str">
        <f>IF(【多店舗用】記入シート3!BM71="","",【多店舗用】記入シート3!BM71)</f>
        <v/>
      </c>
      <c r="AP71" s="768" t="str">
        <f>IF(【多店舗用】記入シート3!BN71="","",【多店舗用】記入シート3!BN71)</f>
        <v/>
      </c>
      <c r="AQ71" s="764" t="str">
        <f>IF(【多店舗用】記入シート3!BO71="","",【多店舗用】記入シート3!BO71)</f>
        <v/>
      </c>
      <c r="AR71" s="764" t="str">
        <f>IF(【多店舗用】記入シート3!BP71="","",【多店舗用】記入シート3!BP71)</f>
        <v/>
      </c>
    </row>
    <row r="72" spans="1:44" ht="15" customHeight="1">
      <c r="A72" s="764">
        <v>64</v>
      </c>
      <c r="B72" s="764" t="str">
        <f>IF(【多店舗用】記入シート3!B72="","",DBCS(【多店舗用】記入シート3!B72))</f>
        <v/>
      </c>
      <c r="C72" s="764" t="str">
        <f>IF(【多店舗用】記入シート3!C72="","",DBCS(【多店舗用】記入シート3!C72))</f>
        <v/>
      </c>
      <c r="D72" s="764" t="str">
        <f>IF(【多店舗用】記入シート3!D72="","",ASC(【多店舗用】記入シート3!D72))</f>
        <v/>
      </c>
      <c r="E72" s="765" t="str">
        <f>IF(【多店舗用】記入シート3!E72="","",【多店舗用】記入シート3!E72)</f>
        <v/>
      </c>
      <c r="F72" s="764" t="str">
        <f>IF(【多店舗用】記入シート3!F72="","",【多店舗用】記入シート3!F72)</f>
        <v/>
      </c>
      <c r="G72" s="765" t="str">
        <f>IF(【多店舗用】記入シート3!G72="","",【多店舗用】記入シート3!G72)</f>
        <v/>
      </c>
      <c r="H72" s="764" t="str">
        <f>IF(【多店舗用】記入シート3!H72="","",SUBSTITUTE(SUBSTITUTE(SUBSTITUTE(SUBSTITUTE(SUBSTITUTE(ASC(【多店舗用】記入シート3!H72),"～","-"),"－","-"),"―","-"),"　","")," ",""))</f>
        <v/>
      </c>
      <c r="I72" s="764" t="str">
        <f>IF(B72="","",MID(T(【多店舗用】記入シート3!I72),4,LEN(T(【多店舗用】記入シート3!I72))-3)&amp;"　"&amp;SUBSTITUTE(SUBSTITUTE(SUBSTITUTE(SUBSTITUTE(T(【多店舗用】記入シート3!J72),"　","")," ",""),"―","ー"),"－","‐")&amp;"　"&amp;SUBSTITUTE(SUBSTITUTE(SUBSTITUTE(SUBSTITUTE(T(【多店舗用】記入シート3!K72),"　","")," ",""),"―","ー"),"－","‐")&amp;"　"&amp;SUBSTITUTE(SUBSTITUTE(SUBSTITUTE(SUBSTITUTE(T(【多店舗用】記入シート3!L72),"　","")," ",""),"―","ー"),"－","‐")&amp;IF(【多店舗用】記入シート3!M72="","","　"&amp;SUBSTITUTE(SUBSTITUTE(SUBSTITUTE(SUBSTITUTE(T(【多店舗用】記入シート3!M72),"　","")," ",""),"―","ー"),"－","‐")))</f>
        <v/>
      </c>
      <c r="J72" s="764" t="str">
        <f>IF(B72="","",ASC(【多店舗用】記入シート3!N72)&amp;" "&amp;ASC(SUBSTITUTE(SUBSTITUTE(SUBSTITUTE(SUBSTITUTE(SUBSTITUTE(【多店舗用】記入シート3!O72,"　","")," ",""),"ヴ","ウﾞ"),"・",""),"－","‐"))&amp;" "&amp;ASC(SUBSTITUTE(SUBSTITUTE(SUBSTITUTE(SUBSTITUTE(SUBSTITUTE(【多店舗用】記入シート3!P72,"　","")," ",""),"ヴ","ウﾞ"),"・",""),"－","‐"))&amp;IF(【多店舗用】記入シート3!Q72="",""," "&amp;ASC(SUBSTITUTE(SUBSTITUTE(SUBSTITUTE(SUBSTITUTE(SUBSTITUTE(【多店舗用】記入シート3!Q72,"　","")," ",""),"ヴ","ウﾞ"),"・",""),"－","‐"))))</f>
        <v/>
      </c>
      <c r="K72" s="764" t="str">
        <f>IF(【多店舗用】記入シート3!R72="","",【多店舗用】記入シート3!R72)</f>
        <v/>
      </c>
      <c r="L72" s="764" t="str">
        <f>IF(【多店舗用】記入シート3!S72="","",SUBSTITUTE(SUBSTITUTE(SUBSTITUTE(SUBSTITUTE(SUBSTITUTE(ASC(【多店舗用】記入シート3!S72),"～","-"),"－","-"),"―","-"),"　","")," ",""))</f>
        <v/>
      </c>
      <c r="M72" s="764" t="str">
        <f>IF(【多店舗用】記入シート3!T72="","",ASC(【多店舗用】記入シート3!T72))</f>
        <v/>
      </c>
      <c r="N72" s="764" t="str">
        <f>IF(B72="","",RIGHT("00"&amp;【多店舗用】記入シート3!U72,2)&amp;【多店舗用】記入シート3!V72&amp;RIGHT("00"&amp;【多店舗用】記入シート3!W72,2)&amp;【多店舗用】記入シート3!X72&amp;RIGHT("00"&amp;【多店舗用】記入シート3!Y72,2)&amp;【多店舗用】記入シート3!Z72&amp;RIGHT("00"&amp;【多店舗用】記入シート3!AA72,2))</f>
        <v/>
      </c>
      <c r="O72" s="764" t="str">
        <f>IF(B72="","",IF(【多店舗用】記入シート3!AB72="●",【多店舗用】記入シート3!AB$8,"")&amp;IF(【多店舗用】記入シート3!AC72="●",【多店舗用】記入シート3!AC$8,"")&amp;IF(【多店舗用】記入シート3!AD72="●",【多店舗用】記入シート3!AD$8,"")&amp;IF(【多店舗用】記入シート3!AE72="●",【多店舗用】記入シート3!AE$8,"")&amp;IF(【多店舗用】記入シート3!AF72="●",【多店舗用】記入シート3!AF$8,"")&amp;IF(【多店舗用】記入シート3!AG72="●",【多店舗用】記入シート3!AG$8,"")&amp;IF(【多店舗用】記入シート3!AH72="●",【多店舗用】記入シート3!AH$8,"")&amp;IF(【多店舗用】記入シート3!AI72="●",【多店舗用】記入シート3!AI$8,""))</f>
        <v/>
      </c>
      <c r="P72" s="764" t="str">
        <f>IF(【多店舗用】記入シート3!AJ72="","",【多店舗用】記入シート3!AJ72)</f>
        <v/>
      </c>
      <c r="Q72" s="764" t="str">
        <f>IF(【多店舗用】記入シート3!AK72="","",【多店舗用】記入シート3!AK72)</f>
        <v/>
      </c>
      <c r="R72" s="766" t="str">
        <f>IF(【多店舗用】記入シート3!AL72="","",【多店舗用】記入シート3!AL72)</f>
        <v/>
      </c>
      <c r="S72" s="766" t="str">
        <f>IF(【多店舗用】記入シート3!AM72="","",【多店舗用】記入シート3!AM72)</f>
        <v/>
      </c>
      <c r="T72" s="766" t="str">
        <f>IF(【多店舗用】記入シート3!AN72="","",【多店舗用】記入シート3!AN72)</f>
        <v/>
      </c>
      <c r="U72" s="766" t="str">
        <f>IF(【多店舗用】記入シート3!AO72="","",【多店舗用】記入シート3!AO72)</f>
        <v/>
      </c>
      <c r="V72" s="764" t="str">
        <f>IF(【多店舗用】記入シート3!AP72="","",【多店舗用】記入シート3!AP72)</f>
        <v/>
      </c>
      <c r="W72" s="764" t="str">
        <f>IF(【多店舗用】記入シート3!AQ72="","",【多店舗用】記入シート3!AQ72)</f>
        <v/>
      </c>
      <c r="X72" s="764" t="str">
        <f>IF(【多店舗用】記入シート3!AR72="","",【多店舗用】記入シート3!AR72)</f>
        <v/>
      </c>
      <c r="Y72" s="764" t="str">
        <f>IF(【多店舗用】記入シート3!AS72="","",【多店舗用】記入シート3!AS72)</f>
        <v/>
      </c>
      <c r="Z72" s="767" t="str">
        <f>IF(【多店舗用】記入シート3!AT72="","",【多店舗用】記入シート3!AT72)</f>
        <v/>
      </c>
      <c r="AA72" s="767" t="str">
        <f>IF(【多店舗用】記入シート3!AU72="","",【多店舗用】記入シート3!AU72)</f>
        <v/>
      </c>
      <c r="AB72" s="764" t="str">
        <f>IF(B72="","",T(SUBSTITUTE(SUBSTITUTE(【多店舗用】記入シート3!AV72,"　","")," ",""))&amp;"　"&amp;T(SUBSTITUTE(SUBSTITUTE(【多店舗用】記入シート3!AW72,"　","")," ","")))</f>
        <v/>
      </c>
      <c r="AC72" s="764" t="str">
        <f>IF(B72="","",ASC(SUBSTITUTE(SUBSTITUTE(SUBSTITUTE(SUBSTITUTE(【多店舗用】記入シート3!AX72,"　","")," ",""),"ヴ","ウﾞ"),"・",""))&amp;" "&amp;ASC(SUBSTITUTE(SUBSTITUTE(SUBSTITUTE(SUBSTITUTE(【多店舗用】記入シート3!AY72,"　","")," ",""),"ヴ","ウﾞ"),"・","")))</f>
        <v/>
      </c>
      <c r="AD72" s="764" t="str">
        <f>IF(【多店舗用】記入シート3!AZ72="","",【多店舗用】記入シート3!AZ72)</f>
        <v/>
      </c>
      <c r="AE72" s="764" t="str">
        <f>IF(【多店舗用】記入シート3!BA72="","",【多店舗用】記入シート3!BA72)</f>
        <v/>
      </c>
      <c r="AF72" s="764" t="str">
        <f>IF(B72="","",T(SUBSTITUTE(SUBSTITUTE(【多店舗用】記入シート3!BB72,"　","")," ",""))&amp;"　"&amp;T(SUBSTITUTE(SUBSTITUTE(【多店舗用】記入シート3!BC72,"　","")," ","")))</f>
        <v/>
      </c>
      <c r="AG72" s="764" t="str">
        <f>IF(B72="","",ASC(SUBSTITUTE(SUBSTITUTE(SUBSTITUTE(SUBSTITUTE(【多店舗用】記入シート3!BD72,"　","")," ",""),"ヴ","ウﾞ"),"・",""))&amp;" "&amp;ASC(SUBSTITUTE(SUBSTITUTE(SUBSTITUTE(SUBSTITUTE(【多店舗用】記入シート3!BE72,"　","")," ",""),"ヴ","ウﾞ"),"・","")))</f>
        <v/>
      </c>
      <c r="AH72" s="764" t="str">
        <f>IF(【多店舗用】記入シート3!BF72="","",【多店舗用】記入シート3!BF72)</f>
        <v/>
      </c>
      <c r="AI72" s="764" t="str">
        <f>IF(【多店舗用】記入シート3!BG72="","",【多店舗用】記入シート3!BG72)</f>
        <v/>
      </c>
      <c r="AJ72" s="764" t="str">
        <f>IF(【多店舗用】記入シート3!BH72="","",【多店舗用】記入シート3!BH72)</f>
        <v/>
      </c>
      <c r="AK72" s="764" t="str">
        <f>IF(【多店舗用】記入シート3!BI72="","",【多店舗用】記入シート3!BI72)</f>
        <v/>
      </c>
      <c r="AL72" s="764" t="str">
        <f>IF(【多店舗用】記入シート3!BJ72="","",【多店舗用】記入シート3!BJ72)</f>
        <v/>
      </c>
      <c r="AM72" s="768" t="str">
        <f>IF(【多店舗用】記入シート3!BK72="","",【多店舗用】記入シート3!BK72)</f>
        <v/>
      </c>
      <c r="AN72" s="768" t="str">
        <f>IF(【多店舗用】記入シート3!BL72="","",【多店舗用】記入シート3!BL72)</f>
        <v/>
      </c>
      <c r="AO72" s="764" t="str">
        <f>IF(【多店舗用】記入シート3!BM72="","",【多店舗用】記入シート3!BM72)</f>
        <v/>
      </c>
      <c r="AP72" s="768" t="str">
        <f>IF(【多店舗用】記入シート3!BN72="","",【多店舗用】記入シート3!BN72)</f>
        <v/>
      </c>
      <c r="AQ72" s="764" t="str">
        <f>IF(【多店舗用】記入シート3!BO72="","",【多店舗用】記入シート3!BO72)</f>
        <v/>
      </c>
      <c r="AR72" s="764" t="str">
        <f>IF(【多店舗用】記入シート3!BP72="","",【多店舗用】記入シート3!BP72)</f>
        <v/>
      </c>
    </row>
    <row r="73" spans="1:44" ht="15" customHeight="1">
      <c r="A73" s="764">
        <v>65</v>
      </c>
      <c r="B73" s="764" t="str">
        <f>IF(【多店舗用】記入シート3!B73="","",DBCS(【多店舗用】記入シート3!B73))</f>
        <v/>
      </c>
      <c r="C73" s="764" t="str">
        <f>IF(【多店舗用】記入シート3!C73="","",DBCS(【多店舗用】記入シート3!C73))</f>
        <v/>
      </c>
      <c r="D73" s="764" t="str">
        <f>IF(【多店舗用】記入シート3!D73="","",ASC(【多店舗用】記入シート3!D73))</f>
        <v/>
      </c>
      <c r="E73" s="765" t="str">
        <f>IF(【多店舗用】記入シート3!E73="","",【多店舗用】記入シート3!E73)</f>
        <v/>
      </c>
      <c r="F73" s="764" t="str">
        <f>IF(【多店舗用】記入シート3!F73="","",【多店舗用】記入シート3!F73)</f>
        <v/>
      </c>
      <c r="G73" s="765" t="str">
        <f>IF(【多店舗用】記入シート3!G73="","",【多店舗用】記入シート3!G73)</f>
        <v/>
      </c>
      <c r="H73" s="764" t="str">
        <f>IF(【多店舗用】記入シート3!H73="","",SUBSTITUTE(SUBSTITUTE(SUBSTITUTE(SUBSTITUTE(SUBSTITUTE(ASC(【多店舗用】記入シート3!H73),"～","-"),"－","-"),"―","-"),"　","")," ",""))</f>
        <v/>
      </c>
      <c r="I73" s="764" t="str">
        <f>IF(B73="","",MID(T(【多店舗用】記入シート3!I73),4,LEN(T(【多店舗用】記入シート3!I73))-3)&amp;"　"&amp;SUBSTITUTE(SUBSTITUTE(SUBSTITUTE(SUBSTITUTE(T(【多店舗用】記入シート3!J73),"　","")," ",""),"―","ー"),"－","‐")&amp;"　"&amp;SUBSTITUTE(SUBSTITUTE(SUBSTITUTE(SUBSTITUTE(T(【多店舗用】記入シート3!K73),"　","")," ",""),"―","ー"),"－","‐")&amp;"　"&amp;SUBSTITUTE(SUBSTITUTE(SUBSTITUTE(SUBSTITUTE(T(【多店舗用】記入シート3!L73),"　","")," ",""),"―","ー"),"－","‐")&amp;IF(【多店舗用】記入シート3!M73="","","　"&amp;SUBSTITUTE(SUBSTITUTE(SUBSTITUTE(SUBSTITUTE(T(【多店舗用】記入シート3!M73),"　","")," ",""),"―","ー"),"－","‐")))</f>
        <v/>
      </c>
      <c r="J73" s="764" t="str">
        <f>IF(B73="","",ASC(【多店舗用】記入シート3!N73)&amp;" "&amp;ASC(SUBSTITUTE(SUBSTITUTE(SUBSTITUTE(SUBSTITUTE(SUBSTITUTE(【多店舗用】記入シート3!O73,"　","")," ",""),"ヴ","ウﾞ"),"・",""),"－","‐"))&amp;" "&amp;ASC(SUBSTITUTE(SUBSTITUTE(SUBSTITUTE(SUBSTITUTE(SUBSTITUTE(【多店舗用】記入シート3!P73,"　","")," ",""),"ヴ","ウﾞ"),"・",""),"－","‐"))&amp;IF(【多店舗用】記入シート3!Q73="",""," "&amp;ASC(SUBSTITUTE(SUBSTITUTE(SUBSTITUTE(SUBSTITUTE(SUBSTITUTE(【多店舗用】記入シート3!Q73,"　","")," ",""),"ヴ","ウﾞ"),"・",""),"－","‐"))))</f>
        <v/>
      </c>
      <c r="K73" s="764" t="str">
        <f>IF(【多店舗用】記入シート3!R73="","",【多店舗用】記入シート3!R73)</f>
        <v/>
      </c>
      <c r="L73" s="764" t="str">
        <f>IF(【多店舗用】記入シート3!S73="","",SUBSTITUTE(SUBSTITUTE(SUBSTITUTE(SUBSTITUTE(SUBSTITUTE(ASC(【多店舗用】記入シート3!S73),"～","-"),"－","-"),"―","-"),"　","")," ",""))</f>
        <v/>
      </c>
      <c r="M73" s="764" t="str">
        <f>IF(【多店舗用】記入シート3!T73="","",ASC(【多店舗用】記入シート3!T73))</f>
        <v/>
      </c>
      <c r="N73" s="764" t="str">
        <f>IF(B73="","",RIGHT("00"&amp;【多店舗用】記入シート3!U73,2)&amp;【多店舗用】記入シート3!V73&amp;RIGHT("00"&amp;【多店舗用】記入シート3!W73,2)&amp;【多店舗用】記入シート3!X73&amp;RIGHT("00"&amp;【多店舗用】記入シート3!Y73,2)&amp;【多店舗用】記入シート3!Z73&amp;RIGHT("00"&amp;【多店舗用】記入シート3!AA73,2))</f>
        <v/>
      </c>
      <c r="O73" s="764" t="str">
        <f>IF(B73="","",IF(【多店舗用】記入シート3!AB73="●",【多店舗用】記入シート3!AB$8,"")&amp;IF(【多店舗用】記入シート3!AC73="●",【多店舗用】記入シート3!AC$8,"")&amp;IF(【多店舗用】記入シート3!AD73="●",【多店舗用】記入シート3!AD$8,"")&amp;IF(【多店舗用】記入シート3!AE73="●",【多店舗用】記入シート3!AE$8,"")&amp;IF(【多店舗用】記入シート3!AF73="●",【多店舗用】記入シート3!AF$8,"")&amp;IF(【多店舗用】記入シート3!AG73="●",【多店舗用】記入シート3!AG$8,"")&amp;IF(【多店舗用】記入シート3!AH73="●",【多店舗用】記入シート3!AH$8,"")&amp;IF(【多店舗用】記入シート3!AI73="●",【多店舗用】記入シート3!AI$8,""))</f>
        <v/>
      </c>
      <c r="P73" s="764" t="str">
        <f>IF(【多店舗用】記入シート3!AJ73="","",【多店舗用】記入シート3!AJ73)</f>
        <v/>
      </c>
      <c r="Q73" s="764" t="str">
        <f>IF(【多店舗用】記入シート3!AK73="","",【多店舗用】記入シート3!AK73)</f>
        <v/>
      </c>
      <c r="R73" s="766" t="str">
        <f>IF(【多店舗用】記入シート3!AL73="","",【多店舗用】記入シート3!AL73)</f>
        <v/>
      </c>
      <c r="S73" s="766" t="str">
        <f>IF(【多店舗用】記入シート3!AM73="","",【多店舗用】記入シート3!AM73)</f>
        <v/>
      </c>
      <c r="T73" s="766" t="str">
        <f>IF(【多店舗用】記入シート3!AN73="","",【多店舗用】記入シート3!AN73)</f>
        <v/>
      </c>
      <c r="U73" s="766" t="str">
        <f>IF(【多店舗用】記入シート3!AO73="","",【多店舗用】記入シート3!AO73)</f>
        <v/>
      </c>
      <c r="V73" s="764" t="str">
        <f>IF(【多店舗用】記入シート3!AP73="","",【多店舗用】記入シート3!AP73)</f>
        <v/>
      </c>
      <c r="W73" s="764" t="str">
        <f>IF(【多店舗用】記入シート3!AQ73="","",【多店舗用】記入シート3!AQ73)</f>
        <v/>
      </c>
      <c r="X73" s="764" t="str">
        <f>IF(【多店舗用】記入シート3!AR73="","",【多店舗用】記入シート3!AR73)</f>
        <v/>
      </c>
      <c r="Y73" s="764" t="str">
        <f>IF(【多店舗用】記入シート3!AS73="","",【多店舗用】記入シート3!AS73)</f>
        <v/>
      </c>
      <c r="Z73" s="767" t="str">
        <f>IF(【多店舗用】記入シート3!AT73="","",【多店舗用】記入シート3!AT73)</f>
        <v/>
      </c>
      <c r="AA73" s="767" t="str">
        <f>IF(【多店舗用】記入シート3!AU73="","",【多店舗用】記入シート3!AU73)</f>
        <v/>
      </c>
      <c r="AB73" s="764" t="str">
        <f>IF(B73="","",T(SUBSTITUTE(SUBSTITUTE(【多店舗用】記入シート3!AV73,"　","")," ",""))&amp;"　"&amp;T(SUBSTITUTE(SUBSTITUTE(【多店舗用】記入シート3!AW73,"　","")," ","")))</f>
        <v/>
      </c>
      <c r="AC73" s="764" t="str">
        <f>IF(B73="","",ASC(SUBSTITUTE(SUBSTITUTE(SUBSTITUTE(SUBSTITUTE(【多店舗用】記入シート3!AX73,"　","")," ",""),"ヴ","ウﾞ"),"・",""))&amp;" "&amp;ASC(SUBSTITUTE(SUBSTITUTE(SUBSTITUTE(SUBSTITUTE(【多店舗用】記入シート3!AY73,"　","")," ",""),"ヴ","ウﾞ"),"・","")))</f>
        <v/>
      </c>
      <c r="AD73" s="764" t="str">
        <f>IF(【多店舗用】記入シート3!AZ73="","",【多店舗用】記入シート3!AZ73)</f>
        <v/>
      </c>
      <c r="AE73" s="764" t="str">
        <f>IF(【多店舗用】記入シート3!BA73="","",【多店舗用】記入シート3!BA73)</f>
        <v/>
      </c>
      <c r="AF73" s="764" t="str">
        <f>IF(B73="","",T(SUBSTITUTE(SUBSTITUTE(【多店舗用】記入シート3!BB73,"　","")," ",""))&amp;"　"&amp;T(SUBSTITUTE(SUBSTITUTE(【多店舗用】記入シート3!BC73,"　","")," ","")))</f>
        <v/>
      </c>
      <c r="AG73" s="764" t="str">
        <f>IF(B73="","",ASC(SUBSTITUTE(SUBSTITUTE(SUBSTITUTE(SUBSTITUTE(【多店舗用】記入シート3!BD73,"　","")," ",""),"ヴ","ウﾞ"),"・",""))&amp;" "&amp;ASC(SUBSTITUTE(SUBSTITUTE(SUBSTITUTE(SUBSTITUTE(【多店舗用】記入シート3!BE73,"　","")," ",""),"ヴ","ウﾞ"),"・","")))</f>
        <v/>
      </c>
      <c r="AH73" s="764" t="str">
        <f>IF(【多店舗用】記入シート3!BF73="","",【多店舗用】記入シート3!BF73)</f>
        <v/>
      </c>
      <c r="AI73" s="764" t="str">
        <f>IF(【多店舗用】記入シート3!BG73="","",【多店舗用】記入シート3!BG73)</f>
        <v/>
      </c>
      <c r="AJ73" s="764" t="str">
        <f>IF(【多店舗用】記入シート3!BH73="","",【多店舗用】記入シート3!BH73)</f>
        <v/>
      </c>
      <c r="AK73" s="764" t="str">
        <f>IF(【多店舗用】記入シート3!BI73="","",【多店舗用】記入シート3!BI73)</f>
        <v/>
      </c>
      <c r="AL73" s="764" t="str">
        <f>IF(【多店舗用】記入シート3!BJ73="","",【多店舗用】記入シート3!BJ73)</f>
        <v/>
      </c>
      <c r="AM73" s="768" t="str">
        <f>IF(【多店舗用】記入シート3!BK73="","",【多店舗用】記入シート3!BK73)</f>
        <v/>
      </c>
      <c r="AN73" s="768" t="str">
        <f>IF(【多店舗用】記入シート3!BL73="","",【多店舗用】記入シート3!BL73)</f>
        <v/>
      </c>
      <c r="AO73" s="764" t="str">
        <f>IF(【多店舗用】記入シート3!BM73="","",【多店舗用】記入シート3!BM73)</f>
        <v/>
      </c>
      <c r="AP73" s="768" t="str">
        <f>IF(【多店舗用】記入シート3!BN73="","",【多店舗用】記入シート3!BN73)</f>
        <v/>
      </c>
      <c r="AQ73" s="764" t="str">
        <f>IF(【多店舗用】記入シート3!BO73="","",【多店舗用】記入シート3!BO73)</f>
        <v/>
      </c>
      <c r="AR73" s="764" t="str">
        <f>IF(【多店舗用】記入シート3!BP73="","",【多店舗用】記入シート3!BP73)</f>
        <v/>
      </c>
    </row>
    <row r="74" spans="1:44" ht="15" customHeight="1">
      <c r="A74" s="764">
        <v>66</v>
      </c>
      <c r="B74" s="764" t="str">
        <f>IF(【多店舗用】記入シート3!B74="","",DBCS(【多店舗用】記入シート3!B74))</f>
        <v/>
      </c>
      <c r="C74" s="764" t="str">
        <f>IF(【多店舗用】記入シート3!C74="","",DBCS(【多店舗用】記入シート3!C74))</f>
        <v/>
      </c>
      <c r="D74" s="764" t="str">
        <f>IF(【多店舗用】記入シート3!D74="","",ASC(【多店舗用】記入シート3!D74))</f>
        <v/>
      </c>
      <c r="E74" s="765" t="str">
        <f>IF(【多店舗用】記入シート3!E74="","",【多店舗用】記入シート3!E74)</f>
        <v/>
      </c>
      <c r="F74" s="764" t="str">
        <f>IF(【多店舗用】記入シート3!F74="","",【多店舗用】記入シート3!F74)</f>
        <v/>
      </c>
      <c r="G74" s="765" t="str">
        <f>IF(【多店舗用】記入シート3!G74="","",【多店舗用】記入シート3!G74)</f>
        <v/>
      </c>
      <c r="H74" s="764" t="str">
        <f>IF(【多店舗用】記入シート3!H74="","",SUBSTITUTE(SUBSTITUTE(SUBSTITUTE(SUBSTITUTE(SUBSTITUTE(ASC(【多店舗用】記入シート3!H74),"～","-"),"－","-"),"―","-"),"　","")," ",""))</f>
        <v/>
      </c>
      <c r="I74" s="764" t="str">
        <f>IF(B74="","",MID(T(【多店舗用】記入シート3!I74),4,LEN(T(【多店舗用】記入シート3!I74))-3)&amp;"　"&amp;SUBSTITUTE(SUBSTITUTE(SUBSTITUTE(SUBSTITUTE(T(【多店舗用】記入シート3!J74),"　","")," ",""),"―","ー"),"－","‐")&amp;"　"&amp;SUBSTITUTE(SUBSTITUTE(SUBSTITUTE(SUBSTITUTE(T(【多店舗用】記入シート3!K74),"　","")," ",""),"―","ー"),"－","‐")&amp;"　"&amp;SUBSTITUTE(SUBSTITUTE(SUBSTITUTE(SUBSTITUTE(T(【多店舗用】記入シート3!L74),"　","")," ",""),"―","ー"),"－","‐")&amp;IF(【多店舗用】記入シート3!M74="","","　"&amp;SUBSTITUTE(SUBSTITUTE(SUBSTITUTE(SUBSTITUTE(T(【多店舗用】記入シート3!M74),"　","")," ",""),"―","ー"),"－","‐")))</f>
        <v/>
      </c>
      <c r="J74" s="764" t="str">
        <f>IF(B74="","",ASC(【多店舗用】記入シート3!N74)&amp;" "&amp;ASC(SUBSTITUTE(SUBSTITUTE(SUBSTITUTE(SUBSTITUTE(SUBSTITUTE(【多店舗用】記入シート3!O74,"　","")," ",""),"ヴ","ウﾞ"),"・",""),"－","‐"))&amp;" "&amp;ASC(SUBSTITUTE(SUBSTITUTE(SUBSTITUTE(SUBSTITUTE(SUBSTITUTE(【多店舗用】記入シート3!P74,"　","")," ",""),"ヴ","ウﾞ"),"・",""),"－","‐"))&amp;IF(【多店舗用】記入シート3!Q74="",""," "&amp;ASC(SUBSTITUTE(SUBSTITUTE(SUBSTITUTE(SUBSTITUTE(SUBSTITUTE(【多店舗用】記入シート3!Q74,"　","")," ",""),"ヴ","ウﾞ"),"・",""),"－","‐"))))</f>
        <v/>
      </c>
      <c r="K74" s="764" t="str">
        <f>IF(【多店舗用】記入シート3!R74="","",【多店舗用】記入シート3!R74)</f>
        <v/>
      </c>
      <c r="L74" s="764" t="str">
        <f>IF(【多店舗用】記入シート3!S74="","",SUBSTITUTE(SUBSTITUTE(SUBSTITUTE(SUBSTITUTE(SUBSTITUTE(ASC(【多店舗用】記入シート3!S74),"～","-"),"－","-"),"―","-"),"　","")," ",""))</f>
        <v/>
      </c>
      <c r="M74" s="764" t="str">
        <f>IF(【多店舗用】記入シート3!T74="","",ASC(【多店舗用】記入シート3!T74))</f>
        <v/>
      </c>
      <c r="N74" s="764" t="str">
        <f>IF(B74="","",RIGHT("00"&amp;【多店舗用】記入シート3!U74,2)&amp;【多店舗用】記入シート3!V74&amp;RIGHT("00"&amp;【多店舗用】記入シート3!W74,2)&amp;【多店舗用】記入シート3!X74&amp;RIGHT("00"&amp;【多店舗用】記入シート3!Y74,2)&amp;【多店舗用】記入シート3!Z74&amp;RIGHT("00"&amp;【多店舗用】記入シート3!AA74,2))</f>
        <v/>
      </c>
      <c r="O74" s="764" t="str">
        <f>IF(B74="","",IF(【多店舗用】記入シート3!AB74="●",【多店舗用】記入シート3!AB$8,"")&amp;IF(【多店舗用】記入シート3!AC74="●",【多店舗用】記入シート3!AC$8,"")&amp;IF(【多店舗用】記入シート3!AD74="●",【多店舗用】記入シート3!AD$8,"")&amp;IF(【多店舗用】記入シート3!AE74="●",【多店舗用】記入シート3!AE$8,"")&amp;IF(【多店舗用】記入シート3!AF74="●",【多店舗用】記入シート3!AF$8,"")&amp;IF(【多店舗用】記入シート3!AG74="●",【多店舗用】記入シート3!AG$8,"")&amp;IF(【多店舗用】記入シート3!AH74="●",【多店舗用】記入シート3!AH$8,"")&amp;IF(【多店舗用】記入シート3!AI74="●",【多店舗用】記入シート3!AI$8,""))</f>
        <v/>
      </c>
      <c r="P74" s="764" t="str">
        <f>IF(【多店舗用】記入シート3!AJ74="","",【多店舗用】記入シート3!AJ74)</f>
        <v/>
      </c>
      <c r="Q74" s="764" t="str">
        <f>IF(【多店舗用】記入シート3!AK74="","",【多店舗用】記入シート3!AK74)</f>
        <v/>
      </c>
      <c r="R74" s="766" t="str">
        <f>IF(【多店舗用】記入シート3!AL74="","",【多店舗用】記入シート3!AL74)</f>
        <v/>
      </c>
      <c r="S74" s="766" t="str">
        <f>IF(【多店舗用】記入シート3!AM74="","",【多店舗用】記入シート3!AM74)</f>
        <v/>
      </c>
      <c r="T74" s="766" t="str">
        <f>IF(【多店舗用】記入シート3!AN74="","",【多店舗用】記入シート3!AN74)</f>
        <v/>
      </c>
      <c r="U74" s="766" t="str">
        <f>IF(【多店舗用】記入シート3!AO74="","",【多店舗用】記入シート3!AO74)</f>
        <v/>
      </c>
      <c r="V74" s="764" t="str">
        <f>IF(【多店舗用】記入シート3!AP74="","",【多店舗用】記入シート3!AP74)</f>
        <v/>
      </c>
      <c r="W74" s="764" t="str">
        <f>IF(【多店舗用】記入シート3!AQ74="","",【多店舗用】記入シート3!AQ74)</f>
        <v/>
      </c>
      <c r="X74" s="764" t="str">
        <f>IF(【多店舗用】記入シート3!AR74="","",【多店舗用】記入シート3!AR74)</f>
        <v/>
      </c>
      <c r="Y74" s="764" t="str">
        <f>IF(【多店舗用】記入シート3!AS74="","",【多店舗用】記入シート3!AS74)</f>
        <v/>
      </c>
      <c r="Z74" s="767" t="str">
        <f>IF(【多店舗用】記入シート3!AT74="","",【多店舗用】記入シート3!AT74)</f>
        <v/>
      </c>
      <c r="AA74" s="767" t="str">
        <f>IF(【多店舗用】記入シート3!AU74="","",【多店舗用】記入シート3!AU74)</f>
        <v/>
      </c>
      <c r="AB74" s="764" t="str">
        <f>IF(B74="","",T(SUBSTITUTE(SUBSTITUTE(【多店舗用】記入シート3!AV74,"　","")," ",""))&amp;"　"&amp;T(SUBSTITUTE(SUBSTITUTE(【多店舗用】記入シート3!AW74,"　","")," ","")))</f>
        <v/>
      </c>
      <c r="AC74" s="764" t="str">
        <f>IF(B74="","",ASC(SUBSTITUTE(SUBSTITUTE(SUBSTITUTE(SUBSTITUTE(【多店舗用】記入シート3!AX74,"　","")," ",""),"ヴ","ウﾞ"),"・",""))&amp;" "&amp;ASC(SUBSTITUTE(SUBSTITUTE(SUBSTITUTE(SUBSTITUTE(【多店舗用】記入シート3!AY74,"　","")," ",""),"ヴ","ウﾞ"),"・","")))</f>
        <v/>
      </c>
      <c r="AD74" s="764" t="str">
        <f>IF(【多店舗用】記入シート3!AZ74="","",【多店舗用】記入シート3!AZ74)</f>
        <v/>
      </c>
      <c r="AE74" s="764" t="str">
        <f>IF(【多店舗用】記入シート3!BA74="","",【多店舗用】記入シート3!BA74)</f>
        <v/>
      </c>
      <c r="AF74" s="764" t="str">
        <f>IF(B74="","",T(SUBSTITUTE(SUBSTITUTE(【多店舗用】記入シート3!BB74,"　","")," ",""))&amp;"　"&amp;T(SUBSTITUTE(SUBSTITUTE(【多店舗用】記入シート3!BC74,"　","")," ","")))</f>
        <v/>
      </c>
      <c r="AG74" s="764" t="str">
        <f>IF(B74="","",ASC(SUBSTITUTE(SUBSTITUTE(SUBSTITUTE(SUBSTITUTE(【多店舗用】記入シート3!BD74,"　","")," ",""),"ヴ","ウﾞ"),"・",""))&amp;" "&amp;ASC(SUBSTITUTE(SUBSTITUTE(SUBSTITUTE(SUBSTITUTE(【多店舗用】記入シート3!BE74,"　","")," ",""),"ヴ","ウﾞ"),"・","")))</f>
        <v/>
      </c>
      <c r="AH74" s="764" t="str">
        <f>IF(【多店舗用】記入シート3!BF74="","",【多店舗用】記入シート3!BF74)</f>
        <v/>
      </c>
      <c r="AI74" s="764" t="str">
        <f>IF(【多店舗用】記入シート3!BG74="","",【多店舗用】記入シート3!BG74)</f>
        <v/>
      </c>
      <c r="AJ74" s="764" t="str">
        <f>IF(【多店舗用】記入シート3!BH74="","",【多店舗用】記入シート3!BH74)</f>
        <v/>
      </c>
      <c r="AK74" s="764" t="str">
        <f>IF(【多店舗用】記入シート3!BI74="","",【多店舗用】記入シート3!BI74)</f>
        <v/>
      </c>
      <c r="AL74" s="764" t="str">
        <f>IF(【多店舗用】記入シート3!BJ74="","",【多店舗用】記入シート3!BJ74)</f>
        <v/>
      </c>
      <c r="AM74" s="768" t="str">
        <f>IF(【多店舗用】記入シート3!BK74="","",【多店舗用】記入シート3!BK74)</f>
        <v/>
      </c>
      <c r="AN74" s="768" t="str">
        <f>IF(【多店舗用】記入シート3!BL74="","",【多店舗用】記入シート3!BL74)</f>
        <v/>
      </c>
      <c r="AO74" s="764" t="str">
        <f>IF(【多店舗用】記入シート3!BM74="","",【多店舗用】記入シート3!BM74)</f>
        <v/>
      </c>
      <c r="AP74" s="768" t="str">
        <f>IF(【多店舗用】記入シート3!BN74="","",【多店舗用】記入シート3!BN74)</f>
        <v/>
      </c>
      <c r="AQ74" s="764" t="str">
        <f>IF(【多店舗用】記入シート3!BO74="","",【多店舗用】記入シート3!BO74)</f>
        <v/>
      </c>
      <c r="AR74" s="764" t="str">
        <f>IF(【多店舗用】記入シート3!BP74="","",【多店舗用】記入シート3!BP74)</f>
        <v/>
      </c>
    </row>
    <row r="75" spans="1:44" ht="15" customHeight="1">
      <c r="A75" s="764">
        <v>67</v>
      </c>
      <c r="B75" s="764" t="str">
        <f>IF(【多店舗用】記入シート3!B75="","",DBCS(【多店舗用】記入シート3!B75))</f>
        <v/>
      </c>
      <c r="C75" s="764" t="str">
        <f>IF(【多店舗用】記入シート3!C75="","",DBCS(【多店舗用】記入シート3!C75))</f>
        <v/>
      </c>
      <c r="D75" s="764" t="str">
        <f>IF(【多店舗用】記入シート3!D75="","",ASC(【多店舗用】記入シート3!D75))</f>
        <v/>
      </c>
      <c r="E75" s="765" t="str">
        <f>IF(【多店舗用】記入シート3!E75="","",【多店舗用】記入シート3!E75)</f>
        <v/>
      </c>
      <c r="F75" s="764" t="str">
        <f>IF(【多店舗用】記入シート3!F75="","",【多店舗用】記入シート3!F75)</f>
        <v/>
      </c>
      <c r="G75" s="765" t="str">
        <f>IF(【多店舗用】記入シート3!G75="","",【多店舗用】記入シート3!G75)</f>
        <v/>
      </c>
      <c r="H75" s="764" t="str">
        <f>IF(【多店舗用】記入シート3!H75="","",SUBSTITUTE(SUBSTITUTE(SUBSTITUTE(SUBSTITUTE(SUBSTITUTE(ASC(【多店舗用】記入シート3!H75),"～","-"),"－","-"),"―","-"),"　","")," ",""))</f>
        <v/>
      </c>
      <c r="I75" s="764" t="str">
        <f>IF(B75="","",MID(T(【多店舗用】記入シート3!I75),4,LEN(T(【多店舗用】記入シート3!I75))-3)&amp;"　"&amp;SUBSTITUTE(SUBSTITUTE(SUBSTITUTE(SUBSTITUTE(T(【多店舗用】記入シート3!J75),"　","")," ",""),"―","ー"),"－","‐")&amp;"　"&amp;SUBSTITUTE(SUBSTITUTE(SUBSTITUTE(SUBSTITUTE(T(【多店舗用】記入シート3!K75),"　","")," ",""),"―","ー"),"－","‐")&amp;"　"&amp;SUBSTITUTE(SUBSTITUTE(SUBSTITUTE(SUBSTITUTE(T(【多店舗用】記入シート3!L75),"　","")," ",""),"―","ー"),"－","‐")&amp;IF(【多店舗用】記入シート3!M75="","","　"&amp;SUBSTITUTE(SUBSTITUTE(SUBSTITUTE(SUBSTITUTE(T(【多店舗用】記入シート3!M75),"　","")," ",""),"―","ー"),"－","‐")))</f>
        <v/>
      </c>
      <c r="J75" s="764" t="str">
        <f>IF(B75="","",ASC(【多店舗用】記入シート3!N75)&amp;" "&amp;ASC(SUBSTITUTE(SUBSTITUTE(SUBSTITUTE(SUBSTITUTE(SUBSTITUTE(【多店舗用】記入シート3!O75,"　","")," ",""),"ヴ","ウﾞ"),"・",""),"－","‐"))&amp;" "&amp;ASC(SUBSTITUTE(SUBSTITUTE(SUBSTITUTE(SUBSTITUTE(SUBSTITUTE(【多店舗用】記入シート3!P75,"　","")," ",""),"ヴ","ウﾞ"),"・",""),"－","‐"))&amp;IF(【多店舗用】記入シート3!Q75="",""," "&amp;ASC(SUBSTITUTE(SUBSTITUTE(SUBSTITUTE(SUBSTITUTE(SUBSTITUTE(【多店舗用】記入シート3!Q75,"　","")," ",""),"ヴ","ウﾞ"),"・",""),"－","‐"))))</f>
        <v/>
      </c>
      <c r="K75" s="764" t="str">
        <f>IF(【多店舗用】記入シート3!R75="","",【多店舗用】記入シート3!R75)</f>
        <v/>
      </c>
      <c r="L75" s="764" t="str">
        <f>IF(【多店舗用】記入シート3!S75="","",SUBSTITUTE(SUBSTITUTE(SUBSTITUTE(SUBSTITUTE(SUBSTITUTE(ASC(【多店舗用】記入シート3!S75),"～","-"),"－","-"),"―","-"),"　","")," ",""))</f>
        <v/>
      </c>
      <c r="M75" s="764" t="str">
        <f>IF(【多店舗用】記入シート3!T75="","",ASC(【多店舗用】記入シート3!T75))</f>
        <v/>
      </c>
      <c r="N75" s="764" t="str">
        <f>IF(B75="","",RIGHT("00"&amp;【多店舗用】記入シート3!U75,2)&amp;【多店舗用】記入シート3!V75&amp;RIGHT("00"&amp;【多店舗用】記入シート3!W75,2)&amp;【多店舗用】記入シート3!X75&amp;RIGHT("00"&amp;【多店舗用】記入シート3!Y75,2)&amp;【多店舗用】記入シート3!Z75&amp;RIGHT("00"&amp;【多店舗用】記入シート3!AA75,2))</f>
        <v/>
      </c>
      <c r="O75" s="764" t="str">
        <f>IF(B75="","",IF(【多店舗用】記入シート3!AB75="●",【多店舗用】記入シート3!AB$8,"")&amp;IF(【多店舗用】記入シート3!AC75="●",【多店舗用】記入シート3!AC$8,"")&amp;IF(【多店舗用】記入シート3!AD75="●",【多店舗用】記入シート3!AD$8,"")&amp;IF(【多店舗用】記入シート3!AE75="●",【多店舗用】記入シート3!AE$8,"")&amp;IF(【多店舗用】記入シート3!AF75="●",【多店舗用】記入シート3!AF$8,"")&amp;IF(【多店舗用】記入シート3!AG75="●",【多店舗用】記入シート3!AG$8,"")&amp;IF(【多店舗用】記入シート3!AH75="●",【多店舗用】記入シート3!AH$8,"")&amp;IF(【多店舗用】記入シート3!AI75="●",【多店舗用】記入シート3!AI$8,""))</f>
        <v/>
      </c>
      <c r="P75" s="764" t="str">
        <f>IF(【多店舗用】記入シート3!AJ75="","",【多店舗用】記入シート3!AJ75)</f>
        <v/>
      </c>
      <c r="Q75" s="764" t="str">
        <f>IF(【多店舗用】記入シート3!AK75="","",【多店舗用】記入シート3!AK75)</f>
        <v/>
      </c>
      <c r="R75" s="766" t="str">
        <f>IF(【多店舗用】記入シート3!AL75="","",【多店舗用】記入シート3!AL75)</f>
        <v/>
      </c>
      <c r="S75" s="766" t="str">
        <f>IF(【多店舗用】記入シート3!AM75="","",【多店舗用】記入シート3!AM75)</f>
        <v/>
      </c>
      <c r="T75" s="766" t="str">
        <f>IF(【多店舗用】記入シート3!AN75="","",【多店舗用】記入シート3!AN75)</f>
        <v/>
      </c>
      <c r="U75" s="766" t="str">
        <f>IF(【多店舗用】記入シート3!AO75="","",【多店舗用】記入シート3!AO75)</f>
        <v/>
      </c>
      <c r="V75" s="764" t="str">
        <f>IF(【多店舗用】記入シート3!AP75="","",【多店舗用】記入シート3!AP75)</f>
        <v/>
      </c>
      <c r="W75" s="764" t="str">
        <f>IF(【多店舗用】記入シート3!AQ75="","",【多店舗用】記入シート3!AQ75)</f>
        <v/>
      </c>
      <c r="X75" s="764" t="str">
        <f>IF(【多店舗用】記入シート3!AR75="","",【多店舗用】記入シート3!AR75)</f>
        <v/>
      </c>
      <c r="Y75" s="764" t="str">
        <f>IF(【多店舗用】記入シート3!AS75="","",【多店舗用】記入シート3!AS75)</f>
        <v/>
      </c>
      <c r="Z75" s="767" t="str">
        <f>IF(【多店舗用】記入シート3!AT75="","",【多店舗用】記入シート3!AT75)</f>
        <v/>
      </c>
      <c r="AA75" s="767" t="str">
        <f>IF(【多店舗用】記入シート3!AU75="","",【多店舗用】記入シート3!AU75)</f>
        <v/>
      </c>
      <c r="AB75" s="764" t="str">
        <f>IF(B75="","",T(SUBSTITUTE(SUBSTITUTE(【多店舗用】記入シート3!AV75,"　","")," ",""))&amp;"　"&amp;T(SUBSTITUTE(SUBSTITUTE(【多店舗用】記入シート3!AW75,"　","")," ","")))</f>
        <v/>
      </c>
      <c r="AC75" s="764" t="str">
        <f>IF(B75="","",ASC(SUBSTITUTE(SUBSTITUTE(SUBSTITUTE(SUBSTITUTE(【多店舗用】記入シート3!AX75,"　","")," ",""),"ヴ","ウﾞ"),"・",""))&amp;" "&amp;ASC(SUBSTITUTE(SUBSTITUTE(SUBSTITUTE(SUBSTITUTE(【多店舗用】記入シート3!AY75,"　","")," ",""),"ヴ","ウﾞ"),"・","")))</f>
        <v/>
      </c>
      <c r="AD75" s="764" t="str">
        <f>IF(【多店舗用】記入シート3!AZ75="","",【多店舗用】記入シート3!AZ75)</f>
        <v/>
      </c>
      <c r="AE75" s="764" t="str">
        <f>IF(【多店舗用】記入シート3!BA75="","",【多店舗用】記入シート3!BA75)</f>
        <v/>
      </c>
      <c r="AF75" s="764" t="str">
        <f>IF(B75="","",T(SUBSTITUTE(SUBSTITUTE(【多店舗用】記入シート3!BB75,"　","")," ",""))&amp;"　"&amp;T(SUBSTITUTE(SUBSTITUTE(【多店舗用】記入シート3!BC75,"　","")," ","")))</f>
        <v/>
      </c>
      <c r="AG75" s="764" t="str">
        <f>IF(B75="","",ASC(SUBSTITUTE(SUBSTITUTE(SUBSTITUTE(SUBSTITUTE(【多店舗用】記入シート3!BD75,"　","")," ",""),"ヴ","ウﾞ"),"・",""))&amp;" "&amp;ASC(SUBSTITUTE(SUBSTITUTE(SUBSTITUTE(SUBSTITUTE(【多店舗用】記入シート3!BE75,"　","")," ",""),"ヴ","ウﾞ"),"・","")))</f>
        <v/>
      </c>
      <c r="AH75" s="764" t="str">
        <f>IF(【多店舗用】記入シート3!BF75="","",【多店舗用】記入シート3!BF75)</f>
        <v/>
      </c>
      <c r="AI75" s="764" t="str">
        <f>IF(【多店舗用】記入シート3!BG75="","",【多店舗用】記入シート3!BG75)</f>
        <v/>
      </c>
      <c r="AJ75" s="764" t="str">
        <f>IF(【多店舗用】記入シート3!BH75="","",【多店舗用】記入シート3!BH75)</f>
        <v/>
      </c>
      <c r="AK75" s="764" t="str">
        <f>IF(【多店舗用】記入シート3!BI75="","",【多店舗用】記入シート3!BI75)</f>
        <v/>
      </c>
      <c r="AL75" s="764" t="str">
        <f>IF(【多店舗用】記入シート3!BJ75="","",【多店舗用】記入シート3!BJ75)</f>
        <v/>
      </c>
      <c r="AM75" s="768" t="str">
        <f>IF(【多店舗用】記入シート3!BK75="","",【多店舗用】記入シート3!BK75)</f>
        <v/>
      </c>
      <c r="AN75" s="768" t="str">
        <f>IF(【多店舗用】記入シート3!BL75="","",【多店舗用】記入シート3!BL75)</f>
        <v/>
      </c>
      <c r="AO75" s="764" t="str">
        <f>IF(【多店舗用】記入シート3!BM75="","",【多店舗用】記入シート3!BM75)</f>
        <v/>
      </c>
      <c r="AP75" s="768" t="str">
        <f>IF(【多店舗用】記入シート3!BN75="","",【多店舗用】記入シート3!BN75)</f>
        <v/>
      </c>
      <c r="AQ75" s="764" t="str">
        <f>IF(【多店舗用】記入シート3!BO75="","",【多店舗用】記入シート3!BO75)</f>
        <v/>
      </c>
      <c r="AR75" s="764" t="str">
        <f>IF(【多店舗用】記入シート3!BP75="","",【多店舗用】記入シート3!BP75)</f>
        <v/>
      </c>
    </row>
    <row r="76" spans="1:44" ht="15" customHeight="1">
      <c r="A76" s="764">
        <v>68</v>
      </c>
      <c r="B76" s="764" t="str">
        <f>IF(【多店舗用】記入シート3!B76="","",DBCS(【多店舗用】記入シート3!B76))</f>
        <v/>
      </c>
      <c r="C76" s="764" t="str">
        <f>IF(【多店舗用】記入シート3!C76="","",DBCS(【多店舗用】記入シート3!C76))</f>
        <v/>
      </c>
      <c r="D76" s="764" t="str">
        <f>IF(【多店舗用】記入シート3!D76="","",ASC(【多店舗用】記入シート3!D76))</f>
        <v/>
      </c>
      <c r="E76" s="765" t="str">
        <f>IF(【多店舗用】記入シート3!E76="","",【多店舗用】記入シート3!E76)</f>
        <v/>
      </c>
      <c r="F76" s="764" t="str">
        <f>IF(【多店舗用】記入シート3!F76="","",【多店舗用】記入シート3!F76)</f>
        <v/>
      </c>
      <c r="G76" s="765" t="str">
        <f>IF(【多店舗用】記入シート3!G76="","",【多店舗用】記入シート3!G76)</f>
        <v/>
      </c>
      <c r="H76" s="764" t="str">
        <f>IF(【多店舗用】記入シート3!H76="","",SUBSTITUTE(SUBSTITUTE(SUBSTITUTE(SUBSTITUTE(SUBSTITUTE(ASC(【多店舗用】記入シート3!H76),"～","-"),"－","-"),"―","-"),"　","")," ",""))</f>
        <v/>
      </c>
      <c r="I76" s="764" t="str">
        <f>IF(B76="","",MID(T(【多店舗用】記入シート3!I76),4,LEN(T(【多店舗用】記入シート3!I76))-3)&amp;"　"&amp;SUBSTITUTE(SUBSTITUTE(SUBSTITUTE(SUBSTITUTE(T(【多店舗用】記入シート3!J76),"　","")," ",""),"―","ー"),"－","‐")&amp;"　"&amp;SUBSTITUTE(SUBSTITUTE(SUBSTITUTE(SUBSTITUTE(T(【多店舗用】記入シート3!K76),"　","")," ",""),"―","ー"),"－","‐")&amp;"　"&amp;SUBSTITUTE(SUBSTITUTE(SUBSTITUTE(SUBSTITUTE(T(【多店舗用】記入シート3!L76),"　","")," ",""),"―","ー"),"－","‐")&amp;IF(【多店舗用】記入シート3!M76="","","　"&amp;SUBSTITUTE(SUBSTITUTE(SUBSTITUTE(SUBSTITUTE(T(【多店舗用】記入シート3!M76),"　","")," ",""),"―","ー"),"－","‐")))</f>
        <v/>
      </c>
      <c r="J76" s="764" t="str">
        <f>IF(B76="","",ASC(【多店舗用】記入シート3!N76)&amp;" "&amp;ASC(SUBSTITUTE(SUBSTITUTE(SUBSTITUTE(SUBSTITUTE(SUBSTITUTE(【多店舗用】記入シート3!O76,"　","")," ",""),"ヴ","ウﾞ"),"・",""),"－","‐"))&amp;" "&amp;ASC(SUBSTITUTE(SUBSTITUTE(SUBSTITUTE(SUBSTITUTE(SUBSTITUTE(【多店舗用】記入シート3!P76,"　","")," ",""),"ヴ","ウﾞ"),"・",""),"－","‐"))&amp;IF(【多店舗用】記入シート3!Q76="",""," "&amp;ASC(SUBSTITUTE(SUBSTITUTE(SUBSTITUTE(SUBSTITUTE(SUBSTITUTE(【多店舗用】記入シート3!Q76,"　","")," ",""),"ヴ","ウﾞ"),"・",""),"－","‐"))))</f>
        <v/>
      </c>
      <c r="K76" s="764" t="str">
        <f>IF(【多店舗用】記入シート3!R76="","",【多店舗用】記入シート3!R76)</f>
        <v/>
      </c>
      <c r="L76" s="764" t="str">
        <f>IF(【多店舗用】記入シート3!S76="","",SUBSTITUTE(SUBSTITUTE(SUBSTITUTE(SUBSTITUTE(SUBSTITUTE(ASC(【多店舗用】記入シート3!S76),"～","-"),"－","-"),"―","-"),"　","")," ",""))</f>
        <v/>
      </c>
      <c r="M76" s="764" t="str">
        <f>IF(【多店舗用】記入シート3!T76="","",ASC(【多店舗用】記入シート3!T76))</f>
        <v/>
      </c>
      <c r="N76" s="764" t="str">
        <f>IF(B76="","",RIGHT("00"&amp;【多店舗用】記入シート3!U76,2)&amp;【多店舗用】記入シート3!V76&amp;RIGHT("00"&amp;【多店舗用】記入シート3!W76,2)&amp;【多店舗用】記入シート3!X76&amp;RIGHT("00"&amp;【多店舗用】記入シート3!Y76,2)&amp;【多店舗用】記入シート3!Z76&amp;RIGHT("00"&amp;【多店舗用】記入シート3!AA76,2))</f>
        <v/>
      </c>
      <c r="O76" s="764" t="str">
        <f>IF(B76="","",IF(【多店舗用】記入シート3!AB76="●",【多店舗用】記入シート3!AB$8,"")&amp;IF(【多店舗用】記入シート3!AC76="●",【多店舗用】記入シート3!AC$8,"")&amp;IF(【多店舗用】記入シート3!AD76="●",【多店舗用】記入シート3!AD$8,"")&amp;IF(【多店舗用】記入シート3!AE76="●",【多店舗用】記入シート3!AE$8,"")&amp;IF(【多店舗用】記入シート3!AF76="●",【多店舗用】記入シート3!AF$8,"")&amp;IF(【多店舗用】記入シート3!AG76="●",【多店舗用】記入シート3!AG$8,"")&amp;IF(【多店舗用】記入シート3!AH76="●",【多店舗用】記入シート3!AH$8,"")&amp;IF(【多店舗用】記入シート3!AI76="●",【多店舗用】記入シート3!AI$8,""))</f>
        <v/>
      </c>
      <c r="P76" s="764" t="str">
        <f>IF(【多店舗用】記入シート3!AJ76="","",【多店舗用】記入シート3!AJ76)</f>
        <v/>
      </c>
      <c r="Q76" s="764" t="str">
        <f>IF(【多店舗用】記入シート3!AK76="","",【多店舗用】記入シート3!AK76)</f>
        <v/>
      </c>
      <c r="R76" s="766" t="str">
        <f>IF(【多店舗用】記入シート3!AL76="","",【多店舗用】記入シート3!AL76)</f>
        <v/>
      </c>
      <c r="S76" s="766" t="str">
        <f>IF(【多店舗用】記入シート3!AM76="","",【多店舗用】記入シート3!AM76)</f>
        <v/>
      </c>
      <c r="T76" s="766" t="str">
        <f>IF(【多店舗用】記入シート3!AN76="","",【多店舗用】記入シート3!AN76)</f>
        <v/>
      </c>
      <c r="U76" s="766" t="str">
        <f>IF(【多店舗用】記入シート3!AO76="","",【多店舗用】記入シート3!AO76)</f>
        <v/>
      </c>
      <c r="V76" s="764" t="str">
        <f>IF(【多店舗用】記入シート3!AP76="","",【多店舗用】記入シート3!AP76)</f>
        <v/>
      </c>
      <c r="W76" s="764" t="str">
        <f>IF(【多店舗用】記入シート3!AQ76="","",【多店舗用】記入シート3!AQ76)</f>
        <v/>
      </c>
      <c r="X76" s="764" t="str">
        <f>IF(【多店舗用】記入シート3!AR76="","",【多店舗用】記入シート3!AR76)</f>
        <v/>
      </c>
      <c r="Y76" s="764" t="str">
        <f>IF(【多店舗用】記入シート3!AS76="","",【多店舗用】記入シート3!AS76)</f>
        <v/>
      </c>
      <c r="Z76" s="767" t="str">
        <f>IF(【多店舗用】記入シート3!AT76="","",【多店舗用】記入シート3!AT76)</f>
        <v/>
      </c>
      <c r="AA76" s="767" t="str">
        <f>IF(【多店舗用】記入シート3!AU76="","",【多店舗用】記入シート3!AU76)</f>
        <v/>
      </c>
      <c r="AB76" s="764" t="str">
        <f>IF(B76="","",T(SUBSTITUTE(SUBSTITUTE(【多店舗用】記入シート3!AV76,"　","")," ",""))&amp;"　"&amp;T(SUBSTITUTE(SUBSTITUTE(【多店舗用】記入シート3!AW76,"　","")," ","")))</f>
        <v/>
      </c>
      <c r="AC76" s="764" t="str">
        <f>IF(B76="","",ASC(SUBSTITUTE(SUBSTITUTE(SUBSTITUTE(SUBSTITUTE(【多店舗用】記入シート3!AX76,"　","")," ",""),"ヴ","ウﾞ"),"・",""))&amp;" "&amp;ASC(SUBSTITUTE(SUBSTITUTE(SUBSTITUTE(SUBSTITUTE(【多店舗用】記入シート3!AY76,"　","")," ",""),"ヴ","ウﾞ"),"・","")))</f>
        <v/>
      </c>
      <c r="AD76" s="764" t="str">
        <f>IF(【多店舗用】記入シート3!AZ76="","",【多店舗用】記入シート3!AZ76)</f>
        <v/>
      </c>
      <c r="AE76" s="764" t="str">
        <f>IF(【多店舗用】記入シート3!BA76="","",【多店舗用】記入シート3!BA76)</f>
        <v/>
      </c>
      <c r="AF76" s="764" t="str">
        <f>IF(B76="","",T(SUBSTITUTE(SUBSTITUTE(【多店舗用】記入シート3!BB76,"　","")," ",""))&amp;"　"&amp;T(SUBSTITUTE(SUBSTITUTE(【多店舗用】記入シート3!BC76,"　","")," ","")))</f>
        <v/>
      </c>
      <c r="AG76" s="764" t="str">
        <f>IF(B76="","",ASC(SUBSTITUTE(SUBSTITUTE(SUBSTITUTE(SUBSTITUTE(【多店舗用】記入シート3!BD76,"　","")," ",""),"ヴ","ウﾞ"),"・",""))&amp;" "&amp;ASC(SUBSTITUTE(SUBSTITUTE(SUBSTITUTE(SUBSTITUTE(【多店舗用】記入シート3!BE76,"　","")," ",""),"ヴ","ウﾞ"),"・","")))</f>
        <v/>
      </c>
      <c r="AH76" s="764" t="str">
        <f>IF(【多店舗用】記入シート3!BF76="","",【多店舗用】記入シート3!BF76)</f>
        <v/>
      </c>
      <c r="AI76" s="764" t="str">
        <f>IF(【多店舗用】記入シート3!BG76="","",【多店舗用】記入シート3!BG76)</f>
        <v/>
      </c>
      <c r="AJ76" s="764" t="str">
        <f>IF(【多店舗用】記入シート3!BH76="","",【多店舗用】記入シート3!BH76)</f>
        <v/>
      </c>
      <c r="AK76" s="764" t="str">
        <f>IF(【多店舗用】記入シート3!BI76="","",【多店舗用】記入シート3!BI76)</f>
        <v/>
      </c>
      <c r="AL76" s="764" t="str">
        <f>IF(【多店舗用】記入シート3!BJ76="","",【多店舗用】記入シート3!BJ76)</f>
        <v/>
      </c>
      <c r="AM76" s="768" t="str">
        <f>IF(【多店舗用】記入シート3!BK76="","",【多店舗用】記入シート3!BK76)</f>
        <v/>
      </c>
      <c r="AN76" s="768" t="str">
        <f>IF(【多店舗用】記入シート3!BL76="","",【多店舗用】記入シート3!BL76)</f>
        <v/>
      </c>
      <c r="AO76" s="764" t="str">
        <f>IF(【多店舗用】記入シート3!BM76="","",【多店舗用】記入シート3!BM76)</f>
        <v/>
      </c>
      <c r="AP76" s="768" t="str">
        <f>IF(【多店舗用】記入シート3!BN76="","",【多店舗用】記入シート3!BN76)</f>
        <v/>
      </c>
      <c r="AQ76" s="764" t="str">
        <f>IF(【多店舗用】記入シート3!BO76="","",【多店舗用】記入シート3!BO76)</f>
        <v/>
      </c>
      <c r="AR76" s="764" t="str">
        <f>IF(【多店舗用】記入シート3!BP76="","",【多店舗用】記入シート3!BP76)</f>
        <v/>
      </c>
    </row>
    <row r="77" spans="1:44" ht="15" customHeight="1">
      <c r="A77" s="764">
        <v>69</v>
      </c>
      <c r="B77" s="764" t="str">
        <f>IF(【多店舗用】記入シート3!B77="","",DBCS(【多店舗用】記入シート3!B77))</f>
        <v/>
      </c>
      <c r="C77" s="764" t="str">
        <f>IF(【多店舗用】記入シート3!C77="","",DBCS(【多店舗用】記入シート3!C77))</f>
        <v/>
      </c>
      <c r="D77" s="764" t="str">
        <f>IF(【多店舗用】記入シート3!D77="","",ASC(【多店舗用】記入シート3!D77))</f>
        <v/>
      </c>
      <c r="E77" s="765" t="str">
        <f>IF(【多店舗用】記入シート3!E77="","",【多店舗用】記入シート3!E77)</f>
        <v/>
      </c>
      <c r="F77" s="764" t="str">
        <f>IF(【多店舗用】記入シート3!F77="","",【多店舗用】記入シート3!F77)</f>
        <v/>
      </c>
      <c r="G77" s="765" t="str">
        <f>IF(【多店舗用】記入シート3!G77="","",【多店舗用】記入シート3!G77)</f>
        <v/>
      </c>
      <c r="H77" s="764" t="str">
        <f>IF(【多店舗用】記入シート3!H77="","",SUBSTITUTE(SUBSTITUTE(SUBSTITUTE(SUBSTITUTE(SUBSTITUTE(ASC(【多店舗用】記入シート3!H77),"～","-"),"－","-"),"―","-"),"　","")," ",""))</f>
        <v/>
      </c>
      <c r="I77" s="764" t="str">
        <f>IF(B77="","",MID(T(【多店舗用】記入シート3!I77),4,LEN(T(【多店舗用】記入シート3!I77))-3)&amp;"　"&amp;SUBSTITUTE(SUBSTITUTE(SUBSTITUTE(SUBSTITUTE(T(【多店舗用】記入シート3!J77),"　","")," ",""),"―","ー"),"－","‐")&amp;"　"&amp;SUBSTITUTE(SUBSTITUTE(SUBSTITUTE(SUBSTITUTE(T(【多店舗用】記入シート3!K77),"　","")," ",""),"―","ー"),"－","‐")&amp;"　"&amp;SUBSTITUTE(SUBSTITUTE(SUBSTITUTE(SUBSTITUTE(T(【多店舗用】記入シート3!L77),"　","")," ",""),"―","ー"),"－","‐")&amp;IF(【多店舗用】記入シート3!M77="","","　"&amp;SUBSTITUTE(SUBSTITUTE(SUBSTITUTE(SUBSTITUTE(T(【多店舗用】記入シート3!M77),"　","")," ",""),"―","ー"),"－","‐")))</f>
        <v/>
      </c>
      <c r="J77" s="764" t="str">
        <f>IF(B77="","",ASC(【多店舗用】記入シート3!N77)&amp;" "&amp;ASC(SUBSTITUTE(SUBSTITUTE(SUBSTITUTE(SUBSTITUTE(SUBSTITUTE(【多店舗用】記入シート3!O77,"　","")," ",""),"ヴ","ウﾞ"),"・",""),"－","‐"))&amp;" "&amp;ASC(SUBSTITUTE(SUBSTITUTE(SUBSTITUTE(SUBSTITUTE(SUBSTITUTE(【多店舗用】記入シート3!P77,"　","")," ",""),"ヴ","ウﾞ"),"・",""),"－","‐"))&amp;IF(【多店舗用】記入シート3!Q77="",""," "&amp;ASC(SUBSTITUTE(SUBSTITUTE(SUBSTITUTE(SUBSTITUTE(SUBSTITUTE(【多店舗用】記入シート3!Q77,"　","")," ",""),"ヴ","ウﾞ"),"・",""),"－","‐"))))</f>
        <v/>
      </c>
      <c r="K77" s="764" t="str">
        <f>IF(【多店舗用】記入シート3!R77="","",【多店舗用】記入シート3!R77)</f>
        <v/>
      </c>
      <c r="L77" s="764" t="str">
        <f>IF(【多店舗用】記入シート3!S77="","",SUBSTITUTE(SUBSTITUTE(SUBSTITUTE(SUBSTITUTE(SUBSTITUTE(ASC(【多店舗用】記入シート3!S77),"～","-"),"－","-"),"―","-"),"　","")," ",""))</f>
        <v/>
      </c>
      <c r="M77" s="764" t="str">
        <f>IF(【多店舗用】記入シート3!T77="","",ASC(【多店舗用】記入シート3!T77))</f>
        <v/>
      </c>
      <c r="N77" s="764" t="str">
        <f>IF(B77="","",RIGHT("00"&amp;【多店舗用】記入シート3!U77,2)&amp;【多店舗用】記入シート3!V77&amp;RIGHT("00"&amp;【多店舗用】記入シート3!W77,2)&amp;【多店舗用】記入シート3!X77&amp;RIGHT("00"&amp;【多店舗用】記入シート3!Y77,2)&amp;【多店舗用】記入シート3!Z77&amp;RIGHT("00"&amp;【多店舗用】記入シート3!AA77,2))</f>
        <v/>
      </c>
      <c r="O77" s="764" t="str">
        <f>IF(B77="","",IF(【多店舗用】記入シート3!AB77="●",【多店舗用】記入シート3!AB$8,"")&amp;IF(【多店舗用】記入シート3!AC77="●",【多店舗用】記入シート3!AC$8,"")&amp;IF(【多店舗用】記入シート3!AD77="●",【多店舗用】記入シート3!AD$8,"")&amp;IF(【多店舗用】記入シート3!AE77="●",【多店舗用】記入シート3!AE$8,"")&amp;IF(【多店舗用】記入シート3!AF77="●",【多店舗用】記入シート3!AF$8,"")&amp;IF(【多店舗用】記入シート3!AG77="●",【多店舗用】記入シート3!AG$8,"")&amp;IF(【多店舗用】記入シート3!AH77="●",【多店舗用】記入シート3!AH$8,"")&amp;IF(【多店舗用】記入シート3!AI77="●",【多店舗用】記入シート3!AI$8,""))</f>
        <v/>
      </c>
      <c r="P77" s="764" t="str">
        <f>IF(【多店舗用】記入シート3!AJ77="","",【多店舗用】記入シート3!AJ77)</f>
        <v/>
      </c>
      <c r="Q77" s="764" t="str">
        <f>IF(【多店舗用】記入シート3!AK77="","",【多店舗用】記入シート3!AK77)</f>
        <v/>
      </c>
      <c r="R77" s="766" t="str">
        <f>IF(【多店舗用】記入シート3!AL77="","",【多店舗用】記入シート3!AL77)</f>
        <v/>
      </c>
      <c r="S77" s="766" t="str">
        <f>IF(【多店舗用】記入シート3!AM77="","",【多店舗用】記入シート3!AM77)</f>
        <v/>
      </c>
      <c r="T77" s="766" t="str">
        <f>IF(【多店舗用】記入シート3!AN77="","",【多店舗用】記入シート3!AN77)</f>
        <v/>
      </c>
      <c r="U77" s="766" t="str">
        <f>IF(【多店舗用】記入シート3!AO77="","",【多店舗用】記入シート3!AO77)</f>
        <v/>
      </c>
      <c r="V77" s="764" t="str">
        <f>IF(【多店舗用】記入シート3!AP77="","",【多店舗用】記入シート3!AP77)</f>
        <v/>
      </c>
      <c r="W77" s="764" t="str">
        <f>IF(【多店舗用】記入シート3!AQ77="","",【多店舗用】記入シート3!AQ77)</f>
        <v/>
      </c>
      <c r="X77" s="764" t="str">
        <f>IF(【多店舗用】記入シート3!AR77="","",【多店舗用】記入シート3!AR77)</f>
        <v/>
      </c>
      <c r="Y77" s="764" t="str">
        <f>IF(【多店舗用】記入シート3!AS77="","",【多店舗用】記入シート3!AS77)</f>
        <v/>
      </c>
      <c r="Z77" s="767" t="str">
        <f>IF(【多店舗用】記入シート3!AT77="","",【多店舗用】記入シート3!AT77)</f>
        <v/>
      </c>
      <c r="AA77" s="767" t="str">
        <f>IF(【多店舗用】記入シート3!AU77="","",【多店舗用】記入シート3!AU77)</f>
        <v/>
      </c>
      <c r="AB77" s="764" t="str">
        <f>IF(B77="","",T(SUBSTITUTE(SUBSTITUTE(【多店舗用】記入シート3!AV77,"　","")," ",""))&amp;"　"&amp;T(SUBSTITUTE(SUBSTITUTE(【多店舗用】記入シート3!AW77,"　","")," ","")))</f>
        <v/>
      </c>
      <c r="AC77" s="764" t="str">
        <f>IF(B77="","",ASC(SUBSTITUTE(SUBSTITUTE(SUBSTITUTE(SUBSTITUTE(【多店舗用】記入シート3!AX77,"　","")," ",""),"ヴ","ウﾞ"),"・",""))&amp;" "&amp;ASC(SUBSTITUTE(SUBSTITUTE(SUBSTITUTE(SUBSTITUTE(【多店舗用】記入シート3!AY77,"　","")," ",""),"ヴ","ウﾞ"),"・","")))</f>
        <v/>
      </c>
      <c r="AD77" s="764" t="str">
        <f>IF(【多店舗用】記入シート3!AZ77="","",【多店舗用】記入シート3!AZ77)</f>
        <v/>
      </c>
      <c r="AE77" s="764" t="str">
        <f>IF(【多店舗用】記入シート3!BA77="","",【多店舗用】記入シート3!BA77)</f>
        <v/>
      </c>
      <c r="AF77" s="764" t="str">
        <f>IF(B77="","",T(SUBSTITUTE(SUBSTITUTE(【多店舗用】記入シート3!BB77,"　","")," ",""))&amp;"　"&amp;T(SUBSTITUTE(SUBSTITUTE(【多店舗用】記入シート3!BC77,"　","")," ","")))</f>
        <v/>
      </c>
      <c r="AG77" s="764" t="str">
        <f>IF(B77="","",ASC(SUBSTITUTE(SUBSTITUTE(SUBSTITUTE(SUBSTITUTE(【多店舗用】記入シート3!BD77,"　","")," ",""),"ヴ","ウﾞ"),"・",""))&amp;" "&amp;ASC(SUBSTITUTE(SUBSTITUTE(SUBSTITUTE(SUBSTITUTE(【多店舗用】記入シート3!BE77,"　","")," ",""),"ヴ","ウﾞ"),"・","")))</f>
        <v/>
      </c>
      <c r="AH77" s="764" t="str">
        <f>IF(【多店舗用】記入シート3!BF77="","",【多店舗用】記入シート3!BF77)</f>
        <v/>
      </c>
      <c r="AI77" s="764" t="str">
        <f>IF(【多店舗用】記入シート3!BG77="","",【多店舗用】記入シート3!BG77)</f>
        <v/>
      </c>
      <c r="AJ77" s="764" t="str">
        <f>IF(【多店舗用】記入シート3!BH77="","",【多店舗用】記入シート3!BH77)</f>
        <v/>
      </c>
      <c r="AK77" s="764" t="str">
        <f>IF(【多店舗用】記入シート3!BI77="","",【多店舗用】記入シート3!BI77)</f>
        <v/>
      </c>
      <c r="AL77" s="764" t="str">
        <f>IF(【多店舗用】記入シート3!BJ77="","",【多店舗用】記入シート3!BJ77)</f>
        <v/>
      </c>
      <c r="AM77" s="768" t="str">
        <f>IF(【多店舗用】記入シート3!BK77="","",【多店舗用】記入シート3!BK77)</f>
        <v/>
      </c>
      <c r="AN77" s="768" t="str">
        <f>IF(【多店舗用】記入シート3!BL77="","",【多店舗用】記入シート3!BL77)</f>
        <v/>
      </c>
      <c r="AO77" s="764" t="str">
        <f>IF(【多店舗用】記入シート3!BM77="","",【多店舗用】記入シート3!BM77)</f>
        <v/>
      </c>
      <c r="AP77" s="768" t="str">
        <f>IF(【多店舗用】記入シート3!BN77="","",【多店舗用】記入シート3!BN77)</f>
        <v/>
      </c>
      <c r="AQ77" s="764" t="str">
        <f>IF(【多店舗用】記入シート3!BO77="","",【多店舗用】記入シート3!BO77)</f>
        <v/>
      </c>
      <c r="AR77" s="764" t="str">
        <f>IF(【多店舗用】記入シート3!BP77="","",【多店舗用】記入シート3!BP77)</f>
        <v/>
      </c>
    </row>
    <row r="78" spans="1:44" ht="15" customHeight="1">
      <c r="A78" s="764">
        <v>70</v>
      </c>
      <c r="B78" s="764" t="str">
        <f>IF(【多店舗用】記入シート3!B78="","",DBCS(【多店舗用】記入シート3!B78))</f>
        <v/>
      </c>
      <c r="C78" s="764" t="str">
        <f>IF(【多店舗用】記入シート3!C78="","",DBCS(【多店舗用】記入シート3!C78))</f>
        <v/>
      </c>
      <c r="D78" s="764" t="str">
        <f>IF(【多店舗用】記入シート3!D78="","",ASC(【多店舗用】記入シート3!D78))</f>
        <v/>
      </c>
      <c r="E78" s="765" t="str">
        <f>IF(【多店舗用】記入シート3!E78="","",【多店舗用】記入シート3!E78)</f>
        <v/>
      </c>
      <c r="F78" s="764" t="str">
        <f>IF(【多店舗用】記入シート3!F78="","",【多店舗用】記入シート3!F78)</f>
        <v/>
      </c>
      <c r="G78" s="765" t="str">
        <f>IF(【多店舗用】記入シート3!G78="","",【多店舗用】記入シート3!G78)</f>
        <v/>
      </c>
      <c r="H78" s="764" t="str">
        <f>IF(【多店舗用】記入シート3!H78="","",SUBSTITUTE(SUBSTITUTE(SUBSTITUTE(SUBSTITUTE(SUBSTITUTE(ASC(【多店舗用】記入シート3!H78),"～","-"),"－","-"),"―","-"),"　","")," ",""))</f>
        <v/>
      </c>
      <c r="I78" s="764" t="str">
        <f>IF(B78="","",MID(T(【多店舗用】記入シート3!I78),4,LEN(T(【多店舗用】記入シート3!I78))-3)&amp;"　"&amp;SUBSTITUTE(SUBSTITUTE(SUBSTITUTE(SUBSTITUTE(T(【多店舗用】記入シート3!J78),"　","")," ",""),"―","ー"),"－","‐")&amp;"　"&amp;SUBSTITUTE(SUBSTITUTE(SUBSTITUTE(SUBSTITUTE(T(【多店舗用】記入シート3!K78),"　","")," ",""),"―","ー"),"－","‐")&amp;"　"&amp;SUBSTITUTE(SUBSTITUTE(SUBSTITUTE(SUBSTITUTE(T(【多店舗用】記入シート3!L78),"　","")," ",""),"―","ー"),"－","‐")&amp;IF(【多店舗用】記入シート3!M78="","","　"&amp;SUBSTITUTE(SUBSTITUTE(SUBSTITUTE(SUBSTITUTE(T(【多店舗用】記入シート3!M78),"　","")," ",""),"―","ー"),"－","‐")))</f>
        <v/>
      </c>
      <c r="J78" s="764" t="str">
        <f>IF(B78="","",ASC(【多店舗用】記入シート3!N78)&amp;" "&amp;ASC(SUBSTITUTE(SUBSTITUTE(SUBSTITUTE(SUBSTITUTE(SUBSTITUTE(【多店舗用】記入シート3!O78,"　","")," ",""),"ヴ","ウﾞ"),"・",""),"－","‐"))&amp;" "&amp;ASC(SUBSTITUTE(SUBSTITUTE(SUBSTITUTE(SUBSTITUTE(SUBSTITUTE(【多店舗用】記入シート3!P78,"　","")," ",""),"ヴ","ウﾞ"),"・",""),"－","‐"))&amp;IF(【多店舗用】記入シート3!Q78="",""," "&amp;ASC(SUBSTITUTE(SUBSTITUTE(SUBSTITUTE(SUBSTITUTE(SUBSTITUTE(【多店舗用】記入シート3!Q78,"　","")," ",""),"ヴ","ウﾞ"),"・",""),"－","‐"))))</f>
        <v/>
      </c>
      <c r="K78" s="764" t="str">
        <f>IF(【多店舗用】記入シート3!R78="","",【多店舗用】記入シート3!R78)</f>
        <v/>
      </c>
      <c r="L78" s="764" t="str">
        <f>IF(【多店舗用】記入シート3!S78="","",SUBSTITUTE(SUBSTITUTE(SUBSTITUTE(SUBSTITUTE(SUBSTITUTE(ASC(【多店舗用】記入シート3!S78),"～","-"),"－","-"),"―","-"),"　","")," ",""))</f>
        <v/>
      </c>
      <c r="M78" s="764" t="str">
        <f>IF(【多店舗用】記入シート3!T78="","",ASC(【多店舗用】記入シート3!T78))</f>
        <v/>
      </c>
      <c r="N78" s="764" t="str">
        <f>IF(B78="","",RIGHT("00"&amp;【多店舗用】記入シート3!U78,2)&amp;【多店舗用】記入シート3!V78&amp;RIGHT("00"&amp;【多店舗用】記入シート3!W78,2)&amp;【多店舗用】記入シート3!X78&amp;RIGHT("00"&amp;【多店舗用】記入シート3!Y78,2)&amp;【多店舗用】記入シート3!Z78&amp;RIGHT("00"&amp;【多店舗用】記入シート3!AA78,2))</f>
        <v/>
      </c>
      <c r="O78" s="764" t="str">
        <f>IF(B78="","",IF(【多店舗用】記入シート3!AB78="●",【多店舗用】記入シート3!AB$8,"")&amp;IF(【多店舗用】記入シート3!AC78="●",【多店舗用】記入シート3!AC$8,"")&amp;IF(【多店舗用】記入シート3!AD78="●",【多店舗用】記入シート3!AD$8,"")&amp;IF(【多店舗用】記入シート3!AE78="●",【多店舗用】記入シート3!AE$8,"")&amp;IF(【多店舗用】記入シート3!AF78="●",【多店舗用】記入シート3!AF$8,"")&amp;IF(【多店舗用】記入シート3!AG78="●",【多店舗用】記入シート3!AG$8,"")&amp;IF(【多店舗用】記入シート3!AH78="●",【多店舗用】記入シート3!AH$8,"")&amp;IF(【多店舗用】記入シート3!AI78="●",【多店舗用】記入シート3!AI$8,""))</f>
        <v/>
      </c>
      <c r="P78" s="764" t="str">
        <f>IF(【多店舗用】記入シート3!AJ78="","",【多店舗用】記入シート3!AJ78)</f>
        <v/>
      </c>
      <c r="Q78" s="764" t="str">
        <f>IF(【多店舗用】記入シート3!AK78="","",【多店舗用】記入シート3!AK78)</f>
        <v/>
      </c>
      <c r="R78" s="766" t="str">
        <f>IF(【多店舗用】記入シート3!AL78="","",【多店舗用】記入シート3!AL78)</f>
        <v/>
      </c>
      <c r="S78" s="766" t="str">
        <f>IF(【多店舗用】記入シート3!AM78="","",【多店舗用】記入シート3!AM78)</f>
        <v/>
      </c>
      <c r="T78" s="766" t="str">
        <f>IF(【多店舗用】記入シート3!AN78="","",【多店舗用】記入シート3!AN78)</f>
        <v/>
      </c>
      <c r="U78" s="766" t="str">
        <f>IF(【多店舗用】記入シート3!AO78="","",【多店舗用】記入シート3!AO78)</f>
        <v/>
      </c>
      <c r="V78" s="764" t="str">
        <f>IF(【多店舗用】記入シート3!AP78="","",【多店舗用】記入シート3!AP78)</f>
        <v/>
      </c>
      <c r="W78" s="764" t="str">
        <f>IF(【多店舗用】記入シート3!AQ78="","",【多店舗用】記入シート3!AQ78)</f>
        <v/>
      </c>
      <c r="X78" s="764" t="str">
        <f>IF(【多店舗用】記入シート3!AR78="","",【多店舗用】記入シート3!AR78)</f>
        <v/>
      </c>
      <c r="Y78" s="764" t="str">
        <f>IF(【多店舗用】記入シート3!AS78="","",【多店舗用】記入シート3!AS78)</f>
        <v/>
      </c>
      <c r="Z78" s="767" t="str">
        <f>IF(【多店舗用】記入シート3!AT78="","",【多店舗用】記入シート3!AT78)</f>
        <v/>
      </c>
      <c r="AA78" s="767" t="str">
        <f>IF(【多店舗用】記入シート3!AU78="","",【多店舗用】記入シート3!AU78)</f>
        <v/>
      </c>
      <c r="AB78" s="764" t="str">
        <f>IF(B78="","",T(SUBSTITUTE(SUBSTITUTE(【多店舗用】記入シート3!AV78,"　","")," ",""))&amp;"　"&amp;T(SUBSTITUTE(SUBSTITUTE(【多店舗用】記入シート3!AW78,"　","")," ","")))</f>
        <v/>
      </c>
      <c r="AC78" s="764" t="str">
        <f>IF(B78="","",ASC(SUBSTITUTE(SUBSTITUTE(SUBSTITUTE(SUBSTITUTE(【多店舗用】記入シート3!AX78,"　","")," ",""),"ヴ","ウﾞ"),"・",""))&amp;" "&amp;ASC(SUBSTITUTE(SUBSTITUTE(SUBSTITUTE(SUBSTITUTE(【多店舗用】記入シート3!AY78,"　","")," ",""),"ヴ","ウﾞ"),"・","")))</f>
        <v/>
      </c>
      <c r="AD78" s="764" t="str">
        <f>IF(【多店舗用】記入シート3!AZ78="","",【多店舗用】記入シート3!AZ78)</f>
        <v/>
      </c>
      <c r="AE78" s="764" t="str">
        <f>IF(【多店舗用】記入シート3!BA78="","",【多店舗用】記入シート3!BA78)</f>
        <v/>
      </c>
      <c r="AF78" s="764" t="str">
        <f>IF(B78="","",T(SUBSTITUTE(SUBSTITUTE(【多店舗用】記入シート3!BB78,"　","")," ",""))&amp;"　"&amp;T(SUBSTITUTE(SUBSTITUTE(【多店舗用】記入シート3!BC78,"　","")," ","")))</f>
        <v/>
      </c>
      <c r="AG78" s="764" t="str">
        <f>IF(B78="","",ASC(SUBSTITUTE(SUBSTITUTE(SUBSTITUTE(SUBSTITUTE(【多店舗用】記入シート3!BD78,"　","")," ",""),"ヴ","ウﾞ"),"・",""))&amp;" "&amp;ASC(SUBSTITUTE(SUBSTITUTE(SUBSTITUTE(SUBSTITUTE(【多店舗用】記入シート3!BE78,"　","")," ",""),"ヴ","ウﾞ"),"・","")))</f>
        <v/>
      </c>
      <c r="AH78" s="764" t="str">
        <f>IF(【多店舗用】記入シート3!BF78="","",【多店舗用】記入シート3!BF78)</f>
        <v/>
      </c>
      <c r="AI78" s="764" t="str">
        <f>IF(【多店舗用】記入シート3!BG78="","",【多店舗用】記入シート3!BG78)</f>
        <v/>
      </c>
      <c r="AJ78" s="764" t="str">
        <f>IF(【多店舗用】記入シート3!BH78="","",【多店舗用】記入シート3!BH78)</f>
        <v/>
      </c>
      <c r="AK78" s="764" t="str">
        <f>IF(【多店舗用】記入シート3!BI78="","",【多店舗用】記入シート3!BI78)</f>
        <v/>
      </c>
      <c r="AL78" s="764" t="str">
        <f>IF(【多店舗用】記入シート3!BJ78="","",【多店舗用】記入シート3!BJ78)</f>
        <v/>
      </c>
      <c r="AM78" s="768" t="str">
        <f>IF(【多店舗用】記入シート3!BK78="","",【多店舗用】記入シート3!BK78)</f>
        <v/>
      </c>
      <c r="AN78" s="768" t="str">
        <f>IF(【多店舗用】記入シート3!BL78="","",【多店舗用】記入シート3!BL78)</f>
        <v/>
      </c>
      <c r="AO78" s="764" t="str">
        <f>IF(【多店舗用】記入シート3!BM78="","",【多店舗用】記入シート3!BM78)</f>
        <v/>
      </c>
      <c r="AP78" s="768" t="str">
        <f>IF(【多店舗用】記入シート3!BN78="","",【多店舗用】記入シート3!BN78)</f>
        <v/>
      </c>
      <c r="AQ78" s="764" t="str">
        <f>IF(【多店舗用】記入シート3!BO78="","",【多店舗用】記入シート3!BO78)</f>
        <v/>
      </c>
      <c r="AR78" s="764" t="str">
        <f>IF(【多店舗用】記入シート3!BP78="","",【多店舗用】記入シート3!BP78)</f>
        <v/>
      </c>
    </row>
    <row r="79" spans="1:44" ht="15" customHeight="1">
      <c r="A79" s="764">
        <v>71</v>
      </c>
      <c r="B79" s="764" t="str">
        <f>IF(【多店舗用】記入シート3!B79="","",DBCS(【多店舗用】記入シート3!B79))</f>
        <v/>
      </c>
      <c r="C79" s="764" t="str">
        <f>IF(【多店舗用】記入シート3!C79="","",DBCS(【多店舗用】記入シート3!C79))</f>
        <v/>
      </c>
      <c r="D79" s="764" t="str">
        <f>IF(【多店舗用】記入シート3!D79="","",ASC(【多店舗用】記入シート3!D79))</f>
        <v/>
      </c>
      <c r="E79" s="765" t="str">
        <f>IF(【多店舗用】記入シート3!E79="","",【多店舗用】記入シート3!E79)</f>
        <v/>
      </c>
      <c r="F79" s="764" t="str">
        <f>IF(【多店舗用】記入シート3!F79="","",【多店舗用】記入シート3!F79)</f>
        <v/>
      </c>
      <c r="G79" s="765" t="str">
        <f>IF(【多店舗用】記入シート3!G79="","",【多店舗用】記入シート3!G79)</f>
        <v/>
      </c>
      <c r="H79" s="764" t="str">
        <f>IF(【多店舗用】記入シート3!H79="","",SUBSTITUTE(SUBSTITUTE(SUBSTITUTE(SUBSTITUTE(SUBSTITUTE(ASC(【多店舗用】記入シート3!H79),"～","-"),"－","-"),"―","-"),"　","")," ",""))</f>
        <v/>
      </c>
      <c r="I79" s="764" t="str">
        <f>IF(B79="","",MID(T(【多店舗用】記入シート3!I79),4,LEN(T(【多店舗用】記入シート3!I79))-3)&amp;"　"&amp;SUBSTITUTE(SUBSTITUTE(SUBSTITUTE(SUBSTITUTE(T(【多店舗用】記入シート3!J79),"　","")," ",""),"―","ー"),"－","‐")&amp;"　"&amp;SUBSTITUTE(SUBSTITUTE(SUBSTITUTE(SUBSTITUTE(T(【多店舗用】記入シート3!K79),"　","")," ",""),"―","ー"),"－","‐")&amp;"　"&amp;SUBSTITUTE(SUBSTITUTE(SUBSTITUTE(SUBSTITUTE(T(【多店舗用】記入シート3!L79),"　","")," ",""),"―","ー"),"－","‐")&amp;IF(【多店舗用】記入シート3!M79="","","　"&amp;SUBSTITUTE(SUBSTITUTE(SUBSTITUTE(SUBSTITUTE(T(【多店舗用】記入シート3!M79),"　","")," ",""),"―","ー"),"－","‐")))</f>
        <v/>
      </c>
      <c r="J79" s="764" t="str">
        <f>IF(B79="","",ASC(【多店舗用】記入シート3!N79)&amp;" "&amp;ASC(SUBSTITUTE(SUBSTITUTE(SUBSTITUTE(SUBSTITUTE(SUBSTITUTE(【多店舗用】記入シート3!O79,"　","")," ",""),"ヴ","ウﾞ"),"・",""),"－","‐"))&amp;" "&amp;ASC(SUBSTITUTE(SUBSTITUTE(SUBSTITUTE(SUBSTITUTE(SUBSTITUTE(【多店舗用】記入シート3!P79,"　","")," ",""),"ヴ","ウﾞ"),"・",""),"－","‐"))&amp;IF(【多店舗用】記入シート3!Q79="",""," "&amp;ASC(SUBSTITUTE(SUBSTITUTE(SUBSTITUTE(SUBSTITUTE(SUBSTITUTE(【多店舗用】記入シート3!Q79,"　","")," ",""),"ヴ","ウﾞ"),"・",""),"－","‐"))))</f>
        <v/>
      </c>
      <c r="K79" s="764" t="str">
        <f>IF(【多店舗用】記入シート3!R79="","",【多店舗用】記入シート3!R79)</f>
        <v/>
      </c>
      <c r="L79" s="764" t="str">
        <f>IF(【多店舗用】記入シート3!S79="","",SUBSTITUTE(SUBSTITUTE(SUBSTITUTE(SUBSTITUTE(SUBSTITUTE(ASC(【多店舗用】記入シート3!S79),"～","-"),"－","-"),"―","-"),"　","")," ",""))</f>
        <v/>
      </c>
      <c r="M79" s="764" t="str">
        <f>IF(【多店舗用】記入シート3!T79="","",ASC(【多店舗用】記入シート3!T79))</f>
        <v/>
      </c>
      <c r="N79" s="764" t="str">
        <f>IF(B79="","",RIGHT("00"&amp;【多店舗用】記入シート3!U79,2)&amp;【多店舗用】記入シート3!V79&amp;RIGHT("00"&amp;【多店舗用】記入シート3!W79,2)&amp;【多店舗用】記入シート3!X79&amp;RIGHT("00"&amp;【多店舗用】記入シート3!Y79,2)&amp;【多店舗用】記入シート3!Z79&amp;RIGHT("00"&amp;【多店舗用】記入シート3!AA79,2))</f>
        <v/>
      </c>
      <c r="O79" s="764" t="str">
        <f>IF(B79="","",IF(【多店舗用】記入シート3!AB79="●",【多店舗用】記入シート3!AB$8,"")&amp;IF(【多店舗用】記入シート3!AC79="●",【多店舗用】記入シート3!AC$8,"")&amp;IF(【多店舗用】記入シート3!AD79="●",【多店舗用】記入シート3!AD$8,"")&amp;IF(【多店舗用】記入シート3!AE79="●",【多店舗用】記入シート3!AE$8,"")&amp;IF(【多店舗用】記入シート3!AF79="●",【多店舗用】記入シート3!AF$8,"")&amp;IF(【多店舗用】記入シート3!AG79="●",【多店舗用】記入シート3!AG$8,"")&amp;IF(【多店舗用】記入シート3!AH79="●",【多店舗用】記入シート3!AH$8,"")&amp;IF(【多店舗用】記入シート3!AI79="●",【多店舗用】記入シート3!AI$8,""))</f>
        <v/>
      </c>
      <c r="P79" s="764" t="str">
        <f>IF(【多店舗用】記入シート3!AJ79="","",【多店舗用】記入シート3!AJ79)</f>
        <v/>
      </c>
      <c r="Q79" s="764" t="str">
        <f>IF(【多店舗用】記入シート3!AK79="","",【多店舗用】記入シート3!AK79)</f>
        <v/>
      </c>
      <c r="R79" s="766" t="str">
        <f>IF(【多店舗用】記入シート3!AL79="","",【多店舗用】記入シート3!AL79)</f>
        <v/>
      </c>
      <c r="S79" s="766" t="str">
        <f>IF(【多店舗用】記入シート3!AM79="","",【多店舗用】記入シート3!AM79)</f>
        <v/>
      </c>
      <c r="T79" s="766" t="str">
        <f>IF(【多店舗用】記入シート3!AN79="","",【多店舗用】記入シート3!AN79)</f>
        <v/>
      </c>
      <c r="U79" s="766" t="str">
        <f>IF(【多店舗用】記入シート3!AO79="","",【多店舗用】記入シート3!AO79)</f>
        <v/>
      </c>
      <c r="V79" s="764" t="str">
        <f>IF(【多店舗用】記入シート3!AP79="","",【多店舗用】記入シート3!AP79)</f>
        <v/>
      </c>
      <c r="W79" s="764" t="str">
        <f>IF(【多店舗用】記入シート3!AQ79="","",【多店舗用】記入シート3!AQ79)</f>
        <v/>
      </c>
      <c r="X79" s="764" t="str">
        <f>IF(【多店舗用】記入シート3!AR79="","",【多店舗用】記入シート3!AR79)</f>
        <v/>
      </c>
      <c r="Y79" s="764" t="str">
        <f>IF(【多店舗用】記入シート3!AS79="","",【多店舗用】記入シート3!AS79)</f>
        <v/>
      </c>
      <c r="Z79" s="767" t="str">
        <f>IF(【多店舗用】記入シート3!AT79="","",【多店舗用】記入シート3!AT79)</f>
        <v/>
      </c>
      <c r="AA79" s="767" t="str">
        <f>IF(【多店舗用】記入シート3!AU79="","",【多店舗用】記入シート3!AU79)</f>
        <v/>
      </c>
      <c r="AB79" s="764" t="str">
        <f>IF(B79="","",T(SUBSTITUTE(SUBSTITUTE(【多店舗用】記入シート3!AV79,"　","")," ",""))&amp;"　"&amp;T(SUBSTITUTE(SUBSTITUTE(【多店舗用】記入シート3!AW79,"　","")," ","")))</f>
        <v/>
      </c>
      <c r="AC79" s="764" t="str">
        <f>IF(B79="","",ASC(SUBSTITUTE(SUBSTITUTE(SUBSTITUTE(SUBSTITUTE(【多店舗用】記入シート3!AX79,"　","")," ",""),"ヴ","ウﾞ"),"・",""))&amp;" "&amp;ASC(SUBSTITUTE(SUBSTITUTE(SUBSTITUTE(SUBSTITUTE(【多店舗用】記入シート3!AY79,"　","")," ",""),"ヴ","ウﾞ"),"・","")))</f>
        <v/>
      </c>
      <c r="AD79" s="764" t="str">
        <f>IF(【多店舗用】記入シート3!AZ79="","",【多店舗用】記入シート3!AZ79)</f>
        <v/>
      </c>
      <c r="AE79" s="764" t="str">
        <f>IF(【多店舗用】記入シート3!BA79="","",【多店舗用】記入シート3!BA79)</f>
        <v/>
      </c>
      <c r="AF79" s="764" t="str">
        <f>IF(B79="","",T(SUBSTITUTE(SUBSTITUTE(【多店舗用】記入シート3!BB79,"　","")," ",""))&amp;"　"&amp;T(SUBSTITUTE(SUBSTITUTE(【多店舗用】記入シート3!BC79,"　","")," ","")))</f>
        <v/>
      </c>
      <c r="AG79" s="764" t="str">
        <f>IF(B79="","",ASC(SUBSTITUTE(SUBSTITUTE(SUBSTITUTE(SUBSTITUTE(【多店舗用】記入シート3!BD79,"　","")," ",""),"ヴ","ウﾞ"),"・",""))&amp;" "&amp;ASC(SUBSTITUTE(SUBSTITUTE(SUBSTITUTE(SUBSTITUTE(【多店舗用】記入シート3!BE79,"　","")," ",""),"ヴ","ウﾞ"),"・","")))</f>
        <v/>
      </c>
      <c r="AH79" s="764" t="str">
        <f>IF(【多店舗用】記入シート3!BF79="","",【多店舗用】記入シート3!BF79)</f>
        <v/>
      </c>
      <c r="AI79" s="764" t="str">
        <f>IF(【多店舗用】記入シート3!BG79="","",【多店舗用】記入シート3!BG79)</f>
        <v/>
      </c>
      <c r="AJ79" s="764" t="str">
        <f>IF(【多店舗用】記入シート3!BH79="","",【多店舗用】記入シート3!BH79)</f>
        <v/>
      </c>
      <c r="AK79" s="764" t="str">
        <f>IF(【多店舗用】記入シート3!BI79="","",【多店舗用】記入シート3!BI79)</f>
        <v/>
      </c>
      <c r="AL79" s="764" t="str">
        <f>IF(【多店舗用】記入シート3!BJ79="","",【多店舗用】記入シート3!BJ79)</f>
        <v/>
      </c>
      <c r="AM79" s="768" t="str">
        <f>IF(【多店舗用】記入シート3!BK79="","",【多店舗用】記入シート3!BK79)</f>
        <v/>
      </c>
      <c r="AN79" s="768" t="str">
        <f>IF(【多店舗用】記入シート3!BL79="","",【多店舗用】記入シート3!BL79)</f>
        <v/>
      </c>
      <c r="AO79" s="764" t="str">
        <f>IF(【多店舗用】記入シート3!BM79="","",【多店舗用】記入シート3!BM79)</f>
        <v/>
      </c>
      <c r="AP79" s="768" t="str">
        <f>IF(【多店舗用】記入シート3!BN79="","",【多店舗用】記入シート3!BN79)</f>
        <v/>
      </c>
      <c r="AQ79" s="764" t="str">
        <f>IF(【多店舗用】記入シート3!BO79="","",【多店舗用】記入シート3!BO79)</f>
        <v/>
      </c>
      <c r="AR79" s="764" t="str">
        <f>IF(【多店舗用】記入シート3!BP79="","",【多店舗用】記入シート3!BP79)</f>
        <v/>
      </c>
    </row>
    <row r="80" spans="1:44" ht="15" customHeight="1">
      <c r="A80" s="764">
        <v>72</v>
      </c>
      <c r="B80" s="764" t="str">
        <f>IF(【多店舗用】記入シート3!B80="","",DBCS(【多店舗用】記入シート3!B80))</f>
        <v/>
      </c>
      <c r="C80" s="764" t="str">
        <f>IF(【多店舗用】記入シート3!C80="","",DBCS(【多店舗用】記入シート3!C80))</f>
        <v/>
      </c>
      <c r="D80" s="764" t="str">
        <f>IF(【多店舗用】記入シート3!D80="","",ASC(【多店舗用】記入シート3!D80))</f>
        <v/>
      </c>
      <c r="E80" s="765" t="str">
        <f>IF(【多店舗用】記入シート3!E80="","",【多店舗用】記入シート3!E80)</f>
        <v/>
      </c>
      <c r="F80" s="764" t="str">
        <f>IF(【多店舗用】記入シート3!F80="","",【多店舗用】記入シート3!F80)</f>
        <v/>
      </c>
      <c r="G80" s="765" t="str">
        <f>IF(【多店舗用】記入シート3!G80="","",【多店舗用】記入シート3!G80)</f>
        <v/>
      </c>
      <c r="H80" s="764" t="str">
        <f>IF(【多店舗用】記入シート3!H80="","",SUBSTITUTE(SUBSTITUTE(SUBSTITUTE(SUBSTITUTE(SUBSTITUTE(ASC(【多店舗用】記入シート3!H80),"～","-"),"－","-"),"―","-"),"　","")," ",""))</f>
        <v/>
      </c>
      <c r="I80" s="764" t="str">
        <f>IF(B80="","",MID(T(【多店舗用】記入シート3!I80),4,LEN(T(【多店舗用】記入シート3!I80))-3)&amp;"　"&amp;SUBSTITUTE(SUBSTITUTE(SUBSTITUTE(SUBSTITUTE(T(【多店舗用】記入シート3!J80),"　","")," ",""),"―","ー"),"－","‐")&amp;"　"&amp;SUBSTITUTE(SUBSTITUTE(SUBSTITUTE(SUBSTITUTE(T(【多店舗用】記入シート3!K80),"　","")," ",""),"―","ー"),"－","‐")&amp;"　"&amp;SUBSTITUTE(SUBSTITUTE(SUBSTITUTE(SUBSTITUTE(T(【多店舗用】記入シート3!L80),"　","")," ",""),"―","ー"),"－","‐")&amp;IF(【多店舗用】記入シート3!M80="","","　"&amp;SUBSTITUTE(SUBSTITUTE(SUBSTITUTE(SUBSTITUTE(T(【多店舗用】記入シート3!M80),"　","")," ",""),"―","ー"),"－","‐")))</f>
        <v/>
      </c>
      <c r="J80" s="764" t="str">
        <f>IF(B80="","",ASC(【多店舗用】記入シート3!N80)&amp;" "&amp;ASC(SUBSTITUTE(SUBSTITUTE(SUBSTITUTE(SUBSTITUTE(SUBSTITUTE(【多店舗用】記入シート3!O80,"　","")," ",""),"ヴ","ウﾞ"),"・",""),"－","‐"))&amp;" "&amp;ASC(SUBSTITUTE(SUBSTITUTE(SUBSTITUTE(SUBSTITUTE(SUBSTITUTE(【多店舗用】記入シート3!P80,"　","")," ",""),"ヴ","ウﾞ"),"・",""),"－","‐"))&amp;IF(【多店舗用】記入シート3!Q80="",""," "&amp;ASC(SUBSTITUTE(SUBSTITUTE(SUBSTITUTE(SUBSTITUTE(SUBSTITUTE(【多店舗用】記入シート3!Q80,"　","")," ",""),"ヴ","ウﾞ"),"・",""),"－","‐"))))</f>
        <v/>
      </c>
      <c r="K80" s="764" t="str">
        <f>IF(【多店舗用】記入シート3!R80="","",【多店舗用】記入シート3!R80)</f>
        <v/>
      </c>
      <c r="L80" s="764" t="str">
        <f>IF(【多店舗用】記入シート3!S80="","",SUBSTITUTE(SUBSTITUTE(SUBSTITUTE(SUBSTITUTE(SUBSTITUTE(ASC(【多店舗用】記入シート3!S80),"～","-"),"－","-"),"―","-"),"　","")," ",""))</f>
        <v/>
      </c>
      <c r="M80" s="764" t="str">
        <f>IF(【多店舗用】記入シート3!T80="","",ASC(【多店舗用】記入シート3!T80))</f>
        <v/>
      </c>
      <c r="N80" s="764" t="str">
        <f>IF(B80="","",RIGHT("00"&amp;【多店舗用】記入シート3!U80,2)&amp;【多店舗用】記入シート3!V80&amp;RIGHT("00"&amp;【多店舗用】記入シート3!W80,2)&amp;【多店舗用】記入シート3!X80&amp;RIGHT("00"&amp;【多店舗用】記入シート3!Y80,2)&amp;【多店舗用】記入シート3!Z80&amp;RIGHT("00"&amp;【多店舗用】記入シート3!AA80,2))</f>
        <v/>
      </c>
      <c r="O80" s="764" t="str">
        <f>IF(B80="","",IF(【多店舗用】記入シート3!AB80="●",【多店舗用】記入シート3!AB$8,"")&amp;IF(【多店舗用】記入シート3!AC80="●",【多店舗用】記入シート3!AC$8,"")&amp;IF(【多店舗用】記入シート3!AD80="●",【多店舗用】記入シート3!AD$8,"")&amp;IF(【多店舗用】記入シート3!AE80="●",【多店舗用】記入シート3!AE$8,"")&amp;IF(【多店舗用】記入シート3!AF80="●",【多店舗用】記入シート3!AF$8,"")&amp;IF(【多店舗用】記入シート3!AG80="●",【多店舗用】記入シート3!AG$8,"")&amp;IF(【多店舗用】記入シート3!AH80="●",【多店舗用】記入シート3!AH$8,"")&amp;IF(【多店舗用】記入シート3!AI80="●",【多店舗用】記入シート3!AI$8,""))</f>
        <v/>
      </c>
      <c r="P80" s="764" t="str">
        <f>IF(【多店舗用】記入シート3!AJ80="","",【多店舗用】記入シート3!AJ80)</f>
        <v/>
      </c>
      <c r="Q80" s="764" t="str">
        <f>IF(【多店舗用】記入シート3!AK80="","",【多店舗用】記入シート3!AK80)</f>
        <v/>
      </c>
      <c r="R80" s="766" t="str">
        <f>IF(【多店舗用】記入シート3!AL80="","",【多店舗用】記入シート3!AL80)</f>
        <v/>
      </c>
      <c r="S80" s="766" t="str">
        <f>IF(【多店舗用】記入シート3!AM80="","",【多店舗用】記入シート3!AM80)</f>
        <v/>
      </c>
      <c r="T80" s="766" t="str">
        <f>IF(【多店舗用】記入シート3!AN80="","",【多店舗用】記入シート3!AN80)</f>
        <v/>
      </c>
      <c r="U80" s="766" t="str">
        <f>IF(【多店舗用】記入シート3!AO80="","",【多店舗用】記入シート3!AO80)</f>
        <v/>
      </c>
      <c r="V80" s="764" t="str">
        <f>IF(【多店舗用】記入シート3!AP80="","",【多店舗用】記入シート3!AP80)</f>
        <v/>
      </c>
      <c r="W80" s="764" t="str">
        <f>IF(【多店舗用】記入シート3!AQ80="","",【多店舗用】記入シート3!AQ80)</f>
        <v/>
      </c>
      <c r="X80" s="764" t="str">
        <f>IF(【多店舗用】記入シート3!AR80="","",【多店舗用】記入シート3!AR80)</f>
        <v/>
      </c>
      <c r="Y80" s="764" t="str">
        <f>IF(【多店舗用】記入シート3!AS80="","",【多店舗用】記入シート3!AS80)</f>
        <v/>
      </c>
      <c r="Z80" s="767" t="str">
        <f>IF(【多店舗用】記入シート3!AT80="","",【多店舗用】記入シート3!AT80)</f>
        <v/>
      </c>
      <c r="AA80" s="767" t="str">
        <f>IF(【多店舗用】記入シート3!AU80="","",【多店舗用】記入シート3!AU80)</f>
        <v/>
      </c>
      <c r="AB80" s="764" t="str">
        <f>IF(B80="","",T(SUBSTITUTE(SUBSTITUTE(【多店舗用】記入シート3!AV80,"　","")," ",""))&amp;"　"&amp;T(SUBSTITUTE(SUBSTITUTE(【多店舗用】記入シート3!AW80,"　","")," ","")))</f>
        <v/>
      </c>
      <c r="AC80" s="764" t="str">
        <f>IF(B80="","",ASC(SUBSTITUTE(SUBSTITUTE(SUBSTITUTE(SUBSTITUTE(【多店舗用】記入シート3!AX80,"　","")," ",""),"ヴ","ウﾞ"),"・",""))&amp;" "&amp;ASC(SUBSTITUTE(SUBSTITUTE(SUBSTITUTE(SUBSTITUTE(【多店舗用】記入シート3!AY80,"　","")," ",""),"ヴ","ウﾞ"),"・","")))</f>
        <v/>
      </c>
      <c r="AD80" s="764" t="str">
        <f>IF(【多店舗用】記入シート3!AZ80="","",【多店舗用】記入シート3!AZ80)</f>
        <v/>
      </c>
      <c r="AE80" s="764" t="str">
        <f>IF(【多店舗用】記入シート3!BA80="","",【多店舗用】記入シート3!BA80)</f>
        <v/>
      </c>
      <c r="AF80" s="764" t="str">
        <f>IF(B80="","",T(SUBSTITUTE(SUBSTITUTE(【多店舗用】記入シート3!BB80,"　","")," ",""))&amp;"　"&amp;T(SUBSTITUTE(SUBSTITUTE(【多店舗用】記入シート3!BC80,"　","")," ","")))</f>
        <v/>
      </c>
      <c r="AG80" s="764" t="str">
        <f>IF(B80="","",ASC(SUBSTITUTE(SUBSTITUTE(SUBSTITUTE(SUBSTITUTE(【多店舗用】記入シート3!BD80,"　","")," ",""),"ヴ","ウﾞ"),"・",""))&amp;" "&amp;ASC(SUBSTITUTE(SUBSTITUTE(SUBSTITUTE(SUBSTITUTE(【多店舗用】記入シート3!BE80,"　","")," ",""),"ヴ","ウﾞ"),"・","")))</f>
        <v/>
      </c>
      <c r="AH80" s="764" t="str">
        <f>IF(【多店舗用】記入シート3!BF80="","",【多店舗用】記入シート3!BF80)</f>
        <v/>
      </c>
      <c r="AI80" s="764" t="str">
        <f>IF(【多店舗用】記入シート3!BG80="","",【多店舗用】記入シート3!BG80)</f>
        <v/>
      </c>
      <c r="AJ80" s="764" t="str">
        <f>IF(【多店舗用】記入シート3!BH80="","",【多店舗用】記入シート3!BH80)</f>
        <v/>
      </c>
      <c r="AK80" s="764" t="str">
        <f>IF(【多店舗用】記入シート3!BI80="","",【多店舗用】記入シート3!BI80)</f>
        <v/>
      </c>
      <c r="AL80" s="764" t="str">
        <f>IF(【多店舗用】記入シート3!BJ80="","",【多店舗用】記入シート3!BJ80)</f>
        <v/>
      </c>
      <c r="AM80" s="768" t="str">
        <f>IF(【多店舗用】記入シート3!BK80="","",【多店舗用】記入シート3!BK80)</f>
        <v/>
      </c>
      <c r="AN80" s="768" t="str">
        <f>IF(【多店舗用】記入シート3!BL80="","",【多店舗用】記入シート3!BL80)</f>
        <v/>
      </c>
      <c r="AO80" s="764" t="str">
        <f>IF(【多店舗用】記入シート3!BM80="","",【多店舗用】記入シート3!BM80)</f>
        <v/>
      </c>
      <c r="AP80" s="768" t="str">
        <f>IF(【多店舗用】記入シート3!BN80="","",【多店舗用】記入シート3!BN80)</f>
        <v/>
      </c>
      <c r="AQ80" s="764" t="str">
        <f>IF(【多店舗用】記入シート3!BO80="","",【多店舗用】記入シート3!BO80)</f>
        <v/>
      </c>
      <c r="AR80" s="764" t="str">
        <f>IF(【多店舗用】記入シート3!BP80="","",【多店舗用】記入シート3!BP80)</f>
        <v/>
      </c>
    </row>
    <row r="81" spans="1:44" ht="15" customHeight="1">
      <c r="A81" s="764">
        <v>73</v>
      </c>
      <c r="B81" s="764" t="str">
        <f>IF(【多店舗用】記入シート3!B81="","",DBCS(【多店舗用】記入シート3!B81))</f>
        <v/>
      </c>
      <c r="C81" s="764" t="str">
        <f>IF(【多店舗用】記入シート3!C81="","",DBCS(【多店舗用】記入シート3!C81))</f>
        <v/>
      </c>
      <c r="D81" s="764" t="str">
        <f>IF(【多店舗用】記入シート3!D81="","",ASC(【多店舗用】記入シート3!D81))</f>
        <v/>
      </c>
      <c r="E81" s="765" t="str">
        <f>IF(【多店舗用】記入シート3!E81="","",【多店舗用】記入シート3!E81)</f>
        <v/>
      </c>
      <c r="F81" s="764" t="str">
        <f>IF(【多店舗用】記入シート3!F81="","",【多店舗用】記入シート3!F81)</f>
        <v/>
      </c>
      <c r="G81" s="765" t="str">
        <f>IF(【多店舗用】記入シート3!G81="","",【多店舗用】記入シート3!G81)</f>
        <v/>
      </c>
      <c r="H81" s="764" t="str">
        <f>IF(【多店舗用】記入シート3!H81="","",SUBSTITUTE(SUBSTITUTE(SUBSTITUTE(SUBSTITUTE(SUBSTITUTE(ASC(【多店舗用】記入シート3!H81),"～","-"),"－","-"),"―","-"),"　","")," ",""))</f>
        <v/>
      </c>
      <c r="I81" s="764" t="str">
        <f>IF(B81="","",MID(T(【多店舗用】記入シート3!I81),4,LEN(T(【多店舗用】記入シート3!I81))-3)&amp;"　"&amp;SUBSTITUTE(SUBSTITUTE(SUBSTITUTE(SUBSTITUTE(T(【多店舗用】記入シート3!J81),"　","")," ",""),"―","ー"),"－","‐")&amp;"　"&amp;SUBSTITUTE(SUBSTITUTE(SUBSTITUTE(SUBSTITUTE(T(【多店舗用】記入シート3!K81),"　","")," ",""),"―","ー"),"－","‐")&amp;"　"&amp;SUBSTITUTE(SUBSTITUTE(SUBSTITUTE(SUBSTITUTE(T(【多店舗用】記入シート3!L81),"　","")," ",""),"―","ー"),"－","‐")&amp;IF(【多店舗用】記入シート3!M81="","","　"&amp;SUBSTITUTE(SUBSTITUTE(SUBSTITUTE(SUBSTITUTE(T(【多店舗用】記入シート3!M81),"　","")," ",""),"―","ー"),"－","‐")))</f>
        <v/>
      </c>
      <c r="J81" s="764" t="str">
        <f>IF(B81="","",ASC(【多店舗用】記入シート3!N81)&amp;" "&amp;ASC(SUBSTITUTE(SUBSTITUTE(SUBSTITUTE(SUBSTITUTE(SUBSTITUTE(【多店舗用】記入シート3!O81,"　","")," ",""),"ヴ","ウﾞ"),"・",""),"－","‐"))&amp;" "&amp;ASC(SUBSTITUTE(SUBSTITUTE(SUBSTITUTE(SUBSTITUTE(SUBSTITUTE(【多店舗用】記入シート3!P81,"　","")," ",""),"ヴ","ウﾞ"),"・",""),"－","‐"))&amp;IF(【多店舗用】記入シート3!Q81="",""," "&amp;ASC(SUBSTITUTE(SUBSTITUTE(SUBSTITUTE(SUBSTITUTE(SUBSTITUTE(【多店舗用】記入シート3!Q81,"　","")," ",""),"ヴ","ウﾞ"),"・",""),"－","‐"))))</f>
        <v/>
      </c>
      <c r="K81" s="764" t="str">
        <f>IF(【多店舗用】記入シート3!R81="","",【多店舗用】記入シート3!R81)</f>
        <v/>
      </c>
      <c r="L81" s="764" t="str">
        <f>IF(【多店舗用】記入シート3!S81="","",SUBSTITUTE(SUBSTITUTE(SUBSTITUTE(SUBSTITUTE(SUBSTITUTE(ASC(【多店舗用】記入シート3!S81),"～","-"),"－","-"),"―","-"),"　","")," ",""))</f>
        <v/>
      </c>
      <c r="M81" s="764" t="str">
        <f>IF(【多店舗用】記入シート3!T81="","",ASC(【多店舗用】記入シート3!T81))</f>
        <v/>
      </c>
      <c r="N81" s="764" t="str">
        <f>IF(B81="","",RIGHT("00"&amp;【多店舗用】記入シート3!U81,2)&amp;【多店舗用】記入シート3!V81&amp;RIGHT("00"&amp;【多店舗用】記入シート3!W81,2)&amp;【多店舗用】記入シート3!X81&amp;RIGHT("00"&amp;【多店舗用】記入シート3!Y81,2)&amp;【多店舗用】記入シート3!Z81&amp;RIGHT("00"&amp;【多店舗用】記入シート3!AA81,2))</f>
        <v/>
      </c>
      <c r="O81" s="764" t="str">
        <f>IF(B81="","",IF(【多店舗用】記入シート3!AB81="●",【多店舗用】記入シート3!AB$8,"")&amp;IF(【多店舗用】記入シート3!AC81="●",【多店舗用】記入シート3!AC$8,"")&amp;IF(【多店舗用】記入シート3!AD81="●",【多店舗用】記入シート3!AD$8,"")&amp;IF(【多店舗用】記入シート3!AE81="●",【多店舗用】記入シート3!AE$8,"")&amp;IF(【多店舗用】記入シート3!AF81="●",【多店舗用】記入シート3!AF$8,"")&amp;IF(【多店舗用】記入シート3!AG81="●",【多店舗用】記入シート3!AG$8,"")&amp;IF(【多店舗用】記入シート3!AH81="●",【多店舗用】記入シート3!AH$8,"")&amp;IF(【多店舗用】記入シート3!AI81="●",【多店舗用】記入シート3!AI$8,""))</f>
        <v/>
      </c>
      <c r="P81" s="764" t="str">
        <f>IF(【多店舗用】記入シート3!AJ81="","",【多店舗用】記入シート3!AJ81)</f>
        <v/>
      </c>
      <c r="Q81" s="764" t="str">
        <f>IF(【多店舗用】記入シート3!AK81="","",【多店舗用】記入シート3!AK81)</f>
        <v/>
      </c>
      <c r="R81" s="766" t="str">
        <f>IF(【多店舗用】記入シート3!AL81="","",【多店舗用】記入シート3!AL81)</f>
        <v/>
      </c>
      <c r="S81" s="766" t="str">
        <f>IF(【多店舗用】記入シート3!AM81="","",【多店舗用】記入シート3!AM81)</f>
        <v/>
      </c>
      <c r="T81" s="766" t="str">
        <f>IF(【多店舗用】記入シート3!AN81="","",【多店舗用】記入シート3!AN81)</f>
        <v/>
      </c>
      <c r="U81" s="766" t="str">
        <f>IF(【多店舗用】記入シート3!AO81="","",【多店舗用】記入シート3!AO81)</f>
        <v/>
      </c>
      <c r="V81" s="764" t="str">
        <f>IF(【多店舗用】記入シート3!AP81="","",【多店舗用】記入シート3!AP81)</f>
        <v/>
      </c>
      <c r="W81" s="764" t="str">
        <f>IF(【多店舗用】記入シート3!AQ81="","",【多店舗用】記入シート3!AQ81)</f>
        <v/>
      </c>
      <c r="X81" s="764" t="str">
        <f>IF(【多店舗用】記入シート3!AR81="","",【多店舗用】記入シート3!AR81)</f>
        <v/>
      </c>
      <c r="Y81" s="764" t="str">
        <f>IF(【多店舗用】記入シート3!AS81="","",【多店舗用】記入シート3!AS81)</f>
        <v/>
      </c>
      <c r="Z81" s="767" t="str">
        <f>IF(【多店舗用】記入シート3!AT81="","",【多店舗用】記入シート3!AT81)</f>
        <v/>
      </c>
      <c r="AA81" s="767" t="str">
        <f>IF(【多店舗用】記入シート3!AU81="","",【多店舗用】記入シート3!AU81)</f>
        <v/>
      </c>
      <c r="AB81" s="764" t="str">
        <f>IF(B81="","",T(SUBSTITUTE(SUBSTITUTE(【多店舗用】記入シート3!AV81,"　","")," ",""))&amp;"　"&amp;T(SUBSTITUTE(SUBSTITUTE(【多店舗用】記入シート3!AW81,"　","")," ","")))</f>
        <v/>
      </c>
      <c r="AC81" s="764" t="str">
        <f>IF(B81="","",ASC(SUBSTITUTE(SUBSTITUTE(SUBSTITUTE(SUBSTITUTE(【多店舗用】記入シート3!AX81,"　","")," ",""),"ヴ","ウﾞ"),"・",""))&amp;" "&amp;ASC(SUBSTITUTE(SUBSTITUTE(SUBSTITUTE(SUBSTITUTE(【多店舗用】記入シート3!AY81,"　","")," ",""),"ヴ","ウﾞ"),"・","")))</f>
        <v/>
      </c>
      <c r="AD81" s="764" t="str">
        <f>IF(【多店舗用】記入シート3!AZ81="","",【多店舗用】記入シート3!AZ81)</f>
        <v/>
      </c>
      <c r="AE81" s="764" t="str">
        <f>IF(【多店舗用】記入シート3!BA81="","",【多店舗用】記入シート3!BA81)</f>
        <v/>
      </c>
      <c r="AF81" s="764" t="str">
        <f>IF(B81="","",T(SUBSTITUTE(SUBSTITUTE(【多店舗用】記入シート3!BB81,"　","")," ",""))&amp;"　"&amp;T(SUBSTITUTE(SUBSTITUTE(【多店舗用】記入シート3!BC81,"　","")," ","")))</f>
        <v/>
      </c>
      <c r="AG81" s="764" t="str">
        <f>IF(B81="","",ASC(SUBSTITUTE(SUBSTITUTE(SUBSTITUTE(SUBSTITUTE(【多店舗用】記入シート3!BD81,"　","")," ",""),"ヴ","ウﾞ"),"・",""))&amp;" "&amp;ASC(SUBSTITUTE(SUBSTITUTE(SUBSTITUTE(SUBSTITUTE(【多店舗用】記入シート3!BE81,"　","")," ",""),"ヴ","ウﾞ"),"・","")))</f>
        <v/>
      </c>
      <c r="AH81" s="764" t="str">
        <f>IF(【多店舗用】記入シート3!BF81="","",【多店舗用】記入シート3!BF81)</f>
        <v/>
      </c>
      <c r="AI81" s="764" t="str">
        <f>IF(【多店舗用】記入シート3!BG81="","",【多店舗用】記入シート3!BG81)</f>
        <v/>
      </c>
      <c r="AJ81" s="764" t="str">
        <f>IF(【多店舗用】記入シート3!BH81="","",【多店舗用】記入シート3!BH81)</f>
        <v/>
      </c>
      <c r="AK81" s="764" t="str">
        <f>IF(【多店舗用】記入シート3!BI81="","",【多店舗用】記入シート3!BI81)</f>
        <v/>
      </c>
      <c r="AL81" s="764" t="str">
        <f>IF(【多店舗用】記入シート3!BJ81="","",【多店舗用】記入シート3!BJ81)</f>
        <v/>
      </c>
      <c r="AM81" s="768" t="str">
        <f>IF(【多店舗用】記入シート3!BK81="","",【多店舗用】記入シート3!BK81)</f>
        <v/>
      </c>
      <c r="AN81" s="768" t="str">
        <f>IF(【多店舗用】記入シート3!BL81="","",【多店舗用】記入シート3!BL81)</f>
        <v/>
      </c>
      <c r="AO81" s="764" t="str">
        <f>IF(【多店舗用】記入シート3!BM81="","",【多店舗用】記入シート3!BM81)</f>
        <v/>
      </c>
      <c r="AP81" s="768" t="str">
        <f>IF(【多店舗用】記入シート3!BN81="","",【多店舗用】記入シート3!BN81)</f>
        <v/>
      </c>
      <c r="AQ81" s="764" t="str">
        <f>IF(【多店舗用】記入シート3!BO81="","",【多店舗用】記入シート3!BO81)</f>
        <v/>
      </c>
      <c r="AR81" s="764" t="str">
        <f>IF(【多店舗用】記入シート3!BP81="","",【多店舗用】記入シート3!BP81)</f>
        <v/>
      </c>
    </row>
    <row r="82" spans="1:44" ht="15" customHeight="1">
      <c r="A82" s="764">
        <v>74</v>
      </c>
      <c r="B82" s="764" t="str">
        <f>IF(【多店舗用】記入シート3!B82="","",DBCS(【多店舗用】記入シート3!B82))</f>
        <v/>
      </c>
      <c r="C82" s="764" t="str">
        <f>IF(【多店舗用】記入シート3!C82="","",DBCS(【多店舗用】記入シート3!C82))</f>
        <v/>
      </c>
      <c r="D82" s="764" t="str">
        <f>IF(【多店舗用】記入シート3!D82="","",ASC(【多店舗用】記入シート3!D82))</f>
        <v/>
      </c>
      <c r="E82" s="765" t="str">
        <f>IF(【多店舗用】記入シート3!E82="","",【多店舗用】記入シート3!E82)</f>
        <v/>
      </c>
      <c r="F82" s="764" t="str">
        <f>IF(【多店舗用】記入シート3!F82="","",【多店舗用】記入シート3!F82)</f>
        <v/>
      </c>
      <c r="G82" s="765" t="str">
        <f>IF(【多店舗用】記入シート3!G82="","",【多店舗用】記入シート3!G82)</f>
        <v/>
      </c>
      <c r="H82" s="764" t="str">
        <f>IF(【多店舗用】記入シート3!H82="","",SUBSTITUTE(SUBSTITUTE(SUBSTITUTE(SUBSTITUTE(SUBSTITUTE(ASC(【多店舗用】記入シート3!H82),"～","-"),"－","-"),"―","-"),"　","")," ",""))</f>
        <v/>
      </c>
      <c r="I82" s="764" t="str">
        <f>IF(B82="","",MID(T(【多店舗用】記入シート3!I82),4,LEN(T(【多店舗用】記入シート3!I82))-3)&amp;"　"&amp;SUBSTITUTE(SUBSTITUTE(SUBSTITUTE(SUBSTITUTE(T(【多店舗用】記入シート3!J82),"　","")," ",""),"―","ー"),"－","‐")&amp;"　"&amp;SUBSTITUTE(SUBSTITUTE(SUBSTITUTE(SUBSTITUTE(T(【多店舗用】記入シート3!K82),"　","")," ",""),"―","ー"),"－","‐")&amp;"　"&amp;SUBSTITUTE(SUBSTITUTE(SUBSTITUTE(SUBSTITUTE(T(【多店舗用】記入シート3!L82),"　","")," ",""),"―","ー"),"－","‐")&amp;IF(【多店舗用】記入シート3!M82="","","　"&amp;SUBSTITUTE(SUBSTITUTE(SUBSTITUTE(SUBSTITUTE(T(【多店舗用】記入シート3!M82),"　","")," ",""),"―","ー"),"－","‐")))</f>
        <v/>
      </c>
      <c r="J82" s="764" t="str">
        <f>IF(B82="","",ASC(【多店舗用】記入シート3!N82)&amp;" "&amp;ASC(SUBSTITUTE(SUBSTITUTE(SUBSTITUTE(SUBSTITUTE(SUBSTITUTE(【多店舗用】記入シート3!O82,"　","")," ",""),"ヴ","ウﾞ"),"・",""),"－","‐"))&amp;" "&amp;ASC(SUBSTITUTE(SUBSTITUTE(SUBSTITUTE(SUBSTITUTE(SUBSTITUTE(【多店舗用】記入シート3!P82,"　","")," ",""),"ヴ","ウﾞ"),"・",""),"－","‐"))&amp;IF(【多店舗用】記入シート3!Q82="",""," "&amp;ASC(SUBSTITUTE(SUBSTITUTE(SUBSTITUTE(SUBSTITUTE(SUBSTITUTE(【多店舗用】記入シート3!Q82,"　","")," ",""),"ヴ","ウﾞ"),"・",""),"－","‐"))))</f>
        <v/>
      </c>
      <c r="K82" s="764" t="str">
        <f>IF(【多店舗用】記入シート3!R82="","",【多店舗用】記入シート3!R82)</f>
        <v/>
      </c>
      <c r="L82" s="764" t="str">
        <f>IF(【多店舗用】記入シート3!S82="","",SUBSTITUTE(SUBSTITUTE(SUBSTITUTE(SUBSTITUTE(SUBSTITUTE(ASC(【多店舗用】記入シート3!S82),"～","-"),"－","-"),"―","-"),"　","")," ",""))</f>
        <v/>
      </c>
      <c r="M82" s="764" t="str">
        <f>IF(【多店舗用】記入シート3!T82="","",ASC(【多店舗用】記入シート3!T82))</f>
        <v/>
      </c>
      <c r="N82" s="764" t="str">
        <f>IF(B82="","",RIGHT("00"&amp;【多店舗用】記入シート3!U82,2)&amp;【多店舗用】記入シート3!V82&amp;RIGHT("00"&amp;【多店舗用】記入シート3!W82,2)&amp;【多店舗用】記入シート3!X82&amp;RIGHT("00"&amp;【多店舗用】記入シート3!Y82,2)&amp;【多店舗用】記入シート3!Z82&amp;RIGHT("00"&amp;【多店舗用】記入シート3!AA82,2))</f>
        <v/>
      </c>
      <c r="O82" s="764" t="str">
        <f>IF(B82="","",IF(【多店舗用】記入シート3!AB82="●",【多店舗用】記入シート3!AB$8,"")&amp;IF(【多店舗用】記入シート3!AC82="●",【多店舗用】記入シート3!AC$8,"")&amp;IF(【多店舗用】記入シート3!AD82="●",【多店舗用】記入シート3!AD$8,"")&amp;IF(【多店舗用】記入シート3!AE82="●",【多店舗用】記入シート3!AE$8,"")&amp;IF(【多店舗用】記入シート3!AF82="●",【多店舗用】記入シート3!AF$8,"")&amp;IF(【多店舗用】記入シート3!AG82="●",【多店舗用】記入シート3!AG$8,"")&amp;IF(【多店舗用】記入シート3!AH82="●",【多店舗用】記入シート3!AH$8,"")&amp;IF(【多店舗用】記入シート3!AI82="●",【多店舗用】記入シート3!AI$8,""))</f>
        <v/>
      </c>
      <c r="P82" s="764" t="str">
        <f>IF(【多店舗用】記入シート3!AJ82="","",【多店舗用】記入シート3!AJ82)</f>
        <v/>
      </c>
      <c r="Q82" s="764" t="str">
        <f>IF(【多店舗用】記入シート3!AK82="","",【多店舗用】記入シート3!AK82)</f>
        <v/>
      </c>
      <c r="R82" s="766" t="str">
        <f>IF(【多店舗用】記入シート3!AL82="","",【多店舗用】記入シート3!AL82)</f>
        <v/>
      </c>
      <c r="S82" s="766" t="str">
        <f>IF(【多店舗用】記入シート3!AM82="","",【多店舗用】記入シート3!AM82)</f>
        <v/>
      </c>
      <c r="T82" s="766" t="str">
        <f>IF(【多店舗用】記入シート3!AN82="","",【多店舗用】記入シート3!AN82)</f>
        <v/>
      </c>
      <c r="U82" s="766" t="str">
        <f>IF(【多店舗用】記入シート3!AO82="","",【多店舗用】記入シート3!AO82)</f>
        <v/>
      </c>
      <c r="V82" s="764" t="str">
        <f>IF(【多店舗用】記入シート3!AP82="","",【多店舗用】記入シート3!AP82)</f>
        <v/>
      </c>
      <c r="W82" s="764" t="str">
        <f>IF(【多店舗用】記入シート3!AQ82="","",【多店舗用】記入シート3!AQ82)</f>
        <v/>
      </c>
      <c r="X82" s="764" t="str">
        <f>IF(【多店舗用】記入シート3!AR82="","",【多店舗用】記入シート3!AR82)</f>
        <v/>
      </c>
      <c r="Y82" s="764" t="str">
        <f>IF(【多店舗用】記入シート3!AS82="","",【多店舗用】記入シート3!AS82)</f>
        <v/>
      </c>
      <c r="Z82" s="767" t="str">
        <f>IF(【多店舗用】記入シート3!AT82="","",【多店舗用】記入シート3!AT82)</f>
        <v/>
      </c>
      <c r="AA82" s="767" t="str">
        <f>IF(【多店舗用】記入シート3!AU82="","",【多店舗用】記入シート3!AU82)</f>
        <v/>
      </c>
      <c r="AB82" s="764" t="str">
        <f>IF(B82="","",T(SUBSTITUTE(SUBSTITUTE(【多店舗用】記入シート3!AV82,"　","")," ",""))&amp;"　"&amp;T(SUBSTITUTE(SUBSTITUTE(【多店舗用】記入シート3!AW82,"　","")," ","")))</f>
        <v/>
      </c>
      <c r="AC82" s="764" t="str">
        <f>IF(B82="","",ASC(SUBSTITUTE(SUBSTITUTE(SUBSTITUTE(SUBSTITUTE(【多店舗用】記入シート3!AX82,"　","")," ",""),"ヴ","ウﾞ"),"・",""))&amp;" "&amp;ASC(SUBSTITUTE(SUBSTITUTE(SUBSTITUTE(SUBSTITUTE(【多店舗用】記入シート3!AY82,"　","")," ",""),"ヴ","ウﾞ"),"・","")))</f>
        <v/>
      </c>
      <c r="AD82" s="764" t="str">
        <f>IF(【多店舗用】記入シート3!AZ82="","",【多店舗用】記入シート3!AZ82)</f>
        <v/>
      </c>
      <c r="AE82" s="764" t="str">
        <f>IF(【多店舗用】記入シート3!BA82="","",【多店舗用】記入シート3!BA82)</f>
        <v/>
      </c>
      <c r="AF82" s="764" t="str">
        <f>IF(B82="","",T(SUBSTITUTE(SUBSTITUTE(【多店舗用】記入シート3!BB82,"　","")," ",""))&amp;"　"&amp;T(SUBSTITUTE(SUBSTITUTE(【多店舗用】記入シート3!BC82,"　","")," ","")))</f>
        <v/>
      </c>
      <c r="AG82" s="764" t="str">
        <f>IF(B82="","",ASC(SUBSTITUTE(SUBSTITUTE(SUBSTITUTE(SUBSTITUTE(【多店舗用】記入シート3!BD82,"　","")," ",""),"ヴ","ウﾞ"),"・",""))&amp;" "&amp;ASC(SUBSTITUTE(SUBSTITUTE(SUBSTITUTE(SUBSTITUTE(【多店舗用】記入シート3!BE82,"　","")," ",""),"ヴ","ウﾞ"),"・","")))</f>
        <v/>
      </c>
      <c r="AH82" s="764" t="str">
        <f>IF(【多店舗用】記入シート3!BF82="","",【多店舗用】記入シート3!BF82)</f>
        <v/>
      </c>
      <c r="AI82" s="764" t="str">
        <f>IF(【多店舗用】記入シート3!BG82="","",【多店舗用】記入シート3!BG82)</f>
        <v/>
      </c>
      <c r="AJ82" s="764" t="str">
        <f>IF(【多店舗用】記入シート3!BH82="","",【多店舗用】記入シート3!BH82)</f>
        <v/>
      </c>
      <c r="AK82" s="764" t="str">
        <f>IF(【多店舗用】記入シート3!BI82="","",【多店舗用】記入シート3!BI82)</f>
        <v/>
      </c>
      <c r="AL82" s="764" t="str">
        <f>IF(【多店舗用】記入シート3!BJ82="","",【多店舗用】記入シート3!BJ82)</f>
        <v/>
      </c>
      <c r="AM82" s="768" t="str">
        <f>IF(【多店舗用】記入シート3!BK82="","",【多店舗用】記入シート3!BK82)</f>
        <v/>
      </c>
      <c r="AN82" s="768" t="str">
        <f>IF(【多店舗用】記入シート3!BL82="","",【多店舗用】記入シート3!BL82)</f>
        <v/>
      </c>
      <c r="AO82" s="764" t="str">
        <f>IF(【多店舗用】記入シート3!BM82="","",【多店舗用】記入シート3!BM82)</f>
        <v/>
      </c>
      <c r="AP82" s="768" t="str">
        <f>IF(【多店舗用】記入シート3!BN82="","",【多店舗用】記入シート3!BN82)</f>
        <v/>
      </c>
      <c r="AQ82" s="764" t="str">
        <f>IF(【多店舗用】記入シート3!BO82="","",【多店舗用】記入シート3!BO82)</f>
        <v/>
      </c>
      <c r="AR82" s="764" t="str">
        <f>IF(【多店舗用】記入シート3!BP82="","",【多店舗用】記入シート3!BP82)</f>
        <v/>
      </c>
    </row>
    <row r="83" spans="1:44" ht="15" customHeight="1">
      <c r="A83" s="764">
        <v>75</v>
      </c>
      <c r="B83" s="764" t="str">
        <f>IF(【多店舗用】記入シート3!B83="","",DBCS(【多店舗用】記入シート3!B83))</f>
        <v/>
      </c>
      <c r="C83" s="764" t="str">
        <f>IF(【多店舗用】記入シート3!C83="","",DBCS(【多店舗用】記入シート3!C83))</f>
        <v/>
      </c>
      <c r="D83" s="764" t="str">
        <f>IF(【多店舗用】記入シート3!D83="","",ASC(【多店舗用】記入シート3!D83))</f>
        <v/>
      </c>
      <c r="E83" s="765" t="str">
        <f>IF(【多店舗用】記入シート3!E83="","",【多店舗用】記入シート3!E83)</f>
        <v/>
      </c>
      <c r="F83" s="764" t="str">
        <f>IF(【多店舗用】記入シート3!F83="","",【多店舗用】記入シート3!F83)</f>
        <v/>
      </c>
      <c r="G83" s="765" t="str">
        <f>IF(【多店舗用】記入シート3!G83="","",【多店舗用】記入シート3!G83)</f>
        <v/>
      </c>
      <c r="H83" s="764" t="str">
        <f>IF(【多店舗用】記入シート3!H83="","",SUBSTITUTE(SUBSTITUTE(SUBSTITUTE(SUBSTITUTE(SUBSTITUTE(ASC(【多店舗用】記入シート3!H83),"～","-"),"－","-"),"―","-"),"　","")," ",""))</f>
        <v/>
      </c>
      <c r="I83" s="764" t="str">
        <f>IF(B83="","",MID(T(【多店舗用】記入シート3!I83),4,LEN(T(【多店舗用】記入シート3!I83))-3)&amp;"　"&amp;SUBSTITUTE(SUBSTITUTE(SUBSTITUTE(SUBSTITUTE(T(【多店舗用】記入シート3!J83),"　","")," ",""),"―","ー"),"－","‐")&amp;"　"&amp;SUBSTITUTE(SUBSTITUTE(SUBSTITUTE(SUBSTITUTE(T(【多店舗用】記入シート3!K83),"　","")," ",""),"―","ー"),"－","‐")&amp;"　"&amp;SUBSTITUTE(SUBSTITUTE(SUBSTITUTE(SUBSTITUTE(T(【多店舗用】記入シート3!L83),"　","")," ",""),"―","ー"),"－","‐")&amp;IF(【多店舗用】記入シート3!M83="","","　"&amp;SUBSTITUTE(SUBSTITUTE(SUBSTITUTE(SUBSTITUTE(T(【多店舗用】記入シート3!M83),"　","")," ",""),"―","ー"),"－","‐")))</f>
        <v/>
      </c>
      <c r="J83" s="764" t="str">
        <f>IF(B83="","",ASC(【多店舗用】記入シート3!N83)&amp;" "&amp;ASC(SUBSTITUTE(SUBSTITUTE(SUBSTITUTE(SUBSTITUTE(SUBSTITUTE(【多店舗用】記入シート3!O83,"　","")," ",""),"ヴ","ウﾞ"),"・",""),"－","‐"))&amp;" "&amp;ASC(SUBSTITUTE(SUBSTITUTE(SUBSTITUTE(SUBSTITUTE(SUBSTITUTE(【多店舗用】記入シート3!P83,"　","")," ",""),"ヴ","ウﾞ"),"・",""),"－","‐"))&amp;IF(【多店舗用】記入シート3!Q83="",""," "&amp;ASC(SUBSTITUTE(SUBSTITUTE(SUBSTITUTE(SUBSTITUTE(SUBSTITUTE(【多店舗用】記入シート3!Q83,"　","")," ",""),"ヴ","ウﾞ"),"・",""),"－","‐"))))</f>
        <v/>
      </c>
      <c r="K83" s="764" t="str">
        <f>IF(【多店舗用】記入シート3!R83="","",【多店舗用】記入シート3!R83)</f>
        <v/>
      </c>
      <c r="L83" s="764" t="str">
        <f>IF(【多店舗用】記入シート3!S83="","",SUBSTITUTE(SUBSTITUTE(SUBSTITUTE(SUBSTITUTE(SUBSTITUTE(ASC(【多店舗用】記入シート3!S83),"～","-"),"－","-"),"―","-"),"　","")," ",""))</f>
        <v/>
      </c>
      <c r="M83" s="764" t="str">
        <f>IF(【多店舗用】記入シート3!T83="","",ASC(【多店舗用】記入シート3!T83))</f>
        <v/>
      </c>
      <c r="N83" s="764" t="str">
        <f>IF(B83="","",RIGHT("00"&amp;【多店舗用】記入シート3!U83,2)&amp;【多店舗用】記入シート3!V83&amp;RIGHT("00"&amp;【多店舗用】記入シート3!W83,2)&amp;【多店舗用】記入シート3!X83&amp;RIGHT("00"&amp;【多店舗用】記入シート3!Y83,2)&amp;【多店舗用】記入シート3!Z83&amp;RIGHT("00"&amp;【多店舗用】記入シート3!AA83,2))</f>
        <v/>
      </c>
      <c r="O83" s="764" t="str">
        <f>IF(B83="","",IF(【多店舗用】記入シート3!AB83="●",【多店舗用】記入シート3!AB$8,"")&amp;IF(【多店舗用】記入シート3!AC83="●",【多店舗用】記入シート3!AC$8,"")&amp;IF(【多店舗用】記入シート3!AD83="●",【多店舗用】記入シート3!AD$8,"")&amp;IF(【多店舗用】記入シート3!AE83="●",【多店舗用】記入シート3!AE$8,"")&amp;IF(【多店舗用】記入シート3!AF83="●",【多店舗用】記入シート3!AF$8,"")&amp;IF(【多店舗用】記入シート3!AG83="●",【多店舗用】記入シート3!AG$8,"")&amp;IF(【多店舗用】記入シート3!AH83="●",【多店舗用】記入シート3!AH$8,"")&amp;IF(【多店舗用】記入シート3!AI83="●",【多店舗用】記入シート3!AI$8,""))</f>
        <v/>
      </c>
      <c r="P83" s="764" t="str">
        <f>IF(【多店舗用】記入シート3!AJ83="","",【多店舗用】記入シート3!AJ83)</f>
        <v/>
      </c>
      <c r="Q83" s="764" t="str">
        <f>IF(【多店舗用】記入シート3!AK83="","",【多店舗用】記入シート3!AK83)</f>
        <v/>
      </c>
      <c r="R83" s="766" t="str">
        <f>IF(【多店舗用】記入シート3!AL83="","",【多店舗用】記入シート3!AL83)</f>
        <v/>
      </c>
      <c r="S83" s="766" t="str">
        <f>IF(【多店舗用】記入シート3!AM83="","",【多店舗用】記入シート3!AM83)</f>
        <v/>
      </c>
      <c r="T83" s="766" t="str">
        <f>IF(【多店舗用】記入シート3!AN83="","",【多店舗用】記入シート3!AN83)</f>
        <v/>
      </c>
      <c r="U83" s="766" t="str">
        <f>IF(【多店舗用】記入シート3!AO83="","",【多店舗用】記入シート3!AO83)</f>
        <v/>
      </c>
      <c r="V83" s="764" t="str">
        <f>IF(【多店舗用】記入シート3!AP83="","",【多店舗用】記入シート3!AP83)</f>
        <v/>
      </c>
      <c r="W83" s="764" t="str">
        <f>IF(【多店舗用】記入シート3!AQ83="","",【多店舗用】記入シート3!AQ83)</f>
        <v/>
      </c>
      <c r="X83" s="764" t="str">
        <f>IF(【多店舗用】記入シート3!AR83="","",【多店舗用】記入シート3!AR83)</f>
        <v/>
      </c>
      <c r="Y83" s="764" t="str">
        <f>IF(【多店舗用】記入シート3!AS83="","",【多店舗用】記入シート3!AS83)</f>
        <v/>
      </c>
      <c r="Z83" s="767" t="str">
        <f>IF(【多店舗用】記入シート3!AT83="","",【多店舗用】記入シート3!AT83)</f>
        <v/>
      </c>
      <c r="AA83" s="767" t="str">
        <f>IF(【多店舗用】記入シート3!AU83="","",【多店舗用】記入シート3!AU83)</f>
        <v/>
      </c>
      <c r="AB83" s="764" t="str">
        <f>IF(B83="","",T(SUBSTITUTE(SUBSTITUTE(【多店舗用】記入シート3!AV83,"　","")," ",""))&amp;"　"&amp;T(SUBSTITUTE(SUBSTITUTE(【多店舗用】記入シート3!AW83,"　","")," ","")))</f>
        <v/>
      </c>
      <c r="AC83" s="764" t="str">
        <f>IF(B83="","",ASC(SUBSTITUTE(SUBSTITUTE(SUBSTITUTE(SUBSTITUTE(【多店舗用】記入シート3!AX83,"　","")," ",""),"ヴ","ウﾞ"),"・",""))&amp;" "&amp;ASC(SUBSTITUTE(SUBSTITUTE(SUBSTITUTE(SUBSTITUTE(【多店舗用】記入シート3!AY83,"　","")," ",""),"ヴ","ウﾞ"),"・","")))</f>
        <v/>
      </c>
      <c r="AD83" s="764" t="str">
        <f>IF(【多店舗用】記入シート3!AZ83="","",【多店舗用】記入シート3!AZ83)</f>
        <v/>
      </c>
      <c r="AE83" s="764" t="str">
        <f>IF(【多店舗用】記入シート3!BA83="","",【多店舗用】記入シート3!BA83)</f>
        <v/>
      </c>
      <c r="AF83" s="764" t="str">
        <f>IF(B83="","",T(SUBSTITUTE(SUBSTITUTE(【多店舗用】記入シート3!BB83,"　","")," ",""))&amp;"　"&amp;T(SUBSTITUTE(SUBSTITUTE(【多店舗用】記入シート3!BC83,"　","")," ","")))</f>
        <v/>
      </c>
      <c r="AG83" s="764" t="str">
        <f>IF(B83="","",ASC(SUBSTITUTE(SUBSTITUTE(SUBSTITUTE(SUBSTITUTE(【多店舗用】記入シート3!BD83,"　","")," ",""),"ヴ","ウﾞ"),"・",""))&amp;" "&amp;ASC(SUBSTITUTE(SUBSTITUTE(SUBSTITUTE(SUBSTITUTE(【多店舗用】記入シート3!BE83,"　","")," ",""),"ヴ","ウﾞ"),"・","")))</f>
        <v/>
      </c>
      <c r="AH83" s="764" t="str">
        <f>IF(【多店舗用】記入シート3!BF83="","",【多店舗用】記入シート3!BF83)</f>
        <v/>
      </c>
      <c r="AI83" s="764" t="str">
        <f>IF(【多店舗用】記入シート3!BG83="","",【多店舗用】記入シート3!BG83)</f>
        <v/>
      </c>
      <c r="AJ83" s="764" t="str">
        <f>IF(【多店舗用】記入シート3!BH83="","",【多店舗用】記入シート3!BH83)</f>
        <v/>
      </c>
      <c r="AK83" s="764" t="str">
        <f>IF(【多店舗用】記入シート3!BI83="","",【多店舗用】記入シート3!BI83)</f>
        <v/>
      </c>
      <c r="AL83" s="764" t="str">
        <f>IF(【多店舗用】記入シート3!BJ83="","",【多店舗用】記入シート3!BJ83)</f>
        <v/>
      </c>
      <c r="AM83" s="768" t="str">
        <f>IF(【多店舗用】記入シート3!BK83="","",【多店舗用】記入シート3!BK83)</f>
        <v/>
      </c>
      <c r="AN83" s="768" t="str">
        <f>IF(【多店舗用】記入シート3!BL83="","",【多店舗用】記入シート3!BL83)</f>
        <v/>
      </c>
      <c r="AO83" s="764" t="str">
        <f>IF(【多店舗用】記入シート3!BM83="","",【多店舗用】記入シート3!BM83)</f>
        <v/>
      </c>
      <c r="AP83" s="768" t="str">
        <f>IF(【多店舗用】記入シート3!BN83="","",【多店舗用】記入シート3!BN83)</f>
        <v/>
      </c>
      <c r="AQ83" s="764" t="str">
        <f>IF(【多店舗用】記入シート3!BO83="","",【多店舗用】記入シート3!BO83)</f>
        <v/>
      </c>
      <c r="AR83" s="764" t="str">
        <f>IF(【多店舗用】記入シート3!BP83="","",【多店舗用】記入シート3!BP83)</f>
        <v/>
      </c>
    </row>
    <row r="84" spans="1:44" ht="15" customHeight="1">
      <c r="A84" s="764">
        <v>76</v>
      </c>
      <c r="B84" s="764" t="str">
        <f>IF(【多店舗用】記入シート3!B84="","",DBCS(【多店舗用】記入シート3!B84))</f>
        <v/>
      </c>
      <c r="C84" s="764" t="str">
        <f>IF(【多店舗用】記入シート3!C84="","",DBCS(【多店舗用】記入シート3!C84))</f>
        <v/>
      </c>
      <c r="D84" s="764" t="str">
        <f>IF(【多店舗用】記入シート3!D84="","",ASC(【多店舗用】記入シート3!D84))</f>
        <v/>
      </c>
      <c r="E84" s="765" t="str">
        <f>IF(【多店舗用】記入シート3!E84="","",【多店舗用】記入シート3!E84)</f>
        <v/>
      </c>
      <c r="F84" s="764" t="str">
        <f>IF(【多店舗用】記入シート3!F84="","",【多店舗用】記入シート3!F84)</f>
        <v/>
      </c>
      <c r="G84" s="765" t="str">
        <f>IF(【多店舗用】記入シート3!G84="","",【多店舗用】記入シート3!G84)</f>
        <v/>
      </c>
      <c r="H84" s="764" t="str">
        <f>IF(【多店舗用】記入シート3!H84="","",SUBSTITUTE(SUBSTITUTE(SUBSTITUTE(SUBSTITUTE(SUBSTITUTE(ASC(【多店舗用】記入シート3!H84),"～","-"),"－","-"),"―","-"),"　","")," ",""))</f>
        <v/>
      </c>
      <c r="I84" s="764" t="str">
        <f>IF(B84="","",MID(T(【多店舗用】記入シート3!I84),4,LEN(T(【多店舗用】記入シート3!I84))-3)&amp;"　"&amp;SUBSTITUTE(SUBSTITUTE(SUBSTITUTE(SUBSTITUTE(T(【多店舗用】記入シート3!J84),"　","")," ",""),"―","ー"),"－","‐")&amp;"　"&amp;SUBSTITUTE(SUBSTITUTE(SUBSTITUTE(SUBSTITUTE(T(【多店舗用】記入シート3!K84),"　","")," ",""),"―","ー"),"－","‐")&amp;"　"&amp;SUBSTITUTE(SUBSTITUTE(SUBSTITUTE(SUBSTITUTE(T(【多店舗用】記入シート3!L84),"　","")," ",""),"―","ー"),"－","‐")&amp;IF(【多店舗用】記入シート3!M84="","","　"&amp;SUBSTITUTE(SUBSTITUTE(SUBSTITUTE(SUBSTITUTE(T(【多店舗用】記入シート3!M84),"　","")," ",""),"―","ー"),"－","‐")))</f>
        <v/>
      </c>
      <c r="J84" s="764" t="str">
        <f>IF(B84="","",ASC(【多店舗用】記入シート3!N84)&amp;" "&amp;ASC(SUBSTITUTE(SUBSTITUTE(SUBSTITUTE(SUBSTITUTE(SUBSTITUTE(【多店舗用】記入シート3!O84,"　","")," ",""),"ヴ","ウﾞ"),"・",""),"－","‐"))&amp;" "&amp;ASC(SUBSTITUTE(SUBSTITUTE(SUBSTITUTE(SUBSTITUTE(SUBSTITUTE(【多店舗用】記入シート3!P84,"　","")," ",""),"ヴ","ウﾞ"),"・",""),"－","‐"))&amp;IF(【多店舗用】記入シート3!Q84="",""," "&amp;ASC(SUBSTITUTE(SUBSTITUTE(SUBSTITUTE(SUBSTITUTE(SUBSTITUTE(【多店舗用】記入シート3!Q84,"　","")," ",""),"ヴ","ウﾞ"),"・",""),"－","‐"))))</f>
        <v/>
      </c>
      <c r="K84" s="764" t="str">
        <f>IF(【多店舗用】記入シート3!R84="","",【多店舗用】記入シート3!R84)</f>
        <v/>
      </c>
      <c r="L84" s="764" t="str">
        <f>IF(【多店舗用】記入シート3!S84="","",SUBSTITUTE(SUBSTITUTE(SUBSTITUTE(SUBSTITUTE(SUBSTITUTE(ASC(【多店舗用】記入シート3!S84),"～","-"),"－","-"),"―","-"),"　","")," ",""))</f>
        <v/>
      </c>
      <c r="M84" s="764" t="str">
        <f>IF(【多店舗用】記入シート3!T84="","",ASC(【多店舗用】記入シート3!T84))</f>
        <v/>
      </c>
      <c r="N84" s="764" t="str">
        <f>IF(B84="","",RIGHT("00"&amp;【多店舗用】記入シート3!U84,2)&amp;【多店舗用】記入シート3!V84&amp;RIGHT("00"&amp;【多店舗用】記入シート3!W84,2)&amp;【多店舗用】記入シート3!X84&amp;RIGHT("00"&amp;【多店舗用】記入シート3!Y84,2)&amp;【多店舗用】記入シート3!Z84&amp;RIGHT("00"&amp;【多店舗用】記入シート3!AA84,2))</f>
        <v/>
      </c>
      <c r="O84" s="764" t="str">
        <f>IF(B84="","",IF(【多店舗用】記入シート3!AB84="●",【多店舗用】記入シート3!AB$8,"")&amp;IF(【多店舗用】記入シート3!AC84="●",【多店舗用】記入シート3!AC$8,"")&amp;IF(【多店舗用】記入シート3!AD84="●",【多店舗用】記入シート3!AD$8,"")&amp;IF(【多店舗用】記入シート3!AE84="●",【多店舗用】記入シート3!AE$8,"")&amp;IF(【多店舗用】記入シート3!AF84="●",【多店舗用】記入シート3!AF$8,"")&amp;IF(【多店舗用】記入シート3!AG84="●",【多店舗用】記入シート3!AG$8,"")&amp;IF(【多店舗用】記入シート3!AH84="●",【多店舗用】記入シート3!AH$8,"")&amp;IF(【多店舗用】記入シート3!AI84="●",【多店舗用】記入シート3!AI$8,""))</f>
        <v/>
      </c>
      <c r="P84" s="764" t="str">
        <f>IF(【多店舗用】記入シート3!AJ84="","",【多店舗用】記入シート3!AJ84)</f>
        <v/>
      </c>
      <c r="Q84" s="764" t="str">
        <f>IF(【多店舗用】記入シート3!AK84="","",【多店舗用】記入シート3!AK84)</f>
        <v/>
      </c>
      <c r="R84" s="766" t="str">
        <f>IF(【多店舗用】記入シート3!AL84="","",【多店舗用】記入シート3!AL84)</f>
        <v/>
      </c>
      <c r="S84" s="766" t="str">
        <f>IF(【多店舗用】記入シート3!AM84="","",【多店舗用】記入シート3!AM84)</f>
        <v/>
      </c>
      <c r="T84" s="766" t="str">
        <f>IF(【多店舗用】記入シート3!AN84="","",【多店舗用】記入シート3!AN84)</f>
        <v/>
      </c>
      <c r="U84" s="766" t="str">
        <f>IF(【多店舗用】記入シート3!AO84="","",【多店舗用】記入シート3!AO84)</f>
        <v/>
      </c>
      <c r="V84" s="764" t="str">
        <f>IF(【多店舗用】記入シート3!AP84="","",【多店舗用】記入シート3!AP84)</f>
        <v/>
      </c>
      <c r="W84" s="764" t="str">
        <f>IF(【多店舗用】記入シート3!AQ84="","",【多店舗用】記入シート3!AQ84)</f>
        <v/>
      </c>
      <c r="X84" s="764" t="str">
        <f>IF(【多店舗用】記入シート3!AR84="","",【多店舗用】記入シート3!AR84)</f>
        <v/>
      </c>
      <c r="Y84" s="764" t="str">
        <f>IF(【多店舗用】記入シート3!AS84="","",【多店舗用】記入シート3!AS84)</f>
        <v/>
      </c>
      <c r="Z84" s="767" t="str">
        <f>IF(【多店舗用】記入シート3!AT84="","",【多店舗用】記入シート3!AT84)</f>
        <v/>
      </c>
      <c r="AA84" s="767" t="str">
        <f>IF(【多店舗用】記入シート3!AU84="","",【多店舗用】記入シート3!AU84)</f>
        <v/>
      </c>
      <c r="AB84" s="764" t="str">
        <f>IF(B84="","",T(SUBSTITUTE(SUBSTITUTE(【多店舗用】記入シート3!AV84,"　","")," ",""))&amp;"　"&amp;T(SUBSTITUTE(SUBSTITUTE(【多店舗用】記入シート3!AW84,"　","")," ","")))</f>
        <v/>
      </c>
      <c r="AC84" s="764" t="str">
        <f>IF(B84="","",ASC(SUBSTITUTE(SUBSTITUTE(SUBSTITUTE(SUBSTITUTE(【多店舗用】記入シート3!AX84,"　","")," ",""),"ヴ","ウﾞ"),"・",""))&amp;" "&amp;ASC(SUBSTITUTE(SUBSTITUTE(SUBSTITUTE(SUBSTITUTE(【多店舗用】記入シート3!AY84,"　","")," ",""),"ヴ","ウﾞ"),"・","")))</f>
        <v/>
      </c>
      <c r="AD84" s="764" t="str">
        <f>IF(【多店舗用】記入シート3!AZ84="","",【多店舗用】記入シート3!AZ84)</f>
        <v/>
      </c>
      <c r="AE84" s="764" t="str">
        <f>IF(【多店舗用】記入シート3!BA84="","",【多店舗用】記入シート3!BA84)</f>
        <v/>
      </c>
      <c r="AF84" s="764" t="str">
        <f>IF(B84="","",T(SUBSTITUTE(SUBSTITUTE(【多店舗用】記入シート3!BB84,"　","")," ",""))&amp;"　"&amp;T(SUBSTITUTE(SUBSTITUTE(【多店舗用】記入シート3!BC84,"　","")," ","")))</f>
        <v/>
      </c>
      <c r="AG84" s="764" t="str">
        <f>IF(B84="","",ASC(SUBSTITUTE(SUBSTITUTE(SUBSTITUTE(SUBSTITUTE(【多店舗用】記入シート3!BD84,"　","")," ",""),"ヴ","ウﾞ"),"・",""))&amp;" "&amp;ASC(SUBSTITUTE(SUBSTITUTE(SUBSTITUTE(SUBSTITUTE(【多店舗用】記入シート3!BE84,"　","")," ",""),"ヴ","ウﾞ"),"・","")))</f>
        <v/>
      </c>
      <c r="AH84" s="764" t="str">
        <f>IF(【多店舗用】記入シート3!BF84="","",【多店舗用】記入シート3!BF84)</f>
        <v/>
      </c>
      <c r="AI84" s="764" t="str">
        <f>IF(【多店舗用】記入シート3!BG84="","",【多店舗用】記入シート3!BG84)</f>
        <v/>
      </c>
      <c r="AJ84" s="764" t="str">
        <f>IF(【多店舗用】記入シート3!BH84="","",【多店舗用】記入シート3!BH84)</f>
        <v/>
      </c>
      <c r="AK84" s="764" t="str">
        <f>IF(【多店舗用】記入シート3!BI84="","",【多店舗用】記入シート3!BI84)</f>
        <v/>
      </c>
      <c r="AL84" s="764" t="str">
        <f>IF(【多店舗用】記入シート3!BJ84="","",【多店舗用】記入シート3!BJ84)</f>
        <v/>
      </c>
      <c r="AM84" s="768" t="str">
        <f>IF(【多店舗用】記入シート3!BK84="","",【多店舗用】記入シート3!BK84)</f>
        <v/>
      </c>
      <c r="AN84" s="768" t="str">
        <f>IF(【多店舗用】記入シート3!BL84="","",【多店舗用】記入シート3!BL84)</f>
        <v/>
      </c>
      <c r="AO84" s="764" t="str">
        <f>IF(【多店舗用】記入シート3!BM84="","",【多店舗用】記入シート3!BM84)</f>
        <v/>
      </c>
      <c r="AP84" s="768" t="str">
        <f>IF(【多店舗用】記入シート3!BN84="","",【多店舗用】記入シート3!BN84)</f>
        <v/>
      </c>
      <c r="AQ84" s="764" t="str">
        <f>IF(【多店舗用】記入シート3!BO84="","",【多店舗用】記入シート3!BO84)</f>
        <v/>
      </c>
      <c r="AR84" s="764" t="str">
        <f>IF(【多店舗用】記入シート3!BP84="","",【多店舗用】記入シート3!BP84)</f>
        <v/>
      </c>
    </row>
    <row r="85" spans="1:44" ht="15" customHeight="1">
      <c r="A85" s="764">
        <v>77</v>
      </c>
      <c r="B85" s="764" t="str">
        <f>IF(【多店舗用】記入シート3!B85="","",DBCS(【多店舗用】記入シート3!B85))</f>
        <v/>
      </c>
      <c r="C85" s="764" t="str">
        <f>IF(【多店舗用】記入シート3!C85="","",DBCS(【多店舗用】記入シート3!C85))</f>
        <v/>
      </c>
      <c r="D85" s="764" t="str">
        <f>IF(【多店舗用】記入シート3!D85="","",ASC(【多店舗用】記入シート3!D85))</f>
        <v/>
      </c>
      <c r="E85" s="765" t="str">
        <f>IF(【多店舗用】記入シート3!E85="","",【多店舗用】記入シート3!E85)</f>
        <v/>
      </c>
      <c r="F85" s="764" t="str">
        <f>IF(【多店舗用】記入シート3!F85="","",【多店舗用】記入シート3!F85)</f>
        <v/>
      </c>
      <c r="G85" s="765" t="str">
        <f>IF(【多店舗用】記入シート3!G85="","",【多店舗用】記入シート3!G85)</f>
        <v/>
      </c>
      <c r="H85" s="764" t="str">
        <f>IF(【多店舗用】記入シート3!H85="","",SUBSTITUTE(SUBSTITUTE(SUBSTITUTE(SUBSTITUTE(SUBSTITUTE(ASC(【多店舗用】記入シート3!H85),"～","-"),"－","-"),"―","-"),"　","")," ",""))</f>
        <v/>
      </c>
      <c r="I85" s="764" t="str">
        <f>IF(B85="","",MID(T(【多店舗用】記入シート3!I85),4,LEN(T(【多店舗用】記入シート3!I85))-3)&amp;"　"&amp;SUBSTITUTE(SUBSTITUTE(SUBSTITUTE(SUBSTITUTE(T(【多店舗用】記入シート3!J85),"　","")," ",""),"―","ー"),"－","‐")&amp;"　"&amp;SUBSTITUTE(SUBSTITUTE(SUBSTITUTE(SUBSTITUTE(T(【多店舗用】記入シート3!K85),"　","")," ",""),"―","ー"),"－","‐")&amp;"　"&amp;SUBSTITUTE(SUBSTITUTE(SUBSTITUTE(SUBSTITUTE(T(【多店舗用】記入シート3!L85),"　","")," ",""),"―","ー"),"－","‐")&amp;IF(【多店舗用】記入シート3!M85="","","　"&amp;SUBSTITUTE(SUBSTITUTE(SUBSTITUTE(SUBSTITUTE(T(【多店舗用】記入シート3!M85),"　","")," ",""),"―","ー"),"－","‐")))</f>
        <v/>
      </c>
      <c r="J85" s="764" t="str">
        <f>IF(B85="","",ASC(【多店舗用】記入シート3!N85)&amp;" "&amp;ASC(SUBSTITUTE(SUBSTITUTE(SUBSTITUTE(SUBSTITUTE(SUBSTITUTE(【多店舗用】記入シート3!O85,"　","")," ",""),"ヴ","ウﾞ"),"・",""),"－","‐"))&amp;" "&amp;ASC(SUBSTITUTE(SUBSTITUTE(SUBSTITUTE(SUBSTITUTE(SUBSTITUTE(【多店舗用】記入シート3!P85,"　","")," ",""),"ヴ","ウﾞ"),"・",""),"－","‐"))&amp;IF(【多店舗用】記入シート3!Q85="",""," "&amp;ASC(SUBSTITUTE(SUBSTITUTE(SUBSTITUTE(SUBSTITUTE(SUBSTITUTE(【多店舗用】記入シート3!Q85,"　","")," ",""),"ヴ","ウﾞ"),"・",""),"－","‐"))))</f>
        <v/>
      </c>
      <c r="K85" s="764" t="str">
        <f>IF(【多店舗用】記入シート3!R85="","",【多店舗用】記入シート3!R85)</f>
        <v/>
      </c>
      <c r="L85" s="764" t="str">
        <f>IF(【多店舗用】記入シート3!S85="","",SUBSTITUTE(SUBSTITUTE(SUBSTITUTE(SUBSTITUTE(SUBSTITUTE(ASC(【多店舗用】記入シート3!S85),"～","-"),"－","-"),"―","-"),"　","")," ",""))</f>
        <v/>
      </c>
      <c r="M85" s="764" t="str">
        <f>IF(【多店舗用】記入シート3!T85="","",ASC(【多店舗用】記入シート3!T85))</f>
        <v/>
      </c>
      <c r="N85" s="764" t="str">
        <f>IF(B85="","",RIGHT("00"&amp;【多店舗用】記入シート3!U85,2)&amp;【多店舗用】記入シート3!V85&amp;RIGHT("00"&amp;【多店舗用】記入シート3!W85,2)&amp;【多店舗用】記入シート3!X85&amp;RIGHT("00"&amp;【多店舗用】記入シート3!Y85,2)&amp;【多店舗用】記入シート3!Z85&amp;RIGHT("00"&amp;【多店舗用】記入シート3!AA85,2))</f>
        <v/>
      </c>
      <c r="O85" s="764" t="str">
        <f>IF(B85="","",IF(【多店舗用】記入シート3!AB85="●",【多店舗用】記入シート3!AB$8,"")&amp;IF(【多店舗用】記入シート3!AC85="●",【多店舗用】記入シート3!AC$8,"")&amp;IF(【多店舗用】記入シート3!AD85="●",【多店舗用】記入シート3!AD$8,"")&amp;IF(【多店舗用】記入シート3!AE85="●",【多店舗用】記入シート3!AE$8,"")&amp;IF(【多店舗用】記入シート3!AF85="●",【多店舗用】記入シート3!AF$8,"")&amp;IF(【多店舗用】記入シート3!AG85="●",【多店舗用】記入シート3!AG$8,"")&amp;IF(【多店舗用】記入シート3!AH85="●",【多店舗用】記入シート3!AH$8,"")&amp;IF(【多店舗用】記入シート3!AI85="●",【多店舗用】記入シート3!AI$8,""))</f>
        <v/>
      </c>
      <c r="P85" s="764" t="str">
        <f>IF(【多店舗用】記入シート3!AJ85="","",【多店舗用】記入シート3!AJ85)</f>
        <v/>
      </c>
      <c r="Q85" s="764" t="str">
        <f>IF(【多店舗用】記入シート3!AK85="","",【多店舗用】記入シート3!AK85)</f>
        <v/>
      </c>
      <c r="R85" s="766" t="str">
        <f>IF(【多店舗用】記入シート3!AL85="","",【多店舗用】記入シート3!AL85)</f>
        <v/>
      </c>
      <c r="S85" s="766" t="str">
        <f>IF(【多店舗用】記入シート3!AM85="","",【多店舗用】記入シート3!AM85)</f>
        <v/>
      </c>
      <c r="T85" s="766" t="str">
        <f>IF(【多店舗用】記入シート3!AN85="","",【多店舗用】記入シート3!AN85)</f>
        <v/>
      </c>
      <c r="U85" s="766" t="str">
        <f>IF(【多店舗用】記入シート3!AO85="","",【多店舗用】記入シート3!AO85)</f>
        <v/>
      </c>
      <c r="V85" s="764" t="str">
        <f>IF(【多店舗用】記入シート3!AP85="","",【多店舗用】記入シート3!AP85)</f>
        <v/>
      </c>
      <c r="W85" s="764" t="str">
        <f>IF(【多店舗用】記入シート3!AQ85="","",【多店舗用】記入シート3!AQ85)</f>
        <v/>
      </c>
      <c r="X85" s="764" t="str">
        <f>IF(【多店舗用】記入シート3!AR85="","",【多店舗用】記入シート3!AR85)</f>
        <v/>
      </c>
      <c r="Y85" s="764" t="str">
        <f>IF(【多店舗用】記入シート3!AS85="","",【多店舗用】記入シート3!AS85)</f>
        <v/>
      </c>
      <c r="Z85" s="767" t="str">
        <f>IF(【多店舗用】記入シート3!AT85="","",【多店舗用】記入シート3!AT85)</f>
        <v/>
      </c>
      <c r="AA85" s="767" t="str">
        <f>IF(【多店舗用】記入シート3!AU85="","",【多店舗用】記入シート3!AU85)</f>
        <v/>
      </c>
      <c r="AB85" s="764" t="str">
        <f>IF(B85="","",T(SUBSTITUTE(SUBSTITUTE(【多店舗用】記入シート3!AV85,"　","")," ",""))&amp;"　"&amp;T(SUBSTITUTE(SUBSTITUTE(【多店舗用】記入シート3!AW85,"　","")," ","")))</f>
        <v/>
      </c>
      <c r="AC85" s="764" t="str">
        <f>IF(B85="","",ASC(SUBSTITUTE(SUBSTITUTE(SUBSTITUTE(SUBSTITUTE(【多店舗用】記入シート3!AX85,"　","")," ",""),"ヴ","ウﾞ"),"・",""))&amp;" "&amp;ASC(SUBSTITUTE(SUBSTITUTE(SUBSTITUTE(SUBSTITUTE(【多店舗用】記入シート3!AY85,"　","")," ",""),"ヴ","ウﾞ"),"・","")))</f>
        <v/>
      </c>
      <c r="AD85" s="764" t="str">
        <f>IF(【多店舗用】記入シート3!AZ85="","",【多店舗用】記入シート3!AZ85)</f>
        <v/>
      </c>
      <c r="AE85" s="764" t="str">
        <f>IF(【多店舗用】記入シート3!BA85="","",【多店舗用】記入シート3!BA85)</f>
        <v/>
      </c>
      <c r="AF85" s="764" t="str">
        <f>IF(B85="","",T(SUBSTITUTE(SUBSTITUTE(【多店舗用】記入シート3!BB85,"　","")," ",""))&amp;"　"&amp;T(SUBSTITUTE(SUBSTITUTE(【多店舗用】記入シート3!BC85,"　","")," ","")))</f>
        <v/>
      </c>
      <c r="AG85" s="764" t="str">
        <f>IF(B85="","",ASC(SUBSTITUTE(SUBSTITUTE(SUBSTITUTE(SUBSTITUTE(【多店舗用】記入シート3!BD85,"　","")," ",""),"ヴ","ウﾞ"),"・",""))&amp;" "&amp;ASC(SUBSTITUTE(SUBSTITUTE(SUBSTITUTE(SUBSTITUTE(【多店舗用】記入シート3!BE85,"　","")," ",""),"ヴ","ウﾞ"),"・","")))</f>
        <v/>
      </c>
      <c r="AH85" s="764" t="str">
        <f>IF(【多店舗用】記入シート3!BF85="","",【多店舗用】記入シート3!BF85)</f>
        <v/>
      </c>
      <c r="AI85" s="764" t="str">
        <f>IF(【多店舗用】記入シート3!BG85="","",【多店舗用】記入シート3!BG85)</f>
        <v/>
      </c>
      <c r="AJ85" s="764" t="str">
        <f>IF(【多店舗用】記入シート3!BH85="","",【多店舗用】記入シート3!BH85)</f>
        <v/>
      </c>
      <c r="AK85" s="764" t="str">
        <f>IF(【多店舗用】記入シート3!BI85="","",【多店舗用】記入シート3!BI85)</f>
        <v/>
      </c>
      <c r="AL85" s="764" t="str">
        <f>IF(【多店舗用】記入シート3!BJ85="","",【多店舗用】記入シート3!BJ85)</f>
        <v/>
      </c>
      <c r="AM85" s="768" t="str">
        <f>IF(【多店舗用】記入シート3!BK85="","",【多店舗用】記入シート3!BK85)</f>
        <v/>
      </c>
      <c r="AN85" s="768" t="str">
        <f>IF(【多店舗用】記入シート3!BL85="","",【多店舗用】記入シート3!BL85)</f>
        <v/>
      </c>
      <c r="AO85" s="764" t="str">
        <f>IF(【多店舗用】記入シート3!BM85="","",【多店舗用】記入シート3!BM85)</f>
        <v/>
      </c>
      <c r="AP85" s="768" t="str">
        <f>IF(【多店舗用】記入シート3!BN85="","",【多店舗用】記入シート3!BN85)</f>
        <v/>
      </c>
      <c r="AQ85" s="764" t="str">
        <f>IF(【多店舗用】記入シート3!BO85="","",【多店舗用】記入シート3!BO85)</f>
        <v/>
      </c>
      <c r="AR85" s="764" t="str">
        <f>IF(【多店舗用】記入シート3!BP85="","",【多店舗用】記入シート3!BP85)</f>
        <v/>
      </c>
    </row>
    <row r="86" spans="1:44" ht="15" customHeight="1">
      <c r="A86" s="764">
        <v>78</v>
      </c>
      <c r="B86" s="764" t="str">
        <f>IF(【多店舗用】記入シート3!B86="","",DBCS(【多店舗用】記入シート3!B86))</f>
        <v/>
      </c>
      <c r="C86" s="764" t="str">
        <f>IF(【多店舗用】記入シート3!C86="","",DBCS(【多店舗用】記入シート3!C86))</f>
        <v/>
      </c>
      <c r="D86" s="764" t="str">
        <f>IF(【多店舗用】記入シート3!D86="","",ASC(【多店舗用】記入シート3!D86))</f>
        <v/>
      </c>
      <c r="E86" s="765" t="str">
        <f>IF(【多店舗用】記入シート3!E86="","",【多店舗用】記入シート3!E86)</f>
        <v/>
      </c>
      <c r="F86" s="764" t="str">
        <f>IF(【多店舗用】記入シート3!F86="","",【多店舗用】記入シート3!F86)</f>
        <v/>
      </c>
      <c r="G86" s="765" t="str">
        <f>IF(【多店舗用】記入シート3!G86="","",【多店舗用】記入シート3!G86)</f>
        <v/>
      </c>
      <c r="H86" s="764" t="str">
        <f>IF(【多店舗用】記入シート3!H86="","",SUBSTITUTE(SUBSTITUTE(SUBSTITUTE(SUBSTITUTE(SUBSTITUTE(ASC(【多店舗用】記入シート3!H86),"～","-"),"－","-"),"―","-"),"　","")," ",""))</f>
        <v/>
      </c>
      <c r="I86" s="764" t="str">
        <f>IF(B86="","",MID(T(【多店舗用】記入シート3!I86),4,LEN(T(【多店舗用】記入シート3!I86))-3)&amp;"　"&amp;SUBSTITUTE(SUBSTITUTE(SUBSTITUTE(SUBSTITUTE(T(【多店舗用】記入シート3!J86),"　","")," ",""),"―","ー"),"－","‐")&amp;"　"&amp;SUBSTITUTE(SUBSTITUTE(SUBSTITUTE(SUBSTITUTE(T(【多店舗用】記入シート3!K86),"　","")," ",""),"―","ー"),"－","‐")&amp;"　"&amp;SUBSTITUTE(SUBSTITUTE(SUBSTITUTE(SUBSTITUTE(T(【多店舗用】記入シート3!L86),"　","")," ",""),"―","ー"),"－","‐")&amp;IF(【多店舗用】記入シート3!M86="","","　"&amp;SUBSTITUTE(SUBSTITUTE(SUBSTITUTE(SUBSTITUTE(T(【多店舗用】記入シート3!M86),"　","")," ",""),"―","ー"),"－","‐")))</f>
        <v/>
      </c>
      <c r="J86" s="764" t="str">
        <f>IF(B86="","",ASC(【多店舗用】記入シート3!N86)&amp;" "&amp;ASC(SUBSTITUTE(SUBSTITUTE(SUBSTITUTE(SUBSTITUTE(SUBSTITUTE(【多店舗用】記入シート3!O86,"　","")," ",""),"ヴ","ウﾞ"),"・",""),"－","‐"))&amp;" "&amp;ASC(SUBSTITUTE(SUBSTITUTE(SUBSTITUTE(SUBSTITUTE(SUBSTITUTE(【多店舗用】記入シート3!P86,"　","")," ",""),"ヴ","ウﾞ"),"・",""),"－","‐"))&amp;IF(【多店舗用】記入シート3!Q86="",""," "&amp;ASC(SUBSTITUTE(SUBSTITUTE(SUBSTITUTE(SUBSTITUTE(SUBSTITUTE(【多店舗用】記入シート3!Q86,"　","")," ",""),"ヴ","ウﾞ"),"・",""),"－","‐"))))</f>
        <v/>
      </c>
      <c r="K86" s="764" t="str">
        <f>IF(【多店舗用】記入シート3!R86="","",【多店舗用】記入シート3!R86)</f>
        <v/>
      </c>
      <c r="L86" s="764" t="str">
        <f>IF(【多店舗用】記入シート3!S86="","",SUBSTITUTE(SUBSTITUTE(SUBSTITUTE(SUBSTITUTE(SUBSTITUTE(ASC(【多店舗用】記入シート3!S86),"～","-"),"－","-"),"―","-"),"　","")," ",""))</f>
        <v/>
      </c>
      <c r="M86" s="764" t="str">
        <f>IF(【多店舗用】記入シート3!T86="","",ASC(【多店舗用】記入シート3!T86))</f>
        <v/>
      </c>
      <c r="N86" s="764" t="str">
        <f>IF(B86="","",RIGHT("00"&amp;【多店舗用】記入シート3!U86,2)&amp;【多店舗用】記入シート3!V86&amp;RIGHT("00"&amp;【多店舗用】記入シート3!W86,2)&amp;【多店舗用】記入シート3!X86&amp;RIGHT("00"&amp;【多店舗用】記入シート3!Y86,2)&amp;【多店舗用】記入シート3!Z86&amp;RIGHT("00"&amp;【多店舗用】記入シート3!AA86,2))</f>
        <v/>
      </c>
      <c r="O86" s="764" t="str">
        <f>IF(B86="","",IF(【多店舗用】記入シート3!AB86="●",【多店舗用】記入シート3!AB$8,"")&amp;IF(【多店舗用】記入シート3!AC86="●",【多店舗用】記入シート3!AC$8,"")&amp;IF(【多店舗用】記入シート3!AD86="●",【多店舗用】記入シート3!AD$8,"")&amp;IF(【多店舗用】記入シート3!AE86="●",【多店舗用】記入シート3!AE$8,"")&amp;IF(【多店舗用】記入シート3!AF86="●",【多店舗用】記入シート3!AF$8,"")&amp;IF(【多店舗用】記入シート3!AG86="●",【多店舗用】記入シート3!AG$8,"")&amp;IF(【多店舗用】記入シート3!AH86="●",【多店舗用】記入シート3!AH$8,"")&amp;IF(【多店舗用】記入シート3!AI86="●",【多店舗用】記入シート3!AI$8,""))</f>
        <v/>
      </c>
      <c r="P86" s="764" t="str">
        <f>IF(【多店舗用】記入シート3!AJ86="","",【多店舗用】記入シート3!AJ86)</f>
        <v/>
      </c>
      <c r="Q86" s="764" t="str">
        <f>IF(【多店舗用】記入シート3!AK86="","",【多店舗用】記入シート3!AK86)</f>
        <v/>
      </c>
      <c r="R86" s="766" t="str">
        <f>IF(【多店舗用】記入シート3!AL86="","",【多店舗用】記入シート3!AL86)</f>
        <v/>
      </c>
      <c r="S86" s="766" t="str">
        <f>IF(【多店舗用】記入シート3!AM86="","",【多店舗用】記入シート3!AM86)</f>
        <v/>
      </c>
      <c r="T86" s="766" t="str">
        <f>IF(【多店舗用】記入シート3!AN86="","",【多店舗用】記入シート3!AN86)</f>
        <v/>
      </c>
      <c r="U86" s="766" t="str">
        <f>IF(【多店舗用】記入シート3!AO86="","",【多店舗用】記入シート3!AO86)</f>
        <v/>
      </c>
      <c r="V86" s="764" t="str">
        <f>IF(【多店舗用】記入シート3!AP86="","",【多店舗用】記入シート3!AP86)</f>
        <v/>
      </c>
      <c r="W86" s="764" t="str">
        <f>IF(【多店舗用】記入シート3!AQ86="","",【多店舗用】記入シート3!AQ86)</f>
        <v/>
      </c>
      <c r="X86" s="764" t="str">
        <f>IF(【多店舗用】記入シート3!AR86="","",【多店舗用】記入シート3!AR86)</f>
        <v/>
      </c>
      <c r="Y86" s="764" t="str">
        <f>IF(【多店舗用】記入シート3!AS86="","",【多店舗用】記入シート3!AS86)</f>
        <v/>
      </c>
      <c r="Z86" s="767" t="str">
        <f>IF(【多店舗用】記入シート3!AT86="","",【多店舗用】記入シート3!AT86)</f>
        <v/>
      </c>
      <c r="AA86" s="767" t="str">
        <f>IF(【多店舗用】記入シート3!AU86="","",【多店舗用】記入シート3!AU86)</f>
        <v/>
      </c>
      <c r="AB86" s="764" t="str">
        <f>IF(B86="","",T(SUBSTITUTE(SUBSTITUTE(【多店舗用】記入シート3!AV86,"　","")," ",""))&amp;"　"&amp;T(SUBSTITUTE(SUBSTITUTE(【多店舗用】記入シート3!AW86,"　","")," ","")))</f>
        <v/>
      </c>
      <c r="AC86" s="764" t="str">
        <f>IF(B86="","",ASC(SUBSTITUTE(SUBSTITUTE(SUBSTITUTE(SUBSTITUTE(【多店舗用】記入シート3!AX86,"　","")," ",""),"ヴ","ウﾞ"),"・",""))&amp;" "&amp;ASC(SUBSTITUTE(SUBSTITUTE(SUBSTITUTE(SUBSTITUTE(【多店舗用】記入シート3!AY86,"　","")," ",""),"ヴ","ウﾞ"),"・","")))</f>
        <v/>
      </c>
      <c r="AD86" s="764" t="str">
        <f>IF(【多店舗用】記入シート3!AZ86="","",【多店舗用】記入シート3!AZ86)</f>
        <v/>
      </c>
      <c r="AE86" s="764" t="str">
        <f>IF(【多店舗用】記入シート3!BA86="","",【多店舗用】記入シート3!BA86)</f>
        <v/>
      </c>
      <c r="AF86" s="764" t="str">
        <f>IF(B86="","",T(SUBSTITUTE(SUBSTITUTE(【多店舗用】記入シート3!BB86,"　","")," ",""))&amp;"　"&amp;T(SUBSTITUTE(SUBSTITUTE(【多店舗用】記入シート3!BC86,"　","")," ","")))</f>
        <v/>
      </c>
      <c r="AG86" s="764" t="str">
        <f>IF(B86="","",ASC(SUBSTITUTE(SUBSTITUTE(SUBSTITUTE(SUBSTITUTE(【多店舗用】記入シート3!BD86,"　","")," ",""),"ヴ","ウﾞ"),"・",""))&amp;" "&amp;ASC(SUBSTITUTE(SUBSTITUTE(SUBSTITUTE(SUBSTITUTE(【多店舗用】記入シート3!BE86,"　","")," ",""),"ヴ","ウﾞ"),"・","")))</f>
        <v/>
      </c>
      <c r="AH86" s="764" t="str">
        <f>IF(【多店舗用】記入シート3!BF86="","",【多店舗用】記入シート3!BF86)</f>
        <v/>
      </c>
      <c r="AI86" s="764" t="str">
        <f>IF(【多店舗用】記入シート3!BG86="","",【多店舗用】記入シート3!BG86)</f>
        <v/>
      </c>
      <c r="AJ86" s="764" t="str">
        <f>IF(【多店舗用】記入シート3!BH86="","",【多店舗用】記入シート3!BH86)</f>
        <v/>
      </c>
      <c r="AK86" s="764" t="str">
        <f>IF(【多店舗用】記入シート3!BI86="","",【多店舗用】記入シート3!BI86)</f>
        <v/>
      </c>
      <c r="AL86" s="764" t="str">
        <f>IF(【多店舗用】記入シート3!BJ86="","",【多店舗用】記入シート3!BJ86)</f>
        <v/>
      </c>
      <c r="AM86" s="768" t="str">
        <f>IF(【多店舗用】記入シート3!BK86="","",【多店舗用】記入シート3!BK86)</f>
        <v/>
      </c>
      <c r="AN86" s="768" t="str">
        <f>IF(【多店舗用】記入シート3!BL86="","",【多店舗用】記入シート3!BL86)</f>
        <v/>
      </c>
      <c r="AO86" s="764" t="str">
        <f>IF(【多店舗用】記入シート3!BM86="","",【多店舗用】記入シート3!BM86)</f>
        <v/>
      </c>
      <c r="AP86" s="768" t="str">
        <f>IF(【多店舗用】記入シート3!BN86="","",【多店舗用】記入シート3!BN86)</f>
        <v/>
      </c>
      <c r="AQ86" s="764" t="str">
        <f>IF(【多店舗用】記入シート3!BO86="","",【多店舗用】記入シート3!BO86)</f>
        <v/>
      </c>
      <c r="AR86" s="764" t="str">
        <f>IF(【多店舗用】記入シート3!BP86="","",【多店舗用】記入シート3!BP86)</f>
        <v/>
      </c>
    </row>
    <row r="87" spans="1:44" ht="15" customHeight="1">
      <c r="A87" s="764">
        <v>79</v>
      </c>
      <c r="B87" s="764" t="str">
        <f>IF(【多店舗用】記入シート3!B87="","",DBCS(【多店舗用】記入シート3!B87))</f>
        <v/>
      </c>
      <c r="C87" s="764" t="str">
        <f>IF(【多店舗用】記入シート3!C87="","",DBCS(【多店舗用】記入シート3!C87))</f>
        <v/>
      </c>
      <c r="D87" s="764" t="str">
        <f>IF(【多店舗用】記入シート3!D87="","",ASC(【多店舗用】記入シート3!D87))</f>
        <v/>
      </c>
      <c r="E87" s="765" t="str">
        <f>IF(【多店舗用】記入シート3!E87="","",【多店舗用】記入シート3!E87)</f>
        <v/>
      </c>
      <c r="F87" s="764" t="str">
        <f>IF(【多店舗用】記入シート3!F87="","",【多店舗用】記入シート3!F87)</f>
        <v/>
      </c>
      <c r="G87" s="765" t="str">
        <f>IF(【多店舗用】記入シート3!G87="","",【多店舗用】記入シート3!G87)</f>
        <v/>
      </c>
      <c r="H87" s="764" t="str">
        <f>IF(【多店舗用】記入シート3!H87="","",SUBSTITUTE(SUBSTITUTE(SUBSTITUTE(SUBSTITUTE(SUBSTITUTE(ASC(【多店舗用】記入シート3!H87),"～","-"),"－","-"),"―","-"),"　","")," ",""))</f>
        <v/>
      </c>
      <c r="I87" s="764" t="str">
        <f>IF(B87="","",MID(T(【多店舗用】記入シート3!I87),4,LEN(T(【多店舗用】記入シート3!I87))-3)&amp;"　"&amp;SUBSTITUTE(SUBSTITUTE(SUBSTITUTE(SUBSTITUTE(T(【多店舗用】記入シート3!J87),"　","")," ",""),"―","ー"),"－","‐")&amp;"　"&amp;SUBSTITUTE(SUBSTITUTE(SUBSTITUTE(SUBSTITUTE(T(【多店舗用】記入シート3!K87),"　","")," ",""),"―","ー"),"－","‐")&amp;"　"&amp;SUBSTITUTE(SUBSTITUTE(SUBSTITUTE(SUBSTITUTE(T(【多店舗用】記入シート3!L87),"　","")," ",""),"―","ー"),"－","‐")&amp;IF(【多店舗用】記入シート3!M87="","","　"&amp;SUBSTITUTE(SUBSTITUTE(SUBSTITUTE(SUBSTITUTE(T(【多店舗用】記入シート3!M87),"　","")," ",""),"―","ー"),"－","‐")))</f>
        <v/>
      </c>
      <c r="J87" s="764" t="str">
        <f>IF(B87="","",ASC(【多店舗用】記入シート3!N87)&amp;" "&amp;ASC(SUBSTITUTE(SUBSTITUTE(SUBSTITUTE(SUBSTITUTE(SUBSTITUTE(【多店舗用】記入シート3!O87,"　","")," ",""),"ヴ","ウﾞ"),"・",""),"－","‐"))&amp;" "&amp;ASC(SUBSTITUTE(SUBSTITUTE(SUBSTITUTE(SUBSTITUTE(SUBSTITUTE(【多店舗用】記入シート3!P87,"　","")," ",""),"ヴ","ウﾞ"),"・",""),"－","‐"))&amp;IF(【多店舗用】記入シート3!Q87="",""," "&amp;ASC(SUBSTITUTE(SUBSTITUTE(SUBSTITUTE(SUBSTITUTE(SUBSTITUTE(【多店舗用】記入シート3!Q87,"　","")," ",""),"ヴ","ウﾞ"),"・",""),"－","‐"))))</f>
        <v/>
      </c>
      <c r="K87" s="764" t="str">
        <f>IF(【多店舗用】記入シート3!R87="","",【多店舗用】記入シート3!R87)</f>
        <v/>
      </c>
      <c r="L87" s="764" t="str">
        <f>IF(【多店舗用】記入シート3!S87="","",SUBSTITUTE(SUBSTITUTE(SUBSTITUTE(SUBSTITUTE(SUBSTITUTE(ASC(【多店舗用】記入シート3!S87),"～","-"),"－","-"),"―","-"),"　","")," ",""))</f>
        <v/>
      </c>
      <c r="M87" s="764" t="str">
        <f>IF(【多店舗用】記入シート3!T87="","",ASC(【多店舗用】記入シート3!T87))</f>
        <v/>
      </c>
      <c r="N87" s="764" t="str">
        <f>IF(B87="","",RIGHT("00"&amp;【多店舗用】記入シート3!U87,2)&amp;【多店舗用】記入シート3!V87&amp;RIGHT("00"&amp;【多店舗用】記入シート3!W87,2)&amp;【多店舗用】記入シート3!X87&amp;RIGHT("00"&amp;【多店舗用】記入シート3!Y87,2)&amp;【多店舗用】記入シート3!Z87&amp;RIGHT("00"&amp;【多店舗用】記入シート3!AA87,2))</f>
        <v/>
      </c>
      <c r="O87" s="764" t="str">
        <f>IF(B87="","",IF(【多店舗用】記入シート3!AB87="●",【多店舗用】記入シート3!AB$8,"")&amp;IF(【多店舗用】記入シート3!AC87="●",【多店舗用】記入シート3!AC$8,"")&amp;IF(【多店舗用】記入シート3!AD87="●",【多店舗用】記入シート3!AD$8,"")&amp;IF(【多店舗用】記入シート3!AE87="●",【多店舗用】記入シート3!AE$8,"")&amp;IF(【多店舗用】記入シート3!AF87="●",【多店舗用】記入シート3!AF$8,"")&amp;IF(【多店舗用】記入シート3!AG87="●",【多店舗用】記入シート3!AG$8,"")&amp;IF(【多店舗用】記入シート3!AH87="●",【多店舗用】記入シート3!AH$8,"")&amp;IF(【多店舗用】記入シート3!AI87="●",【多店舗用】記入シート3!AI$8,""))</f>
        <v/>
      </c>
      <c r="P87" s="764" t="str">
        <f>IF(【多店舗用】記入シート3!AJ87="","",【多店舗用】記入シート3!AJ87)</f>
        <v/>
      </c>
      <c r="Q87" s="764" t="str">
        <f>IF(【多店舗用】記入シート3!AK87="","",【多店舗用】記入シート3!AK87)</f>
        <v/>
      </c>
      <c r="R87" s="766" t="str">
        <f>IF(【多店舗用】記入シート3!AL87="","",【多店舗用】記入シート3!AL87)</f>
        <v/>
      </c>
      <c r="S87" s="766" t="str">
        <f>IF(【多店舗用】記入シート3!AM87="","",【多店舗用】記入シート3!AM87)</f>
        <v/>
      </c>
      <c r="T87" s="766" t="str">
        <f>IF(【多店舗用】記入シート3!AN87="","",【多店舗用】記入シート3!AN87)</f>
        <v/>
      </c>
      <c r="U87" s="766" t="str">
        <f>IF(【多店舗用】記入シート3!AO87="","",【多店舗用】記入シート3!AO87)</f>
        <v/>
      </c>
      <c r="V87" s="764" t="str">
        <f>IF(【多店舗用】記入シート3!AP87="","",【多店舗用】記入シート3!AP87)</f>
        <v/>
      </c>
      <c r="W87" s="764" t="str">
        <f>IF(【多店舗用】記入シート3!AQ87="","",【多店舗用】記入シート3!AQ87)</f>
        <v/>
      </c>
      <c r="X87" s="764" t="str">
        <f>IF(【多店舗用】記入シート3!AR87="","",【多店舗用】記入シート3!AR87)</f>
        <v/>
      </c>
      <c r="Y87" s="764" t="str">
        <f>IF(【多店舗用】記入シート3!AS87="","",【多店舗用】記入シート3!AS87)</f>
        <v/>
      </c>
      <c r="Z87" s="767" t="str">
        <f>IF(【多店舗用】記入シート3!AT87="","",【多店舗用】記入シート3!AT87)</f>
        <v/>
      </c>
      <c r="AA87" s="767" t="str">
        <f>IF(【多店舗用】記入シート3!AU87="","",【多店舗用】記入シート3!AU87)</f>
        <v/>
      </c>
      <c r="AB87" s="764" t="str">
        <f>IF(B87="","",T(SUBSTITUTE(SUBSTITUTE(【多店舗用】記入シート3!AV87,"　","")," ",""))&amp;"　"&amp;T(SUBSTITUTE(SUBSTITUTE(【多店舗用】記入シート3!AW87,"　","")," ","")))</f>
        <v/>
      </c>
      <c r="AC87" s="764" t="str">
        <f>IF(B87="","",ASC(SUBSTITUTE(SUBSTITUTE(SUBSTITUTE(SUBSTITUTE(【多店舗用】記入シート3!AX87,"　","")," ",""),"ヴ","ウﾞ"),"・",""))&amp;" "&amp;ASC(SUBSTITUTE(SUBSTITUTE(SUBSTITUTE(SUBSTITUTE(【多店舗用】記入シート3!AY87,"　","")," ",""),"ヴ","ウﾞ"),"・","")))</f>
        <v/>
      </c>
      <c r="AD87" s="764" t="str">
        <f>IF(【多店舗用】記入シート3!AZ87="","",【多店舗用】記入シート3!AZ87)</f>
        <v/>
      </c>
      <c r="AE87" s="764" t="str">
        <f>IF(【多店舗用】記入シート3!BA87="","",【多店舗用】記入シート3!BA87)</f>
        <v/>
      </c>
      <c r="AF87" s="764" t="str">
        <f>IF(B87="","",T(SUBSTITUTE(SUBSTITUTE(【多店舗用】記入シート3!BB87,"　","")," ",""))&amp;"　"&amp;T(SUBSTITUTE(SUBSTITUTE(【多店舗用】記入シート3!BC87,"　","")," ","")))</f>
        <v/>
      </c>
      <c r="AG87" s="764" t="str">
        <f>IF(B87="","",ASC(SUBSTITUTE(SUBSTITUTE(SUBSTITUTE(SUBSTITUTE(【多店舗用】記入シート3!BD87,"　","")," ",""),"ヴ","ウﾞ"),"・",""))&amp;" "&amp;ASC(SUBSTITUTE(SUBSTITUTE(SUBSTITUTE(SUBSTITUTE(【多店舗用】記入シート3!BE87,"　","")," ",""),"ヴ","ウﾞ"),"・","")))</f>
        <v/>
      </c>
      <c r="AH87" s="764" t="str">
        <f>IF(【多店舗用】記入シート3!BF87="","",【多店舗用】記入シート3!BF87)</f>
        <v/>
      </c>
      <c r="AI87" s="764" t="str">
        <f>IF(【多店舗用】記入シート3!BG87="","",【多店舗用】記入シート3!BG87)</f>
        <v/>
      </c>
      <c r="AJ87" s="764" t="str">
        <f>IF(【多店舗用】記入シート3!BH87="","",【多店舗用】記入シート3!BH87)</f>
        <v/>
      </c>
      <c r="AK87" s="764" t="str">
        <f>IF(【多店舗用】記入シート3!BI87="","",【多店舗用】記入シート3!BI87)</f>
        <v/>
      </c>
      <c r="AL87" s="764" t="str">
        <f>IF(【多店舗用】記入シート3!BJ87="","",【多店舗用】記入シート3!BJ87)</f>
        <v/>
      </c>
      <c r="AM87" s="768" t="str">
        <f>IF(【多店舗用】記入シート3!BK87="","",【多店舗用】記入シート3!BK87)</f>
        <v/>
      </c>
      <c r="AN87" s="768" t="str">
        <f>IF(【多店舗用】記入シート3!BL87="","",【多店舗用】記入シート3!BL87)</f>
        <v/>
      </c>
      <c r="AO87" s="764" t="str">
        <f>IF(【多店舗用】記入シート3!BM87="","",【多店舗用】記入シート3!BM87)</f>
        <v/>
      </c>
      <c r="AP87" s="768" t="str">
        <f>IF(【多店舗用】記入シート3!BN87="","",【多店舗用】記入シート3!BN87)</f>
        <v/>
      </c>
      <c r="AQ87" s="764" t="str">
        <f>IF(【多店舗用】記入シート3!BO87="","",【多店舗用】記入シート3!BO87)</f>
        <v/>
      </c>
      <c r="AR87" s="764" t="str">
        <f>IF(【多店舗用】記入シート3!BP87="","",【多店舗用】記入シート3!BP87)</f>
        <v/>
      </c>
    </row>
    <row r="88" spans="1:44" ht="15" customHeight="1">
      <c r="A88" s="764">
        <v>80</v>
      </c>
      <c r="B88" s="764" t="str">
        <f>IF(【多店舗用】記入シート3!B88="","",DBCS(【多店舗用】記入シート3!B88))</f>
        <v/>
      </c>
      <c r="C88" s="764" t="str">
        <f>IF(【多店舗用】記入シート3!C88="","",DBCS(【多店舗用】記入シート3!C88))</f>
        <v/>
      </c>
      <c r="D88" s="764" t="str">
        <f>IF(【多店舗用】記入シート3!D88="","",ASC(【多店舗用】記入シート3!D88))</f>
        <v/>
      </c>
      <c r="E88" s="765" t="str">
        <f>IF(【多店舗用】記入シート3!E88="","",【多店舗用】記入シート3!E88)</f>
        <v/>
      </c>
      <c r="F88" s="764" t="str">
        <f>IF(【多店舗用】記入シート3!F88="","",【多店舗用】記入シート3!F88)</f>
        <v/>
      </c>
      <c r="G88" s="765" t="str">
        <f>IF(【多店舗用】記入シート3!G88="","",【多店舗用】記入シート3!G88)</f>
        <v/>
      </c>
      <c r="H88" s="764" t="str">
        <f>IF(【多店舗用】記入シート3!H88="","",SUBSTITUTE(SUBSTITUTE(SUBSTITUTE(SUBSTITUTE(SUBSTITUTE(ASC(【多店舗用】記入シート3!H88),"～","-"),"－","-"),"―","-"),"　","")," ",""))</f>
        <v/>
      </c>
      <c r="I88" s="764" t="str">
        <f>IF(B88="","",MID(T(【多店舗用】記入シート3!I88),4,LEN(T(【多店舗用】記入シート3!I88))-3)&amp;"　"&amp;SUBSTITUTE(SUBSTITUTE(SUBSTITUTE(SUBSTITUTE(T(【多店舗用】記入シート3!J88),"　","")," ",""),"―","ー"),"－","‐")&amp;"　"&amp;SUBSTITUTE(SUBSTITUTE(SUBSTITUTE(SUBSTITUTE(T(【多店舗用】記入シート3!K88),"　","")," ",""),"―","ー"),"－","‐")&amp;"　"&amp;SUBSTITUTE(SUBSTITUTE(SUBSTITUTE(SUBSTITUTE(T(【多店舗用】記入シート3!L88),"　","")," ",""),"―","ー"),"－","‐")&amp;IF(【多店舗用】記入シート3!M88="","","　"&amp;SUBSTITUTE(SUBSTITUTE(SUBSTITUTE(SUBSTITUTE(T(【多店舗用】記入シート3!M88),"　","")," ",""),"―","ー"),"－","‐")))</f>
        <v/>
      </c>
      <c r="J88" s="764" t="str">
        <f>IF(B88="","",ASC(【多店舗用】記入シート3!N88)&amp;" "&amp;ASC(SUBSTITUTE(SUBSTITUTE(SUBSTITUTE(SUBSTITUTE(SUBSTITUTE(【多店舗用】記入シート3!O88,"　","")," ",""),"ヴ","ウﾞ"),"・",""),"－","‐"))&amp;" "&amp;ASC(SUBSTITUTE(SUBSTITUTE(SUBSTITUTE(SUBSTITUTE(SUBSTITUTE(【多店舗用】記入シート3!P88,"　","")," ",""),"ヴ","ウﾞ"),"・",""),"－","‐"))&amp;IF(【多店舗用】記入シート3!Q88="",""," "&amp;ASC(SUBSTITUTE(SUBSTITUTE(SUBSTITUTE(SUBSTITUTE(SUBSTITUTE(【多店舗用】記入シート3!Q88,"　","")," ",""),"ヴ","ウﾞ"),"・",""),"－","‐"))))</f>
        <v/>
      </c>
      <c r="K88" s="764" t="str">
        <f>IF(【多店舗用】記入シート3!R88="","",【多店舗用】記入シート3!R88)</f>
        <v/>
      </c>
      <c r="L88" s="764" t="str">
        <f>IF(【多店舗用】記入シート3!S88="","",SUBSTITUTE(SUBSTITUTE(SUBSTITUTE(SUBSTITUTE(SUBSTITUTE(ASC(【多店舗用】記入シート3!S88),"～","-"),"－","-"),"―","-"),"　","")," ",""))</f>
        <v/>
      </c>
      <c r="M88" s="764" t="str">
        <f>IF(【多店舗用】記入シート3!T88="","",ASC(【多店舗用】記入シート3!T88))</f>
        <v/>
      </c>
      <c r="N88" s="764" t="str">
        <f>IF(B88="","",RIGHT("00"&amp;【多店舗用】記入シート3!U88,2)&amp;【多店舗用】記入シート3!V88&amp;RIGHT("00"&amp;【多店舗用】記入シート3!W88,2)&amp;【多店舗用】記入シート3!X88&amp;RIGHT("00"&amp;【多店舗用】記入シート3!Y88,2)&amp;【多店舗用】記入シート3!Z88&amp;RIGHT("00"&amp;【多店舗用】記入シート3!AA88,2))</f>
        <v/>
      </c>
      <c r="O88" s="764" t="str">
        <f>IF(B88="","",IF(【多店舗用】記入シート3!AB88="●",【多店舗用】記入シート3!AB$8,"")&amp;IF(【多店舗用】記入シート3!AC88="●",【多店舗用】記入シート3!AC$8,"")&amp;IF(【多店舗用】記入シート3!AD88="●",【多店舗用】記入シート3!AD$8,"")&amp;IF(【多店舗用】記入シート3!AE88="●",【多店舗用】記入シート3!AE$8,"")&amp;IF(【多店舗用】記入シート3!AF88="●",【多店舗用】記入シート3!AF$8,"")&amp;IF(【多店舗用】記入シート3!AG88="●",【多店舗用】記入シート3!AG$8,"")&amp;IF(【多店舗用】記入シート3!AH88="●",【多店舗用】記入シート3!AH$8,"")&amp;IF(【多店舗用】記入シート3!AI88="●",【多店舗用】記入シート3!AI$8,""))</f>
        <v/>
      </c>
      <c r="P88" s="764" t="str">
        <f>IF(【多店舗用】記入シート3!AJ88="","",【多店舗用】記入シート3!AJ88)</f>
        <v/>
      </c>
      <c r="Q88" s="764" t="str">
        <f>IF(【多店舗用】記入シート3!AK88="","",【多店舗用】記入シート3!AK88)</f>
        <v/>
      </c>
      <c r="R88" s="766" t="str">
        <f>IF(【多店舗用】記入シート3!AL88="","",【多店舗用】記入シート3!AL88)</f>
        <v/>
      </c>
      <c r="S88" s="766" t="str">
        <f>IF(【多店舗用】記入シート3!AM88="","",【多店舗用】記入シート3!AM88)</f>
        <v/>
      </c>
      <c r="T88" s="766" t="str">
        <f>IF(【多店舗用】記入シート3!AN88="","",【多店舗用】記入シート3!AN88)</f>
        <v/>
      </c>
      <c r="U88" s="766" t="str">
        <f>IF(【多店舗用】記入シート3!AO88="","",【多店舗用】記入シート3!AO88)</f>
        <v/>
      </c>
      <c r="V88" s="764" t="str">
        <f>IF(【多店舗用】記入シート3!AP88="","",【多店舗用】記入シート3!AP88)</f>
        <v/>
      </c>
      <c r="W88" s="764" t="str">
        <f>IF(【多店舗用】記入シート3!AQ88="","",【多店舗用】記入シート3!AQ88)</f>
        <v/>
      </c>
      <c r="X88" s="764" t="str">
        <f>IF(【多店舗用】記入シート3!AR88="","",【多店舗用】記入シート3!AR88)</f>
        <v/>
      </c>
      <c r="Y88" s="764" t="str">
        <f>IF(【多店舗用】記入シート3!AS88="","",【多店舗用】記入シート3!AS88)</f>
        <v/>
      </c>
      <c r="Z88" s="767" t="str">
        <f>IF(【多店舗用】記入シート3!AT88="","",【多店舗用】記入シート3!AT88)</f>
        <v/>
      </c>
      <c r="AA88" s="767" t="str">
        <f>IF(【多店舗用】記入シート3!AU88="","",【多店舗用】記入シート3!AU88)</f>
        <v/>
      </c>
      <c r="AB88" s="764" t="str">
        <f>IF(B88="","",T(SUBSTITUTE(SUBSTITUTE(【多店舗用】記入シート3!AV88,"　","")," ",""))&amp;"　"&amp;T(SUBSTITUTE(SUBSTITUTE(【多店舗用】記入シート3!AW88,"　","")," ","")))</f>
        <v/>
      </c>
      <c r="AC88" s="764" t="str">
        <f>IF(B88="","",ASC(SUBSTITUTE(SUBSTITUTE(SUBSTITUTE(SUBSTITUTE(【多店舗用】記入シート3!AX88,"　","")," ",""),"ヴ","ウﾞ"),"・",""))&amp;" "&amp;ASC(SUBSTITUTE(SUBSTITUTE(SUBSTITUTE(SUBSTITUTE(【多店舗用】記入シート3!AY88,"　","")," ",""),"ヴ","ウﾞ"),"・","")))</f>
        <v/>
      </c>
      <c r="AD88" s="764" t="str">
        <f>IF(【多店舗用】記入シート3!AZ88="","",【多店舗用】記入シート3!AZ88)</f>
        <v/>
      </c>
      <c r="AE88" s="764" t="str">
        <f>IF(【多店舗用】記入シート3!BA88="","",【多店舗用】記入シート3!BA88)</f>
        <v/>
      </c>
      <c r="AF88" s="764" t="str">
        <f>IF(B88="","",T(SUBSTITUTE(SUBSTITUTE(【多店舗用】記入シート3!BB88,"　","")," ",""))&amp;"　"&amp;T(SUBSTITUTE(SUBSTITUTE(【多店舗用】記入シート3!BC88,"　","")," ","")))</f>
        <v/>
      </c>
      <c r="AG88" s="764" t="str">
        <f>IF(B88="","",ASC(SUBSTITUTE(SUBSTITUTE(SUBSTITUTE(SUBSTITUTE(【多店舗用】記入シート3!BD88,"　","")," ",""),"ヴ","ウﾞ"),"・",""))&amp;" "&amp;ASC(SUBSTITUTE(SUBSTITUTE(SUBSTITUTE(SUBSTITUTE(【多店舗用】記入シート3!BE88,"　","")," ",""),"ヴ","ウﾞ"),"・","")))</f>
        <v/>
      </c>
      <c r="AH88" s="764" t="str">
        <f>IF(【多店舗用】記入シート3!BF88="","",【多店舗用】記入シート3!BF88)</f>
        <v/>
      </c>
      <c r="AI88" s="764" t="str">
        <f>IF(【多店舗用】記入シート3!BG88="","",【多店舗用】記入シート3!BG88)</f>
        <v/>
      </c>
      <c r="AJ88" s="764" t="str">
        <f>IF(【多店舗用】記入シート3!BH88="","",【多店舗用】記入シート3!BH88)</f>
        <v/>
      </c>
      <c r="AK88" s="764" t="str">
        <f>IF(【多店舗用】記入シート3!BI88="","",【多店舗用】記入シート3!BI88)</f>
        <v/>
      </c>
      <c r="AL88" s="764" t="str">
        <f>IF(【多店舗用】記入シート3!BJ88="","",【多店舗用】記入シート3!BJ88)</f>
        <v/>
      </c>
      <c r="AM88" s="768" t="str">
        <f>IF(【多店舗用】記入シート3!BK88="","",【多店舗用】記入シート3!BK88)</f>
        <v/>
      </c>
      <c r="AN88" s="768" t="str">
        <f>IF(【多店舗用】記入シート3!BL88="","",【多店舗用】記入シート3!BL88)</f>
        <v/>
      </c>
      <c r="AO88" s="764" t="str">
        <f>IF(【多店舗用】記入シート3!BM88="","",【多店舗用】記入シート3!BM88)</f>
        <v/>
      </c>
      <c r="AP88" s="768" t="str">
        <f>IF(【多店舗用】記入シート3!BN88="","",【多店舗用】記入シート3!BN88)</f>
        <v/>
      </c>
      <c r="AQ88" s="764" t="str">
        <f>IF(【多店舗用】記入シート3!BO88="","",【多店舗用】記入シート3!BO88)</f>
        <v/>
      </c>
      <c r="AR88" s="764" t="str">
        <f>IF(【多店舗用】記入シート3!BP88="","",【多店舗用】記入シート3!BP88)</f>
        <v/>
      </c>
    </row>
    <row r="89" spans="1:44" ht="15" customHeight="1">
      <c r="A89" s="764">
        <v>81</v>
      </c>
      <c r="B89" s="764" t="str">
        <f>IF(【多店舗用】記入シート3!B89="","",DBCS(【多店舗用】記入シート3!B89))</f>
        <v/>
      </c>
      <c r="C89" s="764" t="str">
        <f>IF(【多店舗用】記入シート3!C89="","",DBCS(【多店舗用】記入シート3!C89))</f>
        <v/>
      </c>
      <c r="D89" s="764" t="str">
        <f>IF(【多店舗用】記入シート3!D89="","",ASC(【多店舗用】記入シート3!D89))</f>
        <v/>
      </c>
      <c r="E89" s="765" t="str">
        <f>IF(【多店舗用】記入シート3!E89="","",【多店舗用】記入シート3!E89)</f>
        <v/>
      </c>
      <c r="F89" s="764" t="str">
        <f>IF(【多店舗用】記入シート3!F89="","",【多店舗用】記入シート3!F89)</f>
        <v/>
      </c>
      <c r="G89" s="765" t="str">
        <f>IF(【多店舗用】記入シート3!G89="","",【多店舗用】記入シート3!G89)</f>
        <v/>
      </c>
      <c r="H89" s="764" t="str">
        <f>IF(【多店舗用】記入シート3!H89="","",SUBSTITUTE(SUBSTITUTE(SUBSTITUTE(SUBSTITUTE(SUBSTITUTE(ASC(【多店舗用】記入シート3!H89),"～","-"),"－","-"),"―","-"),"　","")," ",""))</f>
        <v/>
      </c>
      <c r="I89" s="764" t="str">
        <f>IF(B89="","",MID(T(【多店舗用】記入シート3!I89),4,LEN(T(【多店舗用】記入シート3!I89))-3)&amp;"　"&amp;SUBSTITUTE(SUBSTITUTE(SUBSTITUTE(SUBSTITUTE(T(【多店舗用】記入シート3!J89),"　","")," ",""),"―","ー"),"－","‐")&amp;"　"&amp;SUBSTITUTE(SUBSTITUTE(SUBSTITUTE(SUBSTITUTE(T(【多店舗用】記入シート3!K89),"　","")," ",""),"―","ー"),"－","‐")&amp;"　"&amp;SUBSTITUTE(SUBSTITUTE(SUBSTITUTE(SUBSTITUTE(T(【多店舗用】記入シート3!L89),"　","")," ",""),"―","ー"),"－","‐")&amp;IF(【多店舗用】記入シート3!M89="","","　"&amp;SUBSTITUTE(SUBSTITUTE(SUBSTITUTE(SUBSTITUTE(T(【多店舗用】記入シート3!M89),"　","")," ",""),"―","ー"),"－","‐")))</f>
        <v/>
      </c>
      <c r="J89" s="764" t="str">
        <f>IF(B89="","",ASC(【多店舗用】記入シート3!N89)&amp;" "&amp;ASC(SUBSTITUTE(SUBSTITUTE(SUBSTITUTE(SUBSTITUTE(SUBSTITUTE(【多店舗用】記入シート3!O89,"　","")," ",""),"ヴ","ウﾞ"),"・",""),"－","‐"))&amp;" "&amp;ASC(SUBSTITUTE(SUBSTITUTE(SUBSTITUTE(SUBSTITUTE(SUBSTITUTE(【多店舗用】記入シート3!P89,"　","")," ",""),"ヴ","ウﾞ"),"・",""),"－","‐"))&amp;IF(【多店舗用】記入シート3!Q89="",""," "&amp;ASC(SUBSTITUTE(SUBSTITUTE(SUBSTITUTE(SUBSTITUTE(SUBSTITUTE(【多店舗用】記入シート3!Q89,"　","")," ",""),"ヴ","ウﾞ"),"・",""),"－","‐"))))</f>
        <v/>
      </c>
      <c r="K89" s="764" t="str">
        <f>IF(【多店舗用】記入シート3!R89="","",【多店舗用】記入シート3!R89)</f>
        <v/>
      </c>
      <c r="L89" s="764" t="str">
        <f>IF(【多店舗用】記入シート3!S89="","",SUBSTITUTE(SUBSTITUTE(SUBSTITUTE(SUBSTITUTE(SUBSTITUTE(ASC(【多店舗用】記入シート3!S89),"～","-"),"－","-"),"―","-"),"　","")," ",""))</f>
        <v/>
      </c>
      <c r="M89" s="764" t="str">
        <f>IF(【多店舗用】記入シート3!T89="","",ASC(【多店舗用】記入シート3!T89))</f>
        <v/>
      </c>
      <c r="N89" s="764" t="str">
        <f>IF(B89="","",RIGHT("00"&amp;【多店舗用】記入シート3!U89,2)&amp;【多店舗用】記入シート3!V89&amp;RIGHT("00"&amp;【多店舗用】記入シート3!W89,2)&amp;【多店舗用】記入シート3!X89&amp;RIGHT("00"&amp;【多店舗用】記入シート3!Y89,2)&amp;【多店舗用】記入シート3!Z89&amp;RIGHT("00"&amp;【多店舗用】記入シート3!AA89,2))</f>
        <v/>
      </c>
      <c r="O89" s="764" t="str">
        <f>IF(B89="","",IF(【多店舗用】記入シート3!AB89="●",【多店舗用】記入シート3!AB$8,"")&amp;IF(【多店舗用】記入シート3!AC89="●",【多店舗用】記入シート3!AC$8,"")&amp;IF(【多店舗用】記入シート3!AD89="●",【多店舗用】記入シート3!AD$8,"")&amp;IF(【多店舗用】記入シート3!AE89="●",【多店舗用】記入シート3!AE$8,"")&amp;IF(【多店舗用】記入シート3!AF89="●",【多店舗用】記入シート3!AF$8,"")&amp;IF(【多店舗用】記入シート3!AG89="●",【多店舗用】記入シート3!AG$8,"")&amp;IF(【多店舗用】記入シート3!AH89="●",【多店舗用】記入シート3!AH$8,"")&amp;IF(【多店舗用】記入シート3!AI89="●",【多店舗用】記入シート3!AI$8,""))</f>
        <v/>
      </c>
      <c r="P89" s="764" t="str">
        <f>IF(【多店舗用】記入シート3!AJ89="","",【多店舗用】記入シート3!AJ89)</f>
        <v/>
      </c>
      <c r="Q89" s="764" t="str">
        <f>IF(【多店舗用】記入シート3!AK89="","",【多店舗用】記入シート3!AK89)</f>
        <v/>
      </c>
      <c r="R89" s="766" t="str">
        <f>IF(【多店舗用】記入シート3!AL89="","",【多店舗用】記入シート3!AL89)</f>
        <v/>
      </c>
      <c r="S89" s="766" t="str">
        <f>IF(【多店舗用】記入シート3!AM89="","",【多店舗用】記入シート3!AM89)</f>
        <v/>
      </c>
      <c r="T89" s="766" t="str">
        <f>IF(【多店舗用】記入シート3!AN89="","",【多店舗用】記入シート3!AN89)</f>
        <v/>
      </c>
      <c r="U89" s="766" t="str">
        <f>IF(【多店舗用】記入シート3!AO89="","",【多店舗用】記入シート3!AO89)</f>
        <v/>
      </c>
      <c r="V89" s="764" t="str">
        <f>IF(【多店舗用】記入シート3!AP89="","",【多店舗用】記入シート3!AP89)</f>
        <v/>
      </c>
      <c r="W89" s="764" t="str">
        <f>IF(【多店舗用】記入シート3!AQ89="","",【多店舗用】記入シート3!AQ89)</f>
        <v/>
      </c>
      <c r="X89" s="764" t="str">
        <f>IF(【多店舗用】記入シート3!AR89="","",【多店舗用】記入シート3!AR89)</f>
        <v/>
      </c>
      <c r="Y89" s="764" t="str">
        <f>IF(【多店舗用】記入シート3!AS89="","",【多店舗用】記入シート3!AS89)</f>
        <v/>
      </c>
      <c r="Z89" s="767" t="str">
        <f>IF(【多店舗用】記入シート3!AT89="","",【多店舗用】記入シート3!AT89)</f>
        <v/>
      </c>
      <c r="AA89" s="767" t="str">
        <f>IF(【多店舗用】記入シート3!AU89="","",【多店舗用】記入シート3!AU89)</f>
        <v/>
      </c>
      <c r="AB89" s="764" t="str">
        <f>IF(B89="","",T(SUBSTITUTE(SUBSTITUTE(【多店舗用】記入シート3!AV89,"　","")," ",""))&amp;"　"&amp;T(SUBSTITUTE(SUBSTITUTE(【多店舗用】記入シート3!AW89,"　","")," ","")))</f>
        <v/>
      </c>
      <c r="AC89" s="764" t="str">
        <f>IF(B89="","",ASC(SUBSTITUTE(SUBSTITUTE(SUBSTITUTE(SUBSTITUTE(【多店舗用】記入シート3!AX89,"　","")," ",""),"ヴ","ウﾞ"),"・",""))&amp;" "&amp;ASC(SUBSTITUTE(SUBSTITUTE(SUBSTITUTE(SUBSTITUTE(【多店舗用】記入シート3!AY89,"　","")," ",""),"ヴ","ウﾞ"),"・","")))</f>
        <v/>
      </c>
      <c r="AD89" s="764" t="str">
        <f>IF(【多店舗用】記入シート3!AZ89="","",【多店舗用】記入シート3!AZ89)</f>
        <v/>
      </c>
      <c r="AE89" s="764" t="str">
        <f>IF(【多店舗用】記入シート3!BA89="","",【多店舗用】記入シート3!BA89)</f>
        <v/>
      </c>
      <c r="AF89" s="764" t="str">
        <f>IF(B89="","",T(SUBSTITUTE(SUBSTITUTE(【多店舗用】記入シート3!BB89,"　","")," ",""))&amp;"　"&amp;T(SUBSTITUTE(SUBSTITUTE(【多店舗用】記入シート3!BC89,"　","")," ","")))</f>
        <v/>
      </c>
      <c r="AG89" s="764" t="str">
        <f>IF(B89="","",ASC(SUBSTITUTE(SUBSTITUTE(SUBSTITUTE(SUBSTITUTE(【多店舗用】記入シート3!BD89,"　","")," ",""),"ヴ","ウﾞ"),"・",""))&amp;" "&amp;ASC(SUBSTITUTE(SUBSTITUTE(SUBSTITUTE(SUBSTITUTE(【多店舗用】記入シート3!BE89,"　","")," ",""),"ヴ","ウﾞ"),"・","")))</f>
        <v/>
      </c>
      <c r="AH89" s="764" t="str">
        <f>IF(【多店舗用】記入シート3!BF89="","",【多店舗用】記入シート3!BF89)</f>
        <v/>
      </c>
      <c r="AI89" s="764" t="str">
        <f>IF(【多店舗用】記入シート3!BG89="","",【多店舗用】記入シート3!BG89)</f>
        <v/>
      </c>
      <c r="AJ89" s="764" t="str">
        <f>IF(【多店舗用】記入シート3!BH89="","",【多店舗用】記入シート3!BH89)</f>
        <v/>
      </c>
      <c r="AK89" s="764" t="str">
        <f>IF(【多店舗用】記入シート3!BI89="","",【多店舗用】記入シート3!BI89)</f>
        <v/>
      </c>
      <c r="AL89" s="764" t="str">
        <f>IF(【多店舗用】記入シート3!BJ89="","",【多店舗用】記入シート3!BJ89)</f>
        <v/>
      </c>
      <c r="AM89" s="768" t="str">
        <f>IF(【多店舗用】記入シート3!BK89="","",【多店舗用】記入シート3!BK89)</f>
        <v/>
      </c>
      <c r="AN89" s="768" t="str">
        <f>IF(【多店舗用】記入シート3!BL89="","",【多店舗用】記入シート3!BL89)</f>
        <v/>
      </c>
      <c r="AO89" s="764" t="str">
        <f>IF(【多店舗用】記入シート3!BM89="","",【多店舗用】記入シート3!BM89)</f>
        <v/>
      </c>
      <c r="AP89" s="768" t="str">
        <f>IF(【多店舗用】記入シート3!BN89="","",【多店舗用】記入シート3!BN89)</f>
        <v/>
      </c>
      <c r="AQ89" s="764" t="str">
        <f>IF(【多店舗用】記入シート3!BO89="","",【多店舗用】記入シート3!BO89)</f>
        <v/>
      </c>
      <c r="AR89" s="764" t="str">
        <f>IF(【多店舗用】記入シート3!BP89="","",【多店舗用】記入シート3!BP89)</f>
        <v/>
      </c>
    </row>
    <row r="90" spans="1:44" ht="15" customHeight="1">
      <c r="A90" s="764">
        <v>82</v>
      </c>
      <c r="B90" s="764" t="str">
        <f>IF(【多店舗用】記入シート3!B90="","",DBCS(【多店舗用】記入シート3!B90))</f>
        <v/>
      </c>
      <c r="C90" s="764" t="str">
        <f>IF(【多店舗用】記入シート3!C90="","",DBCS(【多店舗用】記入シート3!C90))</f>
        <v/>
      </c>
      <c r="D90" s="764" t="str">
        <f>IF(【多店舗用】記入シート3!D90="","",ASC(【多店舗用】記入シート3!D90))</f>
        <v/>
      </c>
      <c r="E90" s="765" t="str">
        <f>IF(【多店舗用】記入シート3!E90="","",【多店舗用】記入シート3!E90)</f>
        <v/>
      </c>
      <c r="F90" s="764" t="str">
        <f>IF(【多店舗用】記入シート3!F90="","",【多店舗用】記入シート3!F90)</f>
        <v/>
      </c>
      <c r="G90" s="765" t="str">
        <f>IF(【多店舗用】記入シート3!G90="","",【多店舗用】記入シート3!G90)</f>
        <v/>
      </c>
      <c r="H90" s="764" t="str">
        <f>IF(【多店舗用】記入シート3!H90="","",SUBSTITUTE(SUBSTITUTE(SUBSTITUTE(SUBSTITUTE(SUBSTITUTE(ASC(【多店舗用】記入シート3!H90),"～","-"),"－","-"),"―","-"),"　","")," ",""))</f>
        <v/>
      </c>
      <c r="I90" s="764" t="str">
        <f>IF(B90="","",MID(T(【多店舗用】記入シート3!I90),4,LEN(T(【多店舗用】記入シート3!I90))-3)&amp;"　"&amp;SUBSTITUTE(SUBSTITUTE(SUBSTITUTE(SUBSTITUTE(T(【多店舗用】記入シート3!J90),"　","")," ",""),"―","ー"),"－","‐")&amp;"　"&amp;SUBSTITUTE(SUBSTITUTE(SUBSTITUTE(SUBSTITUTE(T(【多店舗用】記入シート3!K90),"　","")," ",""),"―","ー"),"－","‐")&amp;"　"&amp;SUBSTITUTE(SUBSTITUTE(SUBSTITUTE(SUBSTITUTE(T(【多店舗用】記入シート3!L90),"　","")," ",""),"―","ー"),"－","‐")&amp;IF(【多店舗用】記入シート3!M90="","","　"&amp;SUBSTITUTE(SUBSTITUTE(SUBSTITUTE(SUBSTITUTE(T(【多店舗用】記入シート3!M90),"　","")," ",""),"―","ー"),"－","‐")))</f>
        <v/>
      </c>
      <c r="J90" s="764" t="str">
        <f>IF(B90="","",ASC(【多店舗用】記入シート3!N90)&amp;" "&amp;ASC(SUBSTITUTE(SUBSTITUTE(SUBSTITUTE(SUBSTITUTE(SUBSTITUTE(【多店舗用】記入シート3!O90,"　","")," ",""),"ヴ","ウﾞ"),"・",""),"－","‐"))&amp;" "&amp;ASC(SUBSTITUTE(SUBSTITUTE(SUBSTITUTE(SUBSTITUTE(SUBSTITUTE(【多店舗用】記入シート3!P90,"　","")," ",""),"ヴ","ウﾞ"),"・",""),"－","‐"))&amp;IF(【多店舗用】記入シート3!Q90="",""," "&amp;ASC(SUBSTITUTE(SUBSTITUTE(SUBSTITUTE(SUBSTITUTE(SUBSTITUTE(【多店舗用】記入シート3!Q90,"　","")," ",""),"ヴ","ウﾞ"),"・",""),"－","‐"))))</f>
        <v/>
      </c>
      <c r="K90" s="764" t="str">
        <f>IF(【多店舗用】記入シート3!R90="","",【多店舗用】記入シート3!R90)</f>
        <v/>
      </c>
      <c r="L90" s="764" t="str">
        <f>IF(【多店舗用】記入シート3!S90="","",SUBSTITUTE(SUBSTITUTE(SUBSTITUTE(SUBSTITUTE(SUBSTITUTE(ASC(【多店舗用】記入シート3!S90),"～","-"),"－","-"),"―","-"),"　","")," ",""))</f>
        <v/>
      </c>
      <c r="M90" s="764" t="str">
        <f>IF(【多店舗用】記入シート3!T90="","",ASC(【多店舗用】記入シート3!T90))</f>
        <v/>
      </c>
      <c r="N90" s="764" t="str">
        <f>IF(B90="","",RIGHT("00"&amp;【多店舗用】記入シート3!U90,2)&amp;【多店舗用】記入シート3!V90&amp;RIGHT("00"&amp;【多店舗用】記入シート3!W90,2)&amp;【多店舗用】記入シート3!X90&amp;RIGHT("00"&amp;【多店舗用】記入シート3!Y90,2)&amp;【多店舗用】記入シート3!Z90&amp;RIGHT("00"&amp;【多店舗用】記入シート3!AA90,2))</f>
        <v/>
      </c>
      <c r="O90" s="764" t="str">
        <f>IF(B90="","",IF(【多店舗用】記入シート3!AB90="●",【多店舗用】記入シート3!AB$8,"")&amp;IF(【多店舗用】記入シート3!AC90="●",【多店舗用】記入シート3!AC$8,"")&amp;IF(【多店舗用】記入シート3!AD90="●",【多店舗用】記入シート3!AD$8,"")&amp;IF(【多店舗用】記入シート3!AE90="●",【多店舗用】記入シート3!AE$8,"")&amp;IF(【多店舗用】記入シート3!AF90="●",【多店舗用】記入シート3!AF$8,"")&amp;IF(【多店舗用】記入シート3!AG90="●",【多店舗用】記入シート3!AG$8,"")&amp;IF(【多店舗用】記入シート3!AH90="●",【多店舗用】記入シート3!AH$8,"")&amp;IF(【多店舗用】記入シート3!AI90="●",【多店舗用】記入シート3!AI$8,""))</f>
        <v/>
      </c>
      <c r="P90" s="764" t="str">
        <f>IF(【多店舗用】記入シート3!AJ90="","",【多店舗用】記入シート3!AJ90)</f>
        <v/>
      </c>
      <c r="Q90" s="764" t="str">
        <f>IF(【多店舗用】記入シート3!AK90="","",【多店舗用】記入シート3!AK90)</f>
        <v/>
      </c>
      <c r="R90" s="766" t="str">
        <f>IF(【多店舗用】記入シート3!AL90="","",【多店舗用】記入シート3!AL90)</f>
        <v/>
      </c>
      <c r="S90" s="766" t="str">
        <f>IF(【多店舗用】記入シート3!AM90="","",【多店舗用】記入シート3!AM90)</f>
        <v/>
      </c>
      <c r="T90" s="766" t="str">
        <f>IF(【多店舗用】記入シート3!AN90="","",【多店舗用】記入シート3!AN90)</f>
        <v/>
      </c>
      <c r="U90" s="766" t="str">
        <f>IF(【多店舗用】記入シート3!AO90="","",【多店舗用】記入シート3!AO90)</f>
        <v/>
      </c>
      <c r="V90" s="764" t="str">
        <f>IF(【多店舗用】記入シート3!AP90="","",【多店舗用】記入シート3!AP90)</f>
        <v/>
      </c>
      <c r="W90" s="764" t="str">
        <f>IF(【多店舗用】記入シート3!AQ90="","",【多店舗用】記入シート3!AQ90)</f>
        <v/>
      </c>
      <c r="X90" s="764" t="str">
        <f>IF(【多店舗用】記入シート3!AR90="","",【多店舗用】記入シート3!AR90)</f>
        <v/>
      </c>
      <c r="Y90" s="764" t="str">
        <f>IF(【多店舗用】記入シート3!AS90="","",【多店舗用】記入シート3!AS90)</f>
        <v/>
      </c>
      <c r="Z90" s="767" t="str">
        <f>IF(【多店舗用】記入シート3!AT90="","",【多店舗用】記入シート3!AT90)</f>
        <v/>
      </c>
      <c r="AA90" s="767" t="str">
        <f>IF(【多店舗用】記入シート3!AU90="","",【多店舗用】記入シート3!AU90)</f>
        <v/>
      </c>
      <c r="AB90" s="764" t="str">
        <f>IF(B90="","",T(SUBSTITUTE(SUBSTITUTE(【多店舗用】記入シート3!AV90,"　","")," ",""))&amp;"　"&amp;T(SUBSTITUTE(SUBSTITUTE(【多店舗用】記入シート3!AW90,"　","")," ","")))</f>
        <v/>
      </c>
      <c r="AC90" s="764" t="str">
        <f>IF(B90="","",ASC(SUBSTITUTE(SUBSTITUTE(SUBSTITUTE(SUBSTITUTE(【多店舗用】記入シート3!AX90,"　","")," ",""),"ヴ","ウﾞ"),"・",""))&amp;" "&amp;ASC(SUBSTITUTE(SUBSTITUTE(SUBSTITUTE(SUBSTITUTE(【多店舗用】記入シート3!AY90,"　","")," ",""),"ヴ","ウﾞ"),"・","")))</f>
        <v/>
      </c>
      <c r="AD90" s="764" t="str">
        <f>IF(【多店舗用】記入シート3!AZ90="","",【多店舗用】記入シート3!AZ90)</f>
        <v/>
      </c>
      <c r="AE90" s="764" t="str">
        <f>IF(【多店舗用】記入シート3!BA90="","",【多店舗用】記入シート3!BA90)</f>
        <v/>
      </c>
      <c r="AF90" s="764" t="str">
        <f>IF(B90="","",T(SUBSTITUTE(SUBSTITUTE(【多店舗用】記入シート3!BB90,"　","")," ",""))&amp;"　"&amp;T(SUBSTITUTE(SUBSTITUTE(【多店舗用】記入シート3!BC90,"　","")," ","")))</f>
        <v/>
      </c>
      <c r="AG90" s="764" t="str">
        <f>IF(B90="","",ASC(SUBSTITUTE(SUBSTITUTE(SUBSTITUTE(SUBSTITUTE(【多店舗用】記入シート3!BD90,"　","")," ",""),"ヴ","ウﾞ"),"・",""))&amp;" "&amp;ASC(SUBSTITUTE(SUBSTITUTE(SUBSTITUTE(SUBSTITUTE(【多店舗用】記入シート3!BE90,"　","")," ",""),"ヴ","ウﾞ"),"・","")))</f>
        <v/>
      </c>
      <c r="AH90" s="764" t="str">
        <f>IF(【多店舗用】記入シート3!BF90="","",【多店舗用】記入シート3!BF90)</f>
        <v/>
      </c>
      <c r="AI90" s="764" t="str">
        <f>IF(【多店舗用】記入シート3!BG90="","",【多店舗用】記入シート3!BG90)</f>
        <v/>
      </c>
      <c r="AJ90" s="764" t="str">
        <f>IF(【多店舗用】記入シート3!BH90="","",【多店舗用】記入シート3!BH90)</f>
        <v/>
      </c>
      <c r="AK90" s="764" t="str">
        <f>IF(【多店舗用】記入シート3!BI90="","",【多店舗用】記入シート3!BI90)</f>
        <v/>
      </c>
      <c r="AL90" s="764" t="str">
        <f>IF(【多店舗用】記入シート3!BJ90="","",【多店舗用】記入シート3!BJ90)</f>
        <v/>
      </c>
      <c r="AM90" s="768" t="str">
        <f>IF(【多店舗用】記入シート3!BK90="","",【多店舗用】記入シート3!BK90)</f>
        <v/>
      </c>
      <c r="AN90" s="768" t="str">
        <f>IF(【多店舗用】記入シート3!BL90="","",【多店舗用】記入シート3!BL90)</f>
        <v/>
      </c>
      <c r="AO90" s="764" t="str">
        <f>IF(【多店舗用】記入シート3!BM90="","",【多店舗用】記入シート3!BM90)</f>
        <v/>
      </c>
      <c r="AP90" s="768" t="str">
        <f>IF(【多店舗用】記入シート3!BN90="","",【多店舗用】記入シート3!BN90)</f>
        <v/>
      </c>
      <c r="AQ90" s="764" t="str">
        <f>IF(【多店舗用】記入シート3!BO90="","",【多店舗用】記入シート3!BO90)</f>
        <v/>
      </c>
      <c r="AR90" s="764" t="str">
        <f>IF(【多店舗用】記入シート3!BP90="","",【多店舗用】記入シート3!BP90)</f>
        <v/>
      </c>
    </row>
    <row r="91" spans="1:44" ht="15" customHeight="1">
      <c r="A91" s="764">
        <v>83</v>
      </c>
      <c r="B91" s="764" t="str">
        <f>IF(【多店舗用】記入シート3!B91="","",DBCS(【多店舗用】記入シート3!B91))</f>
        <v/>
      </c>
      <c r="C91" s="764" t="str">
        <f>IF(【多店舗用】記入シート3!C91="","",DBCS(【多店舗用】記入シート3!C91))</f>
        <v/>
      </c>
      <c r="D91" s="764" t="str">
        <f>IF(【多店舗用】記入シート3!D91="","",ASC(【多店舗用】記入シート3!D91))</f>
        <v/>
      </c>
      <c r="E91" s="765" t="str">
        <f>IF(【多店舗用】記入シート3!E91="","",【多店舗用】記入シート3!E91)</f>
        <v/>
      </c>
      <c r="F91" s="764" t="str">
        <f>IF(【多店舗用】記入シート3!F91="","",【多店舗用】記入シート3!F91)</f>
        <v/>
      </c>
      <c r="G91" s="765" t="str">
        <f>IF(【多店舗用】記入シート3!G91="","",【多店舗用】記入シート3!G91)</f>
        <v/>
      </c>
      <c r="H91" s="764" t="str">
        <f>IF(【多店舗用】記入シート3!H91="","",SUBSTITUTE(SUBSTITUTE(SUBSTITUTE(SUBSTITUTE(SUBSTITUTE(ASC(【多店舗用】記入シート3!H91),"～","-"),"－","-"),"―","-"),"　","")," ",""))</f>
        <v/>
      </c>
      <c r="I91" s="764" t="str">
        <f>IF(B91="","",MID(T(【多店舗用】記入シート3!I91),4,LEN(T(【多店舗用】記入シート3!I91))-3)&amp;"　"&amp;SUBSTITUTE(SUBSTITUTE(SUBSTITUTE(SUBSTITUTE(T(【多店舗用】記入シート3!J91),"　","")," ",""),"―","ー"),"－","‐")&amp;"　"&amp;SUBSTITUTE(SUBSTITUTE(SUBSTITUTE(SUBSTITUTE(T(【多店舗用】記入シート3!K91),"　","")," ",""),"―","ー"),"－","‐")&amp;"　"&amp;SUBSTITUTE(SUBSTITUTE(SUBSTITUTE(SUBSTITUTE(T(【多店舗用】記入シート3!L91),"　","")," ",""),"―","ー"),"－","‐")&amp;IF(【多店舗用】記入シート3!M91="","","　"&amp;SUBSTITUTE(SUBSTITUTE(SUBSTITUTE(SUBSTITUTE(T(【多店舗用】記入シート3!M91),"　","")," ",""),"―","ー"),"－","‐")))</f>
        <v/>
      </c>
      <c r="J91" s="764" t="str">
        <f>IF(B91="","",ASC(【多店舗用】記入シート3!N91)&amp;" "&amp;ASC(SUBSTITUTE(SUBSTITUTE(SUBSTITUTE(SUBSTITUTE(SUBSTITUTE(【多店舗用】記入シート3!O91,"　","")," ",""),"ヴ","ウﾞ"),"・",""),"－","‐"))&amp;" "&amp;ASC(SUBSTITUTE(SUBSTITUTE(SUBSTITUTE(SUBSTITUTE(SUBSTITUTE(【多店舗用】記入シート3!P91,"　","")," ",""),"ヴ","ウﾞ"),"・",""),"－","‐"))&amp;IF(【多店舗用】記入シート3!Q91="",""," "&amp;ASC(SUBSTITUTE(SUBSTITUTE(SUBSTITUTE(SUBSTITUTE(SUBSTITUTE(【多店舗用】記入シート3!Q91,"　","")," ",""),"ヴ","ウﾞ"),"・",""),"－","‐"))))</f>
        <v/>
      </c>
      <c r="K91" s="764" t="str">
        <f>IF(【多店舗用】記入シート3!R91="","",【多店舗用】記入シート3!R91)</f>
        <v/>
      </c>
      <c r="L91" s="764" t="str">
        <f>IF(【多店舗用】記入シート3!S91="","",SUBSTITUTE(SUBSTITUTE(SUBSTITUTE(SUBSTITUTE(SUBSTITUTE(ASC(【多店舗用】記入シート3!S91),"～","-"),"－","-"),"―","-"),"　","")," ",""))</f>
        <v/>
      </c>
      <c r="M91" s="764" t="str">
        <f>IF(【多店舗用】記入シート3!T91="","",ASC(【多店舗用】記入シート3!T91))</f>
        <v/>
      </c>
      <c r="N91" s="764" t="str">
        <f>IF(B91="","",RIGHT("00"&amp;【多店舗用】記入シート3!U91,2)&amp;【多店舗用】記入シート3!V91&amp;RIGHT("00"&amp;【多店舗用】記入シート3!W91,2)&amp;【多店舗用】記入シート3!X91&amp;RIGHT("00"&amp;【多店舗用】記入シート3!Y91,2)&amp;【多店舗用】記入シート3!Z91&amp;RIGHT("00"&amp;【多店舗用】記入シート3!AA91,2))</f>
        <v/>
      </c>
      <c r="O91" s="764" t="str">
        <f>IF(B91="","",IF(【多店舗用】記入シート3!AB91="●",【多店舗用】記入シート3!AB$8,"")&amp;IF(【多店舗用】記入シート3!AC91="●",【多店舗用】記入シート3!AC$8,"")&amp;IF(【多店舗用】記入シート3!AD91="●",【多店舗用】記入シート3!AD$8,"")&amp;IF(【多店舗用】記入シート3!AE91="●",【多店舗用】記入シート3!AE$8,"")&amp;IF(【多店舗用】記入シート3!AF91="●",【多店舗用】記入シート3!AF$8,"")&amp;IF(【多店舗用】記入シート3!AG91="●",【多店舗用】記入シート3!AG$8,"")&amp;IF(【多店舗用】記入シート3!AH91="●",【多店舗用】記入シート3!AH$8,"")&amp;IF(【多店舗用】記入シート3!AI91="●",【多店舗用】記入シート3!AI$8,""))</f>
        <v/>
      </c>
      <c r="P91" s="764" t="str">
        <f>IF(【多店舗用】記入シート3!AJ91="","",【多店舗用】記入シート3!AJ91)</f>
        <v/>
      </c>
      <c r="Q91" s="764" t="str">
        <f>IF(【多店舗用】記入シート3!AK91="","",【多店舗用】記入シート3!AK91)</f>
        <v/>
      </c>
      <c r="R91" s="766" t="str">
        <f>IF(【多店舗用】記入シート3!AL91="","",【多店舗用】記入シート3!AL91)</f>
        <v/>
      </c>
      <c r="S91" s="766" t="str">
        <f>IF(【多店舗用】記入シート3!AM91="","",【多店舗用】記入シート3!AM91)</f>
        <v/>
      </c>
      <c r="T91" s="766" t="str">
        <f>IF(【多店舗用】記入シート3!AN91="","",【多店舗用】記入シート3!AN91)</f>
        <v/>
      </c>
      <c r="U91" s="766" t="str">
        <f>IF(【多店舗用】記入シート3!AO91="","",【多店舗用】記入シート3!AO91)</f>
        <v/>
      </c>
      <c r="V91" s="764" t="str">
        <f>IF(【多店舗用】記入シート3!AP91="","",【多店舗用】記入シート3!AP91)</f>
        <v/>
      </c>
      <c r="W91" s="764" t="str">
        <f>IF(【多店舗用】記入シート3!AQ91="","",【多店舗用】記入シート3!AQ91)</f>
        <v/>
      </c>
      <c r="X91" s="764" t="str">
        <f>IF(【多店舗用】記入シート3!AR91="","",【多店舗用】記入シート3!AR91)</f>
        <v/>
      </c>
      <c r="Y91" s="764" t="str">
        <f>IF(【多店舗用】記入シート3!AS91="","",【多店舗用】記入シート3!AS91)</f>
        <v/>
      </c>
      <c r="Z91" s="767" t="str">
        <f>IF(【多店舗用】記入シート3!AT91="","",【多店舗用】記入シート3!AT91)</f>
        <v/>
      </c>
      <c r="AA91" s="767" t="str">
        <f>IF(【多店舗用】記入シート3!AU91="","",【多店舗用】記入シート3!AU91)</f>
        <v/>
      </c>
      <c r="AB91" s="764" t="str">
        <f>IF(B91="","",T(SUBSTITUTE(SUBSTITUTE(【多店舗用】記入シート3!AV91,"　","")," ",""))&amp;"　"&amp;T(SUBSTITUTE(SUBSTITUTE(【多店舗用】記入シート3!AW91,"　","")," ","")))</f>
        <v/>
      </c>
      <c r="AC91" s="764" t="str">
        <f>IF(B91="","",ASC(SUBSTITUTE(SUBSTITUTE(SUBSTITUTE(SUBSTITUTE(【多店舗用】記入シート3!AX91,"　","")," ",""),"ヴ","ウﾞ"),"・",""))&amp;" "&amp;ASC(SUBSTITUTE(SUBSTITUTE(SUBSTITUTE(SUBSTITUTE(【多店舗用】記入シート3!AY91,"　","")," ",""),"ヴ","ウﾞ"),"・","")))</f>
        <v/>
      </c>
      <c r="AD91" s="764" t="str">
        <f>IF(【多店舗用】記入シート3!AZ91="","",【多店舗用】記入シート3!AZ91)</f>
        <v/>
      </c>
      <c r="AE91" s="764" t="str">
        <f>IF(【多店舗用】記入シート3!BA91="","",【多店舗用】記入シート3!BA91)</f>
        <v/>
      </c>
      <c r="AF91" s="764" t="str">
        <f>IF(B91="","",T(SUBSTITUTE(SUBSTITUTE(【多店舗用】記入シート3!BB91,"　","")," ",""))&amp;"　"&amp;T(SUBSTITUTE(SUBSTITUTE(【多店舗用】記入シート3!BC91,"　","")," ","")))</f>
        <v/>
      </c>
      <c r="AG91" s="764" t="str">
        <f>IF(B91="","",ASC(SUBSTITUTE(SUBSTITUTE(SUBSTITUTE(SUBSTITUTE(【多店舗用】記入シート3!BD91,"　","")," ",""),"ヴ","ウﾞ"),"・",""))&amp;" "&amp;ASC(SUBSTITUTE(SUBSTITUTE(SUBSTITUTE(SUBSTITUTE(【多店舗用】記入シート3!BE91,"　","")," ",""),"ヴ","ウﾞ"),"・","")))</f>
        <v/>
      </c>
      <c r="AH91" s="764" t="str">
        <f>IF(【多店舗用】記入シート3!BF91="","",【多店舗用】記入シート3!BF91)</f>
        <v/>
      </c>
      <c r="AI91" s="764" t="str">
        <f>IF(【多店舗用】記入シート3!BG91="","",【多店舗用】記入シート3!BG91)</f>
        <v/>
      </c>
      <c r="AJ91" s="764" t="str">
        <f>IF(【多店舗用】記入シート3!BH91="","",【多店舗用】記入シート3!BH91)</f>
        <v/>
      </c>
      <c r="AK91" s="764" t="str">
        <f>IF(【多店舗用】記入シート3!BI91="","",【多店舗用】記入シート3!BI91)</f>
        <v/>
      </c>
      <c r="AL91" s="764" t="str">
        <f>IF(【多店舗用】記入シート3!BJ91="","",【多店舗用】記入シート3!BJ91)</f>
        <v/>
      </c>
      <c r="AM91" s="768" t="str">
        <f>IF(【多店舗用】記入シート3!BK91="","",【多店舗用】記入シート3!BK91)</f>
        <v/>
      </c>
      <c r="AN91" s="768" t="str">
        <f>IF(【多店舗用】記入シート3!BL91="","",【多店舗用】記入シート3!BL91)</f>
        <v/>
      </c>
      <c r="AO91" s="764" t="str">
        <f>IF(【多店舗用】記入シート3!BM91="","",【多店舗用】記入シート3!BM91)</f>
        <v/>
      </c>
      <c r="AP91" s="768" t="str">
        <f>IF(【多店舗用】記入シート3!BN91="","",【多店舗用】記入シート3!BN91)</f>
        <v/>
      </c>
      <c r="AQ91" s="764" t="str">
        <f>IF(【多店舗用】記入シート3!BO91="","",【多店舗用】記入シート3!BO91)</f>
        <v/>
      </c>
      <c r="AR91" s="764" t="str">
        <f>IF(【多店舗用】記入シート3!BP91="","",【多店舗用】記入シート3!BP91)</f>
        <v/>
      </c>
    </row>
    <row r="92" spans="1:44" ht="15" customHeight="1">
      <c r="A92" s="764">
        <v>84</v>
      </c>
      <c r="B92" s="764" t="str">
        <f>IF(【多店舗用】記入シート3!B92="","",DBCS(【多店舗用】記入シート3!B92))</f>
        <v/>
      </c>
      <c r="C92" s="764" t="str">
        <f>IF(【多店舗用】記入シート3!C92="","",DBCS(【多店舗用】記入シート3!C92))</f>
        <v/>
      </c>
      <c r="D92" s="764" t="str">
        <f>IF(【多店舗用】記入シート3!D92="","",ASC(【多店舗用】記入シート3!D92))</f>
        <v/>
      </c>
      <c r="E92" s="765" t="str">
        <f>IF(【多店舗用】記入シート3!E92="","",【多店舗用】記入シート3!E92)</f>
        <v/>
      </c>
      <c r="F92" s="764" t="str">
        <f>IF(【多店舗用】記入シート3!F92="","",【多店舗用】記入シート3!F92)</f>
        <v/>
      </c>
      <c r="G92" s="765" t="str">
        <f>IF(【多店舗用】記入シート3!G92="","",【多店舗用】記入シート3!G92)</f>
        <v/>
      </c>
      <c r="H92" s="764" t="str">
        <f>IF(【多店舗用】記入シート3!H92="","",SUBSTITUTE(SUBSTITUTE(SUBSTITUTE(SUBSTITUTE(SUBSTITUTE(ASC(【多店舗用】記入シート3!H92),"～","-"),"－","-"),"―","-"),"　","")," ",""))</f>
        <v/>
      </c>
      <c r="I92" s="764" t="str">
        <f>IF(B92="","",MID(T(【多店舗用】記入シート3!I92),4,LEN(T(【多店舗用】記入シート3!I92))-3)&amp;"　"&amp;SUBSTITUTE(SUBSTITUTE(SUBSTITUTE(SUBSTITUTE(T(【多店舗用】記入シート3!J92),"　","")," ",""),"―","ー"),"－","‐")&amp;"　"&amp;SUBSTITUTE(SUBSTITUTE(SUBSTITUTE(SUBSTITUTE(T(【多店舗用】記入シート3!K92),"　","")," ",""),"―","ー"),"－","‐")&amp;"　"&amp;SUBSTITUTE(SUBSTITUTE(SUBSTITUTE(SUBSTITUTE(T(【多店舗用】記入シート3!L92),"　","")," ",""),"―","ー"),"－","‐")&amp;IF(【多店舗用】記入シート3!M92="","","　"&amp;SUBSTITUTE(SUBSTITUTE(SUBSTITUTE(SUBSTITUTE(T(【多店舗用】記入シート3!M92),"　","")," ",""),"―","ー"),"－","‐")))</f>
        <v/>
      </c>
      <c r="J92" s="764" t="str">
        <f>IF(B92="","",ASC(【多店舗用】記入シート3!N92)&amp;" "&amp;ASC(SUBSTITUTE(SUBSTITUTE(SUBSTITUTE(SUBSTITUTE(SUBSTITUTE(【多店舗用】記入シート3!O92,"　","")," ",""),"ヴ","ウﾞ"),"・",""),"－","‐"))&amp;" "&amp;ASC(SUBSTITUTE(SUBSTITUTE(SUBSTITUTE(SUBSTITUTE(SUBSTITUTE(【多店舗用】記入シート3!P92,"　","")," ",""),"ヴ","ウﾞ"),"・",""),"－","‐"))&amp;IF(【多店舗用】記入シート3!Q92="",""," "&amp;ASC(SUBSTITUTE(SUBSTITUTE(SUBSTITUTE(SUBSTITUTE(SUBSTITUTE(【多店舗用】記入シート3!Q92,"　","")," ",""),"ヴ","ウﾞ"),"・",""),"－","‐"))))</f>
        <v/>
      </c>
      <c r="K92" s="764" t="str">
        <f>IF(【多店舗用】記入シート3!R92="","",【多店舗用】記入シート3!R92)</f>
        <v/>
      </c>
      <c r="L92" s="764" t="str">
        <f>IF(【多店舗用】記入シート3!S92="","",SUBSTITUTE(SUBSTITUTE(SUBSTITUTE(SUBSTITUTE(SUBSTITUTE(ASC(【多店舗用】記入シート3!S92),"～","-"),"－","-"),"―","-"),"　","")," ",""))</f>
        <v/>
      </c>
      <c r="M92" s="764" t="str">
        <f>IF(【多店舗用】記入シート3!T92="","",ASC(【多店舗用】記入シート3!T92))</f>
        <v/>
      </c>
      <c r="N92" s="764" t="str">
        <f>IF(B92="","",RIGHT("00"&amp;【多店舗用】記入シート3!U92,2)&amp;【多店舗用】記入シート3!V92&amp;RIGHT("00"&amp;【多店舗用】記入シート3!W92,2)&amp;【多店舗用】記入シート3!X92&amp;RIGHT("00"&amp;【多店舗用】記入シート3!Y92,2)&amp;【多店舗用】記入シート3!Z92&amp;RIGHT("00"&amp;【多店舗用】記入シート3!AA92,2))</f>
        <v/>
      </c>
      <c r="O92" s="764" t="str">
        <f>IF(B92="","",IF(【多店舗用】記入シート3!AB92="●",【多店舗用】記入シート3!AB$8,"")&amp;IF(【多店舗用】記入シート3!AC92="●",【多店舗用】記入シート3!AC$8,"")&amp;IF(【多店舗用】記入シート3!AD92="●",【多店舗用】記入シート3!AD$8,"")&amp;IF(【多店舗用】記入シート3!AE92="●",【多店舗用】記入シート3!AE$8,"")&amp;IF(【多店舗用】記入シート3!AF92="●",【多店舗用】記入シート3!AF$8,"")&amp;IF(【多店舗用】記入シート3!AG92="●",【多店舗用】記入シート3!AG$8,"")&amp;IF(【多店舗用】記入シート3!AH92="●",【多店舗用】記入シート3!AH$8,"")&amp;IF(【多店舗用】記入シート3!AI92="●",【多店舗用】記入シート3!AI$8,""))</f>
        <v/>
      </c>
      <c r="P92" s="764" t="str">
        <f>IF(【多店舗用】記入シート3!AJ92="","",【多店舗用】記入シート3!AJ92)</f>
        <v/>
      </c>
      <c r="Q92" s="764" t="str">
        <f>IF(【多店舗用】記入シート3!AK92="","",【多店舗用】記入シート3!AK92)</f>
        <v/>
      </c>
      <c r="R92" s="766" t="str">
        <f>IF(【多店舗用】記入シート3!AL92="","",【多店舗用】記入シート3!AL92)</f>
        <v/>
      </c>
      <c r="S92" s="766" t="str">
        <f>IF(【多店舗用】記入シート3!AM92="","",【多店舗用】記入シート3!AM92)</f>
        <v/>
      </c>
      <c r="T92" s="766" t="str">
        <f>IF(【多店舗用】記入シート3!AN92="","",【多店舗用】記入シート3!AN92)</f>
        <v/>
      </c>
      <c r="U92" s="766" t="str">
        <f>IF(【多店舗用】記入シート3!AO92="","",【多店舗用】記入シート3!AO92)</f>
        <v/>
      </c>
      <c r="V92" s="764" t="str">
        <f>IF(【多店舗用】記入シート3!AP92="","",【多店舗用】記入シート3!AP92)</f>
        <v/>
      </c>
      <c r="W92" s="764" t="str">
        <f>IF(【多店舗用】記入シート3!AQ92="","",【多店舗用】記入シート3!AQ92)</f>
        <v/>
      </c>
      <c r="X92" s="764" t="str">
        <f>IF(【多店舗用】記入シート3!AR92="","",【多店舗用】記入シート3!AR92)</f>
        <v/>
      </c>
      <c r="Y92" s="764" t="str">
        <f>IF(【多店舗用】記入シート3!AS92="","",【多店舗用】記入シート3!AS92)</f>
        <v/>
      </c>
      <c r="Z92" s="767" t="str">
        <f>IF(【多店舗用】記入シート3!AT92="","",【多店舗用】記入シート3!AT92)</f>
        <v/>
      </c>
      <c r="AA92" s="767" t="str">
        <f>IF(【多店舗用】記入シート3!AU92="","",【多店舗用】記入シート3!AU92)</f>
        <v/>
      </c>
      <c r="AB92" s="764" t="str">
        <f>IF(B92="","",T(SUBSTITUTE(SUBSTITUTE(【多店舗用】記入シート3!AV92,"　","")," ",""))&amp;"　"&amp;T(SUBSTITUTE(SUBSTITUTE(【多店舗用】記入シート3!AW92,"　","")," ","")))</f>
        <v/>
      </c>
      <c r="AC92" s="764" t="str">
        <f>IF(B92="","",ASC(SUBSTITUTE(SUBSTITUTE(SUBSTITUTE(SUBSTITUTE(【多店舗用】記入シート3!AX92,"　","")," ",""),"ヴ","ウﾞ"),"・",""))&amp;" "&amp;ASC(SUBSTITUTE(SUBSTITUTE(SUBSTITUTE(SUBSTITUTE(【多店舗用】記入シート3!AY92,"　","")," ",""),"ヴ","ウﾞ"),"・","")))</f>
        <v/>
      </c>
      <c r="AD92" s="764" t="str">
        <f>IF(【多店舗用】記入シート3!AZ92="","",【多店舗用】記入シート3!AZ92)</f>
        <v/>
      </c>
      <c r="AE92" s="764" t="str">
        <f>IF(【多店舗用】記入シート3!BA92="","",【多店舗用】記入シート3!BA92)</f>
        <v/>
      </c>
      <c r="AF92" s="764" t="str">
        <f>IF(B92="","",T(SUBSTITUTE(SUBSTITUTE(【多店舗用】記入シート3!BB92,"　","")," ",""))&amp;"　"&amp;T(SUBSTITUTE(SUBSTITUTE(【多店舗用】記入シート3!BC92,"　","")," ","")))</f>
        <v/>
      </c>
      <c r="AG92" s="764" t="str">
        <f>IF(B92="","",ASC(SUBSTITUTE(SUBSTITUTE(SUBSTITUTE(SUBSTITUTE(【多店舗用】記入シート3!BD92,"　","")," ",""),"ヴ","ウﾞ"),"・",""))&amp;" "&amp;ASC(SUBSTITUTE(SUBSTITUTE(SUBSTITUTE(SUBSTITUTE(【多店舗用】記入シート3!BE92,"　","")," ",""),"ヴ","ウﾞ"),"・","")))</f>
        <v/>
      </c>
      <c r="AH92" s="764" t="str">
        <f>IF(【多店舗用】記入シート3!BF92="","",【多店舗用】記入シート3!BF92)</f>
        <v/>
      </c>
      <c r="AI92" s="764" t="str">
        <f>IF(【多店舗用】記入シート3!BG92="","",【多店舗用】記入シート3!BG92)</f>
        <v/>
      </c>
      <c r="AJ92" s="764" t="str">
        <f>IF(【多店舗用】記入シート3!BH92="","",【多店舗用】記入シート3!BH92)</f>
        <v/>
      </c>
      <c r="AK92" s="764" t="str">
        <f>IF(【多店舗用】記入シート3!BI92="","",【多店舗用】記入シート3!BI92)</f>
        <v/>
      </c>
      <c r="AL92" s="764" t="str">
        <f>IF(【多店舗用】記入シート3!BJ92="","",【多店舗用】記入シート3!BJ92)</f>
        <v/>
      </c>
      <c r="AM92" s="768" t="str">
        <f>IF(【多店舗用】記入シート3!BK92="","",【多店舗用】記入シート3!BK92)</f>
        <v/>
      </c>
      <c r="AN92" s="768" t="str">
        <f>IF(【多店舗用】記入シート3!BL92="","",【多店舗用】記入シート3!BL92)</f>
        <v/>
      </c>
      <c r="AO92" s="764" t="str">
        <f>IF(【多店舗用】記入シート3!BM92="","",【多店舗用】記入シート3!BM92)</f>
        <v/>
      </c>
      <c r="AP92" s="768" t="str">
        <f>IF(【多店舗用】記入シート3!BN92="","",【多店舗用】記入シート3!BN92)</f>
        <v/>
      </c>
      <c r="AQ92" s="764" t="str">
        <f>IF(【多店舗用】記入シート3!BO92="","",【多店舗用】記入シート3!BO92)</f>
        <v/>
      </c>
      <c r="AR92" s="764" t="str">
        <f>IF(【多店舗用】記入シート3!BP92="","",【多店舗用】記入シート3!BP92)</f>
        <v/>
      </c>
    </row>
    <row r="93" spans="1:44" ht="15" customHeight="1">
      <c r="A93" s="764">
        <v>85</v>
      </c>
      <c r="B93" s="764" t="str">
        <f>IF(【多店舗用】記入シート3!B93="","",DBCS(【多店舗用】記入シート3!B93))</f>
        <v/>
      </c>
      <c r="C93" s="764" t="str">
        <f>IF(【多店舗用】記入シート3!C93="","",DBCS(【多店舗用】記入シート3!C93))</f>
        <v/>
      </c>
      <c r="D93" s="764" t="str">
        <f>IF(【多店舗用】記入シート3!D93="","",ASC(【多店舗用】記入シート3!D93))</f>
        <v/>
      </c>
      <c r="E93" s="765" t="str">
        <f>IF(【多店舗用】記入シート3!E93="","",【多店舗用】記入シート3!E93)</f>
        <v/>
      </c>
      <c r="F93" s="764" t="str">
        <f>IF(【多店舗用】記入シート3!F93="","",【多店舗用】記入シート3!F93)</f>
        <v/>
      </c>
      <c r="G93" s="765" t="str">
        <f>IF(【多店舗用】記入シート3!G93="","",【多店舗用】記入シート3!G93)</f>
        <v/>
      </c>
      <c r="H93" s="764" t="str">
        <f>IF(【多店舗用】記入シート3!H93="","",SUBSTITUTE(SUBSTITUTE(SUBSTITUTE(SUBSTITUTE(SUBSTITUTE(ASC(【多店舗用】記入シート3!H93),"～","-"),"－","-"),"―","-"),"　","")," ",""))</f>
        <v/>
      </c>
      <c r="I93" s="764" t="str">
        <f>IF(B93="","",MID(T(【多店舗用】記入シート3!I93),4,LEN(T(【多店舗用】記入シート3!I93))-3)&amp;"　"&amp;SUBSTITUTE(SUBSTITUTE(SUBSTITUTE(SUBSTITUTE(T(【多店舗用】記入シート3!J93),"　","")," ",""),"―","ー"),"－","‐")&amp;"　"&amp;SUBSTITUTE(SUBSTITUTE(SUBSTITUTE(SUBSTITUTE(T(【多店舗用】記入シート3!K93),"　","")," ",""),"―","ー"),"－","‐")&amp;"　"&amp;SUBSTITUTE(SUBSTITUTE(SUBSTITUTE(SUBSTITUTE(T(【多店舗用】記入シート3!L93),"　","")," ",""),"―","ー"),"－","‐")&amp;IF(【多店舗用】記入シート3!M93="","","　"&amp;SUBSTITUTE(SUBSTITUTE(SUBSTITUTE(SUBSTITUTE(T(【多店舗用】記入シート3!M93),"　","")," ",""),"―","ー"),"－","‐")))</f>
        <v/>
      </c>
      <c r="J93" s="764" t="str">
        <f>IF(B93="","",ASC(【多店舗用】記入シート3!N93)&amp;" "&amp;ASC(SUBSTITUTE(SUBSTITUTE(SUBSTITUTE(SUBSTITUTE(SUBSTITUTE(【多店舗用】記入シート3!O93,"　","")," ",""),"ヴ","ウﾞ"),"・",""),"－","‐"))&amp;" "&amp;ASC(SUBSTITUTE(SUBSTITUTE(SUBSTITUTE(SUBSTITUTE(SUBSTITUTE(【多店舗用】記入シート3!P93,"　","")," ",""),"ヴ","ウﾞ"),"・",""),"－","‐"))&amp;IF(【多店舗用】記入シート3!Q93="",""," "&amp;ASC(SUBSTITUTE(SUBSTITUTE(SUBSTITUTE(SUBSTITUTE(SUBSTITUTE(【多店舗用】記入シート3!Q93,"　","")," ",""),"ヴ","ウﾞ"),"・",""),"－","‐"))))</f>
        <v/>
      </c>
      <c r="K93" s="764" t="str">
        <f>IF(【多店舗用】記入シート3!R93="","",【多店舗用】記入シート3!R93)</f>
        <v/>
      </c>
      <c r="L93" s="764" t="str">
        <f>IF(【多店舗用】記入シート3!S93="","",SUBSTITUTE(SUBSTITUTE(SUBSTITUTE(SUBSTITUTE(SUBSTITUTE(ASC(【多店舗用】記入シート3!S93),"～","-"),"－","-"),"―","-"),"　","")," ",""))</f>
        <v/>
      </c>
      <c r="M93" s="764" t="str">
        <f>IF(【多店舗用】記入シート3!T93="","",ASC(【多店舗用】記入シート3!T93))</f>
        <v/>
      </c>
      <c r="N93" s="764" t="str">
        <f>IF(B93="","",RIGHT("00"&amp;【多店舗用】記入シート3!U93,2)&amp;【多店舗用】記入シート3!V93&amp;RIGHT("00"&amp;【多店舗用】記入シート3!W93,2)&amp;【多店舗用】記入シート3!X93&amp;RIGHT("00"&amp;【多店舗用】記入シート3!Y93,2)&amp;【多店舗用】記入シート3!Z93&amp;RIGHT("00"&amp;【多店舗用】記入シート3!AA93,2))</f>
        <v/>
      </c>
      <c r="O93" s="764" t="str">
        <f>IF(B93="","",IF(【多店舗用】記入シート3!AB93="●",【多店舗用】記入シート3!AB$8,"")&amp;IF(【多店舗用】記入シート3!AC93="●",【多店舗用】記入シート3!AC$8,"")&amp;IF(【多店舗用】記入シート3!AD93="●",【多店舗用】記入シート3!AD$8,"")&amp;IF(【多店舗用】記入シート3!AE93="●",【多店舗用】記入シート3!AE$8,"")&amp;IF(【多店舗用】記入シート3!AF93="●",【多店舗用】記入シート3!AF$8,"")&amp;IF(【多店舗用】記入シート3!AG93="●",【多店舗用】記入シート3!AG$8,"")&amp;IF(【多店舗用】記入シート3!AH93="●",【多店舗用】記入シート3!AH$8,"")&amp;IF(【多店舗用】記入シート3!AI93="●",【多店舗用】記入シート3!AI$8,""))</f>
        <v/>
      </c>
      <c r="P93" s="764" t="str">
        <f>IF(【多店舗用】記入シート3!AJ93="","",【多店舗用】記入シート3!AJ93)</f>
        <v/>
      </c>
      <c r="Q93" s="764" t="str">
        <f>IF(【多店舗用】記入シート3!AK93="","",【多店舗用】記入シート3!AK93)</f>
        <v/>
      </c>
      <c r="R93" s="766" t="str">
        <f>IF(【多店舗用】記入シート3!AL93="","",【多店舗用】記入シート3!AL93)</f>
        <v/>
      </c>
      <c r="S93" s="766" t="str">
        <f>IF(【多店舗用】記入シート3!AM93="","",【多店舗用】記入シート3!AM93)</f>
        <v/>
      </c>
      <c r="T93" s="766" t="str">
        <f>IF(【多店舗用】記入シート3!AN93="","",【多店舗用】記入シート3!AN93)</f>
        <v/>
      </c>
      <c r="U93" s="766" t="str">
        <f>IF(【多店舗用】記入シート3!AO93="","",【多店舗用】記入シート3!AO93)</f>
        <v/>
      </c>
      <c r="V93" s="764" t="str">
        <f>IF(【多店舗用】記入シート3!AP93="","",【多店舗用】記入シート3!AP93)</f>
        <v/>
      </c>
      <c r="W93" s="764" t="str">
        <f>IF(【多店舗用】記入シート3!AQ93="","",【多店舗用】記入シート3!AQ93)</f>
        <v/>
      </c>
      <c r="X93" s="764" t="str">
        <f>IF(【多店舗用】記入シート3!AR93="","",【多店舗用】記入シート3!AR93)</f>
        <v/>
      </c>
      <c r="Y93" s="764" t="str">
        <f>IF(【多店舗用】記入シート3!AS93="","",【多店舗用】記入シート3!AS93)</f>
        <v/>
      </c>
      <c r="Z93" s="767" t="str">
        <f>IF(【多店舗用】記入シート3!AT93="","",【多店舗用】記入シート3!AT93)</f>
        <v/>
      </c>
      <c r="AA93" s="767" t="str">
        <f>IF(【多店舗用】記入シート3!AU93="","",【多店舗用】記入シート3!AU93)</f>
        <v/>
      </c>
      <c r="AB93" s="764" t="str">
        <f>IF(B93="","",T(SUBSTITUTE(SUBSTITUTE(【多店舗用】記入シート3!AV93,"　","")," ",""))&amp;"　"&amp;T(SUBSTITUTE(SUBSTITUTE(【多店舗用】記入シート3!AW93,"　","")," ","")))</f>
        <v/>
      </c>
      <c r="AC93" s="764" t="str">
        <f>IF(B93="","",ASC(SUBSTITUTE(SUBSTITUTE(SUBSTITUTE(SUBSTITUTE(【多店舗用】記入シート3!AX93,"　","")," ",""),"ヴ","ウﾞ"),"・",""))&amp;" "&amp;ASC(SUBSTITUTE(SUBSTITUTE(SUBSTITUTE(SUBSTITUTE(【多店舗用】記入シート3!AY93,"　","")," ",""),"ヴ","ウﾞ"),"・","")))</f>
        <v/>
      </c>
      <c r="AD93" s="764" t="str">
        <f>IF(【多店舗用】記入シート3!AZ93="","",【多店舗用】記入シート3!AZ93)</f>
        <v/>
      </c>
      <c r="AE93" s="764" t="str">
        <f>IF(【多店舗用】記入シート3!BA93="","",【多店舗用】記入シート3!BA93)</f>
        <v/>
      </c>
      <c r="AF93" s="764" t="str">
        <f>IF(B93="","",T(SUBSTITUTE(SUBSTITUTE(【多店舗用】記入シート3!BB93,"　","")," ",""))&amp;"　"&amp;T(SUBSTITUTE(SUBSTITUTE(【多店舗用】記入シート3!BC93,"　","")," ","")))</f>
        <v/>
      </c>
      <c r="AG93" s="764" t="str">
        <f>IF(B93="","",ASC(SUBSTITUTE(SUBSTITUTE(SUBSTITUTE(SUBSTITUTE(【多店舗用】記入シート3!BD93,"　","")," ",""),"ヴ","ウﾞ"),"・",""))&amp;" "&amp;ASC(SUBSTITUTE(SUBSTITUTE(SUBSTITUTE(SUBSTITUTE(【多店舗用】記入シート3!BE93,"　","")," ",""),"ヴ","ウﾞ"),"・","")))</f>
        <v/>
      </c>
      <c r="AH93" s="764" t="str">
        <f>IF(【多店舗用】記入シート3!BF93="","",【多店舗用】記入シート3!BF93)</f>
        <v/>
      </c>
      <c r="AI93" s="764" t="str">
        <f>IF(【多店舗用】記入シート3!BG93="","",【多店舗用】記入シート3!BG93)</f>
        <v/>
      </c>
      <c r="AJ93" s="764" t="str">
        <f>IF(【多店舗用】記入シート3!BH93="","",【多店舗用】記入シート3!BH93)</f>
        <v/>
      </c>
      <c r="AK93" s="764" t="str">
        <f>IF(【多店舗用】記入シート3!BI93="","",【多店舗用】記入シート3!BI93)</f>
        <v/>
      </c>
      <c r="AL93" s="764" t="str">
        <f>IF(【多店舗用】記入シート3!BJ93="","",【多店舗用】記入シート3!BJ93)</f>
        <v/>
      </c>
      <c r="AM93" s="768" t="str">
        <f>IF(【多店舗用】記入シート3!BK93="","",【多店舗用】記入シート3!BK93)</f>
        <v/>
      </c>
      <c r="AN93" s="768" t="str">
        <f>IF(【多店舗用】記入シート3!BL93="","",【多店舗用】記入シート3!BL93)</f>
        <v/>
      </c>
      <c r="AO93" s="764" t="str">
        <f>IF(【多店舗用】記入シート3!BM93="","",【多店舗用】記入シート3!BM93)</f>
        <v/>
      </c>
      <c r="AP93" s="768" t="str">
        <f>IF(【多店舗用】記入シート3!BN93="","",【多店舗用】記入シート3!BN93)</f>
        <v/>
      </c>
      <c r="AQ93" s="764" t="str">
        <f>IF(【多店舗用】記入シート3!BO93="","",【多店舗用】記入シート3!BO93)</f>
        <v/>
      </c>
      <c r="AR93" s="764" t="str">
        <f>IF(【多店舗用】記入シート3!BP93="","",【多店舗用】記入シート3!BP93)</f>
        <v/>
      </c>
    </row>
    <row r="94" spans="1:44" ht="15" customHeight="1">
      <c r="A94" s="764">
        <v>86</v>
      </c>
      <c r="B94" s="764" t="str">
        <f>IF(【多店舗用】記入シート3!B94="","",DBCS(【多店舗用】記入シート3!B94))</f>
        <v/>
      </c>
      <c r="C94" s="764" t="str">
        <f>IF(【多店舗用】記入シート3!C94="","",DBCS(【多店舗用】記入シート3!C94))</f>
        <v/>
      </c>
      <c r="D94" s="764" t="str">
        <f>IF(【多店舗用】記入シート3!D94="","",ASC(【多店舗用】記入シート3!D94))</f>
        <v/>
      </c>
      <c r="E94" s="765" t="str">
        <f>IF(【多店舗用】記入シート3!E94="","",【多店舗用】記入シート3!E94)</f>
        <v/>
      </c>
      <c r="F94" s="764" t="str">
        <f>IF(【多店舗用】記入シート3!F94="","",【多店舗用】記入シート3!F94)</f>
        <v/>
      </c>
      <c r="G94" s="765" t="str">
        <f>IF(【多店舗用】記入シート3!G94="","",【多店舗用】記入シート3!G94)</f>
        <v/>
      </c>
      <c r="H94" s="764" t="str">
        <f>IF(【多店舗用】記入シート3!H94="","",SUBSTITUTE(SUBSTITUTE(SUBSTITUTE(SUBSTITUTE(SUBSTITUTE(ASC(【多店舗用】記入シート3!H94),"～","-"),"－","-"),"―","-"),"　","")," ",""))</f>
        <v/>
      </c>
      <c r="I94" s="764" t="str">
        <f>IF(B94="","",MID(T(【多店舗用】記入シート3!I94),4,LEN(T(【多店舗用】記入シート3!I94))-3)&amp;"　"&amp;SUBSTITUTE(SUBSTITUTE(SUBSTITUTE(SUBSTITUTE(T(【多店舗用】記入シート3!J94),"　","")," ",""),"―","ー"),"－","‐")&amp;"　"&amp;SUBSTITUTE(SUBSTITUTE(SUBSTITUTE(SUBSTITUTE(T(【多店舗用】記入シート3!K94),"　","")," ",""),"―","ー"),"－","‐")&amp;"　"&amp;SUBSTITUTE(SUBSTITUTE(SUBSTITUTE(SUBSTITUTE(T(【多店舗用】記入シート3!L94),"　","")," ",""),"―","ー"),"－","‐")&amp;IF(【多店舗用】記入シート3!M94="","","　"&amp;SUBSTITUTE(SUBSTITUTE(SUBSTITUTE(SUBSTITUTE(T(【多店舗用】記入シート3!M94),"　","")," ",""),"―","ー"),"－","‐")))</f>
        <v/>
      </c>
      <c r="J94" s="764" t="str">
        <f>IF(B94="","",ASC(【多店舗用】記入シート3!N94)&amp;" "&amp;ASC(SUBSTITUTE(SUBSTITUTE(SUBSTITUTE(SUBSTITUTE(SUBSTITUTE(【多店舗用】記入シート3!O94,"　","")," ",""),"ヴ","ウﾞ"),"・",""),"－","‐"))&amp;" "&amp;ASC(SUBSTITUTE(SUBSTITUTE(SUBSTITUTE(SUBSTITUTE(SUBSTITUTE(【多店舗用】記入シート3!P94,"　","")," ",""),"ヴ","ウﾞ"),"・",""),"－","‐"))&amp;IF(【多店舗用】記入シート3!Q94="",""," "&amp;ASC(SUBSTITUTE(SUBSTITUTE(SUBSTITUTE(SUBSTITUTE(SUBSTITUTE(【多店舗用】記入シート3!Q94,"　","")," ",""),"ヴ","ウﾞ"),"・",""),"－","‐"))))</f>
        <v/>
      </c>
      <c r="K94" s="764" t="str">
        <f>IF(【多店舗用】記入シート3!R94="","",【多店舗用】記入シート3!R94)</f>
        <v/>
      </c>
      <c r="L94" s="764" t="str">
        <f>IF(【多店舗用】記入シート3!S94="","",SUBSTITUTE(SUBSTITUTE(SUBSTITUTE(SUBSTITUTE(SUBSTITUTE(ASC(【多店舗用】記入シート3!S94),"～","-"),"－","-"),"―","-"),"　","")," ",""))</f>
        <v/>
      </c>
      <c r="M94" s="764" t="str">
        <f>IF(【多店舗用】記入シート3!T94="","",ASC(【多店舗用】記入シート3!T94))</f>
        <v/>
      </c>
      <c r="N94" s="764" t="str">
        <f>IF(B94="","",RIGHT("00"&amp;【多店舗用】記入シート3!U94,2)&amp;【多店舗用】記入シート3!V94&amp;RIGHT("00"&amp;【多店舗用】記入シート3!W94,2)&amp;【多店舗用】記入シート3!X94&amp;RIGHT("00"&amp;【多店舗用】記入シート3!Y94,2)&amp;【多店舗用】記入シート3!Z94&amp;RIGHT("00"&amp;【多店舗用】記入シート3!AA94,2))</f>
        <v/>
      </c>
      <c r="O94" s="764" t="str">
        <f>IF(B94="","",IF(【多店舗用】記入シート3!AB94="●",【多店舗用】記入シート3!AB$8,"")&amp;IF(【多店舗用】記入シート3!AC94="●",【多店舗用】記入シート3!AC$8,"")&amp;IF(【多店舗用】記入シート3!AD94="●",【多店舗用】記入シート3!AD$8,"")&amp;IF(【多店舗用】記入シート3!AE94="●",【多店舗用】記入シート3!AE$8,"")&amp;IF(【多店舗用】記入シート3!AF94="●",【多店舗用】記入シート3!AF$8,"")&amp;IF(【多店舗用】記入シート3!AG94="●",【多店舗用】記入シート3!AG$8,"")&amp;IF(【多店舗用】記入シート3!AH94="●",【多店舗用】記入シート3!AH$8,"")&amp;IF(【多店舗用】記入シート3!AI94="●",【多店舗用】記入シート3!AI$8,""))</f>
        <v/>
      </c>
      <c r="P94" s="764" t="str">
        <f>IF(【多店舗用】記入シート3!AJ94="","",【多店舗用】記入シート3!AJ94)</f>
        <v/>
      </c>
      <c r="Q94" s="764" t="str">
        <f>IF(【多店舗用】記入シート3!AK94="","",【多店舗用】記入シート3!AK94)</f>
        <v/>
      </c>
      <c r="R94" s="766" t="str">
        <f>IF(【多店舗用】記入シート3!AL94="","",【多店舗用】記入シート3!AL94)</f>
        <v/>
      </c>
      <c r="S94" s="766" t="str">
        <f>IF(【多店舗用】記入シート3!AM94="","",【多店舗用】記入シート3!AM94)</f>
        <v/>
      </c>
      <c r="T94" s="766" t="str">
        <f>IF(【多店舗用】記入シート3!AN94="","",【多店舗用】記入シート3!AN94)</f>
        <v/>
      </c>
      <c r="U94" s="766" t="str">
        <f>IF(【多店舗用】記入シート3!AO94="","",【多店舗用】記入シート3!AO94)</f>
        <v/>
      </c>
      <c r="V94" s="764" t="str">
        <f>IF(【多店舗用】記入シート3!AP94="","",【多店舗用】記入シート3!AP94)</f>
        <v/>
      </c>
      <c r="W94" s="764" t="str">
        <f>IF(【多店舗用】記入シート3!AQ94="","",【多店舗用】記入シート3!AQ94)</f>
        <v/>
      </c>
      <c r="X94" s="764" t="str">
        <f>IF(【多店舗用】記入シート3!AR94="","",【多店舗用】記入シート3!AR94)</f>
        <v/>
      </c>
      <c r="Y94" s="764" t="str">
        <f>IF(【多店舗用】記入シート3!AS94="","",【多店舗用】記入シート3!AS94)</f>
        <v/>
      </c>
      <c r="Z94" s="767" t="str">
        <f>IF(【多店舗用】記入シート3!AT94="","",【多店舗用】記入シート3!AT94)</f>
        <v/>
      </c>
      <c r="AA94" s="767" t="str">
        <f>IF(【多店舗用】記入シート3!AU94="","",【多店舗用】記入シート3!AU94)</f>
        <v/>
      </c>
      <c r="AB94" s="764" t="str">
        <f>IF(B94="","",T(SUBSTITUTE(SUBSTITUTE(【多店舗用】記入シート3!AV94,"　","")," ",""))&amp;"　"&amp;T(SUBSTITUTE(SUBSTITUTE(【多店舗用】記入シート3!AW94,"　","")," ","")))</f>
        <v/>
      </c>
      <c r="AC94" s="764" t="str">
        <f>IF(B94="","",ASC(SUBSTITUTE(SUBSTITUTE(SUBSTITUTE(SUBSTITUTE(【多店舗用】記入シート3!AX94,"　","")," ",""),"ヴ","ウﾞ"),"・",""))&amp;" "&amp;ASC(SUBSTITUTE(SUBSTITUTE(SUBSTITUTE(SUBSTITUTE(【多店舗用】記入シート3!AY94,"　","")," ",""),"ヴ","ウﾞ"),"・","")))</f>
        <v/>
      </c>
      <c r="AD94" s="764" t="str">
        <f>IF(【多店舗用】記入シート3!AZ94="","",【多店舗用】記入シート3!AZ94)</f>
        <v/>
      </c>
      <c r="AE94" s="764" t="str">
        <f>IF(【多店舗用】記入シート3!BA94="","",【多店舗用】記入シート3!BA94)</f>
        <v/>
      </c>
      <c r="AF94" s="764" t="str">
        <f>IF(B94="","",T(SUBSTITUTE(SUBSTITUTE(【多店舗用】記入シート3!BB94,"　","")," ",""))&amp;"　"&amp;T(SUBSTITUTE(SUBSTITUTE(【多店舗用】記入シート3!BC94,"　","")," ","")))</f>
        <v/>
      </c>
      <c r="AG94" s="764" t="str">
        <f>IF(B94="","",ASC(SUBSTITUTE(SUBSTITUTE(SUBSTITUTE(SUBSTITUTE(【多店舗用】記入シート3!BD94,"　","")," ",""),"ヴ","ウﾞ"),"・",""))&amp;" "&amp;ASC(SUBSTITUTE(SUBSTITUTE(SUBSTITUTE(SUBSTITUTE(【多店舗用】記入シート3!BE94,"　","")," ",""),"ヴ","ウﾞ"),"・","")))</f>
        <v/>
      </c>
      <c r="AH94" s="764" t="str">
        <f>IF(【多店舗用】記入シート3!BF94="","",【多店舗用】記入シート3!BF94)</f>
        <v/>
      </c>
      <c r="AI94" s="764" t="str">
        <f>IF(【多店舗用】記入シート3!BG94="","",【多店舗用】記入シート3!BG94)</f>
        <v/>
      </c>
      <c r="AJ94" s="764" t="str">
        <f>IF(【多店舗用】記入シート3!BH94="","",【多店舗用】記入シート3!BH94)</f>
        <v/>
      </c>
      <c r="AK94" s="764" t="str">
        <f>IF(【多店舗用】記入シート3!BI94="","",【多店舗用】記入シート3!BI94)</f>
        <v/>
      </c>
      <c r="AL94" s="764" t="str">
        <f>IF(【多店舗用】記入シート3!BJ94="","",【多店舗用】記入シート3!BJ94)</f>
        <v/>
      </c>
      <c r="AM94" s="768" t="str">
        <f>IF(【多店舗用】記入シート3!BK94="","",【多店舗用】記入シート3!BK94)</f>
        <v/>
      </c>
      <c r="AN94" s="768" t="str">
        <f>IF(【多店舗用】記入シート3!BL94="","",【多店舗用】記入シート3!BL94)</f>
        <v/>
      </c>
      <c r="AO94" s="764" t="str">
        <f>IF(【多店舗用】記入シート3!BM94="","",【多店舗用】記入シート3!BM94)</f>
        <v/>
      </c>
      <c r="AP94" s="768" t="str">
        <f>IF(【多店舗用】記入シート3!BN94="","",【多店舗用】記入シート3!BN94)</f>
        <v/>
      </c>
      <c r="AQ94" s="764" t="str">
        <f>IF(【多店舗用】記入シート3!BO94="","",【多店舗用】記入シート3!BO94)</f>
        <v/>
      </c>
      <c r="AR94" s="764" t="str">
        <f>IF(【多店舗用】記入シート3!BP94="","",【多店舗用】記入シート3!BP94)</f>
        <v/>
      </c>
    </row>
    <row r="95" spans="1:44" ht="15" customHeight="1">
      <c r="A95" s="764">
        <v>87</v>
      </c>
      <c r="B95" s="764" t="str">
        <f>IF(【多店舗用】記入シート3!B95="","",DBCS(【多店舗用】記入シート3!B95))</f>
        <v/>
      </c>
      <c r="C95" s="764" t="str">
        <f>IF(【多店舗用】記入シート3!C95="","",DBCS(【多店舗用】記入シート3!C95))</f>
        <v/>
      </c>
      <c r="D95" s="764" t="str">
        <f>IF(【多店舗用】記入シート3!D95="","",ASC(【多店舗用】記入シート3!D95))</f>
        <v/>
      </c>
      <c r="E95" s="765" t="str">
        <f>IF(【多店舗用】記入シート3!E95="","",【多店舗用】記入シート3!E95)</f>
        <v/>
      </c>
      <c r="F95" s="764" t="str">
        <f>IF(【多店舗用】記入シート3!F95="","",【多店舗用】記入シート3!F95)</f>
        <v/>
      </c>
      <c r="G95" s="765" t="str">
        <f>IF(【多店舗用】記入シート3!G95="","",【多店舗用】記入シート3!G95)</f>
        <v/>
      </c>
      <c r="H95" s="764" t="str">
        <f>IF(【多店舗用】記入シート3!H95="","",SUBSTITUTE(SUBSTITUTE(SUBSTITUTE(SUBSTITUTE(SUBSTITUTE(ASC(【多店舗用】記入シート3!H95),"～","-"),"－","-"),"―","-"),"　","")," ",""))</f>
        <v/>
      </c>
      <c r="I95" s="764" t="str">
        <f>IF(B95="","",MID(T(【多店舗用】記入シート3!I95),4,LEN(T(【多店舗用】記入シート3!I95))-3)&amp;"　"&amp;SUBSTITUTE(SUBSTITUTE(SUBSTITUTE(SUBSTITUTE(T(【多店舗用】記入シート3!J95),"　","")," ",""),"―","ー"),"－","‐")&amp;"　"&amp;SUBSTITUTE(SUBSTITUTE(SUBSTITUTE(SUBSTITUTE(T(【多店舗用】記入シート3!K95),"　","")," ",""),"―","ー"),"－","‐")&amp;"　"&amp;SUBSTITUTE(SUBSTITUTE(SUBSTITUTE(SUBSTITUTE(T(【多店舗用】記入シート3!L95),"　","")," ",""),"―","ー"),"－","‐")&amp;IF(【多店舗用】記入シート3!M95="","","　"&amp;SUBSTITUTE(SUBSTITUTE(SUBSTITUTE(SUBSTITUTE(T(【多店舗用】記入シート3!M95),"　","")," ",""),"―","ー"),"－","‐")))</f>
        <v/>
      </c>
      <c r="J95" s="764" t="str">
        <f>IF(B95="","",ASC(【多店舗用】記入シート3!N95)&amp;" "&amp;ASC(SUBSTITUTE(SUBSTITUTE(SUBSTITUTE(SUBSTITUTE(SUBSTITUTE(【多店舗用】記入シート3!O95,"　","")," ",""),"ヴ","ウﾞ"),"・",""),"－","‐"))&amp;" "&amp;ASC(SUBSTITUTE(SUBSTITUTE(SUBSTITUTE(SUBSTITUTE(SUBSTITUTE(【多店舗用】記入シート3!P95,"　","")," ",""),"ヴ","ウﾞ"),"・",""),"－","‐"))&amp;IF(【多店舗用】記入シート3!Q95="",""," "&amp;ASC(SUBSTITUTE(SUBSTITUTE(SUBSTITUTE(SUBSTITUTE(SUBSTITUTE(【多店舗用】記入シート3!Q95,"　","")," ",""),"ヴ","ウﾞ"),"・",""),"－","‐"))))</f>
        <v/>
      </c>
      <c r="K95" s="764" t="str">
        <f>IF(【多店舗用】記入シート3!R95="","",【多店舗用】記入シート3!R95)</f>
        <v/>
      </c>
      <c r="L95" s="764" t="str">
        <f>IF(【多店舗用】記入シート3!S95="","",SUBSTITUTE(SUBSTITUTE(SUBSTITUTE(SUBSTITUTE(SUBSTITUTE(ASC(【多店舗用】記入シート3!S95),"～","-"),"－","-"),"―","-"),"　","")," ",""))</f>
        <v/>
      </c>
      <c r="M95" s="764" t="str">
        <f>IF(【多店舗用】記入シート3!T95="","",ASC(【多店舗用】記入シート3!T95))</f>
        <v/>
      </c>
      <c r="N95" s="764" t="str">
        <f>IF(B95="","",RIGHT("00"&amp;【多店舗用】記入シート3!U95,2)&amp;【多店舗用】記入シート3!V95&amp;RIGHT("00"&amp;【多店舗用】記入シート3!W95,2)&amp;【多店舗用】記入シート3!X95&amp;RIGHT("00"&amp;【多店舗用】記入シート3!Y95,2)&amp;【多店舗用】記入シート3!Z95&amp;RIGHT("00"&amp;【多店舗用】記入シート3!AA95,2))</f>
        <v/>
      </c>
      <c r="O95" s="764" t="str">
        <f>IF(B95="","",IF(【多店舗用】記入シート3!AB95="●",【多店舗用】記入シート3!AB$8,"")&amp;IF(【多店舗用】記入シート3!AC95="●",【多店舗用】記入シート3!AC$8,"")&amp;IF(【多店舗用】記入シート3!AD95="●",【多店舗用】記入シート3!AD$8,"")&amp;IF(【多店舗用】記入シート3!AE95="●",【多店舗用】記入シート3!AE$8,"")&amp;IF(【多店舗用】記入シート3!AF95="●",【多店舗用】記入シート3!AF$8,"")&amp;IF(【多店舗用】記入シート3!AG95="●",【多店舗用】記入シート3!AG$8,"")&amp;IF(【多店舗用】記入シート3!AH95="●",【多店舗用】記入シート3!AH$8,"")&amp;IF(【多店舗用】記入シート3!AI95="●",【多店舗用】記入シート3!AI$8,""))</f>
        <v/>
      </c>
      <c r="P95" s="764" t="str">
        <f>IF(【多店舗用】記入シート3!AJ95="","",【多店舗用】記入シート3!AJ95)</f>
        <v/>
      </c>
      <c r="Q95" s="764" t="str">
        <f>IF(【多店舗用】記入シート3!AK95="","",【多店舗用】記入シート3!AK95)</f>
        <v/>
      </c>
      <c r="R95" s="766" t="str">
        <f>IF(【多店舗用】記入シート3!AL95="","",【多店舗用】記入シート3!AL95)</f>
        <v/>
      </c>
      <c r="S95" s="766" t="str">
        <f>IF(【多店舗用】記入シート3!AM95="","",【多店舗用】記入シート3!AM95)</f>
        <v/>
      </c>
      <c r="T95" s="766" t="str">
        <f>IF(【多店舗用】記入シート3!AN95="","",【多店舗用】記入シート3!AN95)</f>
        <v/>
      </c>
      <c r="U95" s="766" t="str">
        <f>IF(【多店舗用】記入シート3!AO95="","",【多店舗用】記入シート3!AO95)</f>
        <v/>
      </c>
      <c r="V95" s="764" t="str">
        <f>IF(【多店舗用】記入シート3!AP95="","",【多店舗用】記入シート3!AP95)</f>
        <v/>
      </c>
      <c r="W95" s="764" t="str">
        <f>IF(【多店舗用】記入シート3!AQ95="","",【多店舗用】記入シート3!AQ95)</f>
        <v/>
      </c>
      <c r="X95" s="764" t="str">
        <f>IF(【多店舗用】記入シート3!AR95="","",【多店舗用】記入シート3!AR95)</f>
        <v/>
      </c>
      <c r="Y95" s="764" t="str">
        <f>IF(【多店舗用】記入シート3!AS95="","",【多店舗用】記入シート3!AS95)</f>
        <v/>
      </c>
      <c r="Z95" s="767" t="str">
        <f>IF(【多店舗用】記入シート3!AT95="","",【多店舗用】記入シート3!AT95)</f>
        <v/>
      </c>
      <c r="AA95" s="767" t="str">
        <f>IF(【多店舗用】記入シート3!AU95="","",【多店舗用】記入シート3!AU95)</f>
        <v/>
      </c>
      <c r="AB95" s="764" t="str">
        <f>IF(B95="","",T(SUBSTITUTE(SUBSTITUTE(【多店舗用】記入シート3!AV95,"　","")," ",""))&amp;"　"&amp;T(SUBSTITUTE(SUBSTITUTE(【多店舗用】記入シート3!AW95,"　","")," ","")))</f>
        <v/>
      </c>
      <c r="AC95" s="764" t="str">
        <f>IF(B95="","",ASC(SUBSTITUTE(SUBSTITUTE(SUBSTITUTE(SUBSTITUTE(【多店舗用】記入シート3!AX95,"　","")," ",""),"ヴ","ウﾞ"),"・",""))&amp;" "&amp;ASC(SUBSTITUTE(SUBSTITUTE(SUBSTITUTE(SUBSTITUTE(【多店舗用】記入シート3!AY95,"　","")," ",""),"ヴ","ウﾞ"),"・","")))</f>
        <v/>
      </c>
      <c r="AD95" s="764" t="str">
        <f>IF(【多店舗用】記入シート3!AZ95="","",【多店舗用】記入シート3!AZ95)</f>
        <v/>
      </c>
      <c r="AE95" s="764" t="str">
        <f>IF(【多店舗用】記入シート3!BA95="","",【多店舗用】記入シート3!BA95)</f>
        <v/>
      </c>
      <c r="AF95" s="764" t="str">
        <f>IF(B95="","",T(SUBSTITUTE(SUBSTITUTE(【多店舗用】記入シート3!BB95,"　","")," ",""))&amp;"　"&amp;T(SUBSTITUTE(SUBSTITUTE(【多店舗用】記入シート3!BC95,"　","")," ","")))</f>
        <v/>
      </c>
      <c r="AG95" s="764" t="str">
        <f>IF(B95="","",ASC(SUBSTITUTE(SUBSTITUTE(SUBSTITUTE(SUBSTITUTE(【多店舗用】記入シート3!BD95,"　","")," ",""),"ヴ","ウﾞ"),"・",""))&amp;" "&amp;ASC(SUBSTITUTE(SUBSTITUTE(SUBSTITUTE(SUBSTITUTE(【多店舗用】記入シート3!BE95,"　","")," ",""),"ヴ","ウﾞ"),"・","")))</f>
        <v/>
      </c>
      <c r="AH95" s="764" t="str">
        <f>IF(【多店舗用】記入シート3!BF95="","",【多店舗用】記入シート3!BF95)</f>
        <v/>
      </c>
      <c r="AI95" s="764" t="str">
        <f>IF(【多店舗用】記入シート3!BG95="","",【多店舗用】記入シート3!BG95)</f>
        <v/>
      </c>
      <c r="AJ95" s="764" t="str">
        <f>IF(【多店舗用】記入シート3!BH95="","",【多店舗用】記入シート3!BH95)</f>
        <v/>
      </c>
      <c r="AK95" s="764" t="str">
        <f>IF(【多店舗用】記入シート3!BI95="","",【多店舗用】記入シート3!BI95)</f>
        <v/>
      </c>
      <c r="AL95" s="764" t="str">
        <f>IF(【多店舗用】記入シート3!BJ95="","",【多店舗用】記入シート3!BJ95)</f>
        <v/>
      </c>
      <c r="AM95" s="768" t="str">
        <f>IF(【多店舗用】記入シート3!BK95="","",【多店舗用】記入シート3!BK95)</f>
        <v/>
      </c>
      <c r="AN95" s="768" t="str">
        <f>IF(【多店舗用】記入シート3!BL95="","",【多店舗用】記入シート3!BL95)</f>
        <v/>
      </c>
      <c r="AO95" s="764" t="str">
        <f>IF(【多店舗用】記入シート3!BM95="","",【多店舗用】記入シート3!BM95)</f>
        <v/>
      </c>
      <c r="AP95" s="768" t="str">
        <f>IF(【多店舗用】記入シート3!BN95="","",【多店舗用】記入シート3!BN95)</f>
        <v/>
      </c>
      <c r="AQ95" s="764" t="str">
        <f>IF(【多店舗用】記入シート3!BO95="","",【多店舗用】記入シート3!BO95)</f>
        <v/>
      </c>
      <c r="AR95" s="764" t="str">
        <f>IF(【多店舗用】記入シート3!BP95="","",【多店舗用】記入シート3!BP95)</f>
        <v/>
      </c>
    </row>
    <row r="96" spans="1:44" ht="15" customHeight="1">
      <c r="A96" s="764">
        <v>88</v>
      </c>
      <c r="B96" s="764" t="str">
        <f>IF(【多店舗用】記入シート3!B96="","",DBCS(【多店舗用】記入シート3!B96))</f>
        <v/>
      </c>
      <c r="C96" s="764" t="str">
        <f>IF(【多店舗用】記入シート3!C96="","",DBCS(【多店舗用】記入シート3!C96))</f>
        <v/>
      </c>
      <c r="D96" s="764" t="str">
        <f>IF(【多店舗用】記入シート3!D96="","",ASC(【多店舗用】記入シート3!D96))</f>
        <v/>
      </c>
      <c r="E96" s="765" t="str">
        <f>IF(【多店舗用】記入シート3!E96="","",【多店舗用】記入シート3!E96)</f>
        <v/>
      </c>
      <c r="F96" s="764" t="str">
        <f>IF(【多店舗用】記入シート3!F96="","",【多店舗用】記入シート3!F96)</f>
        <v/>
      </c>
      <c r="G96" s="765" t="str">
        <f>IF(【多店舗用】記入シート3!G96="","",【多店舗用】記入シート3!G96)</f>
        <v/>
      </c>
      <c r="H96" s="764" t="str">
        <f>IF(【多店舗用】記入シート3!H96="","",SUBSTITUTE(SUBSTITUTE(SUBSTITUTE(SUBSTITUTE(SUBSTITUTE(ASC(【多店舗用】記入シート3!H96),"～","-"),"－","-"),"―","-"),"　","")," ",""))</f>
        <v/>
      </c>
      <c r="I96" s="764" t="str">
        <f>IF(B96="","",MID(T(【多店舗用】記入シート3!I96),4,LEN(T(【多店舗用】記入シート3!I96))-3)&amp;"　"&amp;SUBSTITUTE(SUBSTITUTE(SUBSTITUTE(SUBSTITUTE(T(【多店舗用】記入シート3!J96),"　","")," ",""),"―","ー"),"－","‐")&amp;"　"&amp;SUBSTITUTE(SUBSTITUTE(SUBSTITUTE(SUBSTITUTE(T(【多店舗用】記入シート3!K96),"　","")," ",""),"―","ー"),"－","‐")&amp;"　"&amp;SUBSTITUTE(SUBSTITUTE(SUBSTITUTE(SUBSTITUTE(T(【多店舗用】記入シート3!L96),"　","")," ",""),"―","ー"),"－","‐")&amp;IF(【多店舗用】記入シート3!M96="","","　"&amp;SUBSTITUTE(SUBSTITUTE(SUBSTITUTE(SUBSTITUTE(T(【多店舗用】記入シート3!M96),"　","")," ",""),"―","ー"),"－","‐")))</f>
        <v/>
      </c>
      <c r="J96" s="764" t="str">
        <f>IF(B96="","",ASC(【多店舗用】記入シート3!N96)&amp;" "&amp;ASC(SUBSTITUTE(SUBSTITUTE(SUBSTITUTE(SUBSTITUTE(SUBSTITUTE(【多店舗用】記入シート3!O96,"　","")," ",""),"ヴ","ウﾞ"),"・",""),"－","‐"))&amp;" "&amp;ASC(SUBSTITUTE(SUBSTITUTE(SUBSTITUTE(SUBSTITUTE(SUBSTITUTE(【多店舗用】記入シート3!P96,"　","")," ",""),"ヴ","ウﾞ"),"・",""),"－","‐"))&amp;IF(【多店舗用】記入シート3!Q96="",""," "&amp;ASC(SUBSTITUTE(SUBSTITUTE(SUBSTITUTE(SUBSTITUTE(SUBSTITUTE(【多店舗用】記入シート3!Q96,"　","")," ",""),"ヴ","ウﾞ"),"・",""),"－","‐"))))</f>
        <v/>
      </c>
      <c r="K96" s="764" t="str">
        <f>IF(【多店舗用】記入シート3!R96="","",【多店舗用】記入シート3!R96)</f>
        <v/>
      </c>
      <c r="L96" s="764" t="str">
        <f>IF(【多店舗用】記入シート3!S96="","",SUBSTITUTE(SUBSTITUTE(SUBSTITUTE(SUBSTITUTE(SUBSTITUTE(ASC(【多店舗用】記入シート3!S96),"～","-"),"－","-"),"―","-"),"　","")," ",""))</f>
        <v/>
      </c>
      <c r="M96" s="764" t="str">
        <f>IF(【多店舗用】記入シート3!T96="","",ASC(【多店舗用】記入シート3!T96))</f>
        <v/>
      </c>
      <c r="N96" s="764" t="str">
        <f>IF(B96="","",RIGHT("00"&amp;【多店舗用】記入シート3!U96,2)&amp;【多店舗用】記入シート3!V96&amp;RIGHT("00"&amp;【多店舗用】記入シート3!W96,2)&amp;【多店舗用】記入シート3!X96&amp;RIGHT("00"&amp;【多店舗用】記入シート3!Y96,2)&amp;【多店舗用】記入シート3!Z96&amp;RIGHT("00"&amp;【多店舗用】記入シート3!AA96,2))</f>
        <v/>
      </c>
      <c r="O96" s="764" t="str">
        <f>IF(B96="","",IF(【多店舗用】記入シート3!AB96="●",【多店舗用】記入シート3!AB$8,"")&amp;IF(【多店舗用】記入シート3!AC96="●",【多店舗用】記入シート3!AC$8,"")&amp;IF(【多店舗用】記入シート3!AD96="●",【多店舗用】記入シート3!AD$8,"")&amp;IF(【多店舗用】記入シート3!AE96="●",【多店舗用】記入シート3!AE$8,"")&amp;IF(【多店舗用】記入シート3!AF96="●",【多店舗用】記入シート3!AF$8,"")&amp;IF(【多店舗用】記入シート3!AG96="●",【多店舗用】記入シート3!AG$8,"")&amp;IF(【多店舗用】記入シート3!AH96="●",【多店舗用】記入シート3!AH$8,"")&amp;IF(【多店舗用】記入シート3!AI96="●",【多店舗用】記入シート3!AI$8,""))</f>
        <v/>
      </c>
      <c r="P96" s="764" t="str">
        <f>IF(【多店舗用】記入シート3!AJ96="","",【多店舗用】記入シート3!AJ96)</f>
        <v/>
      </c>
      <c r="Q96" s="764" t="str">
        <f>IF(【多店舗用】記入シート3!AK96="","",【多店舗用】記入シート3!AK96)</f>
        <v/>
      </c>
      <c r="R96" s="766" t="str">
        <f>IF(【多店舗用】記入シート3!AL96="","",【多店舗用】記入シート3!AL96)</f>
        <v/>
      </c>
      <c r="S96" s="766" t="str">
        <f>IF(【多店舗用】記入シート3!AM96="","",【多店舗用】記入シート3!AM96)</f>
        <v/>
      </c>
      <c r="T96" s="766" t="str">
        <f>IF(【多店舗用】記入シート3!AN96="","",【多店舗用】記入シート3!AN96)</f>
        <v/>
      </c>
      <c r="U96" s="766" t="str">
        <f>IF(【多店舗用】記入シート3!AO96="","",【多店舗用】記入シート3!AO96)</f>
        <v/>
      </c>
      <c r="V96" s="764" t="str">
        <f>IF(【多店舗用】記入シート3!AP96="","",【多店舗用】記入シート3!AP96)</f>
        <v/>
      </c>
      <c r="W96" s="764" t="str">
        <f>IF(【多店舗用】記入シート3!AQ96="","",【多店舗用】記入シート3!AQ96)</f>
        <v/>
      </c>
      <c r="X96" s="764" t="str">
        <f>IF(【多店舗用】記入シート3!AR96="","",【多店舗用】記入シート3!AR96)</f>
        <v/>
      </c>
      <c r="Y96" s="764" t="str">
        <f>IF(【多店舗用】記入シート3!AS96="","",【多店舗用】記入シート3!AS96)</f>
        <v/>
      </c>
      <c r="Z96" s="767" t="str">
        <f>IF(【多店舗用】記入シート3!AT96="","",【多店舗用】記入シート3!AT96)</f>
        <v/>
      </c>
      <c r="AA96" s="767" t="str">
        <f>IF(【多店舗用】記入シート3!AU96="","",【多店舗用】記入シート3!AU96)</f>
        <v/>
      </c>
      <c r="AB96" s="764" t="str">
        <f>IF(B96="","",T(SUBSTITUTE(SUBSTITUTE(【多店舗用】記入シート3!AV96,"　","")," ",""))&amp;"　"&amp;T(SUBSTITUTE(SUBSTITUTE(【多店舗用】記入シート3!AW96,"　","")," ","")))</f>
        <v/>
      </c>
      <c r="AC96" s="764" t="str">
        <f>IF(B96="","",ASC(SUBSTITUTE(SUBSTITUTE(SUBSTITUTE(SUBSTITUTE(【多店舗用】記入シート3!AX96,"　","")," ",""),"ヴ","ウﾞ"),"・",""))&amp;" "&amp;ASC(SUBSTITUTE(SUBSTITUTE(SUBSTITUTE(SUBSTITUTE(【多店舗用】記入シート3!AY96,"　","")," ",""),"ヴ","ウﾞ"),"・","")))</f>
        <v/>
      </c>
      <c r="AD96" s="764" t="str">
        <f>IF(【多店舗用】記入シート3!AZ96="","",【多店舗用】記入シート3!AZ96)</f>
        <v/>
      </c>
      <c r="AE96" s="764" t="str">
        <f>IF(【多店舗用】記入シート3!BA96="","",【多店舗用】記入シート3!BA96)</f>
        <v/>
      </c>
      <c r="AF96" s="764" t="str">
        <f>IF(B96="","",T(SUBSTITUTE(SUBSTITUTE(【多店舗用】記入シート3!BB96,"　","")," ",""))&amp;"　"&amp;T(SUBSTITUTE(SUBSTITUTE(【多店舗用】記入シート3!BC96,"　","")," ","")))</f>
        <v/>
      </c>
      <c r="AG96" s="764" t="str">
        <f>IF(B96="","",ASC(SUBSTITUTE(SUBSTITUTE(SUBSTITUTE(SUBSTITUTE(【多店舗用】記入シート3!BD96,"　","")," ",""),"ヴ","ウﾞ"),"・",""))&amp;" "&amp;ASC(SUBSTITUTE(SUBSTITUTE(SUBSTITUTE(SUBSTITUTE(【多店舗用】記入シート3!BE96,"　","")," ",""),"ヴ","ウﾞ"),"・","")))</f>
        <v/>
      </c>
      <c r="AH96" s="764" t="str">
        <f>IF(【多店舗用】記入シート3!BF96="","",【多店舗用】記入シート3!BF96)</f>
        <v/>
      </c>
      <c r="AI96" s="764" t="str">
        <f>IF(【多店舗用】記入シート3!BG96="","",【多店舗用】記入シート3!BG96)</f>
        <v/>
      </c>
      <c r="AJ96" s="764" t="str">
        <f>IF(【多店舗用】記入シート3!BH96="","",【多店舗用】記入シート3!BH96)</f>
        <v/>
      </c>
      <c r="AK96" s="764" t="str">
        <f>IF(【多店舗用】記入シート3!BI96="","",【多店舗用】記入シート3!BI96)</f>
        <v/>
      </c>
      <c r="AL96" s="764" t="str">
        <f>IF(【多店舗用】記入シート3!BJ96="","",【多店舗用】記入シート3!BJ96)</f>
        <v/>
      </c>
      <c r="AM96" s="768" t="str">
        <f>IF(【多店舗用】記入シート3!BK96="","",【多店舗用】記入シート3!BK96)</f>
        <v/>
      </c>
      <c r="AN96" s="768" t="str">
        <f>IF(【多店舗用】記入シート3!BL96="","",【多店舗用】記入シート3!BL96)</f>
        <v/>
      </c>
      <c r="AO96" s="764" t="str">
        <f>IF(【多店舗用】記入シート3!BM96="","",【多店舗用】記入シート3!BM96)</f>
        <v/>
      </c>
      <c r="AP96" s="768" t="str">
        <f>IF(【多店舗用】記入シート3!BN96="","",【多店舗用】記入シート3!BN96)</f>
        <v/>
      </c>
      <c r="AQ96" s="764" t="str">
        <f>IF(【多店舗用】記入シート3!BO96="","",【多店舗用】記入シート3!BO96)</f>
        <v/>
      </c>
      <c r="AR96" s="764" t="str">
        <f>IF(【多店舗用】記入シート3!BP96="","",【多店舗用】記入シート3!BP96)</f>
        <v/>
      </c>
    </row>
    <row r="97" spans="1:44" ht="15" customHeight="1">
      <c r="A97" s="764">
        <v>89</v>
      </c>
      <c r="B97" s="764" t="str">
        <f>IF(【多店舗用】記入シート3!B97="","",DBCS(【多店舗用】記入シート3!B97))</f>
        <v/>
      </c>
      <c r="C97" s="764" t="str">
        <f>IF(【多店舗用】記入シート3!C97="","",DBCS(【多店舗用】記入シート3!C97))</f>
        <v/>
      </c>
      <c r="D97" s="764" t="str">
        <f>IF(【多店舗用】記入シート3!D97="","",ASC(【多店舗用】記入シート3!D97))</f>
        <v/>
      </c>
      <c r="E97" s="765" t="str">
        <f>IF(【多店舗用】記入シート3!E97="","",【多店舗用】記入シート3!E97)</f>
        <v/>
      </c>
      <c r="F97" s="764" t="str">
        <f>IF(【多店舗用】記入シート3!F97="","",【多店舗用】記入シート3!F97)</f>
        <v/>
      </c>
      <c r="G97" s="765" t="str">
        <f>IF(【多店舗用】記入シート3!G97="","",【多店舗用】記入シート3!G97)</f>
        <v/>
      </c>
      <c r="H97" s="764" t="str">
        <f>IF(【多店舗用】記入シート3!H97="","",SUBSTITUTE(SUBSTITUTE(SUBSTITUTE(SUBSTITUTE(SUBSTITUTE(ASC(【多店舗用】記入シート3!H97),"～","-"),"－","-"),"―","-"),"　","")," ",""))</f>
        <v/>
      </c>
      <c r="I97" s="764" t="str">
        <f>IF(B97="","",MID(T(【多店舗用】記入シート3!I97),4,LEN(T(【多店舗用】記入シート3!I97))-3)&amp;"　"&amp;SUBSTITUTE(SUBSTITUTE(SUBSTITUTE(SUBSTITUTE(T(【多店舗用】記入シート3!J97),"　","")," ",""),"―","ー"),"－","‐")&amp;"　"&amp;SUBSTITUTE(SUBSTITUTE(SUBSTITUTE(SUBSTITUTE(T(【多店舗用】記入シート3!K97),"　","")," ",""),"―","ー"),"－","‐")&amp;"　"&amp;SUBSTITUTE(SUBSTITUTE(SUBSTITUTE(SUBSTITUTE(T(【多店舗用】記入シート3!L97),"　","")," ",""),"―","ー"),"－","‐")&amp;IF(【多店舗用】記入シート3!M97="","","　"&amp;SUBSTITUTE(SUBSTITUTE(SUBSTITUTE(SUBSTITUTE(T(【多店舗用】記入シート3!M97),"　","")," ",""),"―","ー"),"－","‐")))</f>
        <v/>
      </c>
      <c r="J97" s="764" t="str">
        <f>IF(B97="","",ASC(【多店舗用】記入シート3!N97)&amp;" "&amp;ASC(SUBSTITUTE(SUBSTITUTE(SUBSTITUTE(SUBSTITUTE(SUBSTITUTE(【多店舗用】記入シート3!O97,"　","")," ",""),"ヴ","ウﾞ"),"・",""),"－","‐"))&amp;" "&amp;ASC(SUBSTITUTE(SUBSTITUTE(SUBSTITUTE(SUBSTITUTE(SUBSTITUTE(【多店舗用】記入シート3!P97,"　","")," ",""),"ヴ","ウﾞ"),"・",""),"－","‐"))&amp;IF(【多店舗用】記入シート3!Q97="",""," "&amp;ASC(SUBSTITUTE(SUBSTITUTE(SUBSTITUTE(SUBSTITUTE(SUBSTITUTE(【多店舗用】記入シート3!Q97,"　","")," ",""),"ヴ","ウﾞ"),"・",""),"－","‐"))))</f>
        <v/>
      </c>
      <c r="K97" s="764" t="str">
        <f>IF(【多店舗用】記入シート3!R97="","",【多店舗用】記入シート3!R97)</f>
        <v/>
      </c>
      <c r="L97" s="764" t="str">
        <f>IF(【多店舗用】記入シート3!S97="","",SUBSTITUTE(SUBSTITUTE(SUBSTITUTE(SUBSTITUTE(SUBSTITUTE(ASC(【多店舗用】記入シート3!S97),"～","-"),"－","-"),"―","-"),"　","")," ",""))</f>
        <v/>
      </c>
      <c r="M97" s="764" t="str">
        <f>IF(【多店舗用】記入シート3!T97="","",ASC(【多店舗用】記入シート3!T97))</f>
        <v/>
      </c>
      <c r="N97" s="764" t="str">
        <f>IF(B97="","",RIGHT("00"&amp;【多店舗用】記入シート3!U97,2)&amp;【多店舗用】記入シート3!V97&amp;RIGHT("00"&amp;【多店舗用】記入シート3!W97,2)&amp;【多店舗用】記入シート3!X97&amp;RIGHT("00"&amp;【多店舗用】記入シート3!Y97,2)&amp;【多店舗用】記入シート3!Z97&amp;RIGHT("00"&amp;【多店舗用】記入シート3!AA97,2))</f>
        <v/>
      </c>
      <c r="O97" s="764" t="str">
        <f>IF(B97="","",IF(【多店舗用】記入シート3!AB97="●",【多店舗用】記入シート3!AB$8,"")&amp;IF(【多店舗用】記入シート3!AC97="●",【多店舗用】記入シート3!AC$8,"")&amp;IF(【多店舗用】記入シート3!AD97="●",【多店舗用】記入シート3!AD$8,"")&amp;IF(【多店舗用】記入シート3!AE97="●",【多店舗用】記入シート3!AE$8,"")&amp;IF(【多店舗用】記入シート3!AF97="●",【多店舗用】記入シート3!AF$8,"")&amp;IF(【多店舗用】記入シート3!AG97="●",【多店舗用】記入シート3!AG$8,"")&amp;IF(【多店舗用】記入シート3!AH97="●",【多店舗用】記入シート3!AH$8,"")&amp;IF(【多店舗用】記入シート3!AI97="●",【多店舗用】記入シート3!AI$8,""))</f>
        <v/>
      </c>
      <c r="P97" s="764" t="str">
        <f>IF(【多店舗用】記入シート3!AJ97="","",【多店舗用】記入シート3!AJ97)</f>
        <v/>
      </c>
      <c r="Q97" s="764" t="str">
        <f>IF(【多店舗用】記入シート3!AK97="","",【多店舗用】記入シート3!AK97)</f>
        <v/>
      </c>
      <c r="R97" s="766" t="str">
        <f>IF(【多店舗用】記入シート3!AL97="","",【多店舗用】記入シート3!AL97)</f>
        <v/>
      </c>
      <c r="S97" s="766" t="str">
        <f>IF(【多店舗用】記入シート3!AM97="","",【多店舗用】記入シート3!AM97)</f>
        <v/>
      </c>
      <c r="T97" s="766" t="str">
        <f>IF(【多店舗用】記入シート3!AN97="","",【多店舗用】記入シート3!AN97)</f>
        <v/>
      </c>
      <c r="U97" s="766" t="str">
        <f>IF(【多店舗用】記入シート3!AO97="","",【多店舗用】記入シート3!AO97)</f>
        <v/>
      </c>
      <c r="V97" s="764" t="str">
        <f>IF(【多店舗用】記入シート3!AP97="","",【多店舗用】記入シート3!AP97)</f>
        <v/>
      </c>
      <c r="W97" s="764" t="str">
        <f>IF(【多店舗用】記入シート3!AQ97="","",【多店舗用】記入シート3!AQ97)</f>
        <v/>
      </c>
      <c r="X97" s="764" t="str">
        <f>IF(【多店舗用】記入シート3!AR97="","",【多店舗用】記入シート3!AR97)</f>
        <v/>
      </c>
      <c r="Y97" s="764" t="str">
        <f>IF(【多店舗用】記入シート3!AS97="","",【多店舗用】記入シート3!AS97)</f>
        <v/>
      </c>
      <c r="Z97" s="767" t="str">
        <f>IF(【多店舗用】記入シート3!AT97="","",【多店舗用】記入シート3!AT97)</f>
        <v/>
      </c>
      <c r="AA97" s="767" t="str">
        <f>IF(【多店舗用】記入シート3!AU97="","",【多店舗用】記入シート3!AU97)</f>
        <v/>
      </c>
      <c r="AB97" s="764" t="str">
        <f>IF(B97="","",T(SUBSTITUTE(SUBSTITUTE(【多店舗用】記入シート3!AV97,"　","")," ",""))&amp;"　"&amp;T(SUBSTITUTE(SUBSTITUTE(【多店舗用】記入シート3!AW97,"　","")," ","")))</f>
        <v/>
      </c>
      <c r="AC97" s="764" t="str">
        <f>IF(B97="","",ASC(SUBSTITUTE(SUBSTITUTE(SUBSTITUTE(SUBSTITUTE(【多店舗用】記入シート3!AX97,"　","")," ",""),"ヴ","ウﾞ"),"・",""))&amp;" "&amp;ASC(SUBSTITUTE(SUBSTITUTE(SUBSTITUTE(SUBSTITUTE(【多店舗用】記入シート3!AY97,"　","")," ",""),"ヴ","ウﾞ"),"・","")))</f>
        <v/>
      </c>
      <c r="AD97" s="764" t="str">
        <f>IF(【多店舗用】記入シート3!AZ97="","",【多店舗用】記入シート3!AZ97)</f>
        <v/>
      </c>
      <c r="AE97" s="764" t="str">
        <f>IF(【多店舗用】記入シート3!BA97="","",【多店舗用】記入シート3!BA97)</f>
        <v/>
      </c>
      <c r="AF97" s="764" t="str">
        <f>IF(B97="","",T(SUBSTITUTE(SUBSTITUTE(【多店舗用】記入シート3!BB97,"　","")," ",""))&amp;"　"&amp;T(SUBSTITUTE(SUBSTITUTE(【多店舗用】記入シート3!BC97,"　","")," ","")))</f>
        <v/>
      </c>
      <c r="AG97" s="764" t="str">
        <f>IF(B97="","",ASC(SUBSTITUTE(SUBSTITUTE(SUBSTITUTE(SUBSTITUTE(【多店舗用】記入シート3!BD97,"　","")," ",""),"ヴ","ウﾞ"),"・",""))&amp;" "&amp;ASC(SUBSTITUTE(SUBSTITUTE(SUBSTITUTE(SUBSTITUTE(【多店舗用】記入シート3!BE97,"　","")," ",""),"ヴ","ウﾞ"),"・","")))</f>
        <v/>
      </c>
      <c r="AH97" s="764" t="str">
        <f>IF(【多店舗用】記入シート3!BF97="","",【多店舗用】記入シート3!BF97)</f>
        <v/>
      </c>
      <c r="AI97" s="764" t="str">
        <f>IF(【多店舗用】記入シート3!BG97="","",【多店舗用】記入シート3!BG97)</f>
        <v/>
      </c>
      <c r="AJ97" s="764" t="str">
        <f>IF(【多店舗用】記入シート3!BH97="","",【多店舗用】記入シート3!BH97)</f>
        <v/>
      </c>
      <c r="AK97" s="764" t="str">
        <f>IF(【多店舗用】記入シート3!BI97="","",【多店舗用】記入シート3!BI97)</f>
        <v/>
      </c>
      <c r="AL97" s="764" t="str">
        <f>IF(【多店舗用】記入シート3!BJ97="","",【多店舗用】記入シート3!BJ97)</f>
        <v/>
      </c>
      <c r="AM97" s="768" t="str">
        <f>IF(【多店舗用】記入シート3!BK97="","",【多店舗用】記入シート3!BK97)</f>
        <v/>
      </c>
      <c r="AN97" s="768" t="str">
        <f>IF(【多店舗用】記入シート3!BL97="","",【多店舗用】記入シート3!BL97)</f>
        <v/>
      </c>
      <c r="AO97" s="764" t="str">
        <f>IF(【多店舗用】記入シート3!BM97="","",【多店舗用】記入シート3!BM97)</f>
        <v/>
      </c>
      <c r="AP97" s="768" t="str">
        <f>IF(【多店舗用】記入シート3!BN97="","",【多店舗用】記入シート3!BN97)</f>
        <v/>
      </c>
      <c r="AQ97" s="764" t="str">
        <f>IF(【多店舗用】記入シート3!BO97="","",【多店舗用】記入シート3!BO97)</f>
        <v/>
      </c>
      <c r="AR97" s="764" t="str">
        <f>IF(【多店舗用】記入シート3!BP97="","",【多店舗用】記入シート3!BP97)</f>
        <v/>
      </c>
    </row>
    <row r="98" spans="1:44" ht="15" customHeight="1">
      <c r="A98" s="764">
        <v>90</v>
      </c>
      <c r="B98" s="764" t="str">
        <f>IF(【多店舗用】記入シート3!B98="","",DBCS(【多店舗用】記入シート3!B98))</f>
        <v/>
      </c>
      <c r="C98" s="764" t="str">
        <f>IF(【多店舗用】記入シート3!C98="","",DBCS(【多店舗用】記入シート3!C98))</f>
        <v/>
      </c>
      <c r="D98" s="764" t="str">
        <f>IF(【多店舗用】記入シート3!D98="","",ASC(【多店舗用】記入シート3!D98))</f>
        <v/>
      </c>
      <c r="E98" s="765" t="str">
        <f>IF(【多店舗用】記入シート3!E98="","",【多店舗用】記入シート3!E98)</f>
        <v/>
      </c>
      <c r="F98" s="764" t="str">
        <f>IF(【多店舗用】記入シート3!F98="","",【多店舗用】記入シート3!F98)</f>
        <v/>
      </c>
      <c r="G98" s="765" t="str">
        <f>IF(【多店舗用】記入シート3!G98="","",【多店舗用】記入シート3!G98)</f>
        <v/>
      </c>
      <c r="H98" s="764" t="str">
        <f>IF(【多店舗用】記入シート3!H98="","",SUBSTITUTE(SUBSTITUTE(SUBSTITUTE(SUBSTITUTE(SUBSTITUTE(ASC(【多店舗用】記入シート3!H98),"～","-"),"－","-"),"―","-"),"　","")," ",""))</f>
        <v/>
      </c>
      <c r="I98" s="764" t="str">
        <f>IF(B98="","",MID(T(【多店舗用】記入シート3!I98),4,LEN(T(【多店舗用】記入シート3!I98))-3)&amp;"　"&amp;SUBSTITUTE(SUBSTITUTE(SUBSTITUTE(SUBSTITUTE(T(【多店舗用】記入シート3!J98),"　","")," ",""),"―","ー"),"－","‐")&amp;"　"&amp;SUBSTITUTE(SUBSTITUTE(SUBSTITUTE(SUBSTITUTE(T(【多店舗用】記入シート3!K98),"　","")," ",""),"―","ー"),"－","‐")&amp;"　"&amp;SUBSTITUTE(SUBSTITUTE(SUBSTITUTE(SUBSTITUTE(T(【多店舗用】記入シート3!L98),"　","")," ",""),"―","ー"),"－","‐")&amp;IF(【多店舗用】記入シート3!M98="","","　"&amp;SUBSTITUTE(SUBSTITUTE(SUBSTITUTE(SUBSTITUTE(T(【多店舗用】記入シート3!M98),"　","")," ",""),"―","ー"),"－","‐")))</f>
        <v/>
      </c>
      <c r="J98" s="764" t="str">
        <f>IF(B98="","",ASC(【多店舗用】記入シート3!N98)&amp;" "&amp;ASC(SUBSTITUTE(SUBSTITUTE(SUBSTITUTE(SUBSTITUTE(SUBSTITUTE(【多店舗用】記入シート3!O98,"　","")," ",""),"ヴ","ウﾞ"),"・",""),"－","‐"))&amp;" "&amp;ASC(SUBSTITUTE(SUBSTITUTE(SUBSTITUTE(SUBSTITUTE(SUBSTITUTE(【多店舗用】記入シート3!P98,"　","")," ",""),"ヴ","ウﾞ"),"・",""),"－","‐"))&amp;IF(【多店舗用】記入シート3!Q98="",""," "&amp;ASC(SUBSTITUTE(SUBSTITUTE(SUBSTITUTE(SUBSTITUTE(SUBSTITUTE(【多店舗用】記入シート3!Q98,"　","")," ",""),"ヴ","ウﾞ"),"・",""),"－","‐"))))</f>
        <v/>
      </c>
      <c r="K98" s="764" t="str">
        <f>IF(【多店舗用】記入シート3!R98="","",【多店舗用】記入シート3!R98)</f>
        <v/>
      </c>
      <c r="L98" s="764" t="str">
        <f>IF(【多店舗用】記入シート3!S98="","",SUBSTITUTE(SUBSTITUTE(SUBSTITUTE(SUBSTITUTE(SUBSTITUTE(ASC(【多店舗用】記入シート3!S98),"～","-"),"－","-"),"―","-"),"　","")," ",""))</f>
        <v/>
      </c>
      <c r="M98" s="764" t="str">
        <f>IF(【多店舗用】記入シート3!T98="","",ASC(【多店舗用】記入シート3!T98))</f>
        <v/>
      </c>
      <c r="N98" s="764" t="str">
        <f>IF(B98="","",RIGHT("00"&amp;【多店舗用】記入シート3!U98,2)&amp;【多店舗用】記入シート3!V98&amp;RIGHT("00"&amp;【多店舗用】記入シート3!W98,2)&amp;【多店舗用】記入シート3!X98&amp;RIGHT("00"&amp;【多店舗用】記入シート3!Y98,2)&amp;【多店舗用】記入シート3!Z98&amp;RIGHT("00"&amp;【多店舗用】記入シート3!AA98,2))</f>
        <v/>
      </c>
      <c r="O98" s="764" t="str">
        <f>IF(B98="","",IF(【多店舗用】記入シート3!AB98="●",【多店舗用】記入シート3!AB$8,"")&amp;IF(【多店舗用】記入シート3!AC98="●",【多店舗用】記入シート3!AC$8,"")&amp;IF(【多店舗用】記入シート3!AD98="●",【多店舗用】記入シート3!AD$8,"")&amp;IF(【多店舗用】記入シート3!AE98="●",【多店舗用】記入シート3!AE$8,"")&amp;IF(【多店舗用】記入シート3!AF98="●",【多店舗用】記入シート3!AF$8,"")&amp;IF(【多店舗用】記入シート3!AG98="●",【多店舗用】記入シート3!AG$8,"")&amp;IF(【多店舗用】記入シート3!AH98="●",【多店舗用】記入シート3!AH$8,"")&amp;IF(【多店舗用】記入シート3!AI98="●",【多店舗用】記入シート3!AI$8,""))</f>
        <v/>
      </c>
      <c r="P98" s="764" t="str">
        <f>IF(【多店舗用】記入シート3!AJ98="","",【多店舗用】記入シート3!AJ98)</f>
        <v/>
      </c>
      <c r="Q98" s="764" t="str">
        <f>IF(【多店舗用】記入シート3!AK98="","",【多店舗用】記入シート3!AK98)</f>
        <v/>
      </c>
      <c r="R98" s="766" t="str">
        <f>IF(【多店舗用】記入シート3!AL98="","",【多店舗用】記入シート3!AL98)</f>
        <v/>
      </c>
      <c r="S98" s="766" t="str">
        <f>IF(【多店舗用】記入シート3!AM98="","",【多店舗用】記入シート3!AM98)</f>
        <v/>
      </c>
      <c r="T98" s="766" t="str">
        <f>IF(【多店舗用】記入シート3!AN98="","",【多店舗用】記入シート3!AN98)</f>
        <v/>
      </c>
      <c r="U98" s="766" t="str">
        <f>IF(【多店舗用】記入シート3!AO98="","",【多店舗用】記入シート3!AO98)</f>
        <v/>
      </c>
      <c r="V98" s="764" t="str">
        <f>IF(【多店舗用】記入シート3!AP98="","",【多店舗用】記入シート3!AP98)</f>
        <v/>
      </c>
      <c r="W98" s="764" t="str">
        <f>IF(【多店舗用】記入シート3!AQ98="","",【多店舗用】記入シート3!AQ98)</f>
        <v/>
      </c>
      <c r="X98" s="764" t="str">
        <f>IF(【多店舗用】記入シート3!AR98="","",【多店舗用】記入シート3!AR98)</f>
        <v/>
      </c>
      <c r="Y98" s="764" t="str">
        <f>IF(【多店舗用】記入シート3!AS98="","",【多店舗用】記入シート3!AS98)</f>
        <v/>
      </c>
      <c r="Z98" s="767" t="str">
        <f>IF(【多店舗用】記入シート3!AT98="","",【多店舗用】記入シート3!AT98)</f>
        <v/>
      </c>
      <c r="AA98" s="767" t="str">
        <f>IF(【多店舗用】記入シート3!AU98="","",【多店舗用】記入シート3!AU98)</f>
        <v/>
      </c>
      <c r="AB98" s="764" t="str">
        <f>IF(B98="","",T(SUBSTITUTE(SUBSTITUTE(【多店舗用】記入シート3!AV98,"　","")," ",""))&amp;"　"&amp;T(SUBSTITUTE(SUBSTITUTE(【多店舗用】記入シート3!AW98,"　","")," ","")))</f>
        <v/>
      </c>
      <c r="AC98" s="764" t="str">
        <f>IF(B98="","",ASC(SUBSTITUTE(SUBSTITUTE(SUBSTITUTE(SUBSTITUTE(【多店舗用】記入シート3!AX98,"　","")," ",""),"ヴ","ウﾞ"),"・",""))&amp;" "&amp;ASC(SUBSTITUTE(SUBSTITUTE(SUBSTITUTE(SUBSTITUTE(【多店舗用】記入シート3!AY98,"　","")," ",""),"ヴ","ウﾞ"),"・","")))</f>
        <v/>
      </c>
      <c r="AD98" s="764" t="str">
        <f>IF(【多店舗用】記入シート3!AZ98="","",【多店舗用】記入シート3!AZ98)</f>
        <v/>
      </c>
      <c r="AE98" s="764" t="str">
        <f>IF(【多店舗用】記入シート3!BA98="","",【多店舗用】記入シート3!BA98)</f>
        <v/>
      </c>
      <c r="AF98" s="764" t="str">
        <f>IF(B98="","",T(SUBSTITUTE(SUBSTITUTE(【多店舗用】記入シート3!BB98,"　","")," ",""))&amp;"　"&amp;T(SUBSTITUTE(SUBSTITUTE(【多店舗用】記入シート3!BC98,"　","")," ","")))</f>
        <v/>
      </c>
      <c r="AG98" s="764" t="str">
        <f>IF(B98="","",ASC(SUBSTITUTE(SUBSTITUTE(SUBSTITUTE(SUBSTITUTE(【多店舗用】記入シート3!BD98,"　","")," ",""),"ヴ","ウﾞ"),"・",""))&amp;" "&amp;ASC(SUBSTITUTE(SUBSTITUTE(SUBSTITUTE(SUBSTITUTE(【多店舗用】記入シート3!BE98,"　","")," ",""),"ヴ","ウﾞ"),"・","")))</f>
        <v/>
      </c>
      <c r="AH98" s="764" t="str">
        <f>IF(【多店舗用】記入シート3!BF98="","",【多店舗用】記入シート3!BF98)</f>
        <v/>
      </c>
      <c r="AI98" s="764" t="str">
        <f>IF(【多店舗用】記入シート3!BG98="","",【多店舗用】記入シート3!BG98)</f>
        <v/>
      </c>
      <c r="AJ98" s="764" t="str">
        <f>IF(【多店舗用】記入シート3!BH98="","",【多店舗用】記入シート3!BH98)</f>
        <v/>
      </c>
      <c r="AK98" s="764" t="str">
        <f>IF(【多店舗用】記入シート3!BI98="","",【多店舗用】記入シート3!BI98)</f>
        <v/>
      </c>
      <c r="AL98" s="764" t="str">
        <f>IF(【多店舗用】記入シート3!BJ98="","",【多店舗用】記入シート3!BJ98)</f>
        <v/>
      </c>
      <c r="AM98" s="768" t="str">
        <f>IF(【多店舗用】記入シート3!BK98="","",【多店舗用】記入シート3!BK98)</f>
        <v/>
      </c>
      <c r="AN98" s="768" t="str">
        <f>IF(【多店舗用】記入シート3!BL98="","",【多店舗用】記入シート3!BL98)</f>
        <v/>
      </c>
      <c r="AO98" s="764" t="str">
        <f>IF(【多店舗用】記入シート3!BM98="","",【多店舗用】記入シート3!BM98)</f>
        <v/>
      </c>
      <c r="AP98" s="768" t="str">
        <f>IF(【多店舗用】記入シート3!BN98="","",【多店舗用】記入シート3!BN98)</f>
        <v/>
      </c>
      <c r="AQ98" s="764" t="str">
        <f>IF(【多店舗用】記入シート3!BO98="","",【多店舗用】記入シート3!BO98)</f>
        <v/>
      </c>
      <c r="AR98" s="764" t="str">
        <f>IF(【多店舗用】記入シート3!BP98="","",【多店舗用】記入シート3!BP98)</f>
        <v/>
      </c>
    </row>
    <row r="99" spans="1:44" ht="15" customHeight="1">
      <c r="A99" s="764">
        <v>91</v>
      </c>
      <c r="B99" s="764" t="str">
        <f>IF(【多店舗用】記入シート3!B99="","",DBCS(【多店舗用】記入シート3!B99))</f>
        <v/>
      </c>
      <c r="C99" s="764" t="str">
        <f>IF(【多店舗用】記入シート3!C99="","",DBCS(【多店舗用】記入シート3!C99))</f>
        <v/>
      </c>
      <c r="D99" s="764" t="str">
        <f>IF(【多店舗用】記入シート3!D99="","",ASC(【多店舗用】記入シート3!D99))</f>
        <v/>
      </c>
      <c r="E99" s="765" t="str">
        <f>IF(【多店舗用】記入シート3!E99="","",【多店舗用】記入シート3!E99)</f>
        <v/>
      </c>
      <c r="F99" s="764" t="str">
        <f>IF(【多店舗用】記入シート3!F99="","",【多店舗用】記入シート3!F99)</f>
        <v/>
      </c>
      <c r="G99" s="765" t="str">
        <f>IF(【多店舗用】記入シート3!G99="","",【多店舗用】記入シート3!G99)</f>
        <v/>
      </c>
      <c r="H99" s="764" t="str">
        <f>IF(【多店舗用】記入シート3!H99="","",SUBSTITUTE(SUBSTITUTE(SUBSTITUTE(SUBSTITUTE(SUBSTITUTE(ASC(【多店舗用】記入シート3!H99),"～","-"),"－","-"),"―","-"),"　","")," ",""))</f>
        <v/>
      </c>
      <c r="I99" s="764" t="str">
        <f>IF(B99="","",MID(T(【多店舗用】記入シート3!I99),4,LEN(T(【多店舗用】記入シート3!I99))-3)&amp;"　"&amp;SUBSTITUTE(SUBSTITUTE(SUBSTITUTE(SUBSTITUTE(T(【多店舗用】記入シート3!J99),"　","")," ",""),"―","ー"),"－","‐")&amp;"　"&amp;SUBSTITUTE(SUBSTITUTE(SUBSTITUTE(SUBSTITUTE(T(【多店舗用】記入シート3!K99),"　","")," ",""),"―","ー"),"－","‐")&amp;"　"&amp;SUBSTITUTE(SUBSTITUTE(SUBSTITUTE(SUBSTITUTE(T(【多店舗用】記入シート3!L99),"　","")," ",""),"―","ー"),"－","‐")&amp;IF(【多店舗用】記入シート3!M99="","","　"&amp;SUBSTITUTE(SUBSTITUTE(SUBSTITUTE(SUBSTITUTE(T(【多店舗用】記入シート3!M99),"　","")," ",""),"―","ー"),"－","‐")))</f>
        <v/>
      </c>
      <c r="J99" s="764" t="str">
        <f>IF(B99="","",ASC(【多店舗用】記入シート3!N99)&amp;" "&amp;ASC(SUBSTITUTE(SUBSTITUTE(SUBSTITUTE(SUBSTITUTE(SUBSTITUTE(【多店舗用】記入シート3!O99,"　","")," ",""),"ヴ","ウﾞ"),"・",""),"－","‐"))&amp;" "&amp;ASC(SUBSTITUTE(SUBSTITUTE(SUBSTITUTE(SUBSTITUTE(SUBSTITUTE(【多店舗用】記入シート3!P99,"　","")," ",""),"ヴ","ウﾞ"),"・",""),"－","‐"))&amp;IF(【多店舗用】記入シート3!Q99="",""," "&amp;ASC(SUBSTITUTE(SUBSTITUTE(SUBSTITUTE(SUBSTITUTE(SUBSTITUTE(【多店舗用】記入シート3!Q99,"　","")," ",""),"ヴ","ウﾞ"),"・",""),"－","‐"))))</f>
        <v/>
      </c>
      <c r="K99" s="764" t="str">
        <f>IF(【多店舗用】記入シート3!R99="","",【多店舗用】記入シート3!R99)</f>
        <v/>
      </c>
      <c r="L99" s="764" t="str">
        <f>IF(【多店舗用】記入シート3!S99="","",SUBSTITUTE(SUBSTITUTE(SUBSTITUTE(SUBSTITUTE(SUBSTITUTE(ASC(【多店舗用】記入シート3!S99),"～","-"),"－","-"),"―","-"),"　","")," ",""))</f>
        <v/>
      </c>
      <c r="M99" s="764" t="str">
        <f>IF(【多店舗用】記入シート3!T99="","",ASC(【多店舗用】記入シート3!T99))</f>
        <v/>
      </c>
      <c r="N99" s="764" t="str">
        <f>IF(B99="","",RIGHT("00"&amp;【多店舗用】記入シート3!U99,2)&amp;【多店舗用】記入シート3!V99&amp;RIGHT("00"&amp;【多店舗用】記入シート3!W99,2)&amp;【多店舗用】記入シート3!X99&amp;RIGHT("00"&amp;【多店舗用】記入シート3!Y99,2)&amp;【多店舗用】記入シート3!Z99&amp;RIGHT("00"&amp;【多店舗用】記入シート3!AA99,2))</f>
        <v/>
      </c>
      <c r="O99" s="764" t="str">
        <f>IF(B99="","",IF(【多店舗用】記入シート3!AB99="●",【多店舗用】記入シート3!AB$8,"")&amp;IF(【多店舗用】記入シート3!AC99="●",【多店舗用】記入シート3!AC$8,"")&amp;IF(【多店舗用】記入シート3!AD99="●",【多店舗用】記入シート3!AD$8,"")&amp;IF(【多店舗用】記入シート3!AE99="●",【多店舗用】記入シート3!AE$8,"")&amp;IF(【多店舗用】記入シート3!AF99="●",【多店舗用】記入シート3!AF$8,"")&amp;IF(【多店舗用】記入シート3!AG99="●",【多店舗用】記入シート3!AG$8,"")&amp;IF(【多店舗用】記入シート3!AH99="●",【多店舗用】記入シート3!AH$8,"")&amp;IF(【多店舗用】記入シート3!AI99="●",【多店舗用】記入シート3!AI$8,""))</f>
        <v/>
      </c>
      <c r="P99" s="764" t="str">
        <f>IF(【多店舗用】記入シート3!AJ99="","",【多店舗用】記入シート3!AJ99)</f>
        <v/>
      </c>
      <c r="Q99" s="764" t="str">
        <f>IF(【多店舗用】記入シート3!AK99="","",【多店舗用】記入シート3!AK99)</f>
        <v/>
      </c>
      <c r="R99" s="766" t="str">
        <f>IF(【多店舗用】記入シート3!AL99="","",【多店舗用】記入シート3!AL99)</f>
        <v/>
      </c>
      <c r="S99" s="766" t="str">
        <f>IF(【多店舗用】記入シート3!AM99="","",【多店舗用】記入シート3!AM99)</f>
        <v/>
      </c>
      <c r="T99" s="766" t="str">
        <f>IF(【多店舗用】記入シート3!AN99="","",【多店舗用】記入シート3!AN99)</f>
        <v/>
      </c>
      <c r="U99" s="766" t="str">
        <f>IF(【多店舗用】記入シート3!AO99="","",【多店舗用】記入シート3!AO99)</f>
        <v/>
      </c>
      <c r="V99" s="764" t="str">
        <f>IF(【多店舗用】記入シート3!AP99="","",【多店舗用】記入シート3!AP99)</f>
        <v/>
      </c>
      <c r="W99" s="764" t="str">
        <f>IF(【多店舗用】記入シート3!AQ99="","",【多店舗用】記入シート3!AQ99)</f>
        <v/>
      </c>
      <c r="X99" s="764" t="str">
        <f>IF(【多店舗用】記入シート3!AR99="","",【多店舗用】記入シート3!AR99)</f>
        <v/>
      </c>
      <c r="Y99" s="764" t="str">
        <f>IF(【多店舗用】記入シート3!AS99="","",【多店舗用】記入シート3!AS99)</f>
        <v/>
      </c>
      <c r="Z99" s="767" t="str">
        <f>IF(【多店舗用】記入シート3!AT99="","",【多店舗用】記入シート3!AT99)</f>
        <v/>
      </c>
      <c r="AA99" s="767" t="str">
        <f>IF(【多店舗用】記入シート3!AU99="","",【多店舗用】記入シート3!AU99)</f>
        <v/>
      </c>
      <c r="AB99" s="764" t="str">
        <f>IF(B99="","",T(SUBSTITUTE(SUBSTITUTE(【多店舗用】記入シート3!AV99,"　","")," ",""))&amp;"　"&amp;T(SUBSTITUTE(SUBSTITUTE(【多店舗用】記入シート3!AW99,"　","")," ","")))</f>
        <v/>
      </c>
      <c r="AC99" s="764" t="str">
        <f>IF(B99="","",ASC(SUBSTITUTE(SUBSTITUTE(SUBSTITUTE(SUBSTITUTE(【多店舗用】記入シート3!AX99,"　","")," ",""),"ヴ","ウﾞ"),"・",""))&amp;" "&amp;ASC(SUBSTITUTE(SUBSTITUTE(SUBSTITUTE(SUBSTITUTE(【多店舗用】記入シート3!AY99,"　","")," ",""),"ヴ","ウﾞ"),"・","")))</f>
        <v/>
      </c>
      <c r="AD99" s="764" t="str">
        <f>IF(【多店舗用】記入シート3!AZ99="","",【多店舗用】記入シート3!AZ99)</f>
        <v/>
      </c>
      <c r="AE99" s="764" t="str">
        <f>IF(【多店舗用】記入シート3!BA99="","",【多店舗用】記入シート3!BA99)</f>
        <v/>
      </c>
      <c r="AF99" s="764" t="str">
        <f>IF(B99="","",T(SUBSTITUTE(SUBSTITUTE(【多店舗用】記入シート3!BB99,"　","")," ",""))&amp;"　"&amp;T(SUBSTITUTE(SUBSTITUTE(【多店舗用】記入シート3!BC99,"　","")," ","")))</f>
        <v/>
      </c>
      <c r="AG99" s="764" t="str">
        <f>IF(B99="","",ASC(SUBSTITUTE(SUBSTITUTE(SUBSTITUTE(SUBSTITUTE(【多店舗用】記入シート3!BD99,"　","")," ",""),"ヴ","ウﾞ"),"・",""))&amp;" "&amp;ASC(SUBSTITUTE(SUBSTITUTE(SUBSTITUTE(SUBSTITUTE(【多店舗用】記入シート3!BE99,"　","")," ",""),"ヴ","ウﾞ"),"・","")))</f>
        <v/>
      </c>
      <c r="AH99" s="764" t="str">
        <f>IF(【多店舗用】記入シート3!BF99="","",【多店舗用】記入シート3!BF99)</f>
        <v/>
      </c>
      <c r="AI99" s="764" t="str">
        <f>IF(【多店舗用】記入シート3!BG99="","",【多店舗用】記入シート3!BG99)</f>
        <v/>
      </c>
      <c r="AJ99" s="764" t="str">
        <f>IF(【多店舗用】記入シート3!BH99="","",【多店舗用】記入シート3!BH99)</f>
        <v/>
      </c>
      <c r="AK99" s="764" t="str">
        <f>IF(【多店舗用】記入シート3!BI99="","",【多店舗用】記入シート3!BI99)</f>
        <v/>
      </c>
      <c r="AL99" s="764" t="str">
        <f>IF(【多店舗用】記入シート3!BJ99="","",【多店舗用】記入シート3!BJ99)</f>
        <v/>
      </c>
      <c r="AM99" s="768" t="str">
        <f>IF(【多店舗用】記入シート3!BK99="","",【多店舗用】記入シート3!BK99)</f>
        <v/>
      </c>
      <c r="AN99" s="768" t="str">
        <f>IF(【多店舗用】記入シート3!BL99="","",【多店舗用】記入シート3!BL99)</f>
        <v/>
      </c>
      <c r="AO99" s="764" t="str">
        <f>IF(【多店舗用】記入シート3!BM99="","",【多店舗用】記入シート3!BM99)</f>
        <v/>
      </c>
      <c r="AP99" s="768" t="str">
        <f>IF(【多店舗用】記入シート3!BN99="","",【多店舗用】記入シート3!BN99)</f>
        <v/>
      </c>
      <c r="AQ99" s="764" t="str">
        <f>IF(【多店舗用】記入シート3!BO99="","",【多店舗用】記入シート3!BO99)</f>
        <v/>
      </c>
      <c r="AR99" s="764" t="str">
        <f>IF(【多店舗用】記入シート3!BP99="","",【多店舗用】記入シート3!BP99)</f>
        <v/>
      </c>
    </row>
    <row r="100" spans="1:44" ht="15" customHeight="1">
      <c r="A100" s="764">
        <v>92</v>
      </c>
      <c r="B100" s="764" t="str">
        <f>IF(【多店舗用】記入シート3!B100="","",DBCS(【多店舗用】記入シート3!B100))</f>
        <v/>
      </c>
      <c r="C100" s="764" t="str">
        <f>IF(【多店舗用】記入シート3!C100="","",DBCS(【多店舗用】記入シート3!C100))</f>
        <v/>
      </c>
      <c r="D100" s="764" t="str">
        <f>IF(【多店舗用】記入シート3!D100="","",ASC(【多店舗用】記入シート3!D100))</f>
        <v/>
      </c>
      <c r="E100" s="765" t="str">
        <f>IF(【多店舗用】記入シート3!E100="","",【多店舗用】記入シート3!E100)</f>
        <v/>
      </c>
      <c r="F100" s="764" t="str">
        <f>IF(【多店舗用】記入シート3!F100="","",【多店舗用】記入シート3!F100)</f>
        <v/>
      </c>
      <c r="G100" s="765" t="str">
        <f>IF(【多店舗用】記入シート3!G100="","",【多店舗用】記入シート3!G100)</f>
        <v/>
      </c>
      <c r="H100" s="764" t="str">
        <f>IF(【多店舗用】記入シート3!H100="","",SUBSTITUTE(SUBSTITUTE(SUBSTITUTE(SUBSTITUTE(SUBSTITUTE(ASC(【多店舗用】記入シート3!H100),"～","-"),"－","-"),"―","-"),"　","")," ",""))</f>
        <v/>
      </c>
      <c r="I100" s="764" t="str">
        <f>IF(B100="","",MID(T(【多店舗用】記入シート3!I100),4,LEN(T(【多店舗用】記入シート3!I100))-3)&amp;"　"&amp;SUBSTITUTE(SUBSTITUTE(SUBSTITUTE(SUBSTITUTE(T(【多店舗用】記入シート3!J100),"　","")," ",""),"―","ー"),"－","‐")&amp;"　"&amp;SUBSTITUTE(SUBSTITUTE(SUBSTITUTE(SUBSTITUTE(T(【多店舗用】記入シート3!K100),"　","")," ",""),"―","ー"),"－","‐")&amp;"　"&amp;SUBSTITUTE(SUBSTITUTE(SUBSTITUTE(SUBSTITUTE(T(【多店舗用】記入シート3!L100),"　","")," ",""),"―","ー"),"－","‐")&amp;IF(【多店舗用】記入シート3!M100="","","　"&amp;SUBSTITUTE(SUBSTITUTE(SUBSTITUTE(SUBSTITUTE(T(【多店舗用】記入シート3!M100),"　","")," ",""),"―","ー"),"－","‐")))</f>
        <v/>
      </c>
      <c r="J100" s="764" t="str">
        <f>IF(B100="","",ASC(【多店舗用】記入シート3!N100)&amp;" "&amp;ASC(SUBSTITUTE(SUBSTITUTE(SUBSTITUTE(SUBSTITUTE(SUBSTITUTE(【多店舗用】記入シート3!O100,"　","")," ",""),"ヴ","ウﾞ"),"・",""),"－","‐"))&amp;" "&amp;ASC(SUBSTITUTE(SUBSTITUTE(SUBSTITUTE(SUBSTITUTE(SUBSTITUTE(【多店舗用】記入シート3!P100,"　","")," ",""),"ヴ","ウﾞ"),"・",""),"－","‐"))&amp;IF(【多店舗用】記入シート3!Q100="",""," "&amp;ASC(SUBSTITUTE(SUBSTITUTE(SUBSTITUTE(SUBSTITUTE(SUBSTITUTE(【多店舗用】記入シート3!Q100,"　","")," ",""),"ヴ","ウﾞ"),"・",""),"－","‐"))))</f>
        <v/>
      </c>
      <c r="K100" s="764" t="str">
        <f>IF(【多店舗用】記入シート3!R100="","",【多店舗用】記入シート3!R100)</f>
        <v/>
      </c>
      <c r="L100" s="764" t="str">
        <f>IF(【多店舗用】記入シート3!S100="","",SUBSTITUTE(SUBSTITUTE(SUBSTITUTE(SUBSTITUTE(SUBSTITUTE(ASC(【多店舗用】記入シート3!S100),"～","-"),"－","-"),"―","-"),"　","")," ",""))</f>
        <v/>
      </c>
      <c r="M100" s="764" t="str">
        <f>IF(【多店舗用】記入シート3!T100="","",ASC(【多店舗用】記入シート3!T100))</f>
        <v/>
      </c>
      <c r="N100" s="764" t="str">
        <f>IF(B100="","",RIGHT("00"&amp;【多店舗用】記入シート3!U100,2)&amp;【多店舗用】記入シート3!V100&amp;RIGHT("00"&amp;【多店舗用】記入シート3!W100,2)&amp;【多店舗用】記入シート3!X100&amp;RIGHT("00"&amp;【多店舗用】記入シート3!Y100,2)&amp;【多店舗用】記入シート3!Z100&amp;RIGHT("00"&amp;【多店舗用】記入シート3!AA100,2))</f>
        <v/>
      </c>
      <c r="O100" s="764" t="str">
        <f>IF(B100="","",IF(【多店舗用】記入シート3!AB100="●",【多店舗用】記入シート3!AB$8,"")&amp;IF(【多店舗用】記入シート3!AC100="●",【多店舗用】記入シート3!AC$8,"")&amp;IF(【多店舗用】記入シート3!AD100="●",【多店舗用】記入シート3!AD$8,"")&amp;IF(【多店舗用】記入シート3!AE100="●",【多店舗用】記入シート3!AE$8,"")&amp;IF(【多店舗用】記入シート3!AF100="●",【多店舗用】記入シート3!AF$8,"")&amp;IF(【多店舗用】記入シート3!AG100="●",【多店舗用】記入シート3!AG$8,"")&amp;IF(【多店舗用】記入シート3!AH100="●",【多店舗用】記入シート3!AH$8,"")&amp;IF(【多店舗用】記入シート3!AI100="●",【多店舗用】記入シート3!AI$8,""))</f>
        <v/>
      </c>
      <c r="P100" s="764" t="str">
        <f>IF(【多店舗用】記入シート3!AJ100="","",【多店舗用】記入シート3!AJ100)</f>
        <v/>
      </c>
      <c r="Q100" s="764" t="str">
        <f>IF(【多店舗用】記入シート3!AK100="","",【多店舗用】記入シート3!AK100)</f>
        <v/>
      </c>
      <c r="R100" s="766" t="str">
        <f>IF(【多店舗用】記入シート3!AL100="","",【多店舗用】記入シート3!AL100)</f>
        <v/>
      </c>
      <c r="S100" s="766" t="str">
        <f>IF(【多店舗用】記入シート3!AM100="","",【多店舗用】記入シート3!AM100)</f>
        <v/>
      </c>
      <c r="T100" s="766" t="str">
        <f>IF(【多店舗用】記入シート3!AN100="","",【多店舗用】記入シート3!AN100)</f>
        <v/>
      </c>
      <c r="U100" s="766" t="str">
        <f>IF(【多店舗用】記入シート3!AO100="","",【多店舗用】記入シート3!AO100)</f>
        <v/>
      </c>
      <c r="V100" s="764" t="str">
        <f>IF(【多店舗用】記入シート3!AP100="","",【多店舗用】記入シート3!AP100)</f>
        <v/>
      </c>
      <c r="W100" s="764" t="str">
        <f>IF(【多店舗用】記入シート3!AQ100="","",【多店舗用】記入シート3!AQ100)</f>
        <v/>
      </c>
      <c r="X100" s="764" t="str">
        <f>IF(【多店舗用】記入シート3!AR100="","",【多店舗用】記入シート3!AR100)</f>
        <v/>
      </c>
      <c r="Y100" s="764" t="str">
        <f>IF(【多店舗用】記入シート3!AS100="","",【多店舗用】記入シート3!AS100)</f>
        <v/>
      </c>
      <c r="Z100" s="767" t="str">
        <f>IF(【多店舗用】記入シート3!AT100="","",【多店舗用】記入シート3!AT100)</f>
        <v/>
      </c>
      <c r="AA100" s="767" t="str">
        <f>IF(【多店舗用】記入シート3!AU100="","",【多店舗用】記入シート3!AU100)</f>
        <v/>
      </c>
      <c r="AB100" s="764" t="str">
        <f>IF(B100="","",T(SUBSTITUTE(SUBSTITUTE(【多店舗用】記入シート3!AV100,"　","")," ",""))&amp;"　"&amp;T(SUBSTITUTE(SUBSTITUTE(【多店舗用】記入シート3!AW100,"　","")," ","")))</f>
        <v/>
      </c>
      <c r="AC100" s="764" t="str">
        <f>IF(B100="","",ASC(SUBSTITUTE(SUBSTITUTE(SUBSTITUTE(SUBSTITUTE(【多店舗用】記入シート3!AX100,"　","")," ",""),"ヴ","ウﾞ"),"・",""))&amp;" "&amp;ASC(SUBSTITUTE(SUBSTITUTE(SUBSTITUTE(SUBSTITUTE(【多店舗用】記入シート3!AY100,"　","")," ",""),"ヴ","ウﾞ"),"・","")))</f>
        <v/>
      </c>
      <c r="AD100" s="764" t="str">
        <f>IF(【多店舗用】記入シート3!AZ100="","",【多店舗用】記入シート3!AZ100)</f>
        <v/>
      </c>
      <c r="AE100" s="764" t="str">
        <f>IF(【多店舗用】記入シート3!BA100="","",【多店舗用】記入シート3!BA100)</f>
        <v/>
      </c>
      <c r="AF100" s="764" t="str">
        <f>IF(B100="","",T(SUBSTITUTE(SUBSTITUTE(【多店舗用】記入シート3!BB100,"　","")," ",""))&amp;"　"&amp;T(SUBSTITUTE(SUBSTITUTE(【多店舗用】記入シート3!BC100,"　","")," ","")))</f>
        <v/>
      </c>
      <c r="AG100" s="764" t="str">
        <f>IF(B100="","",ASC(SUBSTITUTE(SUBSTITUTE(SUBSTITUTE(SUBSTITUTE(【多店舗用】記入シート3!BD100,"　","")," ",""),"ヴ","ウﾞ"),"・",""))&amp;" "&amp;ASC(SUBSTITUTE(SUBSTITUTE(SUBSTITUTE(SUBSTITUTE(【多店舗用】記入シート3!BE100,"　","")," ",""),"ヴ","ウﾞ"),"・","")))</f>
        <v/>
      </c>
      <c r="AH100" s="764" t="str">
        <f>IF(【多店舗用】記入シート3!BF100="","",【多店舗用】記入シート3!BF100)</f>
        <v/>
      </c>
      <c r="AI100" s="764" t="str">
        <f>IF(【多店舗用】記入シート3!BG100="","",【多店舗用】記入シート3!BG100)</f>
        <v/>
      </c>
      <c r="AJ100" s="764" t="str">
        <f>IF(【多店舗用】記入シート3!BH100="","",【多店舗用】記入シート3!BH100)</f>
        <v/>
      </c>
      <c r="AK100" s="764" t="str">
        <f>IF(【多店舗用】記入シート3!BI100="","",【多店舗用】記入シート3!BI100)</f>
        <v/>
      </c>
      <c r="AL100" s="764" t="str">
        <f>IF(【多店舗用】記入シート3!BJ100="","",【多店舗用】記入シート3!BJ100)</f>
        <v/>
      </c>
      <c r="AM100" s="768" t="str">
        <f>IF(【多店舗用】記入シート3!BK100="","",【多店舗用】記入シート3!BK100)</f>
        <v/>
      </c>
      <c r="AN100" s="768" t="str">
        <f>IF(【多店舗用】記入シート3!BL100="","",【多店舗用】記入シート3!BL100)</f>
        <v/>
      </c>
      <c r="AO100" s="764" t="str">
        <f>IF(【多店舗用】記入シート3!BM100="","",【多店舗用】記入シート3!BM100)</f>
        <v/>
      </c>
      <c r="AP100" s="768" t="str">
        <f>IF(【多店舗用】記入シート3!BN100="","",【多店舗用】記入シート3!BN100)</f>
        <v/>
      </c>
      <c r="AQ100" s="764" t="str">
        <f>IF(【多店舗用】記入シート3!BO100="","",【多店舗用】記入シート3!BO100)</f>
        <v/>
      </c>
      <c r="AR100" s="764" t="str">
        <f>IF(【多店舗用】記入シート3!BP100="","",【多店舗用】記入シート3!BP100)</f>
        <v/>
      </c>
    </row>
    <row r="101" spans="1:44" ht="15" customHeight="1">
      <c r="A101" s="764">
        <v>93</v>
      </c>
      <c r="B101" s="764" t="str">
        <f>IF(【多店舗用】記入シート3!B101="","",DBCS(【多店舗用】記入シート3!B101))</f>
        <v/>
      </c>
      <c r="C101" s="764" t="str">
        <f>IF(【多店舗用】記入シート3!C101="","",DBCS(【多店舗用】記入シート3!C101))</f>
        <v/>
      </c>
      <c r="D101" s="764" t="str">
        <f>IF(【多店舗用】記入シート3!D101="","",ASC(【多店舗用】記入シート3!D101))</f>
        <v/>
      </c>
      <c r="E101" s="765" t="str">
        <f>IF(【多店舗用】記入シート3!E101="","",【多店舗用】記入シート3!E101)</f>
        <v/>
      </c>
      <c r="F101" s="764" t="str">
        <f>IF(【多店舗用】記入シート3!F101="","",【多店舗用】記入シート3!F101)</f>
        <v/>
      </c>
      <c r="G101" s="765" t="str">
        <f>IF(【多店舗用】記入シート3!G101="","",【多店舗用】記入シート3!G101)</f>
        <v/>
      </c>
      <c r="H101" s="764" t="str">
        <f>IF(【多店舗用】記入シート3!H101="","",SUBSTITUTE(SUBSTITUTE(SUBSTITUTE(SUBSTITUTE(SUBSTITUTE(ASC(【多店舗用】記入シート3!H101),"～","-"),"－","-"),"―","-"),"　","")," ",""))</f>
        <v/>
      </c>
      <c r="I101" s="764" t="str">
        <f>IF(B101="","",MID(T(【多店舗用】記入シート3!I101),4,LEN(T(【多店舗用】記入シート3!I101))-3)&amp;"　"&amp;SUBSTITUTE(SUBSTITUTE(SUBSTITUTE(SUBSTITUTE(T(【多店舗用】記入シート3!J101),"　","")," ",""),"―","ー"),"－","‐")&amp;"　"&amp;SUBSTITUTE(SUBSTITUTE(SUBSTITUTE(SUBSTITUTE(T(【多店舗用】記入シート3!K101),"　","")," ",""),"―","ー"),"－","‐")&amp;"　"&amp;SUBSTITUTE(SUBSTITUTE(SUBSTITUTE(SUBSTITUTE(T(【多店舗用】記入シート3!L101),"　","")," ",""),"―","ー"),"－","‐")&amp;IF(【多店舗用】記入シート3!M101="","","　"&amp;SUBSTITUTE(SUBSTITUTE(SUBSTITUTE(SUBSTITUTE(T(【多店舗用】記入シート3!M101),"　","")," ",""),"―","ー"),"－","‐")))</f>
        <v/>
      </c>
      <c r="J101" s="764" t="str">
        <f>IF(B101="","",ASC(【多店舗用】記入シート3!N101)&amp;" "&amp;ASC(SUBSTITUTE(SUBSTITUTE(SUBSTITUTE(SUBSTITUTE(SUBSTITUTE(【多店舗用】記入シート3!O101,"　","")," ",""),"ヴ","ウﾞ"),"・",""),"－","‐"))&amp;" "&amp;ASC(SUBSTITUTE(SUBSTITUTE(SUBSTITUTE(SUBSTITUTE(SUBSTITUTE(【多店舗用】記入シート3!P101,"　","")," ",""),"ヴ","ウﾞ"),"・",""),"－","‐"))&amp;IF(【多店舗用】記入シート3!Q101="",""," "&amp;ASC(SUBSTITUTE(SUBSTITUTE(SUBSTITUTE(SUBSTITUTE(SUBSTITUTE(【多店舗用】記入シート3!Q101,"　","")," ",""),"ヴ","ウﾞ"),"・",""),"－","‐"))))</f>
        <v/>
      </c>
      <c r="K101" s="764" t="str">
        <f>IF(【多店舗用】記入シート3!R101="","",【多店舗用】記入シート3!R101)</f>
        <v/>
      </c>
      <c r="L101" s="764" t="str">
        <f>IF(【多店舗用】記入シート3!S101="","",SUBSTITUTE(SUBSTITUTE(SUBSTITUTE(SUBSTITUTE(SUBSTITUTE(ASC(【多店舗用】記入シート3!S101),"～","-"),"－","-"),"―","-"),"　","")," ",""))</f>
        <v/>
      </c>
      <c r="M101" s="764" t="str">
        <f>IF(【多店舗用】記入シート3!T101="","",ASC(【多店舗用】記入シート3!T101))</f>
        <v/>
      </c>
      <c r="N101" s="764" t="str">
        <f>IF(B101="","",RIGHT("00"&amp;【多店舗用】記入シート3!U101,2)&amp;【多店舗用】記入シート3!V101&amp;RIGHT("00"&amp;【多店舗用】記入シート3!W101,2)&amp;【多店舗用】記入シート3!X101&amp;RIGHT("00"&amp;【多店舗用】記入シート3!Y101,2)&amp;【多店舗用】記入シート3!Z101&amp;RIGHT("00"&amp;【多店舗用】記入シート3!AA101,2))</f>
        <v/>
      </c>
      <c r="O101" s="764" t="str">
        <f>IF(B101="","",IF(【多店舗用】記入シート3!AB101="●",【多店舗用】記入シート3!AB$8,"")&amp;IF(【多店舗用】記入シート3!AC101="●",【多店舗用】記入シート3!AC$8,"")&amp;IF(【多店舗用】記入シート3!AD101="●",【多店舗用】記入シート3!AD$8,"")&amp;IF(【多店舗用】記入シート3!AE101="●",【多店舗用】記入シート3!AE$8,"")&amp;IF(【多店舗用】記入シート3!AF101="●",【多店舗用】記入シート3!AF$8,"")&amp;IF(【多店舗用】記入シート3!AG101="●",【多店舗用】記入シート3!AG$8,"")&amp;IF(【多店舗用】記入シート3!AH101="●",【多店舗用】記入シート3!AH$8,"")&amp;IF(【多店舗用】記入シート3!AI101="●",【多店舗用】記入シート3!AI$8,""))</f>
        <v/>
      </c>
      <c r="P101" s="764" t="str">
        <f>IF(【多店舗用】記入シート3!AJ101="","",【多店舗用】記入シート3!AJ101)</f>
        <v/>
      </c>
      <c r="Q101" s="764" t="str">
        <f>IF(【多店舗用】記入シート3!AK101="","",【多店舗用】記入シート3!AK101)</f>
        <v/>
      </c>
      <c r="R101" s="766" t="str">
        <f>IF(【多店舗用】記入シート3!AL101="","",【多店舗用】記入シート3!AL101)</f>
        <v/>
      </c>
      <c r="S101" s="766" t="str">
        <f>IF(【多店舗用】記入シート3!AM101="","",【多店舗用】記入シート3!AM101)</f>
        <v/>
      </c>
      <c r="T101" s="766" t="str">
        <f>IF(【多店舗用】記入シート3!AN101="","",【多店舗用】記入シート3!AN101)</f>
        <v/>
      </c>
      <c r="U101" s="766" t="str">
        <f>IF(【多店舗用】記入シート3!AO101="","",【多店舗用】記入シート3!AO101)</f>
        <v/>
      </c>
      <c r="V101" s="764" t="str">
        <f>IF(【多店舗用】記入シート3!AP101="","",【多店舗用】記入シート3!AP101)</f>
        <v/>
      </c>
      <c r="W101" s="764" t="str">
        <f>IF(【多店舗用】記入シート3!AQ101="","",【多店舗用】記入シート3!AQ101)</f>
        <v/>
      </c>
      <c r="X101" s="764" t="str">
        <f>IF(【多店舗用】記入シート3!AR101="","",【多店舗用】記入シート3!AR101)</f>
        <v/>
      </c>
      <c r="Y101" s="764" t="str">
        <f>IF(【多店舗用】記入シート3!AS101="","",【多店舗用】記入シート3!AS101)</f>
        <v/>
      </c>
      <c r="Z101" s="767" t="str">
        <f>IF(【多店舗用】記入シート3!AT101="","",【多店舗用】記入シート3!AT101)</f>
        <v/>
      </c>
      <c r="AA101" s="767" t="str">
        <f>IF(【多店舗用】記入シート3!AU101="","",【多店舗用】記入シート3!AU101)</f>
        <v/>
      </c>
      <c r="AB101" s="764" t="str">
        <f>IF(B101="","",T(SUBSTITUTE(SUBSTITUTE(【多店舗用】記入シート3!AV101,"　","")," ",""))&amp;"　"&amp;T(SUBSTITUTE(SUBSTITUTE(【多店舗用】記入シート3!AW101,"　","")," ","")))</f>
        <v/>
      </c>
      <c r="AC101" s="764" t="str">
        <f>IF(B101="","",ASC(SUBSTITUTE(SUBSTITUTE(SUBSTITUTE(SUBSTITUTE(【多店舗用】記入シート3!AX101,"　","")," ",""),"ヴ","ウﾞ"),"・",""))&amp;" "&amp;ASC(SUBSTITUTE(SUBSTITUTE(SUBSTITUTE(SUBSTITUTE(【多店舗用】記入シート3!AY101,"　","")," ",""),"ヴ","ウﾞ"),"・","")))</f>
        <v/>
      </c>
      <c r="AD101" s="764" t="str">
        <f>IF(【多店舗用】記入シート3!AZ101="","",【多店舗用】記入シート3!AZ101)</f>
        <v/>
      </c>
      <c r="AE101" s="764" t="str">
        <f>IF(【多店舗用】記入シート3!BA101="","",【多店舗用】記入シート3!BA101)</f>
        <v/>
      </c>
      <c r="AF101" s="764" t="str">
        <f>IF(B101="","",T(SUBSTITUTE(SUBSTITUTE(【多店舗用】記入シート3!BB101,"　","")," ",""))&amp;"　"&amp;T(SUBSTITUTE(SUBSTITUTE(【多店舗用】記入シート3!BC101,"　","")," ","")))</f>
        <v/>
      </c>
      <c r="AG101" s="764" t="str">
        <f>IF(B101="","",ASC(SUBSTITUTE(SUBSTITUTE(SUBSTITUTE(SUBSTITUTE(【多店舗用】記入シート3!BD101,"　","")," ",""),"ヴ","ウﾞ"),"・",""))&amp;" "&amp;ASC(SUBSTITUTE(SUBSTITUTE(SUBSTITUTE(SUBSTITUTE(【多店舗用】記入シート3!BE101,"　","")," ",""),"ヴ","ウﾞ"),"・","")))</f>
        <v/>
      </c>
      <c r="AH101" s="764" t="str">
        <f>IF(【多店舗用】記入シート3!BF101="","",【多店舗用】記入シート3!BF101)</f>
        <v/>
      </c>
      <c r="AI101" s="764" t="str">
        <f>IF(【多店舗用】記入シート3!BG101="","",【多店舗用】記入シート3!BG101)</f>
        <v/>
      </c>
      <c r="AJ101" s="764" t="str">
        <f>IF(【多店舗用】記入シート3!BH101="","",【多店舗用】記入シート3!BH101)</f>
        <v/>
      </c>
      <c r="AK101" s="764" t="str">
        <f>IF(【多店舗用】記入シート3!BI101="","",【多店舗用】記入シート3!BI101)</f>
        <v/>
      </c>
      <c r="AL101" s="764" t="str">
        <f>IF(【多店舗用】記入シート3!BJ101="","",【多店舗用】記入シート3!BJ101)</f>
        <v/>
      </c>
      <c r="AM101" s="768" t="str">
        <f>IF(【多店舗用】記入シート3!BK101="","",【多店舗用】記入シート3!BK101)</f>
        <v/>
      </c>
      <c r="AN101" s="768" t="str">
        <f>IF(【多店舗用】記入シート3!BL101="","",【多店舗用】記入シート3!BL101)</f>
        <v/>
      </c>
      <c r="AO101" s="764" t="str">
        <f>IF(【多店舗用】記入シート3!BM101="","",【多店舗用】記入シート3!BM101)</f>
        <v/>
      </c>
      <c r="AP101" s="768" t="str">
        <f>IF(【多店舗用】記入シート3!BN101="","",【多店舗用】記入シート3!BN101)</f>
        <v/>
      </c>
      <c r="AQ101" s="764" t="str">
        <f>IF(【多店舗用】記入シート3!BO101="","",【多店舗用】記入シート3!BO101)</f>
        <v/>
      </c>
      <c r="AR101" s="764" t="str">
        <f>IF(【多店舗用】記入シート3!BP101="","",【多店舗用】記入シート3!BP101)</f>
        <v/>
      </c>
    </row>
    <row r="102" spans="1:44" ht="15" customHeight="1">
      <c r="A102" s="764">
        <v>94</v>
      </c>
      <c r="B102" s="764" t="str">
        <f>IF(【多店舗用】記入シート3!B102="","",DBCS(【多店舗用】記入シート3!B102))</f>
        <v/>
      </c>
      <c r="C102" s="764" t="str">
        <f>IF(【多店舗用】記入シート3!C102="","",DBCS(【多店舗用】記入シート3!C102))</f>
        <v/>
      </c>
      <c r="D102" s="764" t="str">
        <f>IF(【多店舗用】記入シート3!D102="","",ASC(【多店舗用】記入シート3!D102))</f>
        <v/>
      </c>
      <c r="E102" s="765" t="str">
        <f>IF(【多店舗用】記入シート3!E102="","",【多店舗用】記入シート3!E102)</f>
        <v/>
      </c>
      <c r="F102" s="764" t="str">
        <f>IF(【多店舗用】記入シート3!F102="","",【多店舗用】記入シート3!F102)</f>
        <v/>
      </c>
      <c r="G102" s="765" t="str">
        <f>IF(【多店舗用】記入シート3!G102="","",【多店舗用】記入シート3!G102)</f>
        <v/>
      </c>
      <c r="H102" s="764" t="str">
        <f>IF(【多店舗用】記入シート3!H102="","",SUBSTITUTE(SUBSTITUTE(SUBSTITUTE(SUBSTITUTE(SUBSTITUTE(ASC(【多店舗用】記入シート3!H102),"～","-"),"－","-"),"―","-"),"　","")," ",""))</f>
        <v/>
      </c>
      <c r="I102" s="764" t="str">
        <f>IF(B102="","",MID(T(【多店舗用】記入シート3!I102),4,LEN(T(【多店舗用】記入シート3!I102))-3)&amp;"　"&amp;SUBSTITUTE(SUBSTITUTE(SUBSTITUTE(SUBSTITUTE(T(【多店舗用】記入シート3!J102),"　","")," ",""),"―","ー"),"－","‐")&amp;"　"&amp;SUBSTITUTE(SUBSTITUTE(SUBSTITUTE(SUBSTITUTE(T(【多店舗用】記入シート3!K102),"　","")," ",""),"―","ー"),"－","‐")&amp;"　"&amp;SUBSTITUTE(SUBSTITUTE(SUBSTITUTE(SUBSTITUTE(T(【多店舗用】記入シート3!L102),"　","")," ",""),"―","ー"),"－","‐")&amp;IF(【多店舗用】記入シート3!M102="","","　"&amp;SUBSTITUTE(SUBSTITUTE(SUBSTITUTE(SUBSTITUTE(T(【多店舗用】記入シート3!M102),"　","")," ",""),"―","ー"),"－","‐")))</f>
        <v/>
      </c>
      <c r="J102" s="764" t="str">
        <f>IF(B102="","",ASC(【多店舗用】記入シート3!N102)&amp;" "&amp;ASC(SUBSTITUTE(SUBSTITUTE(SUBSTITUTE(SUBSTITUTE(SUBSTITUTE(【多店舗用】記入シート3!O102,"　","")," ",""),"ヴ","ウﾞ"),"・",""),"－","‐"))&amp;" "&amp;ASC(SUBSTITUTE(SUBSTITUTE(SUBSTITUTE(SUBSTITUTE(SUBSTITUTE(【多店舗用】記入シート3!P102,"　","")," ",""),"ヴ","ウﾞ"),"・",""),"－","‐"))&amp;IF(【多店舗用】記入シート3!Q102="",""," "&amp;ASC(SUBSTITUTE(SUBSTITUTE(SUBSTITUTE(SUBSTITUTE(SUBSTITUTE(【多店舗用】記入シート3!Q102,"　","")," ",""),"ヴ","ウﾞ"),"・",""),"－","‐"))))</f>
        <v/>
      </c>
      <c r="K102" s="764" t="str">
        <f>IF(【多店舗用】記入シート3!R102="","",【多店舗用】記入シート3!R102)</f>
        <v/>
      </c>
      <c r="L102" s="764" t="str">
        <f>IF(【多店舗用】記入シート3!S102="","",SUBSTITUTE(SUBSTITUTE(SUBSTITUTE(SUBSTITUTE(SUBSTITUTE(ASC(【多店舗用】記入シート3!S102),"～","-"),"－","-"),"―","-"),"　","")," ",""))</f>
        <v/>
      </c>
      <c r="M102" s="764" t="str">
        <f>IF(【多店舗用】記入シート3!T102="","",ASC(【多店舗用】記入シート3!T102))</f>
        <v/>
      </c>
      <c r="N102" s="764" t="str">
        <f>IF(B102="","",RIGHT("00"&amp;【多店舗用】記入シート3!U102,2)&amp;【多店舗用】記入シート3!V102&amp;RIGHT("00"&amp;【多店舗用】記入シート3!W102,2)&amp;【多店舗用】記入シート3!X102&amp;RIGHT("00"&amp;【多店舗用】記入シート3!Y102,2)&amp;【多店舗用】記入シート3!Z102&amp;RIGHT("00"&amp;【多店舗用】記入シート3!AA102,2))</f>
        <v/>
      </c>
      <c r="O102" s="764" t="str">
        <f>IF(B102="","",IF(【多店舗用】記入シート3!AB102="●",【多店舗用】記入シート3!AB$8,"")&amp;IF(【多店舗用】記入シート3!AC102="●",【多店舗用】記入シート3!AC$8,"")&amp;IF(【多店舗用】記入シート3!AD102="●",【多店舗用】記入シート3!AD$8,"")&amp;IF(【多店舗用】記入シート3!AE102="●",【多店舗用】記入シート3!AE$8,"")&amp;IF(【多店舗用】記入シート3!AF102="●",【多店舗用】記入シート3!AF$8,"")&amp;IF(【多店舗用】記入シート3!AG102="●",【多店舗用】記入シート3!AG$8,"")&amp;IF(【多店舗用】記入シート3!AH102="●",【多店舗用】記入シート3!AH$8,"")&amp;IF(【多店舗用】記入シート3!AI102="●",【多店舗用】記入シート3!AI$8,""))</f>
        <v/>
      </c>
      <c r="P102" s="764" t="str">
        <f>IF(【多店舗用】記入シート3!AJ102="","",【多店舗用】記入シート3!AJ102)</f>
        <v/>
      </c>
      <c r="Q102" s="764" t="str">
        <f>IF(【多店舗用】記入シート3!AK102="","",【多店舗用】記入シート3!AK102)</f>
        <v/>
      </c>
      <c r="R102" s="766" t="str">
        <f>IF(【多店舗用】記入シート3!AL102="","",【多店舗用】記入シート3!AL102)</f>
        <v/>
      </c>
      <c r="S102" s="766" t="str">
        <f>IF(【多店舗用】記入シート3!AM102="","",【多店舗用】記入シート3!AM102)</f>
        <v/>
      </c>
      <c r="T102" s="766" t="str">
        <f>IF(【多店舗用】記入シート3!AN102="","",【多店舗用】記入シート3!AN102)</f>
        <v/>
      </c>
      <c r="U102" s="766" t="str">
        <f>IF(【多店舗用】記入シート3!AO102="","",【多店舗用】記入シート3!AO102)</f>
        <v/>
      </c>
      <c r="V102" s="764" t="str">
        <f>IF(【多店舗用】記入シート3!AP102="","",【多店舗用】記入シート3!AP102)</f>
        <v/>
      </c>
      <c r="W102" s="764" t="str">
        <f>IF(【多店舗用】記入シート3!AQ102="","",【多店舗用】記入シート3!AQ102)</f>
        <v/>
      </c>
      <c r="X102" s="764" t="str">
        <f>IF(【多店舗用】記入シート3!AR102="","",【多店舗用】記入シート3!AR102)</f>
        <v/>
      </c>
      <c r="Y102" s="764" t="str">
        <f>IF(【多店舗用】記入シート3!AS102="","",【多店舗用】記入シート3!AS102)</f>
        <v/>
      </c>
      <c r="Z102" s="767" t="str">
        <f>IF(【多店舗用】記入シート3!AT102="","",【多店舗用】記入シート3!AT102)</f>
        <v/>
      </c>
      <c r="AA102" s="767" t="str">
        <f>IF(【多店舗用】記入シート3!AU102="","",【多店舗用】記入シート3!AU102)</f>
        <v/>
      </c>
      <c r="AB102" s="764" t="str">
        <f>IF(B102="","",T(SUBSTITUTE(SUBSTITUTE(【多店舗用】記入シート3!AV102,"　","")," ",""))&amp;"　"&amp;T(SUBSTITUTE(SUBSTITUTE(【多店舗用】記入シート3!AW102,"　","")," ","")))</f>
        <v/>
      </c>
      <c r="AC102" s="764" t="str">
        <f>IF(B102="","",ASC(SUBSTITUTE(SUBSTITUTE(SUBSTITUTE(SUBSTITUTE(【多店舗用】記入シート3!AX102,"　","")," ",""),"ヴ","ウﾞ"),"・",""))&amp;" "&amp;ASC(SUBSTITUTE(SUBSTITUTE(SUBSTITUTE(SUBSTITUTE(【多店舗用】記入シート3!AY102,"　","")," ",""),"ヴ","ウﾞ"),"・","")))</f>
        <v/>
      </c>
      <c r="AD102" s="764" t="str">
        <f>IF(【多店舗用】記入シート3!AZ102="","",【多店舗用】記入シート3!AZ102)</f>
        <v/>
      </c>
      <c r="AE102" s="764" t="str">
        <f>IF(【多店舗用】記入シート3!BA102="","",【多店舗用】記入シート3!BA102)</f>
        <v/>
      </c>
      <c r="AF102" s="764" t="str">
        <f>IF(B102="","",T(SUBSTITUTE(SUBSTITUTE(【多店舗用】記入シート3!BB102,"　","")," ",""))&amp;"　"&amp;T(SUBSTITUTE(SUBSTITUTE(【多店舗用】記入シート3!BC102,"　","")," ","")))</f>
        <v/>
      </c>
      <c r="AG102" s="764" t="str">
        <f>IF(B102="","",ASC(SUBSTITUTE(SUBSTITUTE(SUBSTITUTE(SUBSTITUTE(【多店舗用】記入シート3!BD102,"　","")," ",""),"ヴ","ウﾞ"),"・",""))&amp;" "&amp;ASC(SUBSTITUTE(SUBSTITUTE(SUBSTITUTE(SUBSTITUTE(【多店舗用】記入シート3!BE102,"　","")," ",""),"ヴ","ウﾞ"),"・","")))</f>
        <v/>
      </c>
      <c r="AH102" s="764" t="str">
        <f>IF(【多店舗用】記入シート3!BF102="","",【多店舗用】記入シート3!BF102)</f>
        <v/>
      </c>
      <c r="AI102" s="764" t="str">
        <f>IF(【多店舗用】記入シート3!BG102="","",【多店舗用】記入シート3!BG102)</f>
        <v/>
      </c>
      <c r="AJ102" s="764" t="str">
        <f>IF(【多店舗用】記入シート3!BH102="","",【多店舗用】記入シート3!BH102)</f>
        <v/>
      </c>
      <c r="AK102" s="764" t="str">
        <f>IF(【多店舗用】記入シート3!BI102="","",【多店舗用】記入シート3!BI102)</f>
        <v/>
      </c>
      <c r="AL102" s="764" t="str">
        <f>IF(【多店舗用】記入シート3!BJ102="","",【多店舗用】記入シート3!BJ102)</f>
        <v/>
      </c>
      <c r="AM102" s="768" t="str">
        <f>IF(【多店舗用】記入シート3!BK102="","",【多店舗用】記入シート3!BK102)</f>
        <v/>
      </c>
      <c r="AN102" s="768" t="str">
        <f>IF(【多店舗用】記入シート3!BL102="","",【多店舗用】記入シート3!BL102)</f>
        <v/>
      </c>
      <c r="AO102" s="764" t="str">
        <f>IF(【多店舗用】記入シート3!BM102="","",【多店舗用】記入シート3!BM102)</f>
        <v/>
      </c>
      <c r="AP102" s="768" t="str">
        <f>IF(【多店舗用】記入シート3!BN102="","",【多店舗用】記入シート3!BN102)</f>
        <v/>
      </c>
      <c r="AQ102" s="764" t="str">
        <f>IF(【多店舗用】記入シート3!BO102="","",【多店舗用】記入シート3!BO102)</f>
        <v/>
      </c>
      <c r="AR102" s="764" t="str">
        <f>IF(【多店舗用】記入シート3!BP102="","",【多店舗用】記入シート3!BP102)</f>
        <v/>
      </c>
    </row>
    <row r="103" spans="1:44" ht="15" customHeight="1">
      <c r="A103" s="764">
        <v>95</v>
      </c>
      <c r="B103" s="764" t="str">
        <f>IF(【多店舗用】記入シート3!B103="","",DBCS(【多店舗用】記入シート3!B103))</f>
        <v/>
      </c>
      <c r="C103" s="764" t="str">
        <f>IF(【多店舗用】記入シート3!C103="","",DBCS(【多店舗用】記入シート3!C103))</f>
        <v/>
      </c>
      <c r="D103" s="764" t="str">
        <f>IF(【多店舗用】記入シート3!D103="","",ASC(【多店舗用】記入シート3!D103))</f>
        <v/>
      </c>
      <c r="E103" s="765" t="str">
        <f>IF(【多店舗用】記入シート3!E103="","",【多店舗用】記入シート3!E103)</f>
        <v/>
      </c>
      <c r="F103" s="764" t="str">
        <f>IF(【多店舗用】記入シート3!F103="","",【多店舗用】記入シート3!F103)</f>
        <v/>
      </c>
      <c r="G103" s="765" t="str">
        <f>IF(【多店舗用】記入シート3!G103="","",【多店舗用】記入シート3!G103)</f>
        <v/>
      </c>
      <c r="H103" s="764" t="str">
        <f>IF(【多店舗用】記入シート3!H103="","",SUBSTITUTE(SUBSTITUTE(SUBSTITUTE(SUBSTITUTE(SUBSTITUTE(ASC(【多店舗用】記入シート3!H103),"～","-"),"－","-"),"―","-"),"　","")," ",""))</f>
        <v/>
      </c>
      <c r="I103" s="764" t="str">
        <f>IF(B103="","",MID(T(【多店舗用】記入シート3!I103),4,LEN(T(【多店舗用】記入シート3!I103))-3)&amp;"　"&amp;SUBSTITUTE(SUBSTITUTE(SUBSTITUTE(SUBSTITUTE(T(【多店舗用】記入シート3!J103),"　","")," ",""),"―","ー"),"－","‐")&amp;"　"&amp;SUBSTITUTE(SUBSTITUTE(SUBSTITUTE(SUBSTITUTE(T(【多店舗用】記入シート3!K103),"　","")," ",""),"―","ー"),"－","‐")&amp;"　"&amp;SUBSTITUTE(SUBSTITUTE(SUBSTITUTE(SUBSTITUTE(T(【多店舗用】記入シート3!L103),"　","")," ",""),"―","ー"),"－","‐")&amp;IF(【多店舗用】記入シート3!M103="","","　"&amp;SUBSTITUTE(SUBSTITUTE(SUBSTITUTE(SUBSTITUTE(T(【多店舗用】記入シート3!M103),"　","")," ",""),"―","ー"),"－","‐")))</f>
        <v/>
      </c>
      <c r="J103" s="764" t="str">
        <f>IF(B103="","",ASC(【多店舗用】記入シート3!N103)&amp;" "&amp;ASC(SUBSTITUTE(SUBSTITUTE(SUBSTITUTE(SUBSTITUTE(SUBSTITUTE(【多店舗用】記入シート3!O103,"　","")," ",""),"ヴ","ウﾞ"),"・",""),"－","‐"))&amp;" "&amp;ASC(SUBSTITUTE(SUBSTITUTE(SUBSTITUTE(SUBSTITUTE(SUBSTITUTE(【多店舗用】記入シート3!P103,"　","")," ",""),"ヴ","ウﾞ"),"・",""),"－","‐"))&amp;IF(【多店舗用】記入シート3!Q103="",""," "&amp;ASC(SUBSTITUTE(SUBSTITUTE(SUBSTITUTE(SUBSTITUTE(SUBSTITUTE(【多店舗用】記入シート3!Q103,"　","")," ",""),"ヴ","ウﾞ"),"・",""),"－","‐"))))</f>
        <v/>
      </c>
      <c r="K103" s="764" t="str">
        <f>IF(【多店舗用】記入シート3!R103="","",【多店舗用】記入シート3!R103)</f>
        <v/>
      </c>
      <c r="L103" s="764" t="str">
        <f>IF(【多店舗用】記入シート3!S103="","",SUBSTITUTE(SUBSTITUTE(SUBSTITUTE(SUBSTITUTE(SUBSTITUTE(ASC(【多店舗用】記入シート3!S103),"～","-"),"－","-"),"―","-"),"　","")," ",""))</f>
        <v/>
      </c>
      <c r="M103" s="764" t="str">
        <f>IF(【多店舗用】記入シート3!T103="","",ASC(【多店舗用】記入シート3!T103))</f>
        <v/>
      </c>
      <c r="N103" s="764" t="str">
        <f>IF(B103="","",RIGHT("00"&amp;【多店舗用】記入シート3!U103,2)&amp;【多店舗用】記入シート3!V103&amp;RIGHT("00"&amp;【多店舗用】記入シート3!W103,2)&amp;【多店舗用】記入シート3!X103&amp;RIGHT("00"&amp;【多店舗用】記入シート3!Y103,2)&amp;【多店舗用】記入シート3!Z103&amp;RIGHT("00"&amp;【多店舗用】記入シート3!AA103,2))</f>
        <v/>
      </c>
      <c r="O103" s="764" t="str">
        <f>IF(B103="","",IF(【多店舗用】記入シート3!AB103="●",【多店舗用】記入シート3!AB$8,"")&amp;IF(【多店舗用】記入シート3!AC103="●",【多店舗用】記入シート3!AC$8,"")&amp;IF(【多店舗用】記入シート3!AD103="●",【多店舗用】記入シート3!AD$8,"")&amp;IF(【多店舗用】記入シート3!AE103="●",【多店舗用】記入シート3!AE$8,"")&amp;IF(【多店舗用】記入シート3!AF103="●",【多店舗用】記入シート3!AF$8,"")&amp;IF(【多店舗用】記入シート3!AG103="●",【多店舗用】記入シート3!AG$8,"")&amp;IF(【多店舗用】記入シート3!AH103="●",【多店舗用】記入シート3!AH$8,"")&amp;IF(【多店舗用】記入シート3!AI103="●",【多店舗用】記入シート3!AI$8,""))</f>
        <v/>
      </c>
      <c r="P103" s="764" t="str">
        <f>IF(【多店舗用】記入シート3!AJ103="","",【多店舗用】記入シート3!AJ103)</f>
        <v/>
      </c>
      <c r="Q103" s="764" t="str">
        <f>IF(【多店舗用】記入シート3!AK103="","",【多店舗用】記入シート3!AK103)</f>
        <v/>
      </c>
      <c r="R103" s="766" t="str">
        <f>IF(【多店舗用】記入シート3!AL103="","",【多店舗用】記入シート3!AL103)</f>
        <v/>
      </c>
      <c r="S103" s="766" t="str">
        <f>IF(【多店舗用】記入シート3!AM103="","",【多店舗用】記入シート3!AM103)</f>
        <v/>
      </c>
      <c r="T103" s="766" t="str">
        <f>IF(【多店舗用】記入シート3!AN103="","",【多店舗用】記入シート3!AN103)</f>
        <v/>
      </c>
      <c r="U103" s="766" t="str">
        <f>IF(【多店舗用】記入シート3!AO103="","",【多店舗用】記入シート3!AO103)</f>
        <v/>
      </c>
      <c r="V103" s="764" t="str">
        <f>IF(【多店舗用】記入シート3!AP103="","",【多店舗用】記入シート3!AP103)</f>
        <v/>
      </c>
      <c r="W103" s="764" t="str">
        <f>IF(【多店舗用】記入シート3!AQ103="","",【多店舗用】記入シート3!AQ103)</f>
        <v/>
      </c>
      <c r="X103" s="764" t="str">
        <f>IF(【多店舗用】記入シート3!AR103="","",【多店舗用】記入シート3!AR103)</f>
        <v/>
      </c>
      <c r="Y103" s="764" t="str">
        <f>IF(【多店舗用】記入シート3!AS103="","",【多店舗用】記入シート3!AS103)</f>
        <v/>
      </c>
      <c r="Z103" s="767" t="str">
        <f>IF(【多店舗用】記入シート3!AT103="","",【多店舗用】記入シート3!AT103)</f>
        <v/>
      </c>
      <c r="AA103" s="767" t="str">
        <f>IF(【多店舗用】記入シート3!AU103="","",【多店舗用】記入シート3!AU103)</f>
        <v/>
      </c>
      <c r="AB103" s="764" t="str">
        <f>IF(B103="","",T(SUBSTITUTE(SUBSTITUTE(【多店舗用】記入シート3!AV103,"　","")," ",""))&amp;"　"&amp;T(SUBSTITUTE(SUBSTITUTE(【多店舗用】記入シート3!AW103,"　","")," ","")))</f>
        <v/>
      </c>
      <c r="AC103" s="764" t="str">
        <f>IF(B103="","",ASC(SUBSTITUTE(SUBSTITUTE(SUBSTITUTE(SUBSTITUTE(【多店舗用】記入シート3!AX103,"　","")," ",""),"ヴ","ウﾞ"),"・",""))&amp;" "&amp;ASC(SUBSTITUTE(SUBSTITUTE(SUBSTITUTE(SUBSTITUTE(【多店舗用】記入シート3!AY103,"　","")," ",""),"ヴ","ウﾞ"),"・","")))</f>
        <v/>
      </c>
      <c r="AD103" s="764" t="str">
        <f>IF(【多店舗用】記入シート3!AZ103="","",【多店舗用】記入シート3!AZ103)</f>
        <v/>
      </c>
      <c r="AE103" s="764" t="str">
        <f>IF(【多店舗用】記入シート3!BA103="","",【多店舗用】記入シート3!BA103)</f>
        <v/>
      </c>
      <c r="AF103" s="764" t="str">
        <f>IF(B103="","",T(SUBSTITUTE(SUBSTITUTE(【多店舗用】記入シート3!BB103,"　","")," ",""))&amp;"　"&amp;T(SUBSTITUTE(SUBSTITUTE(【多店舗用】記入シート3!BC103,"　","")," ","")))</f>
        <v/>
      </c>
      <c r="AG103" s="764" t="str">
        <f>IF(B103="","",ASC(SUBSTITUTE(SUBSTITUTE(SUBSTITUTE(SUBSTITUTE(【多店舗用】記入シート3!BD103,"　","")," ",""),"ヴ","ウﾞ"),"・",""))&amp;" "&amp;ASC(SUBSTITUTE(SUBSTITUTE(SUBSTITUTE(SUBSTITUTE(【多店舗用】記入シート3!BE103,"　","")," ",""),"ヴ","ウﾞ"),"・","")))</f>
        <v/>
      </c>
      <c r="AH103" s="764" t="str">
        <f>IF(【多店舗用】記入シート3!BF103="","",【多店舗用】記入シート3!BF103)</f>
        <v/>
      </c>
      <c r="AI103" s="764" t="str">
        <f>IF(【多店舗用】記入シート3!BG103="","",【多店舗用】記入シート3!BG103)</f>
        <v/>
      </c>
      <c r="AJ103" s="764" t="str">
        <f>IF(【多店舗用】記入シート3!BH103="","",【多店舗用】記入シート3!BH103)</f>
        <v/>
      </c>
      <c r="AK103" s="764" t="str">
        <f>IF(【多店舗用】記入シート3!BI103="","",【多店舗用】記入シート3!BI103)</f>
        <v/>
      </c>
      <c r="AL103" s="764" t="str">
        <f>IF(【多店舗用】記入シート3!BJ103="","",【多店舗用】記入シート3!BJ103)</f>
        <v/>
      </c>
      <c r="AM103" s="768" t="str">
        <f>IF(【多店舗用】記入シート3!BK103="","",【多店舗用】記入シート3!BK103)</f>
        <v/>
      </c>
      <c r="AN103" s="768" t="str">
        <f>IF(【多店舗用】記入シート3!BL103="","",【多店舗用】記入シート3!BL103)</f>
        <v/>
      </c>
      <c r="AO103" s="764" t="str">
        <f>IF(【多店舗用】記入シート3!BM103="","",【多店舗用】記入シート3!BM103)</f>
        <v/>
      </c>
      <c r="AP103" s="768" t="str">
        <f>IF(【多店舗用】記入シート3!BN103="","",【多店舗用】記入シート3!BN103)</f>
        <v/>
      </c>
      <c r="AQ103" s="764" t="str">
        <f>IF(【多店舗用】記入シート3!BO103="","",【多店舗用】記入シート3!BO103)</f>
        <v/>
      </c>
      <c r="AR103" s="764" t="str">
        <f>IF(【多店舗用】記入シート3!BP103="","",【多店舗用】記入シート3!BP103)</f>
        <v/>
      </c>
    </row>
    <row r="104" spans="1:44" ht="15" customHeight="1">
      <c r="A104" s="764">
        <v>96</v>
      </c>
      <c r="B104" s="764" t="str">
        <f>IF(【多店舗用】記入シート3!B104="","",DBCS(【多店舗用】記入シート3!B104))</f>
        <v/>
      </c>
      <c r="C104" s="764" t="str">
        <f>IF(【多店舗用】記入シート3!C104="","",DBCS(【多店舗用】記入シート3!C104))</f>
        <v/>
      </c>
      <c r="D104" s="764" t="str">
        <f>IF(【多店舗用】記入シート3!D104="","",ASC(【多店舗用】記入シート3!D104))</f>
        <v/>
      </c>
      <c r="E104" s="765" t="str">
        <f>IF(【多店舗用】記入シート3!E104="","",【多店舗用】記入シート3!E104)</f>
        <v/>
      </c>
      <c r="F104" s="764" t="str">
        <f>IF(【多店舗用】記入シート3!F104="","",【多店舗用】記入シート3!F104)</f>
        <v/>
      </c>
      <c r="G104" s="765" t="str">
        <f>IF(【多店舗用】記入シート3!G104="","",【多店舗用】記入シート3!G104)</f>
        <v/>
      </c>
      <c r="H104" s="764" t="str">
        <f>IF(【多店舗用】記入シート3!H104="","",SUBSTITUTE(SUBSTITUTE(SUBSTITUTE(SUBSTITUTE(SUBSTITUTE(ASC(【多店舗用】記入シート3!H104),"～","-"),"－","-"),"―","-"),"　","")," ",""))</f>
        <v/>
      </c>
      <c r="I104" s="764" t="str">
        <f>IF(B104="","",MID(T(【多店舗用】記入シート3!I104),4,LEN(T(【多店舗用】記入シート3!I104))-3)&amp;"　"&amp;SUBSTITUTE(SUBSTITUTE(SUBSTITUTE(SUBSTITUTE(T(【多店舗用】記入シート3!J104),"　","")," ",""),"―","ー"),"－","‐")&amp;"　"&amp;SUBSTITUTE(SUBSTITUTE(SUBSTITUTE(SUBSTITUTE(T(【多店舗用】記入シート3!K104),"　","")," ",""),"―","ー"),"－","‐")&amp;"　"&amp;SUBSTITUTE(SUBSTITUTE(SUBSTITUTE(SUBSTITUTE(T(【多店舗用】記入シート3!L104),"　","")," ",""),"―","ー"),"－","‐")&amp;IF(【多店舗用】記入シート3!M104="","","　"&amp;SUBSTITUTE(SUBSTITUTE(SUBSTITUTE(SUBSTITUTE(T(【多店舗用】記入シート3!M104),"　","")," ",""),"―","ー"),"－","‐")))</f>
        <v/>
      </c>
      <c r="J104" s="764" t="str">
        <f>IF(B104="","",ASC(【多店舗用】記入シート3!N104)&amp;" "&amp;ASC(SUBSTITUTE(SUBSTITUTE(SUBSTITUTE(SUBSTITUTE(SUBSTITUTE(【多店舗用】記入シート3!O104,"　","")," ",""),"ヴ","ウﾞ"),"・",""),"－","‐"))&amp;" "&amp;ASC(SUBSTITUTE(SUBSTITUTE(SUBSTITUTE(SUBSTITUTE(SUBSTITUTE(【多店舗用】記入シート3!P104,"　","")," ",""),"ヴ","ウﾞ"),"・",""),"－","‐"))&amp;IF(【多店舗用】記入シート3!Q104="",""," "&amp;ASC(SUBSTITUTE(SUBSTITUTE(SUBSTITUTE(SUBSTITUTE(SUBSTITUTE(【多店舗用】記入シート3!Q104,"　","")," ",""),"ヴ","ウﾞ"),"・",""),"－","‐"))))</f>
        <v/>
      </c>
      <c r="K104" s="764" t="str">
        <f>IF(【多店舗用】記入シート3!R104="","",【多店舗用】記入シート3!R104)</f>
        <v/>
      </c>
      <c r="L104" s="764" t="str">
        <f>IF(【多店舗用】記入シート3!S104="","",SUBSTITUTE(SUBSTITUTE(SUBSTITUTE(SUBSTITUTE(SUBSTITUTE(ASC(【多店舗用】記入シート3!S104),"～","-"),"－","-"),"―","-"),"　","")," ",""))</f>
        <v/>
      </c>
      <c r="M104" s="764" t="str">
        <f>IF(【多店舗用】記入シート3!T104="","",ASC(【多店舗用】記入シート3!T104))</f>
        <v/>
      </c>
      <c r="N104" s="764" t="str">
        <f>IF(B104="","",RIGHT("00"&amp;【多店舗用】記入シート3!U104,2)&amp;【多店舗用】記入シート3!V104&amp;RIGHT("00"&amp;【多店舗用】記入シート3!W104,2)&amp;【多店舗用】記入シート3!X104&amp;RIGHT("00"&amp;【多店舗用】記入シート3!Y104,2)&amp;【多店舗用】記入シート3!Z104&amp;RIGHT("00"&amp;【多店舗用】記入シート3!AA104,2))</f>
        <v/>
      </c>
      <c r="O104" s="764" t="str">
        <f>IF(B104="","",IF(【多店舗用】記入シート3!AB104="●",【多店舗用】記入シート3!AB$8,"")&amp;IF(【多店舗用】記入シート3!AC104="●",【多店舗用】記入シート3!AC$8,"")&amp;IF(【多店舗用】記入シート3!AD104="●",【多店舗用】記入シート3!AD$8,"")&amp;IF(【多店舗用】記入シート3!AE104="●",【多店舗用】記入シート3!AE$8,"")&amp;IF(【多店舗用】記入シート3!AF104="●",【多店舗用】記入シート3!AF$8,"")&amp;IF(【多店舗用】記入シート3!AG104="●",【多店舗用】記入シート3!AG$8,"")&amp;IF(【多店舗用】記入シート3!AH104="●",【多店舗用】記入シート3!AH$8,"")&amp;IF(【多店舗用】記入シート3!AI104="●",【多店舗用】記入シート3!AI$8,""))</f>
        <v/>
      </c>
      <c r="P104" s="764" t="str">
        <f>IF(【多店舗用】記入シート3!AJ104="","",【多店舗用】記入シート3!AJ104)</f>
        <v/>
      </c>
      <c r="Q104" s="764" t="str">
        <f>IF(【多店舗用】記入シート3!AK104="","",【多店舗用】記入シート3!AK104)</f>
        <v/>
      </c>
      <c r="R104" s="766" t="str">
        <f>IF(【多店舗用】記入シート3!AL104="","",【多店舗用】記入シート3!AL104)</f>
        <v/>
      </c>
      <c r="S104" s="766" t="str">
        <f>IF(【多店舗用】記入シート3!AM104="","",【多店舗用】記入シート3!AM104)</f>
        <v/>
      </c>
      <c r="T104" s="766" t="str">
        <f>IF(【多店舗用】記入シート3!AN104="","",【多店舗用】記入シート3!AN104)</f>
        <v/>
      </c>
      <c r="U104" s="766" t="str">
        <f>IF(【多店舗用】記入シート3!AO104="","",【多店舗用】記入シート3!AO104)</f>
        <v/>
      </c>
      <c r="V104" s="764" t="str">
        <f>IF(【多店舗用】記入シート3!AP104="","",【多店舗用】記入シート3!AP104)</f>
        <v/>
      </c>
      <c r="W104" s="764" t="str">
        <f>IF(【多店舗用】記入シート3!AQ104="","",【多店舗用】記入シート3!AQ104)</f>
        <v/>
      </c>
      <c r="X104" s="764" t="str">
        <f>IF(【多店舗用】記入シート3!AR104="","",【多店舗用】記入シート3!AR104)</f>
        <v/>
      </c>
      <c r="Y104" s="764" t="str">
        <f>IF(【多店舗用】記入シート3!AS104="","",【多店舗用】記入シート3!AS104)</f>
        <v/>
      </c>
      <c r="Z104" s="767" t="str">
        <f>IF(【多店舗用】記入シート3!AT104="","",【多店舗用】記入シート3!AT104)</f>
        <v/>
      </c>
      <c r="AA104" s="767" t="str">
        <f>IF(【多店舗用】記入シート3!AU104="","",【多店舗用】記入シート3!AU104)</f>
        <v/>
      </c>
      <c r="AB104" s="764" t="str">
        <f>IF(B104="","",T(SUBSTITUTE(SUBSTITUTE(【多店舗用】記入シート3!AV104,"　","")," ",""))&amp;"　"&amp;T(SUBSTITUTE(SUBSTITUTE(【多店舗用】記入シート3!AW104,"　","")," ","")))</f>
        <v/>
      </c>
      <c r="AC104" s="764" t="str">
        <f>IF(B104="","",ASC(SUBSTITUTE(SUBSTITUTE(SUBSTITUTE(SUBSTITUTE(【多店舗用】記入シート3!AX104,"　","")," ",""),"ヴ","ウﾞ"),"・",""))&amp;" "&amp;ASC(SUBSTITUTE(SUBSTITUTE(SUBSTITUTE(SUBSTITUTE(【多店舗用】記入シート3!AY104,"　","")," ",""),"ヴ","ウﾞ"),"・","")))</f>
        <v/>
      </c>
      <c r="AD104" s="764" t="str">
        <f>IF(【多店舗用】記入シート3!AZ104="","",【多店舗用】記入シート3!AZ104)</f>
        <v/>
      </c>
      <c r="AE104" s="764" t="str">
        <f>IF(【多店舗用】記入シート3!BA104="","",【多店舗用】記入シート3!BA104)</f>
        <v/>
      </c>
      <c r="AF104" s="764" t="str">
        <f>IF(B104="","",T(SUBSTITUTE(SUBSTITUTE(【多店舗用】記入シート3!BB104,"　","")," ",""))&amp;"　"&amp;T(SUBSTITUTE(SUBSTITUTE(【多店舗用】記入シート3!BC104,"　","")," ","")))</f>
        <v/>
      </c>
      <c r="AG104" s="764" t="str">
        <f>IF(B104="","",ASC(SUBSTITUTE(SUBSTITUTE(SUBSTITUTE(SUBSTITUTE(【多店舗用】記入シート3!BD104,"　","")," ",""),"ヴ","ウﾞ"),"・",""))&amp;" "&amp;ASC(SUBSTITUTE(SUBSTITUTE(SUBSTITUTE(SUBSTITUTE(【多店舗用】記入シート3!BE104,"　","")," ",""),"ヴ","ウﾞ"),"・","")))</f>
        <v/>
      </c>
      <c r="AH104" s="764" t="str">
        <f>IF(【多店舗用】記入シート3!BF104="","",【多店舗用】記入シート3!BF104)</f>
        <v/>
      </c>
      <c r="AI104" s="764" t="str">
        <f>IF(【多店舗用】記入シート3!BG104="","",【多店舗用】記入シート3!BG104)</f>
        <v/>
      </c>
      <c r="AJ104" s="764" t="str">
        <f>IF(【多店舗用】記入シート3!BH104="","",【多店舗用】記入シート3!BH104)</f>
        <v/>
      </c>
      <c r="AK104" s="764" t="str">
        <f>IF(【多店舗用】記入シート3!BI104="","",【多店舗用】記入シート3!BI104)</f>
        <v/>
      </c>
      <c r="AL104" s="764" t="str">
        <f>IF(【多店舗用】記入シート3!BJ104="","",【多店舗用】記入シート3!BJ104)</f>
        <v/>
      </c>
      <c r="AM104" s="768" t="str">
        <f>IF(【多店舗用】記入シート3!BK104="","",【多店舗用】記入シート3!BK104)</f>
        <v/>
      </c>
      <c r="AN104" s="768" t="str">
        <f>IF(【多店舗用】記入シート3!BL104="","",【多店舗用】記入シート3!BL104)</f>
        <v/>
      </c>
      <c r="AO104" s="764" t="str">
        <f>IF(【多店舗用】記入シート3!BM104="","",【多店舗用】記入シート3!BM104)</f>
        <v/>
      </c>
      <c r="AP104" s="768" t="str">
        <f>IF(【多店舗用】記入シート3!BN104="","",【多店舗用】記入シート3!BN104)</f>
        <v/>
      </c>
      <c r="AQ104" s="764" t="str">
        <f>IF(【多店舗用】記入シート3!BO104="","",【多店舗用】記入シート3!BO104)</f>
        <v/>
      </c>
      <c r="AR104" s="764" t="str">
        <f>IF(【多店舗用】記入シート3!BP104="","",【多店舗用】記入シート3!BP104)</f>
        <v/>
      </c>
    </row>
    <row r="105" spans="1:44" ht="15" customHeight="1">
      <c r="A105" s="764">
        <v>97</v>
      </c>
      <c r="B105" s="764" t="str">
        <f>IF(【多店舗用】記入シート3!B105="","",DBCS(【多店舗用】記入シート3!B105))</f>
        <v/>
      </c>
      <c r="C105" s="764" t="str">
        <f>IF(【多店舗用】記入シート3!C105="","",DBCS(【多店舗用】記入シート3!C105))</f>
        <v/>
      </c>
      <c r="D105" s="764" t="str">
        <f>IF(【多店舗用】記入シート3!D105="","",ASC(【多店舗用】記入シート3!D105))</f>
        <v/>
      </c>
      <c r="E105" s="765" t="str">
        <f>IF(【多店舗用】記入シート3!E105="","",【多店舗用】記入シート3!E105)</f>
        <v/>
      </c>
      <c r="F105" s="764" t="str">
        <f>IF(【多店舗用】記入シート3!F105="","",【多店舗用】記入シート3!F105)</f>
        <v/>
      </c>
      <c r="G105" s="765" t="str">
        <f>IF(【多店舗用】記入シート3!G105="","",【多店舗用】記入シート3!G105)</f>
        <v/>
      </c>
      <c r="H105" s="764" t="str">
        <f>IF(【多店舗用】記入シート3!H105="","",SUBSTITUTE(SUBSTITUTE(SUBSTITUTE(SUBSTITUTE(SUBSTITUTE(ASC(【多店舗用】記入シート3!H105),"～","-"),"－","-"),"―","-"),"　","")," ",""))</f>
        <v/>
      </c>
      <c r="I105" s="764" t="str">
        <f>IF(B105="","",MID(T(【多店舗用】記入シート3!I105),4,LEN(T(【多店舗用】記入シート3!I105))-3)&amp;"　"&amp;SUBSTITUTE(SUBSTITUTE(SUBSTITUTE(SUBSTITUTE(T(【多店舗用】記入シート3!J105),"　","")," ",""),"―","ー"),"－","‐")&amp;"　"&amp;SUBSTITUTE(SUBSTITUTE(SUBSTITUTE(SUBSTITUTE(T(【多店舗用】記入シート3!K105),"　","")," ",""),"―","ー"),"－","‐")&amp;"　"&amp;SUBSTITUTE(SUBSTITUTE(SUBSTITUTE(SUBSTITUTE(T(【多店舗用】記入シート3!L105),"　","")," ",""),"―","ー"),"－","‐")&amp;IF(【多店舗用】記入シート3!M105="","","　"&amp;SUBSTITUTE(SUBSTITUTE(SUBSTITUTE(SUBSTITUTE(T(【多店舗用】記入シート3!M105),"　","")," ",""),"―","ー"),"－","‐")))</f>
        <v/>
      </c>
      <c r="J105" s="764" t="str">
        <f>IF(B105="","",ASC(【多店舗用】記入シート3!N105)&amp;" "&amp;ASC(SUBSTITUTE(SUBSTITUTE(SUBSTITUTE(SUBSTITUTE(SUBSTITUTE(【多店舗用】記入シート3!O105,"　","")," ",""),"ヴ","ウﾞ"),"・",""),"－","‐"))&amp;" "&amp;ASC(SUBSTITUTE(SUBSTITUTE(SUBSTITUTE(SUBSTITUTE(SUBSTITUTE(【多店舗用】記入シート3!P105,"　","")," ",""),"ヴ","ウﾞ"),"・",""),"－","‐"))&amp;IF(【多店舗用】記入シート3!Q105="",""," "&amp;ASC(SUBSTITUTE(SUBSTITUTE(SUBSTITUTE(SUBSTITUTE(SUBSTITUTE(【多店舗用】記入シート3!Q105,"　","")," ",""),"ヴ","ウﾞ"),"・",""),"－","‐"))))</f>
        <v/>
      </c>
      <c r="K105" s="764" t="str">
        <f>IF(【多店舗用】記入シート3!R105="","",【多店舗用】記入シート3!R105)</f>
        <v/>
      </c>
      <c r="L105" s="764" t="str">
        <f>IF(【多店舗用】記入シート3!S105="","",SUBSTITUTE(SUBSTITUTE(SUBSTITUTE(SUBSTITUTE(SUBSTITUTE(ASC(【多店舗用】記入シート3!S105),"～","-"),"－","-"),"―","-"),"　","")," ",""))</f>
        <v/>
      </c>
      <c r="M105" s="764" t="str">
        <f>IF(【多店舗用】記入シート3!T105="","",ASC(【多店舗用】記入シート3!T105))</f>
        <v/>
      </c>
      <c r="N105" s="764" t="str">
        <f>IF(B105="","",RIGHT("00"&amp;【多店舗用】記入シート3!U105,2)&amp;【多店舗用】記入シート3!V105&amp;RIGHT("00"&amp;【多店舗用】記入シート3!W105,2)&amp;【多店舗用】記入シート3!X105&amp;RIGHT("00"&amp;【多店舗用】記入シート3!Y105,2)&amp;【多店舗用】記入シート3!Z105&amp;RIGHT("00"&amp;【多店舗用】記入シート3!AA105,2))</f>
        <v/>
      </c>
      <c r="O105" s="764" t="str">
        <f>IF(B105="","",IF(【多店舗用】記入シート3!AB105="●",【多店舗用】記入シート3!AB$8,"")&amp;IF(【多店舗用】記入シート3!AC105="●",【多店舗用】記入シート3!AC$8,"")&amp;IF(【多店舗用】記入シート3!AD105="●",【多店舗用】記入シート3!AD$8,"")&amp;IF(【多店舗用】記入シート3!AE105="●",【多店舗用】記入シート3!AE$8,"")&amp;IF(【多店舗用】記入シート3!AF105="●",【多店舗用】記入シート3!AF$8,"")&amp;IF(【多店舗用】記入シート3!AG105="●",【多店舗用】記入シート3!AG$8,"")&amp;IF(【多店舗用】記入シート3!AH105="●",【多店舗用】記入シート3!AH$8,"")&amp;IF(【多店舗用】記入シート3!AI105="●",【多店舗用】記入シート3!AI$8,""))</f>
        <v/>
      </c>
      <c r="P105" s="764" t="str">
        <f>IF(【多店舗用】記入シート3!AJ105="","",【多店舗用】記入シート3!AJ105)</f>
        <v/>
      </c>
      <c r="Q105" s="764" t="str">
        <f>IF(【多店舗用】記入シート3!AK105="","",【多店舗用】記入シート3!AK105)</f>
        <v/>
      </c>
      <c r="R105" s="766" t="str">
        <f>IF(【多店舗用】記入シート3!AL105="","",【多店舗用】記入シート3!AL105)</f>
        <v/>
      </c>
      <c r="S105" s="766" t="str">
        <f>IF(【多店舗用】記入シート3!AM105="","",【多店舗用】記入シート3!AM105)</f>
        <v/>
      </c>
      <c r="T105" s="766" t="str">
        <f>IF(【多店舗用】記入シート3!AN105="","",【多店舗用】記入シート3!AN105)</f>
        <v/>
      </c>
      <c r="U105" s="766" t="str">
        <f>IF(【多店舗用】記入シート3!AO105="","",【多店舗用】記入シート3!AO105)</f>
        <v/>
      </c>
      <c r="V105" s="764" t="str">
        <f>IF(【多店舗用】記入シート3!AP105="","",【多店舗用】記入シート3!AP105)</f>
        <v/>
      </c>
      <c r="W105" s="764" t="str">
        <f>IF(【多店舗用】記入シート3!AQ105="","",【多店舗用】記入シート3!AQ105)</f>
        <v/>
      </c>
      <c r="X105" s="764" t="str">
        <f>IF(【多店舗用】記入シート3!AR105="","",【多店舗用】記入シート3!AR105)</f>
        <v/>
      </c>
      <c r="Y105" s="764" t="str">
        <f>IF(【多店舗用】記入シート3!AS105="","",【多店舗用】記入シート3!AS105)</f>
        <v/>
      </c>
      <c r="Z105" s="767" t="str">
        <f>IF(【多店舗用】記入シート3!AT105="","",【多店舗用】記入シート3!AT105)</f>
        <v/>
      </c>
      <c r="AA105" s="767" t="str">
        <f>IF(【多店舗用】記入シート3!AU105="","",【多店舗用】記入シート3!AU105)</f>
        <v/>
      </c>
      <c r="AB105" s="764" t="str">
        <f>IF(B105="","",T(SUBSTITUTE(SUBSTITUTE(【多店舗用】記入シート3!AV105,"　","")," ",""))&amp;"　"&amp;T(SUBSTITUTE(SUBSTITUTE(【多店舗用】記入シート3!AW105,"　","")," ","")))</f>
        <v/>
      </c>
      <c r="AC105" s="764" t="str">
        <f>IF(B105="","",ASC(SUBSTITUTE(SUBSTITUTE(SUBSTITUTE(SUBSTITUTE(【多店舗用】記入シート3!AX105,"　","")," ",""),"ヴ","ウﾞ"),"・",""))&amp;" "&amp;ASC(SUBSTITUTE(SUBSTITUTE(SUBSTITUTE(SUBSTITUTE(【多店舗用】記入シート3!AY105,"　","")," ",""),"ヴ","ウﾞ"),"・","")))</f>
        <v/>
      </c>
      <c r="AD105" s="764" t="str">
        <f>IF(【多店舗用】記入シート3!AZ105="","",【多店舗用】記入シート3!AZ105)</f>
        <v/>
      </c>
      <c r="AE105" s="764" t="str">
        <f>IF(【多店舗用】記入シート3!BA105="","",【多店舗用】記入シート3!BA105)</f>
        <v/>
      </c>
      <c r="AF105" s="764" t="str">
        <f>IF(B105="","",T(SUBSTITUTE(SUBSTITUTE(【多店舗用】記入シート3!BB105,"　","")," ",""))&amp;"　"&amp;T(SUBSTITUTE(SUBSTITUTE(【多店舗用】記入シート3!BC105,"　","")," ","")))</f>
        <v/>
      </c>
      <c r="AG105" s="764" t="str">
        <f>IF(B105="","",ASC(SUBSTITUTE(SUBSTITUTE(SUBSTITUTE(SUBSTITUTE(【多店舗用】記入シート3!BD105,"　","")," ",""),"ヴ","ウﾞ"),"・",""))&amp;" "&amp;ASC(SUBSTITUTE(SUBSTITUTE(SUBSTITUTE(SUBSTITUTE(【多店舗用】記入シート3!BE105,"　","")," ",""),"ヴ","ウﾞ"),"・","")))</f>
        <v/>
      </c>
      <c r="AH105" s="764" t="str">
        <f>IF(【多店舗用】記入シート3!BF105="","",【多店舗用】記入シート3!BF105)</f>
        <v/>
      </c>
      <c r="AI105" s="764" t="str">
        <f>IF(【多店舗用】記入シート3!BG105="","",【多店舗用】記入シート3!BG105)</f>
        <v/>
      </c>
      <c r="AJ105" s="764" t="str">
        <f>IF(【多店舗用】記入シート3!BH105="","",【多店舗用】記入シート3!BH105)</f>
        <v/>
      </c>
      <c r="AK105" s="764" t="str">
        <f>IF(【多店舗用】記入シート3!BI105="","",【多店舗用】記入シート3!BI105)</f>
        <v/>
      </c>
      <c r="AL105" s="764" t="str">
        <f>IF(【多店舗用】記入シート3!BJ105="","",【多店舗用】記入シート3!BJ105)</f>
        <v/>
      </c>
      <c r="AM105" s="768" t="str">
        <f>IF(【多店舗用】記入シート3!BK105="","",【多店舗用】記入シート3!BK105)</f>
        <v/>
      </c>
      <c r="AN105" s="768" t="str">
        <f>IF(【多店舗用】記入シート3!BL105="","",【多店舗用】記入シート3!BL105)</f>
        <v/>
      </c>
      <c r="AO105" s="764" t="str">
        <f>IF(【多店舗用】記入シート3!BM105="","",【多店舗用】記入シート3!BM105)</f>
        <v/>
      </c>
      <c r="AP105" s="768" t="str">
        <f>IF(【多店舗用】記入シート3!BN105="","",【多店舗用】記入シート3!BN105)</f>
        <v/>
      </c>
      <c r="AQ105" s="764" t="str">
        <f>IF(【多店舗用】記入シート3!BO105="","",【多店舗用】記入シート3!BO105)</f>
        <v/>
      </c>
      <c r="AR105" s="764" t="str">
        <f>IF(【多店舗用】記入シート3!BP105="","",【多店舗用】記入シート3!BP105)</f>
        <v/>
      </c>
    </row>
    <row r="106" spans="1:44" ht="15" customHeight="1">
      <c r="A106" s="764">
        <v>98</v>
      </c>
      <c r="B106" s="764" t="str">
        <f>IF(【多店舗用】記入シート3!B106="","",DBCS(【多店舗用】記入シート3!B106))</f>
        <v/>
      </c>
      <c r="C106" s="764" t="str">
        <f>IF(【多店舗用】記入シート3!C106="","",DBCS(【多店舗用】記入シート3!C106))</f>
        <v/>
      </c>
      <c r="D106" s="764" t="str">
        <f>IF(【多店舗用】記入シート3!D106="","",ASC(【多店舗用】記入シート3!D106))</f>
        <v/>
      </c>
      <c r="E106" s="765" t="str">
        <f>IF(【多店舗用】記入シート3!E106="","",【多店舗用】記入シート3!E106)</f>
        <v/>
      </c>
      <c r="F106" s="764" t="str">
        <f>IF(【多店舗用】記入シート3!F106="","",【多店舗用】記入シート3!F106)</f>
        <v/>
      </c>
      <c r="G106" s="765" t="str">
        <f>IF(【多店舗用】記入シート3!G106="","",【多店舗用】記入シート3!G106)</f>
        <v/>
      </c>
      <c r="H106" s="764" t="str">
        <f>IF(【多店舗用】記入シート3!H106="","",SUBSTITUTE(SUBSTITUTE(SUBSTITUTE(SUBSTITUTE(SUBSTITUTE(ASC(【多店舗用】記入シート3!H106),"～","-"),"－","-"),"―","-"),"　","")," ",""))</f>
        <v/>
      </c>
      <c r="I106" s="764" t="str">
        <f>IF(B106="","",MID(T(【多店舗用】記入シート3!I106),4,LEN(T(【多店舗用】記入シート3!I106))-3)&amp;"　"&amp;SUBSTITUTE(SUBSTITUTE(SUBSTITUTE(SUBSTITUTE(T(【多店舗用】記入シート3!J106),"　","")," ",""),"―","ー"),"－","‐")&amp;"　"&amp;SUBSTITUTE(SUBSTITUTE(SUBSTITUTE(SUBSTITUTE(T(【多店舗用】記入シート3!K106),"　","")," ",""),"―","ー"),"－","‐")&amp;"　"&amp;SUBSTITUTE(SUBSTITUTE(SUBSTITUTE(SUBSTITUTE(T(【多店舗用】記入シート3!L106),"　","")," ",""),"―","ー"),"－","‐")&amp;IF(【多店舗用】記入シート3!M106="","","　"&amp;SUBSTITUTE(SUBSTITUTE(SUBSTITUTE(SUBSTITUTE(T(【多店舗用】記入シート3!M106),"　","")," ",""),"―","ー"),"－","‐")))</f>
        <v/>
      </c>
      <c r="J106" s="764" t="str">
        <f>IF(B106="","",ASC(【多店舗用】記入シート3!N106)&amp;" "&amp;ASC(SUBSTITUTE(SUBSTITUTE(SUBSTITUTE(SUBSTITUTE(SUBSTITUTE(【多店舗用】記入シート3!O106,"　","")," ",""),"ヴ","ウﾞ"),"・",""),"－","‐"))&amp;" "&amp;ASC(SUBSTITUTE(SUBSTITUTE(SUBSTITUTE(SUBSTITUTE(SUBSTITUTE(【多店舗用】記入シート3!P106,"　","")," ",""),"ヴ","ウﾞ"),"・",""),"－","‐"))&amp;IF(【多店舗用】記入シート3!Q106="",""," "&amp;ASC(SUBSTITUTE(SUBSTITUTE(SUBSTITUTE(SUBSTITUTE(SUBSTITUTE(【多店舗用】記入シート3!Q106,"　","")," ",""),"ヴ","ウﾞ"),"・",""),"－","‐"))))</f>
        <v/>
      </c>
      <c r="K106" s="764" t="str">
        <f>IF(【多店舗用】記入シート3!R106="","",【多店舗用】記入シート3!R106)</f>
        <v/>
      </c>
      <c r="L106" s="764" t="str">
        <f>IF(【多店舗用】記入シート3!S106="","",SUBSTITUTE(SUBSTITUTE(SUBSTITUTE(SUBSTITUTE(SUBSTITUTE(ASC(【多店舗用】記入シート3!S106),"～","-"),"－","-"),"―","-"),"　","")," ",""))</f>
        <v/>
      </c>
      <c r="M106" s="764" t="str">
        <f>IF(【多店舗用】記入シート3!T106="","",ASC(【多店舗用】記入シート3!T106))</f>
        <v/>
      </c>
      <c r="N106" s="764" t="str">
        <f>IF(B106="","",RIGHT("00"&amp;【多店舗用】記入シート3!U106,2)&amp;【多店舗用】記入シート3!V106&amp;RIGHT("00"&amp;【多店舗用】記入シート3!W106,2)&amp;【多店舗用】記入シート3!X106&amp;RIGHT("00"&amp;【多店舗用】記入シート3!Y106,2)&amp;【多店舗用】記入シート3!Z106&amp;RIGHT("00"&amp;【多店舗用】記入シート3!AA106,2))</f>
        <v/>
      </c>
      <c r="O106" s="764" t="str">
        <f>IF(B106="","",IF(【多店舗用】記入シート3!AB106="●",【多店舗用】記入シート3!AB$8,"")&amp;IF(【多店舗用】記入シート3!AC106="●",【多店舗用】記入シート3!AC$8,"")&amp;IF(【多店舗用】記入シート3!AD106="●",【多店舗用】記入シート3!AD$8,"")&amp;IF(【多店舗用】記入シート3!AE106="●",【多店舗用】記入シート3!AE$8,"")&amp;IF(【多店舗用】記入シート3!AF106="●",【多店舗用】記入シート3!AF$8,"")&amp;IF(【多店舗用】記入シート3!AG106="●",【多店舗用】記入シート3!AG$8,"")&amp;IF(【多店舗用】記入シート3!AH106="●",【多店舗用】記入シート3!AH$8,"")&amp;IF(【多店舗用】記入シート3!AI106="●",【多店舗用】記入シート3!AI$8,""))</f>
        <v/>
      </c>
      <c r="P106" s="764" t="str">
        <f>IF(【多店舗用】記入シート3!AJ106="","",【多店舗用】記入シート3!AJ106)</f>
        <v/>
      </c>
      <c r="Q106" s="764" t="str">
        <f>IF(【多店舗用】記入シート3!AK106="","",【多店舗用】記入シート3!AK106)</f>
        <v/>
      </c>
      <c r="R106" s="766" t="str">
        <f>IF(【多店舗用】記入シート3!AL106="","",【多店舗用】記入シート3!AL106)</f>
        <v/>
      </c>
      <c r="S106" s="766" t="str">
        <f>IF(【多店舗用】記入シート3!AM106="","",【多店舗用】記入シート3!AM106)</f>
        <v/>
      </c>
      <c r="T106" s="766" t="str">
        <f>IF(【多店舗用】記入シート3!AN106="","",【多店舗用】記入シート3!AN106)</f>
        <v/>
      </c>
      <c r="U106" s="766" t="str">
        <f>IF(【多店舗用】記入シート3!AO106="","",【多店舗用】記入シート3!AO106)</f>
        <v/>
      </c>
      <c r="V106" s="764" t="str">
        <f>IF(【多店舗用】記入シート3!AP106="","",【多店舗用】記入シート3!AP106)</f>
        <v/>
      </c>
      <c r="W106" s="764" t="str">
        <f>IF(【多店舗用】記入シート3!AQ106="","",【多店舗用】記入シート3!AQ106)</f>
        <v/>
      </c>
      <c r="X106" s="764" t="str">
        <f>IF(【多店舗用】記入シート3!AR106="","",【多店舗用】記入シート3!AR106)</f>
        <v/>
      </c>
      <c r="Y106" s="764" t="str">
        <f>IF(【多店舗用】記入シート3!AS106="","",【多店舗用】記入シート3!AS106)</f>
        <v/>
      </c>
      <c r="Z106" s="767" t="str">
        <f>IF(【多店舗用】記入シート3!AT106="","",【多店舗用】記入シート3!AT106)</f>
        <v/>
      </c>
      <c r="AA106" s="767" t="str">
        <f>IF(【多店舗用】記入シート3!AU106="","",【多店舗用】記入シート3!AU106)</f>
        <v/>
      </c>
      <c r="AB106" s="764" t="str">
        <f>IF(B106="","",T(SUBSTITUTE(SUBSTITUTE(【多店舗用】記入シート3!AV106,"　","")," ",""))&amp;"　"&amp;T(SUBSTITUTE(SUBSTITUTE(【多店舗用】記入シート3!AW106,"　","")," ","")))</f>
        <v/>
      </c>
      <c r="AC106" s="764" t="str">
        <f>IF(B106="","",ASC(SUBSTITUTE(SUBSTITUTE(SUBSTITUTE(SUBSTITUTE(【多店舗用】記入シート3!AX106,"　","")," ",""),"ヴ","ウﾞ"),"・",""))&amp;" "&amp;ASC(SUBSTITUTE(SUBSTITUTE(SUBSTITUTE(SUBSTITUTE(【多店舗用】記入シート3!AY106,"　","")," ",""),"ヴ","ウﾞ"),"・","")))</f>
        <v/>
      </c>
      <c r="AD106" s="764" t="str">
        <f>IF(【多店舗用】記入シート3!AZ106="","",【多店舗用】記入シート3!AZ106)</f>
        <v/>
      </c>
      <c r="AE106" s="764" t="str">
        <f>IF(【多店舗用】記入シート3!BA106="","",【多店舗用】記入シート3!BA106)</f>
        <v/>
      </c>
      <c r="AF106" s="764" t="str">
        <f>IF(B106="","",T(SUBSTITUTE(SUBSTITUTE(【多店舗用】記入シート3!BB106,"　","")," ",""))&amp;"　"&amp;T(SUBSTITUTE(SUBSTITUTE(【多店舗用】記入シート3!BC106,"　","")," ","")))</f>
        <v/>
      </c>
      <c r="AG106" s="764" t="str">
        <f>IF(B106="","",ASC(SUBSTITUTE(SUBSTITUTE(SUBSTITUTE(SUBSTITUTE(【多店舗用】記入シート3!BD106,"　","")," ",""),"ヴ","ウﾞ"),"・",""))&amp;" "&amp;ASC(SUBSTITUTE(SUBSTITUTE(SUBSTITUTE(SUBSTITUTE(【多店舗用】記入シート3!BE106,"　","")," ",""),"ヴ","ウﾞ"),"・","")))</f>
        <v/>
      </c>
      <c r="AH106" s="764" t="str">
        <f>IF(【多店舗用】記入シート3!BF106="","",【多店舗用】記入シート3!BF106)</f>
        <v/>
      </c>
      <c r="AI106" s="764" t="str">
        <f>IF(【多店舗用】記入シート3!BG106="","",【多店舗用】記入シート3!BG106)</f>
        <v/>
      </c>
      <c r="AJ106" s="764" t="str">
        <f>IF(【多店舗用】記入シート3!BH106="","",【多店舗用】記入シート3!BH106)</f>
        <v/>
      </c>
      <c r="AK106" s="764" t="str">
        <f>IF(【多店舗用】記入シート3!BI106="","",【多店舗用】記入シート3!BI106)</f>
        <v/>
      </c>
      <c r="AL106" s="764" t="str">
        <f>IF(【多店舗用】記入シート3!BJ106="","",【多店舗用】記入シート3!BJ106)</f>
        <v/>
      </c>
      <c r="AM106" s="768" t="str">
        <f>IF(【多店舗用】記入シート3!BK106="","",【多店舗用】記入シート3!BK106)</f>
        <v/>
      </c>
      <c r="AN106" s="768" t="str">
        <f>IF(【多店舗用】記入シート3!BL106="","",【多店舗用】記入シート3!BL106)</f>
        <v/>
      </c>
      <c r="AO106" s="764" t="str">
        <f>IF(【多店舗用】記入シート3!BM106="","",【多店舗用】記入シート3!BM106)</f>
        <v/>
      </c>
      <c r="AP106" s="768" t="str">
        <f>IF(【多店舗用】記入シート3!BN106="","",【多店舗用】記入シート3!BN106)</f>
        <v/>
      </c>
      <c r="AQ106" s="764" t="str">
        <f>IF(【多店舗用】記入シート3!BO106="","",【多店舗用】記入シート3!BO106)</f>
        <v/>
      </c>
      <c r="AR106" s="764" t="str">
        <f>IF(【多店舗用】記入シート3!BP106="","",【多店舗用】記入シート3!BP106)</f>
        <v/>
      </c>
    </row>
    <row r="107" spans="1:44" ht="15" customHeight="1">
      <c r="A107" s="764">
        <v>99</v>
      </c>
      <c r="B107" s="764" t="str">
        <f>IF(【多店舗用】記入シート3!B107="","",DBCS(【多店舗用】記入シート3!B107))</f>
        <v/>
      </c>
      <c r="C107" s="764" t="str">
        <f>IF(【多店舗用】記入シート3!C107="","",DBCS(【多店舗用】記入シート3!C107))</f>
        <v/>
      </c>
      <c r="D107" s="764" t="str">
        <f>IF(【多店舗用】記入シート3!D107="","",ASC(【多店舗用】記入シート3!D107))</f>
        <v/>
      </c>
      <c r="E107" s="765" t="str">
        <f>IF(【多店舗用】記入シート3!E107="","",【多店舗用】記入シート3!E107)</f>
        <v/>
      </c>
      <c r="F107" s="764" t="str">
        <f>IF(【多店舗用】記入シート3!F107="","",【多店舗用】記入シート3!F107)</f>
        <v/>
      </c>
      <c r="G107" s="765" t="str">
        <f>IF(【多店舗用】記入シート3!G107="","",【多店舗用】記入シート3!G107)</f>
        <v/>
      </c>
      <c r="H107" s="764" t="str">
        <f>IF(【多店舗用】記入シート3!H107="","",SUBSTITUTE(SUBSTITUTE(SUBSTITUTE(SUBSTITUTE(SUBSTITUTE(ASC(【多店舗用】記入シート3!H107),"～","-"),"－","-"),"―","-"),"　","")," ",""))</f>
        <v/>
      </c>
      <c r="I107" s="764" t="str">
        <f>IF(B107="","",MID(T(【多店舗用】記入シート3!I107),4,LEN(T(【多店舗用】記入シート3!I107))-3)&amp;"　"&amp;SUBSTITUTE(SUBSTITUTE(SUBSTITUTE(SUBSTITUTE(T(【多店舗用】記入シート3!J107),"　","")," ",""),"―","ー"),"－","‐")&amp;"　"&amp;SUBSTITUTE(SUBSTITUTE(SUBSTITUTE(SUBSTITUTE(T(【多店舗用】記入シート3!K107),"　","")," ",""),"―","ー"),"－","‐")&amp;"　"&amp;SUBSTITUTE(SUBSTITUTE(SUBSTITUTE(SUBSTITUTE(T(【多店舗用】記入シート3!L107),"　","")," ",""),"―","ー"),"－","‐")&amp;IF(【多店舗用】記入シート3!M107="","","　"&amp;SUBSTITUTE(SUBSTITUTE(SUBSTITUTE(SUBSTITUTE(T(【多店舗用】記入シート3!M107),"　","")," ",""),"―","ー"),"－","‐")))</f>
        <v/>
      </c>
      <c r="J107" s="764" t="str">
        <f>IF(B107="","",ASC(【多店舗用】記入シート3!N107)&amp;" "&amp;ASC(SUBSTITUTE(SUBSTITUTE(SUBSTITUTE(SUBSTITUTE(SUBSTITUTE(【多店舗用】記入シート3!O107,"　","")," ",""),"ヴ","ウﾞ"),"・",""),"－","‐"))&amp;" "&amp;ASC(SUBSTITUTE(SUBSTITUTE(SUBSTITUTE(SUBSTITUTE(SUBSTITUTE(【多店舗用】記入シート3!P107,"　","")," ",""),"ヴ","ウﾞ"),"・",""),"－","‐"))&amp;IF(【多店舗用】記入シート3!Q107="",""," "&amp;ASC(SUBSTITUTE(SUBSTITUTE(SUBSTITUTE(SUBSTITUTE(SUBSTITUTE(【多店舗用】記入シート3!Q107,"　","")," ",""),"ヴ","ウﾞ"),"・",""),"－","‐"))))</f>
        <v/>
      </c>
      <c r="K107" s="764" t="str">
        <f>IF(【多店舗用】記入シート3!R107="","",【多店舗用】記入シート3!R107)</f>
        <v/>
      </c>
      <c r="L107" s="764" t="str">
        <f>IF(【多店舗用】記入シート3!S107="","",SUBSTITUTE(SUBSTITUTE(SUBSTITUTE(SUBSTITUTE(SUBSTITUTE(ASC(【多店舗用】記入シート3!S107),"～","-"),"－","-"),"―","-"),"　","")," ",""))</f>
        <v/>
      </c>
      <c r="M107" s="764" t="str">
        <f>IF(【多店舗用】記入シート3!T107="","",ASC(【多店舗用】記入シート3!T107))</f>
        <v/>
      </c>
      <c r="N107" s="764" t="str">
        <f>IF(B107="","",RIGHT("00"&amp;【多店舗用】記入シート3!U107,2)&amp;【多店舗用】記入シート3!V107&amp;RIGHT("00"&amp;【多店舗用】記入シート3!W107,2)&amp;【多店舗用】記入シート3!X107&amp;RIGHT("00"&amp;【多店舗用】記入シート3!Y107,2)&amp;【多店舗用】記入シート3!Z107&amp;RIGHT("00"&amp;【多店舗用】記入シート3!AA107,2))</f>
        <v/>
      </c>
      <c r="O107" s="764" t="str">
        <f>IF(B107="","",IF(【多店舗用】記入シート3!AB107="●",【多店舗用】記入シート3!AB$8,"")&amp;IF(【多店舗用】記入シート3!AC107="●",【多店舗用】記入シート3!AC$8,"")&amp;IF(【多店舗用】記入シート3!AD107="●",【多店舗用】記入シート3!AD$8,"")&amp;IF(【多店舗用】記入シート3!AE107="●",【多店舗用】記入シート3!AE$8,"")&amp;IF(【多店舗用】記入シート3!AF107="●",【多店舗用】記入シート3!AF$8,"")&amp;IF(【多店舗用】記入シート3!AG107="●",【多店舗用】記入シート3!AG$8,"")&amp;IF(【多店舗用】記入シート3!AH107="●",【多店舗用】記入シート3!AH$8,"")&amp;IF(【多店舗用】記入シート3!AI107="●",【多店舗用】記入シート3!AI$8,""))</f>
        <v/>
      </c>
      <c r="P107" s="764" t="str">
        <f>IF(【多店舗用】記入シート3!AJ107="","",【多店舗用】記入シート3!AJ107)</f>
        <v/>
      </c>
      <c r="Q107" s="764" t="str">
        <f>IF(【多店舗用】記入シート3!AK107="","",【多店舗用】記入シート3!AK107)</f>
        <v/>
      </c>
      <c r="R107" s="766" t="str">
        <f>IF(【多店舗用】記入シート3!AL107="","",【多店舗用】記入シート3!AL107)</f>
        <v/>
      </c>
      <c r="S107" s="766" t="str">
        <f>IF(【多店舗用】記入シート3!AM107="","",【多店舗用】記入シート3!AM107)</f>
        <v/>
      </c>
      <c r="T107" s="766" t="str">
        <f>IF(【多店舗用】記入シート3!AN107="","",【多店舗用】記入シート3!AN107)</f>
        <v/>
      </c>
      <c r="U107" s="766" t="str">
        <f>IF(【多店舗用】記入シート3!AO107="","",【多店舗用】記入シート3!AO107)</f>
        <v/>
      </c>
      <c r="V107" s="764" t="str">
        <f>IF(【多店舗用】記入シート3!AP107="","",【多店舗用】記入シート3!AP107)</f>
        <v/>
      </c>
      <c r="W107" s="764" t="str">
        <f>IF(【多店舗用】記入シート3!AQ107="","",【多店舗用】記入シート3!AQ107)</f>
        <v/>
      </c>
      <c r="X107" s="764" t="str">
        <f>IF(【多店舗用】記入シート3!AR107="","",【多店舗用】記入シート3!AR107)</f>
        <v/>
      </c>
      <c r="Y107" s="764" t="str">
        <f>IF(【多店舗用】記入シート3!AS107="","",【多店舗用】記入シート3!AS107)</f>
        <v/>
      </c>
      <c r="Z107" s="767" t="str">
        <f>IF(【多店舗用】記入シート3!AT107="","",【多店舗用】記入シート3!AT107)</f>
        <v/>
      </c>
      <c r="AA107" s="767" t="str">
        <f>IF(【多店舗用】記入シート3!AU107="","",【多店舗用】記入シート3!AU107)</f>
        <v/>
      </c>
      <c r="AB107" s="764" t="str">
        <f>IF(B107="","",T(SUBSTITUTE(SUBSTITUTE(【多店舗用】記入シート3!AV107,"　","")," ",""))&amp;"　"&amp;T(SUBSTITUTE(SUBSTITUTE(【多店舗用】記入シート3!AW107,"　","")," ","")))</f>
        <v/>
      </c>
      <c r="AC107" s="764" t="str">
        <f>IF(B107="","",ASC(SUBSTITUTE(SUBSTITUTE(SUBSTITUTE(SUBSTITUTE(【多店舗用】記入シート3!AX107,"　","")," ",""),"ヴ","ウﾞ"),"・",""))&amp;" "&amp;ASC(SUBSTITUTE(SUBSTITUTE(SUBSTITUTE(SUBSTITUTE(【多店舗用】記入シート3!AY107,"　","")," ",""),"ヴ","ウﾞ"),"・","")))</f>
        <v/>
      </c>
      <c r="AD107" s="764" t="str">
        <f>IF(【多店舗用】記入シート3!AZ107="","",【多店舗用】記入シート3!AZ107)</f>
        <v/>
      </c>
      <c r="AE107" s="764" t="str">
        <f>IF(【多店舗用】記入シート3!BA107="","",【多店舗用】記入シート3!BA107)</f>
        <v/>
      </c>
      <c r="AF107" s="764" t="str">
        <f>IF(B107="","",T(SUBSTITUTE(SUBSTITUTE(【多店舗用】記入シート3!BB107,"　","")," ",""))&amp;"　"&amp;T(SUBSTITUTE(SUBSTITUTE(【多店舗用】記入シート3!BC107,"　","")," ","")))</f>
        <v/>
      </c>
      <c r="AG107" s="764" t="str">
        <f>IF(B107="","",ASC(SUBSTITUTE(SUBSTITUTE(SUBSTITUTE(SUBSTITUTE(【多店舗用】記入シート3!BD107,"　","")," ",""),"ヴ","ウﾞ"),"・",""))&amp;" "&amp;ASC(SUBSTITUTE(SUBSTITUTE(SUBSTITUTE(SUBSTITUTE(【多店舗用】記入シート3!BE107,"　","")," ",""),"ヴ","ウﾞ"),"・","")))</f>
        <v/>
      </c>
      <c r="AH107" s="764" t="str">
        <f>IF(【多店舗用】記入シート3!BF107="","",【多店舗用】記入シート3!BF107)</f>
        <v/>
      </c>
      <c r="AI107" s="764" t="str">
        <f>IF(【多店舗用】記入シート3!BG107="","",【多店舗用】記入シート3!BG107)</f>
        <v/>
      </c>
      <c r="AJ107" s="764" t="str">
        <f>IF(【多店舗用】記入シート3!BH107="","",【多店舗用】記入シート3!BH107)</f>
        <v/>
      </c>
      <c r="AK107" s="764" t="str">
        <f>IF(【多店舗用】記入シート3!BI107="","",【多店舗用】記入シート3!BI107)</f>
        <v/>
      </c>
      <c r="AL107" s="764" t="str">
        <f>IF(【多店舗用】記入シート3!BJ107="","",【多店舗用】記入シート3!BJ107)</f>
        <v/>
      </c>
      <c r="AM107" s="768" t="str">
        <f>IF(【多店舗用】記入シート3!BK107="","",【多店舗用】記入シート3!BK107)</f>
        <v/>
      </c>
      <c r="AN107" s="768" t="str">
        <f>IF(【多店舗用】記入シート3!BL107="","",【多店舗用】記入シート3!BL107)</f>
        <v/>
      </c>
      <c r="AO107" s="764" t="str">
        <f>IF(【多店舗用】記入シート3!BM107="","",【多店舗用】記入シート3!BM107)</f>
        <v/>
      </c>
      <c r="AP107" s="768" t="str">
        <f>IF(【多店舗用】記入シート3!BN107="","",【多店舗用】記入シート3!BN107)</f>
        <v/>
      </c>
      <c r="AQ107" s="764" t="str">
        <f>IF(【多店舗用】記入シート3!BO107="","",【多店舗用】記入シート3!BO107)</f>
        <v/>
      </c>
      <c r="AR107" s="764" t="str">
        <f>IF(【多店舗用】記入シート3!BP107="","",【多店舗用】記入シート3!BP107)</f>
        <v/>
      </c>
    </row>
    <row r="108" spans="1:44" ht="15" customHeight="1">
      <c r="A108" s="764">
        <v>100</v>
      </c>
      <c r="B108" s="764" t="str">
        <f>IF(【多店舗用】記入シート3!B108="","",DBCS(【多店舗用】記入シート3!B108))</f>
        <v/>
      </c>
      <c r="C108" s="764" t="str">
        <f>IF(【多店舗用】記入シート3!C108="","",DBCS(【多店舗用】記入シート3!C108))</f>
        <v/>
      </c>
      <c r="D108" s="764" t="str">
        <f>IF(【多店舗用】記入シート3!D108="","",ASC(【多店舗用】記入シート3!D108))</f>
        <v/>
      </c>
      <c r="E108" s="765" t="str">
        <f>IF(【多店舗用】記入シート3!E108="","",【多店舗用】記入シート3!E108)</f>
        <v/>
      </c>
      <c r="F108" s="764" t="str">
        <f>IF(【多店舗用】記入シート3!F108="","",【多店舗用】記入シート3!F108)</f>
        <v/>
      </c>
      <c r="G108" s="765" t="str">
        <f>IF(【多店舗用】記入シート3!G108="","",【多店舗用】記入シート3!G108)</f>
        <v/>
      </c>
      <c r="H108" s="764" t="str">
        <f>IF(【多店舗用】記入シート3!H108="","",SUBSTITUTE(SUBSTITUTE(SUBSTITUTE(SUBSTITUTE(SUBSTITUTE(ASC(【多店舗用】記入シート3!H108),"～","-"),"－","-"),"―","-"),"　","")," ",""))</f>
        <v/>
      </c>
      <c r="I108" s="764" t="str">
        <f>IF(B108="","",MID(T(【多店舗用】記入シート3!I108),4,LEN(T(【多店舗用】記入シート3!I108))-3)&amp;"　"&amp;SUBSTITUTE(SUBSTITUTE(SUBSTITUTE(SUBSTITUTE(T(【多店舗用】記入シート3!J108),"　","")," ",""),"―","ー"),"－","‐")&amp;"　"&amp;SUBSTITUTE(SUBSTITUTE(SUBSTITUTE(SUBSTITUTE(T(【多店舗用】記入シート3!K108),"　","")," ",""),"―","ー"),"－","‐")&amp;"　"&amp;SUBSTITUTE(SUBSTITUTE(SUBSTITUTE(SUBSTITUTE(T(【多店舗用】記入シート3!L108),"　","")," ",""),"―","ー"),"－","‐")&amp;IF(【多店舗用】記入シート3!M108="","","　"&amp;SUBSTITUTE(SUBSTITUTE(SUBSTITUTE(SUBSTITUTE(T(【多店舗用】記入シート3!M108),"　","")," ",""),"―","ー"),"－","‐")))</f>
        <v/>
      </c>
      <c r="J108" s="764" t="str">
        <f>IF(B108="","",ASC(【多店舗用】記入シート3!N108)&amp;" "&amp;ASC(SUBSTITUTE(SUBSTITUTE(SUBSTITUTE(SUBSTITUTE(SUBSTITUTE(【多店舗用】記入シート3!O108,"　","")," ",""),"ヴ","ウﾞ"),"・",""),"－","‐"))&amp;" "&amp;ASC(SUBSTITUTE(SUBSTITUTE(SUBSTITUTE(SUBSTITUTE(SUBSTITUTE(【多店舗用】記入シート3!P108,"　","")," ",""),"ヴ","ウﾞ"),"・",""),"－","‐"))&amp;IF(【多店舗用】記入シート3!Q108="",""," "&amp;ASC(SUBSTITUTE(SUBSTITUTE(SUBSTITUTE(SUBSTITUTE(SUBSTITUTE(【多店舗用】記入シート3!Q108,"　","")," ",""),"ヴ","ウﾞ"),"・",""),"－","‐"))))</f>
        <v/>
      </c>
      <c r="K108" s="764" t="str">
        <f>IF(【多店舗用】記入シート3!R108="","",【多店舗用】記入シート3!R108)</f>
        <v/>
      </c>
      <c r="L108" s="764" t="str">
        <f>IF(【多店舗用】記入シート3!S108="","",SUBSTITUTE(SUBSTITUTE(SUBSTITUTE(SUBSTITUTE(SUBSTITUTE(ASC(【多店舗用】記入シート3!S108),"～","-"),"－","-"),"―","-"),"　","")," ",""))</f>
        <v/>
      </c>
      <c r="M108" s="764" t="str">
        <f>IF(【多店舗用】記入シート3!T108="","",ASC(【多店舗用】記入シート3!T108))</f>
        <v/>
      </c>
      <c r="N108" s="764" t="str">
        <f>IF(B108="","",RIGHT("00"&amp;【多店舗用】記入シート3!U108,2)&amp;【多店舗用】記入シート3!V108&amp;RIGHT("00"&amp;【多店舗用】記入シート3!W108,2)&amp;【多店舗用】記入シート3!X108&amp;RIGHT("00"&amp;【多店舗用】記入シート3!Y108,2)&amp;【多店舗用】記入シート3!Z108&amp;RIGHT("00"&amp;【多店舗用】記入シート3!AA108,2))</f>
        <v/>
      </c>
      <c r="O108" s="764" t="str">
        <f>IF(B108="","",IF(【多店舗用】記入シート3!AB108="●",【多店舗用】記入シート3!AB$8,"")&amp;IF(【多店舗用】記入シート3!AC108="●",【多店舗用】記入シート3!AC$8,"")&amp;IF(【多店舗用】記入シート3!AD108="●",【多店舗用】記入シート3!AD$8,"")&amp;IF(【多店舗用】記入シート3!AE108="●",【多店舗用】記入シート3!AE$8,"")&amp;IF(【多店舗用】記入シート3!AF108="●",【多店舗用】記入シート3!AF$8,"")&amp;IF(【多店舗用】記入シート3!AG108="●",【多店舗用】記入シート3!AG$8,"")&amp;IF(【多店舗用】記入シート3!AH108="●",【多店舗用】記入シート3!AH$8,"")&amp;IF(【多店舗用】記入シート3!AI108="●",【多店舗用】記入シート3!AI$8,""))</f>
        <v/>
      </c>
      <c r="P108" s="764" t="str">
        <f>IF(【多店舗用】記入シート3!AJ108="","",【多店舗用】記入シート3!AJ108)</f>
        <v/>
      </c>
      <c r="Q108" s="764" t="str">
        <f>IF(【多店舗用】記入シート3!AK108="","",【多店舗用】記入シート3!AK108)</f>
        <v/>
      </c>
      <c r="R108" s="766" t="str">
        <f>IF(【多店舗用】記入シート3!AL108="","",【多店舗用】記入シート3!AL108)</f>
        <v/>
      </c>
      <c r="S108" s="766" t="str">
        <f>IF(【多店舗用】記入シート3!AM108="","",【多店舗用】記入シート3!AM108)</f>
        <v/>
      </c>
      <c r="T108" s="766" t="str">
        <f>IF(【多店舗用】記入シート3!AN108="","",【多店舗用】記入シート3!AN108)</f>
        <v/>
      </c>
      <c r="U108" s="766" t="str">
        <f>IF(【多店舗用】記入シート3!AO108="","",【多店舗用】記入シート3!AO108)</f>
        <v/>
      </c>
      <c r="V108" s="764" t="str">
        <f>IF(【多店舗用】記入シート3!AP108="","",【多店舗用】記入シート3!AP108)</f>
        <v/>
      </c>
      <c r="W108" s="764" t="str">
        <f>IF(【多店舗用】記入シート3!AQ108="","",【多店舗用】記入シート3!AQ108)</f>
        <v/>
      </c>
      <c r="X108" s="764" t="str">
        <f>IF(【多店舗用】記入シート3!AR108="","",【多店舗用】記入シート3!AR108)</f>
        <v/>
      </c>
      <c r="Y108" s="764" t="str">
        <f>IF(【多店舗用】記入シート3!AS108="","",【多店舗用】記入シート3!AS108)</f>
        <v/>
      </c>
      <c r="Z108" s="767" t="str">
        <f>IF(【多店舗用】記入シート3!AT108="","",【多店舗用】記入シート3!AT108)</f>
        <v/>
      </c>
      <c r="AA108" s="767" t="str">
        <f>IF(【多店舗用】記入シート3!AU108="","",【多店舗用】記入シート3!AU108)</f>
        <v/>
      </c>
      <c r="AB108" s="764" t="str">
        <f>IF(B108="","",T(SUBSTITUTE(SUBSTITUTE(【多店舗用】記入シート3!AV108,"　","")," ",""))&amp;"　"&amp;T(SUBSTITUTE(SUBSTITUTE(【多店舗用】記入シート3!AW108,"　","")," ","")))</f>
        <v/>
      </c>
      <c r="AC108" s="764" t="str">
        <f>IF(B108="","",ASC(SUBSTITUTE(SUBSTITUTE(SUBSTITUTE(SUBSTITUTE(【多店舗用】記入シート3!AX108,"　","")," ",""),"ヴ","ウﾞ"),"・",""))&amp;" "&amp;ASC(SUBSTITUTE(SUBSTITUTE(SUBSTITUTE(SUBSTITUTE(【多店舗用】記入シート3!AY108,"　","")," ",""),"ヴ","ウﾞ"),"・","")))</f>
        <v/>
      </c>
      <c r="AD108" s="764" t="str">
        <f>IF(【多店舗用】記入シート3!AZ108="","",【多店舗用】記入シート3!AZ108)</f>
        <v/>
      </c>
      <c r="AE108" s="764" t="str">
        <f>IF(【多店舗用】記入シート3!BA108="","",【多店舗用】記入シート3!BA108)</f>
        <v/>
      </c>
      <c r="AF108" s="764" t="str">
        <f>IF(B108="","",T(SUBSTITUTE(SUBSTITUTE(【多店舗用】記入シート3!BB108,"　","")," ",""))&amp;"　"&amp;T(SUBSTITUTE(SUBSTITUTE(【多店舗用】記入シート3!BC108,"　","")," ","")))</f>
        <v/>
      </c>
      <c r="AG108" s="764" t="str">
        <f>IF(B108="","",ASC(SUBSTITUTE(SUBSTITUTE(SUBSTITUTE(SUBSTITUTE(【多店舗用】記入シート3!BD108,"　","")," ",""),"ヴ","ウﾞ"),"・",""))&amp;" "&amp;ASC(SUBSTITUTE(SUBSTITUTE(SUBSTITUTE(SUBSTITUTE(【多店舗用】記入シート3!BE108,"　","")," ",""),"ヴ","ウﾞ"),"・","")))</f>
        <v/>
      </c>
      <c r="AH108" s="764" t="str">
        <f>IF(【多店舗用】記入シート3!BF108="","",【多店舗用】記入シート3!BF108)</f>
        <v/>
      </c>
      <c r="AI108" s="764" t="str">
        <f>IF(【多店舗用】記入シート3!BG108="","",【多店舗用】記入シート3!BG108)</f>
        <v/>
      </c>
      <c r="AJ108" s="764" t="str">
        <f>IF(【多店舗用】記入シート3!BH108="","",【多店舗用】記入シート3!BH108)</f>
        <v/>
      </c>
      <c r="AK108" s="764" t="str">
        <f>IF(【多店舗用】記入シート3!BI108="","",【多店舗用】記入シート3!BI108)</f>
        <v/>
      </c>
      <c r="AL108" s="764" t="str">
        <f>IF(【多店舗用】記入シート3!BJ108="","",【多店舗用】記入シート3!BJ108)</f>
        <v/>
      </c>
      <c r="AM108" s="768" t="str">
        <f>IF(【多店舗用】記入シート3!BK108="","",【多店舗用】記入シート3!BK108)</f>
        <v/>
      </c>
      <c r="AN108" s="768" t="str">
        <f>IF(【多店舗用】記入シート3!BL108="","",【多店舗用】記入シート3!BL108)</f>
        <v/>
      </c>
      <c r="AO108" s="764" t="str">
        <f>IF(【多店舗用】記入シート3!BM108="","",【多店舗用】記入シート3!BM108)</f>
        <v/>
      </c>
      <c r="AP108" s="768" t="str">
        <f>IF(【多店舗用】記入シート3!BN108="","",【多店舗用】記入シート3!BN108)</f>
        <v/>
      </c>
      <c r="AQ108" s="764" t="str">
        <f>IF(【多店舗用】記入シート3!BO108="","",【多店舗用】記入シート3!BO108)</f>
        <v/>
      </c>
      <c r="AR108" s="764" t="str">
        <f>IF(【多店舗用】記入シート3!BP108="","",【多店舗用】記入シート3!BP108)</f>
        <v/>
      </c>
    </row>
    <row r="109" spans="1:44" ht="15" customHeight="1">
      <c r="A109" s="764">
        <v>101</v>
      </c>
      <c r="B109" s="764" t="str">
        <f>IF(【多店舗用】記入シート3!B109="","",DBCS(【多店舗用】記入シート3!B109))</f>
        <v/>
      </c>
      <c r="C109" s="764" t="str">
        <f>IF(【多店舗用】記入シート3!C109="","",DBCS(【多店舗用】記入シート3!C109))</f>
        <v/>
      </c>
      <c r="D109" s="764" t="str">
        <f>IF(【多店舗用】記入シート3!D109="","",ASC(【多店舗用】記入シート3!D109))</f>
        <v/>
      </c>
      <c r="E109" s="765" t="str">
        <f>IF(【多店舗用】記入シート3!E109="","",【多店舗用】記入シート3!E109)</f>
        <v/>
      </c>
      <c r="F109" s="764" t="str">
        <f>IF(【多店舗用】記入シート3!F109="","",【多店舗用】記入シート3!F109)</f>
        <v/>
      </c>
      <c r="G109" s="765" t="str">
        <f>IF(【多店舗用】記入シート3!G109="","",【多店舗用】記入シート3!G109)</f>
        <v/>
      </c>
      <c r="H109" s="764" t="str">
        <f>IF(【多店舗用】記入シート3!H109="","",SUBSTITUTE(SUBSTITUTE(SUBSTITUTE(SUBSTITUTE(SUBSTITUTE(ASC(【多店舗用】記入シート3!H109),"～","-"),"－","-"),"―","-"),"　","")," ",""))</f>
        <v/>
      </c>
      <c r="I109" s="764" t="str">
        <f>IF(B109="","",MID(T(【多店舗用】記入シート3!I109),4,LEN(T(【多店舗用】記入シート3!I109))-3)&amp;"　"&amp;SUBSTITUTE(SUBSTITUTE(SUBSTITUTE(SUBSTITUTE(T(【多店舗用】記入シート3!J109),"　","")," ",""),"―","ー"),"－","‐")&amp;"　"&amp;SUBSTITUTE(SUBSTITUTE(SUBSTITUTE(SUBSTITUTE(T(【多店舗用】記入シート3!K109),"　","")," ",""),"―","ー"),"－","‐")&amp;"　"&amp;SUBSTITUTE(SUBSTITUTE(SUBSTITUTE(SUBSTITUTE(T(【多店舗用】記入シート3!L109),"　","")," ",""),"―","ー"),"－","‐")&amp;IF(【多店舗用】記入シート3!M109="","","　"&amp;SUBSTITUTE(SUBSTITUTE(SUBSTITUTE(SUBSTITUTE(T(【多店舗用】記入シート3!M109),"　","")," ",""),"―","ー"),"－","‐")))</f>
        <v/>
      </c>
      <c r="J109" s="764" t="str">
        <f>IF(B109="","",ASC(【多店舗用】記入シート3!N109)&amp;" "&amp;ASC(SUBSTITUTE(SUBSTITUTE(SUBSTITUTE(SUBSTITUTE(SUBSTITUTE(【多店舗用】記入シート3!O109,"　","")," ",""),"ヴ","ウﾞ"),"・",""),"－","‐"))&amp;" "&amp;ASC(SUBSTITUTE(SUBSTITUTE(SUBSTITUTE(SUBSTITUTE(SUBSTITUTE(【多店舗用】記入シート3!P109,"　","")," ",""),"ヴ","ウﾞ"),"・",""),"－","‐"))&amp;IF(【多店舗用】記入シート3!Q109="",""," "&amp;ASC(SUBSTITUTE(SUBSTITUTE(SUBSTITUTE(SUBSTITUTE(SUBSTITUTE(【多店舗用】記入シート3!Q109,"　","")," ",""),"ヴ","ウﾞ"),"・",""),"－","‐"))))</f>
        <v/>
      </c>
      <c r="K109" s="764" t="str">
        <f>IF(【多店舗用】記入シート3!R109="","",【多店舗用】記入シート3!R109)</f>
        <v/>
      </c>
      <c r="L109" s="764" t="str">
        <f>IF(【多店舗用】記入シート3!S109="","",SUBSTITUTE(SUBSTITUTE(SUBSTITUTE(SUBSTITUTE(SUBSTITUTE(ASC(【多店舗用】記入シート3!S109),"～","-"),"－","-"),"―","-"),"　","")," ",""))</f>
        <v/>
      </c>
      <c r="M109" s="764" t="str">
        <f>IF(【多店舗用】記入シート3!T109="","",ASC(【多店舗用】記入シート3!T109))</f>
        <v/>
      </c>
      <c r="N109" s="764" t="str">
        <f>IF(B109="","",RIGHT("00"&amp;【多店舗用】記入シート3!U109,2)&amp;【多店舗用】記入シート3!V109&amp;RIGHT("00"&amp;【多店舗用】記入シート3!W109,2)&amp;【多店舗用】記入シート3!X109&amp;RIGHT("00"&amp;【多店舗用】記入シート3!Y109,2)&amp;【多店舗用】記入シート3!Z109&amp;RIGHT("00"&amp;【多店舗用】記入シート3!AA109,2))</f>
        <v/>
      </c>
      <c r="O109" s="764" t="str">
        <f>IF(B109="","",IF(【多店舗用】記入シート3!AB109="●",【多店舗用】記入シート3!AB$8,"")&amp;IF(【多店舗用】記入シート3!AC109="●",【多店舗用】記入シート3!AC$8,"")&amp;IF(【多店舗用】記入シート3!AD109="●",【多店舗用】記入シート3!AD$8,"")&amp;IF(【多店舗用】記入シート3!AE109="●",【多店舗用】記入シート3!AE$8,"")&amp;IF(【多店舗用】記入シート3!AF109="●",【多店舗用】記入シート3!AF$8,"")&amp;IF(【多店舗用】記入シート3!AG109="●",【多店舗用】記入シート3!AG$8,"")&amp;IF(【多店舗用】記入シート3!AH109="●",【多店舗用】記入シート3!AH$8,"")&amp;IF(【多店舗用】記入シート3!AI109="●",【多店舗用】記入シート3!AI$8,""))</f>
        <v/>
      </c>
      <c r="P109" s="764" t="str">
        <f>IF(【多店舗用】記入シート3!AJ109="","",【多店舗用】記入シート3!AJ109)</f>
        <v/>
      </c>
      <c r="Q109" s="764" t="str">
        <f>IF(【多店舗用】記入シート3!AK109="","",【多店舗用】記入シート3!AK109)</f>
        <v/>
      </c>
      <c r="R109" s="766" t="str">
        <f>IF(【多店舗用】記入シート3!AL109="","",【多店舗用】記入シート3!AL109)</f>
        <v/>
      </c>
      <c r="S109" s="766" t="str">
        <f>IF(【多店舗用】記入シート3!AM109="","",【多店舗用】記入シート3!AM109)</f>
        <v/>
      </c>
      <c r="T109" s="766" t="str">
        <f>IF(【多店舗用】記入シート3!AN109="","",【多店舗用】記入シート3!AN109)</f>
        <v/>
      </c>
      <c r="U109" s="766" t="str">
        <f>IF(【多店舗用】記入シート3!AO109="","",【多店舗用】記入シート3!AO109)</f>
        <v/>
      </c>
      <c r="V109" s="764" t="str">
        <f>IF(【多店舗用】記入シート3!AP109="","",【多店舗用】記入シート3!AP109)</f>
        <v/>
      </c>
      <c r="W109" s="764" t="str">
        <f>IF(【多店舗用】記入シート3!AQ109="","",【多店舗用】記入シート3!AQ109)</f>
        <v/>
      </c>
      <c r="X109" s="764" t="str">
        <f>IF(【多店舗用】記入シート3!AR109="","",【多店舗用】記入シート3!AR109)</f>
        <v/>
      </c>
      <c r="Y109" s="764" t="str">
        <f>IF(【多店舗用】記入シート3!AS109="","",【多店舗用】記入シート3!AS109)</f>
        <v/>
      </c>
      <c r="Z109" s="767" t="str">
        <f>IF(【多店舗用】記入シート3!AT109="","",【多店舗用】記入シート3!AT109)</f>
        <v/>
      </c>
      <c r="AA109" s="767" t="str">
        <f>IF(【多店舗用】記入シート3!AU109="","",【多店舗用】記入シート3!AU109)</f>
        <v/>
      </c>
      <c r="AB109" s="764" t="str">
        <f>IF(B109="","",T(SUBSTITUTE(SUBSTITUTE(【多店舗用】記入シート3!AV109,"　","")," ",""))&amp;"　"&amp;T(SUBSTITUTE(SUBSTITUTE(【多店舗用】記入シート3!AW109,"　","")," ","")))</f>
        <v/>
      </c>
      <c r="AC109" s="764" t="str">
        <f>IF(B109="","",ASC(SUBSTITUTE(SUBSTITUTE(SUBSTITUTE(SUBSTITUTE(【多店舗用】記入シート3!AX109,"　","")," ",""),"ヴ","ウﾞ"),"・",""))&amp;" "&amp;ASC(SUBSTITUTE(SUBSTITUTE(SUBSTITUTE(SUBSTITUTE(【多店舗用】記入シート3!AY109,"　","")," ",""),"ヴ","ウﾞ"),"・","")))</f>
        <v/>
      </c>
      <c r="AD109" s="764" t="str">
        <f>IF(【多店舗用】記入シート3!AZ109="","",【多店舗用】記入シート3!AZ109)</f>
        <v/>
      </c>
      <c r="AE109" s="764" t="str">
        <f>IF(【多店舗用】記入シート3!BA109="","",【多店舗用】記入シート3!BA109)</f>
        <v/>
      </c>
      <c r="AF109" s="764" t="str">
        <f>IF(B109="","",T(SUBSTITUTE(SUBSTITUTE(【多店舗用】記入シート3!BB109,"　","")," ",""))&amp;"　"&amp;T(SUBSTITUTE(SUBSTITUTE(【多店舗用】記入シート3!BC109,"　","")," ","")))</f>
        <v/>
      </c>
      <c r="AG109" s="764" t="str">
        <f>IF(B109="","",ASC(SUBSTITUTE(SUBSTITUTE(SUBSTITUTE(SUBSTITUTE(【多店舗用】記入シート3!BD109,"　","")," ",""),"ヴ","ウﾞ"),"・",""))&amp;" "&amp;ASC(SUBSTITUTE(SUBSTITUTE(SUBSTITUTE(SUBSTITUTE(【多店舗用】記入シート3!BE109,"　","")," ",""),"ヴ","ウﾞ"),"・","")))</f>
        <v/>
      </c>
      <c r="AH109" s="764" t="str">
        <f>IF(【多店舗用】記入シート3!BF109="","",【多店舗用】記入シート3!BF109)</f>
        <v/>
      </c>
      <c r="AI109" s="764" t="str">
        <f>IF(【多店舗用】記入シート3!BG109="","",【多店舗用】記入シート3!BG109)</f>
        <v/>
      </c>
      <c r="AJ109" s="764" t="str">
        <f>IF(【多店舗用】記入シート3!BH109="","",【多店舗用】記入シート3!BH109)</f>
        <v/>
      </c>
      <c r="AK109" s="764" t="str">
        <f>IF(【多店舗用】記入シート3!BI109="","",【多店舗用】記入シート3!BI109)</f>
        <v/>
      </c>
      <c r="AL109" s="764" t="str">
        <f>IF(【多店舗用】記入シート3!BJ109="","",【多店舗用】記入シート3!BJ109)</f>
        <v/>
      </c>
      <c r="AM109" s="768" t="str">
        <f>IF(【多店舗用】記入シート3!BK109="","",【多店舗用】記入シート3!BK109)</f>
        <v/>
      </c>
      <c r="AN109" s="768" t="str">
        <f>IF(【多店舗用】記入シート3!BL109="","",【多店舗用】記入シート3!BL109)</f>
        <v/>
      </c>
      <c r="AO109" s="764" t="str">
        <f>IF(【多店舗用】記入シート3!BM109="","",【多店舗用】記入シート3!BM109)</f>
        <v/>
      </c>
      <c r="AP109" s="768" t="str">
        <f>IF(【多店舗用】記入シート3!BN109="","",【多店舗用】記入シート3!BN109)</f>
        <v/>
      </c>
      <c r="AQ109" s="764" t="str">
        <f>IF(【多店舗用】記入シート3!BO109="","",【多店舗用】記入シート3!BO109)</f>
        <v/>
      </c>
      <c r="AR109" s="764" t="str">
        <f>IF(【多店舗用】記入シート3!BP109="","",【多店舗用】記入シート3!BP109)</f>
        <v/>
      </c>
    </row>
    <row r="110" spans="1:44" ht="15" customHeight="1">
      <c r="A110" s="764">
        <v>102</v>
      </c>
      <c r="B110" s="764" t="str">
        <f>IF(【多店舗用】記入シート3!B110="","",DBCS(【多店舗用】記入シート3!B110))</f>
        <v/>
      </c>
      <c r="C110" s="764" t="str">
        <f>IF(【多店舗用】記入シート3!C110="","",DBCS(【多店舗用】記入シート3!C110))</f>
        <v/>
      </c>
      <c r="D110" s="764" t="str">
        <f>IF(【多店舗用】記入シート3!D110="","",ASC(【多店舗用】記入シート3!D110))</f>
        <v/>
      </c>
      <c r="E110" s="765" t="str">
        <f>IF(【多店舗用】記入シート3!E110="","",【多店舗用】記入シート3!E110)</f>
        <v/>
      </c>
      <c r="F110" s="764" t="str">
        <f>IF(【多店舗用】記入シート3!F110="","",【多店舗用】記入シート3!F110)</f>
        <v/>
      </c>
      <c r="G110" s="765" t="str">
        <f>IF(【多店舗用】記入シート3!G110="","",【多店舗用】記入シート3!G110)</f>
        <v/>
      </c>
      <c r="H110" s="764" t="str">
        <f>IF(【多店舗用】記入シート3!H110="","",SUBSTITUTE(SUBSTITUTE(SUBSTITUTE(SUBSTITUTE(SUBSTITUTE(ASC(【多店舗用】記入シート3!H110),"～","-"),"－","-"),"―","-"),"　","")," ",""))</f>
        <v/>
      </c>
      <c r="I110" s="764" t="str">
        <f>IF(B110="","",MID(T(【多店舗用】記入シート3!I110),4,LEN(T(【多店舗用】記入シート3!I110))-3)&amp;"　"&amp;SUBSTITUTE(SUBSTITUTE(SUBSTITUTE(SUBSTITUTE(T(【多店舗用】記入シート3!J110),"　","")," ",""),"―","ー"),"－","‐")&amp;"　"&amp;SUBSTITUTE(SUBSTITUTE(SUBSTITUTE(SUBSTITUTE(T(【多店舗用】記入シート3!K110),"　","")," ",""),"―","ー"),"－","‐")&amp;"　"&amp;SUBSTITUTE(SUBSTITUTE(SUBSTITUTE(SUBSTITUTE(T(【多店舗用】記入シート3!L110),"　","")," ",""),"―","ー"),"－","‐")&amp;IF(【多店舗用】記入シート3!M110="","","　"&amp;SUBSTITUTE(SUBSTITUTE(SUBSTITUTE(SUBSTITUTE(T(【多店舗用】記入シート3!M110),"　","")," ",""),"―","ー"),"－","‐")))</f>
        <v/>
      </c>
      <c r="J110" s="764" t="str">
        <f>IF(B110="","",ASC(【多店舗用】記入シート3!N110)&amp;" "&amp;ASC(SUBSTITUTE(SUBSTITUTE(SUBSTITUTE(SUBSTITUTE(SUBSTITUTE(【多店舗用】記入シート3!O110,"　","")," ",""),"ヴ","ウﾞ"),"・",""),"－","‐"))&amp;" "&amp;ASC(SUBSTITUTE(SUBSTITUTE(SUBSTITUTE(SUBSTITUTE(SUBSTITUTE(【多店舗用】記入シート3!P110,"　","")," ",""),"ヴ","ウﾞ"),"・",""),"－","‐"))&amp;IF(【多店舗用】記入シート3!Q110="",""," "&amp;ASC(SUBSTITUTE(SUBSTITUTE(SUBSTITUTE(SUBSTITUTE(SUBSTITUTE(【多店舗用】記入シート3!Q110,"　","")," ",""),"ヴ","ウﾞ"),"・",""),"－","‐"))))</f>
        <v/>
      </c>
      <c r="K110" s="764" t="str">
        <f>IF(【多店舗用】記入シート3!R110="","",【多店舗用】記入シート3!R110)</f>
        <v/>
      </c>
      <c r="L110" s="764" t="str">
        <f>IF(【多店舗用】記入シート3!S110="","",SUBSTITUTE(SUBSTITUTE(SUBSTITUTE(SUBSTITUTE(SUBSTITUTE(ASC(【多店舗用】記入シート3!S110),"～","-"),"－","-"),"―","-"),"　","")," ",""))</f>
        <v/>
      </c>
      <c r="M110" s="764" t="str">
        <f>IF(【多店舗用】記入シート3!T110="","",ASC(【多店舗用】記入シート3!T110))</f>
        <v/>
      </c>
      <c r="N110" s="764" t="str">
        <f>IF(B110="","",RIGHT("00"&amp;【多店舗用】記入シート3!U110,2)&amp;【多店舗用】記入シート3!V110&amp;RIGHT("00"&amp;【多店舗用】記入シート3!W110,2)&amp;【多店舗用】記入シート3!X110&amp;RIGHT("00"&amp;【多店舗用】記入シート3!Y110,2)&amp;【多店舗用】記入シート3!Z110&amp;RIGHT("00"&amp;【多店舗用】記入シート3!AA110,2))</f>
        <v/>
      </c>
      <c r="O110" s="764" t="str">
        <f>IF(B110="","",IF(【多店舗用】記入シート3!AB110="●",【多店舗用】記入シート3!AB$8,"")&amp;IF(【多店舗用】記入シート3!AC110="●",【多店舗用】記入シート3!AC$8,"")&amp;IF(【多店舗用】記入シート3!AD110="●",【多店舗用】記入シート3!AD$8,"")&amp;IF(【多店舗用】記入シート3!AE110="●",【多店舗用】記入シート3!AE$8,"")&amp;IF(【多店舗用】記入シート3!AF110="●",【多店舗用】記入シート3!AF$8,"")&amp;IF(【多店舗用】記入シート3!AG110="●",【多店舗用】記入シート3!AG$8,"")&amp;IF(【多店舗用】記入シート3!AH110="●",【多店舗用】記入シート3!AH$8,"")&amp;IF(【多店舗用】記入シート3!AI110="●",【多店舗用】記入シート3!AI$8,""))</f>
        <v/>
      </c>
      <c r="P110" s="764" t="str">
        <f>IF(【多店舗用】記入シート3!AJ110="","",【多店舗用】記入シート3!AJ110)</f>
        <v/>
      </c>
      <c r="Q110" s="764" t="str">
        <f>IF(【多店舗用】記入シート3!AK110="","",【多店舗用】記入シート3!AK110)</f>
        <v/>
      </c>
      <c r="R110" s="766" t="str">
        <f>IF(【多店舗用】記入シート3!AL110="","",【多店舗用】記入シート3!AL110)</f>
        <v/>
      </c>
      <c r="S110" s="766" t="str">
        <f>IF(【多店舗用】記入シート3!AM110="","",【多店舗用】記入シート3!AM110)</f>
        <v/>
      </c>
      <c r="T110" s="766" t="str">
        <f>IF(【多店舗用】記入シート3!AN110="","",【多店舗用】記入シート3!AN110)</f>
        <v/>
      </c>
      <c r="U110" s="766" t="str">
        <f>IF(【多店舗用】記入シート3!AO110="","",【多店舗用】記入シート3!AO110)</f>
        <v/>
      </c>
      <c r="V110" s="764" t="str">
        <f>IF(【多店舗用】記入シート3!AP110="","",【多店舗用】記入シート3!AP110)</f>
        <v/>
      </c>
      <c r="W110" s="764" t="str">
        <f>IF(【多店舗用】記入シート3!AQ110="","",【多店舗用】記入シート3!AQ110)</f>
        <v/>
      </c>
      <c r="X110" s="764" t="str">
        <f>IF(【多店舗用】記入シート3!AR110="","",【多店舗用】記入シート3!AR110)</f>
        <v/>
      </c>
      <c r="Y110" s="764" t="str">
        <f>IF(【多店舗用】記入シート3!AS110="","",【多店舗用】記入シート3!AS110)</f>
        <v/>
      </c>
      <c r="Z110" s="767" t="str">
        <f>IF(【多店舗用】記入シート3!AT110="","",【多店舗用】記入シート3!AT110)</f>
        <v/>
      </c>
      <c r="AA110" s="767" t="str">
        <f>IF(【多店舗用】記入シート3!AU110="","",【多店舗用】記入シート3!AU110)</f>
        <v/>
      </c>
      <c r="AB110" s="764" t="str">
        <f>IF(B110="","",T(SUBSTITUTE(SUBSTITUTE(【多店舗用】記入シート3!AV110,"　","")," ",""))&amp;"　"&amp;T(SUBSTITUTE(SUBSTITUTE(【多店舗用】記入シート3!AW110,"　","")," ","")))</f>
        <v/>
      </c>
      <c r="AC110" s="764" t="str">
        <f>IF(B110="","",ASC(SUBSTITUTE(SUBSTITUTE(SUBSTITUTE(SUBSTITUTE(【多店舗用】記入シート3!AX110,"　","")," ",""),"ヴ","ウﾞ"),"・",""))&amp;" "&amp;ASC(SUBSTITUTE(SUBSTITUTE(SUBSTITUTE(SUBSTITUTE(【多店舗用】記入シート3!AY110,"　","")," ",""),"ヴ","ウﾞ"),"・","")))</f>
        <v/>
      </c>
      <c r="AD110" s="764" t="str">
        <f>IF(【多店舗用】記入シート3!AZ110="","",【多店舗用】記入シート3!AZ110)</f>
        <v/>
      </c>
      <c r="AE110" s="764" t="str">
        <f>IF(【多店舗用】記入シート3!BA110="","",【多店舗用】記入シート3!BA110)</f>
        <v/>
      </c>
      <c r="AF110" s="764" t="str">
        <f>IF(B110="","",T(SUBSTITUTE(SUBSTITUTE(【多店舗用】記入シート3!BB110,"　","")," ",""))&amp;"　"&amp;T(SUBSTITUTE(SUBSTITUTE(【多店舗用】記入シート3!BC110,"　","")," ","")))</f>
        <v/>
      </c>
      <c r="AG110" s="764" t="str">
        <f>IF(B110="","",ASC(SUBSTITUTE(SUBSTITUTE(SUBSTITUTE(SUBSTITUTE(【多店舗用】記入シート3!BD110,"　","")," ",""),"ヴ","ウﾞ"),"・",""))&amp;" "&amp;ASC(SUBSTITUTE(SUBSTITUTE(SUBSTITUTE(SUBSTITUTE(【多店舗用】記入シート3!BE110,"　","")," ",""),"ヴ","ウﾞ"),"・","")))</f>
        <v/>
      </c>
      <c r="AH110" s="764" t="str">
        <f>IF(【多店舗用】記入シート3!BF110="","",【多店舗用】記入シート3!BF110)</f>
        <v/>
      </c>
      <c r="AI110" s="764" t="str">
        <f>IF(【多店舗用】記入シート3!BG110="","",【多店舗用】記入シート3!BG110)</f>
        <v/>
      </c>
      <c r="AJ110" s="764" t="str">
        <f>IF(【多店舗用】記入シート3!BH110="","",【多店舗用】記入シート3!BH110)</f>
        <v/>
      </c>
      <c r="AK110" s="764" t="str">
        <f>IF(【多店舗用】記入シート3!BI110="","",【多店舗用】記入シート3!BI110)</f>
        <v/>
      </c>
      <c r="AL110" s="764" t="str">
        <f>IF(【多店舗用】記入シート3!BJ110="","",【多店舗用】記入シート3!BJ110)</f>
        <v/>
      </c>
      <c r="AM110" s="768" t="str">
        <f>IF(【多店舗用】記入シート3!BK110="","",【多店舗用】記入シート3!BK110)</f>
        <v/>
      </c>
      <c r="AN110" s="768" t="str">
        <f>IF(【多店舗用】記入シート3!BL110="","",【多店舗用】記入シート3!BL110)</f>
        <v/>
      </c>
      <c r="AO110" s="764" t="str">
        <f>IF(【多店舗用】記入シート3!BM110="","",【多店舗用】記入シート3!BM110)</f>
        <v/>
      </c>
      <c r="AP110" s="768" t="str">
        <f>IF(【多店舗用】記入シート3!BN110="","",【多店舗用】記入シート3!BN110)</f>
        <v/>
      </c>
      <c r="AQ110" s="764" t="str">
        <f>IF(【多店舗用】記入シート3!BO110="","",【多店舗用】記入シート3!BO110)</f>
        <v/>
      </c>
      <c r="AR110" s="764" t="str">
        <f>IF(【多店舗用】記入シート3!BP110="","",【多店舗用】記入シート3!BP110)</f>
        <v/>
      </c>
    </row>
    <row r="111" spans="1:44" ht="15" customHeight="1">
      <c r="A111" s="764">
        <v>103</v>
      </c>
      <c r="B111" s="764" t="str">
        <f>IF(【多店舗用】記入シート3!B111="","",DBCS(【多店舗用】記入シート3!B111))</f>
        <v/>
      </c>
      <c r="C111" s="764" t="str">
        <f>IF(【多店舗用】記入シート3!C111="","",DBCS(【多店舗用】記入シート3!C111))</f>
        <v/>
      </c>
      <c r="D111" s="764" t="str">
        <f>IF(【多店舗用】記入シート3!D111="","",ASC(【多店舗用】記入シート3!D111))</f>
        <v/>
      </c>
      <c r="E111" s="765" t="str">
        <f>IF(【多店舗用】記入シート3!E111="","",【多店舗用】記入シート3!E111)</f>
        <v/>
      </c>
      <c r="F111" s="764" t="str">
        <f>IF(【多店舗用】記入シート3!F111="","",【多店舗用】記入シート3!F111)</f>
        <v/>
      </c>
      <c r="G111" s="765" t="str">
        <f>IF(【多店舗用】記入シート3!G111="","",【多店舗用】記入シート3!G111)</f>
        <v/>
      </c>
      <c r="H111" s="764" t="str">
        <f>IF(【多店舗用】記入シート3!H111="","",SUBSTITUTE(SUBSTITUTE(SUBSTITUTE(SUBSTITUTE(SUBSTITUTE(ASC(【多店舗用】記入シート3!H111),"～","-"),"－","-"),"―","-"),"　","")," ",""))</f>
        <v/>
      </c>
      <c r="I111" s="764" t="str">
        <f>IF(B111="","",MID(T(【多店舗用】記入シート3!I111),4,LEN(T(【多店舗用】記入シート3!I111))-3)&amp;"　"&amp;SUBSTITUTE(SUBSTITUTE(SUBSTITUTE(SUBSTITUTE(T(【多店舗用】記入シート3!J111),"　","")," ",""),"―","ー"),"－","‐")&amp;"　"&amp;SUBSTITUTE(SUBSTITUTE(SUBSTITUTE(SUBSTITUTE(T(【多店舗用】記入シート3!K111),"　","")," ",""),"―","ー"),"－","‐")&amp;"　"&amp;SUBSTITUTE(SUBSTITUTE(SUBSTITUTE(SUBSTITUTE(T(【多店舗用】記入シート3!L111),"　","")," ",""),"―","ー"),"－","‐")&amp;IF(【多店舗用】記入シート3!M111="","","　"&amp;SUBSTITUTE(SUBSTITUTE(SUBSTITUTE(SUBSTITUTE(T(【多店舗用】記入シート3!M111),"　","")," ",""),"―","ー"),"－","‐")))</f>
        <v/>
      </c>
      <c r="J111" s="764" t="str">
        <f>IF(B111="","",ASC(【多店舗用】記入シート3!N111)&amp;" "&amp;ASC(SUBSTITUTE(SUBSTITUTE(SUBSTITUTE(SUBSTITUTE(SUBSTITUTE(【多店舗用】記入シート3!O111,"　","")," ",""),"ヴ","ウﾞ"),"・",""),"－","‐"))&amp;" "&amp;ASC(SUBSTITUTE(SUBSTITUTE(SUBSTITUTE(SUBSTITUTE(SUBSTITUTE(【多店舗用】記入シート3!P111,"　","")," ",""),"ヴ","ウﾞ"),"・",""),"－","‐"))&amp;IF(【多店舗用】記入シート3!Q111="",""," "&amp;ASC(SUBSTITUTE(SUBSTITUTE(SUBSTITUTE(SUBSTITUTE(SUBSTITUTE(【多店舗用】記入シート3!Q111,"　","")," ",""),"ヴ","ウﾞ"),"・",""),"－","‐"))))</f>
        <v/>
      </c>
      <c r="K111" s="764" t="str">
        <f>IF(【多店舗用】記入シート3!R111="","",【多店舗用】記入シート3!R111)</f>
        <v/>
      </c>
      <c r="L111" s="764" t="str">
        <f>IF(【多店舗用】記入シート3!S111="","",SUBSTITUTE(SUBSTITUTE(SUBSTITUTE(SUBSTITUTE(SUBSTITUTE(ASC(【多店舗用】記入シート3!S111),"～","-"),"－","-"),"―","-"),"　","")," ",""))</f>
        <v/>
      </c>
      <c r="M111" s="764" t="str">
        <f>IF(【多店舗用】記入シート3!T111="","",ASC(【多店舗用】記入シート3!T111))</f>
        <v/>
      </c>
      <c r="N111" s="764" t="str">
        <f>IF(B111="","",RIGHT("00"&amp;【多店舗用】記入シート3!U111,2)&amp;【多店舗用】記入シート3!V111&amp;RIGHT("00"&amp;【多店舗用】記入シート3!W111,2)&amp;【多店舗用】記入シート3!X111&amp;RIGHT("00"&amp;【多店舗用】記入シート3!Y111,2)&amp;【多店舗用】記入シート3!Z111&amp;RIGHT("00"&amp;【多店舗用】記入シート3!AA111,2))</f>
        <v/>
      </c>
      <c r="O111" s="764" t="str">
        <f>IF(B111="","",IF(【多店舗用】記入シート3!AB111="●",【多店舗用】記入シート3!AB$8,"")&amp;IF(【多店舗用】記入シート3!AC111="●",【多店舗用】記入シート3!AC$8,"")&amp;IF(【多店舗用】記入シート3!AD111="●",【多店舗用】記入シート3!AD$8,"")&amp;IF(【多店舗用】記入シート3!AE111="●",【多店舗用】記入シート3!AE$8,"")&amp;IF(【多店舗用】記入シート3!AF111="●",【多店舗用】記入シート3!AF$8,"")&amp;IF(【多店舗用】記入シート3!AG111="●",【多店舗用】記入シート3!AG$8,"")&amp;IF(【多店舗用】記入シート3!AH111="●",【多店舗用】記入シート3!AH$8,"")&amp;IF(【多店舗用】記入シート3!AI111="●",【多店舗用】記入シート3!AI$8,""))</f>
        <v/>
      </c>
      <c r="P111" s="764" t="str">
        <f>IF(【多店舗用】記入シート3!AJ111="","",【多店舗用】記入シート3!AJ111)</f>
        <v/>
      </c>
      <c r="Q111" s="764" t="str">
        <f>IF(【多店舗用】記入シート3!AK111="","",【多店舗用】記入シート3!AK111)</f>
        <v/>
      </c>
      <c r="R111" s="766" t="str">
        <f>IF(【多店舗用】記入シート3!AL111="","",【多店舗用】記入シート3!AL111)</f>
        <v/>
      </c>
      <c r="S111" s="766" t="str">
        <f>IF(【多店舗用】記入シート3!AM111="","",【多店舗用】記入シート3!AM111)</f>
        <v/>
      </c>
      <c r="T111" s="766" t="str">
        <f>IF(【多店舗用】記入シート3!AN111="","",【多店舗用】記入シート3!AN111)</f>
        <v/>
      </c>
      <c r="U111" s="766" t="str">
        <f>IF(【多店舗用】記入シート3!AO111="","",【多店舗用】記入シート3!AO111)</f>
        <v/>
      </c>
      <c r="V111" s="764" t="str">
        <f>IF(【多店舗用】記入シート3!AP111="","",【多店舗用】記入シート3!AP111)</f>
        <v/>
      </c>
      <c r="W111" s="764" t="str">
        <f>IF(【多店舗用】記入シート3!AQ111="","",【多店舗用】記入シート3!AQ111)</f>
        <v/>
      </c>
      <c r="X111" s="764" t="str">
        <f>IF(【多店舗用】記入シート3!AR111="","",【多店舗用】記入シート3!AR111)</f>
        <v/>
      </c>
      <c r="Y111" s="764" t="str">
        <f>IF(【多店舗用】記入シート3!AS111="","",【多店舗用】記入シート3!AS111)</f>
        <v/>
      </c>
      <c r="Z111" s="767" t="str">
        <f>IF(【多店舗用】記入シート3!AT111="","",【多店舗用】記入シート3!AT111)</f>
        <v/>
      </c>
      <c r="AA111" s="767" t="str">
        <f>IF(【多店舗用】記入シート3!AU111="","",【多店舗用】記入シート3!AU111)</f>
        <v/>
      </c>
      <c r="AB111" s="764" t="str">
        <f>IF(B111="","",T(SUBSTITUTE(SUBSTITUTE(【多店舗用】記入シート3!AV111,"　","")," ",""))&amp;"　"&amp;T(SUBSTITUTE(SUBSTITUTE(【多店舗用】記入シート3!AW111,"　","")," ","")))</f>
        <v/>
      </c>
      <c r="AC111" s="764" t="str">
        <f>IF(B111="","",ASC(SUBSTITUTE(SUBSTITUTE(SUBSTITUTE(SUBSTITUTE(【多店舗用】記入シート3!AX111,"　","")," ",""),"ヴ","ウﾞ"),"・",""))&amp;" "&amp;ASC(SUBSTITUTE(SUBSTITUTE(SUBSTITUTE(SUBSTITUTE(【多店舗用】記入シート3!AY111,"　","")," ",""),"ヴ","ウﾞ"),"・","")))</f>
        <v/>
      </c>
      <c r="AD111" s="764" t="str">
        <f>IF(【多店舗用】記入シート3!AZ111="","",【多店舗用】記入シート3!AZ111)</f>
        <v/>
      </c>
      <c r="AE111" s="764" t="str">
        <f>IF(【多店舗用】記入シート3!BA111="","",【多店舗用】記入シート3!BA111)</f>
        <v/>
      </c>
      <c r="AF111" s="764" t="str">
        <f>IF(B111="","",T(SUBSTITUTE(SUBSTITUTE(【多店舗用】記入シート3!BB111,"　","")," ",""))&amp;"　"&amp;T(SUBSTITUTE(SUBSTITUTE(【多店舗用】記入シート3!BC111,"　","")," ","")))</f>
        <v/>
      </c>
      <c r="AG111" s="764" t="str">
        <f>IF(B111="","",ASC(SUBSTITUTE(SUBSTITUTE(SUBSTITUTE(SUBSTITUTE(【多店舗用】記入シート3!BD111,"　","")," ",""),"ヴ","ウﾞ"),"・",""))&amp;" "&amp;ASC(SUBSTITUTE(SUBSTITUTE(SUBSTITUTE(SUBSTITUTE(【多店舗用】記入シート3!BE111,"　","")," ",""),"ヴ","ウﾞ"),"・","")))</f>
        <v/>
      </c>
      <c r="AH111" s="764" t="str">
        <f>IF(【多店舗用】記入シート3!BF111="","",【多店舗用】記入シート3!BF111)</f>
        <v/>
      </c>
      <c r="AI111" s="764" t="str">
        <f>IF(【多店舗用】記入シート3!BG111="","",【多店舗用】記入シート3!BG111)</f>
        <v/>
      </c>
      <c r="AJ111" s="764" t="str">
        <f>IF(【多店舗用】記入シート3!BH111="","",【多店舗用】記入シート3!BH111)</f>
        <v/>
      </c>
      <c r="AK111" s="764" t="str">
        <f>IF(【多店舗用】記入シート3!BI111="","",【多店舗用】記入シート3!BI111)</f>
        <v/>
      </c>
      <c r="AL111" s="764" t="str">
        <f>IF(【多店舗用】記入シート3!BJ111="","",【多店舗用】記入シート3!BJ111)</f>
        <v/>
      </c>
      <c r="AM111" s="768" t="str">
        <f>IF(【多店舗用】記入シート3!BK111="","",【多店舗用】記入シート3!BK111)</f>
        <v/>
      </c>
      <c r="AN111" s="768" t="str">
        <f>IF(【多店舗用】記入シート3!BL111="","",【多店舗用】記入シート3!BL111)</f>
        <v/>
      </c>
      <c r="AO111" s="764" t="str">
        <f>IF(【多店舗用】記入シート3!BM111="","",【多店舗用】記入シート3!BM111)</f>
        <v/>
      </c>
      <c r="AP111" s="768" t="str">
        <f>IF(【多店舗用】記入シート3!BN111="","",【多店舗用】記入シート3!BN111)</f>
        <v/>
      </c>
      <c r="AQ111" s="764" t="str">
        <f>IF(【多店舗用】記入シート3!BO111="","",【多店舗用】記入シート3!BO111)</f>
        <v/>
      </c>
      <c r="AR111" s="764" t="str">
        <f>IF(【多店舗用】記入シート3!BP111="","",【多店舗用】記入シート3!BP111)</f>
        <v/>
      </c>
    </row>
    <row r="112" spans="1:44" ht="15" customHeight="1">
      <c r="A112" s="764">
        <v>104</v>
      </c>
      <c r="B112" s="764" t="str">
        <f>IF(【多店舗用】記入シート3!B112="","",DBCS(【多店舗用】記入シート3!B112))</f>
        <v/>
      </c>
      <c r="C112" s="764" t="str">
        <f>IF(【多店舗用】記入シート3!C112="","",DBCS(【多店舗用】記入シート3!C112))</f>
        <v/>
      </c>
      <c r="D112" s="764" t="str">
        <f>IF(【多店舗用】記入シート3!D112="","",ASC(【多店舗用】記入シート3!D112))</f>
        <v/>
      </c>
      <c r="E112" s="765" t="str">
        <f>IF(【多店舗用】記入シート3!E112="","",【多店舗用】記入シート3!E112)</f>
        <v/>
      </c>
      <c r="F112" s="764" t="str">
        <f>IF(【多店舗用】記入シート3!F112="","",【多店舗用】記入シート3!F112)</f>
        <v/>
      </c>
      <c r="G112" s="765" t="str">
        <f>IF(【多店舗用】記入シート3!G112="","",【多店舗用】記入シート3!G112)</f>
        <v/>
      </c>
      <c r="H112" s="764" t="str">
        <f>IF(【多店舗用】記入シート3!H112="","",SUBSTITUTE(SUBSTITUTE(SUBSTITUTE(SUBSTITUTE(SUBSTITUTE(ASC(【多店舗用】記入シート3!H112),"～","-"),"－","-"),"―","-"),"　","")," ",""))</f>
        <v/>
      </c>
      <c r="I112" s="764" t="str">
        <f>IF(B112="","",MID(T(【多店舗用】記入シート3!I112),4,LEN(T(【多店舗用】記入シート3!I112))-3)&amp;"　"&amp;SUBSTITUTE(SUBSTITUTE(SUBSTITUTE(SUBSTITUTE(T(【多店舗用】記入シート3!J112),"　","")," ",""),"―","ー"),"－","‐")&amp;"　"&amp;SUBSTITUTE(SUBSTITUTE(SUBSTITUTE(SUBSTITUTE(T(【多店舗用】記入シート3!K112),"　","")," ",""),"―","ー"),"－","‐")&amp;"　"&amp;SUBSTITUTE(SUBSTITUTE(SUBSTITUTE(SUBSTITUTE(T(【多店舗用】記入シート3!L112),"　","")," ",""),"―","ー"),"－","‐")&amp;IF(【多店舗用】記入シート3!M112="","","　"&amp;SUBSTITUTE(SUBSTITUTE(SUBSTITUTE(SUBSTITUTE(T(【多店舗用】記入シート3!M112),"　","")," ",""),"―","ー"),"－","‐")))</f>
        <v/>
      </c>
      <c r="J112" s="764" t="str">
        <f>IF(B112="","",ASC(【多店舗用】記入シート3!N112)&amp;" "&amp;ASC(SUBSTITUTE(SUBSTITUTE(SUBSTITUTE(SUBSTITUTE(SUBSTITUTE(【多店舗用】記入シート3!O112,"　","")," ",""),"ヴ","ウﾞ"),"・",""),"－","‐"))&amp;" "&amp;ASC(SUBSTITUTE(SUBSTITUTE(SUBSTITUTE(SUBSTITUTE(SUBSTITUTE(【多店舗用】記入シート3!P112,"　","")," ",""),"ヴ","ウﾞ"),"・",""),"－","‐"))&amp;IF(【多店舗用】記入シート3!Q112="",""," "&amp;ASC(SUBSTITUTE(SUBSTITUTE(SUBSTITUTE(SUBSTITUTE(SUBSTITUTE(【多店舗用】記入シート3!Q112,"　","")," ",""),"ヴ","ウﾞ"),"・",""),"－","‐"))))</f>
        <v/>
      </c>
      <c r="K112" s="764" t="str">
        <f>IF(【多店舗用】記入シート3!R112="","",【多店舗用】記入シート3!R112)</f>
        <v/>
      </c>
      <c r="L112" s="764" t="str">
        <f>IF(【多店舗用】記入シート3!S112="","",SUBSTITUTE(SUBSTITUTE(SUBSTITUTE(SUBSTITUTE(SUBSTITUTE(ASC(【多店舗用】記入シート3!S112),"～","-"),"－","-"),"―","-"),"　","")," ",""))</f>
        <v/>
      </c>
      <c r="M112" s="764" t="str">
        <f>IF(【多店舗用】記入シート3!T112="","",ASC(【多店舗用】記入シート3!T112))</f>
        <v/>
      </c>
      <c r="N112" s="764" t="str">
        <f>IF(B112="","",RIGHT("00"&amp;【多店舗用】記入シート3!U112,2)&amp;【多店舗用】記入シート3!V112&amp;RIGHT("00"&amp;【多店舗用】記入シート3!W112,2)&amp;【多店舗用】記入シート3!X112&amp;RIGHT("00"&amp;【多店舗用】記入シート3!Y112,2)&amp;【多店舗用】記入シート3!Z112&amp;RIGHT("00"&amp;【多店舗用】記入シート3!AA112,2))</f>
        <v/>
      </c>
      <c r="O112" s="764" t="str">
        <f>IF(B112="","",IF(【多店舗用】記入シート3!AB112="●",【多店舗用】記入シート3!AB$8,"")&amp;IF(【多店舗用】記入シート3!AC112="●",【多店舗用】記入シート3!AC$8,"")&amp;IF(【多店舗用】記入シート3!AD112="●",【多店舗用】記入シート3!AD$8,"")&amp;IF(【多店舗用】記入シート3!AE112="●",【多店舗用】記入シート3!AE$8,"")&amp;IF(【多店舗用】記入シート3!AF112="●",【多店舗用】記入シート3!AF$8,"")&amp;IF(【多店舗用】記入シート3!AG112="●",【多店舗用】記入シート3!AG$8,"")&amp;IF(【多店舗用】記入シート3!AH112="●",【多店舗用】記入シート3!AH$8,"")&amp;IF(【多店舗用】記入シート3!AI112="●",【多店舗用】記入シート3!AI$8,""))</f>
        <v/>
      </c>
      <c r="P112" s="764" t="str">
        <f>IF(【多店舗用】記入シート3!AJ112="","",【多店舗用】記入シート3!AJ112)</f>
        <v/>
      </c>
      <c r="Q112" s="764" t="str">
        <f>IF(【多店舗用】記入シート3!AK112="","",【多店舗用】記入シート3!AK112)</f>
        <v/>
      </c>
      <c r="R112" s="766" t="str">
        <f>IF(【多店舗用】記入シート3!AL112="","",【多店舗用】記入シート3!AL112)</f>
        <v/>
      </c>
      <c r="S112" s="766" t="str">
        <f>IF(【多店舗用】記入シート3!AM112="","",【多店舗用】記入シート3!AM112)</f>
        <v/>
      </c>
      <c r="T112" s="766" t="str">
        <f>IF(【多店舗用】記入シート3!AN112="","",【多店舗用】記入シート3!AN112)</f>
        <v/>
      </c>
      <c r="U112" s="766" t="str">
        <f>IF(【多店舗用】記入シート3!AO112="","",【多店舗用】記入シート3!AO112)</f>
        <v/>
      </c>
      <c r="V112" s="764" t="str">
        <f>IF(【多店舗用】記入シート3!AP112="","",【多店舗用】記入シート3!AP112)</f>
        <v/>
      </c>
      <c r="W112" s="764" t="str">
        <f>IF(【多店舗用】記入シート3!AQ112="","",【多店舗用】記入シート3!AQ112)</f>
        <v/>
      </c>
      <c r="X112" s="764" t="str">
        <f>IF(【多店舗用】記入シート3!AR112="","",【多店舗用】記入シート3!AR112)</f>
        <v/>
      </c>
      <c r="Y112" s="764" t="str">
        <f>IF(【多店舗用】記入シート3!AS112="","",【多店舗用】記入シート3!AS112)</f>
        <v/>
      </c>
      <c r="Z112" s="767" t="str">
        <f>IF(【多店舗用】記入シート3!AT112="","",【多店舗用】記入シート3!AT112)</f>
        <v/>
      </c>
      <c r="AA112" s="767" t="str">
        <f>IF(【多店舗用】記入シート3!AU112="","",【多店舗用】記入シート3!AU112)</f>
        <v/>
      </c>
      <c r="AB112" s="764" t="str">
        <f>IF(B112="","",T(SUBSTITUTE(SUBSTITUTE(【多店舗用】記入シート3!AV112,"　","")," ",""))&amp;"　"&amp;T(SUBSTITUTE(SUBSTITUTE(【多店舗用】記入シート3!AW112,"　","")," ","")))</f>
        <v/>
      </c>
      <c r="AC112" s="764" t="str">
        <f>IF(B112="","",ASC(SUBSTITUTE(SUBSTITUTE(SUBSTITUTE(SUBSTITUTE(【多店舗用】記入シート3!AX112,"　","")," ",""),"ヴ","ウﾞ"),"・",""))&amp;" "&amp;ASC(SUBSTITUTE(SUBSTITUTE(SUBSTITUTE(SUBSTITUTE(【多店舗用】記入シート3!AY112,"　","")," ",""),"ヴ","ウﾞ"),"・","")))</f>
        <v/>
      </c>
      <c r="AD112" s="764" t="str">
        <f>IF(【多店舗用】記入シート3!AZ112="","",【多店舗用】記入シート3!AZ112)</f>
        <v/>
      </c>
      <c r="AE112" s="764" t="str">
        <f>IF(【多店舗用】記入シート3!BA112="","",【多店舗用】記入シート3!BA112)</f>
        <v/>
      </c>
      <c r="AF112" s="764" t="str">
        <f>IF(B112="","",T(SUBSTITUTE(SUBSTITUTE(【多店舗用】記入シート3!BB112,"　","")," ",""))&amp;"　"&amp;T(SUBSTITUTE(SUBSTITUTE(【多店舗用】記入シート3!BC112,"　","")," ","")))</f>
        <v/>
      </c>
      <c r="AG112" s="764" t="str">
        <f>IF(B112="","",ASC(SUBSTITUTE(SUBSTITUTE(SUBSTITUTE(SUBSTITUTE(【多店舗用】記入シート3!BD112,"　","")," ",""),"ヴ","ウﾞ"),"・",""))&amp;" "&amp;ASC(SUBSTITUTE(SUBSTITUTE(SUBSTITUTE(SUBSTITUTE(【多店舗用】記入シート3!BE112,"　","")," ",""),"ヴ","ウﾞ"),"・","")))</f>
        <v/>
      </c>
      <c r="AH112" s="764" t="str">
        <f>IF(【多店舗用】記入シート3!BF112="","",【多店舗用】記入シート3!BF112)</f>
        <v/>
      </c>
      <c r="AI112" s="764" t="str">
        <f>IF(【多店舗用】記入シート3!BG112="","",【多店舗用】記入シート3!BG112)</f>
        <v/>
      </c>
      <c r="AJ112" s="764" t="str">
        <f>IF(【多店舗用】記入シート3!BH112="","",【多店舗用】記入シート3!BH112)</f>
        <v/>
      </c>
      <c r="AK112" s="764" t="str">
        <f>IF(【多店舗用】記入シート3!BI112="","",【多店舗用】記入シート3!BI112)</f>
        <v/>
      </c>
      <c r="AL112" s="764" t="str">
        <f>IF(【多店舗用】記入シート3!BJ112="","",【多店舗用】記入シート3!BJ112)</f>
        <v/>
      </c>
      <c r="AM112" s="768" t="str">
        <f>IF(【多店舗用】記入シート3!BK112="","",【多店舗用】記入シート3!BK112)</f>
        <v/>
      </c>
      <c r="AN112" s="768" t="str">
        <f>IF(【多店舗用】記入シート3!BL112="","",【多店舗用】記入シート3!BL112)</f>
        <v/>
      </c>
      <c r="AO112" s="764" t="str">
        <f>IF(【多店舗用】記入シート3!BM112="","",【多店舗用】記入シート3!BM112)</f>
        <v/>
      </c>
      <c r="AP112" s="768" t="str">
        <f>IF(【多店舗用】記入シート3!BN112="","",【多店舗用】記入シート3!BN112)</f>
        <v/>
      </c>
      <c r="AQ112" s="764" t="str">
        <f>IF(【多店舗用】記入シート3!BO112="","",【多店舗用】記入シート3!BO112)</f>
        <v/>
      </c>
      <c r="AR112" s="764" t="str">
        <f>IF(【多店舗用】記入シート3!BP112="","",【多店舗用】記入シート3!BP112)</f>
        <v/>
      </c>
    </row>
    <row r="113" spans="1:44" ht="15" customHeight="1">
      <c r="A113" s="764">
        <v>105</v>
      </c>
      <c r="B113" s="764" t="str">
        <f>IF(【多店舗用】記入シート3!B113="","",DBCS(【多店舗用】記入シート3!B113))</f>
        <v/>
      </c>
      <c r="C113" s="764" t="str">
        <f>IF(【多店舗用】記入シート3!C113="","",DBCS(【多店舗用】記入シート3!C113))</f>
        <v/>
      </c>
      <c r="D113" s="764" t="str">
        <f>IF(【多店舗用】記入シート3!D113="","",ASC(【多店舗用】記入シート3!D113))</f>
        <v/>
      </c>
      <c r="E113" s="765" t="str">
        <f>IF(【多店舗用】記入シート3!E113="","",【多店舗用】記入シート3!E113)</f>
        <v/>
      </c>
      <c r="F113" s="764" t="str">
        <f>IF(【多店舗用】記入シート3!F113="","",【多店舗用】記入シート3!F113)</f>
        <v/>
      </c>
      <c r="G113" s="765" t="str">
        <f>IF(【多店舗用】記入シート3!G113="","",【多店舗用】記入シート3!G113)</f>
        <v/>
      </c>
      <c r="H113" s="764" t="str">
        <f>IF(【多店舗用】記入シート3!H113="","",SUBSTITUTE(SUBSTITUTE(SUBSTITUTE(SUBSTITUTE(SUBSTITUTE(ASC(【多店舗用】記入シート3!H113),"～","-"),"－","-"),"―","-"),"　","")," ",""))</f>
        <v/>
      </c>
      <c r="I113" s="764" t="str">
        <f>IF(B113="","",MID(T(【多店舗用】記入シート3!I113),4,LEN(T(【多店舗用】記入シート3!I113))-3)&amp;"　"&amp;SUBSTITUTE(SUBSTITUTE(SUBSTITUTE(SUBSTITUTE(T(【多店舗用】記入シート3!J113),"　","")," ",""),"―","ー"),"－","‐")&amp;"　"&amp;SUBSTITUTE(SUBSTITUTE(SUBSTITUTE(SUBSTITUTE(T(【多店舗用】記入シート3!K113),"　","")," ",""),"―","ー"),"－","‐")&amp;"　"&amp;SUBSTITUTE(SUBSTITUTE(SUBSTITUTE(SUBSTITUTE(T(【多店舗用】記入シート3!L113),"　","")," ",""),"―","ー"),"－","‐")&amp;IF(【多店舗用】記入シート3!M113="","","　"&amp;SUBSTITUTE(SUBSTITUTE(SUBSTITUTE(SUBSTITUTE(T(【多店舗用】記入シート3!M113),"　","")," ",""),"―","ー"),"－","‐")))</f>
        <v/>
      </c>
      <c r="J113" s="764" t="str">
        <f>IF(B113="","",ASC(【多店舗用】記入シート3!N113)&amp;" "&amp;ASC(SUBSTITUTE(SUBSTITUTE(SUBSTITUTE(SUBSTITUTE(SUBSTITUTE(【多店舗用】記入シート3!O113,"　","")," ",""),"ヴ","ウﾞ"),"・",""),"－","‐"))&amp;" "&amp;ASC(SUBSTITUTE(SUBSTITUTE(SUBSTITUTE(SUBSTITUTE(SUBSTITUTE(【多店舗用】記入シート3!P113,"　","")," ",""),"ヴ","ウﾞ"),"・",""),"－","‐"))&amp;IF(【多店舗用】記入シート3!Q113="",""," "&amp;ASC(SUBSTITUTE(SUBSTITUTE(SUBSTITUTE(SUBSTITUTE(SUBSTITUTE(【多店舗用】記入シート3!Q113,"　","")," ",""),"ヴ","ウﾞ"),"・",""),"－","‐"))))</f>
        <v/>
      </c>
      <c r="K113" s="764" t="str">
        <f>IF(【多店舗用】記入シート3!R113="","",【多店舗用】記入シート3!R113)</f>
        <v/>
      </c>
      <c r="L113" s="764" t="str">
        <f>IF(【多店舗用】記入シート3!S113="","",SUBSTITUTE(SUBSTITUTE(SUBSTITUTE(SUBSTITUTE(SUBSTITUTE(ASC(【多店舗用】記入シート3!S113),"～","-"),"－","-"),"―","-"),"　","")," ",""))</f>
        <v/>
      </c>
      <c r="M113" s="764" t="str">
        <f>IF(【多店舗用】記入シート3!T113="","",ASC(【多店舗用】記入シート3!T113))</f>
        <v/>
      </c>
      <c r="N113" s="764" t="str">
        <f>IF(B113="","",RIGHT("00"&amp;【多店舗用】記入シート3!U113,2)&amp;【多店舗用】記入シート3!V113&amp;RIGHT("00"&amp;【多店舗用】記入シート3!W113,2)&amp;【多店舗用】記入シート3!X113&amp;RIGHT("00"&amp;【多店舗用】記入シート3!Y113,2)&amp;【多店舗用】記入シート3!Z113&amp;RIGHT("00"&amp;【多店舗用】記入シート3!AA113,2))</f>
        <v/>
      </c>
      <c r="O113" s="764" t="str">
        <f>IF(B113="","",IF(【多店舗用】記入シート3!AB113="●",【多店舗用】記入シート3!AB$8,"")&amp;IF(【多店舗用】記入シート3!AC113="●",【多店舗用】記入シート3!AC$8,"")&amp;IF(【多店舗用】記入シート3!AD113="●",【多店舗用】記入シート3!AD$8,"")&amp;IF(【多店舗用】記入シート3!AE113="●",【多店舗用】記入シート3!AE$8,"")&amp;IF(【多店舗用】記入シート3!AF113="●",【多店舗用】記入シート3!AF$8,"")&amp;IF(【多店舗用】記入シート3!AG113="●",【多店舗用】記入シート3!AG$8,"")&amp;IF(【多店舗用】記入シート3!AH113="●",【多店舗用】記入シート3!AH$8,"")&amp;IF(【多店舗用】記入シート3!AI113="●",【多店舗用】記入シート3!AI$8,""))</f>
        <v/>
      </c>
      <c r="P113" s="764" t="str">
        <f>IF(【多店舗用】記入シート3!AJ113="","",【多店舗用】記入シート3!AJ113)</f>
        <v/>
      </c>
      <c r="Q113" s="764" t="str">
        <f>IF(【多店舗用】記入シート3!AK113="","",【多店舗用】記入シート3!AK113)</f>
        <v/>
      </c>
      <c r="R113" s="766" t="str">
        <f>IF(【多店舗用】記入シート3!AL113="","",【多店舗用】記入シート3!AL113)</f>
        <v/>
      </c>
      <c r="S113" s="766" t="str">
        <f>IF(【多店舗用】記入シート3!AM113="","",【多店舗用】記入シート3!AM113)</f>
        <v/>
      </c>
      <c r="T113" s="766" t="str">
        <f>IF(【多店舗用】記入シート3!AN113="","",【多店舗用】記入シート3!AN113)</f>
        <v/>
      </c>
      <c r="U113" s="766" t="str">
        <f>IF(【多店舗用】記入シート3!AO113="","",【多店舗用】記入シート3!AO113)</f>
        <v/>
      </c>
      <c r="V113" s="764" t="str">
        <f>IF(【多店舗用】記入シート3!AP113="","",【多店舗用】記入シート3!AP113)</f>
        <v/>
      </c>
      <c r="W113" s="764" t="str">
        <f>IF(【多店舗用】記入シート3!AQ113="","",【多店舗用】記入シート3!AQ113)</f>
        <v/>
      </c>
      <c r="X113" s="764" t="str">
        <f>IF(【多店舗用】記入シート3!AR113="","",【多店舗用】記入シート3!AR113)</f>
        <v/>
      </c>
      <c r="Y113" s="764" t="str">
        <f>IF(【多店舗用】記入シート3!AS113="","",【多店舗用】記入シート3!AS113)</f>
        <v/>
      </c>
      <c r="Z113" s="767" t="str">
        <f>IF(【多店舗用】記入シート3!AT113="","",【多店舗用】記入シート3!AT113)</f>
        <v/>
      </c>
      <c r="AA113" s="767" t="str">
        <f>IF(【多店舗用】記入シート3!AU113="","",【多店舗用】記入シート3!AU113)</f>
        <v/>
      </c>
      <c r="AB113" s="764" t="str">
        <f>IF(B113="","",T(SUBSTITUTE(SUBSTITUTE(【多店舗用】記入シート3!AV113,"　","")," ",""))&amp;"　"&amp;T(SUBSTITUTE(SUBSTITUTE(【多店舗用】記入シート3!AW113,"　","")," ","")))</f>
        <v/>
      </c>
      <c r="AC113" s="764" t="str">
        <f>IF(B113="","",ASC(SUBSTITUTE(SUBSTITUTE(SUBSTITUTE(SUBSTITUTE(【多店舗用】記入シート3!AX113,"　","")," ",""),"ヴ","ウﾞ"),"・",""))&amp;" "&amp;ASC(SUBSTITUTE(SUBSTITUTE(SUBSTITUTE(SUBSTITUTE(【多店舗用】記入シート3!AY113,"　","")," ",""),"ヴ","ウﾞ"),"・","")))</f>
        <v/>
      </c>
      <c r="AD113" s="764" t="str">
        <f>IF(【多店舗用】記入シート3!AZ113="","",【多店舗用】記入シート3!AZ113)</f>
        <v/>
      </c>
      <c r="AE113" s="764" t="str">
        <f>IF(【多店舗用】記入シート3!BA113="","",【多店舗用】記入シート3!BA113)</f>
        <v/>
      </c>
      <c r="AF113" s="764" t="str">
        <f>IF(B113="","",T(SUBSTITUTE(SUBSTITUTE(【多店舗用】記入シート3!BB113,"　","")," ",""))&amp;"　"&amp;T(SUBSTITUTE(SUBSTITUTE(【多店舗用】記入シート3!BC113,"　","")," ","")))</f>
        <v/>
      </c>
      <c r="AG113" s="764" t="str">
        <f>IF(B113="","",ASC(SUBSTITUTE(SUBSTITUTE(SUBSTITUTE(SUBSTITUTE(【多店舗用】記入シート3!BD113,"　","")," ",""),"ヴ","ウﾞ"),"・",""))&amp;" "&amp;ASC(SUBSTITUTE(SUBSTITUTE(SUBSTITUTE(SUBSTITUTE(【多店舗用】記入シート3!BE113,"　","")," ",""),"ヴ","ウﾞ"),"・","")))</f>
        <v/>
      </c>
      <c r="AH113" s="764" t="str">
        <f>IF(【多店舗用】記入シート3!BF113="","",【多店舗用】記入シート3!BF113)</f>
        <v/>
      </c>
      <c r="AI113" s="764" t="str">
        <f>IF(【多店舗用】記入シート3!BG113="","",【多店舗用】記入シート3!BG113)</f>
        <v/>
      </c>
      <c r="AJ113" s="764" t="str">
        <f>IF(【多店舗用】記入シート3!BH113="","",【多店舗用】記入シート3!BH113)</f>
        <v/>
      </c>
      <c r="AK113" s="764" t="str">
        <f>IF(【多店舗用】記入シート3!BI113="","",【多店舗用】記入シート3!BI113)</f>
        <v/>
      </c>
      <c r="AL113" s="764" t="str">
        <f>IF(【多店舗用】記入シート3!BJ113="","",【多店舗用】記入シート3!BJ113)</f>
        <v/>
      </c>
      <c r="AM113" s="768" t="str">
        <f>IF(【多店舗用】記入シート3!BK113="","",【多店舗用】記入シート3!BK113)</f>
        <v/>
      </c>
      <c r="AN113" s="768" t="str">
        <f>IF(【多店舗用】記入シート3!BL113="","",【多店舗用】記入シート3!BL113)</f>
        <v/>
      </c>
      <c r="AO113" s="764" t="str">
        <f>IF(【多店舗用】記入シート3!BM113="","",【多店舗用】記入シート3!BM113)</f>
        <v/>
      </c>
      <c r="AP113" s="768" t="str">
        <f>IF(【多店舗用】記入シート3!BN113="","",【多店舗用】記入シート3!BN113)</f>
        <v/>
      </c>
      <c r="AQ113" s="764" t="str">
        <f>IF(【多店舗用】記入シート3!BO113="","",【多店舗用】記入シート3!BO113)</f>
        <v/>
      </c>
      <c r="AR113" s="764" t="str">
        <f>IF(【多店舗用】記入シート3!BP113="","",【多店舗用】記入シート3!BP113)</f>
        <v/>
      </c>
    </row>
    <row r="114" spans="1:44" ht="15" customHeight="1">
      <c r="A114" s="764">
        <v>106</v>
      </c>
      <c r="B114" s="764" t="str">
        <f>IF(【多店舗用】記入シート3!B114="","",DBCS(【多店舗用】記入シート3!B114))</f>
        <v/>
      </c>
      <c r="C114" s="764" t="str">
        <f>IF(【多店舗用】記入シート3!C114="","",DBCS(【多店舗用】記入シート3!C114))</f>
        <v/>
      </c>
      <c r="D114" s="764" t="str">
        <f>IF(【多店舗用】記入シート3!D114="","",ASC(【多店舗用】記入シート3!D114))</f>
        <v/>
      </c>
      <c r="E114" s="765" t="str">
        <f>IF(【多店舗用】記入シート3!E114="","",【多店舗用】記入シート3!E114)</f>
        <v/>
      </c>
      <c r="F114" s="764" t="str">
        <f>IF(【多店舗用】記入シート3!F114="","",【多店舗用】記入シート3!F114)</f>
        <v/>
      </c>
      <c r="G114" s="765" t="str">
        <f>IF(【多店舗用】記入シート3!G114="","",【多店舗用】記入シート3!G114)</f>
        <v/>
      </c>
      <c r="H114" s="764" t="str">
        <f>IF(【多店舗用】記入シート3!H114="","",SUBSTITUTE(SUBSTITUTE(SUBSTITUTE(SUBSTITUTE(SUBSTITUTE(ASC(【多店舗用】記入シート3!H114),"～","-"),"－","-"),"―","-"),"　","")," ",""))</f>
        <v/>
      </c>
      <c r="I114" s="764" t="str">
        <f>IF(B114="","",MID(T(【多店舗用】記入シート3!I114),4,LEN(T(【多店舗用】記入シート3!I114))-3)&amp;"　"&amp;SUBSTITUTE(SUBSTITUTE(SUBSTITUTE(SUBSTITUTE(T(【多店舗用】記入シート3!J114),"　","")," ",""),"―","ー"),"－","‐")&amp;"　"&amp;SUBSTITUTE(SUBSTITUTE(SUBSTITUTE(SUBSTITUTE(T(【多店舗用】記入シート3!K114),"　","")," ",""),"―","ー"),"－","‐")&amp;"　"&amp;SUBSTITUTE(SUBSTITUTE(SUBSTITUTE(SUBSTITUTE(T(【多店舗用】記入シート3!L114),"　","")," ",""),"―","ー"),"－","‐")&amp;IF(【多店舗用】記入シート3!M114="","","　"&amp;SUBSTITUTE(SUBSTITUTE(SUBSTITUTE(SUBSTITUTE(T(【多店舗用】記入シート3!M114),"　","")," ",""),"―","ー"),"－","‐")))</f>
        <v/>
      </c>
      <c r="J114" s="764" t="str">
        <f>IF(B114="","",ASC(【多店舗用】記入シート3!N114)&amp;" "&amp;ASC(SUBSTITUTE(SUBSTITUTE(SUBSTITUTE(SUBSTITUTE(SUBSTITUTE(【多店舗用】記入シート3!O114,"　","")," ",""),"ヴ","ウﾞ"),"・",""),"－","‐"))&amp;" "&amp;ASC(SUBSTITUTE(SUBSTITUTE(SUBSTITUTE(SUBSTITUTE(SUBSTITUTE(【多店舗用】記入シート3!P114,"　","")," ",""),"ヴ","ウﾞ"),"・",""),"－","‐"))&amp;IF(【多店舗用】記入シート3!Q114="",""," "&amp;ASC(SUBSTITUTE(SUBSTITUTE(SUBSTITUTE(SUBSTITUTE(SUBSTITUTE(【多店舗用】記入シート3!Q114,"　","")," ",""),"ヴ","ウﾞ"),"・",""),"－","‐"))))</f>
        <v/>
      </c>
      <c r="K114" s="764" t="str">
        <f>IF(【多店舗用】記入シート3!R114="","",【多店舗用】記入シート3!R114)</f>
        <v/>
      </c>
      <c r="L114" s="764" t="str">
        <f>IF(【多店舗用】記入シート3!S114="","",SUBSTITUTE(SUBSTITUTE(SUBSTITUTE(SUBSTITUTE(SUBSTITUTE(ASC(【多店舗用】記入シート3!S114),"～","-"),"－","-"),"―","-"),"　","")," ",""))</f>
        <v/>
      </c>
      <c r="M114" s="764" t="str">
        <f>IF(【多店舗用】記入シート3!T114="","",ASC(【多店舗用】記入シート3!T114))</f>
        <v/>
      </c>
      <c r="N114" s="764" t="str">
        <f>IF(B114="","",RIGHT("00"&amp;【多店舗用】記入シート3!U114,2)&amp;【多店舗用】記入シート3!V114&amp;RIGHT("00"&amp;【多店舗用】記入シート3!W114,2)&amp;【多店舗用】記入シート3!X114&amp;RIGHT("00"&amp;【多店舗用】記入シート3!Y114,2)&amp;【多店舗用】記入シート3!Z114&amp;RIGHT("00"&amp;【多店舗用】記入シート3!AA114,2))</f>
        <v/>
      </c>
      <c r="O114" s="764" t="str">
        <f>IF(B114="","",IF(【多店舗用】記入シート3!AB114="●",【多店舗用】記入シート3!AB$8,"")&amp;IF(【多店舗用】記入シート3!AC114="●",【多店舗用】記入シート3!AC$8,"")&amp;IF(【多店舗用】記入シート3!AD114="●",【多店舗用】記入シート3!AD$8,"")&amp;IF(【多店舗用】記入シート3!AE114="●",【多店舗用】記入シート3!AE$8,"")&amp;IF(【多店舗用】記入シート3!AF114="●",【多店舗用】記入シート3!AF$8,"")&amp;IF(【多店舗用】記入シート3!AG114="●",【多店舗用】記入シート3!AG$8,"")&amp;IF(【多店舗用】記入シート3!AH114="●",【多店舗用】記入シート3!AH$8,"")&amp;IF(【多店舗用】記入シート3!AI114="●",【多店舗用】記入シート3!AI$8,""))</f>
        <v/>
      </c>
      <c r="P114" s="764" t="str">
        <f>IF(【多店舗用】記入シート3!AJ114="","",【多店舗用】記入シート3!AJ114)</f>
        <v/>
      </c>
      <c r="Q114" s="764" t="str">
        <f>IF(【多店舗用】記入シート3!AK114="","",【多店舗用】記入シート3!AK114)</f>
        <v/>
      </c>
      <c r="R114" s="766" t="str">
        <f>IF(【多店舗用】記入シート3!AL114="","",【多店舗用】記入シート3!AL114)</f>
        <v/>
      </c>
      <c r="S114" s="766" t="str">
        <f>IF(【多店舗用】記入シート3!AM114="","",【多店舗用】記入シート3!AM114)</f>
        <v/>
      </c>
      <c r="T114" s="766" t="str">
        <f>IF(【多店舗用】記入シート3!AN114="","",【多店舗用】記入シート3!AN114)</f>
        <v/>
      </c>
      <c r="U114" s="766" t="str">
        <f>IF(【多店舗用】記入シート3!AO114="","",【多店舗用】記入シート3!AO114)</f>
        <v/>
      </c>
      <c r="V114" s="764" t="str">
        <f>IF(【多店舗用】記入シート3!AP114="","",【多店舗用】記入シート3!AP114)</f>
        <v/>
      </c>
      <c r="W114" s="764" t="str">
        <f>IF(【多店舗用】記入シート3!AQ114="","",【多店舗用】記入シート3!AQ114)</f>
        <v/>
      </c>
      <c r="X114" s="764" t="str">
        <f>IF(【多店舗用】記入シート3!AR114="","",【多店舗用】記入シート3!AR114)</f>
        <v/>
      </c>
      <c r="Y114" s="764" t="str">
        <f>IF(【多店舗用】記入シート3!AS114="","",【多店舗用】記入シート3!AS114)</f>
        <v/>
      </c>
      <c r="Z114" s="767" t="str">
        <f>IF(【多店舗用】記入シート3!AT114="","",【多店舗用】記入シート3!AT114)</f>
        <v/>
      </c>
      <c r="AA114" s="767" t="str">
        <f>IF(【多店舗用】記入シート3!AU114="","",【多店舗用】記入シート3!AU114)</f>
        <v/>
      </c>
      <c r="AB114" s="764" t="str">
        <f>IF(B114="","",T(SUBSTITUTE(SUBSTITUTE(【多店舗用】記入シート3!AV114,"　","")," ",""))&amp;"　"&amp;T(SUBSTITUTE(SUBSTITUTE(【多店舗用】記入シート3!AW114,"　","")," ","")))</f>
        <v/>
      </c>
      <c r="AC114" s="764" t="str">
        <f>IF(B114="","",ASC(SUBSTITUTE(SUBSTITUTE(SUBSTITUTE(SUBSTITUTE(【多店舗用】記入シート3!AX114,"　","")," ",""),"ヴ","ウﾞ"),"・",""))&amp;" "&amp;ASC(SUBSTITUTE(SUBSTITUTE(SUBSTITUTE(SUBSTITUTE(【多店舗用】記入シート3!AY114,"　","")," ",""),"ヴ","ウﾞ"),"・","")))</f>
        <v/>
      </c>
      <c r="AD114" s="764" t="str">
        <f>IF(【多店舗用】記入シート3!AZ114="","",【多店舗用】記入シート3!AZ114)</f>
        <v/>
      </c>
      <c r="AE114" s="764" t="str">
        <f>IF(【多店舗用】記入シート3!BA114="","",【多店舗用】記入シート3!BA114)</f>
        <v/>
      </c>
      <c r="AF114" s="764" t="str">
        <f>IF(B114="","",T(SUBSTITUTE(SUBSTITUTE(【多店舗用】記入シート3!BB114,"　","")," ",""))&amp;"　"&amp;T(SUBSTITUTE(SUBSTITUTE(【多店舗用】記入シート3!BC114,"　","")," ","")))</f>
        <v/>
      </c>
      <c r="AG114" s="764" t="str">
        <f>IF(B114="","",ASC(SUBSTITUTE(SUBSTITUTE(SUBSTITUTE(SUBSTITUTE(【多店舗用】記入シート3!BD114,"　","")," ",""),"ヴ","ウﾞ"),"・",""))&amp;" "&amp;ASC(SUBSTITUTE(SUBSTITUTE(SUBSTITUTE(SUBSTITUTE(【多店舗用】記入シート3!BE114,"　","")," ",""),"ヴ","ウﾞ"),"・","")))</f>
        <v/>
      </c>
      <c r="AH114" s="764" t="str">
        <f>IF(【多店舗用】記入シート3!BF114="","",【多店舗用】記入シート3!BF114)</f>
        <v/>
      </c>
      <c r="AI114" s="764" t="str">
        <f>IF(【多店舗用】記入シート3!BG114="","",【多店舗用】記入シート3!BG114)</f>
        <v/>
      </c>
      <c r="AJ114" s="764" t="str">
        <f>IF(【多店舗用】記入シート3!BH114="","",【多店舗用】記入シート3!BH114)</f>
        <v/>
      </c>
      <c r="AK114" s="764" t="str">
        <f>IF(【多店舗用】記入シート3!BI114="","",【多店舗用】記入シート3!BI114)</f>
        <v/>
      </c>
      <c r="AL114" s="764" t="str">
        <f>IF(【多店舗用】記入シート3!BJ114="","",【多店舗用】記入シート3!BJ114)</f>
        <v/>
      </c>
      <c r="AM114" s="768" t="str">
        <f>IF(【多店舗用】記入シート3!BK114="","",【多店舗用】記入シート3!BK114)</f>
        <v/>
      </c>
      <c r="AN114" s="768" t="str">
        <f>IF(【多店舗用】記入シート3!BL114="","",【多店舗用】記入シート3!BL114)</f>
        <v/>
      </c>
      <c r="AO114" s="764" t="str">
        <f>IF(【多店舗用】記入シート3!BM114="","",【多店舗用】記入シート3!BM114)</f>
        <v/>
      </c>
      <c r="AP114" s="768" t="str">
        <f>IF(【多店舗用】記入シート3!BN114="","",【多店舗用】記入シート3!BN114)</f>
        <v/>
      </c>
      <c r="AQ114" s="764" t="str">
        <f>IF(【多店舗用】記入シート3!BO114="","",【多店舗用】記入シート3!BO114)</f>
        <v/>
      </c>
      <c r="AR114" s="764" t="str">
        <f>IF(【多店舗用】記入シート3!BP114="","",【多店舗用】記入シート3!BP114)</f>
        <v/>
      </c>
    </row>
    <row r="115" spans="1:44" ht="15" customHeight="1">
      <c r="A115" s="764">
        <v>107</v>
      </c>
      <c r="B115" s="764" t="str">
        <f>IF(【多店舗用】記入シート3!B115="","",DBCS(【多店舗用】記入シート3!B115))</f>
        <v/>
      </c>
      <c r="C115" s="764" t="str">
        <f>IF(【多店舗用】記入シート3!C115="","",DBCS(【多店舗用】記入シート3!C115))</f>
        <v/>
      </c>
      <c r="D115" s="764" t="str">
        <f>IF(【多店舗用】記入シート3!D115="","",ASC(【多店舗用】記入シート3!D115))</f>
        <v/>
      </c>
      <c r="E115" s="765" t="str">
        <f>IF(【多店舗用】記入シート3!E115="","",【多店舗用】記入シート3!E115)</f>
        <v/>
      </c>
      <c r="F115" s="764" t="str">
        <f>IF(【多店舗用】記入シート3!F115="","",【多店舗用】記入シート3!F115)</f>
        <v/>
      </c>
      <c r="G115" s="765" t="str">
        <f>IF(【多店舗用】記入シート3!G115="","",【多店舗用】記入シート3!G115)</f>
        <v/>
      </c>
      <c r="H115" s="764" t="str">
        <f>IF(【多店舗用】記入シート3!H115="","",SUBSTITUTE(SUBSTITUTE(SUBSTITUTE(SUBSTITUTE(SUBSTITUTE(ASC(【多店舗用】記入シート3!H115),"～","-"),"－","-"),"―","-"),"　","")," ",""))</f>
        <v/>
      </c>
      <c r="I115" s="764" t="str">
        <f>IF(B115="","",MID(T(【多店舗用】記入シート3!I115),4,LEN(T(【多店舗用】記入シート3!I115))-3)&amp;"　"&amp;SUBSTITUTE(SUBSTITUTE(SUBSTITUTE(SUBSTITUTE(T(【多店舗用】記入シート3!J115),"　","")," ",""),"―","ー"),"－","‐")&amp;"　"&amp;SUBSTITUTE(SUBSTITUTE(SUBSTITUTE(SUBSTITUTE(T(【多店舗用】記入シート3!K115),"　","")," ",""),"―","ー"),"－","‐")&amp;"　"&amp;SUBSTITUTE(SUBSTITUTE(SUBSTITUTE(SUBSTITUTE(T(【多店舗用】記入シート3!L115),"　","")," ",""),"―","ー"),"－","‐")&amp;IF(【多店舗用】記入シート3!M115="","","　"&amp;SUBSTITUTE(SUBSTITUTE(SUBSTITUTE(SUBSTITUTE(T(【多店舗用】記入シート3!M115),"　","")," ",""),"―","ー"),"－","‐")))</f>
        <v/>
      </c>
      <c r="J115" s="764" t="str">
        <f>IF(B115="","",ASC(【多店舗用】記入シート3!N115)&amp;" "&amp;ASC(SUBSTITUTE(SUBSTITUTE(SUBSTITUTE(SUBSTITUTE(SUBSTITUTE(【多店舗用】記入シート3!O115,"　","")," ",""),"ヴ","ウﾞ"),"・",""),"－","‐"))&amp;" "&amp;ASC(SUBSTITUTE(SUBSTITUTE(SUBSTITUTE(SUBSTITUTE(SUBSTITUTE(【多店舗用】記入シート3!P115,"　","")," ",""),"ヴ","ウﾞ"),"・",""),"－","‐"))&amp;IF(【多店舗用】記入シート3!Q115="",""," "&amp;ASC(SUBSTITUTE(SUBSTITUTE(SUBSTITUTE(SUBSTITUTE(SUBSTITUTE(【多店舗用】記入シート3!Q115,"　","")," ",""),"ヴ","ウﾞ"),"・",""),"－","‐"))))</f>
        <v/>
      </c>
      <c r="K115" s="764" t="str">
        <f>IF(【多店舗用】記入シート3!R115="","",【多店舗用】記入シート3!R115)</f>
        <v/>
      </c>
      <c r="L115" s="764" t="str">
        <f>IF(【多店舗用】記入シート3!S115="","",SUBSTITUTE(SUBSTITUTE(SUBSTITUTE(SUBSTITUTE(SUBSTITUTE(ASC(【多店舗用】記入シート3!S115),"～","-"),"－","-"),"―","-"),"　","")," ",""))</f>
        <v/>
      </c>
      <c r="M115" s="764" t="str">
        <f>IF(【多店舗用】記入シート3!T115="","",ASC(【多店舗用】記入シート3!T115))</f>
        <v/>
      </c>
      <c r="N115" s="764" t="str">
        <f>IF(B115="","",RIGHT("00"&amp;【多店舗用】記入シート3!U115,2)&amp;【多店舗用】記入シート3!V115&amp;RIGHT("00"&amp;【多店舗用】記入シート3!W115,2)&amp;【多店舗用】記入シート3!X115&amp;RIGHT("00"&amp;【多店舗用】記入シート3!Y115,2)&amp;【多店舗用】記入シート3!Z115&amp;RIGHT("00"&amp;【多店舗用】記入シート3!AA115,2))</f>
        <v/>
      </c>
      <c r="O115" s="764" t="str">
        <f>IF(B115="","",IF(【多店舗用】記入シート3!AB115="●",【多店舗用】記入シート3!AB$8,"")&amp;IF(【多店舗用】記入シート3!AC115="●",【多店舗用】記入シート3!AC$8,"")&amp;IF(【多店舗用】記入シート3!AD115="●",【多店舗用】記入シート3!AD$8,"")&amp;IF(【多店舗用】記入シート3!AE115="●",【多店舗用】記入シート3!AE$8,"")&amp;IF(【多店舗用】記入シート3!AF115="●",【多店舗用】記入シート3!AF$8,"")&amp;IF(【多店舗用】記入シート3!AG115="●",【多店舗用】記入シート3!AG$8,"")&amp;IF(【多店舗用】記入シート3!AH115="●",【多店舗用】記入シート3!AH$8,"")&amp;IF(【多店舗用】記入シート3!AI115="●",【多店舗用】記入シート3!AI$8,""))</f>
        <v/>
      </c>
      <c r="P115" s="764" t="str">
        <f>IF(【多店舗用】記入シート3!AJ115="","",【多店舗用】記入シート3!AJ115)</f>
        <v/>
      </c>
      <c r="Q115" s="764" t="str">
        <f>IF(【多店舗用】記入シート3!AK115="","",【多店舗用】記入シート3!AK115)</f>
        <v/>
      </c>
      <c r="R115" s="766" t="str">
        <f>IF(【多店舗用】記入シート3!AL115="","",【多店舗用】記入シート3!AL115)</f>
        <v/>
      </c>
      <c r="S115" s="766" t="str">
        <f>IF(【多店舗用】記入シート3!AM115="","",【多店舗用】記入シート3!AM115)</f>
        <v/>
      </c>
      <c r="T115" s="766" t="str">
        <f>IF(【多店舗用】記入シート3!AN115="","",【多店舗用】記入シート3!AN115)</f>
        <v/>
      </c>
      <c r="U115" s="766" t="str">
        <f>IF(【多店舗用】記入シート3!AO115="","",【多店舗用】記入シート3!AO115)</f>
        <v/>
      </c>
      <c r="V115" s="764" t="str">
        <f>IF(【多店舗用】記入シート3!AP115="","",【多店舗用】記入シート3!AP115)</f>
        <v/>
      </c>
      <c r="W115" s="764" t="str">
        <f>IF(【多店舗用】記入シート3!AQ115="","",【多店舗用】記入シート3!AQ115)</f>
        <v/>
      </c>
      <c r="X115" s="764" t="str">
        <f>IF(【多店舗用】記入シート3!AR115="","",【多店舗用】記入シート3!AR115)</f>
        <v/>
      </c>
      <c r="Y115" s="764" t="str">
        <f>IF(【多店舗用】記入シート3!AS115="","",【多店舗用】記入シート3!AS115)</f>
        <v/>
      </c>
      <c r="Z115" s="767" t="str">
        <f>IF(【多店舗用】記入シート3!AT115="","",【多店舗用】記入シート3!AT115)</f>
        <v/>
      </c>
      <c r="AA115" s="767" t="str">
        <f>IF(【多店舗用】記入シート3!AU115="","",【多店舗用】記入シート3!AU115)</f>
        <v/>
      </c>
      <c r="AB115" s="764" t="str">
        <f>IF(B115="","",T(SUBSTITUTE(SUBSTITUTE(【多店舗用】記入シート3!AV115,"　","")," ",""))&amp;"　"&amp;T(SUBSTITUTE(SUBSTITUTE(【多店舗用】記入シート3!AW115,"　","")," ","")))</f>
        <v/>
      </c>
      <c r="AC115" s="764" t="str">
        <f>IF(B115="","",ASC(SUBSTITUTE(SUBSTITUTE(SUBSTITUTE(SUBSTITUTE(【多店舗用】記入シート3!AX115,"　","")," ",""),"ヴ","ウﾞ"),"・",""))&amp;" "&amp;ASC(SUBSTITUTE(SUBSTITUTE(SUBSTITUTE(SUBSTITUTE(【多店舗用】記入シート3!AY115,"　","")," ",""),"ヴ","ウﾞ"),"・","")))</f>
        <v/>
      </c>
      <c r="AD115" s="764" t="str">
        <f>IF(【多店舗用】記入シート3!AZ115="","",【多店舗用】記入シート3!AZ115)</f>
        <v/>
      </c>
      <c r="AE115" s="764" t="str">
        <f>IF(【多店舗用】記入シート3!BA115="","",【多店舗用】記入シート3!BA115)</f>
        <v/>
      </c>
      <c r="AF115" s="764" t="str">
        <f>IF(B115="","",T(SUBSTITUTE(SUBSTITUTE(【多店舗用】記入シート3!BB115,"　","")," ",""))&amp;"　"&amp;T(SUBSTITUTE(SUBSTITUTE(【多店舗用】記入シート3!BC115,"　","")," ","")))</f>
        <v/>
      </c>
      <c r="AG115" s="764" t="str">
        <f>IF(B115="","",ASC(SUBSTITUTE(SUBSTITUTE(SUBSTITUTE(SUBSTITUTE(【多店舗用】記入シート3!BD115,"　","")," ",""),"ヴ","ウﾞ"),"・",""))&amp;" "&amp;ASC(SUBSTITUTE(SUBSTITUTE(SUBSTITUTE(SUBSTITUTE(【多店舗用】記入シート3!BE115,"　","")," ",""),"ヴ","ウﾞ"),"・","")))</f>
        <v/>
      </c>
      <c r="AH115" s="764" t="str">
        <f>IF(【多店舗用】記入シート3!BF115="","",【多店舗用】記入シート3!BF115)</f>
        <v/>
      </c>
      <c r="AI115" s="764" t="str">
        <f>IF(【多店舗用】記入シート3!BG115="","",【多店舗用】記入シート3!BG115)</f>
        <v/>
      </c>
      <c r="AJ115" s="764" t="str">
        <f>IF(【多店舗用】記入シート3!BH115="","",【多店舗用】記入シート3!BH115)</f>
        <v/>
      </c>
      <c r="AK115" s="764" t="str">
        <f>IF(【多店舗用】記入シート3!BI115="","",【多店舗用】記入シート3!BI115)</f>
        <v/>
      </c>
      <c r="AL115" s="764" t="str">
        <f>IF(【多店舗用】記入シート3!BJ115="","",【多店舗用】記入シート3!BJ115)</f>
        <v/>
      </c>
      <c r="AM115" s="768" t="str">
        <f>IF(【多店舗用】記入シート3!BK115="","",【多店舗用】記入シート3!BK115)</f>
        <v/>
      </c>
      <c r="AN115" s="768" t="str">
        <f>IF(【多店舗用】記入シート3!BL115="","",【多店舗用】記入シート3!BL115)</f>
        <v/>
      </c>
      <c r="AO115" s="764" t="str">
        <f>IF(【多店舗用】記入シート3!BM115="","",【多店舗用】記入シート3!BM115)</f>
        <v/>
      </c>
      <c r="AP115" s="768" t="str">
        <f>IF(【多店舗用】記入シート3!BN115="","",【多店舗用】記入シート3!BN115)</f>
        <v/>
      </c>
      <c r="AQ115" s="764" t="str">
        <f>IF(【多店舗用】記入シート3!BO115="","",【多店舗用】記入シート3!BO115)</f>
        <v/>
      </c>
      <c r="AR115" s="764" t="str">
        <f>IF(【多店舗用】記入シート3!BP115="","",【多店舗用】記入シート3!BP115)</f>
        <v/>
      </c>
    </row>
    <row r="116" spans="1:44" ht="15" customHeight="1">
      <c r="A116" s="764">
        <v>108</v>
      </c>
      <c r="B116" s="764" t="str">
        <f>IF(【多店舗用】記入シート3!B116="","",DBCS(【多店舗用】記入シート3!B116))</f>
        <v/>
      </c>
      <c r="C116" s="764" t="str">
        <f>IF(【多店舗用】記入シート3!C116="","",DBCS(【多店舗用】記入シート3!C116))</f>
        <v/>
      </c>
      <c r="D116" s="764" t="str">
        <f>IF(【多店舗用】記入シート3!D116="","",ASC(【多店舗用】記入シート3!D116))</f>
        <v/>
      </c>
      <c r="E116" s="765" t="str">
        <f>IF(【多店舗用】記入シート3!E116="","",【多店舗用】記入シート3!E116)</f>
        <v/>
      </c>
      <c r="F116" s="764" t="str">
        <f>IF(【多店舗用】記入シート3!F116="","",【多店舗用】記入シート3!F116)</f>
        <v/>
      </c>
      <c r="G116" s="765" t="str">
        <f>IF(【多店舗用】記入シート3!G116="","",【多店舗用】記入シート3!G116)</f>
        <v/>
      </c>
      <c r="H116" s="764" t="str">
        <f>IF(【多店舗用】記入シート3!H116="","",SUBSTITUTE(SUBSTITUTE(SUBSTITUTE(SUBSTITUTE(SUBSTITUTE(ASC(【多店舗用】記入シート3!H116),"～","-"),"－","-"),"―","-"),"　","")," ",""))</f>
        <v/>
      </c>
      <c r="I116" s="764" t="str">
        <f>IF(B116="","",MID(T(【多店舗用】記入シート3!I116),4,LEN(T(【多店舗用】記入シート3!I116))-3)&amp;"　"&amp;SUBSTITUTE(SUBSTITUTE(SUBSTITUTE(SUBSTITUTE(T(【多店舗用】記入シート3!J116),"　","")," ",""),"―","ー"),"－","‐")&amp;"　"&amp;SUBSTITUTE(SUBSTITUTE(SUBSTITUTE(SUBSTITUTE(T(【多店舗用】記入シート3!K116),"　","")," ",""),"―","ー"),"－","‐")&amp;"　"&amp;SUBSTITUTE(SUBSTITUTE(SUBSTITUTE(SUBSTITUTE(T(【多店舗用】記入シート3!L116),"　","")," ",""),"―","ー"),"－","‐")&amp;IF(【多店舗用】記入シート3!M116="","","　"&amp;SUBSTITUTE(SUBSTITUTE(SUBSTITUTE(SUBSTITUTE(T(【多店舗用】記入シート3!M116),"　","")," ",""),"―","ー"),"－","‐")))</f>
        <v/>
      </c>
      <c r="J116" s="764" t="str">
        <f>IF(B116="","",ASC(【多店舗用】記入シート3!N116)&amp;" "&amp;ASC(SUBSTITUTE(SUBSTITUTE(SUBSTITUTE(SUBSTITUTE(SUBSTITUTE(【多店舗用】記入シート3!O116,"　","")," ",""),"ヴ","ウﾞ"),"・",""),"－","‐"))&amp;" "&amp;ASC(SUBSTITUTE(SUBSTITUTE(SUBSTITUTE(SUBSTITUTE(SUBSTITUTE(【多店舗用】記入シート3!P116,"　","")," ",""),"ヴ","ウﾞ"),"・",""),"－","‐"))&amp;IF(【多店舗用】記入シート3!Q116="",""," "&amp;ASC(SUBSTITUTE(SUBSTITUTE(SUBSTITUTE(SUBSTITUTE(SUBSTITUTE(【多店舗用】記入シート3!Q116,"　","")," ",""),"ヴ","ウﾞ"),"・",""),"－","‐"))))</f>
        <v/>
      </c>
      <c r="K116" s="764" t="str">
        <f>IF(【多店舗用】記入シート3!R116="","",【多店舗用】記入シート3!R116)</f>
        <v/>
      </c>
      <c r="L116" s="764" t="str">
        <f>IF(【多店舗用】記入シート3!S116="","",SUBSTITUTE(SUBSTITUTE(SUBSTITUTE(SUBSTITUTE(SUBSTITUTE(ASC(【多店舗用】記入シート3!S116),"～","-"),"－","-"),"―","-"),"　","")," ",""))</f>
        <v/>
      </c>
      <c r="M116" s="764" t="str">
        <f>IF(【多店舗用】記入シート3!T116="","",ASC(【多店舗用】記入シート3!T116))</f>
        <v/>
      </c>
      <c r="N116" s="764" t="str">
        <f>IF(B116="","",RIGHT("00"&amp;【多店舗用】記入シート3!U116,2)&amp;【多店舗用】記入シート3!V116&amp;RIGHT("00"&amp;【多店舗用】記入シート3!W116,2)&amp;【多店舗用】記入シート3!X116&amp;RIGHT("00"&amp;【多店舗用】記入シート3!Y116,2)&amp;【多店舗用】記入シート3!Z116&amp;RIGHT("00"&amp;【多店舗用】記入シート3!AA116,2))</f>
        <v/>
      </c>
      <c r="O116" s="764" t="str">
        <f>IF(B116="","",IF(【多店舗用】記入シート3!AB116="●",【多店舗用】記入シート3!AB$8,"")&amp;IF(【多店舗用】記入シート3!AC116="●",【多店舗用】記入シート3!AC$8,"")&amp;IF(【多店舗用】記入シート3!AD116="●",【多店舗用】記入シート3!AD$8,"")&amp;IF(【多店舗用】記入シート3!AE116="●",【多店舗用】記入シート3!AE$8,"")&amp;IF(【多店舗用】記入シート3!AF116="●",【多店舗用】記入シート3!AF$8,"")&amp;IF(【多店舗用】記入シート3!AG116="●",【多店舗用】記入シート3!AG$8,"")&amp;IF(【多店舗用】記入シート3!AH116="●",【多店舗用】記入シート3!AH$8,"")&amp;IF(【多店舗用】記入シート3!AI116="●",【多店舗用】記入シート3!AI$8,""))</f>
        <v/>
      </c>
      <c r="P116" s="764" t="str">
        <f>IF(【多店舗用】記入シート3!AJ116="","",【多店舗用】記入シート3!AJ116)</f>
        <v/>
      </c>
      <c r="Q116" s="764" t="str">
        <f>IF(【多店舗用】記入シート3!AK116="","",【多店舗用】記入シート3!AK116)</f>
        <v/>
      </c>
      <c r="R116" s="766" t="str">
        <f>IF(【多店舗用】記入シート3!AL116="","",【多店舗用】記入シート3!AL116)</f>
        <v/>
      </c>
      <c r="S116" s="766" t="str">
        <f>IF(【多店舗用】記入シート3!AM116="","",【多店舗用】記入シート3!AM116)</f>
        <v/>
      </c>
      <c r="T116" s="766" t="str">
        <f>IF(【多店舗用】記入シート3!AN116="","",【多店舗用】記入シート3!AN116)</f>
        <v/>
      </c>
      <c r="U116" s="766" t="str">
        <f>IF(【多店舗用】記入シート3!AO116="","",【多店舗用】記入シート3!AO116)</f>
        <v/>
      </c>
      <c r="V116" s="764" t="str">
        <f>IF(【多店舗用】記入シート3!AP116="","",【多店舗用】記入シート3!AP116)</f>
        <v/>
      </c>
      <c r="W116" s="764" t="str">
        <f>IF(【多店舗用】記入シート3!AQ116="","",【多店舗用】記入シート3!AQ116)</f>
        <v/>
      </c>
      <c r="X116" s="764" t="str">
        <f>IF(【多店舗用】記入シート3!AR116="","",【多店舗用】記入シート3!AR116)</f>
        <v/>
      </c>
      <c r="Y116" s="764" t="str">
        <f>IF(【多店舗用】記入シート3!AS116="","",【多店舗用】記入シート3!AS116)</f>
        <v/>
      </c>
      <c r="Z116" s="767" t="str">
        <f>IF(【多店舗用】記入シート3!AT116="","",【多店舗用】記入シート3!AT116)</f>
        <v/>
      </c>
      <c r="AA116" s="767" t="str">
        <f>IF(【多店舗用】記入シート3!AU116="","",【多店舗用】記入シート3!AU116)</f>
        <v/>
      </c>
      <c r="AB116" s="764" t="str">
        <f>IF(B116="","",T(SUBSTITUTE(SUBSTITUTE(【多店舗用】記入シート3!AV116,"　","")," ",""))&amp;"　"&amp;T(SUBSTITUTE(SUBSTITUTE(【多店舗用】記入シート3!AW116,"　","")," ","")))</f>
        <v/>
      </c>
      <c r="AC116" s="764" t="str">
        <f>IF(B116="","",ASC(SUBSTITUTE(SUBSTITUTE(SUBSTITUTE(SUBSTITUTE(【多店舗用】記入シート3!AX116,"　","")," ",""),"ヴ","ウﾞ"),"・",""))&amp;" "&amp;ASC(SUBSTITUTE(SUBSTITUTE(SUBSTITUTE(SUBSTITUTE(【多店舗用】記入シート3!AY116,"　","")," ",""),"ヴ","ウﾞ"),"・","")))</f>
        <v/>
      </c>
      <c r="AD116" s="764" t="str">
        <f>IF(【多店舗用】記入シート3!AZ116="","",【多店舗用】記入シート3!AZ116)</f>
        <v/>
      </c>
      <c r="AE116" s="764" t="str">
        <f>IF(【多店舗用】記入シート3!BA116="","",【多店舗用】記入シート3!BA116)</f>
        <v/>
      </c>
      <c r="AF116" s="764" t="str">
        <f>IF(B116="","",T(SUBSTITUTE(SUBSTITUTE(【多店舗用】記入シート3!BB116,"　","")," ",""))&amp;"　"&amp;T(SUBSTITUTE(SUBSTITUTE(【多店舗用】記入シート3!BC116,"　","")," ","")))</f>
        <v/>
      </c>
      <c r="AG116" s="764" t="str">
        <f>IF(B116="","",ASC(SUBSTITUTE(SUBSTITUTE(SUBSTITUTE(SUBSTITUTE(【多店舗用】記入シート3!BD116,"　","")," ",""),"ヴ","ウﾞ"),"・",""))&amp;" "&amp;ASC(SUBSTITUTE(SUBSTITUTE(SUBSTITUTE(SUBSTITUTE(【多店舗用】記入シート3!BE116,"　","")," ",""),"ヴ","ウﾞ"),"・","")))</f>
        <v/>
      </c>
      <c r="AH116" s="764" t="str">
        <f>IF(【多店舗用】記入シート3!BF116="","",【多店舗用】記入シート3!BF116)</f>
        <v/>
      </c>
      <c r="AI116" s="764" t="str">
        <f>IF(【多店舗用】記入シート3!BG116="","",【多店舗用】記入シート3!BG116)</f>
        <v/>
      </c>
      <c r="AJ116" s="764" t="str">
        <f>IF(【多店舗用】記入シート3!BH116="","",【多店舗用】記入シート3!BH116)</f>
        <v/>
      </c>
      <c r="AK116" s="764" t="str">
        <f>IF(【多店舗用】記入シート3!BI116="","",【多店舗用】記入シート3!BI116)</f>
        <v/>
      </c>
      <c r="AL116" s="764" t="str">
        <f>IF(【多店舗用】記入シート3!BJ116="","",【多店舗用】記入シート3!BJ116)</f>
        <v/>
      </c>
      <c r="AM116" s="768" t="str">
        <f>IF(【多店舗用】記入シート3!BK116="","",【多店舗用】記入シート3!BK116)</f>
        <v/>
      </c>
      <c r="AN116" s="768" t="str">
        <f>IF(【多店舗用】記入シート3!BL116="","",【多店舗用】記入シート3!BL116)</f>
        <v/>
      </c>
      <c r="AO116" s="764" t="str">
        <f>IF(【多店舗用】記入シート3!BM116="","",【多店舗用】記入シート3!BM116)</f>
        <v/>
      </c>
      <c r="AP116" s="768" t="str">
        <f>IF(【多店舗用】記入シート3!BN116="","",【多店舗用】記入シート3!BN116)</f>
        <v/>
      </c>
      <c r="AQ116" s="764" t="str">
        <f>IF(【多店舗用】記入シート3!BO116="","",【多店舗用】記入シート3!BO116)</f>
        <v/>
      </c>
      <c r="AR116" s="764" t="str">
        <f>IF(【多店舗用】記入シート3!BP116="","",【多店舗用】記入シート3!BP116)</f>
        <v/>
      </c>
    </row>
    <row r="117" spans="1:44" ht="15" customHeight="1">
      <c r="A117" s="764">
        <v>109</v>
      </c>
      <c r="B117" s="764" t="str">
        <f>IF(【多店舗用】記入シート3!B117="","",DBCS(【多店舗用】記入シート3!B117))</f>
        <v/>
      </c>
      <c r="C117" s="764" t="str">
        <f>IF(【多店舗用】記入シート3!C117="","",DBCS(【多店舗用】記入シート3!C117))</f>
        <v/>
      </c>
      <c r="D117" s="764" t="str">
        <f>IF(【多店舗用】記入シート3!D117="","",ASC(【多店舗用】記入シート3!D117))</f>
        <v/>
      </c>
      <c r="E117" s="765" t="str">
        <f>IF(【多店舗用】記入シート3!E117="","",【多店舗用】記入シート3!E117)</f>
        <v/>
      </c>
      <c r="F117" s="764" t="str">
        <f>IF(【多店舗用】記入シート3!F117="","",【多店舗用】記入シート3!F117)</f>
        <v/>
      </c>
      <c r="G117" s="765" t="str">
        <f>IF(【多店舗用】記入シート3!G117="","",【多店舗用】記入シート3!G117)</f>
        <v/>
      </c>
      <c r="H117" s="764" t="str">
        <f>IF(【多店舗用】記入シート3!H117="","",SUBSTITUTE(SUBSTITUTE(SUBSTITUTE(SUBSTITUTE(SUBSTITUTE(ASC(【多店舗用】記入シート3!H117),"～","-"),"－","-"),"―","-"),"　","")," ",""))</f>
        <v/>
      </c>
      <c r="I117" s="764" t="str">
        <f>IF(B117="","",MID(T(【多店舗用】記入シート3!I117),4,LEN(T(【多店舗用】記入シート3!I117))-3)&amp;"　"&amp;SUBSTITUTE(SUBSTITUTE(SUBSTITUTE(SUBSTITUTE(T(【多店舗用】記入シート3!J117),"　","")," ",""),"―","ー"),"－","‐")&amp;"　"&amp;SUBSTITUTE(SUBSTITUTE(SUBSTITUTE(SUBSTITUTE(T(【多店舗用】記入シート3!K117),"　","")," ",""),"―","ー"),"－","‐")&amp;"　"&amp;SUBSTITUTE(SUBSTITUTE(SUBSTITUTE(SUBSTITUTE(T(【多店舗用】記入シート3!L117),"　","")," ",""),"―","ー"),"－","‐")&amp;IF(【多店舗用】記入シート3!M117="","","　"&amp;SUBSTITUTE(SUBSTITUTE(SUBSTITUTE(SUBSTITUTE(T(【多店舗用】記入シート3!M117),"　","")," ",""),"―","ー"),"－","‐")))</f>
        <v/>
      </c>
      <c r="J117" s="764" t="str">
        <f>IF(B117="","",ASC(【多店舗用】記入シート3!N117)&amp;" "&amp;ASC(SUBSTITUTE(SUBSTITUTE(SUBSTITUTE(SUBSTITUTE(SUBSTITUTE(【多店舗用】記入シート3!O117,"　","")," ",""),"ヴ","ウﾞ"),"・",""),"－","‐"))&amp;" "&amp;ASC(SUBSTITUTE(SUBSTITUTE(SUBSTITUTE(SUBSTITUTE(SUBSTITUTE(【多店舗用】記入シート3!P117,"　","")," ",""),"ヴ","ウﾞ"),"・",""),"－","‐"))&amp;IF(【多店舗用】記入シート3!Q117="",""," "&amp;ASC(SUBSTITUTE(SUBSTITUTE(SUBSTITUTE(SUBSTITUTE(SUBSTITUTE(【多店舗用】記入シート3!Q117,"　","")," ",""),"ヴ","ウﾞ"),"・",""),"－","‐"))))</f>
        <v/>
      </c>
      <c r="K117" s="764" t="str">
        <f>IF(【多店舗用】記入シート3!R117="","",【多店舗用】記入シート3!R117)</f>
        <v/>
      </c>
      <c r="L117" s="764" t="str">
        <f>IF(【多店舗用】記入シート3!S117="","",SUBSTITUTE(SUBSTITUTE(SUBSTITUTE(SUBSTITUTE(SUBSTITUTE(ASC(【多店舗用】記入シート3!S117),"～","-"),"－","-"),"―","-"),"　","")," ",""))</f>
        <v/>
      </c>
      <c r="M117" s="764" t="str">
        <f>IF(【多店舗用】記入シート3!T117="","",ASC(【多店舗用】記入シート3!T117))</f>
        <v/>
      </c>
      <c r="N117" s="764" t="str">
        <f>IF(B117="","",RIGHT("00"&amp;【多店舗用】記入シート3!U117,2)&amp;【多店舗用】記入シート3!V117&amp;RIGHT("00"&amp;【多店舗用】記入シート3!W117,2)&amp;【多店舗用】記入シート3!X117&amp;RIGHT("00"&amp;【多店舗用】記入シート3!Y117,2)&amp;【多店舗用】記入シート3!Z117&amp;RIGHT("00"&amp;【多店舗用】記入シート3!AA117,2))</f>
        <v/>
      </c>
      <c r="O117" s="764" t="str">
        <f>IF(B117="","",IF(【多店舗用】記入シート3!AB117="●",【多店舗用】記入シート3!AB$8,"")&amp;IF(【多店舗用】記入シート3!AC117="●",【多店舗用】記入シート3!AC$8,"")&amp;IF(【多店舗用】記入シート3!AD117="●",【多店舗用】記入シート3!AD$8,"")&amp;IF(【多店舗用】記入シート3!AE117="●",【多店舗用】記入シート3!AE$8,"")&amp;IF(【多店舗用】記入シート3!AF117="●",【多店舗用】記入シート3!AF$8,"")&amp;IF(【多店舗用】記入シート3!AG117="●",【多店舗用】記入シート3!AG$8,"")&amp;IF(【多店舗用】記入シート3!AH117="●",【多店舗用】記入シート3!AH$8,"")&amp;IF(【多店舗用】記入シート3!AI117="●",【多店舗用】記入シート3!AI$8,""))</f>
        <v/>
      </c>
      <c r="P117" s="764" t="str">
        <f>IF(【多店舗用】記入シート3!AJ117="","",【多店舗用】記入シート3!AJ117)</f>
        <v/>
      </c>
      <c r="Q117" s="764" t="str">
        <f>IF(【多店舗用】記入シート3!AK117="","",【多店舗用】記入シート3!AK117)</f>
        <v/>
      </c>
      <c r="R117" s="766" t="str">
        <f>IF(【多店舗用】記入シート3!AL117="","",【多店舗用】記入シート3!AL117)</f>
        <v/>
      </c>
      <c r="S117" s="766" t="str">
        <f>IF(【多店舗用】記入シート3!AM117="","",【多店舗用】記入シート3!AM117)</f>
        <v/>
      </c>
      <c r="T117" s="766" t="str">
        <f>IF(【多店舗用】記入シート3!AN117="","",【多店舗用】記入シート3!AN117)</f>
        <v/>
      </c>
      <c r="U117" s="766" t="str">
        <f>IF(【多店舗用】記入シート3!AO117="","",【多店舗用】記入シート3!AO117)</f>
        <v/>
      </c>
      <c r="V117" s="764" t="str">
        <f>IF(【多店舗用】記入シート3!AP117="","",【多店舗用】記入シート3!AP117)</f>
        <v/>
      </c>
      <c r="W117" s="764" t="str">
        <f>IF(【多店舗用】記入シート3!AQ117="","",【多店舗用】記入シート3!AQ117)</f>
        <v/>
      </c>
      <c r="X117" s="764" t="str">
        <f>IF(【多店舗用】記入シート3!AR117="","",【多店舗用】記入シート3!AR117)</f>
        <v/>
      </c>
      <c r="Y117" s="764" t="str">
        <f>IF(【多店舗用】記入シート3!AS117="","",【多店舗用】記入シート3!AS117)</f>
        <v/>
      </c>
      <c r="Z117" s="767" t="str">
        <f>IF(【多店舗用】記入シート3!AT117="","",【多店舗用】記入シート3!AT117)</f>
        <v/>
      </c>
      <c r="AA117" s="767" t="str">
        <f>IF(【多店舗用】記入シート3!AU117="","",【多店舗用】記入シート3!AU117)</f>
        <v/>
      </c>
      <c r="AB117" s="764" t="str">
        <f>IF(B117="","",T(SUBSTITUTE(SUBSTITUTE(【多店舗用】記入シート3!AV117,"　","")," ",""))&amp;"　"&amp;T(SUBSTITUTE(SUBSTITUTE(【多店舗用】記入シート3!AW117,"　","")," ","")))</f>
        <v/>
      </c>
      <c r="AC117" s="764" t="str">
        <f>IF(B117="","",ASC(SUBSTITUTE(SUBSTITUTE(SUBSTITUTE(SUBSTITUTE(【多店舗用】記入シート3!AX117,"　","")," ",""),"ヴ","ウﾞ"),"・",""))&amp;" "&amp;ASC(SUBSTITUTE(SUBSTITUTE(SUBSTITUTE(SUBSTITUTE(【多店舗用】記入シート3!AY117,"　","")," ",""),"ヴ","ウﾞ"),"・","")))</f>
        <v/>
      </c>
      <c r="AD117" s="764" t="str">
        <f>IF(【多店舗用】記入シート3!AZ117="","",【多店舗用】記入シート3!AZ117)</f>
        <v/>
      </c>
      <c r="AE117" s="764" t="str">
        <f>IF(【多店舗用】記入シート3!BA117="","",【多店舗用】記入シート3!BA117)</f>
        <v/>
      </c>
      <c r="AF117" s="764" t="str">
        <f>IF(B117="","",T(SUBSTITUTE(SUBSTITUTE(【多店舗用】記入シート3!BB117,"　","")," ",""))&amp;"　"&amp;T(SUBSTITUTE(SUBSTITUTE(【多店舗用】記入シート3!BC117,"　","")," ","")))</f>
        <v/>
      </c>
      <c r="AG117" s="764" t="str">
        <f>IF(B117="","",ASC(SUBSTITUTE(SUBSTITUTE(SUBSTITUTE(SUBSTITUTE(【多店舗用】記入シート3!BD117,"　","")," ",""),"ヴ","ウﾞ"),"・",""))&amp;" "&amp;ASC(SUBSTITUTE(SUBSTITUTE(SUBSTITUTE(SUBSTITUTE(【多店舗用】記入シート3!BE117,"　","")," ",""),"ヴ","ウﾞ"),"・","")))</f>
        <v/>
      </c>
      <c r="AH117" s="764" t="str">
        <f>IF(【多店舗用】記入シート3!BF117="","",【多店舗用】記入シート3!BF117)</f>
        <v/>
      </c>
      <c r="AI117" s="764" t="str">
        <f>IF(【多店舗用】記入シート3!BG117="","",【多店舗用】記入シート3!BG117)</f>
        <v/>
      </c>
      <c r="AJ117" s="764" t="str">
        <f>IF(【多店舗用】記入シート3!BH117="","",【多店舗用】記入シート3!BH117)</f>
        <v/>
      </c>
      <c r="AK117" s="764" t="str">
        <f>IF(【多店舗用】記入シート3!BI117="","",【多店舗用】記入シート3!BI117)</f>
        <v/>
      </c>
      <c r="AL117" s="764" t="str">
        <f>IF(【多店舗用】記入シート3!BJ117="","",【多店舗用】記入シート3!BJ117)</f>
        <v/>
      </c>
      <c r="AM117" s="768" t="str">
        <f>IF(【多店舗用】記入シート3!BK117="","",【多店舗用】記入シート3!BK117)</f>
        <v/>
      </c>
      <c r="AN117" s="768" t="str">
        <f>IF(【多店舗用】記入シート3!BL117="","",【多店舗用】記入シート3!BL117)</f>
        <v/>
      </c>
      <c r="AO117" s="764" t="str">
        <f>IF(【多店舗用】記入シート3!BM117="","",【多店舗用】記入シート3!BM117)</f>
        <v/>
      </c>
      <c r="AP117" s="768" t="str">
        <f>IF(【多店舗用】記入シート3!BN117="","",【多店舗用】記入シート3!BN117)</f>
        <v/>
      </c>
      <c r="AQ117" s="764" t="str">
        <f>IF(【多店舗用】記入シート3!BO117="","",【多店舗用】記入シート3!BO117)</f>
        <v/>
      </c>
      <c r="AR117" s="764" t="str">
        <f>IF(【多店舗用】記入シート3!BP117="","",【多店舗用】記入シート3!BP117)</f>
        <v/>
      </c>
    </row>
    <row r="118" spans="1:44" ht="15" customHeight="1">
      <c r="A118" s="764">
        <v>110</v>
      </c>
      <c r="B118" s="764" t="str">
        <f>IF(【多店舗用】記入シート3!B118="","",DBCS(【多店舗用】記入シート3!B118))</f>
        <v/>
      </c>
      <c r="C118" s="764" t="str">
        <f>IF(【多店舗用】記入シート3!C118="","",DBCS(【多店舗用】記入シート3!C118))</f>
        <v/>
      </c>
      <c r="D118" s="764" t="str">
        <f>IF(【多店舗用】記入シート3!D118="","",ASC(【多店舗用】記入シート3!D118))</f>
        <v/>
      </c>
      <c r="E118" s="765" t="str">
        <f>IF(【多店舗用】記入シート3!E118="","",【多店舗用】記入シート3!E118)</f>
        <v/>
      </c>
      <c r="F118" s="764" t="str">
        <f>IF(【多店舗用】記入シート3!F118="","",【多店舗用】記入シート3!F118)</f>
        <v/>
      </c>
      <c r="G118" s="765" t="str">
        <f>IF(【多店舗用】記入シート3!G118="","",【多店舗用】記入シート3!G118)</f>
        <v/>
      </c>
      <c r="H118" s="764" t="str">
        <f>IF(【多店舗用】記入シート3!H118="","",SUBSTITUTE(SUBSTITUTE(SUBSTITUTE(SUBSTITUTE(SUBSTITUTE(ASC(【多店舗用】記入シート3!H118),"～","-"),"－","-"),"―","-"),"　","")," ",""))</f>
        <v/>
      </c>
      <c r="I118" s="764" t="str">
        <f>IF(B118="","",MID(T(【多店舗用】記入シート3!I118),4,LEN(T(【多店舗用】記入シート3!I118))-3)&amp;"　"&amp;SUBSTITUTE(SUBSTITUTE(SUBSTITUTE(SUBSTITUTE(T(【多店舗用】記入シート3!J118),"　","")," ",""),"―","ー"),"－","‐")&amp;"　"&amp;SUBSTITUTE(SUBSTITUTE(SUBSTITUTE(SUBSTITUTE(T(【多店舗用】記入シート3!K118),"　","")," ",""),"―","ー"),"－","‐")&amp;"　"&amp;SUBSTITUTE(SUBSTITUTE(SUBSTITUTE(SUBSTITUTE(T(【多店舗用】記入シート3!L118),"　","")," ",""),"―","ー"),"－","‐")&amp;IF(【多店舗用】記入シート3!M118="","","　"&amp;SUBSTITUTE(SUBSTITUTE(SUBSTITUTE(SUBSTITUTE(T(【多店舗用】記入シート3!M118),"　","")," ",""),"―","ー"),"－","‐")))</f>
        <v/>
      </c>
      <c r="J118" s="764" t="str">
        <f>IF(B118="","",ASC(【多店舗用】記入シート3!N118)&amp;" "&amp;ASC(SUBSTITUTE(SUBSTITUTE(SUBSTITUTE(SUBSTITUTE(SUBSTITUTE(【多店舗用】記入シート3!O118,"　","")," ",""),"ヴ","ウﾞ"),"・",""),"－","‐"))&amp;" "&amp;ASC(SUBSTITUTE(SUBSTITUTE(SUBSTITUTE(SUBSTITUTE(SUBSTITUTE(【多店舗用】記入シート3!P118,"　","")," ",""),"ヴ","ウﾞ"),"・",""),"－","‐"))&amp;IF(【多店舗用】記入シート3!Q118="",""," "&amp;ASC(SUBSTITUTE(SUBSTITUTE(SUBSTITUTE(SUBSTITUTE(SUBSTITUTE(【多店舗用】記入シート3!Q118,"　","")," ",""),"ヴ","ウﾞ"),"・",""),"－","‐"))))</f>
        <v/>
      </c>
      <c r="K118" s="764" t="str">
        <f>IF(【多店舗用】記入シート3!R118="","",【多店舗用】記入シート3!R118)</f>
        <v/>
      </c>
      <c r="L118" s="764" t="str">
        <f>IF(【多店舗用】記入シート3!S118="","",SUBSTITUTE(SUBSTITUTE(SUBSTITUTE(SUBSTITUTE(SUBSTITUTE(ASC(【多店舗用】記入シート3!S118),"～","-"),"－","-"),"―","-"),"　","")," ",""))</f>
        <v/>
      </c>
      <c r="M118" s="764" t="str">
        <f>IF(【多店舗用】記入シート3!T118="","",ASC(【多店舗用】記入シート3!T118))</f>
        <v/>
      </c>
      <c r="N118" s="764" t="str">
        <f>IF(B118="","",RIGHT("00"&amp;【多店舗用】記入シート3!U118,2)&amp;【多店舗用】記入シート3!V118&amp;RIGHT("00"&amp;【多店舗用】記入シート3!W118,2)&amp;【多店舗用】記入シート3!X118&amp;RIGHT("00"&amp;【多店舗用】記入シート3!Y118,2)&amp;【多店舗用】記入シート3!Z118&amp;RIGHT("00"&amp;【多店舗用】記入シート3!AA118,2))</f>
        <v/>
      </c>
      <c r="O118" s="764" t="str">
        <f>IF(B118="","",IF(【多店舗用】記入シート3!AB118="●",【多店舗用】記入シート3!AB$8,"")&amp;IF(【多店舗用】記入シート3!AC118="●",【多店舗用】記入シート3!AC$8,"")&amp;IF(【多店舗用】記入シート3!AD118="●",【多店舗用】記入シート3!AD$8,"")&amp;IF(【多店舗用】記入シート3!AE118="●",【多店舗用】記入シート3!AE$8,"")&amp;IF(【多店舗用】記入シート3!AF118="●",【多店舗用】記入シート3!AF$8,"")&amp;IF(【多店舗用】記入シート3!AG118="●",【多店舗用】記入シート3!AG$8,"")&amp;IF(【多店舗用】記入シート3!AH118="●",【多店舗用】記入シート3!AH$8,"")&amp;IF(【多店舗用】記入シート3!AI118="●",【多店舗用】記入シート3!AI$8,""))</f>
        <v/>
      </c>
      <c r="P118" s="764" t="str">
        <f>IF(【多店舗用】記入シート3!AJ118="","",【多店舗用】記入シート3!AJ118)</f>
        <v/>
      </c>
      <c r="Q118" s="764" t="str">
        <f>IF(【多店舗用】記入シート3!AK118="","",【多店舗用】記入シート3!AK118)</f>
        <v/>
      </c>
      <c r="R118" s="766" t="str">
        <f>IF(【多店舗用】記入シート3!AL118="","",【多店舗用】記入シート3!AL118)</f>
        <v/>
      </c>
      <c r="S118" s="766" t="str">
        <f>IF(【多店舗用】記入シート3!AM118="","",【多店舗用】記入シート3!AM118)</f>
        <v/>
      </c>
      <c r="T118" s="766" t="str">
        <f>IF(【多店舗用】記入シート3!AN118="","",【多店舗用】記入シート3!AN118)</f>
        <v/>
      </c>
      <c r="U118" s="766" t="str">
        <f>IF(【多店舗用】記入シート3!AO118="","",【多店舗用】記入シート3!AO118)</f>
        <v/>
      </c>
      <c r="V118" s="764" t="str">
        <f>IF(【多店舗用】記入シート3!AP118="","",【多店舗用】記入シート3!AP118)</f>
        <v/>
      </c>
      <c r="W118" s="764" t="str">
        <f>IF(【多店舗用】記入シート3!AQ118="","",【多店舗用】記入シート3!AQ118)</f>
        <v/>
      </c>
      <c r="X118" s="764" t="str">
        <f>IF(【多店舗用】記入シート3!AR118="","",【多店舗用】記入シート3!AR118)</f>
        <v/>
      </c>
      <c r="Y118" s="764" t="str">
        <f>IF(【多店舗用】記入シート3!AS118="","",【多店舗用】記入シート3!AS118)</f>
        <v/>
      </c>
      <c r="Z118" s="767" t="str">
        <f>IF(【多店舗用】記入シート3!AT118="","",【多店舗用】記入シート3!AT118)</f>
        <v/>
      </c>
      <c r="AA118" s="767" t="str">
        <f>IF(【多店舗用】記入シート3!AU118="","",【多店舗用】記入シート3!AU118)</f>
        <v/>
      </c>
      <c r="AB118" s="764" t="str">
        <f>IF(B118="","",T(SUBSTITUTE(SUBSTITUTE(【多店舗用】記入シート3!AV118,"　","")," ",""))&amp;"　"&amp;T(SUBSTITUTE(SUBSTITUTE(【多店舗用】記入シート3!AW118,"　","")," ","")))</f>
        <v/>
      </c>
      <c r="AC118" s="764" t="str">
        <f>IF(B118="","",ASC(SUBSTITUTE(SUBSTITUTE(SUBSTITUTE(SUBSTITUTE(【多店舗用】記入シート3!AX118,"　","")," ",""),"ヴ","ウﾞ"),"・",""))&amp;" "&amp;ASC(SUBSTITUTE(SUBSTITUTE(SUBSTITUTE(SUBSTITUTE(【多店舗用】記入シート3!AY118,"　","")," ",""),"ヴ","ウﾞ"),"・","")))</f>
        <v/>
      </c>
      <c r="AD118" s="764" t="str">
        <f>IF(【多店舗用】記入シート3!AZ118="","",【多店舗用】記入シート3!AZ118)</f>
        <v/>
      </c>
      <c r="AE118" s="764" t="str">
        <f>IF(【多店舗用】記入シート3!BA118="","",【多店舗用】記入シート3!BA118)</f>
        <v/>
      </c>
      <c r="AF118" s="764" t="str">
        <f>IF(B118="","",T(SUBSTITUTE(SUBSTITUTE(【多店舗用】記入シート3!BB118,"　","")," ",""))&amp;"　"&amp;T(SUBSTITUTE(SUBSTITUTE(【多店舗用】記入シート3!BC118,"　","")," ","")))</f>
        <v/>
      </c>
      <c r="AG118" s="764" t="str">
        <f>IF(B118="","",ASC(SUBSTITUTE(SUBSTITUTE(SUBSTITUTE(SUBSTITUTE(【多店舗用】記入シート3!BD118,"　","")," ",""),"ヴ","ウﾞ"),"・",""))&amp;" "&amp;ASC(SUBSTITUTE(SUBSTITUTE(SUBSTITUTE(SUBSTITUTE(【多店舗用】記入シート3!BE118,"　","")," ",""),"ヴ","ウﾞ"),"・","")))</f>
        <v/>
      </c>
      <c r="AH118" s="764" t="str">
        <f>IF(【多店舗用】記入シート3!BF118="","",【多店舗用】記入シート3!BF118)</f>
        <v/>
      </c>
      <c r="AI118" s="764" t="str">
        <f>IF(【多店舗用】記入シート3!BG118="","",【多店舗用】記入シート3!BG118)</f>
        <v/>
      </c>
      <c r="AJ118" s="764" t="str">
        <f>IF(【多店舗用】記入シート3!BH118="","",【多店舗用】記入シート3!BH118)</f>
        <v/>
      </c>
      <c r="AK118" s="764" t="str">
        <f>IF(【多店舗用】記入シート3!BI118="","",【多店舗用】記入シート3!BI118)</f>
        <v/>
      </c>
      <c r="AL118" s="764" t="str">
        <f>IF(【多店舗用】記入シート3!BJ118="","",【多店舗用】記入シート3!BJ118)</f>
        <v/>
      </c>
      <c r="AM118" s="768" t="str">
        <f>IF(【多店舗用】記入シート3!BK118="","",【多店舗用】記入シート3!BK118)</f>
        <v/>
      </c>
      <c r="AN118" s="768" t="str">
        <f>IF(【多店舗用】記入シート3!BL118="","",【多店舗用】記入シート3!BL118)</f>
        <v/>
      </c>
      <c r="AO118" s="764" t="str">
        <f>IF(【多店舗用】記入シート3!BM118="","",【多店舗用】記入シート3!BM118)</f>
        <v/>
      </c>
      <c r="AP118" s="768" t="str">
        <f>IF(【多店舗用】記入シート3!BN118="","",【多店舗用】記入シート3!BN118)</f>
        <v/>
      </c>
      <c r="AQ118" s="764" t="str">
        <f>IF(【多店舗用】記入シート3!BO118="","",【多店舗用】記入シート3!BO118)</f>
        <v/>
      </c>
      <c r="AR118" s="764" t="str">
        <f>IF(【多店舗用】記入シート3!BP118="","",【多店舗用】記入シート3!BP118)</f>
        <v/>
      </c>
    </row>
    <row r="119" spans="1:44" ht="15" customHeight="1">
      <c r="A119" s="764">
        <v>111</v>
      </c>
      <c r="B119" s="764" t="str">
        <f>IF(【多店舗用】記入シート3!B119="","",DBCS(【多店舗用】記入シート3!B119))</f>
        <v/>
      </c>
      <c r="C119" s="764" t="str">
        <f>IF(【多店舗用】記入シート3!C119="","",DBCS(【多店舗用】記入シート3!C119))</f>
        <v/>
      </c>
      <c r="D119" s="764" t="str">
        <f>IF(【多店舗用】記入シート3!D119="","",ASC(【多店舗用】記入シート3!D119))</f>
        <v/>
      </c>
      <c r="E119" s="765" t="str">
        <f>IF(【多店舗用】記入シート3!E119="","",【多店舗用】記入シート3!E119)</f>
        <v/>
      </c>
      <c r="F119" s="764" t="str">
        <f>IF(【多店舗用】記入シート3!F119="","",【多店舗用】記入シート3!F119)</f>
        <v/>
      </c>
      <c r="G119" s="765" t="str">
        <f>IF(【多店舗用】記入シート3!G119="","",【多店舗用】記入シート3!G119)</f>
        <v/>
      </c>
      <c r="H119" s="764" t="str">
        <f>IF(【多店舗用】記入シート3!H119="","",SUBSTITUTE(SUBSTITUTE(SUBSTITUTE(SUBSTITUTE(SUBSTITUTE(ASC(【多店舗用】記入シート3!H119),"～","-"),"－","-"),"―","-"),"　","")," ",""))</f>
        <v/>
      </c>
      <c r="I119" s="764" t="str">
        <f>IF(B119="","",MID(T(【多店舗用】記入シート3!I119),4,LEN(T(【多店舗用】記入シート3!I119))-3)&amp;"　"&amp;SUBSTITUTE(SUBSTITUTE(SUBSTITUTE(SUBSTITUTE(T(【多店舗用】記入シート3!J119),"　","")," ",""),"―","ー"),"－","‐")&amp;"　"&amp;SUBSTITUTE(SUBSTITUTE(SUBSTITUTE(SUBSTITUTE(T(【多店舗用】記入シート3!K119),"　","")," ",""),"―","ー"),"－","‐")&amp;"　"&amp;SUBSTITUTE(SUBSTITUTE(SUBSTITUTE(SUBSTITUTE(T(【多店舗用】記入シート3!L119),"　","")," ",""),"―","ー"),"－","‐")&amp;IF(【多店舗用】記入シート3!M119="","","　"&amp;SUBSTITUTE(SUBSTITUTE(SUBSTITUTE(SUBSTITUTE(T(【多店舗用】記入シート3!M119),"　","")," ",""),"―","ー"),"－","‐")))</f>
        <v/>
      </c>
      <c r="J119" s="764" t="str">
        <f>IF(B119="","",ASC(【多店舗用】記入シート3!N119)&amp;" "&amp;ASC(SUBSTITUTE(SUBSTITUTE(SUBSTITUTE(SUBSTITUTE(SUBSTITUTE(【多店舗用】記入シート3!O119,"　","")," ",""),"ヴ","ウﾞ"),"・",""),"－","‐"))&amp;" "&amp;ASC(SUBSTITUTE(SUBSTITUTE(SUBSTITUTE(SUBSTITUTE(SUBSTITUTE(【多店舗用】記入シート3!P119,"　","")," ",""),"ヴ","ウﾞ"),"・",""),"－","‐"))&amp;IF(【多店舗用】記入シート3!Q119="",""," "&amp;ASC(SUBSTITUTE(SUBSTITUTE(SUBSTITUTE(SUBSTITUTE(SUBSTITUTE(【多店舗用】記入シート3!Q119,"　","")," ",""),"ヴ","ウﾞ"),"・",""),"－","‐"))))</f>
        <v/>
      </c>
      <c r="K119" s="764" t="str">
        <f>IF(【多店舗用】記入シート3!R119="","",【多店舗用】記入シート3!R119)</f>
        <v/>
      </c>
      <c r="L119" s="764" t="str">
        <f>IF(【多店舗用】記入シート3!S119="","",SUBSTITUTE(SUBSTITUTE(SUBSTITUTE(SUBSTITUTE(SUBSTITUTE(ASC(【多店舗用】記入シート3!S119),"～","-"),"－","-"),"―","-"),"　","")," ",""))</f>
        <v/>
      </c>
      <c r="M119" s="764" t="str">
        <f>IF(【多店舗用】記入シート3!T119="","",ASC(【多店舗用】記入シート3!T119))</f>
        <v/>
      </c>
      <c r="N119" s="764" t="str">
        <f>IF(B119="","",RIGHT("00"&amp;【多店舗用】記入シート3!U119,2)&amp;【多店舗用】記入シート3!V119&amp;RIGHT("00"&amp;【多店舗用】記入シート3!W119,2)&amp;【多店舗用】記入シート3!X119&amp;RIGHT("00"&amp;【多店舗用】記入シート3!Y119,2)&amp;【多店舗用】記入シート3!Z119&amp;RIGHT("00"&amp;【多店舗用】記入シート3!AA119,2))</f>
        <v/>
      </c>
      <c r="O119" s="764" t="str">
        <f>IF(B119="","",IF(【多店舗用】記入シート3!AB119="●",【多店舗用】記入シート3!AB$8,"")&amp;IF(【多店舗用】記入シート3!AC119="●",【多店舗用】記入シート3!AC$8,"")&amp;IF(【多店舗用】記入シート3!AD119="●",【多店舗用】記入シート3!AD$8,"")&amp;IF(【多店舗用】記入シート3!AE119="●",【多店舗用】記入シート3!AE$8,"")&amp;IF(【多店舗用】記入シート3!AF119="●",【多店舗用】記入シート3!AF$8,"")&amp;IF(【多店舗用】記入シート3!AG119="●",【多店舗用】記入シート3!AG$8,"")&amp;IF(【多店舗用】記入シート3!AH119="●",【多店舗用】記入シート3!AH$8,"")&amp;IF(【多店舗用】記入シート3!AI119="●",【多店舗用】記入シート3!AI$8,""))</f>
        <v/>
      </c>
      <c r="P119" s="764" t="str">
        <f>IF(【多店舗用】記入シート3!AJ119="","",【多店舗用】記入シート3!AJ119)</f>
        <v/>
      </c>
      <c r="Q119" s="764" t="str">
        <f>IF(【多店舗用】記入シート3!AK119="","",【多店舗用】記入シート3!AK119)</f>
        <v/>
      </c>
      <c r="R119" s="766" t="str">
        <f>IF(【多店舗用】記入シート3!AL119="","",【多店舗用】記入シート3!AL119)</f>
        <v/>
      </c>
      <c r="S119" s="766" t="str">
        <f>IF(【多店舗用】記入シート3!AM119="","",【多店舗用】記入シート3!AM119)</f>
        <v/>
      </c>
      <c r="T119" s="766" t="str">
        <f>IF(【多店舗用】記入シート3!AN119="","",【多店舗用】記入シート3!AN119)</f>
        <v/>
      </c>
      <c r="U119" s="766" t="str">
        <f>IF(【多店舗用】記入シート3!AO119="","",【多店舗用】記入シート3!AO119)</f>
        <v/>
      </c>
      <c r="V119" s="764" t="str">
        <f>IF(【多店舗用】記入シート3!AP119="","",【多店舗用】記入シート3!AP119)</f>
        <v/>
      </c>
      <c r="W119" s="764" t="str">
        <f>IF(【多店舗用】記入シート3!AQ119="","",【多店舗用】記入シート3!AQ119)</f>
        <v/>
      </c>
      <c r="X119" s="764" t="str">
        <f>IF(【多店舗用】記入シート3!AR119="","",【多店舗用】記入シート3!AR119)</f>
        <v/>
      </c>
      <c r="Y119" s="764" t="str">
        <f>IF(【多店舗用】記入シート3!AS119="","",【多店舗用】記入シート3!AS119)</f>
        <v/>
      </c>
      <c r="Z119" s="767" t="str">
        <f>IF(【多店舗用】記入シート3!AT119="","",【多店舗用】記入シート3!AT119)</f>
        <v/>
      </c>
      <c r="AA119" s="767" t="str">
        <f>IF(【多店舗用】記入シート3!AU119="","",【多店舗用】記入シート3!AU119)</f>
        <v/>
      </c>
      <c r="AB119" s="764" t="str">
        <f>IF(B119="","",T(SUBSTITUTE(SUBSTITUTE(【多店舗用】記入シート3!AV119,"　","")," ",""))&amp;"　"&amp;T(SUBSTITUTE(SUBSTITUTE(【多店舗用】記入シート3!AW119,"　","")," ","")))</f>
        <v/>
      </c>
      <c r="AC119" s="764" t="str">
        <f>IF(B119="","",ASC(SUBSTITUTE(SUBSTITUTE(SUBSTITUTE(SUBSTITUTE(【多店舗用】記入シート3!AX119,"　","")," ",""),"ヴ","ウﾞ"),"・",""))&amp;" "&amp;ASC(SUBSTITUTE(SUBSTITUTE(SUBSTITUTE(SUBSTITUTE(【多店舗用】記入シート3!AY119,"　","")," ",""),"ヴ","ウﾞ"),"・","")))</f>
        <v/>
      </c>
      <c r="AD119" s="764" t="str">
        <f>IF(【多店舗用】記入シート3!AZ119="","",【多店舗用】記入シート3!AZ119)</f>
        <v/>
      </c>
      <c r="AE119" s="764" t="str">
        <f>IF(【多店舗用】記入シート3!BA119="","",【多店舗用】記入シート3!BA119)</f>
        <v/>
      </c>
      <c r="AF119" s="764" t="str">
        <f>IF(B119="","",T(SUBSTITUTE(SUBSTITUTE(【多店舗用】記入シート3!BB119,"　","")," ",""))&amp;"　"&amp;T(SUBSTITUTE(SUBSTITUTE(【多店舗用】記入シート3!BC119,"　","")," ","")))</f>
        <v/>
      </c>
      <c r="AG119" s="764" t="str">
        <f>IF(B119="","",ASC(SUBSTITUTE(SUBSTITUTE(SUBSTITUTE(SUBSTITUTE(【多店舗用】記入シート3!BD119,"　","")," ",""),"ヴ","ウﾞ"),"・",""))&amp;" "&amp;ASC(SUBSTITUTE(SUBSTITUTE(SUBSTITUTE(SUBSTITUTE(【多店舗用】記入シート3!BE119,"　","")," ",""),"ヴ","ウﾞ"),"・","")))</f>
        <v/>
      </c>
      <c r="AH119" s="764" t="str">
        <f>IF(【多店舗用】記入シート3!BF119="","",【多店舗用】記入シート3!BF119)</f>
        <v/>
      </c>
      <c r="AI119" s="764" t="str">
        <f>IF(【多店舗用】記入シート3!BG119="","",【多店舗用】記入シート3!BG119)</f>
        <v/>
      </c>
      <c r="AJ119" s="764" t="str">
        <f>IF(【多店舗用】記入シート3!BH119="","",【多店舗用】記入シート3!BH119)</f>
        <v/>
      </c>
      <c r="AK119" s="764" t="str">
        <f>IF(【多店舗用】記入シート3!BI119="","",【多店舗用】記入シート3!BI119)</f>
        <v/>
      </c>
      <c r="AL119" s="764" t="str">
        <f>IF(【多店舗用】記入シート3!BJ119="","",【多店舗用】記入シート3!BJ119)</f>
        <v/>
      </c>
      <c r="AM119" s="768" t="str">
        <f>IF(【多店舗用】記入シート3!BK119="","",【多店舗用】記入シート3!BK119)</f>
        <v/>
      </c>
      <c r="AN119" s="768" t="str">
        <f>IF(【多店舗用】記入シート3!BL119="","",【多店舗用】記入シート3!BL119)</f>
        <v/>
      </c>
      <c r="AO119" s="764" t="str">
        <f>IF(【多店舗用】記入シート3!BM119="","",【多店舗用】記入シート3!BM119)</f>
        <v/>
      </c>
      <c r="AP119" s="768" t="str">
        <f>IF(【多店舗用】記入シート3!BN119="","",【多店舗用】記入シート3!BN119)</f>
        <v/>
      </c>
      <c r="AQ119" s="764" t="str">
        <f>IF(【多店舗用】記入シート3!BO119="","",【多店舗用】記入シート3!BO119)</f>
        <v/>
      </c>
      <c r="AR119" s="764" t="str">
        <f>IF(【多店舗用】記入シート3!BP119="","",【多店舗用】記入シート3!BP119)</f>
        <v/>
      </c>
    </row>
    <row r="120" spans="1:44" ht="15" customHeight="1">
      <c r="A120" s="764">
        <v>112</v>
      </c>
      <c r="B120" s="764" t="str">
        <f>IF(【多店舗用】記入シート3!B120="","",DBCS(【多店舗用】記入シート3!B120))</f>
        <v/>
      </c>
      <c r="C120" s="764" t="str">
        <f>IF(【多店舗用】記入シート3!C120="","",DBCS(【多店舗用】記入シート3!C120))</f>
        <v/>
      </c>
      <c r="D120" s="764" t="str">
        <f>IF(【多店舗用】記入シート3!D120="","",ASC(【多店舗用】記入シート3!D120))</f>
        <v/>
      </c>
      <c r="E120" s="765" t="str">
        <f>IF(【多店舗用】記入シート3!E120="","",【多店舗用】記入シート3!E120)</f>
        <v/>
      </c>
      <c r="F120" s="764" t="str">
        <f>IF(【多店舗用】記入シート3!F120="","",【多店舗用】記入シート3!F120)</f>
        <v/>
      </c>
      <c r="G120" s="765" t="str">
        <f>IF(【多店舗用】記入シート3!G120="","",【多店舗用】記入シート3!G120)</f>
        <v/>
      </c>
      <c r="H120" s="764" t="str">
        <f>IF(【多店舗用】記入シート3!H120="","",SUBSTITUTE(SUBSTITUTE(SUBSTITUTE(SUBSTITUTE(SUBSTITUTE(ASC(【多店舗用】記入シート3!H120),"～","-"),"－","-"),"―","-"),"　","")," ",""))</f>
        <v/>
      </c>
      <c r="I120" s="764" t="str">
        <f>IF(B120="","",MID(T(【多店舗用】記入シート3!I120),4,LEN(T(【多店舗用】記入シート3!I120))-3)&amp;"　"&amp;SUBSTITUTE(SUBSTITUTE(SUBSTITUTE(SUBSTITUTE(T(【多店舗用】記入シート3!J120),"　","")," ",""),"―","ー"),"－","‐")&amp;"　"&amp;SUBSTITUTE(SUBSTITUTE(SUBSTITUTE(SUBSTITUTE(T(【多店舗用】記入シート3!K120),"　","")," ",""),"―","ー"),"－","‐")&amp;"　"&amp;SUBSTITUTE(SUBSTITUTE(SUBSTITUTE(SUBSTITUTE(T(【多店舗用】記入シート3!L120),"　","")," ",""),"―","ー"),"－","‐")&amp;IF(【多店舗用】記入シート3!M120="","","　"&amp;SUBSTITUTE(SUBSTITUTE(SUBSTITUTE(SUBSTITUTE(T(【多店舗用】記入シート3!M120),"　","")," ",""),"―","ー"),"－","‐")))</f>
        <v/>
      </c>
      <c r="J120" s="764" t="str">
        <f>IF(B120="","",ASC(【多店舗用】記入シート3!N120)&amp;" "&amp;ASC(SUBSTITUTE(SUBSTITUTE(SUBSTITUTE(SUBSTITUTE(SUBSTITUTE(【多店舗用】記入シート3!O120,"　","")," ",""),"ヴ","ウﾞ"),"・",""),"－","‐"))&amp;" "&amp;ASC(SUBSTITUTE(SUBSTITUTE(SUBSTITUTE(SUBSTITUTE(SUBSTITUTE(【多店舗用】記入シート3!P120,"　","")," ",""),"ヴ","ウﾞ"),"・",""),"－","‐"))&amp;IF(【多店舗用】記入シート3!Q120="",""," "&amp;ASC(SUBSTITUTE(SUBSTITUTE(SUBSTITUTE(SUBSTITUTE(SUBSTITUTE(【多店舗用】記入シート3!Q120,"　","")," ",""),"ヴ","ウﾞ"),"・",""),"－","‐"))))</f>
        <v/>
      </c>
      <c r="K120" s="764" t="str">
        <f>IF(【多店舗用】記入シート3!R120="","",【多店舗用】記入シート3!R120)</f>
        <v/>
      </c>
      <c r="L120" s="764" t="str">
        <f>IF(【多店舗用】記入シート3!S120="","",SUBSTITUTE(SUBSTITUTE(SUBSTITUTE(SUBSTITUTE(SUBSTITUTE(ASC(【多店舗用】記入シート3!S120),"～","-"),"－","-"),"―","-"),"　","")," ",""))</f>
        <v/>
      </c>
      <c r="M120" s="764" t="str">
        <f>IF(【多店舗用】記入シート3!T120="","",ASC(【多店舗用】記入シート3!T120))</f>
        <v/>
      </c>
      <c r="N120" s="764" t="str">
        <f>IF(B120="","",RIGHT("00"&amp;【多店舗用】記入シート3!U120,2)&amp;【多店舗用】記入シート3!V120&amp;RIGHT("00"&amp;【多店舗用】記入シート3!W120,2)&amp;【多店舗用】記入シート3!X120&amp;RIGHT("00"&amp;【多店舗用】記入シート3!Y120,2)&amp;【多店舗用】記入シート3!Z120&amp;RIGHT("00"&amp;【多店舗用】記入シート3!AA120,2))</f>
        <v/>
      </c>
      <c r="O120" s="764" t="str">
        <f>IF(B120="","",IF(【多店舗用】記入シート3!AB120="●",【多店舗用】記入シート3!AB$8,"")&amp;IF(【多店舗用】記入シート3!AC120="●",【多店舗用】記入シート3!AC$8,"")&amp;IF(【多店舗用】記入シート3!AD120="●",【多店舗用】記入シート3!AD$8,"")&amp;IF(【多店舗用】記入シート3!AE120="●",【多店舗用】記入シート3!AE$8,"")&amp;IF(【多店舗用】記入シート3!AF120="●",【多店舗用】記入シート3!AF$8,"")&amp;IF(【多店舗用】記入シート3!AG120="●",【多店舗用】記入シート3!AG$8,"")&amp;IF(【多店舗用】記入シート3!AH120="●",【多店舗用】記入シート3!AH$8,"")&amp;IF(【多店舗用】記入シート3!AI120="●",【多店舗用】記入シート3!AI$8,""))</f>
        <v/>
      </c>
      <c r="P120" s="764" t="str">
        <f>IF(【多店舗用】記入シート3!AJ120="","",【多店舗用】記入シート3!AJ120)</f>
        <v/>
      </c>
      <c r="Q120" s="764" t="str">
        <f>IF(【多店舗用】記入シート3!AK120="","",【多店舗用】記入シート3!AK120)</f>
        <v/>
      </c>
      <c r="R120" s="766" t="str">
        <f>IF(【多店舗用】記入シート3!AL120="","",【多店舗用】記入シート3!AL120)</f>
        <v/>
      </c>
      <c r="S120" s="766" t="str">
        <f>IF(【多店舗用】記入シート3!AM120="","",【多店舗用】記入シート3!AM120)</f>
        <v/>
      </c>
      <c r="T120" s="766" t="str">
        <f>IF(【多店舗用】記入シート3!AN120="","",【多店舗用】記入シート3!AN120)</f>
        <v/>
      </c>
      <c r="U120" s="766" t="str">
        <f>IF(【多店舗用】記入シート3!AO120="","",【多店舗用】記入シート3!AO120)</f>
        <v/>
      </c>
      <c r="V120" s="764" t="str">
        <f>IF(【多店舗用】記入シート3!AP120="","",【多店舗用】記入シート3!AP120)</f>
        <v/>
      </c>
      <c r="W120" s="764" t="str">
        <f>IF(【多店舗用】記入シート3!AQ120="","",【多店舗用】記入シート3!AQ120)</f>
        <v/>
      </c>
      <c r="X120" s="764" t="str">
        <f>IF(【多店舗用】記入シート3!AR120="","",【多店舗用】記入シート3!AR120)</f>
        <v/>
      </c>
      <c r="Y120" s="764" t="str">
        <f>IF(【多店舗用】記入シート3!AS120="","",【多店舗用】記入シート3!AS120)</f>
        <v/>
      </c>
      <c r="Z120" s="767" t="str">
        <f>IF(【多店舗用】記入シート3!AT120="","",【多店舗用】記入シート3!AT120)</f>
        <v/>
      </c>
      <c r="AA120" s="767" t="str">
        <f>IF(【多店舗用】記入シート3!AU120="","",【多店舗用】記入シート3!AU120)</f>
        <v/>
      </c>
      <c r="AB120" s="764" t="str">
        <f>IF(B120="","",T(SUBSTITUTE(SUBSTITUTE(【多店舗用】記入シート3!AV120,"　","")," ",""))&amp;"　"&amp;T(SUBSTITUTE(SUBSTITUTE(【多店舗用】記入シート3!AW120,"　","")," ","")))</f>
        <v/>
      </c>
      <c r="AC120" s="764" t="str">
        <f>IF(B120="","",ASC(SUBSTITUTE(SUBSTITUTE(SUBSTITUTE(SUBSTITUTE(【多店舗用】記入シート3!AX120,"　","")," ",""),"ヴ","ウﾞ"),"・",""))&amp;" "&amp;ASC(SUBSTITUTE(SUBSTITUTE(SUBSTITUTE(SUBSTITUTE(【多店舗用】記入シート3!AY120,"　","")," ",""),"ヴ","ウﾞ"),"・","")))</f>
        <v/>
      </c>
      <c r="AD120" s="764" t="str">
        <f>IF(【多店舗用】記入シート3!AZ120="","",【多店舗用】記入シート3!AZ120)</f>
        <v/>
      </c>
      <c r="AE120" s="764" t="str">
        <f>IF(【多店舗用】記入シート3!BA120="","",【多店舗用】記入シート3!BA120)</f>
        <v/>
      </c>
      <c r="AF120" s="764" t="str">
        <f>IF(B120="","",T(SUBSTITUTE(SUBSTITUTE(【多店舗用】記入シート3!BB120,"　","")," ",""))&amp;"　"&amp;T(SUBSTITUTE(SUBSTITUTE(【多店舗用】記入シート3!BC120,"　","")," ","")))</f>
        <v/>
      </c>
      <c r="AG120" s="764" t="str">
        <f>IF(B120="","",ASC(SUBSTITUTE(SUBSTITUTE(SUBSTITUTE(SUBSTITUTE(【多店舗用】記入シート3!BD120,"　","")," ",""),"ヴ","ウﾞ"),"・",""))&amp;" "&amp;ASC(SUBSTITUTE(SUBSTITUTE(SUBSTITUTE(SUBSTITUTE(【多店舗用】記入シート3!BE120,"　","")," ",""),"ヴ","ウﾞ"),"・","")))</f>
        <v/>
      </c>
      <c r="AH120" s="764" t="str">
        <f>IF(【多店舗用】記入シート3!BF120="","",【多店舗用】記入シート3!BF120)</f>
        <v/>
      </c>
      <c r="AI120" s="764" t="str">
        <f>IF(【多店舗用】記入シート3!BG120="","",【多店舗用】記入シート3!BG120)</f>
        <v/>
      </c>
      <c r="AJ120" s="764" t="str">
        <f>IF(【多店舗用】記入シート3!BH120="","",【多店舗用】記入シート3!BH120)</f>
        <v/>
      </c>
      <c r="AK120" s="764" t="str">
        <f>IF(【多店舗用】記入シート3!BI120="","",【多店舗用】記入シート3!BI120)</f>
        <v/>
      </c>
      <c r="AL120" s="764" t="str">
        <f>IF(【多店舗用】記入シート3!BJ120="","",【多店舗用】記入シート3!BJ120)</f>
        <v/>
      </c>
      <c r="AM120" s="768" t="str">
        <f>IF(【多店舗用】記入シート3!BK120="","",【多店舗用】記入シート3!BK120)</f>
        <v/>
      </c>
      <c r="AN120" s="768" t="str">
        <f>IF(【多店舗用】記入シート3!BL120="","",【多店舗用】記入シート3!BL120)</f>
        <v/>
      </c>
      <c r="AO120" s="764" t="str">
        <f>IF(【多店舗用】記入シート3!BM120="","",【多店舗用】記入シート3!BM120)</f>
        <v/>
      </c>
      <c r="AP120" s="768" t="str">
        <f>IF(【多店舗用】記入シート3!BN120="","",【多店舗用】記入シート3!BN120)</f>
        <v/>
      </c>
      <c r="AQ120" s="764" t="str">
        <f>IF(【多店舗用】記入シート3!BO120="","",【多店舗用】記入シート3!BO120)</f>
        <v/>
      </c>
      <c r="AR120" s="764" t="str">
        <f>IF(【多店舗用】記入シート3!BP120="","",【多店舗用】記入シート3!BP120)</f>
        <v/>
      </c>
    </row>
    <row r="121" spans="1:44" ht="15" customHeight="1">
      <c r="A121" s="764">
        <v>113</v>
      </c>
      <c r="B121" s="764" t="str">
        <f>IF(【多店舗用】記入シート3!B121="","",DBCS(【多店舗用】記入シート3!B121))</f>
        <v/>
      </c>
      <c r="C121" s="764" t="str">
        <f>IF(【多店舗用】記入シート3!C121="","",DBCS(【多店舗用】記入シート3!C121))</f>
        <v/>
      </c>
      <c r="D121" s="764" t="str">
        <f>IF(【多店舗用】記入シート3!D121="","",ASC(【多店舗用】記入シート3!D121))</f>
        <v/>
      </c>
      <c r="E121" s="765" t="str">
        <f>IF(【多店舗用】記入シート3!E121="","",【多店舗用】記入シート3!E121)</f>
        <v/>
      </c>
      <c r="F121" s="764" t="str">
        <f>IF(【多店舗用】記入シート3!F121="","",【多店舗用】記入シート3!F121)</f>
        <v/>
      </c>
      <c r="G121" s="765" t="str">
        <f>IF(【多店舗用】記入シート3!G121="","",【多店舗用】記入シート3!G121)</f>
        <v/>
      </c>
      <c r="H121" s="764" t="str">
        <f>IF(【多店舗用】記入シート3!H121="","",SUBSTITUTE(SUBSTITUTE(SUBSTITUTE(SUBSTITUTE(SUBSTITUTE(ASC(【多店舗用】記入シート3!H121),"～","-"),"－","-"),"―","-"),"　","")," ",""))</f>
        <v/>
      </c>
      <c r="I121" s="764" t="str">
        <f>IF(B121="","",MID(T(【多店舗用】記入シート3!I121),4,LEN(T(【多店舗用】記入シート3!I121))-3)&amp;"　"&amp;SUBSTITUTE(SUBSTITUTE(SUBSTITUTE(SUBSTITUTE(T(【多店舗用】記入シート3!J121),"　","")," ",""),"―","ー"),"－","‐")&amp;"　"&amp;SUBSTITUTE(SUBSTITUTE(SUBSTITUTE(SUBSTITUTE(T(【多店舗用】記入シート3!K121),"　","")," ",""),"―","ー"),"－","‐")&amp;"　"&amp;SUBSTITUTE(SUBSTITUTE(SUBSTITUTE(SUBSTITUTE(T(【多店舗用】記入シート3!L121),"　","")," ",""),"―","ー"),"－","‐")&amp;IF(【多店舗用】記入シート3!M121="","","　"&amp;SUBSTITUTE(SUBSTITUTE(SUBSTITUTE(SUBSTITUTE(T(【多店舗用】記入シート3!M121),"　","")," ",""),"―","ー"),"－","‐")))</f>
        <v/>
      </c>
      <c r="J121" s="764" t="str">
        <f>IF(B121="","",ASC(【多店舗用】記入シート3!N121)&amp;" "&amp;ASC(SUBSTITUTE(SUBSTITUTE(SUBSTITUTE(SUBSTITUTE(SUBSTITUTE(【多店舗用】記入シート3!O121,"　","")," ",""),"ヴ","ウﾞ"),"・",""),"－","‐"))&amp;" "&amp;ASC(SUBSTITUTE(SUBSTITUTE(SUBSTITUTE(SUBSTITUTE(SUBSTITUTE(【多店舗用】記入シート3!P121,"　","")," ",""),"ヴ","ウﾞ"),"・",""),"－","‐"))&amp;IF(【多店舗用】記入シート3!Q121="",""," "&amp;ASC(SUBSTITUTE(SUBSTITUTE(SUBSTITUTE(SUBSTITUTE(SUBSTITUTE(【多店舗用】記入シート3!Q121,"　","")," ",""),"ヴ","ウﾞ"),"・",""),"－","‐"))))</f>
        <v/>
      </c>
      <c r="K121" s="764" t="str">
        <f>IF(【多店舗用】記入シート3!R121="","",【多店舗用】記入シート3!R121)</f>
        <v/>
      </c>
      <c r="L121" s="764" t="str">
        <f>IF(【多店舗用】記入シート3!S121="","",SUBSTITUTE(SUBSTITUTE(SUBSTITUTE(SUBSTITUTE(SUBSTITUTE(ASC(【多店舗用】記入シート3!S121),"～","-"),"－","-"),"―","-"),"　","")," ",""))</f>
        <v/>
      </c>
      <c r="M121" s="764" t="str">
        <f>IF(【多店舗用】記入シート3!T121="","",ASC(【多店舗用】記入シート3!T121))</f>
        <v/>
      </c>
      <c r="N121" s="764" t="str">
        <f>IF(B121="","",RIGHT("00"&amp;【多店舗用】記入シート3!U121,2)&amp;【多店舗用】記入シート3!V121&amp;RIGHT("00"&amp;【多店舗用】記入シート3!W121,2)&amp;【多店舗用】記入シート3!X121&amp;RIGHT("00"&amp;【多店舗用】記入シート3!Y121,2)&amp;【多店舗用】記入シート3!Z121&amp;RIGHT("00"&amp;【多店舗用】記入シート3!AA121,2))</f>
        <v/>
      </c>
      <c r="O121" s="764" t="str">
        <f>IF(B121="","",IF(【多店舗用】記入シート3!AB121="●",【多店舗用】記入シート3!AB$8,"")&amp;IF(【多店舗用】記入シート3!AC121="●",【多店舗用】記入シート3!AC$8,"")&amp;IF(【多店舗用】記入シート3!AD121="●",【多店舗用】記入シート3!AD$8,"")&amp;IF(【多店舗用】記入シート3!AE121="●",【多店舗用】記入シート3!AE$8,"")&amp;IF(【多店舗用】記入シート3!AF121="●",【多店舗用】記入シート3!AF$8,"")&amp;IF(【多店舗用】記入シート3!AG121="●",【多店舗用】記入シート3!AG$8,"")&amp;IF(【多店舗用】記入シート3!AH121="●",【多店舗用】記入シート3!AH$8,"")&amp;IF(【多店舗用】記入シート3!AI121="●",【多店舗用】記入シート3!AI$8,""))</f>
        <v/>
      </c>
      <c r="P121" s="764" t="str">
        <f>IF(【多店舗用】記入シート3!AJ121="","",【多店舗用】記入シート3!AJ121)</f>
        <v/>
      </c>
      <c r="Q121" s="764" t="str">
        <f>IF(【多店舗用】記入シート3!AK121="","",【多店舗用】記入シート3!AK121)</f>
        <v/>
      </c>
      <c r="R121" s="766" t="str">
        <f>IF(【多店舗用】記入シート3!AL121="","",【多店舗用】記入シート3!AL121)</f>
        <v/>
      </c>
      <c r="S121" s="766" t="str">
        <f>IF(【多店舗用】記入シート3!AM121="","",【多店舗用】記入シート3!AM121)</f>
        <v/>
      </c>
      <c r="T121" s="766" t="str">
        <f>IF(【多店舗用】記入シート3!AN121="","",【多店舗用】記入シート3!AN121)</f>
        <v/>
      </c>
      <c r="U121" s="766" t="str">
        <f>IF(【多店舗用】記入シート3!AO121="","",【多店舗用】記入シート3!AO121)</f>
        <v/>
      </c>
      <c r="V121" s="764" t="str">
        <f>IF(【多店舗用】記入シート3!AP121="","",【多店舗用】記入シート3!AP121)</f>
        <v/>
      </c>
      <c r="W121" s="764" t="str">
        <f>IF(【多店舗用】記入シート3!AQ121="","",【多店舗用】記入シート3!AQ121)</f>
        <v/>
      </c>
      <c r="X121" s="764" t="str">
        <f>IF(【多店舗用】記入シート3!AR121="","",【多店舗用】記入シート3!AR121)</f>
        <v/>
      </c>
      <c r="Y121" s="764" t="str">
        <f>IF(【多店舗用】記入シート3!AS121="","",【多店舗用】記入シート3!AS121)</f>
        <v/>
      </c>
      <c r="Z121" s="767" t="str">
        <f>IF(【多店舗用】記入シート3!AT121="","",【多店舗用】記入シート3!AT121)</f>
        <v/>
      </c>
      <c r="AA121" s="767" t="str">
        <f>IF(【多店舗用】記入シート3!AU121="","",【多店舗用】記入シート3!AU121)</f>
        <v/>
      </c>
      <c r="AB121" s="764" t="str">
        <f>IF(B121="","",T(SUBSTITUTE(SUBSTITUTE(【多店舗用】記入シート3!AV121,"　","")," ",""))&amp;"　"&amp;T(SUBSTITUTE(SUBSTITUTE(【多店舗用】記入シート3!AW121,"　","")," ","")))</f>
        <v/>
      </c>
      <c r="AC121" s="764" t="str">
        <f>IF(B121="","",ASC(SUBSTITUTE(SUBSTITUTE(SUBSTITUTE(SUBSTITUTE(【多店舗用】記入シート3!AX121,"　","")," ",""),"ヴ","ウﾞ"),"・",""))&amp;" "&amp;ASC(SUBSTITUTE(SUBSTITUTE(SUBSTITUTE(SUBSTITUTE(【多店舗用】記入シート3!AY121,"　","")," ",""),"ヴ","ウﾞ"),"・","")))</f>
        <v/>
      </c>
      <c r="AD121" s="764" t="str">
        <f>IF(【多店舗用】記入シート3!AZ121="","",【多店舗用】記入シート3!AZ121)</f>
        <v/>
      </c>
      <c r="AE121" s="764" t="str">
        <f>IF(【多店舗用】記入シート3!BA121="","",【多店舗用】記入シート3!BA121)</f>
        <v/>
      </c>
      <c r="AF121" s="764" t="str">
        <f>IF(B121="","",T(SUBSTITUTE(SUBSTITUTE(【多店舗用】記入シート3!BB121,"　","")," ",""))&amp;"　"&amp;T(SUBSTITUTE(SUBSTITUTE(【多店舗用】記入シート3!BC121,"　","")," ","")))</f>
        <v/>
      </c>
      <c r="AG121" s="764" t="str">
        <f>IF(B121="","",ASC(SUBSTITUTE(SUBSTITUTE(SUBSTITUTE(SUBSTITUTE(【多店舗用】記入シート3!BD121,"　","")," ",""),"ヴ","ウﾞ"),"・",""))&amp;" "&amp;ASC(SUBSTITUTE(SUBSTITUTE(SUBSTITUTE(SUBSTITUTE(【多店舗用】記入シート3!BE121,"　","")," ",""),"ヴ","ウﾞ"),"・","")))</f>
        <v/>
      </c>
      <c r="AH121" s="764" t="str">
        <f>IF(【多店舗用】記入シート3!BF121="","",【多店舗用】記入シート3!BF121)</f>
        <v/>
      </c>
      <c r="AI121" s="764" t="str">
        <f>IF(【多店舗用】記入シート3!BG121="","",【多店舗用】記入シート3!BG121)</f>
        <v/>
      </c>
      <c r="AJ121" s="764" t="str">
        <f>IF(【多店舗用】記入シート3!BH121="","",【多店舗用】記入シート3!BH121)</f>
        <v/>
      </c>
      <c r="AK121" s="764" t="str">
        <f>IF(【多店舗用】記入シート3!BI121="","",【多店舗用】記入シート3!BI121)</f>
        <v/>
      </c>
      <c r="AL121" s="764" t="str">
        <f>IF(【多店舗用】記入シート3!BJ121="","",【多店舗用】記入シート3!BJ121)</f>
        <v/>
      </c>
      <c r="AM121" s="768" t="str">
        <f>IF(【多店舗用】記入シート3!BK121="","",【多店舗用】記入シート3!BK121)</f>
        <v/>
      </c>
      <c r="AN121" s="768" t="str">
        <f>IF(【多店舗用】記入シート3!BL121="","",【多店舗用】記入シート3!BL121)</f>
        <v/>
      </c>
      <c r="AO121" s="764" t="str">
        <f>IF(【多店舗用】記入シート3!BM121="","",【多店舗用】記入シート3!BM121)</f>
        <v/>
      </c>
      <c r="AP121" s="768" t="str">
        <f>IF(【多店舗用】記入シート3!BN121="","",【多店舗用】記入シート3!BN121)</f>
        <v/>
      </c>
      <c r="AQ121" s="764" t="str">
        <f>IF(【多店舗用】記入シート3!BO121="","",【多店舗用】記入シート3!BO121)</f>
        <v/>
      </c>
      <c r="AR121" s="764" t="str">
        <f>IF(【多店舗用】記入シート3!BP121="","",【多店舗用】記入シート3!BP121)</f>
        <v/>
      </c>
    </row>
    <row r="122" spans="1:44" ht="15" customHeight="1">
      <c r="A122" s="764">
        <v>114</v>
      </c>
      <c r="B122" s="764" t="str">
        <f>IF(【多店舗用】記入シート3!B122="","",DBCS(【多店舗用】記入シート3!B122))</f>
        <v/>
      </c>
      <c r="C122" s="764" t="str">
        <f>IF(【多店舗用】記入シート3!C122="","",DBCS(【多店舗用】記入シート3!C122))</f>
        <v/>
      </c>
      <c r="D122" s="764" t="str">
        <f>IF(【多店舗用】記入シート3!D122="","",ASC(【多店舗用】記入シート3!D122))</f>
        <v/>
      </c>
      <c r="E122" s="765" t="str">
        <f>IF(【多店舗用】記入シート3!E122="","",【多店舗用】記入シート3!E122)</f>
        <v/>
      </c>
      <c r="F122" s="764" t="str">
        <f>IF(【多店舗用】記入シート3!F122="","",【多店舗用】記入シート3!F122)</f>
        <v/>
      </c>
      <c r="G122" s="765" t="str">
        <f>IF(【多店舗用】記入シート3!G122="","",【多店舗用】記入シート3!G122)</f>
        <v/>
      </c>
      <c r="H122" s="764" t="str">
        <f>IF(【多店舗用】記入シート3!H122="","",SUBSTITUTE(SUBSTITUTE(SUBSTITUTE(SUBSTITUTE(SUBSTITUTE(ASC(【多店舗用】記入シート3!H122),"～","-"),"－","-"),"―","-"),"　","")," ",""))</f>
        <v/>
      </c>
      <c r="I122" s="764" t="str">
        <f>IF(B122="","",MID(T(【多店舗用】記入シート3!I122),4,LEN(T(【多店舗用】記入シート3!I122))-3)&amp;"　"&amp;SUBSTITUTE(SUBSTITUTE(SUBSTITUTE(SUBSTITUTE(T(【多店舗用】記入シート3!J122),"　","")," ",""),"―","ー"),"－","‐")&amp;"　"&amp;SUBSTITUTE(SUBSTITUTE(SUBSTITUTE(SUBSTITUTE(T(【多店舗用】記入シート3!K122),"　","")," ",""),"―","ー"),"－","‐")&amp;"　"&amp;SUBSTITUTE(SUBSTITUTE(SUBSTITUTE(SUBSTITUTE(T(【多店舗用】記入シート3!L122),"　","")," ",""),"―","ー"),"－","‐")&amp;IF(【多店舗用】記入シート3!M122="","","　"&amp;SUBSTITUTE(SUBSTITUTE(SUBSTITUTE(SUBSTITUTE(T(【多店舗用】記入シート3!M122),"　","")," ",""),"―","ー"),"－","‐")))</f>
        <v/>
      </c>
      <c r="J122" s="764" t="str">
        <f>IF(B122="","",ASC(【多店舗用】記入シート3!N122)&amp;" "&amp;ASC(SUBSTITUTE(SUBSTITUTE(SUBSTITUTE(SUBSTITUTE(SUBSTITUTE(【多店舗用】記入シート3!O122,"　","")," ",""),"ヴ","ウﾞ"),"・",""),"－","‐"))&amp;" "&amp;ASC(SUBSTITUTE(SUBSTITUTE(SUBSTITUTE(SUBSTITUTE(SUBSTITUTE(【多店舗用】記入シート3!P122,"　","")," ",""),"ヴ","ウﾞ"),"・",""),"－","‐"))&amp;IF(【多店舗用】記入シート3!Q122="",""," "&amp;ASC(SUBSTITUTE(SUBSTITUTE(SUBSTITUTE(SUBSTITUTE(SUBSTITUTE(【多店舗用】記入シート3!Q122,"　","")," ",""),"ヴ","ウﾞ"),"・",""),"－","‐"))))</f>
        <v/>
      </c>
      <c r="K122" s="764" t="str">
        <f>IF(【多店舗用】記入シート3!R122="","",【多店舗用】記入シート3!R122)</f>
        <v/>
      </c>
      <c r="L122" s="764" t="str">
        <f>IF(【多店舗用】記入シート3!S122="","",SUBSTITUTE(SUBSTITUTE(SUBSTITUTE(SUBSTITUTE(SUBSTITUTE(ASC(【多店舗用】記入シート3!S122),"～","-"),"－","-"),"―","-"),"　","")," ",""))</f>
        <v/>
      </c>
      <c r="M122" s="764" t="str">
        <f>IF(【多店舗用】記入シート3!T122="","",ASC(【多店舗用】記入シート3!T122))</f>
        <v/>
      </c>
      <c r="N122" s="764" t="str">
        <f>IF(B122="","",RIGHT("00"&amp;【多店舗用】記入シート3!U122,2)&amp;【多店舗用】記入シート3!V122&amp;RIGHT("00"&amp;【多店舗用】記入シート3!W122,2)&amp;【多店舗用】記入シート3!X122&amp;RIGHT("00"&amp;【多店舗用】記入シート3!Y122,2)&amp;【多店舗用】記入シート3!Z122&amp;RIGHT("00"&amp;【多店舗用】記入シート3!AA122,2))</f>
        <v/>
      </c>
      <c r="O122" s="764" t="str">
        <f>IF(B122="","",IF(【多店舗用】記入シート3!AB122="●",【多店舗用】記入シート3!AB$8,"")&amp;IF(【多店舗用】記入シート3!AC122="●",【多店舗用】記入シート3!AC$8,"")&amp;IF(【多店舗用】記入シート3!AD122="●",【多店舗用】記入シート3!AD$8,"")&amp;IF(【多店舗用】記入シート3!AE122="●",【多店舗用】記入シート3!AE$8,"")&amp;IF(【多店舗用】記入シート3!AF122="●",【多店舗用】記入シート3!AF$8,"")&amp;IF(【多店舗用】記入シート3!AG122="●",【多店舗用】記入シート3!AG$8,"")&amp;IF(【多店舗用】記入シート3!AH122="●",【多店舗用】記入シート3!AH$8,"")&amp;IF(【多店舗用】記入シート3!AI122="●",【多店舗用】記入シート3!AI$8,""))</f>
        <v/>
      </c>
      <c r="P122" s="764" t="str">
        <f>IF(【多店舗用】記入シート3!AJ122="","",【多店舗用】記入シート3!AJ122)</f>
        <v/>
      </c>
      <c r="Q122" s="764" t="str">
        <f>IF(【多店舗用】記入シート3!AK122="","",【多店舗用】記入シート3!AK122)</f>
        <v/>
      </c>
      <c r="R122" s="766" t="str">
        <f>IF(【多店舗用】記入シート3!AL122="","",【多店舗用】記入シート3!AL122)</f>
        <v/>
      </c>
      <c r="S122" s="766" t="str">
        <f>IF(【多店舗用】記入シート3!AM122="","",【多店舗用】記入シート3!AM122)</f>
        <v/>
      </c>
      <c r="T122" s="766" t="str">
        <f>IF(【多店舗用】記入シート3!AN122="","",【多店舗用】記入シート3!AN122)</f>
        <v/>
      </c>
      <c r="U122" s="766" t="str">
        <f>IF(【多店舗用】記入シート3!AO122="","",【多店舗用】記入シート3!AO122)</f>
        <v/>
      </c>
      <c r="V122" s="764" t="str">
        <f>IF(【多店舗用】記入シート3!AP122="","",【多店舗用】記入シート3!AP122)</f>
        <v/>
      </c>
      <c r="W122" s="764" t="str">
        <f>IF(【多店舗用】記入シート3!AQ122="","",【多店舗用】記入シート3!AQ122)</f>
        <v/>
      </c>
      <c r="X122" s="764" t="str">
        <f>IF(【多店舗用】記入シート3!AR122="","",【多店舗用】記入シート3!AR122)</f>
        <v/>
      </c>
      <c r="Y122" s="764" t="str">
        <f>IF(【多店舗用】記入シート3!AS122="","",【多店舗用】記入シート3!AS122)</f>
        <v/>
      </c>
      <c r="Z122" s="767" t="str">
        <f>IF(【多店舗用】記入シート3!AT122="","",【多店舗用】記入シート3!AT122)</f>
        <v/>
      </c>
      <c r="AA122" s="767" t="str">
        <f>IF(【多店舗用】記入シート3!AU122="","",【多店舗用】記入シート3!AU122)</f>
        <v/>
      </c>
      <c r="AB122" s="764" t="str">
        <f>IF(B122="","",T(SUBSTITUTE(SUBSTITUTE(【多店舗用】記入シート3!AV122,"　","")," ",""))&amp;"　"&amp;T(SUBSTITUTE(SUBSTITUTE(【多店舗用】記入シート3!AW122,"　","")," ","")))</f>
        <v/>
      </c>
      <c r="AC122" s="764" t="str">
        <f>IF(B122="","",ASC(SUBSTITUTE(SUBSTITUTE(SUBSTITUTE(SUBSTITUTE(【多店舗用】記入シート3!AX122,"　","")," ",""),"ヴ","ウﾞ"),"・",""))&amp;" "&amp;ASC(SUBSTITUTE(SUBSTITUTE(SUBSTITUTE(SUBSTITUTE(【多店舗用】記入シート3!AY122,"　","")," ",""),"ヴ","ウﾞ"),"・","")))</f>
        <v/>
      </c>
      <c r="AD122" s="764" t="str">
        <f>IF(【多店舗用】記入シート3!AZ122="","",【多店舗用】記入シート3!AZ122)</f>
        <v/>
      </c>
      <c r="AE122" s="764" t="str">
        <f>IF(【多店舗用】記入シート3!BA122="","",【多店舗用】記入シート3!BA122)</f>
        <v/>
      </c>
      <c r="AF122" s="764" t="str">
        <f>IF(B122="","",T(SUBSTITUTE(SUBSTITUTE(【多店舗用】記入シート3!BB122,"　","")," ",""))&amp;"　"&amp;T(SUBSTITUTE(SUBSTITUTE(【多店舗用】記入シート3!BC122,"　","")," ","")))</f>
        <v/>
      </c>
      <c r="AG122" s="764" t="str">
        <f>IF(B122="","",ASC(SUBSTITUTE(SUBSTITUTE(SUBSTITUTE(SUBSTITUTE(【多店舗用】記入シート3!BD122,"　","")," ",""),"ヴ","ウﾞ"),"・",""))&amp;" "&amp;ASC(SUBSTITUTE(SUBSTITUTE(SUBSTITUTE(SUBSTITUTE(【多店舗用】記入シート3!BE122,"　","")," ",""),"ヴ","ウﾞ"),"・","")))</f>
        <v/>
      </c>
      <c r="AH122" s="764" t="str">
        <f>IF(【多店舗用】記入シート3!BF122="","",【多店舗用】記入シート3!BF122)</f>
        <v/>
      </c>
      <c r="AI122" s="764" t="str">
        <f>IF(【多店舗用】記入シート3!BG122="","",【多店舗用】記入シート3!BG122)</f>
        <v/>
      </c>
      <c r="AJ122" s="764" t="str">
        <f>IF(【多店舗用】記入シート3!BH122="","",【多店舗用】記入シート3!BH122)</f>
        <v/>
      </c>
      <c r="AK122" s="764" t="str">
        <f>IF(【多店舗用】記入シート3!BI122="","",【多店舗用】記入シート3!BI122)</f>
        <v/>
      </c>
      <c r="AL122" s="764" t="str">
        <f>IF(【多店舗用】記入シート3!BJ122="","",【多店舗用】記入シート3!BJ122)</f>
        <v/>
      </c>
      <c r="AM122" s="768" t="str">
        <f>IF(【多店舗用】記入シート3!BK122="","",【多店舗用】記入シート3!BK122)</f>
        <v/>
      </c>
      <c r="AN122" s="768" t="str">
        <f>IF(【多店舗用】記入シート3!BL122="","",【多店舗用】記入シート3!BL122)</f>
        <v/>
      </c>
      <c r="AO122" s="764" t="str">
        <f>IF(【多店舗用】記入シート3!BM122="","",【多店舗用】記入シート3!BM122)</f>
        <v/>
      </c>
      <c r="AP122" s="768" t="str">
        <f>IF(【多店舗用】記入シート3!BN122="","",【多店舗用】記入シート3!BN122)</f>
        <v/>
      </c>
      <c r="AQ122" s="764" t="str">
        <f>IF(【多店舗用】記入シート3!BO122="","",【多店舗用】記入シート3!BO122)</f>
        <v/>
      </c>
      <c r="AR122" s="764" t="str">
        <f>IF(【多店舗用】記入シート3!BP122="","",【多店舗用】記入シート3!BP122)</f>
        <v/>
      </c>
    </row>
    <row r="123" spans="1:44" ht="15" customHeight="1">
      <c r="A123" s="764">
        <v>115</v>
      </c>
      <c r="B123" s="764" t="str">
        <f>IF(【多店舗用】記入シート3!B123="","",DBCS(【多店舗用】記入シート3!B123))</f>
        <v/>
      </c>
      <c r="C123" s="764" t="str">
        <f>IF(【多店舗用】記入シート3!C123="","",DBCS(【多店舗用】記入シート3!C123))</f>
        <v/>
      </c>
      <c r="D123" s="764" t="str">
        <f>IF(【多店舗用】記入シート3!D123="","",ASC(【多店舗用】記入シート3!D123))</f>
        <v/>
      </c>
      <c r="E123" s="765" t="str">
        <f>IF(【多店舗用】記入シート3!E123="","",【多店舗用】記入シート3!E123)</f>
        <v/>
      </c>
      <c r="F123" s="764" t="str">
        <f>IF(【多店舗用】記入シート3!F123="","",【多店舗用】記入シート3!F123)</f>
        <v/>
      </c>
      <c r="G123" s="765" t="str">
        <f>IF(【多店舗用】記入シート3!G123="","",【多店舗用】記入シート3!G123)</f>
        <v/>
      </c>
      <c r="H123" s="764" t="str">
        <f>IF(【多店舗用】記入シート3!H123="","",SUBSTITUTE(SUBSTITUTE(SUBSTITUTE(SUBSTITUTE(SUBSTITUTE(ASC(【多店舗用】記入シート3!H123),"～","-"),"－","-"),"―","-"),"　","")," ",""))</f>
        <v/>
      </c>
      <c r="I123" s="764" t="str">
        <f>IF(B123="","",MID(T(【多店舗用】記入シート3!I123),4,LEN(T(【多店舗用】記入シート3!I123))-3)&amp;"　"&amp;SUBSTITUTE(SUBSTITUTE(SUBSTITUTE(SUBSTITUTE(T(【多店舗用】記入シート3!J123),"　","")," ",""),"―","ー"),"－","‐")&amp;"　"&amp;SUBSTITUTE(SUBSTITUTE(SUBSTITUTE(SUBSTITUTE(T(【多店舗用】記入シート3!K123),"　","")," ",""),"―","ー"),"－","‐")&amp;"　"&amp;SUBSTITUTE(SUBSTITUTE(SUBSTITUTE(SUBSTITUTE(T(【多店舗用】記入シート3!L123),"　","")," ",""),"―","ー"),"－","‐")&amp;IF(【多店舗用】記入シート3!M123="","","　"&amp;SUBSTITUTE(SUBSTITUTE(SUBSTITUTE(SUBSTITUTE(T(【多店舗用】記入シート3!M123),"　","")," ",""),"―","ー"),"－","‐")))</f>
        <v/>
      </c>
      <c r="J123" s="764" t="str">
        <f>IF(B123="","",ASC(【多店舗用】記入シート3!N123)&amp;" "&amp;ASC(SUBSTITUTE(SUBSTITUTE(SUBSTITUTE(SUBSTITUTE(SUBSTITUTE(【多店舗用】記入シート3!O123,"　","")," ",""),"ヴ","ウﾞ"),"・",""),"－","‐"))&amp;" "&amp;ASC(SUBSTITUTE(SUBSTITUTE(SUBSTITUTE(SUBSTITUTE(SUBSTITUTE(【多店舗用】記入シート3!P123,"　","")," ",""),"ヴ","ウﾞ"),"・",""),"－","‐"))&amp;IF(【多店舗用】記入シート3!Q123="",""," "&amp;ASC(SUBSTITUTE(SUBSTITUTE(SUBSTITUTE(SUBSTITUTE(SUBSTITUTE(【多店舗用】記入シート3!Q123,"　","")," ",""),"ヴ","ウﾞ"),"・",""),"－","‐"))))</f>
        <v/>
      </c>
      <c r="K123" s="764" t="str">
        <f>IF(【多店舗用】記入シート3!R123="","",【多店舗用】記入シート3!R123)</f>
        <v/>
      </c>
      <c r="L123" s="764" t="str">
        <f>IF(【多店舗用】記入シート3!S123="","",SUBSTITUTE(SUBSTITUTE(SUBSTITUTE(SUBSTITUTE(SUBSTITUTE(ASC(【多店舗用】記入シート3!S123),"～","-"),"－","-"),"―","-"),"　","")," ",""))</f>
        <v/>
      </c>
      <c r="M123" s="764" t="str">
        <f>IF(【多店舗用】記入シート3!T123="","",ASC(【多店舗用】記入シート3!T123))</f>
        <v/>
      </c>
      <c r="N123" s="764" t="str">
        <f>IF(B123="","",RIGHT("00"&amp;【多店舗用】記入シート3!U123,2)&amp;【多店舗用】記入シート3!V123&amp;RIGHT("00"&amp;【多店舗用】記入シート3!W123,2)&amp;【多店舗用】記入シート3!X123&amp;RIGHT("00"&amp;【多店舗用】記入シート3!Y123,2)&amp;【多店舗用】記入シート3!Z123&amp;RIGHT("00"&amp;【多店舗用】記入シート3!AA123,2))</f>
        <v/>
      </c>
      <c r="O123" s="764" t="str">
        <f>IF(B123="","",IF(【多店舗用】記入シート3!AB123="●",【多店舗用】記入シート3!AB$8,"")&amp;IF(【多店舗用】記入シート3!AC123="●",【多店舗用】記入シート3!AC$8,"")&amp;IF(【多店舗用】記入シート3!AD123="●",【多店舗用】記入シート3!AD$8,"")&amp;IF(【多店舗用】記入シート3!AE123="●",【多店舗用】記入シート3!AE$8,"")&amp;IF(【多店舗用】記入シート3!AF123="●",【多店舗用】記入シート3!AF$8,"")&amp;IF(【多店舗用】記入シート3!AG123="●",【多店舗用】記入シート3!AG$8,"")&amp;IF(【多店舗用】記入シート3!AH123="●",【多店舗用】記入シート3!AH$8,"")&amp;IF(【多店舗用】記入シート3!AI123="●",【多店舗用】記入シート3!AI$8,""))</f>
        <v/>
      </c>
      <c r="P123" s="764" t="str">
        <f>IF(【多店舗用】記入シート3!AJ123="","",【多店舗用】記入シート3!AJ123)</f>
        <v/>
      </c>
      <c r="Q123" s="764" t="str">
        <f>IF(【多店舗用】記入シート3!AK123="","",【多店舗用】記入シート3!AK123)</f>
        <v/>
      </c>
      <c r="R123" s="766" t="str">
        <f>IF(【多店舗用】記入シート3!AL123="","",【多店舗用】記入シート3!AL123)</f>
        <v/>
      </c>
      <c r="S123" s="766" t="str">
        <f>IF(【多店舗用】記入シート3!AM123="","",【多店舗用】記入シート3!AM123)</f>
        <v/>
      </c>
      <c r="T123" s="766" t="str">
        <f>IF(【多店舗用】記入シート3!AN123="","",【多店舗用】記入シート3!AN123)</f>
        <v/>
      </c>
      <c r="U123" s="766" t="str">
        <f>IF(【多店舗用】記入シート3!AO123="","",【多店舗用】記入シート3!AO123)</f>
        <v/>
      </c>
      <c r="V123" s="764" t="str">
        <f>IF(【多店舗用】記入シート3!AP123="","",【多店舗用】記入シート3!AP123)</f>
        <v/>
      </c>
      <c r="W123" s="764" t="str">
        <f>IF(【多店舗用】記入シート3!AQ123="","",【多店舗用】記入シート3!AQ123)</f>
        <v/>
      </c>
      <c r="X123" s="764" t="str">
        <f>IF(【多店舗用】記入シート3!AR123="","",【多店舗用】記入シート3!AR123)</f>
        <v/>
      </c>
      <c r="Y123" s="764" t="str">
        <f>IF(【多店舗用】記入シート3!AS123="","",【多店舗用】記入シート3!AS123)</f>
        <v/>
      </c>
      <c r="Z123" s="767" t="str">
        <f>IF(【多店舗用】記入シート3!AT123="","",【多店舗用】記入シート3!AT123)</f>
        <v/>
      </c>
      <c r="AA123" s="767" t="str">
        <f>IF(【多店舗用】記入シート3!AU123="","",【多店舗用】記入シート3!AU123)</f>
        <v/>
      </c>
      <c r="AB123" s="764" t="str">
        <f>IF(B123="","",T(SUBSTITUTE(SUBSTITUTE(【多店舗用】記入シート3!AV123,"　","")," ",""))&amp;"　"&amp;T(SUBSTITUTE(SUBSTITUTE(【多店舗用】記入シート3!AW123,"　","")," ","")))</f>
        <v/>
      </c>
      <c r="AC123" s="764" t="str">
        <f>IF(B123="","",ASC(SUBSTITUTE(SUBSTITUTE(SUBSTITUTE(SUBSTITUTE(【多店舗用】記入シート3!AX123,"　","")," ",""),"ヴ","ウﾞ"),"・",""))&amp;" "&amp;ASC(SUBSTITUTE(SUBSTITUTE(SUBSTITUTE(SUBSTITUTE(【多店舗用】記入シート3!AY123,"　","")," ",""),"ヴ","ウﾞ"),"・","")))</f>
        <v/>
      </c>
      <c r="AD123" s="764" t="str">
        <f>IF(【多店舗用】記入シート3!AZ123="","",【多店舗用】記入シート3!AZ123)</f>
        <v/>
      </c>
      <c r="AE123" s="764" t="str">
        <f>IF(【多店舗用】記入シート3!BA123="","",【多店舗用】記入シート3!BA123)</f>
        <v/>
      </c>
      <c r="AF123" s="764" t="str">
        <f>IF(B123="","",T(SUBSTITUTE(SUBSTITUTE(【多店舗用】記入シート3!BB123,"　","")," ",""))&amp;"　"&amp;T(SUBSTITUTE(SUBSTITUTE(【多店舗用】記入シート3!BC123,"　","")," ","")))</f>
        <v/>
      </c>
      <c r="AG123" s="764" t="str">
        <f>IF(B123="","",ASC(SUBSTITUTE(SUBSTITUTE(SUBSTITUTE(SUBSTITUTE(【多店舗用】記入シート3!BD123,"　","")," ",""),"ヴ","ウﾞ"),"・",""))&amp;" "&amp;ASC(SUBSTITUTE(SUBSTITUTE(SUBSTITUTE(SUBSTITUTE(【多店舗用】記入シート3!BE123,"　","")," ",""),"ヴ","ウﾞ"),"・","")))</f>
        <v/>
      </c>
      <c r="AH123" s="764" t="str">
        <f>IF(【多店舗用】記入シート3!BF123="","",【多店舗用】記入シート3!BF123)</f>
        <v/>
      </c>
      <c r="AI123" s="764" t="str">
        <f>IF(【多店舗用】記入シート3!BG123="","",【多店舗用】記入シート3!BG123)</f>
        <v/>
      </c>
      <c r="AJ123" s="764" t="str">
        <f>IF(【多店舗用】記入シート3!BH123="","",【多店舗用】記入シート3!BH123)</f>
        <v/>
      </c>
      <c r="AK123" s="764" t="str">
        <f>IF(【多店舗用】記入シート3!BI123="","",【多店舗用】記入シート3!BI123)</f>
        <v/>
      </c>
      <c r="AL123" s="764" t="str">
        <f>IF(【多店舗用】記入シート3!BJ123="","",【多店舗用】記入シート3!BJ123)</f>
        <v/>
      </c>
      <c r="AM123" s="768" t="str">
        <f>IF(【多店舗用】記入シート3!BK123="","",【多店舗用】記入シート3!BK123)</f>
        <v/>
      </c>
      <c r="AN123" s="768" t="str">
        <f>IF(【多店舗用】記入シート3!BL123="","",【多店舗用】記入シート3!BL123)</f>
        <v/>
      </c>
      <c r="AO123" s="764" t="str">
        <f>IF(【多店舗用】記入シート3!BM123="","",【多店舗用】記入シート3!BM123)</f>
        <v/>
      </c>
      <c r="AP123" s="768" t="str">
        <f>IF(【多店舗用】記入シート3!BN123="","",【多店舗用】記入シート3!BN123)</f>
        <v/>
      </c>
      <c r="AQ123" s="764" t="str">
        <f>IF(【多店舗用】記入シート3!BO123="","",【多店舗用】記入シート3!BO123)</f>
        <v/>
      </c>
      <c r="AR123" s="764" t="str">
        <f>IF(【多店舗用】記入シート3!BP123="","",【多店舗用】記入シート3!BP123)</f>
        <v/>
      </c>
    </row>
    <row r="124" spans="1:44" ht="15" customHeight="1">
      <c r="A124" s="764">
        <v>116</v>
      </c>
      <c r="B124" s="764" t="str">
        <f>IF(【多店舗用】記入シート3!B124="","",DBCS(【多店舗用】記入シート3!B124))</f>
        <v/>
      </c>
      <c r="C124" s="764" t="str">
        <f>IF(【多店舗用】記入シート3!C124="","",DBCS(【多店舗用】記入シート3!C124))</f>
        <v/>
      </c>
      <c r="D124" s="764" t="str">
        <f>IF(【多店舗用】記入シート3!D124="","",ASC(【多店舗用】記入シート3!D124))</f>
        <v/>
      </c>
      <c r="E124" s="765" t="str">
        <f>IF(【多店舗用】記入シート3!E124="","",【多店舗用】記入シート3!E124)</f>
        <v/>
      </c>
      <c r="F124" s="764" t="str">
        <f>IF(【多店舗用】記入シート3!F124="","",【多店舗用】記入シート3!F124)</f>
        <v/>
      </c>
      <c r="G124" s="765" t="str">
        <f>IF(【多店舗用】記入シート3!G124="","",【多店舗用】記入シート3!G124)</f>
        <v/>
      </c>
      <c r="H124" s="764" t="str">
        <f>IF(【多店舗用】記入シート3!H124="","",SUBSTITUTE(SUBSTITUTE(SUBSTITUTE(SUBSTITUTE(SUBSTITUTE(ASC(【多店舗用】記入シート3!H124),"～","-"),"－","-"),"―","-"),"　","")," ",""))</f>
        <v/>
      </c>
      <c r="I124" s="764" t="str">
        <f>IF(B124="","",MID(T(【多店舗用】記入シート3!I124),4,LEN(T(【多店舗用】記入シート3!I124))-3)&amp;"　"&amp;SUBSTITUTE(SUBSTITUTE(SUBSTITUTE(SUBSTITUTE(T(【多店舗用】記入シート3!J124),"　","")," ",""),"―","ー"),"－","‐")&amp;"　"&amp;SUBSTITUTE(SUBSTITUTE(SUBSTITUTE(SUBSTITUTE(T(【多店舗用】記入シート3!K124),"　","")," ",""),"―","ー"),"－","‐")&amp;"　"&amp;SUBSTITUTE(SUBSTITUTE(SUBSTITUTE(SUBSTITUTE(T(【多店舗用】記入シート3!L124),"　","")," ",""),"―","ー"),"－","‐")&amp;IF(【多店舗用】記入シート3!M124="","","　"&amp;SUBSTITUTE(SUBSTITUTE(SUBSTITUTE(SUBSTITUTE(T(【多店舗用】記入シート3!M124),"　","")," ",""),"―","ー"),"－","‐")))</f>
        <v/>
      </c>
      <c r="J124" s="764" t="str">
        <f>IF(B124="","",ASC(【多店舗用】記入シート3!N124)&amp;" "&amp;ASC(SUBSTITUTE(SUBSTITUTE(SUBSTITUTE(SUBSTITUTE(SUBSTITUTE(【多店舗用】記入シート3!O124,"　","")," ",""),"ヴ","ウﾞ"),"・",""),"－","‐"))&amp;" "&amp;ASC(SUBSTITUTE(SUBSTITUTE(SUBSTITUTE(SUBSTITUTE(SUBSTITUTE(【多店舗用】記入シート3!P124,"　","")," ",""),"ヴ","ウﾞ"),"・",""),"－","‐"))&amp;IF(【多店舗用】記入シート3!Q124="",""," "&amp;ASC(SUBSTITUTE(SUBSTITUTE(SUBSTITUTE(SUBSTITUTE(SUBSTITUTE(【多店舗用】記入シート3!Q124,"　","")," ",""),"ヴ","ウﾞ"),"・",""),"－","‐"))))</f>
        <v/>
      </c>
      <c r="K124" s="764" t="str">
        <f>IF(【多店舗用】記入シート3!R124="","",【多店舗用】記入シート3!R124)</f>
        <v/>
      </c>
      <c r="L124" s="764" t="str">
        <f>IF(【多店舗用】記入シート3!S124="","",SUBSTITUTE(SUBSTITUTE(SUBSTITUTE(SUBSTITUTE(SUBSTITUTE(ASC(【多店舗用】記入シート3!S124),"～","-"),"－","-"),"―","-"),"　","")," ",""))</f>
        <v/>
      </c>
      <c r="M124" s="764" t="str">
        <f>IF(【多店舗用】記入シート3!T124="","",ASC(【多店舗用】記入シート3!T124))</f>
        <v/>
      </c>
      <c r="N124" s="764" t="str">
        <f>IF(B124="","",RIGHT("00"&amp;【多店舗用】記入シート3!U124,2)&amp;【多店舗用】記入シート3!V124&amp;RIGHT("00"&amp;【多店舗用】記入シート3!W124,2)&amp;【多店舗用】記入シート3!X124&amp;RIGHT("00"&amp;【多店舗用】記入シート3!Y124,2)&amp;【多店舗用】記入シート3!Z124&amp;RIGHT("00"&amp;【多店舗用】記入シート3!AA124,2))</f>
        <v/>
      </c>
      <c r="O124" s="764" t="str">
        <f>IF(B124="","",IF(【多店舗用】記入シート3!AB124="●",【多店舗用】記入シート3!AB$8,"")&amp;IF(【多店舗用】記入シート3!AC124="●",【多店舗用】記入シート3!AC$8,"")&amp;IF(【多店舗用】記入シート3!AD124="●",【多店舗用】記入シート3!AD$8,"")&amp;IF(【多店舗用】記入シート3!AE124="●",【多店舗用】記入シート3!AE$8,"")&amp;IF(【多店舗用】記入シート3!AF124="●",【多店舗用】記入シート3!AF$8,"")&amp;IF(【多店舗用】記入シート3!AG124="●",【多店舗用】記入シート3!AG$8,"")&amp;IF(【多店舗用】記入シート3!AH124="●",【多店舗用】記入シート3!AH$8,"")&amp;IF(【多店舗用】記入シート3!AI124="●",【多店舗用】記入シート3!AI$8,""))</f>
        <v/>
      </c>
      <c r="P124" s="764" t="str">
        <f>IF(【多店舗用】記入シート3!AJ124="","",【多店舗用】記入シート3!AJ124)</f>
        <v/>
      </c>
      <c r="Q124" s="764" t="str">
        <f>IF(【多店舗用】記入シート3!AK124="","",【多店舗用】記入シート3!AK124)</f>
        <v/>
      </c>
      <c r="R124" s="766" t="str">
        <f>IF(【多店舗用】記入シート3!AL124="","",【多店舗用】記入シート3!AL124)</f>
        <v/>
      </c>
      <c r="S124" s="766" t="str">
        <f>IF(【多店舗用】記入シート3!AM124="","",【多店舗用】記入シート3!AM124)</f>
        <v/>
      </c>
      <c r="T124" s="766" t="str">
        <f>IF(【多店舗用】記入シート3!AN124="","",【多店舗用】記入シート3!AN124)</f>
        <v/>
      </c>
      <c r="U124" s="766" t="str">
        <f>IF(【多店舗用】記入シート3!AO124="","",【多店舗用】記入シート3!AO124)</f>
        <v/>
      </c>
      <c r="V124" s="764" t="str">
        <f>IF(【多店舗用】記入シート3!AP124="","",【多店舗用】記入シート3!AP124)</f>
        <v/>
      </c>
      <c r="W124" s="764" t="str">
        <f>IF(【多店舗用】記入シート3!AQ124="","",【多店舗用】記入シート3!AQ124)</f>
        <v/>
      </c>
      <c r="X124" s="764" t="str">
        <f>IF(【多店舗用】記入シート3!AR124="","",【多店舗用】記入シート3!AR124)</f>
        <v/>
      </c>
      <c r="Y124" s="764" t="str">
        <f>IF(【多店舗用】記入シート3!AS124="","",【多店舗用】記入シート3!AS124)</f>
        <v/>
      </c>
      <c r="Z124" s="767" t="str">
        <f>IF(【多店舗用】記入シート3!AT124="","",【多店舗用】記入シート3!AT124)</f>
        <v/>
      </c>
      <c r="AA124" s="767" t="str">
        <f>IF(【多店舗用】記入シート3!AU124="","",【多店舗用】記入シート3!AU124)</f>
        <v/>
      </c>
      <c r="AB124" s="764" t="str">
        <f>IF(B124="","",T(SUBSTITUTE(SUBSTITUTE(【多店舗用】記入シート3!AV124,"　","")," ",""))&amp;"　"&amp;T(SUBSTITUTE(SUBSTITUTE(【多店舗用】記入シート3!AW124,"　","")," ","")))</f>
        <v/>
      </c>
      <c r="AC124" s="764" t="str">
        <f>IF(B124="","",ASC(SUBSTITUTE(SUBSTITUTE(SUBSTITUTE(SUBSTITUTE(【多店舗用】記入シート3!AX124,"　","")," ",""),"ヴ","ウﾞ"),"・",""))&amp;" "&amp;ASC(SUBSTITUTE(SUBSTITUTE(SUBSTITUTE(SUBSTITUTE(【多店舗用】記入シート3!AY124,"　","")," ",""),"ヴ","ウﾞ"),"・","")))</f>
        <v/>
      </c>
      <c r="AD124" s="764" t="str">
        <f>IF(【多店舗用】記入シート3!AZ124="","",【多店舗用】記入シート3!AZ124)</f>
        <v/>
      </c>
      <c r="AE124" s="764" t="str">
        <f>IF(【多店舗用】記入シート3!BA124="","",【多店舗用】記入シート3!BA124)</f>
        <v/>
      </c>
      <c r="AF124" s="764" t="str">
        <f>IF(B124="","",T(SUBSTITUTE(SUBSTITUTE(【多店舗用】記入シート3!BB124,"　","")," ",""))&amp;"　"&amp;T(SUBSTITUTE(SUBSTITUTE(【多店舗用】記入シート3!BC124,"　","")," ","")))</f>
        <v/>
      </c>
      <c r="AG124" s="764" t="str">
        <f>IF(B124="","",ASC(SUBSTITUTE(SUBSTITUTE(SUBSTITUTE(SUBSTITUTE(【多店舗用】記入シート3!BD124,"　","")," ",""),"ヴ","ウﾞ"),"・",""))&amp;" "&amp;ASC(SUBSTITUTE(SUBSTITUTE(SUBSTITUTE(SUBSTITUTE(【多店舗用】記入シート3!BE124,"　","")," ",""),"ヴ","ウﾞ"),"・","")))</f>
        <v/>
      </c>
      <c r="AH124" s="764" t="str">
        <f>IF(【多店舗用】記入シート3!BF124="","",【多店舗用】記入シート3!BF124)</f>
        <v/>
      </c>
      <c r="AI124" s="764" t="str">
        <f>IF(【多店舗用】記入シート3!BG124="","",【多店舗用】記入シート3!BG124)</f>
        <v/>
      </c>
      <c r="AJ124" s="764" t="str">
        <f>IF(【多店舗用】記入シート3!BH124="","",【多店舗用】記入シート3!BH124)</f>
        <v/>
      </c>
      <c r="AK124" s="764" t="str">
        <f>IF(【多店舗用】記入シート3!BI124="","",【多店舗用】記入シート3!BI124)</f>
        <v/>
      </c>
      <c r="AL124" s="764" t="str">
        <f>IF(【多店舗用】記入シート3!BJ124="","",【多店舗用】記入シート3!BJ124)</f>
        <v/>
      </c>
      <c r="AM124" s="768" t="str">
        <f>IF(【多店舗用】記入シート3!BK124="","",【多店舗用】記入シート3!BK124)</f>
        <v/>
      </c>
      <c r="AN124" s="768" t="str">
        <f>IF(【多店舗用】記入シート3!BL124="","",【多店舗用】記入シート3!BL124)</f>
        <v/>
      </c>
      <c r="AO124" s="764" t="str">
        <f>IF(【多店舗用】記入シート3!BM124="","",【多店舗用】記入シート3!BM124)</f>
        <v/>
      </c>
      <c r="AP124" s="768" t="str">
        <f>IF(【多店舗用】記入シート3!BN124="","",【多店舗用】記入シート3!BN124)</f>
        <v/>
      </c>
      <c r="AQ124" s="764" t="str">
        <f>IF(【多店舗用】記入シート3!BO124="","",【多店舗用】記入シート3!BO124)</f>
        <v/>
      </c>
      <c r="AR124" s="764" t="str">
        <f>IF(【多店舗用】記入シート3!BP124="","",【多店舗用】記入シート3!BP124)</f>
        <v/>
      </c>
    </row>
    <row r="125" spans="1:44" ht="15" customHeight="1">
      <c r="A125" s="764">
        <v>117</v>
      </c>
      <c r="B125" s="764" t="str">
        <f>IF(【多店舗用】記入シート3!B125="","",DBCS(【多店舗用】記入シート3!B125))</f>
        <v/>
      </c>
      <c r="C125" s="764" t="str">
        <f>IF(【多店舗用】記入シート3!C125="","",DBCS(【多店舗用】記入シート3!C125))</f>
        <v/>
      </c>
      <c r="D125" s="764" t="str">
        <f>IF(【多店舗用】記入シート3!D125="","",ASC(【多店舗用】記入シート3!D125))</f>
        <v/>
      </c>
      <c r="E125" s="765" t="str">
        <f>IF(【多店舗用】記入シート3!E125="","",【多店舗用】記入シート3!E125)</f>
        <v/>
      </c>
      <c r="F125" s="764" t="str">
        <f>IF(【多店舗用】記入シート3!F125="","",【多店舗用】記入シート3!F125)</f>
        <v/>
      </c>
      <c r="G125" s="765" t="str">
        <f>IF(【多店舗用】記入シート3!G125="","",【多店舗用】記入シート3!G125)</f>
        <v/>
      </c>
      <c r="H125" s="764" t="str">
        <f>IF(【多店舗用】記入シート3!H125="","",SUBSTITUTE(SUBSTITUTE(SUBSTITUTE(SUBSTITUTE(SUBSTITUTE(ASC(【多店舗用】記入シート3!H125),"～","-"),"－","-"),"―","-"),"　","")," ",""))</f>
        <v/>
      </c>
      <c r="I125" s="764" t="str">
        <f>IF(B125="","",MID(T(【多店舗用】記入シート3!I125),4,LEN(T(【多店舗用】記入シート3!I125))-3)&amp;"　"&amp;SUBSTITUTE(SUBSTITUTE(SUBSTITUTE(SUBSTITUTE(T(【多店舗用】記入シート3!J125),"　","")," ",""),"―","ー"),"－","‐")&amp;"　"&amp;SUBSTITUTE(SUBSTITUTE(SUBSTITUTE(SUBSTITUTE(T(【多店舗用】記入シート3!K125),"　","")," ",""),"―","ー"),"－","‐")&amp;"　"&amp;SUBSTITUTE(SUBSTITUTE(SUBSTITUTE(SUBSTITUTE(T(【多店舗用】記入シート3!L125),"　","")," ",""),"―","ー"),"－","‐")&amp;IF(【多店舗用】記入シート3!M125="","","　"&amp;SUBSTITUTE(SUBSTITUTE(SUBSTITUTE(SUBSTITUTE(T(【多店舗用】記入シート3!M125),"　","")," ",""),"―","ー"),"－","‐")))</f>
        <v/>
      </c>
      <c r="J125" s="764" t="str">
        <f>IF(B125="","",ASC(【多店舗用】記入シート3!N125)&amp;" "&amp;ASC(SUBSTITUTE(SUBSTITUTE(SUBSTITUTE(SUBSTITUTE(SUBSTITUTE(【多店舗用】記入シート3!O125,"　","")," ",""),"ヴ","ウﾞ"),"・",""),"－","‐"))&amp;" "&amp;ASC(SUBSTITUTE(SUBSTITUTE(SUBSTITUTE(SUBSTITUTE(SUBSTITUTE(【多店舗用】記入シート3!P125,"　","")," ",""),"ヴ","ウﾞ"),"・",""),"－","‐"))&amp;IF(【多店舗用】記入シート3!Q125="",""," "&amp;ASC(SUBSTITUTE(SUBSTITUTE(SUBSTITUTE(SUBSTITUTE(SUBSTITUTE(【多店舗用】記入シート3!Q125,"　","")," ",""),"ヴ","ウﾞ"),"・",""),"－","‐"))))</f>
        <v/>
      </c>
      <c r="K125" s="764" t="str">
        <f>IF(【多店舗用】記入シート3!R125="","",【多店舗用】記入シート3!R125)</f>
        <v/>
      </c>
      <c r="L125" s="764" t="str">
        <f>IF(【多店舗用】記入シート3!S125="","",SUBSTITUTE(SUBSTITUTE(SUBSTITUTE(SUBSTITUTE(SUBSTITUTE(ASC(【多店舗用】記入シート3!S125),"～","-"),"－","-"),"―","-"),"　","")," ",""))</f>
        <v/>
      </c>
      <c r="M125" s="764" t="str">
        <f>IF(【多店舗用】記入シート3!T125="","",ASC(【多店舗用】記入シート3!T125))</f>
        <v/>
      </c>
      <c r="N125" s="764" t="str">
        <f>IF(B125="","",RIGHT("00"&amp;【多店舗用】記入シート3!U125,2)&amp;【多店舗用】記入シート3!V125&amp;RIGHT("00"&amp;【多店舗用】記入シート3!W125,2)&amp;【多店舗用】記入シート3!X125&amp;RIGHT("00"&amp;【多店舗用】記入シート3!Y125,2)&amp;【多店舗用】記入シート3!Z125&amp;RIGHT("00"&amp;【多店舗用】記入シート3!AA125,2))</f>
        <v/>
      </c>
      <c r="O125" s="764" t="str">
        <f>IF(B125="","",IF(【多店舗用】記入シート3!AB125="●",【多店舗用】記入シート3!AB$8,"")&amp;IF(【多店舗用】記入シート3!AC125="●",【多店舗用】記入シート3!AC$8,"")&amp;IF(【多店舗用】記入シート3!AD125="●",【多店舗用】記入シート3!AD$8,"")&amp;IF(【多店舗用】記入シート3!AE125="●",【多店舗用】記入シート3!AE$8,"")&amp;IF(【多店舗用】記入シート3!AF125="●",【多店舗用】記入シート3!AF$8,"")&amp;IF(【多店舗用】記入シート3!AG125="●",【多店舗用】記入シート3!AG$8,"")&amp;IF(【多店舗用】記入シート3!AH125="●",【多店舗用】記入シート3!AH$8,"")&amp;IF(【多店舗用】記入シート3!AI125="●",【多店舗用】記入シート3!AI$8,""))</f>
        <v/>
      </c>
      <c r="P125" s="764" t="str">
        <f>IF(【多店舗用】記入シート3!AJ125="","",【多店舗用】記入シート3!AJ125)</f>
        <v/>
      </c>
      <c r="Q125" s="764" t="str">
        <f>IF(【多店舗用】記入シート3!AK125="","",【多店舗用】記入シート3!AK125)</f>
        <v/>
      </c>
      <c r="R125" s="766" t="str">
        <f>IF(【多店舗用】記入シート3!AL125="","",【多店舗用】記入シート3!AL125)</f>
        <v/>
      </c>
      <c r="S125" s="766" t="str">
        <f>IF(【多店舗用】記入シート3!AM125="","",【多店舗用】記入シート3!AM125)</f>
        <v/>
      </c>
      <c r="T125" s="766" t="str">
        <f>IF(【多店舗用】記入シート3!AN125="","",【多店舗用】記入シート3!AN125)</f>
        <v/>
      </c>
      <c r="U125" s="766" t="str">
        <f>IF(【多店舗用】記入シート3!AO125="","",【多店舗用】記入シート3!AO125)</f>
        <v/>
      </c>
      <c r="V125" s="764" t="str">
        <f>IF(【多店舗用】記入シート3!AP125="","",【多店舗用】記入シート3!AP125)</f>
        <v/>
      </c>
      <c r="W125" s="764" t="str">
        <f>IF(【多店舗用】記入シート3!AQ125="","",【多店舗用】記入シート3!AQ125)</f>
        <v/>
      </c>
      <c r="X125" s="764" t="str">
        <f>IF(【多店舗用】記入シート3!AR125="","",【多店舗用】記入シート3!AR125)</f>
        <v/>
      </c>
      <c r="Y125" s="764" t="str">
        <f>IF(【多店舗用】記入シート3!AS125="","",【多店舗用】記入シート3!AS125)</f>
        <v/>
      </c>
      <c r="Z125" s="767" t="str">
        <f>IF(【多店舗用】記入シート3!AT125="","",【多店舗用】記入シート3!AT125)</f>
        <v/>
      </c>
      <c r="AA125" s="767" t="str">
        <f>IF(【多店舗用】記入シート3!AU125="","",【多店舗用】記入シート3!AU125)</f>
        <v/>
      </c>
      <c r="AB125" s="764" t="str">
        <f>IF(B125="","",T(SUBSTITUTE(SUBSTITUTE(【多店舗用】記入シート3!AV125,"　","")," ",""))&amp;"　"&amp;T(SUBSTITUTE(SUBSTITUTE(【多店舗用】記入シート3!AW125,"　","")," ","")))</f>
        <v/>
      </c>
      <c r="AC125" s="764" t="str">
        <f>IF(B125="","",ASC(SUBSTITUTE(SUBSTITUTE(SUBSTITUTE(SUBSTITUTE(【多店舗用】記入シート3!AX125,"　","")," ",""),"ヴ","ウﾞ"),"・",""))&amp;" "&amp;ASC(SUBSTITUTE(SUBSTITUTE(SUBSTITUTE(SUBSTITUTE(【多店舗用】記入シート3!AY125,"　","")," ",""),"ヴ","ウﾞ"),"・","")))</f>
        <v/>
      </c>
      <c r="AD125" s="764" t="str">
        <f>IF(【多店舗用】記入シート3!AZ125="","",【多店舗用】記入シート3!AZ125)</f>
        <v/>
      </c>
      <c r="AE125" s="764" t="str">
        <f>IF(【多店舗用】記入シート3!BA125="","",【多店舗用】記入シート3!BA125)</f>
        <v/>
      </c>
      <c r="AF125" s="764" t="str">
        <f>IF(B125="","",T(SUBSTITUTE(SUBSTITUTE(【多店舗用】記入シート3!BB125,"　","")," ",""))&amp;"　"&amp;T(SUBSTITUTE(SUBSTITUTE(【多店舗用】記入シート3!BC125,"　","")," ","")))</f>
        <v/>
      </c>
      <c r="AG125" s="764" t="str">
        <f>IF(B125="","",ASC(SUBSTITUTE(SUBSTITUTE(SUBSTITUTE(SUBSTITUTE(【多店舗用】記入シート3!BD125,"　","")," ",""),"ヴ","ウﾞ"),"・",""))&amp;" "&amp;ASC(SUBSTITUTE(SUBSTITUTE(SUBSTITUTE(SUBSTITUTE(【多店舗用】記入シート3!BE125,"　","")," ",""),"ヴ","ウﾞ"),"・","")))</f>
        <v/>
      </c>
      <c r="AH125" s="764" t="str">
        <f>IF(【多店舗用】記入シート3!BF125="","",【多店舗用】記入シート3!BF125)</f>
        <v/>
      </c>
      <c r="AI125" s="764" t="str">
        <f>IF(【多店舗用】記入シート3!BG125="","",【多店舗用】記入シート3!BG125)</f>
        <v/>
      </c>
      <c r="AJ125" s="764" t="str">
        <f>IF(【多店舗用】記入シート3!BH125="","",【多店舗用】記入シート3!BH125)</f>
        <v/>
      </c>
      <c r="AK125" s="764" t="str">
        <f>IF(【多店舗用】記入シート3!BI125="","",【多店舗用】記入シート3!BI125)</f>
        <v/>
      </c>
      <c r="AL125" s="764" t="str">
        <f>IF(【多店舗用】記入シート3!BJ125="","",【多店舗用】記入シート3!BJ125)</f>
        <v/>
      </c>
      <c r="AM125" s="768" t="str">
        <f>IF(【多店舗用】記入シート3!BK125="","",【多店舗用】記入シート3!BK125)</f>
        <v/>
      </c>
      <c r="AN125" s="768" t="str">
        <f>IF(【多店舗用】記入シート3!BL125="","",【多店舗用】記入シート3!BL125)</f>
        <v/>
      </c>
      <c r="AO125" s="764" t="str">
        <f>IF(【多店舗用】記入シート3!BM125="","",【多店舗用】記入シート3!BM125)</f>
        <v/>
      </c>
      <c r="AP125" s="768" t="str">
        <f>IF(【多店舗用】記入シート3!BN125="","",【多店舗用】記入シート3!BN125)</f>
        <v/>
      </c>
      <c r="AQ125" s="764" t="str">
        <f>IF(【多店舗用】記入シート3!BO125="","",【多店舗用】記入シート3!BO125)</f>
        <v/>
      </c>
      <c r="AR125" s="764" t="str">
        <f>IF(【多店舗用】記入シート3!BP125="","",【多店舗用】記入シート3!BP125)</f>
        <v/>
      </c>
    </row>
    <row r="126" spans="1:44" ht="15" customHeight="1">
      <c r="A126" s="764">
        <v>118</v>
      </c>
      <c r="B126" s="764" t="str">
        <f>IF(【多店舗用】記入シート3!B126="","",DBCS(【多店舗用】記入シート3!B126))</f>
        <v/>
      </c>
      <c r="C126" s="764" t="str">
        <f>IF(【多店舗用】記入シート3!C126="","",DBCS(【多店舗用】記入シート3!C126))</f>
        <v/>
      </c>
      <c r="D126" s="764" t="str">
        <f>IF(【多店舗用】記入シート3!D126="","",ASC(【多店舗用】記入シート3!D126))</f>
        <v/>
      </c>
      <c r="E126" s="765" t="str">
        <f>IF(【多店舗用】記入シート3!E126="","",【多店舗用】記入シート3!E126)</f>
        <v/>
      </c>
      <c r="F126" s="764" t="str">
        <f>IF(【多店舗用】記入シート3!F126="","",【多店舗用】記入シート3!F126)</f>
        <v/>
      </c>
      <c r="G126" s="765" t="str">
        <f>IF(【多店舗用】記入シート3!G126="","",【多店舗用】記入シート3!G126)</f>
        <v/>
      </c>
      <c r="H126" s="764" t="str">
        <f>IF(【多店舗用】記入シート3!H126="","",SUBSTITUTE(SUBSTITUTE(SUBSTITUTE(SUBSTITUTE(SUBSTITUTE(ASC(【多店舗用】記入シート3!H126),"～","-"),"－","-"),"―","-"),"　","")," ",""))</f>
        <v/>
      </c>
      <c r="I126" s="764" t="str">
        <f>IF(B126="","",MID(T(【多店舗用】記入シート3!I126),4,LEN(T(【多店舗用】記入シート3!I126))-3)&amp;"　"&amp;SUBSTITUTE(SUBSTITUTE(SUBSTITUTE(SUBSTITUTE(T(【多店舗用】記入シート3!J126),"　","")," ",""),"―","ー"),"－","‐")&amp;"　"&amp;SUBSTITUTE(SUBSTITUTE(SUBSTITUTE(SUBSTITUTE(T(【多店舗用】記入シート3!K126),"　","")," ",""),"―","ー"),"－","‐")&amp;"　"&amp;SUBSTITUTE(SUBSTITUTE(SUBSTITUTE(SUBSTITUTE(T(【多店舗用】記入シート3!L126),"　","")," ",""),"―","ー"),"－","‐")&amp;IF(【多店舗用】記入シート3!M126="","","　"&amp;SUBSTITUTE(SUBSTITUTE(SUBSTITUTE(SUBSTITUTE(T(【多店舗用】記入シート3!M126),"　","")," ",""),"―","ー"),"－","‐")))</f>
        <v/>
      </c>
      <c r="J126" s="764" t="str">
        <f>IF(B126="","",ASC(【多店舗用】記入シート3!N126)&amp;" "&amp;ASC(SUBSTITUTE(SUBSTITUTE(SUBSTITUTE(SUBSTITUTE(SUBSTITUTE(【多店舗用】記入シート3!O126,"　","")," ",""),"ヴ","ウﾞ"),"・",""),"－","‐"))&amp;" "&amp;ASC(SUBSTITUTE(SUBSTITUTE(SUBSTITUTE(SUBSTITUTE(SUBSTITUTE(【多店舗用】記入シート3!P126,"　","")," ",""),"ヴ","ウﾞ"),"・",""),"－","‐"))&amp;IF(【多店舗用】記入シート3!Q126="",""," "&amp;ASC(SUBSTITUTE(SUBSTITUTE(SUBSTITUTE(SUBSTITUTE(SUBSTITUTE(【多店舗用】記入シート3!Q126,"　","")," ",""),"ヴ","ウﾞ"),"・",""),"－","‐"))))</f>
        <v/>
      </c>
      <c r="K126" s="764" t="str">
        <f>IF(【多店舗用】記入シート3!R126="","",【多店舗用】記入シート3!R126)</f>
        <v/>
      </c>
      <c r="L126" s="764" t="str">
        <f>IF(【多店舗用】記入シート3!S126="","",SUBSTITUTE(SUBSTITUTE(SUBSTITUTE(SUBSTITUTE(SUBSTITUTE(ASC(【多店舗用】記入シート3!S126),"～","-"),"－","-"),"―","-"),"　","")," ",""))</f>
        <v/>
      </c>
      <c r="M126" s="764" t="str">
        <f>IF(【多店舗用】記入シート3!T126="","",ASC(【多店舗用】記入シート3!T126))</f>
        <v/>
      </c>
      <c r="N126" s="764" t="str">
        <f>IF(B126="","",RIGHT("00"&amp;【多店舗用】記入シート3!U126,2)&amp;【多店舗用】記入シート3!V126&amp;RIGHT("00"&amp;【多店舗用】記入シート3!W126,2)&amp;【多店舗用】記入シート3!X126&amp;RIGHT("00"&amp;【多店舗用】記入シート3!Y126,2)&amp;【多店舗用】記入シート3!Z126&amp;RIGHT("00"&amp;【多店舗用】記入シート3!AA126,2))</f>
        <v/>
      </c>
      <c r="O126" s="764" t="str">
        <f>IF(B126="","",IF(【多店舗用】記入シート3!AB126="●",【多店舗用】記入シート3!AB$8,"")&amp;IF(【多店舗用】記入シート3!AC126="●",【多店舗用】記入シート3!AC$8,"")&amp;IF(【多店舗用】記入シート3!AD126="●",【多店舗用】記入シート3!AD$8,"")&amp;IF(【多店舗用】記入シート3!AE126="●",【多店舗用】記入シート3!AE$8,"")&amp;IF(【多店舗用】記入シート3!AF126="●",【多店舗用】記入シート3!AF$8,"")&amp;IF(【多店舗用】記入シート3!AG126="●",【多店舗用】記入シート3!AG$8,"")&amp;IF(【多店舗用】記入シート3!AH126="●",【多店舗用】記入シート3!AH$8,"")&amp;IF(【多店舗用】記入シート3!AI126="●",【多店舗用】記入シート3!AI$8,""))</f>
        <v/>
      </c>
      <c r="P126" s="764" t="str">
        <f>IF(【多店舗用】記入シート3!AJ126="","",【多店舗用】記入シート3!AJ126)</f>
        <v/>
      </c>
      <c r="Q126" s="764" t="str">
        <f>IF(【多店舗用】記入シート3!AK126="","",【多店舗用】記入シート3!AK126)</f>
        <v/>
      </c>
      <c r="R126" s="766" t="str">
        <f>IF(【多店舗用】記入シート3!AL126="","",【多店舗用】記入シート3!AL126)</f>
        <v/>
      </c>
      <c r="S126" s="766" t="str">
        <f>IF(【多店舗用】記入シート3!AM126="","",【多店舗用】記入シート3!AM126)</f>
        <v/>
      </c>
      <c r="T126" s="766" t="str">
        <f>IF(【多店舗用】記入シート3!AN126="","",【多店舗用】記入シート3!AN126)</f>
        <v/>
      </c>
      <c r="U126" s="766" t="str">
        <f>IF(【多店舗用】記入シート3!AO126="","",【多店舗用】記入シート3!AO126)</f>
        <v/>
      </c>
      <c r="V126" s="764" t="str">
        <f>IF(【多店舗用】記入シート3!AP126="","",【多店舗用】記入シート3!AP126)</f>
        <v/>
      </c>
      <c r="W126" s="764" t="str">
        <f>IF(【多店舗用】記入シート3!AQ126="","",【多店舗用】記入シート3!AQ126)</f>
        <v/>
      </c>
      <c r="X126" s="764" t="str">
        <f>IF(【多店舗用】記入シート3!AR126="","",【多店舗用】記入シート3!AR126)</f>
        <v/>
      </c>
      <c r="Y126" s="764" t="str">
        <f>IF(【多店舗用】記入シート3!AS126="","",【多店舗用】記入シート3!AS126)</f>
        <v/>
      </c>
      <c r="Z126" s="767" t="str">
        <f>IF(【多店舗用】記入シート3!AT126="","",【多店舗用】記入シート3!AT126)</f>
        <v/>
      </c>
      <c r="AA126" s="767" t="str">
        <f>IF(【多店舗用】記入シート3!AU126="","",【多店舗用】記入シート3!AU126)</f>
        <v/>
      </c>
      <c r="AB126" s="764" t="str">
        <f>IF(B126="","",T(SUBSTITUTE(SUBSTITUTE(【多店舗用】記入シート3!AV126,"　","")," ",""))&amp;"　"&amp;T(SUBSTITUTE(SUBSTITUTE(【多店舗用】記入シート3!AW126,"　","")," ","")))</f>
        <v/>
      </c>
      <c r="AC126" s="764" t="str">
        <f>IF(B126="","",ASC(SUBSTITUTE(SUBSTITUTE(SUBSTITUTE(SUBSTITUTE(【多店舗用】記入シート3!AX126,"　","")," ",""),"ヴ","ウﾞ"),"・",""))&amp;" "&amp;ASC(SUBSTITUTE(SUBSTITUTE(SUBSTITUTE(SUBSTITUTE(【多店舗用】記入シート3!AY126,"　","")," ",""),"ヴ","ウﾞ"),"・","")))</f>
        <v/>
      </c>
      <c r="AD126" s="764" t="str">
        <f>IF(【多店舗用】記入シート3!AZ126="","",【多店舗用】記入シート3!AZ126)</f>
        <v/>
      </c>
      <c r="AE126" s="764" t="str">
        <f>IF(【多店舗用】記入シート3!BA126="","",【多店舗用】記入シート3!BA126)</f>
        <v/>
      </c>
      <c r="AF126" s="764" t="str">
        <f>IF(B126="","",T(SUBSTITUTE(SUBSTITUTE(【多店舗用】記入シート3!BB126,"　","")," ",""))&amp;"　"&amp;T(SUBSTITUTE(SUBSTITUTE(【多店舗用】記入シート3!BC126,"　","")," ","")))</f>
        <v/>
      </c>
      <c r="AG126" s="764" t="str">
        <f>IF(B126="","",ASC(SUBSTITUTE(SUBSTITUTE(SUBSTITUTE(SUBSTITUTE(【多店舗用】記入シート3!BD126,"　","")," ",""),"ヴ","ウﾞ"),"・",""))&amp;" "&amp;ASC(SUBSTITUTE(SUBSTITUTE(SUBSTITUTE(SUBSTITUTE(【多店舗用】記入シート3!BE126,"　","")," ",""),"ヴ","ウﾞ"),"・","")))</f>
        <v/>
      </c>
      <c r="AH126" s="764" t="str">
        <f>IF(【多店舗用】記入シート3!BF126="","",【多店舗用】記入シート3!BF126)</f>
        <v/>
      </c>
      <c r="AI126" s="764" t="str">
        <f>IF(【多店舗用】記入シート3!BG126="","",【多店舗用】記入シート3!BG126)</f>
        <v/>
      </c>
      <c r="AJ126" s="764" t="str">
        <f>IF(【多店舗用】記入シート3!BH126="","",【多店舗用】記入シート3!BH126)</f>
        <v/>
      </c>
      <c r="AK126" s="764" t="str">
        <f>IF(【多店舗用】記入シート3!BI126="","",【多店舗用】記入シート3!BI126)</f>
        <v/>
      </c>
      <c r="AL126" s="764" t="str">
        <f>IF(【多店舗用】記入シート3!BJ126="","",【多店舗用】記入シート3!BJ126)</f>
        <v/>
      </c>
      <c r="AM126" s="768" t="str">
        <f>IF(【多店舗用】記入シート3!BK126="","",【多店舗用】記入シート3!BK126)</f>
        <v/>
      </c>
      <c r="AN126" s="768" t="str">
        <f>IF(【多店舗用】記入シート3!BL126="","",【多店舗用】記入シート3!BL126)</f>
        <v/>
      </c>
      <c r="AO126" s="764" t="str">
        <f>IF(【多店舗用】記入シート3!BM126="","",【多店舗用】記入シート3!BM126)</f>
        <v/>
      </c>
      <c r="AP126" s="768" t="str">
        <f>IF(【多店舗用】記入シート3!BN126="","",【多店舗用】記入シート3!BN126)</f>
        <v/>
      </c>
      <c r="AQ126" s="764" t="str">
        <f>IF(【多店舗用】記入シート3!BO126="","",【多店舗用】記入シート3!BO126)</f>
        <v/>
      </c>
      <c r="AR126" s="764" t="str">
        <f>IF(【多店舗用】記入シート3!BP126="","",【多店舗用】記入シート3!BP126)</f>
        <v/>
      </c>
    </row>
    <row r="127" spans="1:44" ht="15" customHeight="1">
      <c r="A127" s="764">
        <v>119</v>
      </c>
      <c r="B127" s="764" t="str">
        <f>IF(【多店舗用】記入シート3!B127="","",DBCS(【多店舗用】記入シート3!B127))</f>
        <v/>
      </c>
      <c r="C127" s="764" t="str">
        <f>IF(【多店舗用】記入シート3!C127="","",DBCS(【多店舗用】記入シート3!C127))</f>
        <v/>
      </c>
      <c r="D127" s="764" t="str">
        <f>IF(【多店舗用】記入シート3!D127="","",ASC(【多店舗用】記入シート3!D127))</f>
        <v/>
      </c>
      <c r="E127" s="765" t="str">
        <f>IF(【多店舗用】記入シート3!E127="","",【多店舗用】記入シート3!E127)</f>
        <v/>
      </c>
      <c r="F127" s="764" t="str">
        <f>IF(【多店舗用】記入シート3!F127="","",【多店舗用】記入シート3!F127)</f>
        <v/>
      </c>
      <c r="G127" s="765" t="str">
        <f>IF(【多店舗用】記入シート3!G127="","",【多店舗用】記入シート3!G127)</f>
        <v/>
      </c>
      <c r="H127" s="764" t="str">
        <f>IF(【多店舗用】記入シート3!H127="","",SUBSTITUTE(SUBSTITUTE(SUBSTITUTE(SUBSTITUTE(SUBSTITUTE(ASC(【多店舗用】記入シート3!H127),"～","-"),"－","-"),"―","-"),"　","")," ",""))</f>
        <v/>
      </c>
      <c r="I127" s="764" t="str">
        <f>IF(B127="","",MID(T(【多店舗用】記入シート3!I127),4,LEN(T(【多店舗用】記入シート3!I127))-3)&amp;"　"&amp;SUBSTITUTE(SUBSTITUTE(SUBSTITUTE(SUBSTITUTE(T(【多店舗用】記入シート3!J127),"　","")," ",""),"―","ー"),"－","‐")&amp;"　"&amp;SUBSTITUTE(SUBSTITUTE(SUBSTITUTE(SUBSTITUTE(T(【多店舗用】記入シート3!K127),"　","")," ",""),"―","ー"),"－","‐")&amp;"　"&amp;SUBSTITUTE(SUBSTITUTE(SUBSTITUTE(SUBSTITUTE(T(【多店舗用】記入シート3!L127),"　","")," ",""),"―","ー"),"－","‐")&amp;IF(【多店舗用】記入シート3!M127="","","　"&amp;SUBSTITUTE(SUBSTITUTE(SUBSTITUTE(SUBSTITUTE(T(【多店舗用】記入シート3!M127),"　","")," ",""),"―","ー"),"－","‐")))</f>
        <v/>
      </c>
      <c r="J127" s="764" t="str">
        <f>IF(B127="","",ASC(【多店舗用】記入シート3!N127)&amp;" "&amp;ASC(SUBSTITUTE(SUBSTITUTE(SUBSTITUTE(SUBSTITUTE(SUBSTITUTE(【多店舗用】記入シート3!O127,"　","")," ",""),"ヴ","ウﾞ"),"・",""),"－","‐"))&amp;" "&amp;ASC(SUBSTITUTE(SUBSTITUTE(SUBSTITUTE(SUBSTITUTE(SUBSTITUTE(【多店舗用】記入シート3!P127,"　","")," ",""),"ヴ","ウﾞ"),"・",""),"－","‐"))&amp;IF(【多店舗用】記入シート3!Q127="",""," "&amp;ASC(SUBSTITUTE(SUBSTITUTE(SUBSTITUTE(SUBSTITUTE(SUBSTITUTE(【多店舗用】記入シート3!Q127,"　","")," ",""),"ヴ","ウﾞ"),"・",""),"－","‐"))))</f>
        <v/>
      </c>
      <c r="K127" s="764" t="str">
        <f>IF(【多店舗用】記入シート3!R127="","",【多店舗用】記入シート3!R127)</f>
        <v/>
      </c>
      <c r="L127" s="764" t="str">
        <f>IF(【多店舗用】記入シート3!S127="","",SUBSTITUTE(SUBSTITUTE(SUBSTITUTE(SUBSTITUTE(SUBSTITUTE(ASC(【多店舗用】記入シート3!S127),"～","-"),"－","-"),"―","-"),"　","")," ",""))</f>
        <v/>
      </c>
      <c r="M127" s="764" t="str">
        <f>IF(【多店舗用】記入シート3!T127="","",ASC(【多店舗用】記入シート3!T127))</f>
        <v/>
      </c>
      <c r="N127" s="764" t="str">
        <f>IF(B127="","",RIGHT("00"&amp;【多店舗用】記入シート3!U127,2)&amp;【多店舗用】記入シート3!V127&amp;RIGHT("00"&amp;【多店舗用】記入シート3!W127,2)&amp;【多店舗用】記入シート3!X127&amp;RIGHT("00"&amp;【多店舗用】記入シート3!Y127,2)&amp;【多店舗用】記入シート3!Z127&amp;RIGHT("00"&amp;【多店舗用】記入シート3!AA127,2))</f>
        <v/>
      </c>
      <c r="O127" s="764" t="str">
        <f>IF(B127="","",IF(【多店舗用】記入シート3!AB127="●",【多店舗用】記入シート3!AB$8,"")&amp;IF(【多店舗用】記入シート3!AC127="●",【多店舗用】記入シート3!AC$8,"")&amp;IF(【多店舗用】記入シート3!AD127="●",【多店舗用】記入シート3!AD$8,"")&amp;IF(【多店舗用】記入シート3!AE127="●",【多店舗用】記入シート3!AE$8,"")&amp;IF(【多店舗用】記入シート3!AF127="●",【多店舗用】記入シート3!AF$8,"")&amp;IF(【多店舗用】記入シート3!AG127="●",【多店舗用】記入シート3!AG$8,"")&amp;IF(【多店舗用】記入シート3!AH127="●",【多店舗用】記入シート3!AH$8,"")&amp;IF(【多店舗用】記入シート3!AI127="●",【多店舗用】記入シート3!AI$8,""))</f>
        <v/>
      </c>
      <c r="P127" s="764" t="str">
        <f>IF(【多店舗用】記入シート3!AJ127="","",【多店舗用】記入シート3!AJ127)</f>
        <v/>
      </c>
      <c r="Q127" s="764" t="str">
        <f>IF(【多店舗用】記入シート3!AK127="","",【多店舗用】記入シート3!AK127)</f>
        <v/>
      </c>
      <c r="R127" s="766" t="str">
        <f>IF(【多店舗用】記入シート3!AL127="","",【多店舗用】記入シート3!AL127)</f>
        <v/>
      </c>
      <c r="S127" s="766" t="str">
        <f>IF(【多店舗用】記入シート3!AM127="","",【多店舗用】記入シート3!AM127)</f>
        <v/>
      </c>
      <c r="T127" s="766" t="str">
        <f>IF(【多店舗用】記入シート3!AN127="","",【多店舗用】記入シート3!AN127)</f>
        <v/>
      </c>
      <c r="U127" s="766" t="str">
        <f>IF(【多店舗用】記入シート3!AO127="","",【多店舗用】記入シート3!AO127)</f>
        <v/>
      </c>
      <c r="V127" s="764" t="str">
        <f>IF(【多店舗用】記入シート3!AP127="","",【多店舗用】記入シート3!AP127)</f>
        <v/>
      </c>
      <c r="W127" s="764" t="str">
        <f>IF(【多店舗用】記入シート3!AQ127="","",【多店舗用】記入シート3!AQ127)</f>
        <v/>
      </c>
      <c r="X127" s="764" t="str">
        <f>IF(【多店舗用】記入シート3!AR127="","",【多店舗用】記入シート3!AR127)</f>
        <v/>
      </c>
      <c r="Y127" s="764" t="str">
        <f>IF(【多店舗用】記入シート3!AS127="","",【多店舗用】記入シート3!AS127)</f>
        <v/>
      </c>
      <c r="Z127" s="767" t="str">
        <f>IF(【多店舗用】記入シート3!AT127="","",【多店舗用】記入シート3!AT127)</f>
        <v/>
      </c>
      <c r="AA127" s="767" t="str">
        <f>IF(【多店舗用】記入シート3!AU127="","",【多店舗用】記入シート3!AU127)</f>
        <v/>
      </c>
      <c r="AB127" s="764" t="str">
        <f>IF(B127="","",T(SUBSTITUTE(SUBSTITUTE(【多店舗用】記入シート3!AV127,"　","")," ",""))&amp;"　"&amp;T(SUBSTITUTE(SUBSTITUTE(【多店舗用】記入シート3!AW127,"　","")," ","")))</f>
        <v/>
      </c>
      <c r="AC127" s="764" t="str">
        <f>IF(B127="","",ASC(SUBSTITUTE(SUBSTITUTE(SUBSTITUTE(SUBSTITUTE(【多店舗用】記入シート3!AX127,"　","")," ",""),"ヴ","ウﾞ"),"・",""))&amp;" "&amp;ASC(SUBSTITUTE(SUBSTITUTE(SUBSTITUTE(SUBSTITUTE(【多店舗用】記入シート3!AY127,"　","")," ",""),"ヴ","ウﾞ"),"・","")))</f>
        <v/>
      </c>
      <c r="AD127" s="764" t="str">
        <f>IF(【多店舗用】記入シート3!AZ127="","",【多店舗用】記入シート3!AZ127)</f>
        <v/>
      </c>
      <c r="AE127" s="764" t="str">
        <f>IF(【多店舗用】記入シート3!BA127="","",【多店舗用】記入シート3!BA127)</f>
        <v/>
      </c>
      <c r="AF127" s="764" t="str">
        <f>IF(B127="","",T(SUBSTITUTE(SUBSTITUTE(【多店舗用】記入シート3!BB127,"　","")," ",""))&amp;"　"&amp;T(SUBSTITUTE(SUBSTITUTE(【多店舗用】記入シート3!BC127,"　","")," ","")))</f>
        <v/>
      </c>
      <c r="AG127" s="764" t="str">
        <f>IF(B127="","",ASC(SUBSTITUTE(SUBSTITUTE(SUBSTITUTE(SUBSTITUTE(【多店舗用】記入シート3!BD127,"　","")," ",""),"ヴ","ウﾞ"),"・",""))&amp;" "&amp;ASC(SUBSTITUTE(SUBSTITUTE(SUBSTITUTE(SUBSTITUTE(【多店舗用】記入シート3!BE127,"　","")," ",""),"ヴ","ウﾞ"),"・","")))</f>
        <v/>
      </c>
      <c r="AH127" s="764" t="str">
        <f>IF(【多店舗用】記入シート3!BF127="","",【多店舗用】記入シート3!BF127)</f>
        <v/>
      </c>
      <c r="AI127" s="764" t="str">
        <f>IF(【多店舗用】記入シート3!BG127="","",【多店舗用】記入シート3!BG127)</f>
        <v/>
      </c>
      <c r="AJ127" s="764" t="str">
        <f>IF(【多店舗用】記入シート3!BH127="","",【多店舗用】記入シート3!BH127)</f>
        <v/>
      </c>
      <c r="AK127" s="764" t="str">
        <f>IF(【多店舗用】記入シート3!BI127="","",【多店舗用】記入シート3!BI127)</f>
        <v/>
      </c>
      <c r="AL127" s="764" t="str">
        <f>IF(【多店舗用】記入シート3!BJ127="","",【多店舗用】記入シート3!BJ127)</f>
        <v/>
      </c>
      <c r="AM127" s="768" t="str">
        <f>IF(【多店舗用】記入シート3!BK127="","",【多店舗用】記入シート3!BK127)</f>
        <v/>
      </c>
      <c r="AN127" s="768" t="str">
        <f>IF(【多店舗用】記入シート3!BL127="","",【多店舗用】記入シート3!BL127)</f>
        <v/>
      </c>
      <c r="AO127" s="764" t="str">
        <f>IF(【多店舗用】記入シート3!BM127="","",【多店舗用】記入シート3!BM127)</f>
        <v/>
      </c>
      <c r="AP127" s="768" t="str">
        <f>IF(【多店舗用】記入シート3!BN127="","",【多店舗用】記入シート3!BN127)</f>
        <v/>
      </c>
      <c r="AQ127" s="764" t="str">
        <f>IF(【多店舗用】記入シート3!BO127="","",【多店舗用】記入シート3!BO127)</f>
        <v/>
      </c>
      <c r="AR127" s="764" t="str">
        <f>IF(【多店舗用】記入シート3!BP127="","",【多店舗用】記入シート3!BP127)</f>
        <v/>
      </c>
    </row>
    <row r="128" spans="1:44" ht="15" customHeight="1">
      <c r="A128" s="764">
        <v>120</v>
      </c>
      <c r="B128" s="764" t="str">
        <f>IF(【多店舗用】記入シート3!B128="","",DBCS(【多店舗用】記入シート3!B128))</f>
        <v/>
      </c>
      <c r="C128" s="764" t="str">
        <f>IF(【多店舗用】記入シート3!C128="","",DBCS(【多店舗用】記入シート3!C128))</f>
        <v/>
      </c>
      <c r="D128" s="764" t="str">
        <f>IF(【多店舗用】記入シート3!D128="","",ASC(【多店舗用】記入シート3!D128))</f>
        <v/>
      </c>
      <c r="E128" s="765" t="str">
        <f>IF(【多店舗用】記入シート3!E128="","",【多店舗用】記入シート3!E128)</f>
        <v/>
      </c>
      <c r="F128" s="764" t="str">
        <f>IF(【多店舗用】記入シート3!F128="","",【多店舗用】記入シート3!F128)</f>
        <v/>
      </c>
      <c r="G128" s="765" t="str">
        <f>IF(【多店舗用】記入シート3!G128="","",【多店舗用】記入シート3!G128)</f>
        <v/>
      </c>
      <c r="H128" s="764" t="str">
        <f>IF(【多店舗用】記入シート3!H128="","",SUBSTITUTE(SUBSTITUTE(SUBSTITUTE(SUBSTITUTE(SUBSTITUTE(ASC(【多店舗用】記入シート3!H128),"～","-"),"－","-"),"―","-"),"　","")," ",""))</f>
        <v/>
      </c>
      <c r="I128" s="764" t="str">
        <f>IF(B128="","",MID(T(【多店舗用】記入シート3!I128),4,LEN(T(【多店舗用】記入シート3!I128))-3)&amp;"　"&amp;SUBSTITUTE(SUBSTITUTE(SUBSTITUTE(SUBSTITUTE(T(【多店舗用】記入シート3!J128),"　","")," ",""),"―","ー"),"－","‐")&amp;"　"&amp;SUBSTITUTE(SUBSTITUTE(SUBSTITUTE(SUBSTITUTE(T(【多店舗用】記入シート3!K128),"　","")," ",""),"―","ー"),"－","‐")&amp;"　"&amp;SUBSTITUTE(SUBSTITUTE(SUBSTITUTE(SUBSTITUTE(T(【多店舗用】記入シート3!L128),"　","")," ",""),"―","ー"),"－","‐")&amp;IF(【多店舗用】記入シート3!M128="","","　"&amp;SUBSTITUTE(SUBSTITUTE(SUBSTITUTE(SUBSTITUTE(T(【多店舗用】記入シート3!M128),"　","")," ",""),"―","ー"),"－","‐")))</f>
        <v/>
      </c>
      <c r="J128" s="764" t="str">
        <f>IF(B128="","",ASC(【多店舗用】記入シート3!N128)&amp;" "&amp;ASC(SUBSTITUTE(SUBSTITUTE(SUBSTITUTE(SUBSTITUTE(SUBSTITUTE(【多店舗用】記入シート3!O128,"　","")," ",""),"ヴ","ウﾞ"),"・",""),"－","‐"))&amp;" "&amp;ASC(SUBSTITUTE(SUBSTITUTE(SUBSTITUTE(SUBSTITUTE(SUBSTITUTE(【多店舗用】記入シート3!P128,"　","")," ",""),"ヴ","ウﾞ"),"・",""),"－","‐"))&amp;IF(【多店舗用】記入シート3!Q128="",""," "&amp;ASC(SUBSTITUTE(SUBSTITUTE(SUBSTITUTE(SUBSTITUTE(SUBSTITUTE(【多店舗用】記入シート3!Q128,"　","")," ",""),"ヴ","ウﾞ"),"・",""),"－","‐"))))</f>
        <v/>
      </c>
      <c r="K128" s="764" t="str">
        <f>IF(【多店舗用】記入シート3!R128="","",【多店舗用】記入シート3!R128)</f>
        <v/>
      </c>
      <c r="L128" s="764" t="str">
        <f>IF(【多店舗用】記入シート3!S128="","",SUBSTITUTE(SUBSTITUTE(SUBSTITUTE(SUBSTITUTE(SUBSTITUTE(ASC(【多店舗用】記入シート3!S128),"～","-"),"－","-"),"―","-"),"　","")," ",""))</f>
        <v/>
      </c>
      <c r="M128" s="764" t="str">
        <f>IF(【多店舗用】記入シート3!T128="","",ASC(【多店舗用】記入シート3!T128))</f>
        <v/>
      </c>
      <c r="N128" s="764" t="str">
        <f>IF(B128="","",RIGHT("00"&amp;【多店舗用】記入シート3!U128,2)&amp;【多店舗用】記入シート3!V128&amp;RIGHT("00"&amp;【多店舗用】記入シート3!W128,2)&amp;【多店舗用】記入シート3!X128&amp;RIGHT("00"&amp;【多店舗用】記入シート3!Y128,2)&amp;【多店舗用】記入シート3!Z128&amp;RIGHT("00"&amp;【多店舗用】記入シート3!AA128,2))</f>
        <v/>
      </c>
      <c r="O128" s="764" t="str">
        <f>IF(B128="","",IF(【多店舗用】記入シート3!AB128="●",【多店舗用】記入シート3!AB$8,"")&amp;IF(【多店舗用】記入シート3!AC128="●",【多店舗用】記入シート3!AC$8,"")&amp;IF(【多店舗用】記入シート3!AD128="●",【多店舗用】記入シート3!AD$8,"")&amp;IF(【多店舗用】記入シート3!AE128="●",【多店舗用】記入シート3!AE$8,"")&amp;IF(【多店舗用】記入シート3!AF128="●",【多店舗用】記入シート3!AF$8,"")&amp;IF(【多店舗用】記入シート3!AG128="●",【多店舗用】記入シート3!AG$8,"")&amp;IF(【多店舗用】記入シート3!AH128="●",【多店舗用】記入シート3!AH$8,"")&amp;IF(【多店舗用】記入シート3!AI128="●",【多店舗用】記入シート3!AI$8,""))</f>
        <v/>
      </c>
      <c r="P128" s="764" t="str">
        <f>IF(【多店舗用】記入シート3!AJ128="","",【多店舗用】記入シート3!AJ128)</f>
        <v/>
      </c>
      <c r="Q128" s="764" t="str">
        <f>IF(【多店舗用】記入シート3!AK128="","",【多店舗用】記入シート3!AK128)</f>
        <v/>
      </c>
      <c r="R128" s="766" t="str">
        <f>IF(【多店舗用】記入シート3!AL128="","",【多店舗用】記入シート3!AL128)</f>
        <v/>
      </c>
      <c r="S128" s="766" t="str">
        <f>IF(【多店舗用】記入シート3!AM128="","",【多店舗用】記入シート3!AM128)</f>
        <v/>
      </c>
      <c r="T128" s="766" t="str">
        <f>IF(【多店舗用】記入シート3!AN128="","",【多店舗用】記入シート3!AN128)</f>
        <v/>
      </c>
      <c r="U128" s="766" t="str">
        <f>IF(【多店舗用】記入シート3!AO128="","",【多店舗用】記入シート3!AO128)</f>
        <v/>
      </c>
      <c r="V128" s="764" t="str">
        <f>IF(【多店舗用】記入シート3!AP128="","",【多店舗用】記入シート3!AP128)</f>
        <v/>
      </c>
      <c r="W128" s="764" t="str">
        <f>IF(【多店舗用】記入シート3!AQ128="","",【多店舗用】記入シート3!AQ128)</f>
        <v/>
      </c>
      <c r="X128" s="764" t="str">
        <f>IF(【多店舗用】記入シート3!AR128="","",【多店舗用】記入シート3!AR128)</f>
        <v/>
      </c>
      <c r="Y128" s="764" t="str">
        <f>IF(【多店舗用】記入シート3!AS128="","",【多店舗用】記入シート3!AS128)</f>
        <v/>
      </c>
      <c r="Z128" s="767" t="str">
        <f>IF(【多店舗用】記入シート3!AT128="","",【多店舗用】記入シート3!AT128)</f>
        <v/>
      </c>
      <c r="AA128" s="767" t="str">
        <f>IF(【多店舗用】記入シート3!AU128="","",【多店舗用】記入シート3!AU128)</f>
        <v/>
      </c>
      <c r="AB128" s="764" t="str">
        <f>IF(B128="","",T(SUBSTITUTE(SUBSTITUTE(【多店舗用】記入シート3!AV128,"　","")," ",""))&amp;"　"&amp;T(SUBSTITUTE(SUBSTITUTE(【多店舗用】記入シート3!AW128,"　","")," ","")))</f>
        <v/>
      </c>
      <c r="AC128" s="764" t="str">
        <f>IF(B128="","",ASC(SUBSTITUTE(SUBSTITUTE(SUBSTITUTE(SUBSTITUTE(【多店舗用】記入シート3!AX128,"　","")," ",""),"ヴ","ウﾞ"),"・",""))&amp;" "&amp;ASC(SUBSTITUTE(SUBSTITUTE(SUBSTITUTE(SUBSTITUTE(【多店舗用】記入シート3!AY128,"　","")," ",""),"ヴ","ウﾞ"),"・","")))</f>
        <v/>
      </c>
      <c r="AD128" s="764" t="str">
        <f>IF(【多店舗用】記入シート3!AZ128="","",【多店舗用】記入シート3!AZ128)</f>
        <v/>
      </c>
      <c r="AE128" s="764" t="str">
        <f>IF(【多店舗用】記入シート3!BA128="","",【多店舗用】記入シート3!BA128)</f>
        <v/>
      </c>
      <c r="AF128" s="764" t="str">
        <f>IF(B128="","",T(SUBSTITUTE(SUBSTITUTE(【多店舗用】記入シート3!BB128,"　","")," ",""))&amp;"　"&amp;T(SUBSTITUTE(SUBSTITUTE(【多店舗用】記入シート3!BC128,"　","")," ","")))</f>
        <v/>
      </c>
      <c r="AG128" s="764" t="str">
        <f>IF(B128="","",ASC(SUBSTITUTE(SUBSTITUTE(SUBSTITUTE(SUBSTITUTE(【多店舗用】記入シート3!BD128,"　","")," ",""),"ヴ","ウﾞ"),"・",""))&amp;" "&amp;ASC(SUBSTITUTE(SUBSTITUTE(SUBSTITUTE(SUBSTITUTE(【多店舗用】記入シート3!BE128,"　","")," ",""),"ヴ","ウﾞ"),"・","")))</f>
        <v/>
      </c>
      <c r="AH128" s="764" t="str">
        <f>IF(【多店舗用】記入シート3!BF128="","",【多店舗用】記入シート3!BF128)</f>
        <v/>
      </c>
      <c r="AI128" s="764" t="str">
        <f>IF(【多店舗用】記入シート3!BG128="","",【多店舗用】記入シート3!BG128)</f>
        <v/>
      </c>
      <c r="AJ128" s="764" t="str">
        <f>IF(【多店舗用】記入シート3!BH128="","",【多店舗用】記入シート3!BH128)</f>
        <v/>
      </c>
      <c r="AK128" s="764" t="str">
        <f>IF(【多店舗用】記入シート3!BI128="","",【多店舗用】記入シート3!BI128)</f>
        <v/>
      </c>
      <c r="AL128" s="764" t="str">
        <f>IF(【多店舗用】記入シート3!BJ128="","",【多店舗用】記入シート3!BJ128)</f>
        <v/>
      </c>
      <c r="AM128" s="768" t="str">
        <f>IF(【多店舗用】記入シート3!BK128="","",【多店舗用】記入シート3!BK128)</f>
        <v/>
      </c>
      <c r="AN128" s="768" t="str">
        <f>IF(【多店舗用】記入シート3!BL128="","",【多店舗用】記入シート3!BL128)</f>
        <v/>
      </c>
      <c r="AO128" s="764" t="str">
        <f>IF(【多店舗用】記入シート3!BM128="","",【多店舗用】記入シート3!BM128)</f>
        <v/>
      </c>
      <c r="AP128" s="768" t="str">
        <f>IF(【多店舗用】記入シート3!BN128="","",【多店舗用】記入シート3!BN128)</f>
        <v/>
      </c>
      <c r="AQ128" s="764" t="str">
        <f>IF(【多店舗用】記入シート3!BO128="","",【多店舗用】記入シート3!BO128)</f>
        <v/>
      </c>
      <c r="AR128" s="764" t="str">
        <f>IF(【多店舗用】記入シート3!BP128="","",【多店舗用】記入シート3!BP128)</f>
        <v/>
      </c>
    </row>
    <row r="129" spans="1:44" ht="15" customHeight="1">
      <c r="A129" s="764">
        <v>121</v>
      </c>
      <c r="B129" s="764" t="str">
        <f>IF(【多店舗用】記入シート3!B129="","",DBCS(【多店舗用】記入シート3!B129))</f>
        <v/>
      </c>
      <c r="C129" s="764" t="str">
        <f>IF(【多店舗用】記入シート3!C129="","",DBCS(【多店舗用】記入シート3!C129))</f>
        <v/>
      </c>
      <c r="D129" s="764" t="str">
        <f>IF(【多店舗用】記入シート3!D129="","",ASC(【多店舗用】記入シート3!D129))</f>
        <v/>
      </c>
      <c r="E129" s="765" t="str">
        <f>IF(【多店舗用】記入シート3!E129="","",【多店舗用】記入シート3!E129)</f>
        <v/>
      </c>
      <c r="F129" s="764" t="str">
        <f>IF(【多店舗用】記入シート3!F129="","",【多店舗用】記入シート3!F129)</f>
        <v/>
      </c>
      <c r="G129" s="765" t="str">
        <f>IF(【多店舗用】記入シート3!G129="","",【多店舗用】記入シート3!G129)</f>
        <v/>
      </c>
      <c r="H129" s="764" t="str">
        <f>IF(【多店舗用】記入シート3!H129="","",SUBSTITUTE(SUBSTITUTE(SUBSTITUTE(SUBSTITUTE(SUBSTITUTE(ASC(【多店舗用】記入シート3!H129),"～","-"),"－","-"),"―","-"),"　","")," ",""))</f>
        <v/>
      </c>
      <c r="I129" s="764" t="str">
        <f>IF(B129="","",MID(T(【多店舗用】記入シート3!I129),4,LEN(T(【多店舗用】記入シート3!I129))-3)&amp;"　"&amp;SUBSTITUTE(SUBSTITUTE(SUBSTITUTE(SUBSTITUTE(T(【多店舗用】記入シート3!J129),"　","")," ",""),"―","ー"),"－","‐")&amp;"　"&amp;SUBSTITUTE(SUBSTITUTE(SUBSTITUTE(SUBSTITUTE(T(【多店舗用】記入シート3!K129),"　","")," ",""),"―","ー"),"－","‐")&amp;"　"&amp;SUBSTITUTE(SUBSTITUTE(SUBSTITUTE(SUBSTITUTE(T(【多店舗用】記入シート3!L129),"　","")," ",""),"―","ー"),"－","‐")&amp;IF(【多店舗用】記入シート3!M129="","","　"&amp;SUBSTITUTE(SUBSTITUTE(SUBSTITUTE(SUBSTITUTE(T(【多店舗用】記入シート3!M129),"　","")," ",""),"―","ー"),"－","‐")))</f>
        <v/>
      </c>
      <c r="J129" s="764" t="str">
        <f>IF(B129="","",ASC(【多店舗用】記入シート3!N129)&amp;" "&amp;ASC(SUBSTITUTE(SUBSTITUTE(SUBSTITUTE(SUBSTITUTE(SUBSTITUTE(【多店舗用】記入シート3!O129,"　","")," ",""),"ヴ","ウﾞ"),"・",""),"－","‐"))&amp;" "&amp;ASC(SUBSTITUTE(SUBSTITUTE(SUBSTITUTE(SUBSTITUTE(SUBSTITUTE(【多店舗用】記入シート3!P129,"　","")," ",""),"ヴ","ウﾞ"),"・",""),"－","‐"))&amp;IF(【多店舗用】記入シート3!Q129="",""," "&amp;ASC(SUBSTITUTE(SUBSTITUTE(SUBSTITUTE(SUBSTITUTE(SUBSTITUTE(【多店舗用】記入シート3!Q129,"　","")," ",""),"ヴ","ウﾞ"),"・",""),"－","‐"))))</f>
        <v/>
      </c>
      <c r="K129" s="764" t="str">
        <f>IF(【多店舗用】記入シート3!R129="","",【多店舗用】記入シート3!R129)</f>
        <v/>
      </c>
      <c r="L129" s="764" t="str">
        <f>IF(【多店舗用】記入シート3!S129="","",SUBSTITUTE(SUBSTITUTE(SUBSTITUTE(SUBSTITUTE(SUBSTITUTE(ASC(【多店舗用】記入シート3!S129),"～","-"),"－","-"),"―","-"),"　","")," ",""))</f>
        <v/>
      </c>
      <c r="M129" s="764" t="str">
        <f>IF(【多店舗用】記入シート3!T129="","",ASC(【多店舗用】記入シート3!T129))</f>
        <v/>
      </c>
      <c r="N129" s="764" t="str">
        <f>IF(B129="","",RIGHT("00"&amp;【多店舗用】記入シート3!U129,2)&amp;【多店舗用】記入シート3!V129&amp;RIGHT("00"&amp;【多店舗用】記入シート3!W129,2)&amp;【多店舗用】記入シート3!X129&amp;RIGHT("00"&amp;【多店舗用】記入シート3!Y129,2)&amp;【多店舗用】記入シート3!Z129&amp;RIGHT("00"&amp;【多店舗用】記入シート3!AA129,2))</f>
        <v/>
      </c>
      <c r="O129" s="764" t="str">
        <f>IF(B129="","",IF(【多店舗用】記入シート3!AB129="●",【多店舗用】記入シート3!AB$8,"")&amp;IF(【多店舗用】記入シート3!AC129="●",【多店舗用】記入シート3!AC$8,"")&amp;IF(【多店舗用】記入シート3!AD129="●",【多店舗用】記入シート3!AD$8,"")&amp;IF(【多店舗用】記入シート3!AE129="●",【多店舗用】記入シート3!AE$8,"")&amp;IF(【多店舗用】記入シート3!AF129="●",【多店舗用】記入シート3!AF$8,"")&amp;IF(【多店舗用】記入シート3!AG129="●",【多店舗用】記入シート3!AG$8,"")&amp;IF(【多店舗用】記入シート3!AH129="●",【多店舗用】記入シート3!AH$8,"")&amp;IF(【多店舗用】記入シート3!AI129="●",【多店舗用】記入シート3!AI$8,""))</f>
        <v/>
      </c>
      <c r="P129" s="764" t="str">
        <f>IF(【多店舗用】記入シート3!AJ129="","",【多店舗用】記入シート3!AJ129)</f>
        <v/>
      </c>
      <c r="Q129" s="764" t="str">
        <f>IF(【多店舗用】記入シート3!AK129="","",【多店舗用】記入シート3!AK129)</f>
        <v/>
      </c>
      <c r="R129" s="766" t="str">
        <f>IF(【多店舗用】記入シート3!AL129="","",【多店舗用】記入シート3!AL129)</f>
        <v/>
      </c>
      <c r="S129" s="766" t="str">
        <f>IF(【多店舗用】記入シート3!AM129="","",【多店舗用】記入シート3!AM129)</f>
        <v/>
      </c>
      <c r="T129" s="766" t="str">
        <f>IF(【多店舗用】記入シート3!AN129="","",【多店舗用】記入シート3!AN129)</f>
        <v/>
      </c>
      <c r="U129" s="766" t="str">
        <f>IF(【多店舗用】記入シート3!AO129="","",【多店舗用】記入シート3!AO129)</f>
        <v/>
      </c>
      <c r="V129" s="764" t="str">
        <f>IF(【多店舗用】記入シート3!AP129="","",【多店舗用】記入シート3!AP129)</f>
        <v/>
      </c>
      <c r="W129" s="764" t="str">
        <f>IF(【多店舗用】記入シート3!AQ129="","",【多店舗用】記入シート3!AQ129)</f>
        <v/>
      </c>
      <c r="X129" s="764" t="str">
        <f>IF(【多店舗用】記入シート3!AR129="","",【多店舗用】記入シート3!AR129)</f>
        <v/>
      </c>
      <c r="Y129" s="764" t="str">
        <f>IF(【多店舗用】記入シート3!AS129="","",【多店舗用】記入シート3!AS129)</f>
        <v/>
      </c>
      <c r="Z129" s="767" t="str">
        <f>IF(【多店舗用】記入シート3!AT129="","",【多店舗用】記入シート3!AT129)</f>
        <v/>
      </c>
      <c r="AA129" s="767" t="str">
        <f>IF(【多店舗用】記入シート3!AU129="","",【多店舗用】記入シート3!AU129)</f>
        <v/>
      </c>
      <c r="AB129" s="764" t="str">
        <f>IF(B129="","",T(SUBSTITUTE(SUBSTITUTE(【多店舗用】記入シート3!AV129,"　","")," ",""))&amp;"　"&amp;T(SUBSTITUTE(SUBSTITUTE(【多店舗用】記入シート3!AW129,"　","")," ","")))</f>
        <v/>
      </c>
      <c r="AC129" s="764" t="str">
        <f>IF(B129="","",ASC(SUBSTITUTE(SUBSTITUTE(SUBSTITUTE(SUBSTITUTE(【多店舗用】記入シート3!AX129,"　","")," ",""),"ヴ","ウﾞ"),"・",""))&amp;" "&amp;ASC(SUBSTITUTE(SUBSTITUTE(SUBSTITUTE(SUBSTITUTE(【多店舗用】記入シート3!AY129,"　","")," ",""),"ヴ","ウﾞ"),"・","")))</f>
        <v/>
      </c>
      <c r="AD129" s="764" t="str">
        <f>IF(【多店舗用】記入シート3!AZ129="","",【多店舗用】記入シート3!AZ129)</f>
        <v/>
      </c>
      <c r="AE129" s="764" t="str">
        <f>IF(【多店舗用】記入シート3!BA129="","",【多店舗用】記入シート3!BA129)</f>
        <v/>
      </c>
      <c r="AF129" s="764" t="str">
        <f>IF(B129="","",T(SUBSTITUTE(SUBSTITUTE(【多店舗用】記入シート3!BB129,"　","")," ",""))&amp;"　"&amp;T(SUBSTITUTE(SUBSTITUTE(【多店舗用】記入シート3!BC129,"　","")," ","")))</f>
        <v/>
      </c>
      <c r="AG129" s="764" t="str">
        <f>IF(B129="","",ASC(SUBSTITUTE(SUBSTITUTE(SUBSTITUTE(SUBSTITUTE(【多店舗用】記入シート3!BD129,"　","")," ",""),"ヴ","ウﾞ"),"・",""))&amp;" "&amp;ASC(SUBSTITUTE(SUBSTITUTE(SUBSTITUTE(SUBSTITUTE(【多店舗用】記入シート3!BE129,"　","")," ",""),"ヴ","ウﾞ"),"・","")))</f>
        <v/>
      </c>
      <c r="AH129" s="764" t="str">
        <f>IF(【多店舗用】記入シート3!BF129="","",【多店舗用】記入シート3!BF129)</f>
        <v/>
      </c>
      <c r="AI129" s="764" t="str">
        <f>IF(【多店舗用】記入シート3!BG129="","",【多店舗用】記入シート3!BG129)</f>
        <v/>
      </c>
      <c r="AJ129" s="764" t="str">
        <f>IF(【多店舗用】記入シート3!BH129="","",【多店舗用】記入シート3!BH129)</f>
        <v/>
      </c>
      <c r="AK129" s="764" t="str">
        <f>IF(【多店舗用】記入シート3!BI129="","",【多店舗用】記入シート3!BI129)</f>
        <v/>
      </c>
      <c r="AL129" s="764" t="str">
        <f>IF(【多店舗用】記入シート3!BJ129="","",【多店舗用】記入シート3!BJ129)</f>
        <v/>
      </c>
      <c r="AM129" s="768" t="str">
        <f>IF(【多店舗用】記入シート3!BK129="","",【多店舗用】記入シート3!BK129)</f>
        <v/>
      </c>
      <c r="AN129" s="768" t="str">
        <f>IF(【多店舗用】記入シート3!BL129="","",【多店舗用】記入シート3!BL129)</f>
        <v/>
      </c>
      <c r="AO129" s="764" t="str">
        <f>IF(【多店舗用】記入シート3!BM129="","",【多店舗用】記入シート3!BM129)</f>
        <v/>
      </c>
      <c r="AP129" s="768" t="str">
        <f>IF(【多店舗用】記入シート3!BN129="","",【多店舗用】記入シート3!BN129)</f>
        <v/>
      </c>
      <c r="AQ129" s="764" t="str">
        <f>IF(【多店舗用】記入シート3!BO129="","",【多店舗用】記入シート3!BO129)</f>
        <v/>
      </c>
      <c r="AR129" s="764" t="str">
        <f>IF(【多店舗用】記入シート3!BP129="","",【多店舗用】記入シート3!BP129)</f>
        <v/>
      </c>
    </row>
    <row r="130" spans="1:44" ht="15" customHeight="1">
      <c r="A130" s="764">
        <v>122</v>
      </c>
      <c r="B130" s="764" t="str">
        <f>IF(【多店舗用】記入シート3!B130="","",DBCS(【多店舗用】記入シート3!B130))</f>
        <v/>
      </c>
      <c r="C130" s="764" t="str">
        <f>IF(【多店舗用】記入シート3!C130="","",DBCS(【多店舗用】記入シート3!C130))</f>
        <v/>
      </c>
      <c r="D130" s="764" t="str">
        <f>IF(【多店舗用】記入シート3!D130="","",ASC(【多店舗用】記入シート3!D130))</f>
        <v/>
      </c>
      <c r="E130" s="765" t="str">
        <f>IF(【多店舗用】記入シート3!E130="","",【多店舗用】記入シート3!E130)</f>
        <v/>
      </c>
      <c r="F130" s="764" t="str">
        <f>IF(【多店舗用】記入シート3!F130="","",【多店舗用】記入シート3!F130)</f>
        <v/>
      </c>
      <c r="G130" s="765" t="str">
        <f>IF(【多店舗用】記入シート3!G130="","",【多店舗用】記入シート3!G130)</f>
        <v/>
      </c>
      <c r="H130" s="764" t="str">
        <f>IF(【多店舗用】記入シート3!H130="","",SUBSTITUTE(SUBSTITUTE(SUBSTITUTE(SUBSTITUTE(SUBSTITUTE(ASC(【多店舗用】記入シート3!H130),"～","-"),"－","-"),"―","-"),"　","")," ",""))</f>
        <v/>
      </c>
      <c r="I130" s="764" t="str">
        <f>IF(B130="","",MID(T(【多店舗用】記入シート3!I130),4,LEN(T(【多店舗用】記入シート3!I130))-3)&amp;"　"&amp;SUBSTITUTE(SUBSTITUTE(SUBSTITUTE(SUBSTITUTE(T(【多店舗用】記入シート3!J130),"　","")," ",""),"―","ー"),"－","‐")&amp;"　"&amp;SUBSTITUTE(SUBSTITUTE(SUBSTITUTE(SUBSTITUTE(T(【多店舗用】記入シート3!K130),"　","")," ",""),"―","ー"),"－","‐")&amp;"　"&amp;SUBSTITUTE(SUBSTITUTE(SUBSTITUTE(SUBSTITUTE(T(【多店舗用】記入シート3!L130),"　","")," ",""),"―","ー"),"－","‐")&amp;IF(【多店舗用】記入シート3!M130="","","　"&amp;SUBSTITUTE(SUBSTITUTE(SUBSTITUTE(SUBSTITUTE(T(【多店舗用】記入シート3!M130),"　","")," ",""),"―","ー"),"－","‐")))</f>
        <v/>
      </c>
      <c r="J130" s="764" t="str">
        <f>IF(B130="","",ASC(【多店舗用】記入シート3!N130)&amp;" "&amp;ASC(SUBSTITUTE(SUBSTITUTE(SUBSTITUTE(SUBSTITUTE(SUBSTITUTE(【多店舗用】記入シート3!O130,"　","")," ",""),"ヴ","ウﾞ"),"・",""),"－","‐"))&amp;" "&amp;ASC(SUBSTITUTE(SUBSTITUTE(SUBSTITUTE(SUBSTITUTE(SUBSTITUTE(【多店舗用】記入シート3!P130,"　","")," ",""),"ヴ","ウﾞ"),"・",""),"－","‐"))&amp;IF(【多店舗用】記入シート3!Q130="",""," "&amp;ASC(SUBSTITUTE(SUBSTITUTE(SUBSTITUTE(SUBSTITUTE(SUBSTITUTE(【多店舗用】記入シート3!Q130,"　","")," ",""),"ヴ","ウﾞ"),"・",""),"－","‐"))))</f>
        <v/>
      </c>
      <c r="K130" s="764" t="str">
        <f>IF(【多店舗用】記入シート3!R130="","",【多店舗用】記入シート3!R130)</f>
        <v/>
      </c>
      <c r="L130" s="764" t="str">
        <f>IF(【多店舗用】記入シート3!S130="","",SUBSTITUTE(SUBSTITUTE(SUBSTITUTE(SUBSTITUTE(SUBSTITUTE(ASC(【多店舗用】記入シート3!S130),"～","-"),"－","-"),"―","-"),"　","")," ",""))</f>
        <v/>
      </c>
      <c r="M130" s="764" t="str">
        <f>IF(【多店舗用】記入シート3!T130="","",ASC(【多店舗用】記入シート3!T130))</f>
        <v/>
      </c>
      <c r="N130" s="764" t="str">
        <f>IF(B130="","",RIGHT("00"&amp;【多店舗用】記入シート3!U130,2)&amp;【多店舗用】記入シート3!V130&amp;RIGHT("00"&amp;【多店舗用】記入シート3!W130,2)&amp;【多店舗用】記入シート3!X130&amp;RIGHT("00"&amp;【多店舗用】記入シート3!Y130,2)&amp;【多店舗用】記入シート3!Z130&amp;RIGHT("00"&amp;【多店舗用】記入シート3!AA130,2))</f>
        <v/>
      </c>
      <c r="O130" s="764" t="str">
        <f>IF(B130="","",IF(【多店舗用】記入シート3!AB130="●",【多店舗用】記入シート3!AB$8,"")&amp;IF(【多店舗用】記入シート3!AC130="●",【多店舗用】記入シート3!AC$8,"")&amp;IF(【多店舗用】記入シート3!AD130="●",【多店舗用】記入シート3!AD$8,"")&amp;IF(【多店舗用】記入シート3!AE130="●",【多店舗用】記入シート3!AE$8,"")&amp;IF(【多店舗用】記入シート3!AF130="●",【多店舗用】記入シート3!AF$8,"")&amp;IF(【多店舗用】記入シート3!AG130="●",【多店舗用】記入シート3!AG$8,"")&amp;IF(【多店舗用】記入シート3!AH130="●",【多店舗用】記入シート3!AH$8,"")&amp;IF(【多店舗用】記入シート3!AI130="●",【多店舗用】記入シート3!AI$8,""))</f>
        <v/>
      </c>
      <c r="P130" s="764" t="str">
        <f>IF(【多店舗用】記入シート3!AJ130="","",【多店舗用】記入シート3!AJ130)</f>
        <v/>
      </c>
      <c r="Q130" s="764" t="str">
        <f>IF(【多店舗用】記入シート3!AK130="","",【多店舗用】記入シート3!AK130)</f>
        <v/>
      </c>
      <c r="R130" s="766" t="str">
        <f>IF(【多店舗用】記入シート3!AL130="","",【多店舗用】記入シート3!AL130)</f>
        <v/>
      </c>
      <c r="S130" s="766" t="str">
        <f>IF(【多店舗用】記入シート3!AM130="","",【多店舗用】記入シート3!AM130)</f>
        <v/>
      </c>
      <c r="T130" s="766" t="str">
        <f>IF(【多店舗用】記入シート3!AN130="","",【多店舗用】記入シート3!AN130)</f>
        <v/>
      </c>
      <c r="U130" s="766" t="str">
        <f>IF(【多店舗用】記入シート3!AO130="","",【多店舗用】記入シート3!AO130)</f>
        <v/>
      </c>
      <c r="V130" s="764" t="str">
        <f>IF(【多店舗用】記入シート3!AP130="","",【多店舗用】記入シート3!AP130)</f>
        <v/>
      </c>
      <c r="W130" s="764" t="str">
        <f>IF(【多店舗用】記入シート3!AQ130="","",【多店舗用】記入シート3!AQ130)</f>
        <v/>
      </c>
      <c r="X130" s="764" t="str">
        <f>IF(【多店舗用】記入シート3!AR130="","",【多店舗用】記入シート3!AR130)</f>
        <v/>
      </c>
      <c r="Y130" s="764" t="str">
        <f>IF(【多店舗用】記入シート3!AS130="","",【多店舗用】記入シート3!AS130)</f>
        <v/>
      </c>
      <c r="Z130" s="767" t="str">
        <f>IF(【多店舗用】記入シート3!AT130="","",【多店舗用】記入シート3!AT130)</f>
        <v/>
      </c>
      <c r="AA130" s="767" t="str">
        <f>IF(【多店舗用】記入シート3!AU130="","",【多店舗用】記入シート3!AU130)</f>
        <v/>
      </c>
      <c r="AB130" s="764" t="str">
        <f>IF(B130="","",T(SUBSTITUTE(SUBSTITUTE(【多店舗用】記入シート3!AV130,"　","")," ",""))&amp;"　"&amp;T(SUBSTITUTE(SUBSTITUTE(【多店舗用】記入シート3!AW130,"　","")," ","")))</f>
        <v/>
      </c>
      <c r="AC130" s="764" t="str">
        <f>IF(B130="","",ASC(SUBSTITUTE(SUBSTITUTE(SUBSTITUTE(SUBSTITUTE(【多店舗用】記入シート3!AX130,"　","")," ",""),"ヴ","ウﾞ"),"・",""))&amp;" "&amp;ASC(SUBSTITUTE(SUBSTITUTE(SUBSTITUTE(SUBSTITUTE(【多店舗用】記入シート3!AY130,"　","")," ",""),"ヴ","ウﾞ"),"・","")))</f>
        <v/>
      </c>
      <c r="AD130" s="764" t="str">
        <f>IF(【多店舗用】記入シート3!AZ130="","",【多店舗用】記入シート3!AZ130)</f>
        <v/>
      </c>
      <c r="AE130" s="764" t="str">
        <f>IF(【多店舗用】記入シート3!BA130="","",【多店舗用】記入シート3!BA130)</f>
        <v/>
      </c>
      <c r="AF130" s="764" t="str">
        <f>IF(B130="","",T(SUBSTITUTE(SUBSTITUTE(【多店舗用】記入シート3!BB130,"　","")," ",""))&amp;"　"&amp;T(SUBSTITUTE(SUBSTITUTE(【多店舗用】記入シート3!BC130,"　","")," ","")))</f>
        <v/>
      </c>
      <c r="AG130" s="764" t="str">
        <f>IF(B130="","",ASC(SUBSTITUTE(SUBSTITUTE(SUBSTITUTE(SUBSTITUTE(【多店舗用】記入シート3!BD130,"　","")," ",""),"ヴ","ウﾞ"),"・",""))&amp;" "&amp;ASC(SUBSTITUTE(SUBSTITUTE(SUBSTITUTE(SUBSTITUTE(【多店舗用】記入シート3!BE130,"　","")," ",""),"ヴ","ウﾞ"),"・","")))</f>
        <v/>
      </c>
      <c r="AH130" s="764" t="str">
        <f>IF(【多店舗用】記入シート3!BF130="","",【多店舗用】記入シート3!BF130)</f>
        <v/>
      </c>
      <c r="AI130" s="764" t="str">
        <f>IF(【多店舗用】記入シート3!BG130="","",【多店舗用】記入シート3!BG130)</f>
        <v/>
      </c>
      <c r="AJ130" s="764" t="str">
        <f>IF(【多店舗用】記入シート3!BH130="","",【多店舗用】記入シート3!BH130)</f>
        <v/>
      </c>
      <c r="AK130" s="764" t="str">
        <f>IF(【多店舗用】記入シート3!BI130="","",【多店舗用】記入シート3!BI130)</f>
        <v/>
      </c>
      <c r="AL130" s="764" t="str">
        <f>IF(【多店舗用】記入シート3!BJ130="","",【多店舗用】記入シート3!BJ130)</f>
        <v/>
      </c>
      <c r="AM130" s="768" t="str">
        <f>IF(【多店舗用】記入シート3!BK130="","",【多店舗用】記入シート3!BK130)</f>
        <v/>
      </c>
      <c r="AN130" s="768" t="str">
        <f>IF(【多店舗用】記入シート3!BL130="","",【多店舗用】記入シート3!BL130)</f>
        <v/>
      </c>
      <c r="AO130" s="764" t="str">
        <f>IF(【多店舗用】記入シート3!BM130="","",【多店舗用】記入シート3!BM130)</f>
        <v/>
      </c>
      <c r="AP130" s="768" t="str">
        <f>IF(【多店舗用】記入シート3!BN130="","",【多店舗用】記入シート3!BN130)</f>
        <v/>
      </c>
      <c r="AQ130" s="764" t="str">
        <f>IF(【多店舗用】記入シート3!BO130="","",【多店舗用】記入シート3!BO130)</f>
        <v/>
      </c>
      <c r="AR130" s="764" t="str">
        <f>IF(【多店舗用】記入シート3!BP130="","",【多店舗用】記入シート3!BP130)</f>
        <v/>
      </c>
    </row>
    <row r="131" spans="1:44" ht="15" customHeight="1">
      <c r="A131" s="764">
        <v>123</v>
      </c>
      <c r="B131" s="764" t="str">
        <f>IF(【多店舗用】記入シート3!B131="","",DBCS(【多店舗用】記入シート3!B131))</f>
        <v/>
      </c>
      <c r="C131" s="764" t="str">
        <f>IF(【多店舗用】記入シート3!C131="","",DBCS(【多店舗用】記入シート3!C131))</f>
        <v/>
      </c>
      <c r="D131" s="764" t="str">
        <f>IF(【多店舗用】記入シート3!D131="","",ASC(【多店舗用】記入シート3!D131))</f>
        <v/>
      </c>
      <c r="E131" s="765" t="str">
        <f>IF(【多店舗用】記入シート3!E131="","",【多店舗用】記入シート3!E131)</f>
        <v/>
      </c>
      <c r="F131" s="764" t="str">
        <f>IF(【多店舗用】記入シート3!F131="","",【多店舗用】記入シート3!F131)</f>
        <v/>
      </c>
      <c r="G131" s="765" t="str">
        <f>IF(【多店舗用】記入シート3!G131="","",【多店舗用】記入シート3!G131)</f>
        <v/>
      </c>
      <c r="H131" s="764" t="str">
        <f>IF(【多店舗用】記入シート3!H131="","",SUBSTITUTE(SUBSTITUTE(SUBSTITUTE(SUBSTITUTE(SUBSTITUTE(ASC(【多店舗用】記入シート3!H131),"～","-"),"－","-"),"―","-"),"　","")," ",""))</f>
        <v/>
      </c>
      <c r="I131" s="764" t="str">
        <f>IF(B131="","",MID(T(【多店舗用】記入シート3!I131),4,LEN(T(【多店舗用】記入シート3!I131))-3)&amp;"　"&amp;SUBSTITUTE(SUBSTITUTE(SUBSTITUTE(SUBSTITUTE(T(【多店舗用】記入シート3!J131),"　","")," ",""),"―","ー"),"－","‐")&amp;"　"&amp;SUBSTITUTE(SUBSTITUTE(SUBSTITUTE(SUBSTITUTE(T(【多店舗用】記入シート3!K131),"　","")," ",""),"―","ー"),"－","‐")&amp;"　"&amp;SUBSTITUTE(SUBSTITUTE(SUBSTITUTE(SUBSTITUTE(T(【多店舗用】記入シート3!L131),"　","")," ",""),"―","ー"),"－","‐")&amp;IF(【多店舗用】記入シート3!M131="","","　"&amp;SUBSTITUTE(SUBSTITUTE(SUBSTITUTE(SUBSTITUTE(T(【多店舗用】記入シート3!M131),"　","")," ",""),"―","ー"),"－","‐")))</f>
        <v/>
      </c>
      <c r="J131" s="764" t="str">
        <f>IF(B131="","",ASC(【多店舗用】記入シート3!N131)&amp;" "&amp;ASC(SUBSTITUTE(SUBSTITUTE(SUBSTITUTE(SUBSTITUTE(SUBSTITUTE(【多店舗用】記入シート3!O131,"　","")," ",""),"ヴ","ウﾞ"),"・",""),"－","‐"))&amp;" "&amp;ASC(SUBSTITUTE(SUBSTITUTE(SUBSTITUTE(SUBSTITUTE(SUBSTITUTE(【多店舗用】記入シート3!P131,"　","")," ",""),"ヴ","ウﾞ"),"・",""),"－","‐"))&amp;IF(【多店舗用】記入シート3!Q131="",""," "&amp;ASC(SUBSTITUTE(SUBSTITUTE(SUBSTITUTE(SUBSTITUTE(SUBSTITUTE(【多店舗用】記入シート3!Q131,"　","")," ",""),"ヴ","ウﾞ"),"・",""),"－","‐"))))</f>
        <v/>
      </c>
      <c r="K131" s="764" t="str">
        <f>IF(【多店舗用】記入シート3!R131="","",【多店舗用】記入シート3!R131)</f>
        <v/>
      </c>
      <c r="L131" s="764" t="str">
        <f>IF(【多店舗用】記入シート3!S131="","",SUBSTITUTE(SUBSTITUTE(SUBSTITUTE(SUBSTITUTE(SUBSTITUTE(ASC(【多店舗用】記入シート3!S131),"～","-"),"－","-"),"―","-"),"　","")," ",""))</f>
        <v/>
      </c>
      <c r="M131" s="764" t="str">
        <f>IF(【多店舗用】記入シート3!T131="","",ASC(【多店舗用】記入シート3!T131))</f>
        <v/>
      </c>
      <c r="N131" s="764" t="str">
        <f>IF(B131="","",RIGHT("00"&amp;【多店舗用】記入シート3!U131,2)&amp;【多店舗用】記入シート3!V131&amp;RIGHT("00"&amp;【多店舗用】記入シート3!W131,2)&amp;【多店舗用】記入シート3!X131&amp;RIGHT("00"&amp;【多店舗用】記入シート3!Y131,2)&amp;【多店舗用】記入シート3!Z131&amp;RIGHT("00"&amp;【多店舗用】記入シート3!AA131,2))</f>
        <v/>
      </c>
      <c r="O131" s="764" t="str">
        <f>IF(B131="","",IF(【多店舗用】記入シート3!AB131="●",【多店舗用】記入シート3!AB$8,"")&amp;IF(【多店舗用】記入シート3!AC131="●",【多店舗用】記入シート3!AC$8,"")&amp;IF(【多店舗用】記入シート3!AD131="●",【多店舗用】記入シート3!AD$8,"")&amp;IF(【多店舗用】記入シート3!AE131="●",【多店舗用】記入シート3!AE$8,"")&amp;IF(【多店舗用】記入シート3!AF131="●",【多店舗用】記入シート3!AF$8,"")&amp;IF(【多店舗用】記入シート3!AG131="●",【多店舗用】記入シート3!AG$8,"")&amp;IF(【多店舗用】記入シート3!AH131="●",【多店舗用】記入シート3!AH$8,"")&amp;IF(【多店舗用】記入シート3!AI131="●",【多店舗用】記入シート3!AI$8,""))</f>
        <v/>
      </c>
      <c r="P131" s="764" t="str">
        <f>IF(【多店舗用】記入シート3!AJ131="","",【多店舗用】記入シート3!AJ131)</f>
        <v/>
      </c>
      <c r="Q131" s="764" t="str">
        <f>IF(【多店舗用】記入シート3!AK131="","",【多店舗用】記入シート3!AK131)</f>
        <v/>
      </c>
      <c r="R131" s="766" t="str">
        <f>IF(【多店舗用】記入シート3!AL131="","",【多店舗用】記入シート3!AL131)</f>
        <v/>
      </c>
      <c r="S131" s="766" t="str">
        <f>IF(【多店舗用】記入シート3!AM131="","",【多店舗用】記入シート3!AM131)</f>
        <v/>
      </c>
      <c r="T131" s="766" t="str">
        <f>IF(【多店舗用】記入シート3!AN131="","",【多店舗用】記入シート3!AN131)</f>
        <v/>
      </c>
      <c r="U131" s="766" t="str">
        <f>IF(【多店舗用】記入シート3!AO131="","",【多店舗用】記入シート3!AO131)</f>
        <v/>
      </c>
      <c r="V131" s="764" t="str">
        <f>IF(【多店舗用】記入シート3!AP131="","",【多店舗用】記入シート3!AP131)</f>
        <v/>
      </c>
      <c r="W131" s="764" t="str">
        <f>IF(【多店舗用】記入シート3!AQ131="","",【多店舗用】記入シート3!AQ131)</f>
        <v/>
      </c>
      <c r="X131" s="764" t="str">
        <f>IF(【多店舗用】記入シート3!AR131="","",【多店舗用】記入シート3!AR131)</f>
        <v/>
      </c>
      <c r="Y131" s="764" t="str">
        <f>IF(【多店舗用】記入シート3!AS131="","",【多店舗用】記入シート3!AS131)</f>
        <v/>
      </c>
      <c r="Z131" s="767" t="str">
        <f>IF(【多店舗用】記入シート3!AT131="","",【多店舗用】記入シート3!AT131)</f>
        <v/>
      </c>
      <c r="AA131" s="767" t="str">
        <f>IF(【多店舗用】記入シート3!AU131="","",【多店舗用】記入シート3!AU131)</f>
        <v/>
      </c>
      <c r="AB131" s="764" t="str">
        <f>IF(B131="","",T(SUBSTITUTE(SUBSTITUTE(【多店舗用】記入シート3!AV131,"　","")," ",""))&amp;"　"&amp;T(SUBSTITUTE(SUBSTITUTE(【多店舗用】記入シート3!AW131,"　","")," ","")))</f>
        <v/>
      </c>
      <c r="AC131" s="764" t="str">
        <f>IF(B131="","",ASC(SUBSTITUTE(SUBSTITUTE(SUBSTITUTE(SUBSTITUTE(【多店舗用】記入シート3!AX131,"　","")," ",""),"ヴ","ウﾞ"),"・",""))&amp;" "&amp;ASC(SUBSTITUTE(SUBSTITUTE(SUBSTITUTE(SUBSTITUTE(【多店舗用】記入シート3!AY131,"　","")," ",""),"ヴ","ウﾞ"),"・","")))</f>
        <v/>
      </c>
      <c r="AD131" s="764" t="str">
        <f>IF(【多店舗用】記入シート3!AZ131="","",【多店舗用】記入シート3!AZ131)</f>
        <v/>
      </c>
      <c r="AE131" s="764" t="str">
        <f>IF(【多店舗用】記入シート3!BA131="","",【多店舗用】記入シート3!BA131)</f>
        <v/>
      </c>
      <c r="AF131" s="764" t="str">
        <f>IF(B131="","",T(SUBSTITUTE(SUBSTITUTE(【多店舗用】記入シート3!BB131,"　","")," ",""))&amp;"　"&amp;T(SUBSTITUTE(SUBSTITUTE(【多店舗用】記入シート3!BC131,"　","")," ","")))</f>
        <v/>
      </c>
      <c r="AG131" s="764" t="str">
        <f>IF(B131="","",ASC(SUBSTITUTE(SUBSTITUTE(SUBSTITUTE(SUBSTITUTE(【多店舗用】記入シート3!BD131,"　","")," ",""),"ヴ","ウﾞ"),"・",""))&amp;" "&amp;ASC(SUBSTITUTE(SUBSTITUTE(SUBSTITUTE(SUBSTITUTE(【多店舗用】記入シート3!BE131,"　","")," ",""),"ヴ","ウﾞ"),"・","")))</f>
        <v/>
      </c>
      <c r="AH131" s="764" t="str">
        <f>IF(【多店舗用】記入シート3!BF131="","",【多店舗用】記入シート3!BF131)</f>
        <v/>
      </c>
      <c r="AI131" s="764" t="str">
        <f>IF(【多店舗用】記入シート3!BG131="","",【多店舗用】記入シート3!BG131)</f>
        <v/>
      </c>
      <c r="AJ131" s="764" t="str">
        <f>IF(【多店舗用】記入シート3!BH131="","",【多店舗用】記入シート3!BH131)</f>
        <v/>
      </c>
      <c r="AK131" s="764" t="str">
        <f>IF(【多店舗用】記入シート3!BI131="","",【多店舗用】記入シート3!BI131)</f>
        <v/>
      </c>
      <c r="AL131" s="764" t="str">
        <f>IF(【多店舗用】記入シート3!BJ131="","",【多店舗用】記入シート3!BJ131)</f>
        <v/>
      </c>
      <c r="AM131" s="768" t="str">
        <f>IF(【多店舗用】記入シート3!BK131="","",【多店舗用】記入シート3!BK131)</f>
        <v/>
      </c>
      <c r="AN131" s="768" t="str">
        <f>IF(【多店舗用】記入シート3!BL131="","",【多店舗用】記入シート3!BL131)</f>
        <v/>
      </c>
      <c r="AO131" s="764" t="str">
        <f>IF(【多店舗用】記入シート3!BM131="","",【多店舗用】記入シート3!BM131)</f>
        <v/>
      </c>
      <c r="AP131" s="768" t="str">
        <f>IF(【多店舗用】記入シート3!BN131="","",【多店舗用】記入シート3!BN131)</f>
        <v/>
      </c>
      <c r="AQ131" s="764" t="str">
        <f>IF(【多店舗用】記入シート3!BO131="","",【多店舗用】記入シート3!BO131)</f>
        <v/>
      </c>
      <c r="AR131" s="764" t="str">
        <f>IF(【多店舗用】記入シート3!BP131="","",【多店舗用】記入シート3!BP131)</f>
        <v/>
      </c>
    </row>
    <row r="132" spans="1:44" ht="15" customHeight="1">
      <c r="A132" s="764">
        <v>124</v>
      </c>
      <c r="B132" s="764" t="str">
        <f>IF(【多店舗用】記入シート3!B132="","",DBCS(【多店舗用】記入シート3!B132))</f>
        <v/>
      </c>
      <c r="C132" s="764" t="str">
        <f>IF(【多店舗用】記入シート3!C132="","",DBCS(【多店舗用】記入シート3!C132))</f>
        <v/>
      </c>
      <c r="D132" s="764" t="str">
        <f>IF(【多店舗用】記入シート3!D132="","",ASC(【多店舗用】記入シート3!D132))</f>
        <v/>
      </c>
      <c r="E132" s="765" t="str">
        <f>IF(【多店舗用】記入シート3!E132="","",【多店舗用】記入シート3!E132)</f>
        <v/>
      </c>
      <c r="F132" s="764" t="str">
        <f>IF(【多店舗用】記入シート3!F132="","",【多店舗用】記入シート3!F132)</f>
        <v/>
      </c>
      <c r="G132" s="765" t="str">
        <f>IF(【多店舗用】記入シート3!G132="","",【多店舗用】記入シート3!G132)</f>
        <v/>
      </c>
      <c r="H132" s="764" t="str">
        <f>IF(【多店舗用】記入シート3!H132="","",SUBSTITUTE(SUBSTITUTE(SUBSTITUTE(SUBSTITUTE(SUBSTITUTE(ASC(【多店舗用】記入シート3!H132),"～","-"),"－","-"),"―","-"),"　","")," ",""))</f>
        <v/>
      </c>
      <c r="I132" s="764" t="str">
        <f>IF(B132="","",MID(T(【多店舗用】記入シート3!I132),4,LEN(T(【多店舗用】記入シート3!I132))-3)&amp;"　"&amp;SUBSTITUTE(SUBSTITUTE(SUBSTITUTE(SUBSTITUTE(T(【多店舗用】記入シート3!J132),"　","")," ",""),"―","ー"),"－","‐")&amp;"　"&amp;SUBSTITUTE(SUBSTITUTE(SUBSTITUTE(SUBSTITUTE(T(【多店舗用】記入シート3!K132),"　","")," ",""),"―","ー"),"－","‐")&amp;"　"&amp;SUBSTITUTE(SUBSTITUTE(SUBSTITUTE(SUBSTITUTE(T(【多店舗用】記入シート3!L132),"　","")," ",""),"―","ー"),"－","‐")&amp;IF(【多店舗用】記入シート3!M132="","","　"&amp;SUBSTITUTE(SUBSTITUTE(SUBSTITUTE(SUBSTITUTE(T(【多店舗用】記入シート3!M132),"　","")," ",""),"―","ー"),"－","‐")))</f>
        <v/>
      </c>
      <c r="J132" s="764" t="str">
        <f>IF(B132="","",ASC(【多店舗用】記入シート3!N132)&amp;" "&amp;ASC(SUBSTITUTE(SUBSTITUTE(SUBSTITUTE(SUBSTITUTE(SUBSTITUTE(【多店舗用】記入シート3!O132,"　","")," ",""),"ヴ","ウﾞ"),"・",""),"－","‐"))&amp;" "&amp;ASC(SUBSTITUTE(SUBSTITUTE(SUBSTITUTE(SUBSTITUTE(SUBSTITUTE(【多店舗用】記入シート3!P132,"　","")," ",""),"ヴ","ウﾞ"),"・",""),"－","‐"))&amp;IF(【多店舗用】記入シート3!Q132="",""," "&amp;ASC(SUBSTITUTE(SUBSTITUTE(SUBSTITUTE(SUBSTITUTE(SUBSTITUTE(【多店舗用】記入シート3!Q132,"　","")," ",""),"ヴ","ウﾞ"),"・",""),"－","‐"))))</f>
        <v/>
      </c>
      <c r="K132" s="764" t="str">
        <f>IF(【多店舗用】記入シート3!R132="","",【多店舗用】記入シート3!R132)</f>
        <v/>
      </c>
      <c r="L132" s="764" t="str">
        <f>IF(【多店舗用】記入シート3!S132="","",SUBSTITUTE(SUBSTITUTE(SUBSTITUTE(SUBSTITUTE(SUBSTITUTE(ASC(【多店舗用】記入シート3!S132),"～","-"),"－","-"),"―","-"),"　","")," ",""))</f>
        <v/>
      </c>
      <c r="M132" s="764" t="str">
        <f>IF(【多店舗用】記入シート3!T132="","",ASC(【多店舗用】記入シート3!T132))</f>
        <v/>
      </c>
      <c r="N132" s="764" t="str">
        <f>IF(B132="","",RIGHT("00"&amp;【多店舗用】記入シート3!U132,2)&amp;【多店舗用】記入シート3!V132&amp;RIGHT("00"&amp;【多店舗用】記入シート3!W132,2)&amp;【多店舗用】記入シート3!X132&amp;RIGHT("00"&amp;【多店舗用】記入シート3!Y132,2)&amp;【多店舗用】記入シート3!Z132&amp;RIGHT("00"&amp;【多店舗用】記入シート3!AA132,2))</f>
        <v/>
      </c>
      <c r="O132" s="764" t="str">
        <f>IF(B132="","",IF(【多店舗用】記入シート3!AB132="●",【多店舗用】記入シート3!AB$8,"")&amp;IF(【多店舗用】記入シート3!AC132="●",【多店舗用】記入シート3!AC$8,"")&amp;IF(【多店舗用】記入シート3!AD132="●",【多店舗用】記入シート3!AD$8,"")&amp;IF(【多店舗用】記入シート3!AE132="●",【多店舗用】記入シート3!AE$8,"")&amp;IF(【多店舗用】記入シート3!AF132="●",【多店舗用】記入シート3!AF$8,"")&amp;IF(【多店舗用】記入シート3!AG132="●",【多店舗用】記入シート3!AG$8,"")&amp;IF(【多店舗用】記入シート3!AH132="●",【多店舗用】記入シート3!AH$8,"")&amp;IF(【多店舗用】記入シート3!AI132="●",【多店舗用】記入シート3!AI$8,""))</f>
        <v/>
      </c>
      <c r="P132" s="764" t="str">
        <f>IF(【多店舗用】記入シート3!AJ132="","",【多店舗用】記入シート3!AJ132)</f>
        <v/>
      </c>
      <c r="Q132" s="764" t="str">
        <f>IF(【多店舗用】記入シート3!AK132="","",【多店舗用】記入シート3!AK132)</f>
        <v/>
      </c>
      <c r="R132" s="766" t="str">
        <f>IF(【多店舗用】記入シート3!AL132="","",【多店舗用】記入シート3!AL132)</f>
        <v/>
      </c>
      <c r="S132" s="766" t="str">
        <f>IF(【多店舗用】記入シート3!AM132="","",【多店舗用】記入シート3!AM132)</f>
        <v/>
      </c>
      <c r="T132" s="766" t="str">
        <f>IF(【多店舗用】記入シート3!AN132="","",【多店舗用】記入シート3!AN132)</f>
        <v/>
      </c>
      <c r="U132" s="766" t="str">
        <f>IF(【多店舗用】記入シート3!AO132="","",【多店舗用】記入シート3!AO132)</f>
        <v/>
      </c>
      <c r="V132" s="764" t="str">
        <f>IF(【多店舗用】記入シート3!AP132="","",【多店舗用】記入シート3!AP132)</f>
        <v/>
      </c>
      <c r="W132" s="764" t="str">
        <f>IF(【多店舗用】記入シート3!AQ132="","",【多店舗用】記入シート3!AQ132)</f>
        <v/>
      </c>
      <c r="X132" s="764" t="str">
        <f>IF(【多店舗用】記入シート3!AR132="","",【多店舗用】記入シート3!AR132)</f>
        <v/>
      </c>
      <c r="Y132" s="764" t="str">
        <f>IF(【多店舗用】記入シート3!AS132="","",【多店舗用】記入シート3!AS132)</f>
        <v/>
      </c>
      <c r="Z132" s="767" t="str">
        <f>IF(【多店舗用】記入シート3!AT132="","",【多店舗用】記入シート3!AT132)</f>
        <v/>
      </c>
      <c r="AA132" s="767" t="str">
        <f>IF(【多店舗用】記入シート3!AU132="","",【多店舗用】記入シート3!AU132)</f>
        <v/>
      </c>
      <c r="AB132" s="764" t="str">
        <f>IF(B132="","",T(SUBSTITUTE(SUBSTITUTE(【多店舗用】記入シート3!AV132,"　","")," ",""))&amp;"　"&amp;T(SUBSTITUTE(SUBSTITUTE(【多店舗用】記入シート3!AW132,"　","")," ","")))</f>
        <v/>
      </c>
      <c r="AC132" s="764" t="str">
        <f>IF(B132="","",ASC(SUBSTITUTE(SUBSTITUTE(SUBSTITUTE(SUBSTITUTE(【多店舗用】記入シート3!AX132,"　","")," ",""),"ヴ","ウﾞ"),"・",""))&amp;" "&amp;ASC(SUBSTITUTE(SUBSTITUTE(SUBSTITUTE(SUBSTITUTE(【多店舗用】記入シート3!AY132,"　","")," ",""),"ヴ","ウﾞ"),"・","")))</f>
        <v/>
      </c>
      <c r="AD132" s="764" t="str">
        <f>IF(【多店舗用】記入シート3!AZ132="","",【多店舗用】記入シート3!AZ132)</f>
        <v/>
      </c>
      <c r="AE132" s="764" t="str">
        <f>IF(【多店舗用】記入シート3!BA132="","",【多店舗用】記入シート3!BA132)</f>
        <v/>
      </c>
      <c r="AF132" s="764" t="str">
        <f>IF(B132="","",T(SUBSTITUTE(SUBSTITUTE(【多店舗用】記入シート3!BB132,"　","")," ",""))&amp;"　"&amp;T(SUBSTITUTE(SUBSTITUTE(【多店舗用】記入シート3!BC132,"　","")," ","")))</f>
        <v/>
      </c>
      <c r="AG132" s="764" t="str">
        <f>IF(B132="","",ASC(SUBSTITUTE(SUBSTITUTE(SUBSTITUTE(SUBSTITUTE(【多店舗用】記入シート3!BD132,"　","")," ",""),"ヴ","ウﾞ"),"・",""))&amp;" "&amp;ASC(SUBSTITUTE(SUBSTITUTE(SUBSTITUTE(SUBSTITUTE(【多店舗用】記入シート3!BE132,"　","")," ",""),"ヴ","ウﾞ"),"・","")))</f>
        <v/>
      </c>
      <c r="AH132" s="764" t="str">
        <f>IF(【多店舗用】記入シート3!BF132="","",【多店舗用】記入シート3!BF132)</f>
        <v/>
      </c>
      <c r="AI132" s="764" t="str">
        <f>IF(【多店舗用】記入シート3!BG132="","",【多店舗用】記入シート3!BG132)</f>
        <v/>
      </c>
      <c r="AJ132" s="764" t="str">
        <f>IF(【多店舗用】記入シート3!BH132="","",【多店舗用】記入シート3!BH132)</f>
        <v/>
      </c>
      <c r="AK132" s="764" t="str">
        <f>IF(【多店舗用】記入シート3!BI132="","",【多店舗用】記入シート3!BI132)</f>
        <v/>
      </c>
      <c r="AL132" s="764" t="str">
        <f>IF(【多店舗用】記入シート3!BJ132="","",【多店舗用】記入シート3!BJ132)</f>
        <v/>
      </c>
      <c r="AM132" s="768" t="str">
        <f>IF(【多店舗用】記入シート3!BK132="","",【多店舗用】記入シート3!BK132)</f>
        <v/>
      </c>
      <c r="AN132" s="768" t="str">
        <f>IF(【多店舗用】記入シート3!BL132="","",【多店舗用】記入シート3!BL132)</f>
        <v/>
      </c>
      <c r="AO132" s="764" t="str">
        <f>IF(【多店舗用】記入シート3!BM132="","",【多店舗用】記入シート3!BM132)</f>
        <v/>
      </c>
      <c r="AP132" s="768" t="str">
        <f>IF(【多店舗用】記入シート3!BN132="","",【多店舗用】記入シート3!BN132)</f>
        <v/>
      </c>
      <c r="AQ132" s="764" t="str">
        <f>IF(【多店舗用】記入シート3!BO132="","",【多店舗用】記入シート3!BO132)</f>
        <v/>
      </c>
      <c r="AR132" s="764" t="str">
        <f>IF(【多店舗用】記入シート3!BP132="","",【多店舗用】記入シート3!BP132)</f>
        <v/>
      </c>
    </row>
    <row r="133" spans="1:44" ht="15" customHeight="1">
      <c r="A133" s="764">
        <v>125</v>
      </c>
      <c r="B133" s="764" t="str">
        <f>IF(【多店舗用】記入シート3!B133="","",DBCS(【多店舗用】記入シート3!B133))</f>
        <v/>
      </c>
      <c r="C133" s="764" t="str">
        <f>IF(【多店舗用】記入シート3!C133="","",DBCS(【多店舗用】記入シート3!C133))</f>
        <v/>
      </c>
      <c r="D133" s="764" t="str">
        <f>IF(【多店舗用】記入シート3!D133="","",ASC(【多店舗用】記入シート3!D133))</f>
        <v/>
      </c>
      <c r="E133" s="765" t="str">
        <f>IF(【多店舗用】記入シート3!E133="","",【多店舗用】記入シート3!E133)</f>
        <v/>
      </c>
      <c r="F133" s="764" t="str">
        <f>IF(【多店舗用】記入シート3!F133="","",【多店舗用】記入シート3!F133)</f>
        <v/>
      </c>
      <c r="G133" s="765" t="str">
        <f>IF(【多店舗用】記入シート3!G133="","",【多店舗用】記入シート3!G133)</f>
        <v/>
      </c>
      <c r="H133" s="764" t="str">
        <f>IF(【多店舗用】記入シート3!H133="","",SUBSTITUTE(SUBSTITUTE(SUBSTITUTE(SUBSTITUTE(SUBSTITUTE(ASC(【多店舗用】記入シート3!H133),"～","-"),"－","-"),"―","-"),"　","")," ",""))</f>
        <v/>
      </c>
      <c r="I133" s="764" t="str">
        <f>IF(B133="","",MID(T(【多店舗用】記入シート3!I133),4,LEN(T(【多店舗用】記入シート3!I133))-3)&amp;"　"&amp;SUBSTITUTE(SUBSTITUTE(SUBSTITUTE(SUBSTITUTE(T(【多店舗用】記入シート3!J133),"　","")," ",""),"―","ー"),"－","‐")&amp;"　"&amp;SUBSTITUTE(SUBSTITUTE(SUBSTITUTE(SUBSTITUTE(T(【多店舗用】記入シート3!K133),"　","")," ",""),"―","ー"),"－","‐")&amp;"　"&amp;SUBSTITUTE(SUBSTITUTE(SUBSTITUTE(SUBSTITUTE(T(【多店舗用】記入シート3!L133),"　","")," ",""),"―","ー"),"－","‐")&amp;IF(【多店舗用】記入シート3!M133="","","　"&amp;SUBSTITUTE(SUBSTITUTE(SUBSTITUTE(SUBSTITUTE(T(【多店舗用】記入シート3!M133),"　","")," ",""),"―","ー"),"－","‐")))</f>
        <v/>
      </c>
      <c r="J133" s="764" t="str">
        <f>IF(B133="","",ASC(【多店舗用】記入シート3!N133)&amp;" "&amp;ASC(SUBSTITUTE(SUBSTITUTE(SUBSTITUTE(SUBSTITUTE(SUBSTITUTE(【多店舗用】記入シート3!O133,"　","")," ",""),"ヴ","ウﾞ"),"・",""),"－","‐"))&amp;" "&amp;ASC(SUBSTITUTE(SUBSTITUTE(SUBSTITUTE(SUBSTITUTE(SUBSTITUTE(【多店舗用】記入シート3!P133,"　","")," ",""),"ヴ","ウﾞ"),"・",""),"－","‐"))&amp;IF(【多店舗用】記入シート3!Q133="",""," "&amp;ASC(SUBSTITUTE(SUBSTITUTE(SUBSTITUTE(SUBSTITUTE(SUBSTITUTE(【多店舗用】記入シート3!Q133,"　","")," ",""),"ヴ","ウﾞ"),"・",""),"－","‐"))))</f>
        <v/>
      </c>
      <c r="K133" s="764" t="str">
        <f>IF(【多店舗用】記入シート3!R133="","",【多店舗用】記入シート3!R133)</f>
        <v/>
      </c>
      <c r="L133" s="764" t="str">
        <f>IF(【多店舗用】記入シート3!S133="","",SUBSTITUTE(SUBSTITUTE(SUBSTITUTE(SUBSTITUTE(SUBSTITUTE(ASC(【多店舗用】記入シート3!S133),"～","-"),"－","-"),"―","-"),"　","")," ",""))</f>
        <v/>
      </c>
      <c r="M133" s="764" t="str">
        <f>IF(【多店舗用】記入シート3!T133="","",ASC(【多店舗用】記入シート3!T133))</f>
        <v/>
      </c>
      <c r="N133" s="764" t="str">
        <f>IF(B133="","",RIGHT("00"&amp;【多店舗用】記入シート3!U133,2)&amp;【多店舗用】記入シート3!V133&amp;RIGHT("00"&amp;【多店舗用】記入シート3!W133,2)&amp;【多店舗用】記入シート3!X133&amp;RIGHT("00"&amp;【多店舗用】記入シート3!Y133,2)&amp;【多店舗用】記入シート3!Z133&amp;RIGHT("00"&amp;【多店舗用】記入シート3!AA133,2))</f>
        <v/>
      </c>
      <c r="O133" s="764" t="str">
        <f>IF(B133="","",IF(【多店舗用】記入シート3!AB133="●",【多店舗用】記入シート3!AB$8,"")&amp;IF(【多店舗用】記入シート3!AC133="●",【多店舗用】記入シート3!AC$8,"")&amp;IF(【多店舗用】記入シート3!AD133="●",【多店舗用】記入シート3!AD$8,"")&amp;IF(【多店舗用】記入シート3!AE133="●",【多店舗用】記入シート3!AE$8,"")&amp;IF(【多店舗用】記入シート3!AF133="●",【多店舗用】記入シート3!AF$8,"")&amp;IF(【多店舗用】記入シート3!AG133="●",【多店舗用】記入シート3!AG$8,"")&amp;IF(【多店舗用】記入シート3!AH133="●",【多店舗用】記入シート3!AH$8,"")&amp;IF(【多店舗用】記入シート3!AI133="●",【多店舗用】記入シート3!AI$8,""))</f>
        <v/>
      </c>
      <c r="P133" s="764" t="str">
        <f>IF(【多店舗用】記入シート3!AJ133="","",【多店舗用】記入シート3!AJ133)</f>
        <v/>
      </c>
      <c r="Q133" s="764" t="str">
        <f>IF(【多店舗用】記入シート3!AK133="","",【多店舗用】記入シート3!AK133)</f>
        <v/>
      </c>
      <c r="R133" s="766" t="str">
        <f>IF(【多店舗用】記入シート3!AL133="","",【多店舗用】記入シート3!AL133)</f>
        <v/>
      </c>
      <c r="S133" s="766" t="str">
        <f>IF(【多店舗用】記入シート3!AM133="","",【多店舗用】記入シート3!AM133)</f>
        <v/>
      </c>
      <c r="T133" s="766" t="str">
        <f>IF(【多店舗用】記入シート3!AN133="","",【多店舗用】記入シート3!AN133)</f>
        <v/>
      </c>
      <c r="U133" s="766" t="str">
        <f>IF(【多店舗用】記入シート3!AO133="","",【多店舗用】記入シート3!AO133)</f>
        <v/>
      </c>
      <c r="V133" s="764" t="str">
        <f>IF(【多店舗用】記入シート3!AP133="","",【多店舗用】記入シート3!AP133)</f>
        <v/>
      </c>
      <c r="W133" s="764" t="str">
        <f>IF(【多店舗用】記入シート3!AQ133="","",【多店舗用】記入シート3!AQ133)</f>
        <v/>
      </c>
      <c r="X133" s="764" t="str">
        <f>IF(【多店舗用】記入シート3!AR133="","",【多店舗用】記入シート3!AR133)</f>
        <v/>
      </c>
      <c r="Y133" s="764" t="str">
        <f>IF(【多店舗用】記入シート3!AS133="","",【多店舗用】記入シート3!AS133)</f>
        <v/>
      </c>
      <c r="Z133" s="767" t="str">
        <f>IF(【多店舗用】記入シート3!AT133="","",【多店舗用】記入シート3!AT133)</f>
        <v/>
      </c>
      <c r="AA133" s="767" t="str">
        <f>IF(【多店舗用】記入シート3!AU133="","",【多店舗用】記入シート3!AU133)</f>
        <v/>
      </c>
      <c r="AB133" s="764" t="str">
        <f>IF(B133="","",T(SUBSTITUTE(SUBSTITUTE(【多店舗用】記入シート3!AV133,"　","")," ",""))&amp;"　"&amp;T(SUBSTITUTE(SUBSTITUTE(【多店舗用】記入シート3!AW133,"　","")," ","")))</f>
        <v/>
      </c>
      <c r="AC133" s="764" t="str">
        <f>IF(B133="","",ASC(SUBSTITUTE(SUBSTITUTE(SUBSTITUTE(SUBSTITUTE(【多店舗用】記入シート3!AX133,"　","")," ",""),"ヴ","ウﾞ"),"・",""))&amp;" "&amp;ASC(SUBSTITUTE(SUBSTITUTE(SUBSTITUTE(SUBSTITUTE(【多店舗用】記入シート3!AY133,"　","")," ",""),"ヴ","ウﾞ"),"・","")))</f>
        <v/>
      </c>
      <c r="AD133" s="764" t="str">
        <f>IF(【多店舗用】記入シート3!AZ133="","",【多店舗用】記入シート3!AZ133)</f>
        <v/>
      </c>
      <c r="AE133" s="764" t="str">
        <f>IF(【多店舗用】記入シート3!BA133="","",【多店舗用】記入シート3!BA133)</f>
        <v/>
      </c>
      <c r="AF133" s="764" t="str">
        <f>IF(B133="","",T(SUBSTITUTE(SUBSTITUTE(【多店舗用】記入シート3!BB133,"　","")," ",""))&amp;"　"&amp;T(SUBSTITUTE(SUBSTITUTE(【多店舗用】記入シート3!BC133,"　","")," ","")))</f>
        <v/>
      </c>
      <c r="AG133" s="764" t="str">
        <f>IF(B133="","",ASC(SUBSTITUTE(SUBSTITUTE(SUBSTITUTE(SUBSTITUTE(【多店舗用】記入シート3!BD133,"　","")," ",""),"ヴ","ウﾞ"),"・",""))&amp;" "&amp;ASC(SUBSTITUTE(SUBSTITUTE(SUBSTITUTE(SUBSTITUTE(【多店舗用】記入シート3!BE133,"　","")," ",""),"ヴ","ウﾞ"),"・","")))</f>
        <v/>
      </c>
      <c r="AH133" s="764" t="str">
        <f>IF(【多店舗用】記入シート3!BF133="","",【多店舗用】記入シート3!BF133)</f>
        <v/>
      </c>
      <c r="AI133" s="764" t="str">
        <f>IF(【多店舗用】記入シート3!BG133="","",【多店舗用】記入シート3!BG133)</f>
        <v/>
      </c>
      <c r="AJ133" s="764" t="str">
        <f>IF(【多店舗用】記入シート3!BH133="","",【多店舗用】記入シート3!BH133)</f>
        <v/>
      </c>
      <c r="AK133" s="764" t="str">
        <f>IF(【多店舗用】記入シート3!BI133="","",【多店舗用】記入シート3!BI133)</f>
        <v/>
      </c>
      <c r="AL133" s="764" t="str">
        <f>IF(【多店舗用】記入シート3!BJ133="","",【多店舗用】記入シート3!BJ133)</f>
        <v/>
      </c>
      <c r="AM133" s="768" t="str">
        <f>IF(【多店舗用】記入シート3!BK133="","",【多店舗用】記入シート3!BK133)</f>
        <v/>
      </c>
      <c r="AN133" s="768" t="str">
        <f>IF(【多店舗用】記入シート3!BL133="","",【多店舗用】記入シート3!BL133)</f>
        <v/>
      </c>
      <c r="AO133" s="764" t="str">
        <f>IF(【多店舗用】記入シート3!BM133="","",【多店舗用】記入シート3!BM133)</f>
        <v/>
      </c>
      <c r="AP133" s="768" t="str">
        <f>IF(【多店舗用】記入シート3!BN133="","",【多店舗用】記入シート3!BN133)</f>
        <v/>
      </c>
      <c r="AQ133" s="764" t="str">
        <f>IF(【多店舗用】記入シート3!BO133="","",【多店舗用】記入シート3!BO133)</f>
        <v/>
      </c>
      <c r="AR133" s="764" t="str">
        <f>IF(【多店舗用】記入シート3!BP133="","",【多店舗用】記入シート3!BP133)</f>
        <v/>
      </c>
    </row>
    <row r="134" spans="1:44" ht="15" customHeight="1">
      <c r="A134" s="764">
        <v>126</v>
      </c>
      <c r="B134" s="764" t="str">
        <f>IF(【多店舗用】記入シート3!B134="","",DBCS(【多店舗用】記入シート3!B134))</f>
        <v/>
      </c>
      <c r="C134" s="764" t="str">
        <f>IF(【多店舗用】記入シート3!C134="","",DBCS(【多店舗用】記入シート3!C134))</f>
        <v/>
      </c>
      <c r="D134" s="764" t="str">
        <f>IF(【多店舗用】記入シート3!D134="","",ASC(【多店舗用】記入シート3!D134))</f>
        <v/>
      </c>
      <c r="E134" s="765" t="str">
        <f>IF(【多店舗用】記入シート3!E134="","",【多店舗用】記入シート3!E134)</f>
        <v/>
      </c>
      <c r="F134" s="764" t="str">
        <f>IF(【多店舗用】記入シート3!F134="","",【多店舗用】記入シート3!F134)</f>
        <v/>
      </c>
      <c r="G134" s="765" t="str">
        <f>IF(【多店舗用】記入シート3!G134="","",【多店舗用】記入シート3!G134)</f>
        <v/>
      </c>
      <c r="H134" s="764" t="str">
        <f>IF(【多店舗用】記入シート3!H134="","",SUBSTITUTE(SUBSTITUTE(SUBSTITUTE(SUBSTITUTE(SUBSTITUTE(ASC(【多店舗用】記入シート3!H134),"～","-"),"－","-"),"―","-"),"　","")," ",""))</f>
        <v/>
      </c>
      <c r="I134" s="764" t="str">
        <f>IF(B134="","",MID(T(【多店舗用】記入シート3!I134),4,LEN(T(【多店舗用】記入シート3!I134))-3)&amp;"　"&amp;SUBSTITUTE(SUBSTITUTE(SUBSTITUTE(SUBSTITUTE(T(【多店舗用】記入シート3!J134),"　","")," ",""),"―","ー"),"－","‐")&amp;"　"&amp;SUBSTITUTE(SUBSTITUTE(SUBSTITUTE(SUBSTITUTE(T(【多店舗用】記入シート3!K134),"　","")," ",""),"―","ー"),"－","‐")&amp;"　"&amp;SUBSTITUTE(SUBSTITUTE(SUBSTITUTE(SUBSTITUTE(T(【多店舗用】記入シート3!L134),"　","")," ",""),"―","ー"),"－","‐")&amp;IF(【多店舗用】記入シート3!M134="","","　"&amp;SUBSTITUTE(SUBSTITUTE(SUBSTITUTE(SUBSTITUTE(T(【多店舗用】記入シート3!M134),"　","")," ",""),"―","ー"),"－","‐")))</f>
        <v/>
      </c>
      <c r="J134" s="764" t="str">
        <f>IF(B134="","",ASC(【多店舗用】記入シート3!N134)&amp;" "&amp;ASC(SUBSTITUTE(SUBSTITUTE(SUBSTITUTE(SUBSTITUTE(SUBSTITUTE(【多店舗用】記入シート3!O134,"　","")," ",""),"ヴ","ウﾞ"),"・",""),"－","‐"))&amp;" "&amp;ASC(SUBSTITUTE(SUBSTITUTE(SUBSTITUTE(SUBSTITUTE(SUBSTITUTE(【多店舗用】記入シート3!P134,"　","")," ",""),"ヴ","ウﾞ"),"・",""),"－","‐"))&amp;IF(【多店舗用】記入シート3!Q134="",""," "&amp;ASC(SUBSTITUTE(SUBSTITUTE(SUBSTITUTE(SUBSTITUTE(SUBSTITUTE(【多店舗用】記入シート3!Q134,"　","")," ",""),"ヴ","ウﾞ"),"・",""),"－","‐"))))</f>
        <v/>
      </c>
      <c r="K134" s="764" t="str">
        <f>IF(【多店舗用】記入シート3!R134="","",【多店舗用】記入シート3!R134)</f>
        <v/>
      </c>
      <c r="L134" s="764" t="str">
        <f>IF(【多店舗用】記入シート3!S134="","",SUBSTITUTE(SUBSTITUTE(SUBSTITUTE(SUBSTITUTE(SUBSTITUTE(ASC(【多店舗用】記入シート3!S134),"～","-"),"－","-"),"―","-"),"　","")," ",""))</f>
        <v/>
      </c>
      <c r="M134" s="764" t="str">
        <f>IF(【多店舗用】記入シート3!T134="","",ASC(【多店舗用】記入シート3!T134))</f>
        <v/>
      </c>
      <c r="N134" s="764" t="str">
        <f>IF(B134="","",RIGHT("00"&amp;【多店舗用】記入シート3!U134,2)&amp;【多店舗用】記入シート3!V134&amp;RIGHT("00"&amp;【多店舗用】記入シート3!W134,2)&amp;【多店舗用】記入シート3!X134&amp;RIGHT("00"&amp;【多店舗用】記入シート3!Y134,2)&amp;【多店舗用】記入シート3!Z134&amp;RIGHT("00"&amp;【多店舗用】記入シート3!AA134,2))</f>
        <v/>
      </c>
      <c r="O134" s="764" t="str">
        <f>IF(B134="","",IF(【多店舗用】記入シート3!AB134="●",【多店舗用】記入シート3!AB$8,"")&amp;IF(【多店舗用】記入シート3!AC134="●",【多店舗用】記入シート3!AC$8,"")&amp;IF(【多店舗用】記入シート3!AD134="●",【多店舗用】記入シート3!AD$8,"")&amp;IF(【多店舗用】記入シート3!AE134="●",【多店舗用】記入シート3!AE$8,"")&amp;IF(【多店舗用】記入シート3!AF134="●",【多店舗用】記入シート3!AF$8,"")&amp;IF(【多店舗用】記入シート3!AG134="●",【多店舗用】記入シート3!AG$8,"")&amp;IF(【多店舗用】記入シート3!AH134="●",【多店舗用】記入シート3!AH$8,"")&amp;IF(【多店舗用】記入シート3!AI134="●",【多店舗用】記入シート3!AI$8,""))</f>
        <v/>
      </c>
      <c r="P134" s="764" t="str">
        <f>IF(【多店舗用】記入シート3!AJ134="","",【多店舗用】記入シート3!AJ134)</f>
        <v/>
      </c>
      <c r="Q134" s="764" t="str">
        <f>IF(【多店舗用】記入シート3!AK134="","",【多店舗用】記入シート3!AK134)</f>
        <v/>
      </c>
      <c r="R134" s="766" t="str">
        <f>IF(【多店舗用】記入シート3!AL134="","",【多店舗用】記入シート3!AL134)</f>
        <v/>
      </c>
      <c r="S134" s="766" t="str">
        <f>IF(【多店舗用】記入シート3!AM134="","",【多店舗用】記入シート3!AM134)</f>
        <v/>
      </c>
      <c r="T134" s="766" t="str">
        <f>IF(【多店舗用】記入シート3!AN134="","",【多店舗用】記入シート3!AN134)</f>
        <v/>
      </c>
      <c r="U134" s="766" t="str">
        <f>IF(【多店舗用】記入シート3!AO134="","",【多店舗用】記入シート3!AO134)</f>
        <v/>
      </c>
      <c r="V134" s="764" t="str">
        <f>IF(【多店舗用】記入シート3!AP134="","",【多店舗用】記入シート3!AP134)</f>
        <v/>
      </c>
      <c r="W134" s="764" t="str">
        <f>IF(【多店舗用】記入シート3!AQ134="","",【多店舗用】記入シート3!AQ134)</f>
        <v/>
      </c>
      <c r="X134" s="764" t="str">
        <f>IF(【多店舗用】記入シート3!AR134="","",【多店舗用】記入シート3!AR134)</f>
        <v/>
      </c>
      <c r="Y134" s="764" t="str">
        <f>IF(【多店舗用】記入シート3!AS134="","",【多店舗用】記入シート3!AS134)</f>
        <v/>
      </c>
      <c r="Z134" s="767" t="str">
        <f>IF(【多店舗用】記入シート3!AT134="","",【多店舗用】記入シート3!AT134)</f>
        <v/>
      </c>
      <c r="AA134" s="767" t="str">
        <f>IF(【多店舗用】記入シート3!AU134="","",【多店舗用】記入シート3!AU134)</f>
        <v/>
      </c>
      <c r="AB134" s="764" t="str">
        <f>IF(B134="","",T(SUBSTITUTE(SUBSTITUTE(【多店舗用】記入シート3!AV134,"　","")," ",""))&amp;"　"&amp;T(SUBSTITUTE(SUBSTITUTE(【多店舗用】記入シート3!AW134,"　","")," ","")))</f>
        <v/>
      </c>
      <c r="AC134" s="764" t="str">
        <f>IF(B134="","",ASC(SUBSTITUTE(SUBSTITUTE(SUBSTITUTE(SUBSTITUTE(【多店舗用】記入シート3!AX134,"　","")," ",""),"ヴ","ウﾞ"),"・",""))&amp;" "&amp;ASC(SUBSTITUTE(SUBSTITUTE(SUBSTITUTE(SUBSTITUTE(【多店舗用】記入シート3!AY134,"　","")," ",""),"ヴ","ウﾞ"),"・","")))</f>
        <v/>
      </c>
      <c r="AD134" s="764" t="str">
        <f>IF(【多店舗用】記入シート3!AZ134="","",【多店舗用】記入シート3!AZ134)</f>
        <v/>
      </c>
      <c r="AE134" s="764" t="str">
        <f>IF(【多店舗用】記入シート3!BA134="","",【多店舗用】記入シート3!BA134)</f>
        <v/>
      </c>
      <c r="AF134" s="764" t="str">
        <f>IF(B134="","",T(SUBSTITUTE(SUBSTITUTE(【多店舗用】記入シート3!BB134,"　","")," ",""))&amp;"　"&amp;T(SUBSTITUTE(SUBSTITUTE(【多店舗用】記入シート3!BC134,"　","")," ","")))</f>
        <v/>
      </c>
      <c r="AG134" s="764" t="str">
        <f>IF(B134="","",ASC(SUBSTITUTE(SUBSTITUTE(SUBSTITUTE(SUBSTITUTE(【多店舗用】記入シート3!BD134,"　","")," ",""),"ヴ","ウﾞ"),"・",""))&amp;" "&amp;ASC(SUBSTITUTE(SUBSTITUTE(SUBSTITUTE(SUBSTITUTE(【多店舗用】記入シート3!BE134,"　","")," ",""),"ヴ","ウﾞ"),"・","")))</f>
        <v/>
      </c>
      <c r="AH134" s="764" t="str">
        <f>IF(【多店舗用】記入シート3!BF134="","",【多店舗用】記入シート3!BF134)</f>
        <v/>
      </c>
      <c r="AI134" s="764" t="str">
        <f>IF(【多店舗用】記入シート3!BG134="","",【多店舗用】記入シート3!BG134)</f>
        <v/>
      </c>
      <c r="AJ134" s="764" t="str">
        <f>IF(【多店舗用】記入シート3!BH134="","",【多店舗用】記入シート3!BH134)</f>
        <v/>
      </c>
      <c r="AK134" s="764" t="str">
        <f>IF(【多店舗用】記入シート3!BI134="","",【多店舗用】記入シート3!BI134)</f>
        <v/>
      </c>
      <c r="AL134" s="764" t="str">
        <f>IF(【多店舗用】記入シート3!BJ134="","",【多店舗用】記入シート3!BJ134)</f>
        <v/>
      </c>
      <c r="AM134" s="768" t="str">
        <f>IF(【多店舗用】記入シート3!BK134="","",【多店舗用】記入シート3!BK134)</f>
        <v/>
      </c>
      <c r="AN134" s="768" t="str">
        <f>IF(【多店舗用】記入シート3!BL134="","",【多店舗用】記入シート3!BL134)</f>
        <v/>
      </c>
      <c r="AO134" s="764" t="str">
        <f>IF(【多店舗用】記入シート3!BM134="","",【多店舗用】記入シート3!BM134)</f>
        <v/>
      </c>
      <c r="AP134" s="768" t="str">
        <f>IF(【多店舗用】記入シート3!BN134="","",【多店舗用】記入シート3!BN134)</f>
        <v/>
      </c>
      <c r="AQ134" s="764" t="str">
        <f>IF(【多店舗用】記入シート3!BO134="","",【多店舗用】記入シート3!BO134)</f>
        <v/>
      </c>
      <c r="AR134" s="764" t="str">
        <f>IF(【多店舗用】記入シート3!BP134="","",【多店舗用】記入シート3!BP134)</f>
        <v/>
      </c>
    </row>
    <row r="135" spans="1:44" ht="15" customHeight="1">
      <c r="A135" s="764">
        <v>127</v>
      </c>
      <c r="B135" s="764" t="str">
        <f>IF(【多店舗用】記入シート3!B135="","",DBCS(【多店舗用】記入シート3!B135))</f>
        <v/>
      </c>
      <c r="C135" s="764" t="str">
        <f>IF(【多店舗用】記入シート3!C135="","",DBCS(【多店舗用】記入シート3!C135))</f>
        <v/>
      </c>
      <c r="D135" s="764" t="str">
        <f>IF(【多店舗用】記入シート3!D135="","",ASC(【多店舗用】記入シート3!D135))</f>
        <v/>
      </c>
      <c r="E135" s="765" t="str">
        <f>IF(【多店舗用】記入シート3!E135="","",【多店舗用】記入シート3!E135)</f>
        <v/>
      </c>
      <c r="F135" s="764" t="str">
        <f>IF(【多店舗用】記入シート3!F135="","",【多店舗用】記入シート3!F135)</f>
        <v/>
      </c>
      <c r="G135" s="765" t="str">
        <f>IF(【多店舗用】記入シート3!G135="","",【多店舗用】記入シート3!G135)</f>
        <v/>
      </c>
      <c r="H135" s="764" t="str">
        <f>IF(【多店舗用】記入シート3!H135="","",SUBSTITUTE(SUBSTITUTE(SUBSTITUTE(SUBSTITUTE(SUBSTITUTE(ASC(【多店舗用】記入シート3!H135),"～","-"),"－","-"),"―","-"),"　","")," ",""))</f>
        <v/>
      </c>
      <c r="I135" s="764" t="str">
        <f>IF(B135="","",MID(T(【多店舗用】記入シート3!I135),4,LEN(T(【多店舗用】記入シート3!I135))-3)&amp;"　"&amp;SUBSTITUTE(SUBSTITUTE(SUBSTITUTE(SUBSTITUTE(T(【多店舗用】記入シート3!J135),"　","")," ",""),"―","ー"),"－","‐")&amp;"　"&amp;SUBSTITUTE(SUBSTITUTE(SUBSTITUTE(SUBSTITUTE(T(【多店舗用】記入シート3!K135),"　","")," ",""),"―","ー"),"－","‐")&amp;"　"&amp;SUBSTITUTE(SUBSTITUTE(SUBSTITUTE(SUBSTITUTE(T(【多店舗用】記入シート3!L135),"　","")," ",""),"―","ー"),"－","‐")&amp;IF(【多店舗用】記入シート3!M135="","","　"&amp;SUBSTITUTE(SUBSTITUTE(SUBSTITUTE(SUBSTITUTE(T(【多店舗用】記入シート3!M135),"　","")," ",""),"―","ー"),"－","‐")))</f>
        <v/>
      </c>
      <c r="J135" s="764" t="str">
        <f>IF(B135="","",ASC(【多店舗用】記入シート3!N135)&amp;" "&amp;ASC(SUBSTITUTE(SUBSTITUTE(SUBSTITUTE(SUBSTITUTE(SUBSTITUTE(【多店舗用】記入シート3!O135,"　","")," ",""),"ヴ","ウﾞ"),"・",""),"－","‐"))&amp;" "&amp;ASC(SUBSTITUTE(SUBSTITUTE(SUBSTITUTE(SUBSTITUTE(SUBSTITUTE(【多店舗用】記入シート3!P135,"　","")," ",""),"ヴ","ウﾞ"),"・",""),"－","‐"))&amp;IF(【多店舗用】記入シート3!Q135="",""," "&amp;ASC(SUBSTITUTE(SUBSTITUTE(SUBSTITUTE(SUBSTITUTE(SUBSTITUTE(【多店舗用】記入シート3!Q135,"　","")," ",""),"ヴ","ウﾞ"),"・",""),"－","‐"))))</f>
        <v/>
      </c>
      <c r="K135" s="764" t="str">
        <f>IF(【多店舗用】記入シート3!R135="","",【多店舗用】記入シート3!R135)</f>
        <v/>
      </c>
      <c r="L135" s="764" t="str">
        <f>IF(【多店舗用】記入シート3!S135="","",SUBSTITUTE(SUBSTITUTE(SUBSTITUTE(SUBSTITUTE(SUBSTITUTE(ASC(【多店舗用】記入シート3!S135),"～","-"),"－","-"),"―","-"),"　","")," ",""))</f>
        <v/>
      </c>
      <c r="M135" s="764" t="str">
        <f>IF(【多店舗用】記入シート3!T135="","",ASC(【多店舗用】記入シート3!T135))</f>
        <v/>
      </c>
      <c r="N135" s="764" t="str">
        <f>IF(B135="","",RIGHT("00"&amp;【多店舗用】記入シート3!U135,2)&amp;【多店舗用】記入シート3!V135&amp;RIGHT("00"&amp;【多店舗用】記入シート3!W135,2)&amp;【多店舗用】記入シート3!X135&amp;RIGHT("00"&amp;【多店舗用】記入シート3!Y135,2)&amp;【多店舗用】記入シート3!Z135&amp;RIGHT("00"&amp;【多店舗用】記入シート3!AA135,2))</f>
        <v/>
      </c>
      <c r="O135" s="764" t="str">
        <f>IF(B135="","",IF(【多店舗用】記入シート3!AB135="●",【多店舗用】記入シート3!AB$8,"")&amp;IF(【多店舗用】記入シート3!AC135="●",【多店舗用】記入シート3!AC$8,"")&amp;IF(【多店舗用】記入シート3!AD135="●",【多店舗用】記入シート3!AD$8,"")&amp;IF(【多店舗用】記入シート3!AE135="●",【多店舗用】記入シート3!AE$8,"")&amp;IF(【多店舗用】記入シート3!AF135="●",【多店舗用】記入シート3!AF$8,"")&amp;IF(【多店舗用】記入シート3!AG135="●",【多店舗用】記入シート3!AG$8,"")&amp;IF(【多店舗用】記入シート3!AH135="●",【多店舗用】記入シート3!AH$8,"")&amp;IF(【多店舗用】記入シート3!AI135="●",【多店舗用】記入シート3!AI$8,""))</f>
        <v/>
      </c>
      <c r="P135" s="764" t="str">
        <f>IF(【多店舗用】記入シート3!AJ135="","",【多店舗用】記入シート3!AJ135)</f>
        <v/>
      </c>
      <c r="Q135" s="764" t="str">
        <f>IF(【多店舗用】記入シート3!AK135="","",【多店舗用】記入シート3!AK135)</f>
        <v/>
      </c>
      <c r="R135" s="766" t="str">
        <f>IF(【多店舗用】記入シート3!AL135="","",【多店舗用】記入シート3!AL135)</f>
        <v/>
      </c>
      <c r="S135" s="766" t="str">
        <f>IF(【多店舗用】記入シート3!AM135="","",【多店舗用】記入シート3!AM135)</f>
        <v/>
      </c>
      <c r="T135" s="766" t="str">
        <f>IF(【多店舗用】記入シート3!AN135="","",【多店舗用】記入シート3!AN135)</f>
        <v/>
      </c>
      <c r="U135" s="766" t="str">
        <f>IF(【多店舗用】記入シート3!AO135="","",【多店舗用】記入シート3!AO135)</f>
        <v/>
      </c>
      <c r="V135" s="764" t="str">
        <f>IF(【多店舗用】記入シート3!AP135="","",【多店舗用】記入シート3!AP135)</f>
        <v/>
      </c>
      <c r="W135" s="764" t="str">
        <f>IF(【多店舗用】記入シート3!AQ135="","",【多店舗用】記入シート3!AQ135)</f>
        <v/>
      </c>
      <c r="X135" s="764" t="str">
        <f>IF(【多店舗用】記入シート3!AR135="","",【多店舗用】記入シート3!AR135)</f>
        <v/>
      </c>
      <c r="Y135" s="764" t="str">
        <f>IF(【多店舗用】記入シート3!AS135="","",【多店舗用】記入シート3!AS135)</f>
        <v/>
      </c>
      <c r="Z135" s="767" t="str">
        <f>IF(【多店舗用】記入シート3!AT135="","",【多店舗用】記入シート3!AT135)</f>
        <v/>
      </c>
      <c r="AA135" s="767" t="str">
        <f>IF(【多店舗用】記入シート3!AU135="","",【多店舗用】記入シート3!AU135)</f>
        <v/>
      </c>
      <c r="AB135" s="764" t="str">
        <f>IF(B135="","",T(SUBSTITUTE(SUBSTITUTE(【多店舗用】記入シート3!AV135,"　","")," ",""))&amp;"　"&amp;T(SUBSTITUTE(SUBSTITUTE(【多店舗用】記入シート3!AW135,"　","")," ","")))</f>
        <v/>
      </c>
      <c r="AC135" s="764" t="str">
        <f>IF(B135="","",ASC(SUBSTITUTE(SUBSTITUTE(SUBSTITUTE(SUBSTITUTE(【多店舗用】記入シート3!AX135,"　","")," ",""),"ヴ","ウﾞ"),"・",""))&amp;" "&amp;ASC(SUBSTITUTE(SUBSTITUTE(SUBSTITUTE(SUBSTITUTE(【多店舗用】記入シート3!AY135,"　","")," ",""),"ヴ","ウﾞ"),"・","")))</f>
        <v/>
      </c>
      <c r="AD135" s="764" t="str">
        <f>IF(【多店舗用】記入シート3!AZ135="","",【多店舗用】記入シート3!AZ135)</f>
        <v/>
      </c>
      <c r="AE135" s="764" t="str">
        <f>IF(【多店舗用】記入シート3!BA135="","",【多店舗用】記入シート3!BA135)</f>
        <v/>
      </c>
      <c r="AF135" s="764" t="str">
        <f>IF(B135="","",T(SUBSTITUTE(SUBSTITUTE(【多店舗用】記入シート3!BB135,"　","")," ",""))&amp;"　"&amp;T(SUBSTITUTE(SUBSTITUTE(【多店舗用】記入シート3!BC135,"　","")," ","")))</f>
        <v/>
      </c>
      <c r="AG135" s="764" t="str">
        <f>IF(B135="","",ASC(SUBSTITUTE(SUBSTITUTE(SUBSTITUTE(SUBSTITUTE(【多店舗用】記入シート3!BD135,"　","")," ",""),"ヴ","ウﾞ"),"・",""))&amp;" "&amp;ASC(SUBSTITUTE(SUBSTITUTE(SUBSTITUTE(SUBSTITUTE(【多店舗用】記入シート3!BE135,"　","")," ",""),"ヴ","ウﾞ"),"・","")))</f>
        <v/>
      </c>
      <c r="AH135" s="764" t="str">
        <f>IF(【多店舗用】記入シート3!BF135="","",【多店舗用】記入シート3!BF135)</f>
        <v/>
      </c>
      <c r="AI135" s="764" t="str">
        <f>IF(【多店舗用】記入シート3!BG135="","",【多店舗用】記入シート3!BG135)</f>
        <v/>
      </c>
      <c r="AJ135" s="764" t="str">
        <f>IF(【多店舗用】記入シート3!BH135="","",【多店舗用】記入シート3!BH135)</f>
        <v/>
      </c>
      <c r="AK135" s="764" t="str">
        <f>IF(【多店舗用】記入シート3!BI135="","",【多店舗用】記入シート3!BI135)</f>
        <v/>
      </c>
      <c r="AL135" s="764" t="str">
        <f>IF(【多店舗用】記入シート3!BJ135="","",【多店舗用】記入シート3!BJ135)</f>
        <v/>
      </c>
      <c r="AM135" s="768" t="str">
        <f>IF(【多店舗用】記入シート3!BK135="","",【多店舗用】記入シート3!BK135)</f>
        <v/>
      </c>
      <c r="AN135" s="768" t="str">
        <f>IF(【多店舗用】記入シート3!BL135="","",【多店舗用】記入シート3!BL135)</f>
        <v/>
      </c>
      <c r="AO135" s="764" t="str">
        <f>IF(【多店舗用】記入シート3!BM135="","",【多店舗用】記入シート3!BM135)</f>
        <v/>
      </c>
      <c r="AP135" s="768" t="str">
        <f>IF(【多店舗用】記入シート3!BN135="","",【多店舗用】記入シート3!BN135)</f>
        <v/>
      </c>
      <c r="AQ135" s="764" t="str">
        <f>IF(【多店舗用】記入シート3!BO135="","",【多店舗用】記入シート3!BO135)</f>
        <v/>
      </c>
      <c r="AR135" s="764" t="str">
        <f>IF(【多店舗用】記入シート3!BP135="","",【多店舗用】記入シート3!BP135)</f>
        <v/>
      </c>
    </row>
    <row r="136" spans="1:44" ht="15" customHeight="1">
      <c r="A136" s="764">
        <v>128</v>
      </c>
      <c r="B136" s="764" t="str">
        <f>IF(【多店舗用】記入シート3!B136="","",DBCS(【多店舗用】記入シート3!B136))</f>
        <v/>
      </c>
      <c r="C136" s="764" t="str">
        <f>IF(【多店舗用】記入シート3!C136="","",DBCS(【多店舗用】記入シート3!C136))</f>
        <v/>
      </c>
      <c r="D136" s="764" t="str">
        <f>IF(【多店舗用】記入シート3!D136="","",ASC(【多店舗用】記入シート3!D136))</f>
        <v/>
      </c>
      <c r="E136" s="765" t="str">
        <f>IF(【多店舗用】記入シート3!E136="","",【多店舗用】記入シート3!E136)</f>
        <v/>
      </c>
      <c r="F136" s="764" t="str">
        <f>IF(【多店舗用】記入シート3!F136="","",【多店舗用】記入シート3!F136)</f>
        <v/>
      </c>
      <c r="G136" s="765" t="str">
        <f>IF(【多店舗用】記入シート3!G136="","",【多店舗用】記入シート3!G136)</f>
        <v/>
      </c>
      <c r="H136" s="764" t="str">
        <f>IF(【多店舗用】記入シート3!H136="","",SUBSTITUTE(SUBSTITUTE(SUBSTITUTE(SUBSTITUTE(SUBSTITUTE(ASC(【多店舗用】記入シート3!H136),"～","-"),"－","-"),"―","-"),"　","")," ",""))</f>
        <v/>
      </c>
      <c r="I136" s="764" t="str">
        <f>IF(B136="","",MID(T(【多店舗用】記入シート3!I136),4,LEN(T(【多店舗用】記入シート3!I136))-3)&amp;"　"&amp;SUBSTITUTE(SUBSTITUTE(SUBSTITUTE(SUBSTITUTE(T(【多店舗用】記入シート3!J136),"　","")," ",""),"―","ー"),"－","‐")&amp;"　"&amp;SUBSTITUTE(SUBSTITUTE(SUBSTITUTE(SUBSTITUTE(T(【多店舗用】記入シート3!K136),"　","")," ",""),"―","ー"),"－","‐")&amp;"　"&amp;SUBSTITUTE(SUBSTITUTE(SUBSTITUTE(SUBSTITUTE(T(【多店舗用】記入シート3!L136),"　","")," ",""),"―","ー"),"－","‐")&amp;IF(【多店舗用】記入シート3!M136="","","　"&amp;SUBSTITUTE(SUBSTITUTE(SUBSTITUTE(SUBSTITUTE(T(【多店舗用】記入シート3!M136),"　","")," ",""),"―","ー"),"－","‐")))</f>
        <v/>
      </c>
      <c r="J136" s="764" t="str">
        <f>IF(B136="","",ASC(【多店舗用】記入シート3!N136)&amp;" "&amp;ASC(SUBSTITUTE(SUBSTITUTE(SUBSTITUTE(SUBSTITUTE(SUBSTITUTE(【多店舗用】記入シート3!O136,"　","")," ",""),"ヴ","ウﾞ"),"・",""),"－","‐"))&amp;" "&amp;ASC(SUBSTITUTE(SUBSTITUTE(SUBSTITUTE(SUBSTITUTE(SUBSTITUTE(【多店舗用】記入シート3!P136,"　","")," ",""),"ヴ","ウﾞ"),"・",""),"－","‐"))&amp;IF(【多店舗用】記入シート3!Q136="",""," "&amp;ASC(SUBSTITUTE(SUBSTITUTE(SUBSTITUTE(SUBSTITUTE(SUBSTITUTE(【多店舗用】記入シート3!Q136,"　","")," ",""),"ヴ","ウﾞ"),"・",""),"－","‐"))))</f>
        <v/>
      </c>
      <c r="K136" s="764" t="str">
        <f>IF(【多店舗用】記入シート3!R136="","",【多店舗用】記入シート3!R136)</f>
        <v/>
      </c>
      <c r="L136" s="764" t="str">
        <f>IF(【多店舗用】記入シート3!S136="","",SUBSTITUTE(SUBSTITUTE(SUBSTITUTE(SUBSTITUTE(SUBSTITUTE(ASC(【多店舗用】記入シート3!S136),"～","-"),"－","-"),"―","-"),"　","")," ",""))</f>
        <v/>
      </c>
      <c r="M136" s="764" t="str">
        <f>IF(【多店舗用】記入シート3!T136="","",ASC(【多店舗用】記入シート3!T136))</f>
        <v/>
      </c>
      <c r="N136" s="764" t="str">
        <f>IF(B136="","",RIGHT("00"&amp;【多店舗用】記入シート3!U136,2)&amp;【多店舗用】記入シート3!V136&amp;RIGHT("00"&amp;【多店舗用】記入シート3!W136,2)&amp;【多店舗用】記入シート3!X136&amp;RIGHT("00"&amp;【多店舗用】記入シート3!Y136,2)&amp;【多店舗用】記入シート3!Z136&amp;RIGHT("00"&amp;【多店舗用】記入シート3!AA136,2))</f>
        <v/>
      </c>
      <c r="O136" s="764" t="str">
        <f>IF(B136="","",IF(【多店舗用】記入シート3!AB136="●",【多店舗用】記入シート3!AB$8,"")&amp;IF(【多店舗用】記入シート3!AC136="●",【多店舗用】記入シート3!AC$8,"")&amp;IF(【多店舗用】記入シート3!AD136="●",【多店舗用】記入シート3!AD$8,"")&amp;IF(【多店舗用】記入シート3!AE136="●",【多店舗用】記入シート3!AE$8,"")&amp;IF(【多店舗用】記入シート3!AF136="●",【多店舗用】記入シート3!AF$8,"")&amp;IF(【多店舗用】記入シート3!AG136="●",【多店舗用】記入シート3!AG$8,"")&amp;IF(【多店舗用】記入シート3!AH136="●",【多店舗用】記入シート3!AH$8,"")&amp;IF(【多店舗用】記入シート3!AI136="●",【多店舗用】記入シート3!AI$8,""))</f>
        <v/>
      </c>
      <c r="P136" s="764" t="str">
        <f>IF(【多店舗用】記入シート3!AJ136="","",【多店舗用】記入シート3!AJ136)</f>
        <v/>
      </c>
      <c r="Q136" s="764" t="str">
        <f>IF(【多店舗用】記入シート3!AK136="","",【多店舗用】記入シート3!AK136)</f>
        <v/>
      </c>
      <c r="R136" s="766" t="str">
        <f>IF(【多店舗用】記入シート3!AL136="","",【多店舗用】記入シート3!AL136)</f>
        <v/>
      </c>
      <c r="S136" s="766" t="str">
        <f>IF(【多店舗用】記入シート3!AM136="","",【多店舗用】記入シート3!AM136)</f>
        <v/>
      </c>
      <c r="T136" s="766" t="str">
        <f>IF(【多店舗用】記入シート3!AN136="","",【多店舗用】記入シート3!AN136)</f>
        <v/>
      </c>
      <c r="U136" s="766" t="str">
        <f>IF(【多店舗用】記入シート3!AO136="","",【多店舗用】記入シート3!AO136)</f>
        <v/>
      </c>
      <c r="V136" s="764" t="str">
        <f>IF(【多店舗用】記入シート3!AP136="","",【多店舗用】記入シート3!AP136)</f>
        <v/>
      </c>
      <c r="W136" s="764" t="str">
        <f>IF(【多店舗用】記入シート3!AQ136="","",【多店舗用】記入シート3!AQ136)</f>
        <v/>
      </c>
      <c r="X136" s="764" t="str">
        <f>IF(【多店舗用】記入シート3!AR136="","",【多店舗用】記入シート3!AR136)</f>
        <v/>
      </c>
      <c r="Y136" s="764" t="str">
        <f>IF(【多店舗用】記入シート3!AS136="","",【多店舗用】記入シート3!AS136)</f>
        <v/>
      </c>
      <c r="Z136" s="767" t="str">
        <f>IF(【多店舗用】記入シート3!AT136="","",【多店舗用】記入シート3!AT136)</f>
        <v/>
      </c>
      <c r="AA136" s="767" t="str">
        <f>IF(【多店舗用】記入シート3!AU136="","",【多店舗用】記入シート3!AU136)</f>
        <v/>
      </c>
      <c r="AB136" s="764" t="str">
        <f>IF(B136="","",T(SUBSTITUTE(SUBSTITUTE(【多店舗用】記入シート3!AV136,"　","")," ",""))&amp;"　"&amp;T(SUBSTITUTE(SUBSTITUTE(【多店舗用】記入シート3!AW136,"　","")," ","")))</f>
        <v/>
      </c>
      <c r="AC136" s="764" t="str">
        <f>IF(B136="","",ASC(SUBSTITUTE(SUBSTITUTE(SUBSTITUTE(SUBSTITUTE(【多店舗用】記入シート3!AX136,"　","")," ",""),"ヴ","ウﾞ"),"・",""))&amp;" "&amp;ASC(SUBSTITUTE(SUBSTITUTE(SUBSTITUTE(SUBSTITUTE(【多店舗用】記入シート3!AY136,"　","")," ",""),"ヴ","ウﾞ"),"・","")))</f>
        <v/>
      </c>
      <c r="AD136" s="764" t="str">
        <f>IF(【多店舗用】記入シート3!AZ136="","",【多店舗用】記入シート3!AZ136)</f>
        <v/>
      </c>
      <c r="AE136" s="764" t="str">
        <f>IF(【多店舗用】記入シート3!BA136="","",【多店舗用】記入シート3!BA136)</f>
        <v/>
      </c>
      <c r="AF136" s="764" t="str">
        <f>IF(B136="","",T(SUBSTITUTE(SUBSTITUTE(【多店舗用】記入シート3!BB136,"　","")," ",""))&amp;"　"&amp;T(SUBSTITUTE(SUBSTITUTE(【多店舗用】記入シート3!BC136,"　","")," ","")))</f>
        <v/>
      </c>
      <c r="AG136" s="764" t="str">
        <f>IF(B136="","",ASC(SUBSTITUTE(SUBSTITUTE(SUBSTITUTE(SUBSTITUTE(【多店舗用】記入シート3!BD136,"　","")," ",""),"ヴ","ウﾞ"),"・",""))&amp;" "&amp;ASC(SUBSTITUTE(SUBSTITUTE(SUBSTITUTE(SUBSTITUTE(【多店舗用】記入シート3!BE136,"　","")," ",""),"ヴ","ウﾞ"),"・","")))</f>
        <v/>
      </c>
      <c r="AH136" s="764" t="str">
        <f>IF(【多店舗用】記入シート3!BF136="","",【多店舗用】記入シート3!BF136)</f>
        <v/>
      </c>
      <c r="AI136" s="764" t="str">
        <f>IF(【多店舗用】記入シート3!BG136="","",【多店舗用】記入シート3!BG136)</f>
        <v/>
      </c>
      <c r="AJ136" s="764" t="str">
        <f>IF(【多店舗用】記入シート3!BH136="","",【多店舗用】記入シート3!BH136)</f>
        <v/>
      </c>
      <c r="AK136" s="764" t="str">
        <f>IF(【多店舗用】記入シート3!BI136="","",【多店舗用】記入シート3!BI136)</f>
        <v/>
      </c>
      <c r="AL136" s="764" t="str">
        <f>IF(【多店舗用】記入シート3!BJ136="","",【多店舗用】記入シート3!BJ136)</f>
        <v/>
      </c>
      <c r="AM136" s="768" t="str">
        <f>IF(【多店舗用】記入シート3!BK136="","",【多店舗用】記入シート3!BK136)</f>
        <v/>
      </c>
      <c r="AN136" s="768" t="str">
        <f>IF(【多店舗用】記入シート3!BL136="","",【多店舗用】記入シート3!BL136)</f>
        <v/>
      </c>
      <c r="AO136" s="764" t="str">
        <f>IF(【多店舗用】記入シート3!BM136="","",【多店舗用】記入シート3!BM136)</f>
        <v/>
      </c>
      <c r="AP136" s="768" t="str">
        <f>IF(【多店舗用】記入シート3!BN136="","",【多店舗用】記入シート3!BN136)</f>
        <v/>
      </c>
      <c r="AQ136" s="764" t="str">
        <f>IF(【多店舗用】記入シート3!BO136="","",【多店舗用】記入シート3!BO136)</f>
        <v/>
      </c>
      <c r="AR136" s="764" t="str">
        <f>IF(【多店舗用】記入シート3!BP136="","",【多店舗用】記入シート3!BP136)</f>
        <v/>
      </c>
    </row>
    <row r="137" spans="1:44" ht="15" customHeight="1">
      <c r="A137" s="764">
        <v>129</v>
      </c>
      <c r="B137" s="764" t="str">
        <f>IF(【多店舗用】記入シート3!B137="","",DBCS(【多店舗用】記入シート3!B137))</f>
        <v/>
      </c>
      <c r="C137" s="764" t="str">
        <f>IF(【多店舗用】記入シート3!C137="","",DBCS(【多店舗用】記入シート3!C137))</f>
        <v/>
      </c>
      <c r="D137" s="764" t="str">
        <f>IF(【多店舗用】記入シート3!D137="","",ASC(【多店舗用】記入シート3!D137))</f>
        <v/>
      </c>
      <c r="E137" s="765" t="str">
        <f>IF(【多店舗用】記入シート3!E137="","",【多店舗用】記入シート3!E137)</f>
        <v/>
      </c>
      <c r="F137" s="764" t="str">
        <f>IF(【多店舗用】記入シート3!F137="","",【多店舗用】記入シート3!F137)</f>
        <v/>
      </c>
      <c r="G137" s="765" t="str">
        <f>IF(【多店舗用】記入シート3!G137="","",【多店舗用】記入シート3!G137)</f>
        <v/>
      </c>
      <c r="H137" s="764" t="str">
        <f>IF(【多店舗用】記入シート3!H137="","",SUBSTITUTE(SUBSTITUTE(SUBSTITUTE(SUBSTITUTE(SUBSTITUTE(ASC(【多店舗用】記入シート3!H137),"～","-"),"－","-"),"―","-"),"　","")," ",""))</f>
        <v/>
      </c>
      <c r="I137" s="764" t="str">
        <f>IF(B137="","",MID(T(【多店舗用】記入シート3!I137),4,LEN(T(【多店舗用】記入シート3!I137))-3)&amp;"　"&amp;SUBSTITUTE(SUBSTITUTE(SUBSTITUTE(SUBSTITUTE(T(【多店舗用】記入シート3!J137),"　","")," ",""),"―","ー"),"－","‐")&amp;"　"&amp;SUBSTITUTE(SUBSTITUTE(SUBSTITUTE(SUBSTITUTE(T(【多店舗用】記入シート3!K137),"　","")," ",""),"―","ー"),"－","‐")&amp;"　"&amp;SUBSTITUTE(SUBSTITUTE(SUBSTITUTE(SUBSTITUTE(T(【多店舗用】記入シート3!L137),"　","")," ",""),"―","ー"),"－","‐")&amp;IF(【多店舗用】記入シート3!M137="","","　"&amp;SUBSTITUTE(SUBSTITUTE(SUBSTITUTE(SUBSTITUTE(T(【多店舗用】記入シート3!M137),"　","")," ",""),"―","ー"),"－","‐")))</f>
        <v/>
      </c>
      <c r="J137" s="764" t="str">
        <f>IF(B137="","",ASC(【多店舗用】記入シート3!N137)&amp;" "&amp;ASC(SUBSTITUTE(SUBSTITUTE(SUBSTITUTE(SUBSTITUTE(SUBSTITUTE(【多店舗用】記入シート3!O137,"　","")," ",""),"ヴ","ウﾞ"),"・",""),"－","‐"))&amp;" "&amp;ASC(SUBSTITUTE(SUBSTITUTE(SUBSTITUTE(SUBSTITUTE(SUBSTITUTE(【多店舗用】記入シート3!P137,"　","")," ",""),"ヴ","ウﾞ"),"・",""),"－","‐"))&amp;IF(【多店舗用】記入シート3!Q137="",""," "&amp;ASC(SUBSTITUTE(SUBSTITUTE(SUBSTITUTE(SUBSTITUTE(SUBSTITUTE(【多店舗用】記入シート3!Q137,"　","")," ",""),"ヴ","ウﾞ"),"・",""),"－","‐"))))</f>
        <v/>
      </c>
      <c r="K137" s="764" t="str">
        <f>IF(【多店舗用】記入シート3!R137="","",【多店舗用】記入シート3!R137)</f>
        <v/>
      </c>
      <c r="L137" s="764" t="str">
        <f>IF(【多店舗用】記入シート3!S137="","",SUBSTITUTE(SUBSTITUTE(SUBSTITUTE(SUBSTITUTE(SUBSTITUTE(ASC(【多店舗用】記入シート3!S137),"～","-"),"－","-"),"―","-"),"　","")," ",""))</f>
        <v/>
      </c>
      <c r="M137" s="764" t="str">
        <f>IF(【多店舗用】記入シート3!T137="","",ASC(【多店舗用】記入シート3!T137))</f>
        <v/>
      </c>
      <c r="N137" s="764" t="str">
        <f>IF(B137="","",RIGHT("00"&amp;【多店舗用】記入シート3!U137,2)&amp;【多店舗用】記入シート3!V137&amp;RIGHT("00"&amp;【多店舗用】記入シート3!W137,2)&amp;【多店舗用】記入シート3!X137&amp;RIGHT("00"&amp;【多店舗用】記入シート3!Y137,2)&amp;【多店舗用】記入シート3!Z137&amp;RIGHT("00"&amp;【多店舗用】記入シート3!AA137,2))</f>
        <v/>
      </c>
      <c r="O137" s="764" t="str">
        <f>IF(B137="","",IF(【多店舗用】記入シート3!AB137="●",【多店舗用】記入シート3!AB$8,"")&amp;IF(【多店舗用】記入シート3!AC137="●",【多店舗用】記入シート3!AC$8,"")&amp;IF(【多店舗用】記入シート3!AD137="●",【多店舗用】記入シート3!AD$8,"")&amp;IF(【多店舗用】記入シート3!AE137="●",【多店舗用】記入シート3!AE$8,"")&amp;IF(【多店舗用】記入シート3!AF137="●",【多店舗用】記入シート3!AF$8,"")&amp;IF(【多店舗用】記入シート3!AG137="●",【多店舗用】記入シート3!AG$8,"")&amp;IF(【多店舗用】記入シート3!AH137="●",【多店舗用】記入シート3!AH$8,"")&amp;IF(【多店舗用】記入シート3!AI137="●",【多店舗用】記入シート3!AI$8,""))</f>
        <v/>
      </c>
      <c r="P137" s="764" t="str">
        <f>IF(【多店舗用】記入シート3!AJ137="","",【多店舗用】記入シート3!AJ137)</f>
        <v/>
      </c>
      <c r="Q137" s="764" t="str">
        <f>IF(【多店舗用】記入シート3!AK137="","",【多店舗用】記入シート3!AK137)</f>
        <v/>
      </c>
      <c r="R137" s="766" t="str">
        <f>IF(【多店舗用】記入シート3!AL137="","",【多店舗用】記入シート3!AL137)</f>
        <v/>
      </c>
      <c r="S137" s="766" t="str">
        <f>IF(【多店舗用】記入シート3!AM137="","",【多店舗用】記入シート3!AM137)</f>
        <v/>
      </c>
      <c r="T137" s="766" t="str">
        <f>IF(【多店舗用】記入シート3!AN137="","",【多店舗用】記入シート3!AN137)</f>
        <v/>
      </c>
      <c r="U137" s="766" t="str">
        <f>IF(【多店舗用】記入シート3!AO137="","",【多店舗用】記入シート3!AO137)</f>
        <v/>
      </c>
      <c r="V137" s="764" t="str">
        <f>IF(【多店舗用】記入シート3!AP137="","",【多店舗用】記入シート3!AP137)</f>
        <v/>
      </c>
      <c r="W137" s="764" t="str">
        <f>IF(【多店舗用】記入シート3!AQ137="","",【多店舗用】記入シート3!AQ137)</f>
        <v/>
      </c>
      <c r="X137" s="764" t="str">
        <f>IF(【多店舗用】記入シート3!AR137="","",【多店舗用】記入シート3!AR137)</f>
        <v/>
      </c>
      <c r="Y137" s="764" t="str">
        <f>IF(【多店舗用】記入シート3!AS137="","",【多店舗用】記入シート3!AS137)</f>
        <v/>
      </c>
      <c r="Z137" s="767" t="str">
        <f>IF(【多店舗用】記入シート3!AT137="","",【多店舗用】記入シート3!AT137)</f>
        <v/>
      </c>
      <c r="AA137" s="767" t="str">
        <f>IF(【多店舗用】記入シート3!AU137="","",【多店舗用】記入シート3!AU137)</f>
        <v/>
      </c>
      <c r="AB137" s="764" t="str">
        <f>IF(B137="","",T(SUBSTITUTE(SUBSTITUTE(【多店舗用】記入シート3!AV137,"　","")," ",""))&amp;"　"&amp;T(SUBSTITUTE(SUBSTITUTE(【多店舗用】記入シート3!AW137,"　","")," ","")))</f>
        <v/>
      </c>
      <c r="AC137" s="764" t="str">
        <f>IF(B137="","",ASC(SUBSTITUTE(SUBSTITUTE(SUBSTITUTE(SUBSTITUTE(【多店舗用】記入シート3!AX137,"　","")," ",""),"ヴ","ウﾞ"),"・",""))&amp;" "&amp;ASC(SUBSTITUTE(SUBSTITUTE(SUBSTITUTE(SUBSTITUTE(【多店舗用】記入シート3!AY137,"　","")," ",""),"ヴ","ウﾞ"),"・","")))</f>
        <v/>
      </c>
      <c r="AD137" s="764" t="str">
        <f>IF(【多店舗用】記入シート3!AZ137="","",【多店舗用】記入シート3!AZ137)</f>
        <v/>
      </c>
      <c r="AE137" s="764" t="str">
        <f>IF(【多店舗用】記入シート3!BA137="","",【多店舗用】記入シート3!BA137)</f>
        <v/>
      </c>
      <c r="AF137" s="764" t="str">
        <f>IF(B137="","",T(SUBSTITUTE(SUBSTITUTE(【多店舗用】記入シート3!BB137,"　","")," ",""))&amp;"　"&amp;T(SUBSTITUTE(SUBSTITUTE(【多店舗用】記入シート3!BC137,"　","")," ","")))</f>
        <v/>
      </c>
      <c r="AG137" s="764" t="str">
        <f>IF(B137="","",ASC(SUBSTITUTE(SUBSTITUTE(SUBSTITUTE(SUBSTITUTE(【多店舗用】記入シート3!BD137,"　","")," ",""),"ヴ","ウﾞ"),"・",""))&amp;" "&amp;ASC(SUBSTITUTE(SUBSTITUTE(SUBSTITUTE(SUBSTITUTE(【多店舗用】記入シート3!BE137,"　","")," ",""),"ヴ","ウﾞ"),"・","")))</f>
        <v/>
      </c>
      <c r="AH137" s="764" t="str">
        <f>IF(【多店舗用】記入シート3!BF137="","",【多店舗用】記入シート3!BF137)</f>
        <v/>
      </c>
      <c r="AI137" s="764" t="str">
        <f>IF(【多店舗用】記入シート3!BG137="","",【多店舗用】記入シート3!BG137)</f>
        <v/>
      </c>
      <c r="AJ137" s="764" t="str">
        <f>IF(【多店舗用】記入シート3!BH137="","",【多店舗用】記入シート3!BH137)</f>
        <v/>
      </c>
      <c r="AK137" s="764" t="str">
        <f>IF(【多店舗用】記入シート3!BI137="","",【多店舗用】記入シート3!BI137)</f>
        <v/>
      </c>
      <c r="AL137" s="764" t="str">
        <f>IF(【多店舗用】記入シート3!BJ137="","",【多店舗用】記入シート3!BJ137)</f>
        <v/>
      </c>
      <c r="AM137" s="768" t="str">
        <f>IF(【多店舗用】記入シート3!BK137="","",【多店舗用】記入シート3!BK137)</f>
        <v/>
      </c>
      <c r="AN137" s="768" t="str">
        <f>IF(【多店舗用】記入シート3!BL137="","",【多店舗用】記入シート3!BL137)</f>
        <v/>
      </c>
      <c r="AO137" s="764" t="str">
        <f>IF(【多店舗用】記入シート3!BM137="","",【多店舗用】記入シート3!BM137)</f>
        <v/>
      </c>
      <c r="AP137" s="768" t="str">
        <f>IF(【多店舗用】記入シート3!BN137="","",【多店舗用】記入シート3!BN137)</f>
        <v/>
      </c>
      <c r="AQ137" s="764" t="str">
        <f>IF(【多店舗用】記入シート3!BO137="","",【多店舗用】記入シート3!BO137)</f>
        <v/>
      </c>
      <c r="AR137" s="764" t="str">
        <f>IF(【多店舗用】記入シート3!BP137="","",【多店舗用】記入シート3!BP137)</f>
        <v/>
      </c>
    </row>
    <row r="138" spans="1:44" ht="15" customHeight="1">
      <c r="A138" s="764">
        <v>130</v>
      </c>
      <c r="B138" s="764" t="str">
        <f>IF(【多店舗用】記入シート3!B138="","",DBCS(【多店舗用】記入シート3!B138))</f>
        <v/>
      </c>
      <c r="C138" s="764" t="str">
        <f>IF(【多店舗用】記入シート3!C138="","",DBCS(【多店舗用】記入シート3!C138))</f>
        <v/>
      </c>
      <c r="D138" s="764" t="str">
        <f>IF(【多店舗用】記入シート3!D138="","",ASC(【多店舗用】記入シート3!D138))</f>
        <v/>
      </c>
      <c r="E138" s="765" t="str">
        <f>IF(【多店舗用】記入シート3!E138="","",【多店舗用】記入シート3!E138)</f>
        <v/>
      </c>
      <c r="F138" s="764" t="str">
        <f>IF(【多店舗用】記入シート3!F138="","",【多店舗用】記入シート3!F138)</f>
        <v/>
      </c>
      <c r="G138" s="765" t="str">
        <f>IF(【多店舗用】記入シート3!G138="","",【多店舗用】記入シート3!G138)</f>
        <v/>
      </c>
      <c r="H138" s="764" t="str">
        <f>IF(【多店舗用】記入シート3!H138="","",SUBSTITUTE(SUBSTITUTE(SUBSTITUTE(SUBSTITUTE(SUBSTITUTE(ASC(【多店舗用】記入シート3!H138),"～","-"),"－","-"),"―","-"),"　","")," ",""))</f>
        <v/>
      </c>
      <c r="I138" s="764" t="str">
        <f>IF(B138="","",MID(T(【多店舗用】記入シート3!I138),4,LEN(T(【多店舗用】記入シート3!I138))-3)&amp;"　"&amp;SUBSTITUTE(SUBSTITUTE(SUBSTITUTE(SUBSTITUTE(T(【多店舗用】記入シート3!J138),"　","")," ",""),"―","ー"),"－","‐")&amp;"　"&amp;SUBSTITUTE(SUBSTITUTE(SUBSTITUTE(SUBSTITUTE(T(【多店舗用】記入シート3!K138),"　","")," ",""),"―","ー"),"－","‐")&amp;"　"&amp;SUBSTITUTE(SUBSTITUTE(SUBSTITUTE(SUBSTITUTE(T(【多店舗用】記入シート3!L138),"　","")," ",""),"―","ー"),"－","‐")&amp;IF(【多店舗用】記入シート3!M138="","","　"&amp;SUBSTITUTE(SUBSTITUTE(SUBSTITUTE(SUBSTITUTE(T(【多店舗用】記入シート3!M138),"　","")," ",""),"―","ー"),"－","‐")))</f>
        <v/>
      </c>
      <c r="J138" s="764" t="str">
        <f>IF(B138="","",ASC(【多店舗用】記入シート3!N138)&amp;" "&amp;ASC(SUBSTITUTE(SUBSTITUTE(SUBSTITUTE(SUBSTITUTE(SUBSTITUTE(【多店舗用】記入シート3!O138,"　","")," ",""),"ヴ","ウﾞ"),"・",""),"－","‐"))&amp;" "&amp;ASC(SUBSTITUTE(SUBSTITUTE(SUBSTITUTE(SUBSTITUTE(SUBSTITUTE(【多店舗用】記入シート3!P138,"　","")," ",""),"ヴ","ウﾞ"),"・",""),"－","‐"))&amp;IF(【多店舗用】記入シート3!Q138="",""," "&amp;ASC(SUBSTITUTE(SUBSTITUTE(SUBSTITUTE(SUBSTITUTE(SUBSTITUTE(【多店舗用】記入シート3!Q138,"　","")," ",""),"ヴ","ウﾞ"),"・",""),"－","‐"))))</f>
        <v/>
      </c>
      <c r="K138" s="764" t="str">
        <f>IF(【多店舗用】記入シート3!R138="","",【多店舗用】記入シート3!R138)</f>
        <v/>
      </c>
      <c r="L138" s="764" t="str">
        <f>IF(【多店舗用】記入シート3!S138="","",SUBSTITUTE(SUBSTITUTE(SUBSTITUTE(SUBSTITUTE(SUBSTITUTE(ASC(【多店舗用】記入シート3!S138),"～","-"),"－","-"),"―","-"),"　","")," ",""))</f>
        <v/>
      </c>
      <c r="M138" s="764" t="str">
        <f>IF(【多店舗用】記入シート3!T138="","",ASC(【多店舗用】記入シート3!T138))</f>
        <v/>
      </c>
      <c r="N138" s="764" t="str">
        <f>IF(B138="","",RIGHT("00"&amp;【多店舗用】記入シート3!U138,2)&amp;【多店舗用】記入シート3!V138&amp;RIGHT("00"&amp;【多店舗用】記入シート3!W138,2)&amp;【多店舗用】記入シート3!X138&amp;RIGHT("00"&amp;【多店舗用】記入シート3!Y138,2)&amp;【多店舗用】記入シート3!Z138&amp;RIGHT("00"&amp;【多店舗用】記入シート3!AA138,2))</f>
        <v/>
      </c>
      <c r="O138" s="764" t="str">
        <f>IF(B138="","",IF(【多店舗用】記入シート3!AB138="●",【多店舗用】記入シート3!AB$8,"")&amp;IF(【多店舗用】記入シート3!AC138="●",【多店舗用】記入シート3!AC$8,"")&amp;IF(【多店舗用】記入シート3!AD138="●",【多店舗用】記入シート3!AD$8,"")&amp;IF(【多店舗用】記入シート3!AE138="●",【多店舗用】記入シート3!AE$8,"")&amp;IF(【多店舗用】記入シート3!AF138="●",【多店舗用】記入シート3!AF$8,"")&amp;IF(【多店舗用】記入シート3!AG138="●",【多店舗用】記入シート3!AG$8,"")&amp;IF(【多店舗用】記入シート3!AH138="●",【多店舗用】記入シート3!AH$8,"")&amp;IF(【多店舗用】記入シート3!AI138="●",【多店舗用】記入シート3!AI$8,""))</f>
        <v/>
      </c>
      <c r="P138" s="764" t="str">
        <f>IF(【多店舗用】記入シート3!AJ138="","",【多店舗用】記入シート3!AJ138)</f>
        <v/>
      </c>
      <c r="Q138" s="764" t="str">
        <f>IF(【多店舗用】記入シート3!AK138="","",【多店舗用】記入シート3!AK138)</f>
        <v/>
      </c>
      <c r="R138" s="766" t="str">
        <f>IF(【多店舗用】記入シート3!AL138="","",【多店舗用】記入シート3!AL138)</f>
        <v/>
      </c>
      <c r="S138" s="766" t="str">
        <f>IF(【多店舗用】記入シート3!AM138="","",【多店舗用】記入シート3!AM138)</f>
        <v/>
      </c>
      <c r="T138" s="766" t="str">
        <f>IF(【多店舗用】記入シート3!AN138="","",【多店舗用】記入シート3!AN138)</f>
        <v/>
      </c>
      <c r="U138" s="766" t="str">
        <f>IF(【多店舗用】記入シート3!AO138="","",【多店舗用】記入シート3!AO138)</f>
        <v/>
      </c>
      <c r="V138" s="764" t="str">
        <f>IF(【多店舗用】記入シート3!AP138="","",【多店舗用】記入シート3!AP138)</f>
        <v/>
      </c>
      <c r="W138" s="764" t="str">
        <f>IF(【多店舗用】記入シート3!AQ138="","",【多店舗用】記入シート3!AQ138)</f>
        <v/>
      </c>
      <c r="X138" s="764" t="str">
        <f>IF(【多店舗用】記入シート3!AR138="","",【多店舗用】記入シート3!AR138)</f>
        <v/>
      </c>
      <c r="Y138" s="764" t="str">
        <f>IF(【多店舗用】記入シート3!AS138="","",【多店舗用】記入シート3!AS138)</f>
        <v/>
      </c>
      <c r="Z138" s="767" t="str">
        <f>IF(【多店舗用】記入シート3!AT138="","",【多店舗用】記入シート3!AT138)</f>
        <v/>
      </c>
      <c r="AA138" s="767" t="str">
        <f>IF(【多店舗用】記入シート3!AU138="","",【多店舗用】記入シート3!AU138)</f>
        <v/>
      </c>
      <c r="AB138" s="764" t="str">
        <f>IF(B138="","",T(SUBSTITUTE(SUBSTITUTE(【多店舗用】記入シート3!AV138,"　","")," ",""))&amp;"　"&amp;T(SUBSTITUTE(SUBSTITUTE(【多店舗用】記入シート3!AW138,"　","")," ","")))</f>
        <v/>
      </c>
      <c r="AC138" s="764" t="str">
        <f>IF(B138="","",ASC(SUBSTITUTE(SUBSTITUTE(SUBSTITUTE(SUBSTITUTE(【多店舗用】記入シート3!AX138,"　","")," ",""),"ヴ","ウﾞ"),"・",""))&amp;" "&amp;ASC(SUBSTITUTE(SUBSTITUTE(SUBSTITUTE(SUBSTITUTE(【多店舗用】記入シート3!AY138,"　","")," ",""),"ヴ","ウﾞ"),"・","")))</f>
        <v/>
      </c>
      <c r="AD138" s="764" t="str">
        <f>IF(【多店舗用】記入シート3!AZ138="","",【多店舗用】記入シート3!AZ138)</f>
        <v/>
      </c>
      <c r="AE138" s="764" t="str">
        <f>IF(【多店舗用】記入シート3!BA138="","",【多店舗用】記入シート3!BA138)</f>
        <v/>
      </c>
      <c r="AF138" s="764" t="str">
        <f>IF(B138="","",T(SUBSTITUTE(SUBSTITUTE(【多店舗用】記入シート3!BB138,"　","")," ",""))&amp;"　"&amp;T(SUBSTITUTE(SUBSTITUTE(【多店舗用】記入シート3!BC138,"　","")," ","")))</f>
        <v/>
      </c>
      <c r="AG138" s="764" t="str">
        <f>IF(B138="","",ASC(SUBSTITUTE(SUBSTITUTE(SUBSTITUTE(SUBSTITUTE(【多店舗用】記入シート3!BD138,"　","")," ",""),"ヴ","ウﾞ"),"・",""))&amp;" "&amp;ASC(SUBSTITUTE(SUBSTITUTE(SUBSTITUTE(SUBSTITUTE(【多店舗用】記入シート3!BE138,"　","")," ",""),"ヴ","ウﾞ"),"・","")))</f>
        <v/>
      </c>
      <c r="AH138" s="764" t="str">
        <f>IF(【多店舗用】記入シート3!BF138="","",【多店舗用】記入シート3!BF138)</f>
        <v/>
      </c>
      <c r="AI138" s="764" t="str">
        <f>IF(【多店舗用】記入シート3!BG138="","",【多店舗用】記入シート3!BG138)</f>
        <v/>
      </c>
      <c r="AJ138" s="764" t="str">
        <f>IF(【多店舗用】記入シート3!BH138="","",【多店舗用】記入シート3!BH138)</f>
        <v/>
      </c>
      <c r="AK138" s="764" t="str">
        <f>IF(【多店舗用】記入シート3!BI138="","",【多店舗用】記入シート3!BI138)</f>
        <v/>
      </c>
      <c r="AL138" s="764" t="str">
        <f>IF(【多店舗用】記入シート3!BJ138="","",【多店舗用】記入シート3!BJ138)</f>
        <v/>
      </c>
      <c r="AM138" s="768" t="str">
        <f>IF(【多店舗用】記入シート3!BK138="","",【多店舗用】記入シート3!BK138)</f>
        <v/>
      </c>
      <c r="AN138" s="768" t="str">
        <f>IF(【多店舗用】記入シート3!BL138="","",【多店舗用】記入シート3!BL138)</f>
        <v/>
      </c>
      <c r="AO138" s="764" t="str">
        <f>IF(【多店舗用】記入シート3!BM138="","",【多店舗用】記入シート3!BM138)</f>
        <v/>
      </c>
      <c r="AP138" s="768" t="str">
        <f>IF(【多店舗用】記入シート3!BN138="","",【多店舗用】記入シート3!BN138)</f>
        <v/>
      </c>
      <c r="AQ138" s="764" t="str">
        <f>IF(【多店舗用】記入シート3!BO138="","",【多店舗用】記入シート3!BO138)</f>
        <v/>
      </c>
      <c r="AR138" s="764" t="str">
        <f>IF(【多店舗用】記入シート3!BP138="","",【多店舗用】記入シート3!BP138)</f>
        <v/>
      </c>
    </row>
    <row r="139" spans="1:44" ht="15" customHeight="1">
      <c r="A139" s="764">
        <v>131</v>
      </c>
      <c r="B139" s="764" t="str">
        <f>IF(【多店舗用】記入シート3!B139="","",DBCS(【多店舗用】記入シート3!B139))</f>
        <v/>
      </c>
      <c r="C139" s="764" t="str">
        <f>IF(【多店舗用】記入シート3!C139="","",DBCS(【多店舗用】記入シート3!C139))</f>
        <v/>
      </c>
      <c r="D139" s="764" t="str">
        <f>IF(【多店舗用】記入シート3!D139="","",ASC(【多店舗用】記入シート3!D139))</f>
        <v/>
      </c>
      <c r="E139" s="765" t="str">
        <f>IF(【多店舗用】記入シート3!E139="","",【多店舗用】記入シート3!E139)</f>
        <v/>
      </c>
      <c r="F139" s="764" t="str">
        <f>IF(【多店舗用】記入シート3!F139="","",【多店舗用】記入シート3!F139)</f>
        <v/>
      </c>
      <c r="G139" s="765" t="str">
        <f>IF(【多店舗用】記入シート3!G139="","",【多店舗用】記入シート3!G139)</f>
        <v/>
      </c>
      <c r="H139" s="764" t="str">
        <f>IF(【多店舗用】記入シート3!H139="","",SUBSTITUTE(SUBSTITUTE(SUBSTITUTE(SUBSTITUTE(SUBSTITUTE(ASC(【多店舗用】記入シート3!H139),"～","-"),"－","-"),"―","-"),"　","")," ",""))</f>
        <v/>
      </c>
      <c r="I139" s="764" t="str">
        <f>IF(B139="","",MID(T(【多店舗用】記入シート3!I139),4,LEN(T(【多店舗用】記入シート3!I139))-3)&amp;"　"&amp;SUBSTITUTE(SUBSTITUTE(SUBSTITUTE(SUBSTITUTE(T(【多店舗用】記入シート3!J139),"　","")," ",""),"―","ー"),"－","‐")&amp;"　"&amp;SUBSTITUTE(SUBSTITUTE(SUBSTITUTE(SUBSTITUTE(T(【多店舗用】記入シート3!K139),"　","")," ",""),"―","ー"),"－","‐")&amp;"　"&amp;SUBSTITUTE(SUBSTITUTE(SUBSTITUTE(SUBSTITUTE(T(【多店舗用】記入シート3!L139),"　","")," ",""),"―","ー"),"－","‐")&amp;IF(【多店舗用】記入シート3!M139="","","　"&amp;SUBSTITUTE(SUBSTITUTE(SUBSTITUTE(SUBSTITUTE(T(【多店舗用】記入シート3!M139),"　","")," ",""),"―","ー"),"－","‐")))</f>
        <v/>
      </c>
      <c r="J139" s="764" t="str">
        <f>IF(B139="","",ASC(【多店舗用】記入シート3!N139)&amp;" "&amp;ASC(SUBSTITUTE(SUBSTITUTE(SUBSTITUTE(SUBSTITUTE(SUBSTITUTE(【多店舗用】記入シート3!O139,"　","")," ",""),"ヴ","ウﾞ"),"・",""),"－","‐"))&amp;" "&amp;ASC(SUBSTITUTE(SUBSTITUTE(SUBSTITUTE(SUBSTITUTE(SUBSTITUTE(【多店舗用】記入シート3!P139,"　","")," ",""),"ヴ","ウﾞ"),"・",""),"－","‐"))&amp;IF(【多店舗用】記入シート3!Q139="",""," "&amp;ASC(SUBSTITUTE(SUBSTITUTE(SUBSTITUTE(SUBSTITUTE(SUBSTITUTE(【多店舗用】記入シート3!Q139,"　","")," ",""),"ヴ","ウﾞ"),"・",""),"－","‐"))))</f>
        <v/>
      </c>
      <c r="K139" s="764" t="str">
        <f>IF(【多店舗用】記入シート3!R139="","",【多店舗用】記入シート3!R139)</f>
        <v/>
      </c>
      <c r="L139" s="764" t="str">
        <f>IF(【多店舗用】記入シート3!S139="","",SUBSTITUTE(SUBSTITUTE(SUBSTITUTE(SUBSTITUTE(SUBSTITUTE(ASC(【多店舗用】記入シート3!S139),"～","-"),"－","-"),"―","-"),"　","")," ",""))</f>
        <v/>
      </c>
      <c r="M139" s="764" t="str">
        <f>IF(【多店舗用】記入シート3!T139="","",ASC(【多店舗用】記入シート3!T139))</f>
        <v/>
      </c>
      <c r="N139" s="764" t="str">
        <f>IF(B139="","",RIGHT("00"&amp;【多店舗用】記入シート3!U139,2)&amp;【多店舗用】記入シート3!V139&amp;RIGHT("00"&amp;【多店舗用】記入シート3!W139,2)&amp;【多店舗用】記入シート3!X139&amp;RIGHT("00"&amp;【多店舗用】記入シート3!Y139,2)&amp;【多店舗用】記入シート3!Z139&amp;RIGHT("00"&amp;【多店舗用】記入シート3!AA139,2))</f>
        <v/>
      </c>
      <c r="O139" s="764" t="str">
        <f>IF(B139="","",IF(【多店舗用】記入シート3!AB139="●",【多店舗用】記入シート3!AB$8,"")&amp;IF(【多店舗用】記入シート3!AC139="●",【多店舗用】記入シート3!AC$8,"")&amp;IF(【多店舗用】記入シート3!AD139="●",【多店舗用】記入シート3!AD$8,"")&amp;IF(【多店舗用】記入シート3!AE139="●",【多店舗用】記入シート3!AE$8,"")&amp;IF(【多店舗用】記入シート3!AF139="●",【多店舗用】記入シート3!AF$8,"")&amp;IF(【多店舗用】記入シート3!AG139="●",【多店舗用】記入シート3!AG$8,"")&amp;IF(【多店舗用】記入シート3!AH139="●",【多店舗用】記入シート3!AH$8,"")&amp;IF(【多店舗用】記入シート3!AI139="●",【多店舗用】記入シート3!AI$8,""))</f>
        <v/>
      </c>
      <c r="P139" s="764" t="str">
        <f>IF(【多店舗用】記入シート3!AJ139="","",【多店舗用】記入シート3!AJ139)</f>
        <v/>
      </c>
      <c r="Q139" s="764" t="str">
        <f>IF(【多店舗用】記入シート3!AK139="","",【多店舗用】記入シート3!AK139)</f>
        <v/>
      </c>
      <c r="R139" s="766" t="str">
        <f>IF(【多店舗用】記入シート3!AL139="","",【多店舗用】記入シート3!AL139)</f>
        <v/>
      </c>
      <c r="S139" s="766" t="str">
        <f>IF(【多店舗用】記入シート3!AM139="","",【多店舗用】記入シート3!AM139)</f>
        <v/>
      </c>
      <c r="T139" s="766" t="str">
        <f>IF(【多店舗用】記入シート3!AN139="","",【多店舗用】記入シート3!AN139)</f>
        <v/>
      </c>
      <c r="U139" s="766" t="str">
        <f>IF(【多店舗用】記入シート3!AO139="","",【多店舗用】記入シート3!AO139)</f>
        <v/>
      </c>
      <c r="V139" s="764" t="str">
        <f>IF(【多店舗用】記入シート3!AP139="","",【多店舗用】記入シート3!AP139)</f>
        <v/>
      </c>
      <c r="W139" s="764" t="str">
        <f>IF(【多店舗用】記入シート3!AQ139="","",【多店舗用】記入シート3!AQ139)</f>
        <v/>
      </c>
      <c r="X139" s="764" t="str">
        <f>IF(【多店舗用】記入シート3!AR139="","",【多店舗用】記入シート3!AR139)</f>
        <v/>
      </c>
      <c r="Y139" s="764" t="str">
        <f>IF(【多店舗用】記入シート3!AS139="","",【多店舗用】記入シート3!AS139)</f>
        <v/>
      </c>
      <c r="Z139" s="767" t="str">
        <f>IF(【多店舗用】記入シート3!AT139="","",【多店舗用】記入シート3!AT139)</f>
        <v/>
      </c>
      <c r="AA139" s="767" t="str">
        <f>IF(【多店舗用】記入シート3!AU139="","",【多店舗用】記入シート3!AU139)</f>
        <v/>
      </c>
      <c r="AB139" s="764" t="str">
        <f>IF(B139="","",T(SUBSTITUTE(SUBSTITUTE(【多店舗用】記入シート3!AV139,"　","")," ",""))&amp;"　"&amp;T(SUBSTITUTE(SUBSTITUTE(【多店舗用】記入シート3!AW139,"　","")," ","")))</f>
        <v/>
      </c>
      <c r="AC139" s="764" t="str">
        <f>IF(B139="","",ASC(SUBSTITUTE(SUBSTITUTE(SUBSTITUTE(SUBSTITUTE(【多店舗用】記入シート3!AX139,"　","")," ",""),"ヴ","ウﾞ"),"・",""))&amp;" "&amp;ASC(SUBSTITUTE(SUBSTITUTE(SUBSTITUTE(SUBSTITUTE(【多店舗用】記入シート3!AY139,"　","")," ",""),"ヴ","ウﾞ"),"・","")))</f>
        <v/>
      </c>
      <c r="AD139" s="764" t="str">
        <f>IF(【多店舗用】記入シート3!AZ139="","",【多店舗用】記入シート3!AZ139)</f>
        <v/>
      </c>
      <c r="AE139" s="764" t="str">
        <f>IF(【多店舗用】記入シート3!BA139="","",【多店舗用】記入シート3!BA139)</f>
        <v/>
      </c>
      <c r="AF139" s="764" t="str">
        <f>IF(B139="","",T(SUBSTITUTE(SUBSTITUTE(【多店舗用】記入シート3!BB139,"　","")," ",""))&amp;"　"&amp;T(SUBSTITUTE(SUBSTITUTE(【多店舗用】記入シート3!BC139,"　","")," ","")))</f>
        <v/>
      </c>
      <c r="AG139" s="764" t="str">
        <f>IF(B139="","",ASC(SUBSTITUTE(SUBSTITUTE(SUBSTITUTE(SUBSTITUTE(【多店舗用】記入シート3!BD139,"　","")," ",""),"ヴ","ウﾞ"),"・",""))&amp;" "&amp;ASC(SUBSTITUTE(SUBSTITUTE(SUBSTITUTE(SUBSTITUTE(【多店舗用】記入シート3!BE139,"　","")," ",""),"ヴ","ウﾞ"),"・","")))</f>
        <v/>
      </c>
      <c r="AH139" s="764" t="str">
        <f>IF(【多店舗用】記入シート3!BF139="","",【多店舗用】記入シート3!BF139)</f>
        <v/>
      </c>
      <c r="AI139" s="764" t="str">
        <f>IF(【多店舗用】記入シート3!BG139="","",【多店舗用】記入シート3!BG139)</f>
        <v/>
      </c>
      <c r="AJ139" s="764" t="str">
        <f>IF(【多店舗用】記入シート3!BH139="","",【多店舗用】記入シート3!BH139)</f>
        <v/>
      </c>
      <c r="AK139" s="764" t="str">
        <f>IF(【多店舗用】記入シート3!BI139="","",【多店舗用】記入シート3!BI139)</f>
        <v/>
      </c>
      <c r="AL139" s="764" t="str">
        <f>IF(【多店舗用】記入シート3!BJ139="","",【多店舗用】記入シート3!BJ139)</f>
        <v/>
      </c>
      <c r="AM139" s="768" t="str">
        <f>IF(【多店舗用】記入シート3!BK139="","",【多店舗用】記入シート3!BK139)</f>
        <v/>
      </c>
      <c r="AN139" s="768" t="str">
        <f>IF(【多店舗用】記入シート3!BL139="","",【多店舗用】記入シート3!BL139)</f>
        <v/>
      </c>
      <c r="AO139" s="764" t="str">
        <f>IF(【多店舗用】記入シート3!BM139="","",【多店舗用】記入シート3!BM139)</f>
        <v/>
      </c>
      <c r="AP139" s="768" t="str">
        <f>IF(【多店舗用】記入シート3!BN139="","",【多店舗用】記入シート3!BN139)</f>
        <v/>
      </c>
      <c r="AQ139" s="764" t="str">
        <f>IF(【多店舗用】記入シート3!BO139="","",【多店舗用】記入シート3!BO139)</f>
        <v/>
      </c>
      <c r="AR139" s="764" t="str">
        <f>IF(【多店舗用】記入シート3!BP139="","",【多店舗用】記入シート3!BP139)</f>
        <v/>
      </c>
    </row>
    <row r="140" spans="1:44" ht="15" customHeight="1">
      <c r="A140" s="764">
        <v>132</v>
      </c>
      <c r="B140" s="764" t="str">
        <f>IF(【多店舗用】記入シート3!B140="","",DBCS(【多店舗用】記入シート3!B140))</f>
        <v/>
      </c>
      <c r="C140" s="764" t="str">
        <f>IF(【多店舗用】記入シート3!C140="","",DBCS(【多店舗用】記入シート3!C140))</f>
        <v/>
      </c>
      <c r="D140" s="764" t="str">
        <f>IF(【多店舗用】記入シート3!D140="","",ASC(【多店舗用】記入シート3!D140))</f>
        <v/>
      </c>
      <c r="E140" s="765" t="str">
        <f>IF(【多店舗用】記入シート3!E140="","",【多店舗用】記入シート3!E140)</f>
        <v/>
      </c>
      <c r="F140" s="764" t="str">
        <f>IF(【多店舗用】記入シート3!F140="","",【多店舗用】記入シート3!F140)</f>
        <v/>
      </c>
      <c r="G140" s="765" t="str">
        <f>IF(【多店舗用】記入シート3!G140="","",【多店舗用】記入シート3!G140)</f>
        <v/>
      </c>
      <c r="H140" s="764" t="str">
        <f>IF(【多店舗用】記入シート3!H140="","",SUBSTITUTE(SUBSTITUTE(SUBSTITUTE(SUBSTITUTE(SUBSTITUTE(ASC(【多店舗用】記入シート3!H140),"～","-"),"－","-"),"―","-"),"　","")," ",""))</f>
        <v/>
      </c>
      <c r="I140" s="764" t="str">
        <f>IF(B140="","",MID(T(【多店舗用】記入シート3!I140),4,LEN(T(【多店舗用】記入シート3!I140))-3)&amp;"　"&amp;SUBSTITUTE(SUBSTITUTE(SUBSTITUTE(SUBSTITUTE(T(【多店舗用】記入シート3!J140),"　","")," ",""),"―","ー"),"－","‐")&amp;"　"&amp;SUBSTITUTE(SUBSTITUTE(SUBSTITUTE(SUBSTITUTE(T(【多店舗用】記入シート3!K140),"　","")," ",""),"―","ー"),"－","‐")&amp;"　"&amp;SUBSTITUTE(SUBSTITUTE(SUBSTITUTE(SUBSTITUTE(T(【多店舗用】記入シート3!L140),"　","")," ",""),"―","ー"),"－","‐")&amp;IF(【多店舗用】記入シート3!M140="","","　"&amp;SUBSTITUTE(SUBSTITUTE(SUBSTITUTE(SUBSTITUTE(T(【多店舗用】記入シート3!M140),"　","")," ",""),"―","ー"),"－","‐")))</f>
        <v/>
      </c>
      <c r="J140" s="764" t="str">
        <f>IF(B140="","",ASC(【多店舗用】記入シート3!N140)&amp;" "&amp;ASC(SUBSTITUTE(SUBSTITUTE(SUBSTITUTE(SUBSTITUTE(SUBSTITUTE(【多店舗用】記入シート3!O140,"　","")," ",""),"ヴ","ウﾞ"),"・",""),"－","‐"))&amp;" "&amp;ASC(SUBSTITUTE(SUBSTITUTE(SUBSTITUTE(SUBSTITUTE(SUBSTITUTE(【多店舗用】記入シート3!P140,"　","")," ",""),"ヴ","ウﾞ"),"・",""),"－","‐"))&amp;IF(【多店舗用】記入シート3!Q140="",""," "&amp;ASC(SUBSTITUTE(SUBSTITUTE(SUBSTITUTE(SUBSTITUTE(SUBSTITUTE(【多店舗用】記入シート3!Q140,"　","")," ",""),"ヴ","ウﾞ"),"・",""),"－","‐"))))</f>
        <v/>
      </c>
      <c r="K140" s="764" t="str">
        <f>IF(【多店舗用】記入シート3!R140="","",【多店舗用】記入シート3!R140)</f>
        <v/>
      </c>
      <c r="L140" s="764" t="str">
        <f>IF(【多店舗用】記入シート3!S140="","",SUBSTITUTE(SUBSTITUTE(SUBSTITUTE(SUBSTITUTE(SUBSTITUTE(ASC(【多店舗用】記入シート3!S140),"～","-"),"－","-"),"―","-"),"　","")," ",""))</f>
        <v/>
      </c>
      <c r="M140" s="764" t="str">
        <f>IF(【多店舗用】記入シート3!T140="","",ASC(【多店舗用】記入シート3!T140))</f>
        <v/>
      </c>
      <c r="N140" s="764" t="str">
        <f>IF(B140="","",RIGHT("00"&amp;【多店舗用】記入シート3!U140,2)&amp;【多店舗用】記入シート3!V140&amp;RIGHT("00"&amp;【多店舗用】記入シート3!W140,2)&amp;【多店舗用】記入シート3!X140&amp;RIGHT("00"&amp;【多店舗用】記入シート3!Y140,2)&amp;【多店舗用】記入シート3!Z140&amp;RIGHT("00"&amp;【多店舗用】記入シート3!AA140,2))</f>
        <v/>
      </c>
      <c r="O140" s="764" t="str">
        <f>IF(B140="","",IF(【多店舗用】記入シート3!AB140="●",【多店舗用】記入シート3!AB$8,"")&amp;IF(【多店舗用】記入シート3!AC140="●",【多店舗用】記入シート3!AC$8,"")&amp;IF(【多店舗用】記入シート3!AD140="●",【多店舗用】記入シート3!AD$8,"")&amp;IF(【多店舗用】記入シート3!AE140="●",【多店舗用】記入シート3!AE$8,"")&amp;IF(【多店舗用】記入シート3!AF140="●",【多店舗用】記入シート3!AF$8,"")&amp;IF(【多店舗用】記入シート3!AG140="●",【多店舗用】記入シート3!AG$8,"")&amp;IF(【多店舗用】記入シート3!AH140="●",【多店舗用】記入シート3!AH$8,"")&amp;IF(【多店舗用】記入シート3!AI140="●",【多店舗用】記入シート3!AI$8,""))</f>
        <v/>
      </c>
      <c r="P140" s="764" t="str">
        <f>IF(【多店舗用】記入シート3!AJ140="","",【多店舗用】記入シート3!AJ140)</f>
        <v/>
      </c>
      <c r="Q140" s="764" t="str">
        <f>IF(【多店舗用】記入シート3!AK140="","",【多店舗用】記入シート3!AK140)</f>
        <v/>
      </c>
      <c r="R140" s="766" t="str">
        <f>IF(【多店舗用】記入シート3!AL140="","",【多店舗用】記入シート3!AL140)</f>
        <v/>
      </c>
      <c r="S140" s="766" t="str">
        <f>IF(【多店舗用】記入シート3!AM140="","",【多店舗用】記入シート3!AM140)</f>
        <v/>
      </c>
      <c r="T140" s="766" t="str">
        <f>IF(【多店舗用】記入シート3!AN140="","",【多店舗用】記入シート3!AN140)</f>
        <v/>
      </c>
      <c r="U140" s="766" t="str">
        <f>IF(【多店舗用】記入シート3!AO140="","",【多店舗用】記入シート3!AO140)</f>
        <v/>
      </c>
      <c r="V140" s="764" t="str">
        <f>IF(【多店舗用】記入シート3!AP140="","",【多店舗用】記入シート3!AP140)</f>
        <v/>
      </c>
      <c r="W140" s="764" t="str">
        <f>IF(【多店舗用】記入シート3!AQ140="","",【多店舗用】記入シート3!AQ140)</f>
        <v/>
      </c>
      <c r="X140" s="764" t="str">
        <f>IF(【多店舗用】記入シート3!AR140="","",【多店舗用】記入シート3!AR140)</f>
        <v/>
      </c>
      <c r="Y140" s="764" t="str">
        <f>IF(【多店舗用】記入シート3!AS140="","",【多店舗用】記入シート3!AS140)</f>
        <v/>
      </c>
      <c r="Z140" s="767" t="str">
        <f>IF(【多店舗用】記入シート3!AT140="","",【多店舗用】記入シート3!AT140)</f>
        <v/>
      </c>
      <c r="AA140" s="767" t="str">
        <f>IF(【多店舗用】記入シート3!AU140="","",【多店舗用】記入シート3!AU140)</f>
        <v/>
      </c>
      <c r="AB140" s="764" t="str">
        <f>IF(B140="","",T(SUBSTITUTE(SUBSTITUTE(【多店舗用】記入シート3!AV140,"　","")," ",""))&amp;"　"&amp;T(SUBSTITUTE(SUBSTITUTE(【多店舗用】記入シート3!AW140,"　","")," ","")))</f>
        <v/>
      </c>
      <c r="AC140" s="764" t="str">
        <f>IF(B140="","",ASC(SUBSTITUTE(SUBSTITUTE(SUBSTITUTE(SUBSTITUTE(【多店舗用】記入シート3!AX140,"　","")," ",""),"ヴ","ウﾞ"),"・",""))&amp;" "&amp;ASC(SUBSTITUTE(SUBSTITUTE(SUBSTITUTE(SUBSTITUTE(【多店舗用】記入シート3!AY140,"　","")," ",""),"ヴ","ウﾞ"),"・","")))</f>
        <v/>
      </c>
      <c r="AD140" s="764" t="str">
        <f>IF(【多店舗用】記入シート3!AZ140="","",【多店舗用】記入シート3!AZ140)</f>
        <v/>
      </c>
      <c r="AE140" s="764" t="str">
        <f>IF(【多店舗用】記入シート3!BA140="","",【多店舗用】記入シート3!BA140)</f>
        <v/>
      </c>
      <c r="AF140" s="764" t="str">
        <f>IF(B140="","",T(SUBSTITUTE(SUBSTITUTE(【多店舗用】記入シート3!BB140,"　","")," ",""))&amp;"　"&amp;T(SUBSTITUTE(SUBSTITUTE(【多店舗用】記入シート3!BC140,"　","")," ","")))</f>
        <v/>
      </c>
      <c r="AG140" s="764" t="str">
        <f>IF(B140="","",ASC(SUBSTITUTE(SUBSTITUTE(SUBSTITUTE(SUBSTITUTE(【多店舗用】記入シート3!BD140,"　","")," ",""),"ヴ","ウﾞ"),"・",""))&amp;" "&amp;ASC(SUBSTITUTE(SUBSTITUTE(SUBSTITUTE(SUBSTITUTE(【多店舗用】記入シート3!BE140,"　","")," ",""),"ヴ","ウﾞ"),"・","")))</f>
        <v/>
      </c>
      <c r="AH140" s="764" t="str">
        <f>IF(【多店舗用】記入シート3!BF140="","",【多店舗用】記入シート3!BF140)</f>
        <v/>
      </c>
      <c r="AI140" s="764" t="str">
        <f>IF(【多店舗用】記入シート3!BG140="","",【多店舗用】記入シート3!BG140)</f>
        <v/>
      </c>
      <c r="AJ140" s="764" t="str">
        <f>IF(【多店舗用】記入シート3!BH140="","",【多店舗用】記入シート3!BH140)</f>
        <v/>
      </c>
      <c r="AK140" s="764" t="str">
        <f>IF(【多店舗用】記入シート3!BI140="","",【多店舗用】記入シート3!BI140)</f>
        <v/>
      </c>
      <c r="AL140" s="764" t="str">
        <f>IF(【多店舗用】記入シート3!BJ140="","",【多店舗用】記入シート3!BJ140)</f>
        <v/>
      </c>
      <c r="AM140" s="768" t="str">
        <f>IF(【多店舗用】記入シート3!BK140="","",【多店舗用】記入シート3!BK140)</f>
        <v/>
      </c>
      <c r="AN140" s="768" t="str">
        <f>IF(【多店舗用】記入シート3!BL140="","",【多店舗用】記入シート3!BL140)</f>
        <v/>
      </c>
      <c r="AO140" s="764" t="str">
        <f>IF(【多店舗用】記入シート3!BM140="","",【多店舗用】記入シート3!BM140)</f>
        <v/>
      </c>
      <c r="AP140" s="768" t="str">
        <f>IF(【多店舗用】記入シート3!BN140="","",【多店舗用】記入シート3!BN140)</f>
        <v/>
      </c>
      <c r="AQ140" s="764" t="str">
        <f>IF(【多店舗用】記入シート3!BO140="","",【多店舗用】記入シート3!BO140)</f>
        <v/>
      </c>
      <c r="AR140" s="764" t="str">
        <f>IF(【多店舗用】記入シート3!BP140="","",【多店舗用】記入シート3!BP140)</f>
        <v/>
      </c>
    </row>
    <row r="141" spans="1:44" ht="15" customHeight="1">
      <c r="A141" s="764">
        <v>133</v>
      </c>
      <c r="B141" s="764" t="str">
        <f>IF(【多店舗用】記入シート3!B141="","",DBCS(【多店舗用】記入シート3!B141))</f>
        <v/>
      </c>
      <c r="C141" s="764" t="str">
        <f>IF(【多店舗用】記入シート3!C141="","",DBCS(【多店舗用】記入シート3!C141))</f>
        <v/>
      </c>
      <c r="D141" s="764" t="str">
        <f>IF(【多店舗用】記入シート3!D141="","",ASC(【多店舗用】記入シート3!D141))</f>
        <v/>
      </c>
      <c r="E141" s="765" t="str">
        <f>IF(【多店舗用】記入シート3!E141="","",【多店舗用】記入シート3!E141)</f>
        <v/>
      </c>
      <c r="F141" s="764" t="str">
        <f>IF(【多店舗用】記入シート3!F141="","",【多店舗用】記入シート3!F141)</f>
        <v/>
      </c>
      <c r="G141" s="765" t="str">
        <f>IF(【多店舗用】記入シート3!G141="","",【多店舗用】記入シート3!G141)</f>
        <v/>
      </c>
      <c r="H141" s="764" t="str">
        <f>IF(【多店舗用】記入シート3!H141="","",SUBSTITUTE(SUBSTITUTE(SUBSTITUTE(SUBSTITUTE(SUBSTITUTE(ASC(【多店舗用】記入シート3!H141),"～","-"),"－","-"),"―","-"),"　","")," ",""))</f>
        <v/>
      </c>
      <c r="I141" s="764" t="str">
        <f>IF(B141="","",MID(T(【多店舗用】記入シート3!I141),4,LEN(T(【多店舗用】記入シート3!I141))-3)&amp;"　"&amp;SUBSTITUTE(SUBSTITUTE(SUBSTITUTE(SUBSTITUTE(T(【多店舗用】記入シート3!J141),"　","")," ",""),"―","ー"),"－","‐")&amp;"　"&amp;SUBSTITUTE(SUBSTITUTE(SUBSTITUTE(SUBSTITUTE(T(【多店舗用】記入シート3!K141),"　","")," ",""),"―","ー"),"－","‐")&amp;"　"&amp;SUBSTITUTE(SUBSTITUTE(SUBSTITUTE(SUBSTITUTE(T(【多店舗用】記入シート3!L141),"　","")," ",""),"―","ー"),"－","‐")&amp;IF(【多店舗用】記入シート3!M141="","","　"&amp;SUBSTITUTE(SUBSTITUTE(SUBSTITUTE(SUBSTITUTE(T(【多店舗用】記入シート3!M141),"　","")," ",""),"―","ー"),"－","‐")))</f>
        <v/>
      </c>
      <c r="J141" s="764" t="str">
        <f>IF(B141="","",ASC(【多店舗用】記入シート3!N141)&amp;" "&amp;ASC(SUBSTITUTE(SUBSTITUTE(SUBSTITUTE(SUBSTITUTE(SUBSTITUTE(【多店舗用】記入シート3!O141,"　","")," ",""),"ヴ","ウﾞ"),"・",""),"－","‐"))&amp;" "&amp;ASC(SUBSTITUTE(SUBSTITUTE(SUBSTITUTE(SUBSTITUTE(SUBSTITUTE(【多店舗用】記入シート3!P141,"　","")," ",""),"ヴ","ウﾞ"),"・",""),"－","‐"))&amp;IF(【多店舗用】記入シート3!Q141="",""," "&amp;ASC(SUBSTITUTE(SUBSTITUTE(SUBSTITUTE(SUBSTITUTE(SUBSTITUTE(【多店舗用】記入シート3!Q141,"　","")," ",""),"ヴ","ウﾞ"),"・",""),"－","‐"))))</f>
        <v/>
      </c>
      <c r="K141" s="764" t="str">
        <f>IF(【多店舗用】記入シート3!R141="","",【多店舗用】記入シート3!R141)</f>
        <v/>
      </c>
      <c r="L141" s="764" t="str">
        <f>IF(【多店舗用】記入シート3!S141="","",SUBSTITUTE(SUBSTITUTE(SUBSTITUTE(SUBSTITUTE(SUBSTITUTE(ASC(【多店舗用】記入シート3!S141),"～","-"),"－","-"),"―","-"),"　","")," ",""))</f>
        <v/>
      </c>
      <c r="M141" s="764" t="str">
        <f>IF(【多店舗用】記入シート3!T141="","",ASC(【多店舗用】記入シート3!T141))</f>
        <v/>
      </c>
      <c r="N141" s="764" t="str">
        <f>IF(B141="","",RIGHT("00"&amp;【多店舗用】記入シート3!U141,2)&amp;【多店舗用】記入シート3!V141&amp;RIGHT("00"&amp;【多店舗用】記入シート3!W141,2)&amp;【多店舗用】記入シート3!X141&amp;RIGHT("00"&amp;【多店舗用】記入シート3!Y141,2)&amp;【多店舗用】記入シート3!Z141&amp;RIGHT("00"&amp;【多店舗用】記入シート3!AA141,2))</f>
        <v/>
      </c>
      <c r="O141" s="764" t="str">
        <f>IF(B141="","",IF(【多店舗用】記入シート3!AB141="●",【多店舗用】記入シート3!AB$8,"")&amp;IF(【多店舗用】記入シート3!AC141="●",【多店舗用】記入シート3!AC$8,"")&amp;IF(【多店舗用】記入シート3!AD141="●",【多店舗用】記入シート3!AD$8,"")&amp;IF(【多店舗用】記入シート3!AE141="●",【多店舗用】記入シート3!AE$8,"")&amp;IF(【多店舗用】記入シート3!AF141="●",【多店舗用】記入シート3!AF$8,"")&amp;IF(【多店舗用】記入シート3!AG141="●",【多店舗用】記入シート3!AG$8,"")&amp;IF(【多店舗用】記入シート3!AH141="●",【多店舗用】記入シート3!AH$8,"")&amp;IF(【多店舗用】記入シート3!AI141="●",【多店舗用】記入シート3!AI$8,""))</f>
        <v/>
      </c>
      <c r="P141" s="764" t="str">
        <f>IF(【多店舗用】記入シート3!AJ141="","",【多店舗用】記入シート3!AJ141)</f>
        <v/>
      </c>
      <c r="Q141" s="764" t="str">
        <f>IF(【多店舗用】記入シート3!AK141="","",【多店舗用】記入シート3!AK141)</f>
        <v/>
      </c>
      <c r="R141" s="766" t="str">
        <f>IF(【多店舗用】記入シート3!AL141="","",【多店舗用】記入シート3!AL141)</f>
        <v/>
      </c>
      <c r="S141" s="766" t="str">
        <f>IF(【多店舗用】記入シート3!AM141="","",【多店舗用】記入シート3!AM141)</f>
        <v/>
      </c>
      <c r="T141" s="766" t="str">
        <f>IF(【多店舗用】記入シート3!AN141="","",【多店舗用】記入シート3!AN141)</f>
        <v/>
      </c>
      <c r="U141" s="766" t="str">
        <f>IF(【多店舗用】記入シート3!AO141="","",【多店舗用】記入シート3!AO141)</f>
        <v/>
      </c>
      <c r="V141" s="764" t="str">
        <f>IF(【多店舗用】記入シート3!AP141="","",【多店舗用】記入シート3!AP141)</f>
        <v/>
      </c>
      <c r="W141" s="764" t="str">
        <f>IF(【多店舗用】記入シート3!AQ141="","",【多店舗用】記入シート3!AQ141)</f>
        <v/>
      </c>
      <c r="X141" s="764" t="str">
        <f>IF(【多店舗用】記入シート3!AR141="","",【多店舗用】記入シート3!AR141)</f>
        <v/>
      </c>
      <c r="Y141" s="764" t="str">
        <f>IF(【多店舗用】記入シート3!AS141="","",【多店舗用】記入シート3!AS141)</f>
        <v/>
      </c>
      <c r="Z141" s="767" t="str">
        <f>IF(【多店舗用】記入シート3!AT141="","",【多店舗用】記入シート3!AT141)</f>
        <v/>
      </c>
      <c r="AA141" s="767" t="str">
        <f>IF(【多店舗用】記入シート3!AU141="","",【多店舗用】記入シート3!AU141)</f>
        <v/>
      </c>
      <c r="AB141" s="764" t="str">
        <f>IF(B141="","",T(SUBSTITUTE(SUBSTITUTE(【多店舗用】記入シート3!AV141,"　","")," ",""))&amp;"　"&amp;T(SUBSTITUTE(SUBSTITUTE(【多店舗用】記入シート3!AW141,"　","")," ","")))</f>
        <v/>
      </c>
      <c r="AC141" s="764" t="str">
        <f>IF(B141="","",ASC(SUBSTITUTE(SUBSTITUTE(SUBSTITUTE(SUBSTITUTE(【多店舗用】記入シート3!AX141,"　","")," ",""),"ヴ","ウﾞ"),"・",""))&amp;" "&amp;ASC(SUBSTITUTE(SUBSTITUTE(SUBSTITUTE(SUBSTITUTE(【多店舗用】記入シート3!AY141,"　","")," ",""),"ヴ","ウﾞ"),"・","")))</f>
        <v/>
      </c>
      <c r="AD141" s="764" t="str">
        <f>IF(【多店舗用】記入シート3!AZ141="","",【多店舗用】記入シート3!AZ141)</f>
        <v/>
      </c>
      <c r="AE141" s="764" t="str">
        <f>IF(【多店舗用】記入シート3!BA141="","",【多店舗用】記入シート3!BA141)</f>
        <v/>
      </c>
      <c r="AF141" s="764" t="str">
        <f>IF(B141="","",T(SUBSTITUTE(SUBSTITUTE(【多店舗用】記入シート3!BB141,"　","")," ",""))&amp;"　"&amp;T(SUBSTITUTE(SUBSTITUTE(【多店舗用】記入シート3!BC141,"　","")," ","")))</f>
        <v/>
      </c>
      <c r="AG141" s="764" t="str">
        <f>IF(B141="","",ASC(SUBSTITUTE(SUBSTITUTE(SUBSTITUTE(SUBSTITUTE(【多店舗用】記入シート3!BD141,"　","")," ",""),"ヴ","ウﾞ"),"・",""))&amp;" "&amp;ASC(SUBSTITUTE(SUBSTITUTE(SUBSTITUTE(SUBSTITUTE(【多店舗用】記入シート3!BE141,"　","")," ",""),"ヴ","ウﾞ"),"・","")))</f>
        <v/>
      </c>
      <c r="AH141" s="764" t="str">
        <f>IF(【多店舗用】記入シート3!BF141="","",【多店舗用】記入シート3!BF141)</f>
        <v/>
      </c>
      <c r="AI141" s="764" t="str">
        <f>IF(【多店舗用】記入シート3!BG141="","",【多店舗用】記入シート3!BG141)</f>
        <v/>
      </c>
      <c r="AJ141" s="764" t="str">
        <f>IF(【多店舗用】記入シート3!BH141="","",【多店舗用】記入シート3!BH141)</f>
        <v/>
      </c>
      <c r="AK141" s="764" t="str">
        <f>IF(【多店舗用】記入シート3!BI141="","",【多店舗用】記入シート3!BI141)</f>
        <v/>
      </c>
      <c r="AL141" s="764" t="str">
        <f>IF(【多店舗用】記入シート3!BJ141="","",【多店舗用】記入シート3!BJ141)</f>
        <v/>
      </c>
      <c r="AM141" s="768" t="str">
        <f>IF(【多店舗用】記入シート3!BK141="","",【多店舗用】記入シート3!BK141)</f>
        <v/>
      </c>
      <c r="AN141" s="768" t="str">
        <f>IF(【多店舗用】記入シート3!BL141="","",【多店舗用】記入シート3!BL141)</f>
        <v/>
      </c>
      <c r="AO141" s="764" t="str">
        <f>IF(【多店舗用】記入シート3!BM141="","",【多店舗用】記入シート3!BM141)</f>
        <v/>
      </c>
      <c r="AP141" s="768" t="str">
        <f>IF(【多店舗用】記入シート3!BN141="","",【多店舗用】記入シート3!BN141)</f>
        <v/>
      </c>
      <c r="AQ141" s="764" t="str">
        <f>IF(【多店舗用】記入シート3!BO141="","",【多店舗用】記入シート3!BO141)</f>
        <v/>
      </c>
      <c r="AR141" s="764" t="str">
        <f>IF(【多店舗用】記入シート3!BP141="","",【多店舗用】記入シート3!BP141)</f>
        <v/>
      </c>
    </row>
    <row r="142" spans="1:44" ht="15" customHeight="1">
      <c r="A142" s="764">
        <v>134</v>
      </c>
      <c r="B142" s="764" t="str">
        <f>IF(【多店舗用】記入シート3!B142="","",DBCS(【多店舗用】記入シート3!B142))</f>
        <v/>
      </c>
      <c r="C142" s="764" t="str">
        <f>IF(【多店舗用】記入シート3!C142="","",DBCS(【多店舗用】記入シート3!C142))</f>
        <v/>
      </c>
      <c r="D142" s="764" t="str">
        <f>IF(【多店舗用】記入シート3!D142="","",ASC(【多店舗用】記入シート3!D142))</f>
        <v/>
      </c>
      <c r="E142" s="765" t="str">
        <f>IF(【多店舗用】記入シート3!E142="","",【多店舗用】記入シート3!E142)</f>
        <v/>
      </c>
      <c r="F142" s="764" t="str">
        <f>IF(【多店舗用】記入シート3!F142="","",【多店舗用】記入シート3!F142)</f>
        <v/>
      </c>
      <c r="G142" s="765" t="str">
        <f>IF(【多店舗用】記入シート3!G142="","",【多店舗用】記入シート3!G142)</f>
        <v/>
      </c>
      <c r="H142" s="764" t="str">
        <f>IF(【多店舗用】記入シート3!H142="","",SUBSTITUTE(SUBSTITUTE(SUBSTITUTE(SUBSTITUTE(SUBSTITUTE(ASC(【多店舗用】記入シート3!H142),"～","-"),"－","-"),"―","-"),"　","")," ",""))</f>
        <v/>
      </c>
      <c r="I142" s="764" t="str">
        <f>IF(B142="","",MID(T(【多店舗用】記入シート3!I142),4,LEN(T(【多店舗用】記入シート3!I142))-3)&amp;"　"&amp;SUBSTITUTE(SUBSTITUTE(SUBSTITUTE(SUBSTITUTE(T(【多店舗用】記入シート3!J142),"　","")," ",""),"―","ー"),"－","‐")&amp;"　"&amp;SUBSTITUTE(SUBSTITUTE(SUBSTITUTE(SUBSTITUTE(T(【多店舗用】記入シート3!K142),"　","")," ",""),"―","ー"),"－","‐")&amp;"　"&amp;SUBSTITUTE(SUBSTITUTE(SUBSTITUTE(SUBSTITUTE(T(【多店舗用】記入シート3!L142),"　","")," ",""),"―","ー"),"－","‐")&amp;IF(【多店舗用】記入シート3!M142="","","　"&amp;SUBSTITUTE(SUBSTITUTE(SUBSTITUTE(SUBSTITUTE(T(【多店舗用】記入シート3!M142),"　","")," ",""),"―","ー"),"－","‐")))</f>
        <v/>
      </c>
      <c r="J142" s="764" t="str">
        <f>IF(B142="","",ASC(【多店舗用】記入シート3!N142)&amp;" "&amp;ASC(SUBSTITUTE(SUBSTITUTE(SUBSTITUTE(SUBSTITUTE(SUBSTITUTE(【多店舗用】記入シート3!O142,"　","")," ",""),"ヴ","ウﾞ"),"・",""),"－","‐"))&amp;" "&amp;ASC(SUBSTITUTE(SUBSTITUTE(SUBSTITUTE(SUBSTITUTE(SUBSTITUTE(【多店舗用】記入シート3!P142,"　","")," ",""),"ヴ","ウﾞ"),"・",""),"－","‐"))&amp;IF(【多店舗用】記入シート3!Q142="",""," "&amp;ASC(SUBSTITUTE(SUBSTITUTE(SUBSTITUTE(SUBSTITUTE(SUBSTITUTE(【多店舗用】記入シート3!Q142,"　","")," ",""),"ヴ","ウﾞ"),"・",""),"－","‐"))))</f>
        <v/>
      </c>
      <c r="K142" s="764" t="str">
        <f>IF(【多店舗用】記入シート3!R142="","",【多店舗用】記入シート3!R142)</f>
        <v/>
      </c>
      <c r="L142" s="764" t="str">
        <f>IF(【多店舗用】記入シート3!S142="","",SUBSTITUTE(SUBSTITUTE(SUBSTITUTE(SUBSTITUTE(SUBSTITUTE(ASC(【多店舗用】記入シート3!S142),"～","-"),"－","-"),"―","-"),"　","")," ",""))</f>
        <v/>
      </c>
      <c r="M142" s="764" t="str">
        <f>IF(【多店舗用】記入シート3!T142="","",ASC(【多店舗用】記入シート3!T142))</f>
        <v/>
      </c>
      <c r="N142" s="764" t="str">
        <f>IF(B142="","",RIGHT("00"&amp;【多店舗用】記入シート3!U142,2)&amp;【多店舗用】記入シート3!V142&amp;RIGHT("00"&amp;【多店舗用】記入シート3!W142,2)&amp;【多店舗用】記入シート3!X142&amp;RIGHT("00"&amp;【多店舗用】記入シート3!Y142,2)&amp;【多店舗用】記入シート3!Z142&amp;RIGHT("00"&amp;【多店舗用】記入シート3!AA142,2))</f>
        <v/>
      </c>
      <c r="O142" s="764" t="str">
        <f>IF(B142="","",IF(【多店舗用】記入シート3!AB142="●",【多店舗用】記入シート3!AB$8,"")&amp;IF(【多店舗用】記入シート3!AC142="●",【多店舗用】記入シート3!AC$8,"")&amp;IF(【多店舗用】記入シート3!AD142="●",【多店舗用】記入シート3!AD$8,"")&amp;IF(【多店舗用】記入シート3!AE142="●",【多店舗用】記入シート3!AE$8,"")&amp;IF(【多店舗用】記入シート3!AF142="●",【多店舗用】記入シート3!AF$8,"")&amp;IF(【多店舗用】記入シート3!AG142="●",【多店舗用】記入シート3!AG$8,"")&amp;IF(【多店舗用】記入シート3!AH142="●",【多店舗用】記入シート3!AH$8,"")&amp;IF(【多店舗用】記入シート3!AI142="●",【多店舗用】記入シート3!AI$8,""))</f>
        <v/>
      </c>
      <c r="P142" s="764" t="str">
        <f>IF(【多店舗用】記入シート3!AJ142="","",【多店舗用】記入シート3!AJ142)</f>
        <v/>
      </c>
      <c r="Q142" s="764" t="str">
        <f>IF(【多店舗用】記入シート3!AK142="","",【多店舗用】記入シート3!AK142)</f>
        <v/>
      </c>
      <c r="R142" s="766" t="str">
        <f>IF(【多店舗用】記入シート3!AL142="","",【多店舗用】記入シート3!AL142)</f>
        <v/>
      </c>
      <c r="S142" s="766" t="str">
        <f>IF(【多店舗用】記入シート3!AM142="","",【多店舗用】記入シート3!AM142)</f>
        <v/>
      </c>
      <c r="T142" s="766" t="str">
        <f>IF(【多店舗用】記入シート3!AN142="","",【多店舗用】記入シート3!AN142)</f>
        <v/>
      </c>
      <c r="U142" s="766" t="str">
        <f>IF(【多店舗用】記入シート3!AO142="","",【多店舗用】記入シート3!AO142)</f>
        <v/>
      </c>
      <c r="V142" s="764" t="str">
        <f>IF(【多店舗用】記入シート3!AP142="","",【多店舗用】記入シート3!AP142)</f>
        <v/>
      </c>
      <c r="W142" s="764" t="str">
        <f>IF(【多店舗用】記入シート3!AQ142="","",【多店舗用】記入シート3!AQ142)</f>
        <v/>
      </c>
      <c r="X142" s="764" t="str">
        <f>IF(【多店舗用】記入シート3!AR142="","",【多店舗用】記入シート3!AR142)</f>
        <v/>
      </c>
      <c r="Y142" s="764" t="str">
        <f>IF(【多店舗用】記入シート3!AS142="","",【多店舗用】記入シート3!AS142)</f>
        <v/>
      </c>
      <c r="Z142" s="767" t="str">
        <f>IF(【多店舗用】記入シート3!AT142="","",【多店舗用】記入シート3!AT142)</f>
        <v/>
      </c>
      <c r="AA142" s="767" t="str">
        <f>IF(【多店舗用】記入シート3!AU142="","",【多店舗用】記入シート3!AU142)</f>
        <v/>
      </c>
      <c r="AB142" s="764" t="str">
        <f>IF(B142="","",T(SUBSTITUTE(SUBSTITUTE(【多店舗用】記入シート3!AV142,"　","")," ",""))&amp;"　"&amp;T(SUBSTITUTE(SUBSTITUTE(【多店舗用】記入シート3!AW142,"　","")," ","")))</f>
        <v/>
      </c>
      <c r="AC142" s="764" t="str">
        <f>IF(B142="","",ASC(SUBSTITUTE(SUBSTITUTE(SUBSTITUTE(SUBSTITUTE(【多店舗用】記入シート3!AX142,"　","")," ",""),"ヴ","ウﾞ"),"・",""))&amp;" "&amp;ASC(SUBSTITUTE(SUBSTITUTE(SUBSTITUTE(SUBSTITUTE(【多店舗用】記入シート3!AY142,"　","")," ",""),"ヴ","ウﾞ"),"・","")))</f>
        <v/>
      </c>
      <c r="AD142" s="764" t="str">
        <f>IF(【多店舗用】記入シート3!AZ142="","",【多店舗用】記入シート3!AZ142)</f>
        <v/>
      </c>
      <c r="AE142" s="764" t="str">
        <f>IF(【多店舗用】記入シート3!BA142="","",【多店舗用】記入シート3!BA142)</f>
        <v/>
      </c>
      <c r="AF142" s="764" t="str">
        <f>IF(B142="","",T(SUBSTITUTE(SUBSTITUTE(【多店舗用】記入シート3!BB142,"　","")," ",""))&amp;"　"&amp;T(SUBSTITUTE(SUBSTITUTE(【多店舗用】記入シート3!BC142,"　","")," ","")))</f>
        <v/>
      </c>
      <c r="AG142" s="764" t="str">
        <f>IF(B142="","",ASC(SUBSTITUTE(SUBSTITUTE(SUBSTITUTE(SUBSTITUTE(【多店舗用】記入シート3!BD142,"　","")," ",""),"ヴ","ウﾞ"),"・",""))&amp;" "&amp;ASC(SUBSTITUTE(SUBSTITUTE(SUBSTITUTE(SUBSTITUTE(【多店舗用】記入シート3!BE142,"　","")," ",""),"ヴ","ウﾞ"),"・","")))</f>
        <v/>
      </c>
      <c r="AH142" s="764" t="str">
        <f>IF(【多店舗用】記入シート3!BF142="","",【多店舗用】記入シート3!BF142)</f>
        <v/>
      </c>
      <c r="AI142" s="764" t="str">
        <f>IF(【多店舗用】記入シート3!BG142="","",【多店舗用】記入シート3!BG142)</f>
        <v/>
      </c>
      <c r="AJ142" s="764" t="str">
        <f>IF(【多店舗用】記入シート3!BH142="","",【多店舗用】記入シート3!BH142)</f>
        <v/>
      </c>
      <c r="AK142" s="764" t="str">
        <f>IF(【多店舗用】記入シート3!BI142="","",【多店舗用】記入シート3!BI142)</f>
        <v/>
      </c>
      <c r="AL142" s="764" t="str">
        <f>IF(【多店舗用】記入シート3!BJ142="","",【多店舗用】記入シート3!BJ142)</f>
        <v/>
      </c>
      <c r="AM142" s="768" t="str">
        <f>IF(【多店舗用】記入シート3!BK142="","",【多店舗用】記入シート3!BK142)</f>
        <v/>
      </c>
      <c r="AN142" s="768" t="str">
        <f>IF(【多店舗用】記入シート3!BL142="","",【多店舗用】記入シート3!BL142)</f>
        <v/>
      </c>
      <c r="AO142" s="764" t="str">
        <f>IF(【多店舗用】記入シート3!BM142="","",【多店舗用】記入シート3!BM142)</f>
        <v/>
      </c>
      <c r="AP142" s="768" t="str">
        <f>IF(【多店舗用】記入シート3!BN142="","",【多店舗用】記入シート3!BN142)</f>
        <v/>
      </c>
      <c r="AQ142" s="764" t="str">
        <f>IF(【多店舗用】記入シート3!BO142="","",【多店舗用】記入シート3!BO142)</f>
        <v/>
      </c>
      <c r="AR142" s="764" t="str">
        <f>IF(【多店舗用】記入シート3!BP142="","",【多店舗用】記入シート3!BP142)</f>
        <v/>
      </c>
    </row>
    <row r="143" spans="1:44" ht="15" customHeight="1">
      <c r="A143" s="764">
        <v>135</v>
      </c>
      <c r="B143" s="764" t="str">
        <f>IF(【多店舗用】記入シート3!B143="","",DBCS(【多店舗用】記入シート3!B143))</f>
        <v/>
      </c>
      <c r="C143" s="764" t="str">
        <f>IF(【多店舗用】記入シート3!C143="","",DBCS(【多店舗用】記入シート3!C143))</f>
        <v/>
      </c>
      <c r="D143" s="764" t="str">
        <f>IF(【多店舗用】記入シート3!D143="","",ASC(【多店舗用】記入シート3!D143))</f>
        <v/>
      </c>
      <c r="E143" s="765" t="str">
        <f>IF(【多店舗用】記入シート3!E143="","",【多店舗用】記入シート3!E143)</f>
        <v/>
      </c>
      <c r="F143" s="764" t="str">
        <f>IF(【多店舗用】記入シート3!F143="","",【多店舗用】記入シート3!F143)</f>
        <v/>
      </c>
      <c r="G143" s="765" t="str">
        <f>IF(【多店舗用】記入シート3!G143="","",【多店舗用】記入シート3!G143)</f>
        <v/>
      </c>
      <c r="H143" s="764" t="str">
        <f>IF(【多店舗用】記入シート3!H143="","",SUBSTITUTE(SUBSTITUTE(SUBSTITUTE(SUBSTITUTE(SUBSTITUTE(ASC(【多店舗用】記入シート3!H143),"～","-"),"－","-"),"―","-"),"　","")," ",""))</f>
        <v/>
      </c>
      <c r="I143" s="764" t="str">
        <f>IF(B143="","",MID(T(【多店舗用】記入シート3!I143),4,LEN(T(【多店舗用】記入シート3!I143))-3)&amp;"　"&amp;SUBSTITUTE(SUBSTITUTE(SUBSTITUTE(SUBSTITUTE(T(【多店舗用】記入シート3!J143),"　","")," ",""),"―","ー"),"－","‐")&amp;"　"&amp;SUBSTITUTE(SUBSTITUTE(SUBSTITUTE(SUBSTITUTE(T(【多店舗用】記入シート3!K143),"　","")," ",""),"―","ー"),"－","‐")&amp;"　"&amp;SUBSTITUTE(SUBSTITUTE(SUBSTITUTE(SUBSTITUTE(T(【多店舗用】記入シート3!L143),"　","")," ",""),"―","ー"),"－","‐")&amp;IF(【多店舗用】記入シート3!M143="","","　"&amp;SUBSTITUTE(SUBSTITUTE(SUBSTITUTE(SUBSTITUTE(T(【多店舗用】記入シート3!M143),"　","")," ",""),"―","ー"),"－","‐")))</f>
        <v/>
      </c>
      <c r="J143" s="764" t="str">
        <f>IF(B143="","",ASC(【多店舗用】記入シート3!N143)&amp;" "&amp;ASC(SUBSTITUTE(SUBSTITUTE(SUBSTITUTE(SUBSTITUTE(SUBSTITUTE(【多店舗用】記入シート3!O143,"　","")," ",""),"ヴ","ウﾞ"),"・",""),"－","‐"))&amp;" "&amp;ASC(SUBSTITUTE(SUBSTITUTE(SUBSTITUTE(SUBSTITUTE(SUBSTITUTE(【多店舗用】記入シート3!P143,"　","")," ",""),"ヴ","ウﾞ"),"・",""),"－","‐"))&amp;IF(【多店舗用】記入シート3!Q143="",""," "&amp;ASC(SUBSTITUTE(SUBSTITUTE(SUBSTITUTE(SUBSTITUTE(SUBSTITUTE(【多店舗用】記入シート3!Q143,"　","")," ",""),"ヴ","ウﾞ"),"・",""),"－","‐"))))</f>
        <v/>
      </c>
      <c r="K143" s="764" t="str">
        <f>IF(【多店舗用】記入シート3!R143="","",【多店舗用】記入シート3!R143)</f>
        <v/>
      </c>
      <c r="L143" s="764" t="str">
        <f>IF(【多店舗用】記入シート3!S143="","",SUBSTITUTE(SUBSTITUTE(SUBSTITUTE(SUBSTITUTE(SUBSTITUTE(ASC(【多店舗用】記入シート3!S143),"～","-"),"－","-"),"―","-"),"　","")," ",""))</f>
        <v/>
      </c>
      <c r="M143" s="764" t="str">
        <f>IF(【多店舗用】記入シート3!T143="","",ASC(【多店舗用】記入シート3!T143))</f>
        <v/>
      </c>
      <c r="N143" s="764" t="str">
        <f>IF(B143="","",RIGHT("00"&amp;【多店舗用】記入シート3!U143,2)&amp;【多店舗用】記入シート3!V143&amp;RIGHT("00"&amp;【多店舗用】記入シート3!W143,2)&amp;【多店舗用】記入シート3!X143&amp;RIGHT("00"&amp;【多店舗用】記入シート3!Y143,2)&amp;【多店舗用】記入シート3!Z143&amp;RIGHT("00"&amp;【多店舗用】記入シート3!AA143,2))</f>
        <v/>
      </c>
      <c r="O143" s="764" t="str">
        <f>IF(B143="","",IF(【多店舗用】記入シート3!AB143="●",【多店舗用】記入シート3!AB$8,"")&amp;IF(【多店舗用】記入シート3!AC143="●",【多店舗用】記入シート3!AC$8,"")&amp;IF(【多店舗用】記入シート3!AD143="●",【多店舗用】記入シート3!AD$8,"")&amp;IF(【多店舗用】記入シート3!AE143="●",【多店舗用】記入シート3!AE$8,"")&amp;IF(【多店舗用】記入シート3!AF143="●",【多店舗用】記入シート3!AF$8,"")&amp;IF(【多店舗用】記入シート3!AG143="●",【多店舗用】記入シート3!AG$8,"")&amp;IF(【多店舗用】記入シート3!AH143="●",【多店舗用】記入シート3!AH$8,"")&amp;IF(【多店舗用】記入シート3!AI143="●",【多店舗用】記入シート3!AI$8,""))</f>
        <v/>
      </c>
      <c r="P143" s="764" t="str">
        <f>IF(【多店舗用】記入シート3!AJ143="","",【多店舗用】記入シート3!AJ143)</f>
        <v/>
      </c>
      <c r="Q143" s="764" t="str">
        <f>IF(【多店舗用】記入シート3!AK143="","",【多店舗用】記入シート3!AK143)</f>
        <v/>
      </c>
      <c r="R143" s="766" t="str">
        <f>IF(【多店舗用】記入シート3!AL143="","",【多店舗用】記入シート3!AL143)</f>
        <v/>
      </c>
      <c r="S143" s="766" t="str">
        <f>IF(【多店舗用】記入シート3!AM143="","",【多店舗用】記入シート3!AM143)</f>
        <v/>
      </c>
      <c r="T143" s="766" t="str">
        <f>IF(【多店舗用】記入シート3!AN143="","",【多店舗用】記入シート3!AN143)</f>
        <v/>
      </c>
      <c r="U143" s="766" t="str">
        <f>IF(【多店舗用】記入シート3!AO143="","",【多店舗用】記入シート3!AO143)</f>
        <v/>
      </c>
      <c r="V143" s="764" t="str">
        <f>IF(【多店舗用】記入シート3!AP143="","",【多店舗用】記入シート3!AP143)</f>
        <v/>
      </c>
      <c r="W143" s="764" t="str">
        <f>IF(【多店舗用】記入シート3!AQ143="","",【多店舗用】記入シート3!AQ143)</f>
        <v/>
      </c>
      <c r="X143" s="764" t="str">
        <f>IF(【多店舗用】記入シート3!AR143="","",【多店舗用】記入シート3!AR143)</f>
        <v/>
      </c>
      <c r="Y143" s="764" t="str">
        <f>IF(【多店舗用】記入シート3!AS143="","",【多店舗用】記入シート3!AS143)</f>
        <v/>
      </c>
      <c r="Z143" s="767" t="str">
        <f>IF(【多店舗用】記入シート3!AT143="","",【多店舗用】記入シート3!AT143)</f>
        <v/>
      </c>
      <c r="AA143" s="767" t="str">
        <f>IF(【多店舗用】記入シート3!AU143="","",【多店舗用】記入シート3!AU143)</f>
        <v/>
      </c>
      <c r="AB143" s="764" t="str">
        <f>IF(B143="","",T(SUBSTITUTE(SUBSTITUTE(【多店舗用】記入シート3!AV143,"　","")," ",""))&amp;"　"&amp;T(SUBSTITUTE(SUBSTITUTE(【多店舗用】記入シート3!AW143,"　","")," ","")))</f>
        <v/>
      </c>
      <c r="AC143" s="764" t="str">
        <f>IF(B143="","",ASC(SUBSTITUTE(SUBSTITUTE(SUBSTITUTE(SUBSTITUTE(【多店舗用】記入シート3!AX143,"　","")," ",""),"ヴ","ウﾞ"),"・",""))&amp;" "&amp;ASC(SUBSTITUTE(SUBSTITUTE(SUBSTITUTE(SUBSTITUTE(【多店舗用】記入シート3!AY143,"　","")," ",""),"ヴ","ウﾞ"),"・","")))</f>
        <v/>
      </c>
      <c r="AD143" s="764" t="str">
        <f>IF(【多店舗用】記入シート3!AZ143="","",【多店舗用】記入シート3!AZ143)</f>
        <v/>
      </c>
      <c r="AE143" s="764" t="str">
        <f>IF(【多店舗用】記入シート3!BA143="","",【多店舗用】記入シート3!BA143)</f>
        <v/>
      </c>
      <c r="AF143" s="764" t="str">
        <f>IF(B143="","",T(SUBSTITUTE(SUBSTITUTE(【多店舗用】記入シート3!BB143,"　","")," ",""))&amp;"　"&amp;T(SUBSTITUTE(SUBSTITUTE(【多店舗用】記入シート3!BC143,"　","")," ","")))</f>
        <v/>
      </c>
      <c r="AG143" s="764" t="str">
        <f>IF(B143="","",ASC(SUBSTITUTE(SUBSTITUTE(SUBSTITUTE(SUBSTITUTE(【多店舗用】記入シート3!BD143,"　","")," ",""),"ヴ","ウﾞ"),"・",""))&amp;" "&amp;ASC(SUBSTITUTE(SUBSTITUTE(SUBSTITUTE(SUBSTITUTE(【多店舗用】記入シート3!BE143,"　","")," ",""),"ヴ","ウﾞ"),"・","")))</f>
        <v/>
      </c>
      <c r="AH143" s="764" t="str">
        <f>IF(【多店舗用】記入シート3!BF143="","",【多店舗用】記入シート3!BF143)</f>
        <v/>
      </c>
      <c r="AI143" s="764" t="str">
        <f>IF(【多店舗用】記入シート3!BG143="","",【多店舗用】記入シート3!BG143)</f>
        <v/>
      </c>
      <c r="AJ143" s="764" t="str">
        <f>IF(【多店舗用】記入シート3!BH143="","",【多店舗用】記入シート3!BH143)</f>
        <v/>
      </c>
      <c r="AK143" s="764" t="str">
        <f>IF(【多店舗用】記入シート3!BI143="","",【多店舗用】記入シート3!BI143)</f>
        <v/>
      </c>
      <c r="AL143" s="764" t="str">
        <f>IF(【多店舗用】記入シート3!BJ143="","",【多店舗用】記入シート3!BJ143)</f>
        <v/>
      </c>
      <c r="AM143" s="768" t="str">
        <f>IF(【多店舗用】記入シート3!BK143="","",【多店舗用】記入シート3!BK143)</f>
        <v/>
      </c>
      <c r="AN143" s="768" t="str">
        <f>IF(【多店舗用】記入シート3!BL143="","",【多店舗用】記入シート3!BL143)</f>
        <v/>
      </c>
      <c r="AO143" s="764" t="str">
        <f>IF(【多店舗用】記入シート3!BM143="","",【多店舗用】記入シート3!BM143)</f>
        <v/>
      </c>
      <c r="AP143" s="768" t="str">
        <f>IF(【多店舗用】記入シート3!BN143="","",【多店舗用】記入シート3!BN143)</f>
        <v/>
      </c>
      <c r="AQ143" s="764" t="str">
        <f>IF(【多店舗用】記入シート3!BO143="","",【多店舗用】記入シート3!BO143)</f>
        <v/>
      </c>
      <c r="AR143" s="764" t="str">
        <f>IF(【多店舗用】記入シート3!BP143="","",【多店舗用】記入シート3!BP143)</f>
        <v/>
      </c>
    </row>
    <row r="144" spans="1:44" ht="15" customHeight="1">
      <c r="A144" s="764">
        <v>136</v>
      </c>
      <c r="B144" s="764" t="str">
        <f>IF(【多店舗用】記入シート3!B144="","",DBCS(【多店舗用】記入シート3!B144))</f>
        <v/>
      </c>
      <c r="C144" s="764" t="str">
        <f>IF(【多店舗用】記入シート3!C144="","",DBCS(【多店舗用】記入シート3!C144))</f>
        <v/>
      </c>
      <c r="D144" s="764" t="str">
        <f>IF(【多店舗用】記入シート3!D144="","",ASC(【多店舗用】記入シート3!D144))</f>
        <v/>
      </c>
      <c r="E144" s="765" t="str">
        <f>IF(【多店舗用】記入シート3!E144="","",【多店舗用】記入シート3!E144)</f>
        <v/>
      </c>
      <c r="F144" s="764" t="str">
        <f>IF(【多店舗用】記入シート3!F144="","",【多店舗用】記入シート3!F144)</f>
        <v/>
      </c>
      <c r="G144" s="765" t="str">
        <f>IF(【多店舗用】記入シート3!G144="","",【多店舗用】記入シート3!G144)</f>
        <v/>
      </c>
      <c r="H144" s="764" t="str">
        <f>IF(【多店舗用】記入シート3!H144="","",SUBSTITUTE(SUBSTITUTE(SUBSTITUTE(SUBSTITUTE(SUBSTITUTE(ASC(【多店舗用】記入シート3!H144),"～","-"),"－","-"),"―","-"),"　","")," ",""))</f>
        <v/>
      </c>
      <c r="I144" s="764" t="str">
        <f>IF(B144="","",MID(T(【多店舗用】記入シート3!I144),4,LEN(T(【多店舗用】記入シート3!I144))-3)&amp;"　"&amp;SUBSTITUTE(SUBSTITUTE(SUBSTITUTE(SUBSTITUTE(T(【多店舗用】記入シート3!J144),"　","")," ",""),"―","ー"),"－","‐")&amp;"　"&amp;SUBSTITUTE(SUBSTITUTE(SUBSTITUTE(SUBSTITUTE(T(【多店舗用】記入シート3!K144),"　","")," ",""),"―","ー"),"－","‐")&amp;"　"&amp;SUBSTITUTE(SUBSTITUTE(SUBSTITUTE(SUBSTITUTE(T(【多店舗用】記入シート3!L144),"　","")," ",""),"―","ー"),"－","‐")&amp;IF(【多店舗用】記入シート3!M144="","","　"&amp;SUBSTITUTE(SUBSTITUTE(SUBSTITUTE(SUBSTITUTE(T(【多店舗用】記入シート3!M144),"　","")," ",""),"―","ー"),"－","‐")))</f>
        <v/>
      </c>
      <c r="J144" s="764" t="str">
        <f>IF(B144="","",ASC(【多店舗用】記入シート3!N144)&amp;" "&amp;ASC(SUBSTITUTE(SUBSTITUTE(SUBSTITUTE(SUBSTITUTE(SUBSTITUTE(【多店舗用】記入シート3!O144,"　","")," ",""),"ヴ","ウﾞ"),"・",""),"－","‐"))&amp;" "&amp;ASC(SUBSTITUTE(SUBSTITUTE(SUBSTITUTE(SUBSTITUTE(SUBSTITUTE(【多店舗用】記入シート3!P144,"　","")," ",""),"ヴ","ウﾞ"),"・",""),"－","‐"))&amp;IF(【多店舗用】記入シート3!Q144="",""," "&amp;ASC(SUBSTITUTE(SUBSTITUTE(SUBSTITUTE(SUBSTITUTE(SUBSTITUTE(【多店舗用】記入シート3!Q144,"　","")," ",""),"ヴ","ウﾞ"),"・",""),"－","‐"))))</f>
        <v/>
      </c>
      <c r="K144" s="764" t="str">
        <f>IF(【多店舗用】記入シート3!R144="","",【多店舗用】記入シート3!R144)</f>
        <v/>
      </c>
      <c r="L144" s="764" t="str">
        <f>IF(【多店舗用】記入シート3!S144="","",SUBSTITUTE(SUBSTITUTE(SUBSTITUTE(SUBSTITUTE(SUBSTITUTE(ASC(【多店舗用】記入シート3!S144),"～","-"),"－","-"),"―","-"),"　","")," ",""))</f>
        <v/>
      </c>
      <c r="M144" s="764" t="str">
        <f>IF(【多店舗用】記入シート3!T144="","",ASC(【多店舗用】記入シート3!T144))</f>
        <v/>
      </c>
      <c r="N144" s="764" t="str">
        <f>IF(B144="","",RIGHT("00"&amp;【多店舗用】記入シート3!U144,2)&amp;【多店舗用】記入シート3!V144&amp;RIGHT("00"&amp;【多店舗用】記入シート3!W144,2)&amp;【多店舗用】記入シート3!X144&amp;RIGHT("00"&amp;【多店舗用】記入シート3!Y144,2)&amp;【多店舗用】記入シート3!Z144&amp;RIGHT("00"&amp;【多店舗用】記入シート3!AA144,2))</f>
        <v/>
      </c>
      <c r="O144" s="764" t="str">
        <f>IF(B144="","",IF(【多店舗用】記入シート3!AB144="●",【多店舗用】記入シート3!AB$8,"")&amp;IF(【多店舗用】記入シート3!AC144="●",【多店舗用】記入シート3!AC$8,"")&amp;IF(【多店舗用】記入シート3!AD144="●",【多店舗用】記入シート3!AD$8,"")&amp;IF(【多店舗用】記入シート3!AE144="●",【多店舗用】記入シート3!AE$8,"")&amp;IF(【多店舗用】記入シート3!AF144="●",【多店舗用】記入シート3!AF$8,"")&amp;IF(【多店舗用】記入シート3!AG144="●",【多店舗用】記入シート3!AG$8,"")&amp;IF(【多店舗用】記入シート3!AH144="●",【多店舗用】記入シート3!AH$8,"")&amp;IF(【多店舗用】記入シート3!AI144="●",【多店舗用】記入シート3!AI$8,""))</f>
        <v/>
      </c>
      <c r="P144" s="764" t="str">
        <f>IF(【多店舗用】記入シート3!AJ144="","",【多店舗用】記入シート3!AJ144)</f>
        <v/>
      </c>
      <c r="Q144" s="764" t="str">
        <f>IF(【多店舗用】記入シート3!AK144="","",【多店舗用】記入シート3!AK144)</f>
        <v/>
      </c>
      <c r="R144" s="766" t="str">
        <f>IF(【多店舗用】記入シート3!AL144="","",【多店舗用】記入シート3!AL144)</f>
        <v/>
      </c>
      <c r="S144" s="766" t="str">
        <f>IF(【多店舗用】記入シート3!AM144="","",【多店舗用】記入シート3!AM144)</f>
        <v/>
      </c>
      <c r="T144" s="766" t="str">
        <f>IF(【多店舗用】記入シート3!AN144="","",【多店舗用】記入シート3!AN144)</f>
        <v/>
      </c>
      <c r="U144" s="766" t="str">
        <f>IF(【多店舗用】記入シート3!AO144="","",【多店舗用】記入シート3!AO144)</f>
        <v/>
      </c>
      <c r="V144" s="764" t="str">
        <f>IF(【多店舗用】記入シート3!AP144="","",【多店舗用】記入シート3!AP144)</f>
        <v/>
      </c>
      <c r="W144" s="764" t="str">
        <f>IF(【多店舗用】記入シート3!AQ144="","",【多店舗用】記入シート3!AQ144)</f>
        <v/>
      </c>
      <c r="X144" s="764" t="str">
        <f>IF(【多店舗用】記入シート3!AR144="","",【多店舗用】記入シート3!AR144)</f>
        <v/>
      </c>
      <c r="Y144" s="764" t="str">
        <f>IF(【多店舗用】記入シート3!AS144="","",【多店舗用】記入シート3!AS144)</f>
        <v/>
      </c>
      <c r="Z144" s="767" t="str">
        <f>IF(【多店舗用】記入シート3!AT144="","",【多店舗用】記入シート3!AT144)</f>
        <v/>
      </c>
      <c r="AA144" s="767" t="str">
        <f>IF(【多店舗用】記入シート3!AU144="","",【多店舗用】記入シート3!AU144)</f>
        <v/>
      </c>
      <c r="AB144" s="764" t="str">
        <f>IF(B144="","",T(SUBSTITUTE(SUBSTITUTE(【多店舗用】記入シート3!AV144,"　","")," ",""))&amp;"　"&amp;T(SUBSTITUTE(SUBSTITUTE(【多店舗用】記入シート3!AW144,"　","")," ","")))</f>
        <v/>
      </c>
      <c r="AC144" s="764" t="str">
        <f>IF(B144="","",ASC(SUBSTITUTE(SUBSTITUTE(SUBSTITUTE(SUBSTITUTE(【多店舗用】記入シート3!AX144,"　","")," ",""),"ヴ","ウﾞ"),"・",""))&amp;" "&amp;ASC(SUBSTITUTE(SUBSTITUTE(SUBSTITUTE(SUBSTITUTE(【多店舗用】記入シート3!AY144,"　","")," ",""),"ヴ","ウﾞ"),"・","")))</f>
        <v/>
      </c>
      <c r="AD144" s="764" t="str">
        <f>IF(【多店舗用】記入シート3!AZ144="","",【多店舗用】記入シート3!AZ144)</f>
        <v/>
      </c>
      <c r="AE144" s="764" t="str">
        <f>IF(【多店舗用】記入シート3!BA144="","",【多店舗用】記入シート3!BA144)</f>
        <v/>
      </c>
      <c r="AF144" s="764" t="str">
        <f>IF(B144="","",T(SUBSTITUTE(SUBSTITUTE(【多店舗用】記入シート3!BB144,"　","")," ",""))&amp;"　"&amp;T(SUBSTITUTE(SUBSTITUTE(【多店舗用】記入シート3!BC144,"　","")," ","")))</f>
        <v/>
      </c>
      <c r="AG144" s="764" t="str">
        <f>IF(B144="","",ASC(SUBSTITUTE(SUBSTITUTE(SUBSTITUTE(SUBSTITUTE(【多店舗用】記入シート3!BD144,"　","")," ",""),"ヴ","ウﾞ"),"・",""))&amp;" "&amp;ASC(SUBSTITUTE(SUBSTITUTE(SUBSTITUTE(SUBSTITUTE(【多店舗用】記入シート3!BE144,"　","")," ",""),"ヴ","ウﾞ"),"・","")))</f>
        <v/>
      </c>
      <c r="AH144" s="764" t="str">
        <f>IF(【多店舗用】記入シート3!BF144="","",【多店舗用】記入シート3!BF144)</f>
        <v/>
      </c>
      <c r="AI144" s="764" t="str">
        <f>IF(【多店舗用】記入シート3!BG144="","",【多店舗用】記入シート3!BG144)</f>
        <v/>
      </c>
      <c r="AJ144" s="764" t="str">
        <f>IF(【多店舗用】記入シート3!BH144="","",【多店舗用】記入シート3!BH144)</f>
        <v/>
      </c>
      <c r="AK144" s="764" t="str">
        <f>IF(【多店舗用】記入シート3!BI144="","",【多店舗用】記入シート3!BI144)</f>
        <v/>
      </c>
      <c r="AL144" s="764" t="str">
        <f>IF(【多店舗用】記入シート3!BJ144="","",【多店舗用】記入シート3!BJ144)</f>
        <v/>
      </c>
      <c r="AM144" s="768" t="str">
        <f>IF(【多店舗用】記入シート3!BK144="","",【多店舗用】記入シート3!BK144)</f>
        <v/>
      </c>
      <c r="AN144" s="768" t="str">
        <f>IF(【多店舗用】記入シート3!BL144="","",【多店舗用】記入シート3!BL144)</f>
        <v/>
      </c>
      <c r="AO144" s="764" t="str">
        <f>IF(【多店舗用】記入シート3!BM144="","",【多店舗用】記入シート3!BM144)</f>
        <v/>
      </c>
      <c r="AP144" s="768" t="str">
        <f>IF(【多店舗用】記入シート3!BN144="","",【多店舗用】記入シート3!BN144)</f>
        <v/>
      </c>
      <c r="AQ144" s="764" t="str">
        <f>IF(【多店舗用】記入シート3!BO144="","",【多店舗用】記入シート3!BO144)</f>
        <v/>
      </c>
      <c r="AR144" s="764" t="str">
        <f>IF(【多店舗用】記入シート3!BP144="","",【多店舗用】記入シート3!BP144)</f>
        <v/>
      </c>
    </row>
    <row r="145" spans="1:44" ht="15" customHeight="1">
      <c r="A145" s="764">
        <v>137</v>
      </c>
      <c r="B145" s="764" t="str">
        <f>IF(【多店舗用】記入シート3!B145="","",DBCS(【多店舗用】記入シート3!B145))</f>
        <v/>
      </c>
      <c r="C145" s="764" t="str">
        <f>IF(【多店舗用】記入シート3!C145="","",DBCS(【多店舗用】記入シート3!C145))</f>
        <v/>
      </c>
      <c r="D145" s="764" t="str">
        <f>IF(【多店舗用】記入シート3!D145="","",ASC(【多店舗用】記入シート3!D145))</f>
        <v/>
      </c>
      <c r="E145" s="765" t="str">
        <f>IF(【多店舗用】記入シート3!E145="","",【多店舗用】記入シート3!E145)</f>
        <v/>
      </c>
      <c r="F145" s="764" t="str">
        <f>IF(【多店舗用】記入シート3!F145="","",【多店舗用】記入シート3!F145)</f>
        <v/>
      </c>
      <c r="G145" s="765" t="str">
        <f>IF(【多店舗用】記入シート3!G145="","",【多店舗用】記入シート3!G145)</f>
        <v/>
      </c>
      <c r="H145" s="764" t="str">
        <f>IF(【多店舗用】記入シート3!H145="","",SUBSTITUTE(SUBSTITUTE(SUBSTITUTE(SUBSTITUTE(SUBSTITUTE(ASC(【多店舗用】記入シート3!H145),"～","-"),"－","-"),"―","-"),"　","")," ",""))</f>
        <v/>
      </c>
      <c r="I145" s="764" t="str">
        <f>IF(B145="","",MID(T(【多店舗用】記入シート3!I145),4,LEN(T(【多店舗用】記入シート3!I145))-3)&amp;"　"&amp;SUBSTITUTE(SUBSTITUTE(SUBSTITUTE(SUBSTITUTE(T(【多店舗用】記入シート3!J145),"　","")," ",""),"―","ー"),"－","‐")&amp;"　"&amp;SUBSTITUTE(SUBSTITUTE(SUBSTITUTE(SUBSTITUTE(T(【多店舗用】記入シート3!K145),"　","")," ",""),"―","ー"),"－","‐")&amp;"　"&amp;SUBSTITUTE(SUBSTITUTE(SUBSTITUTE(SUBSTITUTE(T(【多店舗用】記入シート3!L145),"　","")," ",""),"―","ー"),"－","‐")&amp;IF(【多店舗用】記入シート3!M145="","","　"&amp;SUBSTITUTE(SUBSTITUTE(SUBSTITUTE(SUBSTITUTE(T(【多店舗用】記入シート3!M145),"　","")," ",""),"―","ー"),"－","‐")))</f>
        <v/>
      </c>
      <c r="J145" s="764" t="str">
        <f>IF(B145="","",ASC(【多店舗用】記入シート3!N145)&amp;" "&amp;ASC(SUBSTITUTE(SUBSTITUTE(SUBSTITUTE(SUBSTITUTE(SUBSTITUTE(【多店舗用】記入シート3!O145,"　","")," ",""),"ヴ","ウﾞ"),"・",""),"－","‐"))&amp;" "&amp;ASC(SUBSTITUTE(SUBSTITUTE(SUBSTITUTE(SUBSTITUTE(SUBSTITUTE(【多店舗用】記入シート3!P145,"　","")," ",""),"ヴ","ウﾞ"),"・",""),"－","‐"))&amp;IF(【多店舗用】記入シート3!Q145="",""," "&amp;ASC(SUBSTITUTE(SUBSTITUTE(SUBSTITUTE(SUBSTITUTE(SUBSTITUTE(【多店舗用】記入シート3!Q145,"　","")," ",""),"ヴ","ウﾞ"),"・",""),"－","‐"))))</f>
        <v/>
      </c>
      <c r="K145" s="764" t="str">
        <f>IF(【多店舗用】記入シート3!R145="","",【多店舗用】記入シート3!R145)</f>
        <v/>
      </c>
      <c r="L145" s="764" t="str">
        <f>IF(【多店舗用】記入シート3!S145="","",SUBSTITUTE(SUBSTITUTE(SUBSTITUTE(SUBSTITUTE(SUBSTITUTE(ASC(【多店舗用】記入シート3!S145),"～","-"),"－","-"),"―","-"),"　","")," ",""))</f>
        <v/>
      </c>
      <c r="M145" s="764" t="str">
        <f>IF(【多店舗用】記入シート3!T145="","",ASC(【多店舗用】記入シート3!T145))</f>
        <v/>
      </c>
      <c r="N145" s="764" t="str">
        <f>IF(B145="","",RIGHT("00"&amp;【多店舗用】記入シート3!U145,2)&amp;【多店舗用】記入シート3!V145&amp;RIGHT("00"&amp;【多店舗用】記入シート3!W145,2)&amp;【多店舗用】記入シート3!X145&amp;RIGHT("00"&amp;【多店舗用】記入シート3!Y145,2)&amp;【多店舗用】記入シート3!Z145&amp;RIGHT("00"&amp;【多店舗用】記入シート3!AA145,2))</f>
        <v/>
      </c>
      <c r="O145" s="764" t="str">
        <f>IF(B145="","",IF(【多店舗用】記入シート3!AB145="●",【多店舗用】記入シート3!AB$8,"")&amp;IF(【多店舗用】記入シート3!AC145="●",【多店舗用】記入シート3!AC$8,"")&amp;IF(【多店舗用】記入シート3!AD145="●",【多店舗用】記入シート3!AD$8,"")&amp;IF(【多店舗用】記入シート3!AE145="●",【多店舗用】記入シート3!AE$8,"")&amp;IF(【多店舗用】記入シート3!AF145="●",【多店舗用】記入シート3!AF$8,"")&amp;IF(【多店舗用】記入シート3!AG145="●",【多店舗用】記入シート3!AG$8,"")&amp;IF(【多店舗用】記入シート3!AH145="●",【多店舗用】記入シート3!AH$8,"")&amp;IF(【多店舗用】記入シート3!AI145="●",【多店舗用】記入シート3!AI$8,""))</f>
        <v/>
      </c>
      <c r="P145" s="764" t="str">
        <f>IF(【多店舗用】記入シート3!AJ145="","",【多店舗用】記入シート3!AJ145)</f>
        <v/>
      </c>
      <c r="Q145" s="764" t="str">
        <f>IF(【多店舗用】記入シート3!AK145="","",【多店舗用】記入シート3!AK145)</f>
        <v/>
      </c>
      <c r="R145" s="766" t="str">
        <f>IF(【多店舗用】記入シート3!AL145="","",【多店舗用】記入シート3!AL145)</f>
        <v/>
      </c>
      <c r="S145" s="766" t="str">
        <f>IF(【多店舗用】記入シート3!AM145="","",【多店舗用】記入シート3!AM145)</f>
        <v/>
      </c>
      <c r="T145" s="766" t="str">
        <f>IF(【多店舗用】記入シート3!AN145="","",【多店舗用】記入シート3!AN145)</f>
        <v/>
      </c>
      <c r="U145" s="766" t="str">
        <f>IF(【多店舗用】記入シート3!AO145="","",【多店舗用】記入シート3!AO145)</f>
        <v/>
      </c>
      <c r="V145" s="764" t="str">
        <f>IF(【多店舗用】記入シート3!AP145="","",【多店舗用】記入シート3!AP145)</f>
        <v/>
      </c>
      <c r="W145" s="764" t="str">
        <f>IF(【多店舗用】記入シート3!AQ145="","",【多店舗用】記入シート3!AQ145)</f>
        <v/>
      </c>
      <c r="X145" s="764" t="str">
        <f>IF(【多店舗用】記入シート3!AR145="","",【多店舗用】記入シート3!AR145)</f>
        <v/>
      </c>
      <c r="Y145" s="764" t="str">
        <f>IF(【多店舗用】記入シート3!AS145="","",【多店舗用】記入シート3!AS145)</f>
        <v/>
      </c>
      <c r="Z145" s="767" t="str">
        <f>IF(【多店舗用】記入シート3!AT145="","",【多店舗用】記入シート3!AT145)</f>
        <v/>
      </c>
      <c r="AA145" s="767" t="str">
        <f>IF(【多店舗用】記入シート3!AU145="","",【多店舗用】記入シート3!AU145)</f>
        <v/>
      </c>
      <c r="AB145" s="764" t="str">
        <f>IF(B145="","",T(SUBSTITUTE(SUBSTITUTE(【多店舗用】記入シート3!AV145,"　","")," ",""))&amp;"　"&amp;T(SUBSTITUTE(SUBSTITUTE(【多店舗用】記入シート3!AW145,"　","")," ","")))</f>
        <v/>
      </c>
      <c r="AC145" s="764" t="str">
        <f>IF(B145="","",ASC(SUBSTITUTE(SUBSTITUTE(SUBSTITUTE(SUBSTITUTE(【多店舗用】記入シート3!AX145,"　","")," ",""),"ヴ","ウﾞ"),"・",""))&amp;" "&amp;ASC(SUBSTITUTE(SUBSTITUTE(SUBSTITUTE(SUBSTITUTE(【多店舗用】記入シート3!AY145,"　","")," ",""),"ヴ","ウﾞ"),"・","")))</f>
        <v/>
      </c>
      <c r="AD145" s="764" t="str">
        <f>IF(【多店舗用】記入シート3!AZ145="","",【多店舗用】記入シート3!AZ145)</f>
        <v/>
      </c>
      <c r="AE145" s="764" t="str">
        <f>IF(【多店舗用】記入シート3!BA145="","",【多店舗用】記入シート3!BA145)</f>
        <v/>
      </c>
      <c r="AF145" s="764" t="str">
        <f>IF(B145="","",T(SUBSTITUTE(SUBSTITUTE(【多店舗用】記入シート3!BB145,"　","")," ",""))&amp;"　"&amp;T(SUBSTITUTE(SUBSTITUTE(【多店舗用】記入シート3!BC145,"　","")," ","")))</f>
        <v/>
      </c>
      <c r="AG145" s="764" t="str">
        <f>IF(B145="","",ASC(SUBSTITUTE(SUBSTITUTE(SUBSTITUTE(SUBSTITUTE(【多店舗用】記入シート3!BD145,"　","")," ",""),"ヴ","ウﾞ"),"・",""))&amp;" "&amp;ASC(SUBSTITUTE(SUBSTITUTE(SUBSTITUTE(SUBSTITUTE(【多店舗用】記入シート3!BE145,"　","")," ",""),"ヴ","ウﾞ"),"・","")))</f>
        <v/>
      </c>
      <c r="AH145" s="764" t="str">
        <f>IF(【多店舗用】記入シート3!BF145="","",【多店舗用】記入シート3!BF145)</f>
        <v/>
      </c>
      <c r="AI145" s="764" t="str">
        <f>IF(【多店舗用】記入シート3!BG145="","",【多店舗用】記入シート3!BG145)</f>
        <v/>
      </c>
      <c r="AJ145" s="764" t="str">
        <f>IF(【多店舗用】記入シート3!BH145="","",【多店舗用】記入シート3!BH145)</f>
        <v/>
      </c>
      <c r="AK145" s="764" t="str">
        <f>IF(【多店舗用】記入シート3!BI145="","",【多店舗用】記入シート3!BI145)</f>
        <v/>
      </c>
      <c r="AL145" s="764" t="str">
        <f>IF(【多店舗用】記入シート3!BJ145="","",【多店舗用】記入シート3!BJ145)</f>
        <v/>
      </c>
      <c r="AM145" s="768" t="str">
        <f>IF(【多店舗用】記入シート3!BK145="","",【多店舗用】記入シート3!BK145)</f>
        <v/>
      </c>
      <c r="AN145" s="768" t="str">
        <f>IF(【多店舗用】記入シート3!BL145="","",【多店舗用】記入シート3!BL145)</f>
        <v/>
      </c>
      <c r="AO145" s="764" t="str">
        <f>IF(【多店舗用】記入シート3!BM145="","",【多店舗用】記入シート3!BM145)</f>
        <v/>
      </c>
      <c r="AP145" s="768" t="str">
        <f>IF(【多店舗用】記入シート3!BN145="","",【多店舗用】記入シート3!BN145)</f>
        <v/>
      </c>
      <c r="AQ145" s="764" t="str">
        <f>IF(【多店舗用】記入シート3!BO145="","",【多店舗用】記入シート3!BO145)</f>
        <v/>
      </c>
      <c r="AR145" s="764" t="str">
        <f>IF(【多店舗用】記入シート3!BP145="","",【多店舗用】記入シート3!BP145)</f>
        <v/>
      </c>
    </row>
    <row r="146" spans="1:44" ht="15" customHeight="1">
      <c r="A146" s="764">
        <v>138</v>
      </c>
      <c r="B146" s="764" t="str">
        <f>IF(【多店舗用】記入シート3!B146="","",DBCS(【多店舗用】記入シート3!B146))</f>
        <v/>
      </c>
      <c r="C146" s="764" t="str">
        <f>IF(【多店舗用】記入シート3!C146="","",DBCS(【多店舗用】記入シート3!C146))</f>
        <v/>
      </c>
      <c r="D146" s="764" t="str">
        <f>IF(【多店舗用】記入シート3!D146="","",ASC(【多店舗用】記入シート3!D146))</f>
        <v/>
      </c>
      <c r="E146" s="765" t="str">
        <f>IF(【多店舗用】記入シート3!E146="","",【多店舗用】記入シート3!E146)</f>
        <v/>
      </c>
      <c r="F146" s="764" t="str">
        <f>IF(【多店舗用】記入シート3!F146="","",【多店舗用】記入シート3!F146)</f>
        <v/>
      </c>
      <c r="G146" s="765" t="str">
        <f>IF(【多店舗用】記入シート3!G146="","",【多店舗用】記入シート3!G146)</f>
        <v/>
      </c>
      <c r="H146" s="764" t="str">
        <f>IF(【多店舗用】記入シート3!H146="","",SUBSTITUTE(SUBSTITUTE(SUBSTITUTE(SUBSTITUTE(SUBSTITUTE(ASC(【多店舗用】記入シート3!H146),"～","-"),"－","-"),"―","-"),"　","")," ",""))</f>
        <v/>
      </c>
      <c r="I146" s="764" t="str">
        <f>IF(B146="","",MID(T(【多店舗用】記入シート3!I146),4,LEN(T(【多店舗用】記入シート3!I146))-3)&amp;"　"&amp;SUBSTITUTE(SUBSTITUTE(SUBSTITUTE(SUBSTITUTE(T(【多店舗用】記入シート3!J146),"　","")," ",""),"―","ー"),"－","‐")&amp;"　"&amp;SUBSTITUTE(SUBSTITUTE(SUBSTITUTE(SUBSTITUTE(T(【多店舗用】記入シート3!K146),"　","")," ",""),"―","ー"),"－","‐")&amp;"　"&amp;SUBSTITUTE(SUBSTITUTE(SUBSTITUTE(SUBSTITUTE(T(【多店舗用】記入シート3!L146),"　","")," ",""),"―","ー"),"－","‐")&amp;IF(【多店舗用】記入シート3!M146="","","　"&amp;SUBSTITUTE(SUBSTITUTE(SUBSTITUTE(SUBSTITUTE(T(【多店舗用】記入シート3!M146),"　","")," ",""),"―","ー"),"－","‐")))</f>
        <v/>
      </c>
      <c r="J146" s="764" t="str">
        <f>IF(B146="","",ASC(【多店舗用】記入シート3!N146)&amp;" "&amp;ASC(SUBSTITUTE(SUBSTITUTE(SUBSTITUTE(SUBSTITUTE(SUBSTITUTE(【多店舗用】記入シート3!O146,"　","")," ",""),"ヴ","ウﾞ"),"・",""),"－","‐"))&amp;" "&amp;ASC(SUBSTITUTE(SUBSTITUTE(SUBSTITUTE(SUBSTITUTE(SUBSTITUTE(【多店舗用】記入シート3!P146,"　","")," ",""),"ヴ","ウﾞ"),"・",""),"－","‐"))&amp;IF(【多店舗用】記入シート3!Q146="",""," "&amp;ASC(SUBSTITUTE(SUBSTITUTE(SUBSTITUTE(SUBSTITUTE(SUBSTITUTE(【多店舗用】記入シート3!Q146,"　","")," ",""),"ヴ","ウﾞ"),"・",""),"－","‐"))))</f>
        <v/>
      </c>
      <c r="K146" s="764" t="str">
        <f>IF(【多店舗用】記入シート3!R146="","",【多店舗用】記入シート3!R146)</f>
        <v/>
      </c>
      <c r="L146" s="764" t="str">
        <f>IF(【多店舗用】記入シート3!S146="","",SUBSTITUTE(SUBSTITUTE(SUBSTITUTE(SUBSTITUTE(SUBSTITUTE(ASC(【多店舗用】記入シート3!S146),"～","-"),"－","-"),"―","-"),"　","")," ",""))</f>
        <v/>
      </c>
      <c r="M146" s="764" t="str">
        <f>IF(【多店舗用】記入シート3!T146="","",ASC(【多店舗用】記入シート3!T146))</f>
        <v/>
      </c>
      <c r="N146" s="764" t="str">
        <f>IF(B146="","",RIGHT("00"&amp;【多店舗用】記入シート3!U146,2)&amp;【多店舗用】記入シート3!V146&amp;RIGHT("00"&amp;【多店舗用】記入シート3!W146,2)&amp;【多店舗用】記入シート3!X146&amp;RIGHT("00"&amp;【多店舗用】記入シート3!Y146,2)&amp;【多店舗用】記入シート3!Z146&amp;RIGHT("00"&amp;【多店舗用】記入シート3!AA146,2))</f>
        <v/>
      </c>
      <c r="O146" s="764" t="str">
        <f>IF(B146="","",IF(【多店舗用】記入シート3!AB146="●",【多店舗用】記入シート3!AB$8,"")&amp;IF(【多店舗用】記入シート3!AC146="●",【多店舗用】記入シート3!AC$8,"")&amp;IF(【多店舗用】記入シート3!AD146="●",【多店舗用】記入シート3!AD$8,"")&amp;IF(【多店舗用】記入シート3!AE146="●",【多店舗用】記入シート3!AE$8,"")&amp;IF(【多店舗用】記入シート3!AF146="●",【多店舗用】記入シート3!AF$8,"")&amp;IF(【多店舗用】記入シート3!AG146="●",【多店舗用】記入シート3!AG$8,"")&amp;IF(【多店舗用】記入シート3!AH146="●",【多店舗用】記入シート3!AH$8,"")&amp;IF(【多店舗用】記入シート3!AI146="●",【多店舗用】記入シート3!AI$8,""))</f>
        <v/>
      </c>
      <c r="P146" s="764" t="str">
        <f>IF(【多店舗用】記入シート3!AJ146="","",【多店舗用】記入シート3!AJ146)</f>
        <v/>
      </c>
      <c r="Q146" s="764" t="str">
        <f>IF(【多店舗用】記入シート3!AK146="","",【多店舗用】記入シート3!AK146)</f>
        <v/>
      </c>
      <c r="R146" s="766" t="str">
        <f>IF(【多店舗用】記入シート3!AL146="","",【多店舗用】記入シート3!AL146)</f>
        <v/>
      </c>
      <c r="S146" s="766" t="str">
        <f>IF(【多店舗用】記入シート3!AM146="","",【多店舗用】記入シート3!AM146)</f>
        <v/>
      </c>
      <c r="T146" s="766" t="str">
        <f>IF(【多店舗用】記入シート3!AN146="","",【多店舗用】記入シート3!AN146)</f>
        <v/>
      </c>
      <c r="U146" s="766" t="str">
        <f>IF(【多店舗用】記入シート3!AO146="","",【多店舗用】記入シート3!AO146)</f>
        <v/>
      </c>
      <c r="V146" s="764" t="str">
        <f>IF(【多店舗用】記入シート3!AP146="","",【多店舗用】記入シート3!AP146)</f>
        <v/>
      </c>
      <c r="W146" s="764" t="str">
        <f>IF(【多店舗用】記入シート3!AQ146="","",【多店舗用】記入シート3!AQ146)</f>
        <v/>
      </c>
      <c r="X146" s="764" t="str">
        <f>IF(【多店舗用】記入シート3!AR146="","",【多店舗用】記入シート3!AR146)</f>
        <v/>
      </c>
      <c r="Y146" s="764" t="str">
        <f>IF(【多店舗用】記入シート3!AS146="","",【多店舗用】記入シート3!AS146)</f>
        <v/>
      </c>
      <c r="Z146" s="767" t="str">
        <f>IF(【多店舗用】記入シート3!AT146="","",【多店舗用】記入シート3!AT146)</f>
        <v/>
      </c>
      <c r="AA146" s="767" t="str">
        <f>IF(【多店舗用】記入シート3!AU146="","",【多店舗用】記入シート3!AU146)</f>
        <v/>
      </c>
      <c r="AB146" s="764" t="str">
        <f>IF(B146="","",T(SUBSTITUTE(SUBSTITUTE(【多店舗用】記入シート3!AV146,"　","")," ",""))&amp;"　"&amp;T(SUBSTITUTE(SUBSTITUTE(【多店舗用】記入シート3!AW146,"　","")," ","")))</f>
        <v/>
      </c>
      <c r="AC146" s="764" t="str">
        <f>IF(B146="","",ASC(SUBSTITUTE(SUBSTITUTE(SUBSTITUTE(SUBSTITUTE(【多店舗用】記入シート3!AX146,"　","")," ",""),"ヴ","ウﾞ"),"・",""))&amp;" "&amp;ASC(SUBSTITUTE(SUBSTITUTE(SUBSTITUTE(SUBSTITUTE(【多店舗用】記入シート3!AY146,"　","")," ",""),"ヴ","ウﾞ"),"・","")))</f>
        <v/>
      </c>
      <c r="AD146" s="764" t="str">
        <f>IF(【多店舗用】記入シート3!AZ146="","",【多店舗用】記入シート3!AZ146)</f>
        <v/>
      </c>
      <c r="AE146" s="764" t="str">
        <f>IF(【多店舗用】記入シート3!BA146="","",【多店舗用】記入シート3!BA146)</f>
        <v/>
      </c>
      <c r="AF146" s="764" t="str">
        <f>IF(B146="","",T(SUBSTITUTE(SUBSTITUTE(【多店舗用】記入シート3!BB146,"　","")," ",""))&amp;"　"&amp;T(SUBSTITUTE(SUBSTITUTE(【多店舗用】記入シート3!BC146,"　","")," ","")))</f>
        <v/>
      </c>
      <c r="AG146" s="764" t="str">
        <f>IF(B146="","",ASC(SUBSTITUTE(SUBSTITUTE(SUBSTITUTE(SUBSTITUTE(【多店舗用】記入シート3!BD146,"　","")," ",""),"ヴ","ウﾞ"),"・",""))&amp;" "&amp;ASC(SUBSTITUTE(SUBSTITUTE(SUBSTITUTE(SUBSTITUTE(【多店舗用】記入シート3!BE146,"　","")," ",""),"ヴ","ウﾞ"),"・","")))</f>
        <v/>
      </c>
      <c r="AH146" s="764" t="str">
        <f>IF(【多店舗用】記入シート3!BF146="","",【多店舗用】記入シート3!BF146)</f>
        <v/>
      </c>
      <c r="AI146" s="764" t="str">
        <f>IF(【多店舗用】記入シート3!BG146="","",【多店舗用】記入シート3!BG146)</f>
        <v/>
      </c>
      <c r="AJ146" s="764" t="str">
        <f>IF(【多店舗用】記入シート3!BH146="","",【多店舗用】記入シート3!BH146)</f>
        <v/>
      </c>
      <c r="AK146" s="764" t="str">
        <f>IF(【多店舗用】記入シート3!BI146="","",【多店舗用】記入シート3!BI146)</f>
        <v/>
      </c>
      <c r="AL146" s="764" t="str">
        <f>IF(【多店舗用】記入シート3!BJ146="","",【多店舗用】記入シート3!BJ146)</f>
        <v/>
      </c>
      <c r="AM146" s="768" t="str">
        <f>IF(【多店舗用】記入シート3!BK146="","",【多店舗用】記入シート3!BK146)</f>
        <v/>
      </c>
      <c r="AN146" s="768" t="str">
        <f>IF(【多店舗用】記入シート3!BL146="","",【多店舗用】記入シート3!BL146)</f>
        <v/>
      </c>
      <c r="AO146" s="764" t="str">
        <f>IF(【多店舗用】記入シート3!BM146="","",【多店舗用】記入シート3!BM146)</f>
        <v/>
      </c>
      <c r="AP146" s="768" t="str">
        <f>IF(【多店舗用】記入シート3!BN146="","",【多店舗用】記入シート3!BN146)</f>
        <v/>
      </c>
      <c r="AQ146" s="764" t="str">
        <f>IF(【多店舗用】記入シート3!BO146="","",【多店舗用】記入シート3!BO146)</f>
        <v/>
      </c>
      <c r="AR146" s="764" t="str">
        <f>IF(【多店舗用】記入シート3!BP146="","",【多店舗用】記入シート3!BP146)</f>
        <v/>
      </c>
    </row>
    <row r="147" spans="1:44" ht="15" customHeight="1">
      <c r="A147" s="764">
        <v>139</v>
      </c>
      <c r="B147" s="764" t="str">
        <f>IF(【多店舗用】記入シート3!B147="","",DBCS(【多店舗用】記入シート3!B147))</f>
        <v/>
      </c>
      <c r="C147" s="764" t="str">
        <f>IF(【多店舗用】記入シート3!C147="","",DBCS(【多店舗用】記入シート3!C147))</f>
        <v/>
      </c>
      <c r="D147" s="764" t="str">
        <f>IF(【多店舗用】記入シート3!D147="","",ASC(【多店舗用】記入シート3!D147))</f>
        <v/>
      </c>
      <c r="E147" s="765" t="str">
        <f>IF(【多店舗用】記入シート3!E147="","",【多店舗用】記入シート3!E147)</f>
        <v/>
      </c>
      <c r="F147" s="764" t="str">
        <f>IF(【多店舗用】記入シート3!F147="","",【多店舗用】記入シート3!F147)</f>
        <v/>
      </c>
      <c r="G147" s="765" t="str">
        <f>IF(【多店舗用】記入シート3!G147="","",【多店舗用】記入シート3!G147)</f>
        <v/>
      </c>
      <c r="H147" s="764" t="str">
        <f>IF(【多店舗用】記入シート3!H147="","",SUBSTITUTE(SUBSTITUTE(SUBSTITUTE(SUBSTITUTE(SUBSTITUTE(ASC(【多店舗用】記入シート3!H147),"～","-"),"－","-"),"―","-"),"　","")," ",""))</f>
        <v/>
      </c>
      <c r="I147" s="764" t="str">
        <f>IF(B147="","",MID(T(【多店舗用】記入シート3!I147),4,LEN(T(【多店舗用】記入シート3!I147))-3)&amp;"　"&amp;SUBSTITUTE(SUBSTITUTE(SUBSTITUTE(SUBSTITUTE(T(【多店舗用】記入シート3!J147),"　","")," ",""),"―","ー"),"－","‐")&amp;"　"&amp;SUBSTITUTE(SUBSTITUTE(SUBSTITUTE(SUBSTITUTE(T(【多店舗用】記入シート3!K147),"　","")," ",""),"―","ー"),"－","‐")&amp;"　"&amp;SUBSTITUTE(SUBSTITUTE(SUBSTITUTE(SUBSTITUTE(T(【多店舗用】記入シート3!L147),"　","")," ",""),"―","ー"),"－","‐")&amp;IF(【多店舗用】記入シート3!M147="","","　"&amp;SUBSTITUTE(SUBSTITUTE(SUBSTITUTE(SUBSTITUTE(T(【多店舗用】記入シート3!M147),"　","")," ",""),"―","ー"),"－","‐")))</f>
        <v/>
      </c>
      <c r="J147" s="764" t="str">
        <f>IF(B147="","",ASC(【多店舗用】記入シート3!N147)&amp;" "&amp;ASC(SUBSTITUTE(SUBSTITUTE(SUBSTITUTE(SUBSTITUTE(SUBSTITUTE(【多店舗用】記入シート3!O147,"　","")," ",""),"ヴ","ウﾞ"),"・",""),"－","‐"))&amp;" "&amp;ASC(SUBSTITUTE(SUBSTITUTE(SUBSTITUTE(SUBSTITUTE(SUBSTITUTE(【多店舗用】記入シート3!P147,"　","")," ",""),"ヴ","ウﾞ"),"・",""),"－","‐"))&amp;IF(【多店舗用】記入シート3!Q147="",""," "&amp;ASC(SUBSTITUTE(SUBSTITUTE(SUBSTITUTE(SUBSTITUTE(SUBSTITUTE(【多店舗用】記入シート3!Q147,"　","")," ",""),"ヴ","ウﾞ"),"・",""),"－","‐"))))</f>
        <v/>
      </c>
      <c r="K147" s="764" t="str">
        <f>IF(【多店舗用】記入シート3!R147="","",【多店舗用】記入シート3!R147)</f>
        <v/>
      </c>
      <c r="L147" s="764" t="str">
        <f>IF(【多店舗用】記入シート3!S147="","",SUBSTITUTE(SUBSTITUTE(SUBSTITUTE(SUBSTITUTE(SUBSTITUTE(ASC(【多店舗用】記入シート3!S147),"～","-"),"－","-"),"―","-"),"　","")," ",""))</f>
        <v/>
      </c>
      <c r="M147" s="764" t="str">
        <f>IF(【多店舗用】記入シート3!T147="","",ASC(【多店舗用】記入シート3!T147))</f>
        <v/>
      </c>
      <c r="N147" s="764" t="str">
        <f>IF(B147="","",RIGHT("00"&amp;【多店舗用】記入シート3!U147,2)&amp;【多店舗用】記入シート3!V147&amp;RIGHT("00"&amp;【多店舗用】記入シート3!W147,2)&amp;【多店舗用】記入シート3!X147&amp;RIGHT("00"&amp;【多店舗用】記入シート3!Y147,2)&amp;【多店舗用】記入シート3!Z147&amp;RIGHT("00"&amp;【多店舗用】記入シート3!AA147,2))</f>
        <v/>
      </c>
      <c r="O147" s="764" t="str">
        <f>IF(B147="","",IF(【多店舗用】記入シート3!AB147="●",【多店舗用】記入シート3!AB$8,"")&amp;IF(【多店舗用】記入シート3!AC147="●",【多店舗用】記入シート3!AC$8,"")&amp;IF(【多店舗用】記入シート3!AD147="●",【多店舗用】記入シート3!AD$8,"")&amp;IF(【多店舗用】記入シート3!AE147="●",【多店舗用】記入シート3!AE$8,"")&amp;IF(【多店舗用】記入シート3!AF147="●",【多店舗用】記入シート3!AF$8,"")&amp;IF(【多店舗用】記入シート3!AG147="●",【多店舗用】記入シート3!AG$8,"")&amp;IF(【多店舗用】記入シート3!AH147="●",【多店舗用】記入シート3!AH$8,"")&amp;IF(【多店舗用】記入シート3!AI147="●",【多店舗用】記入シート3!AI$8,""))</f>
        <v/>
      </c>
      <c r="P147" s="764" t="str">
        <f>IF(【多店舗用】記入シート3!AJ147="","",【多店舗用】記入シート3!AJ147)</f>
        <v/>
      </c>
      <c r="Q147" s="764" t="str">
        <f>IF(【多店舗用】記入シート3!AK147="","",【多店舗用】記入シート3!AK147)</f>
        <v/>
      </c>
      <c r="R147" s="766" t="str">
        <f>IF(【多店舗用】記入シート3!AL147="","",【多店舗用】記入シート3!AL147)</f>
        <v/>
      </c>
      <c r="S147" s="766" t="str">
        <f>IF(【多店舗用】記入シート3!AM147="","",【多店舗用】記入シート3!AM147)</f>
        <v/>
      </c>
      <c r="T147" s="766" t="str">
        <f>IF(【多店舗用】記入シート3!AN147="","",【多店舗用】記入シート3!AN147)</f>
        <v/>
      </c>
      <c r="U147" s="766" t="str">
        <f>IF(【多店舗用】記入シート3!AO147="","",【多店舗用】記入シート3!AO147)</f>
        <v/>
      </c>
      <c r="V147" s="764" t="str">
        <f>IF(【多店舗用】記入シート3!AP147="","",【多店舗用】記入シート3!AP147)</f>
        <v/>
      </c>
      <c r="W147" s="764" t="str">
        <f>IF(【多店舗用】記入シート3!AQ147="","",【多店舗用】記入シート3!AQ147)</f>
        <v/>
      </c>
      <c r="X147" s="764" t="str">
        <f>IF(【多店舗用】記入シート3!AR147="","",【多店舗用】記入シート3!AR147)</f>
        <v/>
      </c>
      <c r="Y147" s="764" t="str">
        <f>IF(【多店舗用】記入シート3!AS147="","",【多店舗用】記入シート3!AS147)</f>
        <v/>
      </c>
      <c r="Z147" s="767" t="str">
        <f>IF(【多店舗用】記入シート3!AT147="","",【多店舗用】記入シート3!AT147)</f>
        <v/>
      </c>
      <c r="AA147" s="767" t="str">
        <f>IF(【多店舗用】記入シート3!AU147="","",【多店舗用】記入シート3!AU147)</f>
        <v/>
      </c>
      <c r="AB147" s="764" t="str">
        <f>IF(B147="","",T(SUBSTITUTE(SUBSTITUTE(【多店舗用】記入シート3!AV147,"　","")," ",""))&amp;"　"&amp;T(SUBSTITUTE(SUBSTITUTE(【多店舗用】記入シート3!AW147,"　","")," ","")))</f>
        <v/>
      </c>
      <c r="AC147" s="764" t="str">
        <f>IF(B147="","",ASC(SUBSTITUTE(SUBSTITUTE(SUBSTITUTE(SUBSTITUTE(【多店舗用】記入シート3!AX147,"　","")," ",""),"ヴ","ウﾞ"),"・",""))&amp;" "&amp;ASC(SUBSTITUTE(SUBSTITUTE(SUBSTITUTE(SUBSTITUTE(【多店舗用】記入シート3!AY147,"　","")," ",""),"ヴ","ウﾞ"),"・","")))</f>
        <v/>
      </c>
      <c r="AD147" s="764" t="str">
        <f>IF(【多店舗用】記入シート3!AZ147="","",【多店舗用】記入シート3!AZ147)</f>
        <v/>
      </c>
      <c r="AE147" s="764" t="str">
        <f>IF(【多店舗用】記入シート3!BA147="","",【多店舗用】記入シート3!BA147)</f>
        <v/>
      </c>
      <c r="AF147" s="764" t="str">
        <f>IF(B147="","",T(SUBSTITUTE(SUBSTITUTE(【多店舗用】記入シート3!BB147,"　","")," ",""))&amp;"　"&amp;T(SUBSTITUTE(SUBSTITUTE(【多店舗用】記入シート3!BC147,"　","")," ","")))</f>
        <v/>
      </c>
      <c r="AG147" s="764" t="str">
        <f>IF(B147="","",ASC(SUBSTITUTE(SUBSTITUTE(SUBSTITUTE(SUBSTITUTE(【多店舗用】記入シート3!BD147,"　","")," ",""),"ヴ","ウﾞ"),"・",""))&amp;" "&amp;ASC(SUBSTITUTE(SUBSTITUTE(SUBSTITUTE(SUBSTITUTE(【多店舗用】記入シート3!BE147,"　","")," ",""),"ヴ","ウﾞ"),"・","")))</f>
        <v/>
      </c>
      <c r="AH147" s="764" t="str">
        <f>IF(【多店舗用】記入シート3!BF147="","",【多店舗用】記入シート3!BF147)</f>
        <v/>
      </c>
      <c r="AI147" s="764" t="str">
        <f>IF(【多店舗用】記入シート3!BG147="","",【多店舗用】記入シート3!BG147)</f>
        <v/>
      </c>
      <c r="AJ147" s="764" t="str">
        <f>IF(【多店舗用】記入シート3!BH147="","",【多店舗用】記入シート3!BH147)</f>
        <v/>
      </c>
      <c r="AK147" s="764" t="str">
        <f>IF(【多店舗用】記入シート3!BI147="","",【多店舗用】記入シート3!BI147)</f>
        <v/>
      </c>
      <c r="AL147" s="764" t="str">
        <f>IF(【多店舗用】記入シート3!BJ147="","",【多店舗用】記入シート3!BJ147)</f>
        <v/>
      </c>
      <c r="AM147" s="768" t="str">
        <f>IF(【多店舗用】記入シート3!BK147="","",【多店舗用】記入シート3!BK147)</f>
        <v/>
      </c>
      <c r="AN147" s="768" t="str">
        <f>IF(【多店舗用】記入シート3!BL147="","",【多店舗用】記入シート3!BL147)</f>
        <v/>
      </c>
      <c r="AO147" s="764" t="str">
        <f>IF(【多店舗用】記入シート3!BM147="","",【多店舗用】記入シート3!BM147)</f>
        <v/>
      </c>
      <c r="AP147" s="768" t="str">
        <f>IF(【多店舗用】記入シート3!BN147="","",【多店舗用】記入シート3!BN147)</f>
        <v/>
      </c>
      <c r="AQ147" s="764" t="str">
        <f>IF(【多店舗用】記入シート3!BO147="","",【多店舗用】記入シート3!BO147)</f>
        <v/>
      </c>
      <c r="AR147" s="764" t="str">
        <f>IF(【多店舗用】記入シート3!BP147="","",【多店舗用】記入シート3!BP147)</f>
        <v/>
      </c>
    </row>
    <row r="148" spans="1:44" ht="15" customHeight="1">
      <c r="A148" s="764">
        <v>140</v>
      </c>
      <c r="B148" s="764" t="str">
        <f>IF(【多店舗用】記入シート3!B148="","",DBCS(【多店舗用】記入シート3!B148))</f>
        <v/>
      </c>
      <c r="C148" s="764" t="str">
        <f>IF(【多店舗用】記入シート3!C148="","",DBCS(【多店舗用】記入シート3!C148))</f>
        <v/>
      </c>
      <c r="D148" s="764" t="str">
        <f>IF(【多店舗用】記入シート3!D148="","",ASC(【多店舗用】記入シート3!D148))</f>
        <v/>
      </c>
      <c r="E148" s="765" t="str">
        <f>IF(【多店舗用】記入シート3!E148="","",【多店舗用】記入シート3!E148)</f>
        <v/>
      </c>
      <c r="F148" s="764" t="str">
        <f>IF(【多店舗用】記入シート3!F148="","",【多店舗用】記入シート3!F148)</f>
        <v/>
      </c>
      <c r="G148" s="765" t="str">
        <f>IF(【多店舗用】記入シート3!G148="","",【多店舗用】記入シート3!G148)</f>
        <v/>
      </c>
      <c r="H148" s="764" t="str">
        <f>IF(【多店舗用】記入シート3!H148="","",SUBSTITUTE(SUBSTITUTE(SUBSTITUTE(SUBSTITUTE(SUBSTITUTE(ASC(【多店舗用】記入シート3!H148),"～","-"),"－","-"),"―","-"),"　","")," ",""))</f>
        <v/>
      </c>
      <c r="I148" s="764" t="str">
        <f>IF(B148="","",MID(T(【多店舗用】記入シート3!I148),4,LEN(T(【多店舗用】記入シート3!I148))-3)&amp;"　"&amp;SUBSTITUTE(SUBSTITUTE(SUBSTITUTE(SUBSTITUTE(T(【多店舗用】記入シート3!J148),"　","")," ",""),"―","ー"),"－","‐")&amp;"　"&amp;SUBSTITUTE(SUBSTITUTE(SUBSTITUTE(SUBSTITUTE(T(【多店舗用】記入シート3!K148),"　","")," ",""),"―","ー"),"－","‐")&amp;"　"&amp;SUBSTITUTE(SUBSTITUTE(SUBSTITUTE(SUBSTITUTE(T(【多店舗用】記入シート3!L148),"　","")," ",""),"―","ー"),"－","‐")&amp;IF(【多店舗用】記入シート3!M148="","","　"&amp;SUBSTITUTE(SUBSTITUTE(SUBSTITUTE(SUBSTITUTE(T(【多店舗用】記入シート3!M148),"　","")," ",""),"―","ー"),"－","‐")))</f>
        <v/>
      </c>
      <c r="J148" s="764" t="str">
        <f>IF(B148="","",ASC(【多店舗用】記入シート3!N148)&amp;" "&amp;ASC(SUBSTITUTE(SUBSTITUTE(SUBSTITUTE(SUBSTITUTE(SUBSTITUTE(【多店舗用】記入シート3!O148,"　","")," ",""),"ヴ","ウﾞ"),"・",""),"－","‐"))&amp;" "&amp;ASC(SUBSTITUTE(SUBSTITUTE(SUBSTITUTE(SUBSTITUTE(SUBSTITUTE(【多店舗用】記入シート3!P148,"　","")," ",""),"ヴ","ウﾞ"),"・",""),"－","‐"))&amp;IF(【多店舗用】記入シート3!Q148="",""," "&amp;ASC(SUBSTITUTE(SUBSTITUTE(SUBSTITUTE(SUBSTITUTE(SUBSTITUTE(【多店舗用】記入シート3!Q148,"　","")," ",""),"ヴ","ウﾞ"),"・",""),"－","‐"))))</f>
        <v/>
      </c>
      <c r="K148" s="764" t="str">
        <f>IF(【多店舗用】記入シート3!R148="","",【多店舗用】記入シート3!R148)</f>
        <v/>
      </c>
      <c r="L148" s="764" t="str">
        <f>IF(【多店舗用】記入シート3!S148="","",SUBSTITUTE(SUBSTITUTE(SUBSTITUTE(SUBSTITUTE(SUBSTITUTE(ASC(【多店舗用】記入シート3!S148),"～","-"),"－","-"),"―","-"),"　","")," ",""))</f>
        <v/>
      </c>
      <c r="M148" s="764" t="str">
        <f>IF(【多店舗用】記入シート3!T148="","",ASC(【多店舗用】記入シート3!T148))</f>
        <v/>
      </c>
      <c r="N148" s="764" t="str">
        <f>IF(B148="","",RIGHT("00"&amp;【多店舗用】記入シート3!U148,2)&amp;【多店舗用】記入シート3!V148&amp;RIGHT("00"&amp;【多店舗用】記入シート3!W148,2)&amp;【多店舗用】記入シート3!X148&amp;RIGHT("00"&amp;【多店舗用】記入シート3!Y148,2)&amp;【多店舗用】記入シート3!Z148&amp;RIGHT("00"&amp;【多店舗用】記入シート3!AA148,2))</f>
        <v/>
      </c>
      <c r="O148" s="764" t="str">
        <f>IF(B148="","",IF(【多店舗用】記入シート3!AB148="●",【多店舗用】記入シート3!AB$8,"")&amp;IF(【多店舗用】記入シート3!AC148="●",【多店舗用】記入シート3!AC$8,"")&amp;IF(【多店舗用】記入シート3!AD148="●",【多店舗用】記入シート3!AD$8,"")&amp;IF(【多店舗用】記入シート3!AE148="●",【多店舗用】記入シート3!AE$8,"")&amp;IF(【多店舗用】記入シート3!AF148="●",【多店舗用】記入シート3!AF$8,"")&amp;IF(【多店舗用】記入シート3!AG148="●",【多店舗用】記入シート3!AG$8,"")&amp;IF(【多店舗用】記入シート3!AH148="●",【多店舗用】記入シート3!AH$8,"")&amp;IF(【多店舗用】記入シート3!AI148="●",【多店舗用】記入シート3!AI$8,""))</f>
        <v/>
      </c>
      <c r="P148" s="764" t="str">
        <f>IF(【多店舗用】記入シート3!AJ148="","",【多店舗用】記入シート3!AJ148)</f>
        <v/>
      </c>
      <c r="Q148" s="764" t="str">
        <f>IF(【多店舗用】記入シート3!AK148="","",【多店舗用】記入シート3!AK148)</f>
        <v/>
      </c>
      <c r="R148" s="766" t="str">
        <f>IF(【多店舗用】記入シート3!AL148="","",【多店舗用】記入シート3!AL148)</f>
        <v/>
      </c>
      <c r="S148" s="766" t="str">
        <f>IF(【多店舗用】記入シート3!AM148="","",【多店舗用】記入シート3!AM148)</f>
        <v/>
      </c>
      <c r="T148" s="766" t="str">
        <f>IF(【多店舗用】記入シート3!AN148="","",【多店舗用】記入シート3!AN148)</f>
        <v/>
      </c>
      <c r="U148" s="766" t="str">
        <f>IF(【多店舗用】記入シート3!AO148="","",【多店舗用】記入シート3!AO148)</f>
        <v/>
      </c>
      <c r="V148" s="764" t="str">
        <f>IF(【多店舗用】記入シート3!AP148="","",【多店舗用】記入シート3!AP148)</f>
        <v/>
      </c>
      <c r="W148" s="764" t="str">
        <f>IF(【多店舗用】記入シート3!AQ148="","",【多店舗用】記入シート3!AQ148)</f>
        <v/>
      </c>
      <c r="X148" s="764" t="str">
        <f>IF(【多店舗用】記入シート3!AR148="","",【多店舗用】記入シート3!AR148)</f>
        <v/>
      </c>
      <c r="Y148" s="764" t="str">
        <f>IF(【多店舗用】記入シート3!AS148="","",【多店舗用】記入シート3!AS148)</f>
        <v/>
      </c>
      <c r="Z148" s="767" t="str">
        <f>IF(【多店舗用】記入シート3!AT148="","",【多店舗用】記入シート3!AT148)</f>
        <v/>
      </c>
      <c r="AA148" s="767" t="str">
        <f>IF(【多店舗用】記入シート3!AU148="","",【多店舗用】記入シート3!AU148)</f>
        <v/>
      </c>
      <c r="AB148" s="764" t="str">
        <f>IF(B148="","",T(SUBSTITUTE(SUBSTITUTE(【多店舗用】記入シート3!AV148,"　","")," ",""))&amp;"　"&amp;T(SUBSTITUTE(SUBSTITUTE(【多店舗用】記入シート3!AW148,"　","")," ","")))</f>
        <v/>
      </c>
      <c r="AC148" s="764" t="str">
        <f>IF(B148="","",ASC(SUBSTITUTE(SUBSTITUTE(SUBSTITUTE(SUBSTITUTE(【多店舗用】記入シート3!AX148,"　","")," ",""),"ヴ","ウﾞ"),"・",""))&amp;" "&amp;ASC(SUBSTITUTE(SUBSTITUTE(SUBSTITUTE(SUBSTITUTE(【多店舗用】記入シート3!AY148,"　","")," ",""),"ヴ","ウﾞ"),"・","")))</f>
        <v/>
      </c>
      <c r="AD148" s="764" t="str">
        <f>IF(【多店舗用】記入シート3!AZ148="","",【多店舗用】記入シート3!AZ148)</f>
        <v/>
      </c>
      <c r="AE148" s="764" t="str">
        <f>IF(【多店舗用】記入シート3!BA148="","",【多店舗用】記入シート3!BA148)</f>
        <v/>
      </c>
      <c r="AF148" s="764" t="str">
        <f>IF(B148="","",T(SUBSTITUTE(SUBSTITUTE(【多店舗用】記入シート3!BB148,"　","")," ",""))&amp;"　"&amp;T(SUBSTITUTE(SUBSTITUTE(【多店舗用】記入シート3!BC148,"　","")," ","")))</f>
        <v/>
      </c>
      <c r="AG148" s="764" t="str">
        <f>IF(B148="","",ASC(SUBSTITUTE(SUBSTITUTE(SUBSTITUTE(SUBSTITUTE(【多店舗用】記入シート3!BD148,"　","")," ",""),"ヴ","ウﾞ"),"・",""))&amp;" "&amp;ASC(SUBSTITUTE(SUBSTITUTE(SUBSTITUTE(SUBSTITUTE(【多店舗用】記入シート3!BE148,"　","")," ",""),"ヴ","ウﾞ"),"・","")))</f>
        <v/>
      </c>
      <c r="AH148" s="764" t="str">
        <f>IF(【多店舗用】記入シート3!BF148="","",【多店舗用】記入シート3!BF148)</f>
        <v/>
      </c>
      <c r="AI148" s="764" t="str">
        <f>IF(【多店舗用】記入シート3!BG148="","",【多店舗用】記入シート3!BG148)</f>
        <v/>
      </c>
      <c r="AJ148" s="764" t="str">
        <f>IF(【多店舗用】記入シート3!BH148="","",【多店舗用】記入シート3!BH148)</f>
        <v/>
      </c>
      <c r="AK148" s="764" t="str">
        <f>IF(【多店舗用】記入シート3!BI148="","",【多店舗用】記入シート3!BI148)</f>
        <v/>
      </c>
      <c r="AL148" s="764" t="str">
        <f>IF(【多店舗用】記入シート3!BJ148="","",【多店舗用】記入シート3!BJ148)</f>
        <v/>
      </c>
      <c r="AM148" s="768" t="str">
        <f>IF(【多店舗用】記入シート3!BK148="","",【多店舗用】記入シート3!BK148)</f>
        <v/>
      </c>
      <c r="AN148" s="768" t="str">
        <f>IF(【多店舗用】記入シート3!BL148="","",【多店舗用】記入シート3!BL148)</f>
        <v/>
      </c>
      <c r="AO148" s="764" t="str">
        <f>IF(【多店舗用】記入シート3!BM148="","",【多店舗用】記入シート3!BM148)</f>
        <v/>
      </c>
      <c r="AP148" s="768" t="str">
        <f>IF(【多店舗用】記入シート3!BN148="","",【多店舗用】記入シート3!BN148)</f>
        <v/>
      </c>
      <c r="AQ148" s="764" t="str">
        <f>IF(【多店舗用】記入シート3!BO148="","",【多店舗用】記入シート3!BO148)</f>
        <v/>
      </c>
      <c r="AR148" s="764" t="str">
        <f>IF(【多店舗用】記入シート3!BP148="","",【多店舗用】記入シート3!BP148)</f>
        <v/>
      </c>
    </row>
    <row r="149" spans="1:44" ht="15" customHeight="1">
      <c r="A149" s="764">
        <v>141</v>
      </c>
      <c r="B149" s="764" t="str">
        <f>IF(【多店舗用】記入シート3!B149="","",DBCS(【多店舗用】記入シート3!B149))</f>
        <v/>
      </c>
      <c r="C149" s="764" t="str">
        <f>IF(【多店舗用】記入シート3!C149="","",DBCS(【多店舗用】記入シート3!C149))</f>
        <v/>
      </c>
      <c r="D149" s="764" t="str">
        <f>IF(【多店舗用】記入シート3!D149="","",ASC(【多店舗用】記入シート3!D149))</f>
        <v/>
      </c>
      <c r="E149" s="765" t="str">
        <f>IF(【多店舗用】記入シート3!E149="","",【多店舗用】記入シート3!E149)</f>
        <v/>
      </c>
      <c r="F149" s="764" t="str">
        <f>IF(【多店舗用】記入シート3!F149="","",【多店舗用】記入シート3!F149)</f>
        <v/>
      </c>
      <c r="G149" s="765" t="str">
        <f>IF(【多店舗用】記入シート3!G149="","",【多店舗用】記入シート3!G149)</f>
        <v/>
      </c>
      <c r="H149" s="764" t="str">
        <f>IF(【多店舗用】記入シート3!H149="","",SUBSTITUTE(SUBSTITUTE(SUBSTITUTE(SUBSTITUTE(SUBSTITUTE(ASC(【多店舗用】記入シート3!H149),"～","-"),"－","-"),"―","-"),"　","")," ",""))</f>
        <v/>
      </c>
      <c r="I149" s="764" t="str">
        <f>IF(B149="","",MID(T(【多店舗用】記入シート3!I149),4,LEN(T(【多店舗用】記入シート3!I149))-3)&amp;"　"&amp;SUBSTITUTE(SUBSTITUTE(SUBSTITUTE(SUBSTITUTE(T(【多店舗用】記入シート3!J149),"　","")," ",""),"―","ー"),"－","‐")&amp;"　"&amp;SUBSTITUTE(SUBSTITUTE(SUBSTITUTE(SUBSTITUTE(T(【多店舗用】記入シート3!K149),"　","")," ",""),"―","ー"),"－","‐")&amp;"　"&amp;SUBSTITUTE(SUBSTITUTE(SUBSTITUTE(SUBSTITUTE(T(【多店舗用】記入シート3!L149),"　","")," ",""),"―","ー"),"－","‐")&amp;IF(【多店舗用】記入シート3!M149="","","　"&amp;SUBSTITUTE(SUBSTITUTE(SUBSTITUTE(SUBSTITUTE(T(【多店舗用】記入シート3!M149),"　","")," ",""),"―","ー"),"－","‐")))</f>
        <v/>
      </c>
      <c r="J149" s="764" t="str">
        <f>IF(B149="","",ASC(【多店舗用】記入シート3!N149)&amp;" "&amp;ASC(SUBSTITUTE(SUBSTITUTE(SUBSTITUTE(SUBSTITUTE(SUBSTITUTE(【多店舗用】記入シート3!O149,"　","")," ",""),"ヴ","ウﾞ"),"・",""),"－","‐"))&amp;" "&amp;ASC(SUBSTITUTE(SUBSTITUTE(SUBSTITUTE(SUBSTITUTE(SUBSTITUTE(【多店舗用】記入シート3!P149,"　","")," ",""),"ヴ","ウﾞ"),"・",""),"－","‐"))&amp;IF(【多店舗用】記入シート3!Q149="",""," "&amp;ASC(SUBSTITUTE(SUBSTITUTE(SUBSTITUTE(SUBSTITUTE(SUBSTITUTE(【多店舗用】記入シート3!Q149,"　","")," ",""),"ヴ","ウﾞ"),"・",""),"－","‐"))))</f>
        <v/>
      </c>
      <c r="K149" s="764" t="str">
        <f>IF(【多店舗用】記入シート3!R149="","",【多店舗用】記入シート3!R149)</f>
        <v/>
      </c>
      <c r="L149" s="764" t="str">
        <f>IF(【多店舗用】記入シート3!S149="","",SUBSTITUTE(SUBSTITUTE(SUBSTITUTE(SUBSTITUTE(SUBSTITUTE(ASC(【多店舗用】記入シート3!S149),"～","-"),"－","-"),"―","-"),"　","")," ",""))</f>
        <v/>
      </c>
      <c r="M149" s="764" t="str">
        <f>IF(【多店舗用】記入シート3!T149="","",ASC(【多店舗用】記入シート3!T149))</f>
        <v/>
      </c>
      <c r="N149" s="764" t="str">
        <f>IF(B149="","",RIGHT("00"&amp;【多店舗用】記入シート3!U149,2)&amp;【多店舗用】記入シート3!V149&amp;RIGHT("00"&amp;【多店舗用】記入シート3!W149,2)&amp;【多店舗用】記入シート3!X149&amp;RIGHT("00"&amp;【多店舗用】記入シート3!Y149,2)&amp;【多店舗用】記入シート3!Z149&amp;RIGHT("00"&amp;【多店舗用】記入シート3!AA149,2))</f>
        <v/>
      </c>
      <c r="O149" s="764" t="str">
        <f>IF(B149="","",IF(【多店舗用】記入シート3!AB149="●",【多店舗用】記入シート3!AB$8,"")&amp;IF(【多店舗用】記入シート3!AC149="●",【多店舗用】記入シート3!AC$8,"")&amp;IF(【多店舗用】記入シート3!AD149="●",【多店舗用】記入シート3!AD$8,"")&amp;IF(【多店舗用】記入シート3!AE149="●",【多店舗用】記入シート3!AE$8,"")&amp;IF(【多店舗用】記入シート3!AF149="●",【多店舗用】記入シート3!AF$8,"")&amp;IF(【多店舗用】記入シート3!AG149="●",【多店舗用】記入シート3!AG$8,"")&amp;IF(【多店舗用】記入シート3!AH149="●",【多店舗用】記入シート3!AH$8,"")&amp;IF(【多店舗用】記入シート3!AI149="●",【多店舗用】記入シート3!AI$8,""))</f>
        <v/>
      </c>
      <c r="P149" s="764" t="str">
        <f>IF(【多店舗用】記入シート3!AJ149="","",【多店舗用】記入シート3!AJ149)</f>
        <v/>
      </c>
      <c r="Q149" s="764" t="str">
        <f>IF(【多店舗用】記入シート3!AK149="","",【多店舗用】記入シート3!AK149)</f>
        <v/>
      </c>
      <c r="R149" s="766" t="str">
        <f>IF(【多店舗用】記入シート3!AL149="","",【多店舗用】記入シート3!AL149)</f>
        <v/>
      </c>
      <c r="S149" s="766" t="str">
        <f>IF(【多店舗用】記入シート3!AM149="","",【多店舗用】記入シート3!AM149)</f>
        <v/>
      </c>
      <c r="T149" s="766" t="str">
        <f>IF(【多店舗用】記入シート3!AN149="","",【多店舗用】記入シート3!AN149)</f>
        <v/>
      </c>
      <c r="U149" s="766" t="str">
        <f>IF(【多店舗用】記入シート3!AO149="","",【多店舗用】記入シート3!AO149)</f>
        <v/>
      </c>
      <c r="V149" s="764" t="str">
        <f>IF(【多店舗用】記入シート3!AP149="","",【多店舗用】記入シート3!AP149)</f>
        <v/>
      </c>
      <c r="W149" s="764" t="str">
        <f>IF(【多店舗用】記入シート3!AQ149="","",【多店舗用】記入シート3!AQ149)</f>
        <v/>
      </c>
      <c r="X149" s="764" t="str">
        <f>IF(【多店舗用】記入シート3!AR149="","",【多店舗用】記入シート3!AR149)</f>
        <v/>
      </c>
      <c r="Y149" s="764" t="str">
        <f>IF(【多店舗用】記入シート3!AS149="","",【多店舗用】記入シート3!AS149)</f>
        <v/>
      </c>
      <c r="Z149" s="767" t="str">
        <f>IF(【多店舗用】記入シート3!AT149="","",【多店舗用】記入シート3!AT149)</f>
        <v/>
      </c>
      <c r="AA149" s="767" t="str">
        <f>IF(【多店舗用】記入シート3!AU149="","",【多店舗用】記入シート3!AU149)</f>
        <v/>
      </c>
      <c r="AB149" s="764" t="str">
        <f>IF(B149="","",T(SUBSTITUTE(SUBSTITUTE(【多店舗用】記入シート3!AV149,"　","")," ",""))&amp;"　"&amp;T(SUBSTITUTE(SUBSTITUTE(【多店舗用】記入シート3!AW149,"　","")," ","")))</f>
        <v/>
      </c>
      <c r="AC149" s="764" t="str">
        <f>IF(B149="","",ASC(SUBSTITUTE(SUBSTITUTE(SUBSTITUTE(SUBSTITUTE(【多店舗用】記入シート3!AX149,"　","")," ",""),"ヴ","ウﾞ"),"・",""))&amp;" "&amp;ASC(SUBSTITUTE(SUBSTITUTE(SUBSTITUTE(SUBSTITUTE(【多店舗用】記入シート3!AY149,"　","")," ",""),"ヴ","ウﾞ"),"・","")))</f>
        <v/>
      </c>
      <c r="AD149" s="764" t="str">
        <f>IF(【多店舗用】記入シート3!AZ149="","",【多店舗用】記入シート3!AZ149)</f>
        <v/>
      </c>
      <c r="AE149" s="764" t="str">
        <f>IF(【多店舗用】記入シート3!BA149="","",【多店舗用】記入シート3!BA149)</f>
        <v/>
      </c>
      <c r="AF149" s="764" t="str">
        <f>IF(B149="","",T(SUBSTITUTE(SUBSTITUTE(【多店舗用】記入シート3!BB149,"　","")," ",""))&amp;"　"&amp;T(SUBSTITUTE(SUBSTITUTE(【多店舗用】記入シート3!BC149,"　","")," ","")))</f>
        <v/>
      </c>
      <c r="AG149" s="764" t="str">
        <f>IF(B149="","",ASC(SUBSTITUTE(SUBSTITUTE(SUBSTITUTE(SUBSTITUTE(【多店舗用】記入シート3!BD149,"　","")," ",""),"ヴ","ウﾞ"),"・",""))&amp;" "&amp;ASC(SUBSTITUTE(SUBSTITUTE(SUBSTITUTE(SUBSTITUTE(【多店舗用】記入シート3!BE149,"　","")," ",""),"ヴ","ウﾞ"),"・","")))</f>
        <v/>
      </c>
      <c r="AH149" s="764" t="str">
        <f>IF(【多店舗用】記入シート3!BF149="","",【多店舗用】記入シート3!BF149)</f>
        <v/>
      </c>
      <c r="AI149" s="764" t="str">
        <f>IF(【多店舗用】記入シート3!BG149="","",【多店舗用】記入シート3!BG149)</f>
        <v/>
      </c>
      <c r="AJ149" s="764" t="str">
        <f>IF(【多店舗用】記入シート3!BH149="","",【多店舗用】記入シート3!BH149)</f>
        <v/>
      </c>
      <c r="AK149" s="764" t="str">
        <f>IF(【多店舗用】記入シート3!BI149="","",【多店舗用】記入シート3!BI149)</f>
        <v/>
      </c>
      <c r="AL149" s="764" t="str">
        <f>IF(【多店舗用】記入シート3!BJ149="","",【多店舗用】記入シート3!BJ149)</f>
        <v/>
      </c>
      <c r="AM149" s="768" t="str">
        <f>IF(【多店舗用】記入シート3!BK149="","",【多店舗用】記入シート3!BK149)</f>
        <v/>
      </c>
      <c r="AN149" s="768" t="str">
        <f>IF(【多店舗用】記入シート3!BL149="","",【多店舗用】記入シート3!BL149)</f>
        <v/>
      </c>
      <c r="AO149" s="764" t="str">
        <f>IF(【多店舗用】記入シート3!BM149="","",【多店舗用】記入シート3!BM149)</f>
        <v/>
      </c>
      <c r="AP149" s="768" t="str">
        <f>IF(【多店舗用】記入シート3!BN149="","",【多店舗用】記入シート3!BN149)</f>
        <v/>
      </c>
      <c r="AQ149" s="764" t="str">
        <f>IF(【多店舗用】記入シート3!BO149="","",【多店舗用】記入シート3!BO149)</f>
        <v/>
      </c>
      <c r="AR149" s="764" t="str">
        <f>IF(【多店舗用】記入シート3!BP149="","",【多店舗用】記入シート3!BP149)</f>
        <v/>
      </c>
    </row>
    <row r="150" spans="1:44" ht="15" customHeight="1">
      <c r="A150" s="764">
        <v>142</v>
      </c>
      <c r="B150" s="764" t="str">
        <f>IF(【多店舗用】記入シート3!B150="","",DBCS(【多店舗用】記入シート3!B150))</f>
        <v/>
      </c>
      <c r="C150" s="764" t="str">
        <f>IF(【多店舗用】記入シート3!C150="","",DBCS(【多店舗用】記入シート3!C150))</f>
        <v/>
      </c>
      <c r="D150" s="764" t="str">
        <f>IF(【多店舗用】記入シート3!D150="","",ASC(【多店舗用】記入シート3!D150))</f>
        <v/>
      </c>
      <c r="E150" s="765" t="str">
        <f>IF(【多店舗用】記入シート3!E150="","",【多店舗用】記入シート3!E150)</f>
        <v/>
      </c>
      <c r="F150" s="764" t="str">
        <f>IF(【多店舗用】記入シート3!F150="","",【多店舗用】記入シート3!F150)</f>
        <v/>
      </c>
      <c r="G150" s="765" t="str">
        <f>IF(【多店舗用】記入シート3!G150="","",【多店舗用】記入シート3!G150)</f>
        <v/>
      </c>
      <c r="H150" s="764" t="str">
        <f>IF(【多店舗用】記入シート3!H150="","",SUBSTITUTE(SUBSTITUTE(SUBSTITUTE(SUBSTITUTE(SUBSTITUTE(ASC(【多店舗用】記入シート3!H150),"～","-"),"－","-"),"―","-"),"　","")," ",""))</f>
        <v/>
      </c>
      <c r="I150" s="764" t="str">
        <f>IF(B150="","",MID(T(【多店舗用】記入シート3!I150),4,LEN(T(【多店舗用】記入シート3!I150))-3)&amp;"　"&amp;SUBSTITUTE(SUBSTITUTE(SUBSTITUTE(SUBSTITUTE(T(【多店舗用】記入シート3!J150),"　","")," ",""),"―","ー"),"－","‐")&amp;"　"&amp;SUBSTITUTE(SUBSTITUTE(SUBSTITUTE(SUBSTITUTE(T(【多店舗用】記入シート3!K150),"　","")," ",""),"―","ー"),"－","‐")&amp;"　"&amp;SUBSTITUTE(SUBSTITUTE(SUBSTITUTE(SUBSTITUTE(T(【多店舗用】記入シート3!L150),"　","")," ",""),"―","ー"),"－","‐")&amp;IF(【多店舗用】記入シート3!M150="","","　"&amp;SUBSTITUTE(SUBSTITUTE(SUBSTITUTE(SUBSTITUTE(T(【多店舗用】記入シート3!M150),"　","")," ",""),"―","ー"),"－","‐")))</f>
        <v/>
      </c>
      <c r="J150" s="764" t="str">
        <f>IF(B150="","",ASC(【多店舗用】記入シート3!N150)&amp;" "&amp;ASC(SUBSTITUTE(SUBSTITUTE(SUBSTITUTE(SUBSTITUTE(SUBSTITUTE(【多店舗用】記入シート3!O150,"　","")," ",""),"ヴ","ウﾞ"),"・",""),"－","‐"))&amp;" "&amp;ASC(SUBSTITUTE(SUBSTITUTE(SUBSTITUTE(SUBSTITUTE(SUBSTITUTE(【多店舗用】記入シート3!P150,"　","")," ",""),"ヴ","ウﾞ"),"・",""),"－","‐"))&amp;IF(【多店舗用】記入シート3!Q150="",""," "&amp;ASC(SUBSTITUTE(SUBSTITUTE(SUBSTITUTE(SUBSTITUTE(SUBSTITUTE(【多店舗用】記入シート3!Q150,"　","")," ",""),"ヴ","ウﾞ"),"・",""),"－","‐"))))</f>
        <v/>
      </c>
      <c r="K150" s="764" t="str">
        <f>IF(【多店舗用】記入シート3!R150="","",【多店舗用】記入シート3!R150)</f>
        <v/>
      </c>
      <c r="L150" s="764" t="str">
        <f>IF(【多店舗用】記入シート3!S150="","",SUBSTITUTE(SUBSTITUTE(SUBSTITUTE(SUBSTITUTE(SUBSTITUTE(ASC(【多店舗用】記入シート3!S150),"～","-"),"－","-"),"―","-"),"　","")," ",""))</f>
        <v/>
      </c>
      <c r="M150" s="764" t="str">
        <f>IF(【多店舗用】記入シート3!T150="","",ASC(【多店舗用】記入シート3!T150))</f>
        <v/>
      </c>
      <c r="N150" s="764" t="str">
        <f>IF(B150="","",RIGHT("00"&amp;【多店舗用】記入シート3!U150,2)&amp;【多店舗用】記入シート3!V150&amp;RIGHT("00"&amp;【多店舗用】記入シート3!W150,2)&amp;【多店舗用】記入シート3!X150&amp;RIGHT("00"&amp;【多店舗用】記入シート3!Y150,2)&amp;【多店舗用】記入シート3!Z150&amp;RIGHT("00"&amp;【多店舗用】記入シート3!AA150,2))</f>
        <v/>
      </c>
      <c r="O150" s="764" t="str">
        <f>IF(B150="","",IF(【多店舗用】記入シート3!AB150="●",【多店舗用】記入シート3!AB$8,"")&amp;IF(【多店舗用】記入シート3!AC150="●",【多店舗用】記入シート3!AC$8,"")&amp;IF(【多店舗用】記入シート3!AD150="●",【多店舗用】記入シート3!AD$8,"")&amp;IF(【多店舗用】記入シート3!AE150="●",【多店舗用】記入シート3!AE$8,"")&amp;IF(【多店舗用】記入シート3!AF150="●",【多店舗用】記入シート3!AF$8,"")&amp;IF(【多店舗用】記入シート3!AG150="●",【多店舗用】記入シート3!AG$8,"")&amp;IF(【多店舗用】記入シート3!AH150="●",【多店舗用】記入シート3!AH$8,"")&amp;IF(【多店舗用】記入シート3!AI150="●",【多店舗用】記入シート3!AI$8,""))</f>
        <v/>
      </c>
      <c r="P150" s="764" t="str">
        <f>IF(【多店舗用】記入シート3!AJ150="","",【多店舗用】記入シート3!AJ150)</f>
        <v/>
      </c>
      <c r="Q150" s="764" t="str">
        <f>IF(【多店舗用】記入シート3!AK150="","",【多店舗用】記入シート3!AK150)</f>
        <v/>
      </c>
      <c r="R150" s="766" t="str">
        <f>IF(【多店舗用】記入シート3!AL150="","",【多店舗用】記入シート3!AL150)</f>
        <v/>
      </c>
      <c r="S150" s="766" t="str">
        <f>IF(【多店舗用】記入シート3!AM150="","",【多店舗用】記入シート3!AM150)</f>
        <v/>
      </c>
      <c r="T150" s="766" t="str">
        <f>IF(【多店舗用】記入シート3!AN150="","",【多店舗用】記入シート3!AN150)</f>
        <v/>
      </c>
      <c r="U150" s="766" t="str">
        <f>IF(【多店舗用】記入シート3!AO150="","",【多店舗用】記入シート3!AO150)</f>
        <v/>
      </c>
      <c r="V150" s="764" t="str">
        <f>IF(【多店舗用】記入シート3!AP150="","",【多店舗用】記入シート3!AP150)</f>
        <v/>
      </c>
      <c r="W150" s="764" t="str">
        <f>IF(【多店舗用】記入シート3!AQ150="","",【多店舗用】記入シート3!AQ150)</f>
        <v/>
      </c>
      <c r="X150" s="764" t="str">
        <f>IF(【多店舗用】記入シート3!AR150="","",【多店舗用】記入シート3!AR150)</f>
        <v/>
      </c>
      <c r="Y150" s="764" t="str">
        <f>IF(【多店舗用】記入シート3!AS150="","",【多店舗用】記入シート3!AS150)</f>
        <v/>
      </c>
      <c r="Z150" s="767" t="str">
        <f>IF(【多店舗用】記入シート3!AT150="","",【多店舗用】記入シート3!AT150)</f>
        <v/>
      </c>
      <c r="AA150" s="767" t="str">
        <f>IF(【多店舗用】記入シート3!AU150="","",【多店舗用】記入シート3!AU150)</f>
        <v/>
      </c>
      <c r="AB150" s="764" t="str">
        <f>IF(B150="","",T(SUBSTITUTE(SUBSTITUTE(【多店舗用】記入シート3!AV150,"　","")," ",""))&amp;"　"&amp;T(SUBSTITUTE(SUBSTITUTE(【多店舗用】記入シート3!AW150,"　","")," ","")))</f>
        <v/>
      </c>
      <c r="AC150" s="764" t="str">
        <f>IF(B150="","",ASC(SUBSTITUTE(SUBSTITUTE(SUBSTITUTE(SUBSTITUTE(【多店舗用】記入シート3!AX150,"　","")," ",""),"ヴ","ウﾞ"),"・",""))&amp;" "&amp;ASC(SUBSTITUTE(SUBSTITUTE(SUBSTITUTE(SUBSTITUTE(【多店舗用】記入シート3!AY150,"　","")," ",""),"ヴ","ウﾞ"),"・","")))</f>
        <v/>
      </c>
      <c r="AD150" s="764" t="str">
        <f>IF(【多店舗用】記入シート3!AZ150="","",【多店舗用】記入シート3!AZ150)</f>
        <v/>
      </c>
      <c r="AE150" s="764" t="str">
        <f>IF(【多店舗用】記入シート3!BA150="","",【多店舗用】記入シート3!BA150)</f>
        <v/>
      </c>
      <c r="AF150" s="764" t="str">
        <f>IF(B150="","",T(SUBSTITUTE(SUBSTITUTE(【多店舗用】記入シート3!BB150,"　","")," ",""))&amp;"　"&amp;T(SUBSTITUTE(SUBSTITUTE(【多店舗用】記入シート3!BC150,"　","")," ","")))</f>
        <v/>
      </c>
      <c r="AG150" s="764" t="str">
        <f>IF(B150="","",ASC(SUBSTITUTE(SUBSTITUTE(SUBSTITUTE(SUBSTITUTE(【多店舗用】記入シート3!BD150,"　","")," ",""),"ヴ","ウﾞ"),"・",""))&amp;" "&amp;ASC(SUBSTITUTE(SUBSTITUTE(SUBSTITUTE(SUBSTITUTE(【多店舗用】記入シート3!BE150,"　","")," ",""),"ヴ","ウﾞ"),"・","")))</f>
        <v/>
      </c>
      <c r="AH150" s="764" t="str">
        <f>IF(【多店舗用】記入シート3!BF150="","",【多店舗用】記入シート3!BF150)</f>
        <v/>
      </c>
      <c r="AI150" s="764" t="str">
        <f>IF(【多店舗用】記入シート3!BG150="","",【多店舗用】記入シート3!BG150)</f>
        <v/>
      </c>
      <c r="AJ150" s="764" t="str">
        <f>IF(【多店舗用】記入シート3!BH150="","",【多店舗用】記入シート3!BH150)</f>
        <v/>
      </c>
      <c r="AK150" s="764" t="str">
        <f>IF(【多店舗用】記入シート3!BI150="","",【多店舗用】記入シート3!BI150)</f>
        <v/>
      </c>
      <c r="AL150" s="764" t="str">
        <f>IF(【多店舗用】記入シート3!BJ150="","",【多店舗用】記入シート3!BJ150)</f>
        <v/>
      </c>
      <c r="AM150" s="768" t="str">
        <f>IF(【多店舗用】記入シート3!BK150="","",【多店舗用】記入シート3!BK150)</f>
        <v/>
      </c>
      <c r="AN150" s="768" t="str">
        <f>IF(【多店舗用】記入シート3!BL150="","",【多店舗用】記入シート3!BL150)</f>
        <v/>
      </c>
      <c r="AO150" s="764" t="str">
        <f>IF(【多店舗用】記入シート3!BM150="","",【多店舗用】記入シート3!BM150)</f>
        <v/>
      </c>
      <c r="AP150" s="768" t="str">
        <f>IF(【多店舗用】記入シート3!BN150="","",【多店舗用】記入シート3!BN150)</f>
        <v/>
      </c>
      <c r="AQ150" s="764" t="str">
        <f>IF(【多店舗用】記入シート3!BO150="","",【多店舗用】記入シート3!BO150)</f>
        <v/>
      </c>
      <c r="AR150" s="764" t="str">
        <f>IF(【多店舗用】記入シート3!BP150="","",【多店舗用】記入シート3!BP150)</f>
        <v/>
      </c>
    </row>
    <row r="151" spans="1:44" ht="15" customHeight="1">
      <c r="A151" s="764">
        <v>143</v>
      </c>
      <c r="B151" s="764" t="str">
        <f>IF(【多店舗用】記入シート3!B151="","",DBCS(【多店舗用】記入シート3!B151))</f>
        <v/>
      </c>
      <c r="C151" s="764" t="str">
        <f>IF(【多店舗用】記入シート3!C151="","",DBCS(【多店舗用】記入シート3!C151))</f>
        <v/>
      </c>
      <c r="D151" s="764" t="str">
        <f>IF(【多店舗用】記入シート3!D151="","",ASC(【多店舗用】記入シート3!D151))</f>
        <v/>
      </c>
      <c r="E151" s="765" t="str">
        <f>IF(【多店舗用】記入シート3!E151="","",【多店舗用】記入シート3!E151)</f>
        <v/>
      </c>
      <c r="F151" s="764" t="str">
        <f>IF(【多店舗用】記入シート3!F151="","",【多店舗用】記入シート3!F151)</f>
        <v/>
      </c>
      <c r="G151" s="765" t="str">
        <f>IF(【多店舗用】記入シート3!G151="","",【多店舗用】記入シート3!G151)</f>
        <v/>
      </c>
      <c r="H151" s="764" t="str">
        <f>IF(【多店舗用】記入シート3!H151="","",SUBSTITUTE(SUBSTITUTE(SUBSTITUTE(SUBSTITUTE(SUBSTITUTE(ASC(【多店舗用】記入シート3!H151),"～","-"),"－","-"),"―","-"),"　","")," ",""))</f>
        <v/>
      </c>
      <c r="I151" s="764" t="str">
        <f>IF(B151="","",MID(T(【多店舗用】記入シート3!I151),4,LEN(T(【多店舗用】記入シート3!I151))-3)&amp;"　"&amp;SUBSTITUTE(SUBSTITUTE(SUBSTITUTE(SUBSTITUTE(T(【多店舗用】記入シート3!J151),"　","")," ",""),"―","ー"),"－","‐")&amp;"　"&amp;SUBSTITUTE(SUBSTITUTE(SUBSTITUTE(SUBSTITUTE(T(【多店舗用】記入シート3!K151),"　","")," ",""),"―","ー"),"－","‐")&amp;"　"&amp;SUBSTITUTE(SUBSTITUTE(SUBSTITUTE(SUBSTITUTE(T(【多店舗用】記入シート3!L151),"　","")," ",""),"―","ー"),"－","‐")&amp;IF(【多店舗用】記入シート3!M151="","","　"&amp;SUBSTITUTE(SUBSTITUTE(SUBSTITUTE(SUBSTITUTE(T(【多店舗用】記入シート3!M151),"　","")," ",""),"―","ー"),"－","‐")))</f>
        <v/>
      </c>
      <c r="J151" s="764" t="str">
        <f>IF(B151="","",ASC(【多店舗用】記入シート3!N151)&amp;" "&amp;ASC(SUBSTITUTE(SUBSTITUTE(SUBSTITUTE(SUBSTITUTE(SUBSTITUTE(【多店舗用】記入シート3!O151,"　","")," ",""),"ヴ","ウﾞ"),"・",""),"－","‐"))&amp;" "&amp;ASC(SUBSTITUTE(SUBSTITUTE(SUBSTITUTE(SUBSTITUTE(SUBSTITUTE(【多店舗用】記入シート3!P151,"　","")," ",""),"ヴ","ウﾞ"),"・",""),"－","‐"))&amp;IF(【多店舗用】記入シート3!Q151="",""," "&amp;ASC(SUBSTITUTE(SUBSTITUTE(SUBSTITUTE(SUBSTITUTE(SUBSTITUTE(【多店舗用】記入シート3!Q151,"　","")," ",""),"ヴ","ウﾞ"),"・",""),"－","‐"))))</f>
        <v/>
      </c>
      <c r="K151" s="764" t="str">
        <f>IF(【多店舗用】記入シート3!R151="","",【多店舗用】記入シート3!R151)</f>
        <v/>
      </c>
      <c r="L151" s="764" t="str">
        <f>IF(【多店舗用】記入シート3!S151="","",SUBSTITUTE(SUBSTITUTE(SUBSTITUTE(SUBSTITUTE(SUBSTITUTE(ASC(【多店舗用】記入シート3!S151),"～","-"),"－","-"),"―","-"),"　","")," ",""))</f>
        <v/>
      </c>
      <c r="M151" s="764" t="str">
        <f>IF(【多店舗用】記入シート3!T151="","",ASC(【多店舗用】記入シート3!T151))</f>
        <v/>
      </c>
      <c r="N151" s="764" t="str">
        <f>IF(B151="","",RIGHT("00"&amp;【多店舗用】記入シート3!U151,2)&amp;【多店舗用】記入シート3!V151&amp;RIGHT("00"&amp;【多店舗用】記入シート3!W151,2)&amp;【多店舗用】記入シート3!X151&amp;RIGHT("00"&amp;【多店舗用】記入シート3!Y151,2)&amp;【多店舗用】記入シート3!Z151&amp;RIGHT("00"&amp;【多店舗用】記入シート3!AA151,2))</f>
        <v/>
      </c>
      <c r="O151" s="764" t="str">
        <f>IF(B151="","",IF(【多店舗用】記入シート3!AB151="●",【多店舗用】記入シート3!AB$8,"")&amp;IF(【多店舗用】記入シート3!AC151="●",【多店舗用】記入シート3!AC$8,"")&amp;IF(【多店舗用】記入シート3!AD151="●",【多店舗用】記入シート3!AD$8,"")&amp;IF(【多店舗用】記入シート3!AE151="●",【多店舗用】記入シート3!AE$8,"")&amp;IF(【多店舗用】記入シート3!AF151="●",【多店舗用】記入シート3!AF$8,"")&amp;IF(【多店舗用】記入シート3!AG151="●",【多店舗用】記入シート3!AG$8,"")&amp;IF(【多店舗用】記入シート3!AH151="●",【多店舗用】記入シート3!AH$8,"")&amp;IF(【多店舗用】記入シート3!AI151="●",【多店舗用】記入シート3!AI$8,""))</f>
        <v/>
      </c>
      <c r="P151" s="764" t="str">
        <f>IF(【多店舗用】記入シート3!AJ151="","",【多店舗用】記入シート3!AJ151)</f>
        <v/>
      </c>
      <c r="Q151" s="764" t="str">
        <f>IF(【多店舗用】記入シート3!AK151="","",【多店舗用】記入シート3!AK151)</f>
        <v/>
      </c>
      <c r="R151" s="766" t="str">
        <f>IF(【多店舗用】記入シート3!AL151="","",【多店舗用】記入シート3!AL151)</f>
        <v/>
      </c>
      <c r="S151" s="766" t="str">
        <f>IF(【多店舗用】記入シート3!AM151="","",【多店舗用】記入シート3!AM151)</f>
        <v/>
      </c>
      <c r="T151" s="766" t="str">
        <f>IF(【多店舗用】記入シート3!AN151="","",【多店舗用】記入シート3!AN151)</f>
        <v/>
      </c>
      <c r="U151" s="766" t="str">
        <f>IF(【多店舗用】記入シート3!AO151="","",【多店舗用】記入シート3!AO151)</f>
        <v/>
      </c>
      <c r="V151" s="764" t="str">
        <f>IF(【多店舗用】記入シート3!AP151="","",【多店舗用】記入シート3!AP151)</f>
        <v/>
      </c>
      <c r="W151" s="764" t="str">
        <f>IF(【多店舗用】記入シート3!AQ151="","",【多店舗用】記入シート3!AQ151)</f>
        <v/>
      </c>
      <c r="X151" s="764" t="str">
        <f>IF(【多店舗用】記入シート3!AR151="","",【多店舗用】記入シート3!AR151)</f>
        <v/>
      </c>
      <c r="Y151" s="764" t="str">
        <f>IF(【多店舗用】記入シート3!AS151="","",【多店舗用】記入シート3!AS151)</f>
        <v/>
      </c>
      <c r="Z151" s="767" t="str">
        <f>IF(【多店舗用】記入シート3!AT151="","",【多店舗用】記入シート3!AT151)</f>
        <v/>
      </c>
      <c r="AA151" s="767" t="str">
        <f>IF(【多店舗用】記入シート3!AU151="","",【多店舗用】記入シート3!AU151)</f>
        <v/>
      </c>
      <c r="AB151" s="764" t="str">
        <f>IF(B151="","",T(SUBSTITUTE(SUBSTITUTE(【多店舗用】記入シート3!AV151,"　","")," ",""))&amp;"　"&amp;T(SUBSTITUTE(SUBSTITUTE(【多店舗用】記入シート3!AW151,"　","")," ","")))</f>
        <v/>
      </c>
      <c r="AC151" s="764" t="str">
        <f>IF(B151="","",ASC(SUBSTITUTE(SUBSTITUTE(SUBSTITUTE(SUBSTITUTE(【多店舗用】記入シート3!AX151,"　","")," ",""),"ヴ","ウﾞ"),"・",""))&amp;" "&amp;ASC(SUBSTITUTE(SUBSTITUTE(SUBSTITUTE(SUBSTITUTE(【多店舗用】記入シート3!AY151,"　","")," ",""),"ヴ","ウﾞ"),"・","")))</f>
        <v/>
      </c>
      <c r="AD151" s="764" t="str">
        <f>IF(【多店舗用】記入シート3!AZ151="","",【多店舗用】記入シート3!AZ151)</f>
        <v/>
      </c>
      <c r="AE151" s="764" t="str">
        <f>IF(【多店舗用】記入シート3!BA151="","",【多店舗用】記入シート3!BA151)</f>
        <v/>
      </c>
      <c r="AF151" s="764" t="str">
        <f>IF(B151="","",T(SUBSTITUTE(SUBSTITUTE(【多店舗用】記入シート3!BB151,"　","")," ",""))&amp;"　"&amp;T(SUBSTITUTE(SUBSTITUTE(【多店舗用】記入シート3!BC151,"　","")," ","")))</f>
        <v/>
      </c>
      <c r="AG151" s="764" t="str">
        <f>IF(B151="","",ASC(SUBSTITUTE(SUBSTITUTE(SUBSTITUTE(SUBSTITUTE(【多店舗用】記入シート3!BD151,"　","")," ",""),"ヴ","ウﾞ"),"・",""))&amp;" "&amp;ASC(SUBSTITUTE(SUBSTITUTE(SUBSTITUTE(SUBSTITUTE(【多店舗用】記入シート3!BE151,"　","")," ",""),"ヴ","ウﾞ"),"・","")))</f>
        <v/>
      </c>
      <c r="AH151" s="764" t="str">
        <f>IF(【多店舗用】記入シート3!BF151="","",【多店舗用】記入シート3!BF151)</f>
        <v/>
      </c>
      <c r="AI151" s="764" t="str">
        <f>IF(【多店舗用】記入シート3!BG151="","",【多店舗用】記入シート3!BG151)</f>
        <v/>
      </c>
      <c r="AJ151" s="764" t="str">
        <f>IF(【多店舗用】記入シート3!BH151="","",【多店舗用】記入シート3!BH151)</f>
        <v/>
      </c>
      <c r="AK151" s="764" t="str">
        <f>IF(【多店舗用】記入シート3!BI151="","",【多店舗用】記入シート3!BI151)</f>
        <v/>
      </c>
      <c r="AL151" s="764" t="str">
        <f>IF(【多店舗用】記入シート3!BJ151="","",【多店舗用】記入シート3!BJ151)</f>
        <v/>
      </c>
      <c r="AM151" s="768" t="str">
        <f>IF(【多店舗用】記入シート3!BK151="","",【多店舗用】記入シート3!BK151)</f>
        <v/>
      </c>
      <c r="AN151" s="768" t="str">
        <f>IF(【多店舗用】記入シート3!BL151="","",【多店舗用】記入シート3!BL151)</f>
        <v/>
      </c>
      <c r="AO151" s="764" t="str">
        <f>IF(【多店舗用】記入シート3!BM151="","",【多店舗用】記入シート3!BM151)</f>
        <v/>
      </c>
      <c r="AP151" s="768" t="str">
        <f>IF(【多店舗用】記入シート3!BN151="","",【多店舗用】記入シート3!BN151)</f>
        <v/>
      </c>
      <c r="AQ151" s="764" t="str">
        <f>IF(【多店舗用】記入シート3!BO151="","",【多店舗用】記入シート3!BO151)</f>
        <v/>
      </c>
      <c r="AR151" s="764" t="str">
        <f>IF(【多店舗用】記入シート3!BP151="","",【多店舗用】記入シート3!BP151)</f>
        <v/>
      </c>
    </row>
    <row r="152" spans="1:44" ht="15" customHeight="1">
      <c r="A152" s="764">
        <v>144</v>
      </c>
      <c r="B152" s="764" t="str">
        <f>IF(【多店舗用】記入シート3!B152="","",DBCS(【多店舗用】記入シート3!B152))</f>
        <v/>
      </c>
      <c r="C152" s="764" t="str">
        <f>IF(【多店舗用】記入シート3!C152="","",DBCS(【多店舗用】記入シート3!C152))</f>
        <v/>
      </c>
      <c r="D152" s="764" t="str">
        <f>IF(【多店舗用】記入シート3!D152="","",ASC(【多店舗用】記入シート3!D152))</f>
        <v/>
      </c>
      <c r="E152" s="765" t="str">
        <f>IF(【多店舗用】記入シート3!E152="","",【多店舗用】記入シート3!E152)</f>
        <v/>
      </c>
      <c r="F152" s="764" t="str">
        <f>IF(【多店舗用】記入シート3!F152="","",【多店舗用】記入シート3!F152)</f>
        <v/>
      </c>
      <c r="G152" s="765" t="str">
        <f>IF(【多店舗用】記入シート3!G152="","",【多店舗用】記入シート3!G152)</f>
        <v/>
      </c>
      <c r="H152" s="764" t="str">
        <f>IF(【多店舗用】記入シート3!H152="","",SUBSTITUTE(SUBSTITUTE(SUBSTITUTE(SUBSTITUTE(SUBSTITUTE(ASC(【多店舗用】記入シート3!H152),"～","-"),"－","-"),"―","-"),"　","")," ",""))</f>
        <v/>
      </c>
      <c r="I152" s="764" t="str">
        <f>IF(B152="","",MID(T(【多店舗用】記入シート3!I152),4,LEN(T(【多店舗用】記入シート3!I152))-3)&amp;"　"&amp;SUBSTITUTE(SUBSTITUTE(SUBSTITUTE(SUBSTITUTE(T(【多店舗用】記入シート3!J152),"　","")," ",""),"―","ー"),"－","‐")&amp;"　"&amp;SUBSTITUTE(SUBSTITUTE(SUBSTITUTE(SUBSTITUTE(T(【多店舗用】記入シート3!K152),"　","")," ",""),"―","ー"),"－","‐")&amp;"　"&amp;SUBSTITUTE(SUBSTITUTE(SUBSTITUTE(SUBSTITUTE(T(【多店舗用】記入シート3!L152),"　","")," ",""),"―","ー"),"－","‐")&amp;IF(【多店舗用】記入シート3!M152="","","　"&amp;SUBSTITUTE(SUBSTITUTE(SUBSTITUTE(SUBSTITUTE(T(【多店舗用】記入シート3!M152),"　","")," ",""),"―","ー"),"－","‐")))</f>
        <v/>
      </c>
      <c r="J152" s="764" t="str">
        <f>IF(B152="","",ASC(【多店舗用】記入シート3!N152)&amp;" "&amp;ASC(SUBSTITUTE(SUBSTITUTE(SUBSTITUTE(SUBSTITUTE(SUBSTITUTE(【多店舗用】記入シート3!O152,"　","")," ",""),"ヴ","ウﾞ"),"・",""),"－","‐"))&amp;" "&amp;ASC(SUBSTITUTE(SUBSTITUTE(SUBSTITUTE(SUBSTITUTE(SUBSTITUTE(【多店舗用】記入シート3!P152,"　","")," ",""),"ヴ","ウﾞ"),"・",""),"－","‐"))&amp;IF(【多店舗用】記入シート3!Q152="",""," "&amp;ASC(SUBSTITUTE(SUBSTITUTE(SUBSTITUTE(SUBSTITUTE(SUBSTITUTE(【多店舗用】記入シート3!Q152,"　","")," ",""),"ヴ","ウﾞ"),"・",""),"－","‐"))))</f>
        <v/>
      </c>
      <c r="K152" s="764" t="str">
        <f>IF(【多店舗用】記入シート3!R152="","",【多店舗用】記入シート3!R152)</f>
        <v/>
      </c>
      <c r="L152" s="764" t="str">
        <f>IF(【多店舗用】記入シート3!S152="","",SUBSTITUTE(SUBSTITUTE(SUBSTITUTE(SUBSTITUTE(SUBSTITUTE(ASC(【多店舗用】記入シート3!S152),"～","-"),"－","-"),"―","-"),"　","")," ",""))</f>
        <v/>
      </c>
      <c r="M152" s="764" t="str">
        <f>IF(【多店舗用】記入シート3!T152="","",ASC(【多店舗用】記入シート3!T152))</f>
        <v/>
      </c>
      <c r="N152" s="764" t="str">
        <f>IF(B152="","",RIGHT("00"&amp;【多店舗用】記入シート3!U152,2)&amp;【多店舗用】記入シート3!V152&amp;RIGHT("00"&amp;【多店舗用】記入シート3!W152,2)&amp;【多店舗用】記入シート3!X152&amp;RIGHT("00"&amp;【多店舗用】記入シート3!Y152,2)&amp;【多店舗用】記入シート3!Z152&amp;RIGHT("00"&amp;【多店舗用】記入シート3!AA152,2))</f>
        <v/>
      </c>
      <c r="O152" s="764" t="str">
        <f>IF(B152="","",IF(【多店舗用】記入シート3!AB152="●",【多店舗用】記入シート3!AB$8,"")&amp;IF(【多店舗用】記入シート3!AC152="●",【多店舗用】記入シート3!AC$8,"")&amp;IF(【多店舗用】記入シート3!AD152="●",【多店舗用】記入シート3!AD$8,"")&amp;IF(【多店舗用】記入シート3!AE152="●",【多店舗用】記入シート3!AE$8,"")&amp;IF(【多店舗用】記入シート3!AF152="●",【多店舗用】記入シート3!AF$8,"")&amp;IF(【多店舗用】記入シート3!AG152="●",【多店舗用】記入シート3!AG$8,"")&amp;IF(【多店舗用】記入シート3!AH152="●",【多店舗用】記入シート3!AH$8,"")&amp;IF(【多店舗用】記入シート3!AI152="●",【多店舗用】記入シート3!AI$8,""))</f>
        <v/>
      </c>
      <c r="P152" s="764" t="str">
        <f>IF(【多店舗用】記入シート3!AJ152="","",【多店舗用】記入シート3!AJ152)</f>
        <v/>
      </c>
      <c r="Q152" s="764" t="str">
        <f>IF(【多店舗用】記入シート3!AK152="","",【多店舗用】記入シート3!AK152)</f>
        <v/>
      </c>
      <c r="R152" s="766" t="str">
        <f>IF(【多店舗用】記入シート3!AL152="","",【多店舗用】記入シート3!AL152)</f>
        <v/>
      </c>
      <c r="S152" s="766" t="str">
        <f>IF(【多店舗用】記入シート3!AM152="","",【多店舗用】記入シート3!AM152)</f>
        <v/>
      </c>
      <c r="T152" s="766" t="str">
        <f>IF(【多店舗用】記入シート3!AN152="","",【多店舗用】記入シート3!AN152)</f>
        <v/>
      </c>
      <c r="U152" s="766" t="str">
        <f>IF(【多店舗用】記入シート3!AO152="","",【多店舗用】記入シート3!AO152)</f>
        <v/>
      </c>
      <c r="V152" s="764" t="str">
        <f>IF(【多店舗用】記入シート3!AP152="","",【多店舗用】記入シート3!AP152)</f>
        <v/>
      </c>
      <c r="W152" s="764" t="str">
        <f>IF(【多店舗用】記入シート3!AQ152="","",【多店舗用】記入シート3!AQ152)</f>
        <v/>
      </c>
      <c r="X152" s="764" t="str">
        <f>IF(【多店舗用】記入シート3!AR152="","",【多店舗用】記入シート3!AR152)</f>
        <v/>
      </c>
      <c r="Y152" s="764" t="str">
        <f>IF(【多店舗用】記入シート3!AS152="","",【多店舗用】記入シート3!AS152)</f>
        <v/>
      </c>
      <c r="Z152" s="767" t="str">
        <f>IF(【多店舗用】記入シート3!AT152="","",【多店舗用】記入シート3!AT152)</f>
        <v/>
      </c>
      <c r="AA152" s="767" t="str">
        <f>IF(【多店舗用】記入シート3!AU152="","",【多店舗用】記入シート3!AU152)</f>
        <v/>
      </c>
      <c r="AB152" s="764" t="str">
        <f>IF(B152="","",T(SUBSTITUTE(SUBSTITUTE(【多店舗用】記入シート3!AV152,"　","")," ",""))&amp;"　"&amp;T(SUBSTITUTE(SUBSTITUTE(【多店舗用】記入シート3!AW152,"　","")," ","")))</f>
        <v/>
      </c>
      <c r="AC152" s="764" t="str">
        <f>IF(B152="","",ASC(SUBSTITUTE(SUBSTITUTE(SUBSTITUTE(SUBSTITUTE(【多店舗用】記入シート3!AX152,"　","")," ",""),"ヴ","ウﾞ"),"・",""))&amp;" "&amp;ASC(SUBSTITUTE(SUBSTITUTE(SUBSTITUTE(SUBSTITUTE(【多店舗用】記入シート3!AY152,"　","")," ",""),"ヴ","ウﾞ"),"・","")))</f>
        <v/>
      </c>
      <c r="AD152" s="764" t="str">
        <f>IF(【多店舗用】記入シート3!AZ152="","",【多店舗用】記入シート3!AZ152)</f>
        <v/>
      </c>
      <c r="AE152" s="764" t="str">
        <f>IF(【多店舗用】記入シート3!BA152="","",【多店舗用】記入シート3!BA152)</f>
        <v/>
      </c>
      <c r="AF152" s="764" t="str">
        <f>IF(B152="","",T(SUBSTITUTE(SUBSTITUTE(【多店舗用】記入シート3!BB152,"　","")," ",""))&amp;"　"&amp;T(SUBSTITUTE(SUBSTITUTE(【多店舗用】記入シート3!BC152,"　","")," ","")))</f>
        <v/>
      </c>
      <c r="AG152" s="764" t="str">
        <f>IF(B152="","",ASC(SUBSTITUTE(SUBSTITUTE(SUBSTITUTE(SUBSTITUTE(【多店舗用】記入シート3!BD152,"　","")," ",""),"ヴ","ウﾞ"),"・",""))&amp;" "&amp;ASC(SUBSTITUTE(SUBSTITUTE(SUBSTITUTE(SUBSTITUTE(【多店舗用】記入シート3!BE152,"　","")," ",""),"ヴ","ウﾞ"),"・","")))</f>
        <v/>
      </c>
      <c r="AH152" s="764" t="str">
        <f>IF(【多店舗用】記入シート3!BF152="","",【多店舗用】記入シート3!BF152)</f>
        <v/>
      </c>
      <c r="AI152" s="764" t="str">
        <f>IF(【多店舗用】記入シート3!BG152="","",【多店舗用】記入シート3!BG152)</f>
        <v/>
      </c>
      <c r="AJ152" s="764" t="str">
        <f>IF(【多店舗用】記入シート3!BH152="","",【多店舗用】記入シート3!BH152)</f>
        <v/>
      </c>
      <c r="AK152" s="764" t="str">
        <f>IF(【多店舗用】記入シート3!BI152="","",【多店舗用】記入シート3!BI152)</f>
        <v/>
      </c>
      <c r="AL152" s="764" t="str">
        <f>IF(【多店舗用】記入シート3!BJ152="","",【多店舗用】記入シート3!BJ152)</f>
        <v/>
      </c>
      <c r="AM152" s="768" t="str">
        <f>IF(【多店舗用】記入シート3!BK152="","",【多店舗用】記入シート3!BK152)</f>
        <v/>
      </c>
      <c r="AN152" s="768" t="str">
        <f>IF(【多店舗用】記入シート3!BL152="","",【多店舗用】記入シート3!BL152)</f>
        <v/>
      </c>
      <c r="AO152" s="764" t="str">
        <f>IF(【多店舗用】記入シート3!BM152="","",【多店舗用】記入シート3!BM152)</f>
        <v/>
      </c>
      <c r="AP152" s="768" t="str">
        <f>IF(【多店舗用】記入シート3!BN152="","",【多店舗用】記入シート3!BN152)</f>
        <v/>
      </c>
      <c r="AQ152" s="764" t="str">
        <f>IF(【多店舗用】記入シート3!BO152="","",【多店舗用】記入シート3!BO152)</f>
        <v/>
      </c>
      <c r="AR152" s="764" t="str">
        <f>IF(【多店舗用】記入シート3!BP152="","",【多店舗用】記入シート3!BP152)</f>
        <v/>
      </c>
    </row>
    <row r="153" spans="1:44" ht="15" customHeight="1">
      <c r="A153" s="764">
        <v>145</v>
      </c>
      <c r="B153" s="764" t="str">
        <f>IF(【多店舗用】記入シート3!B153="","",DBCS(【多店舗用】記入シート3!B153))</f>
        <v/>
      </c>
      <c r="C153" s="764" t="str">
        <f>IF(【多店舗用】記入シート3!C153="","",DBCS(【多店舗用】記入シート3!C153))</f>
        <v/>
      </c>
      <c r="D153" s="764" t="str">
        <f>IF(【多店舗用】記入シート3!D153="","",ASC(【多店舗用】記入シート3!D153))</f>
        <v/>
      </c>
      <c r="E153" s="765" t="str">
        <f>IF(【多店舗用】記入シート3!E153="","",【多店舗用】記入シート3!E153)</f>
        <v/>
      </c>
      <c r="F153" s="764" t="str">
        <f>IF(【多店舗用】記入シート3!F153="","",【多店舗用】記入シート3!F153)</f>
        <v/>
      </c>
      <c r="G153" s="765" t="str">
        <f>IF(【多店舗用】記入シート3!G153="","",【多店舗用】記入シート3!G153)</f>
        <v/>
      </c>
      <c r="H153" s="764" t="str">
        <f>IF(【多店舗用】記入シート3!H153="","",SUBSTITUTE(SUBSTITUTE(SUBSTITUTE(SUBSTITUTE(SUBSTITUTE(ASC(【多店舗用】記入シート3!H153),"～","-"),"－","-"),"―","-"),"　","")," ",""))</f>
        <v/>
      </c>
      <c r="I153" s="764" t="str">
        <f>IF(B153="","",MID(T(【多店舗用】記入シート3!I153),4,LEN(T(【多店舗用】記入シート3!I153))-3)&amp;"　"&amp;SUBSTITUTE(SUBSTITUTE(SUBSTITUTE(SUBSTITUTE(T(【多店舗用】記入シート3!J153),"　","")," ",""),"―","ー"),"－","‐")&amp;"　"&amp;SUBSTITUTE(SUBSTITUTE(SUBSTITUTE(SUBSTITUTE(T(【多店舗用】記入シート3!K153),"　","")," ",""),"―","ー"),"－","‐")&amp;"　"&amp;SUBSTITUTE(SUBSTITUTE(SUBSTITUTE(SUBSTITUTE(T(【多店舗用】記入シート3!L153),"　","")," ",""),"―","ー"),"－","‐")&amp;IF(【多店舗用】記入シート3!M153="","","　"&amp;SUBSTITUTE(SUBSTITUTE(SUBSTITUTE(SUBSTITUTE(T(【多店舗用】記入シート3!M153),"　","")," ",""),"―","ー"),"－","‐")))</f>
        <v/>
      </c>
      <c r="J153" s="764" t="str">
        <f>IF(B153="","",ASC(【多店舗用】記入シート3!N153)&amp;" "&amp;ASC(SUBSTITUTE(SUBSTITUTE(SUBSTITUTE(SUBSTITUTE(SUBSTITUTE(【多店舗用】記入シート3!O153,"　","")," ",""),"ヴ","ウﾞ"),"・",""),"－","‐"))&amp;" "&amp;ASC(SUBSTITUTE(SUBSTITUTE(SUBSTITUTE(SUBSTITUTE(SUBSTITUTE(【多店舗用】記入シート3!P153,"　","")," ",""),"ヴ","ウﾞ"),"・",""),"－","‐"))&amp;IF(【多店舗用】記入シート3!Q153="",""," "&amp;ASC(SUBSTITUTE(SUBSTITUTE(SUBSTITUTE(SUBSTITUTE(SUBSTITUTE(【多店舗用】記入シート3!Q153,"　","")," ",""),"ヴ","ウﾞ"),"・",""),"－","‐"))))</f>
        <v/>
      </c>
      <c r="K153" s="764" t="str">
        <f>IF(【多店舗用】記入シート3!R153="","",【多店舗用】記入シート3!R153)</f>
        <v/>
      </c>
      <c r="L153" s="764" t="str">
        <f>IF(【多店舗用】記入シート3!S153="","",SUBSTITUTE(SUBSTITUTE(SUBSTITUTE(SUBSTITUTE(SUBSTITUTE(ASC(【多店舗用】記入シート3!S153),"～","-"),"－","-"),"―","-"),"　","")," ",""))</f>
        <v/>
      </c>
      <c r="M153" s="764" t="str">
        <f>IF(【多店舗用】記入シート3!T153="","",ASC(【多店舗用】記入シート3!T153))</f>
        <v/>
      </c>
      <c r="N153" s="764" t="str">
        <f>IF(B153="","",RIGHT("00"&amp;【多店舗用】記入シート3!U153,2)&amp;【多店舗用】記入シート3!V153&amp;RIGHT("00"&amp;【多店舗用】記入シート3!W153,2)&amp;【多店舗用】記入シート3!X153&amp;RIGHT("00"&amp;【多店舗用】記入シート3!Y153,2)&amp;【多店舗用】記入シート3!Z153&amp;RIGHT("00"&amp;【多店舗用】記入シート3!AA153,2))</f>
        <v/>
      </c>
      <c r="O153" s="764" t="str">
        <f>IF(B153="","",IF(【多店舗用】記入シート3!AB153="●",【多店舗用】記入シート3!AB$8,"")&amp;IF(【多店舗用】記入シート3!AC153="●",【多店舗用】記入シート3!AC$8,"")&amp;IF(【多店舗用】記入シート3!AD153="●",【多店舗用】記入シート3!AD$8,"")&amp;IF(【多店舗用】記入シート3!AE153="●",【多店舗用】記入シート3!AE$8,"")&amp;IF(【多店舗用】記入シート3!AF153="●",【多店舗用】記入シート3!AF$8,"")&amp;IF(【多店舗用】記入シート3!AG153="●",【多店舗用】記入シート3!AG$8,"")&amp;IF(【多店舗用】記入シート3!AH153="●",【多店舗用】記入シート3!AH$8,"")&amp;IF(【多店舗用】記入シート3!AI153="●",【多店舗用】記入シート3!AI$8,""))</f>
        <v/>
      </c>
      <c r="P153" s="764" t="str">
        <f>IF(【多店舗用】記入シート3!AJ153="","",【多店舗用】記入シート3!AJ153)</f>
        <v/>
      </c>
      <c r="Q153" s="764" t="str">
        <f>IF(【多店舗用】記入シート3!AK153="","",【多店舗用】記入シート3!AK153)</f>
        <v/>
      </c>
      <c r="R153" s="766" t="str">
        <f>IF(【多店舗用】記入シート3!AL153="","",【多店舗用】記入シート3!AL153)</f>
        <v/>
      </c>
      <c r="S153" s="766" t="str">
        <f>IF(【多店舗用】記入シート3!AM153="","",【多店舗用】記入シート3!AM153)</f>
        <v/>
      </c>
      <c r="T153" s="766" t="str">
        <f>IF(【多店舗用】記入シート3!AN153="","",【多店舗用】記入シート3!AN153)</f>
        <v/>
      </c>
      <c r="U153" s="766" t="str">
        <f>IF(【多店舗用】記入シート3!AO153="","",【多店舗用】記入シート3!AO153)</f>
        <v/>
      </c>
      <c r="V153" s="764" t="str">
        <f>IF(【多店舗用】記入シート3!AP153="","",【多店舗用】記入シート3!AP153)</f>
        <v/>
      </c>
      <c r="W153" s="764" t="str">
        <f>IF(【多店舗用】記入シート3!AQ153="","",【多店舗用】記入シート3!AQ153)</f>
        <v/>
      </c>
      <c r="X153" s="764" t="str">
        <f>IF(【多店舗用】記入シート3!AR153="","",【多店舗用】記入シート3!AR153)</f>
        <v/>
      </c>
      <c r="Y153" s="764" t="str">
        <f>IF(【多店舗用】記入シート3!AS153="","",【多店舗用】記入シート3!AS153)</f>
        <v/>
      </c>
      <c r="Z153" s="767" t="str">
        <f>IF(【多店舗用】記入シート3!AT153="","",【多店舗用】記入シート3!AT153)</f>
        <v/>
      </c>
      <c r="AA153" s="767" t="str">
        <f>IF(【多店舗用】記入シート3!AU153="","",【多店舗用】記入シート3!AU153)</f>
        <v/>
      </c>
      <c r="AB153" s="764" t="str">
        <f>IF(B153="","",T(SUBSTITUTE(SUBSTITUTE(【多店舗用】記入シート3!AV153,"　","")," ",""))&amp;"　"&amp;T(SUBSTITUTE(SUBSTITUTE(【多店舗用】記入シート3!AW153,"　","")," ","")))</f>
        <v/>
      </c>
      <c r="AC153" s="764" t="str">
        <f>IF(B153="","",ASC(SUBSTITUTE(SUBSTITUTE(SUBSTITUTE(SUBSTITUTE(【多店舗用】記入シート3!AX153,"　","")," ",""),"ヴ","ウﾞ"),"・",""))&amp;" "&amp;ASC(SUBSTITUTE(SUBSTITUTE(SUBSTITUTE(SUBSTITUTE(【多店舗用】記入シート3!AY153,"　","")," ",""),"ヴ","ウﾞ"),"・","")))</f>
        <v/>
      </c>
      <c r="AD153" s="764" t="str">
        <f>IF(【多店舗用】記入シート3!AZ153="","",【多店舗用】記入シート3!AZ153)</f>
        <v/>
      </c>
      <c r="AE153" s="764" t="str">
        <f>IF(【多店舗用】記入シート3!BA153="","",【多店舗用】記入シート3!BA153)</f>
        <v/>
      </c>
      <c r="AF153" s="764" t="str">
        <f>IF(B153="","",T(SUBSTITUTE(SUBSTITUTE(【多店舗用】記入シート3!BB153,"　","")," ",""))&amp;"　"&amp;T(SUBSTITUTE(SUBSTITUTE(【多店舗用】記入シート3!BC153,"　","")," ","")))</f>
        <v/>
      </c>
      <c r="AG153" s="764" t="str">
        <f>IF(B153="","",ASC(SUBSTITUTE(SUBSTITUTE(SUBSTITUTE(SUBSTITUTE(【多店舗用】記入シート3!BD153,"　","")," ",""),"ヴ","ウﾞ"),"・",""))&amp;" "&amp;ASC(SUBSTITUTE(SUBSTITUTE(SUBSTITUTE(SUBSTITUTE(【多店舗用】記入シート3!BE153,"　","")," ",""),"ヴ","ウﾞ"),"・","")))</f>
        <v/>
      </c>
      <c r="AH153" s="764" t="str">
        <f>IF(【多店舗用】記入シート3!BF153="","",【多店舗用】記入シート3!BF153)</f>
        <v/>
      </c>
      <c r="AI153" s="764" t="str">
        <f>IF(【多店舗用】記入シート3!BG153="","",【多店舗用】記入シート3!BG153)</f>
        <v/>
      </c>
      <c r="AJ153" s="764" t="str">
        <f>IF(【多店舗用】記入シート3!BH153="","",【多店舗用】記入シート3!BH153)</f>
        <v/>
      </c>
      <c r="AK153" s="764" t="str">
        <f>IF(【多店舗用】記入シート3!BI153="","",【多店舗用】記入シート3!BI153)</f>
        <v/>
      </c>
      <c r="AL153" s="764" t="str">
        <f>IF(【多店舗用】記入シート3!BJ153="","",【多店舗用】記入シート3!BJ153)</f>
        <v/>
      </c>
      <c r="AM153" s="768" t="str">
        <f>IF(【多店舗用】記入シート3!BK153="","",【多店舗用】記入シート3!BK153)</f>
        <v/>
      </c>
      <c r="AN153" s="768" t="str">
        <f>IF(【多店舗用】記入シート3!BL153="","",【多店舗用】記入シート3!BL153)</f>
        <v/>
      </c>
      <c r="AO153" s="764" t="str">
        <f>IF(【多店舗用】記入シート3!BM153="","",【多店舗用】記入シート3!BM153)</f>
        <v/>
      </c>
      <c r="AP153" s="768" t="str">
        <f>IF(【多店舗用】記入シート3!BN153="","",【多店舗用】記入シート3!BN153)</f>
        <v/>
      </c>
      <c r="AQ153" s="764" t="str">
        <f>IF(【多店舗用】記入シート3!BO153="","",【多店舗用】記入シート3!BO153)</f>
        <v/>
      </c>
      <c r="AR153" s="764" t="str">
        <f>IF(【多店舗用】記入シート3!BP153="","",【多店舗用】記入シート3!BP153)</f>
        <v/>
      </c>
    </row>
    <row r="154" spans="1:44" ht="15" customHeight="1">
      <c r="A154" s="764">
        <v>146</v>
      </c>
      <c r="B154" s="764" t="str">
        <f>IF(【多店舗用】記入シート3!B154="","",DBCS(【多店舗用】記入シート3!B154))</f>
        <v/>
      </c>
      <c r="C154" s="764" t="str">
        <f>IF(【多店舗用】記入シート3!C154="","",DBCS(【多店舗用】記入シート3!C154))</f>
        <v/>
      </c>
      <c r="D154" s="764" t="str">
        <f>IF(【多店舗用】記入シート3!D154="","",ASC(【多店舗用】記入シート3!D154))</f>
        <v/>
      </c>
      <c r="E154" s="765" t="str">
        <f>IF(【多店舗用】記入シート3!E154="","",【多店舗用】記入シート3!E154)</f>
        <v/>
      </c>
      <c r="F154" s="764" t="str">
        <f>IF(【多店舗用】記入シート3!F154="","",【多店舗用】記入シート3!F154)</f>
        <v/>
      </c>
      <c r="G154" s="765" t="str">
        <f>IF(【多店舗用】記入シート3!G154="","",【多店舗用】記入シート3!G154)</f>
        <v/>
      </c>
      <c r="H154" s="764" t="str">
        <f>IF(【多店舗用】記入シート3!H154="","",SUBSTITUTE(SUBSTITUTE(SUBSTITUTE(SUBSTITUTE(SUBSTITUTE(ASC(【多店舗用】記入シート3!H154),"～","-"),"－","-"),"―","-"),"　","")," ",""))</f>
        <v/>
      </c>
      <c r="I154" s="764" t="str">
        <f>IF(B154="","",MID(T(【多店舗用】記入シート3!I154),4,LEN(T(【多店舗用】記入シート3!I154))-3)&amp;"　"&amp;SUBSTITUTE(SUBSTITUTE(SUBSTITUTE(SUBSTITUTE(T(【多店舗用】記入シート3!J154),"　","")," ",""),"―","ー"),"－","‐")&amp;"　"&amp;SUBSTITUTE(SUBSTITUTE(SUBSTITUTE(SUBSTITUTE(T(【多店舗用】記入シート3!K154),"　","")," ",""),"―","ー"),"－","‐")&amp;"　"&amp;SUBSTITUTE(SUBSTITUTE(SUBSTITUTE(SUBSTITUTE(T(【多店舗用】記入シート3!L154),"　","")," ",""),"―","ー"),"－","‐")&amp;IF(【多店舗用】記入シート3!M154="","","　"&amp;SUBSTITUTE(SUBSTITUTE(SUBSTITUTE(SUBSTITUTE(T(【多店舗用】記入シート3!M154),"　","")," ",""),"―","ー"),"－","‐")))</f>
        <v/>
      </c>
      <c r="J154" s="764" t="str">
        <f>IF(B154="","",ASC(【多店舗用】記入シート3!N154)&amp;" "&amp;ASC(SUBSTITUTE(SUBSTITUTE(SUBSTITUTE(SUBSTITUTE(SUBSTITUTE(【多店舗用】記入シート3!O154,"　","")," ",""),"ヴ","ウﾞ"),"・",""),"－","‐"))&amp;" "&amp;ASC(SUBSTITUTE(SUBSTITUTE(SUBSTITUTE(SUBSTITUTE(SUBSTITUTE(【多店舗用】記入シート3!P154,"　","")," ",""),"ヴ","ウﾞ"),"・",""),"－","‐"))&amp;IF(【多店舗用】記入シート3!Q154="",""," "&amp;ASC(SUBSTITUTE(SUBSTITUTE(SUBSTITUTE(SUBSTITUTE(SUBSTITUTE(【多店舗用】記入シート3!Q154,"　","")," ",""),"ヴ","ウﾞ"),"・",""),"－","‐"))))</f>
        <v/>
      </c>
      <c r="K154" s="764" t="str">
        <f>IF(【多店舗用】記入シート3!R154="","",【多店舗用】記入シート3!R154)</f>
        <v/>
      </c>
      <c r="L154" s="764" t="str">
        <f>IF(【多店舗用】記入シート3!S154="","",SUBSTITUTE(SUBSTITUTE(SUBSTITUTE(SUBSTITUTE(SUBSTITUTE(ASC(【多店舗用】記入シート3!S154),"～","-"),"－","-"),"―","-"),"　","")," ",""))</f>
        <v/>
      </c>
      <c r="M154" s="764" t="str">
        <f>IF(【多店舗用】記入シート3!T154="","",ASC(【多店舗用】記入シート3!T154))</f>
        <v/>
      </c>
      <c r="N154" s="764" t="str">
        <f>IF(B154="","",RIGHT("00"&amp;【多店舗用】記入シート3!U154,2)&amp;【多店舗用】記入シート3!V154&amp;RIGHT("00"&amp;【多店舗用】記入シート3!W154,2)&amp;【多店舗用】記入シート3!X154&amp;RIGHT("00"&amp;【多店舗用】記入シート3!Y154,2)&amp;【多店舗用】記入シート3!Z154&amp;RIGHT("00"&amp;【多店舗用】記入シート3!AA154,2))</f>
        <v/>
      </c>
      <c r="O154" s="764" t="str">
        <f>IF(B154="","",IF(【多店舗用】記入シート3!AB154="●",【多店舗用】記入シート3!AB$8,"")&amp;IF(【多店舗用】記入シート3!AC154="●",【多店舗用】記入シート3!AC$8,"")&amp;IF(【多店舗用】記入シート3!AD154="●",【多店舗用】記入シート3!AD$8,"")&amp;IF(【多店舗用】記入シート3!AE154="●",【多店舗用】記入シート3!AE$8,"")&amp;IF(【多店舗用】記入シート3!AF154="●",【多店舗用】記入シート3!AF$8,"")&amp;IF(【多店舗用】記入シート3!AG154="●",【多店舗用】記入シート3!AG$8,"")&amp;IF(【多店舗用】記入シート3!AH154="●",【多店舗用】記入シート3!AH$8,"")&amp;IF(【多店舗用】記入シート3!AI154="●",【多店舗用】記入シート3!AI$8,""))</f>
        <v/>
      </c>
      <c r="P154" s="764" t="str">
        <f>IF(【多店舗用】記入シート3!AJ154="","",【多店舗用】記入シート3!AJ154)</f>
        <v/>
      </c>
      <c r="Q154" s="764" t="str">
        <f>IF(【多店舗用】記入シート3!AK154="","",【多店舗用】記入シート3!AK154)</f>
        <v/>
      </c>
      <c r="R154" s="766" t="str">
        <f>IF(【多店舗用】記入シート3!AL154="","",【多店舗用】記入シート3!AL154)</f>
        <v/>
      </c>
      <c r="S154" s="766" t="str">
        <f>IF(【多店舗用】記入シート3!AM154="","",【多店舗用】記入シート3!AM154)</f>
        <v/>
      </c>
      <c r="T154" s="766" t="str">
        <f>IF(【多店舗用】記入シート3!AN154="","",【多店舗用】記入シート3!AN154)</f>
        <v/>
      </c>
      <c r="U154" s="766" t="str">
        <f>IF(【多店舗用】記入シート3!AO154="","",【多店舗用】記入シート3!AO154)</f>
        <v/>
      </c>
      <c r="V154" s="764" t="str">
        <f>IF(【多店舗用】記入シート3!AP154="","",【多店舗用】記入シート3!AP154)</f>
        <v/>
      </c>
      <c r="W154" s="764" t="str">
        <f>IF(【多店舗用】記入シート3!AQ154="","",【多店舗用】記入シート3!AQ154)</f>
        <v/>
      </c>
      <c r="X154" s="764" t="str">
        <f>IF(【多店舗用】記入シート3!AR154="","",【多店舗用】記入シート3!AR154)</f>
        <v/>
      </c>
      <c r="Y154" s="764" t="str">
        <f>IF(【多店舗用】記入シート3!AS154="","",【多店舗用】記入シート3!AS154)</f>
        <v/>
      </c>
      <c r="Z154" s="767" t="str">
        <f>IF(【多店舗用】記入シート3!AT154="","",【多店舗用】記入シート3!AT154)</f>
        <v/>
      </c>
      <c r="AA154" s="767" t="str">
        <f>IF(【多店舗用】記入シート3!AU154="","",【多店舗用】記入シート3!AU154)</f>
        <v/>
      </c>
      <c r="AB154" s="764" t="str">
        <f>IF(B154="","",T(SUBSTITUTE(SUBSTITUTE(【多店舗用】記入シート3!AV154,"　","")," ",""))&amp;"　"&amp;T(SUBSTITUTE(SUBSTITUTE(【多店舗用】記入シート3!AW154,"　","")," ","")))</f>
        <v/>
      </c>
      <c r="AC154" s="764" t="str">
        <f>IF(B154="","",ASC(SUBSTITUTE(SUBSTITUTE(SUBSTITUTE(SUBSTITUTE(【多店舗用】記入シート3!AX154,"　","")," ",""),"ヴ","ウﾞ"),"・",""))&amp;" "&amp;ASC(SUBSTITUTE(SUBSTITUTE(SUBSTITUTE(SUBSTITUTE(【多店舗用】記入シート3!AY154,"　","")," ",""),"ヴ","ウﾞ"),"・","")))</f>
        <v/>
      </c>
      <c r="AD154" s="764" t="str">
        <f>IF(【多店舗用】記入シート3!AZ154="","",【多店舗用】記入シート3!AZ154)</f>
        <v/>
      </c>
      <c r="AE154" s="764" t="str">
        <f>IF(【多店舗用】記入シート3!BA154="","",【多店舗用】記入シート3!BA154)</f>
        <v/>
      </c>
      <c r="AF154" s="764" t="str">
        <f>IF(B154="","",T(SUBSTITUTE(SUBSTITUTE(【多店舗用】記入シート3!BB154,"　","")," ",""))&amp;"　"&amp;T(SUBSTITUTE(SUBSTITUTE(【多店舗用】記入シート3!BC154,"　","")," ","")))</f>
        <v/>
      </c>
      <c r="AG154" s="764" t="str">
        <f>IF(B154="","",ASC(SUBSTITUTE(SUBSTITUTE(SUBSTITUTE(SUBSTITUTE(【多店舗用】記入シート3!BD154,"　","")," ",""),"ヴ","ウﾞ"),"・",""))&amp;" "&amp;ASC(SUBSTITUTE(SUBSTITUTE(SUBSTITUTE(SUBSTITUTE(【多店舗用】記入シート3!BE154,"　","")," ",""),"ヴ","ウﾞ"),"・","")))</f>
        <v/>
      </c>
      <c r="AH154" s="764" t="str">
        <f>IF(【多店舗用】記入シート3!BF154="","",【多店舗用】記入シート3!BF154)</f>
        <v/>
      </c>
      <c r="AI154" s="764" t="str">
        <f>IF(【多店舗用】記入シート3!BG154="","",【多店舗用】記入シート3!BG154)</f>
        <v/>
      </c>
      <c r="AJ154" s="764" t="str">
        <f>IF(【多店舗用】記入シート3!BH154="","",【多店舗用】記入シート3!BH154)</f>
        <v/>
      </c>
      <c r="AK154" s="764" t="str">
        <f>IF(【多店舗用】記入シート3!BI154="","",【多店舗用】記入シート3!BI154)</f>
        <v/>
      </c>
      <c r="AL154" s="764" t="str">
        <f>IF(【多店舗用】記入シート3!BJ154="","",【多店舗用】記入シート3!BJ154)</f>
        <v/>
      </c>
      <c r="AM154" s="768" t="str">
        <f>IF(【多店舗用】記入シート3!BK154="","",【多店舗用】記入シート3!BK154)</f>
        <v/>
      </c>
      <c r="AN154" s="768" t="str">
        <f>IF(【多店舗用】記入シート3!BL154="","",【多店舗用】記入シート3!BL154)</f>
        <v/>
      </c>
      <c r="AO154" s="764" t="str">
        <f>IF(【多店舗用】記入シート3!BM154="","",【多店舗用】記入シート3!BM154)</f>
        <v/>
      </c>
      <c r="AP154" s="768" t="str">
        <f>IF(【多店舗用】記入シート3!BN154="","",【多店舗用】記入シート3!BN154)</f>
        <v/>
      </c>
      <c r="AQ154" s="764" t="str">
        <f>IF(【多店舗用】記入シート3!BO154="","",【多店舗用】記入シート3!BO154)</f>
        <v/>
      </c>
      <c r="AR154" s="764" t="str">
        <f>IF(【多店舗用】記入シート3!BP154="","",【多店舗用】記入シート3!BP154)</f>
        <v/>
      </c>
    </row>
    <row r="155" spans="1:44" ht="15" customHeight="1">
      <c r="A155" s="764">
        <v>147</v>
      </c>
      <c r="B155" s="764" t="str">
        <f>IF(【多店舗用】記入シート3!B155="","",DBCS(【多店舗用】記入シート3!B155))</f>
        <v/>
      </c>
      <c r="C155" s="764" t="str">
        <f>IF(【多店舗用】記入シート3!C155="","",DBCS(【多店舗用】記入シート3!C155))</f>
        <v/>
      </c>
      <c r="D155" s="764" t="str">
        <f>IF(【多店舗用】記入シート3!D155="","",ASC(【多店舗用】記入シート3!D155))</f>
        <v/>
      </c>
      <c r="E155" s="765" t="str">
        <f>IF(【多店舗用】記入シート3!E155="","",【多店舗用】記入シート3!E155)</f>
        <v/>
      </c>
      <c r="F155" s="764" t="str">
        <f>IF(【多店舗用】記入シート3!F155="","",【多店舗用】記入シート3!F155)</f>
        <v/>
      </c>
      <c r="G155" s="765" t="str">
        <f>IF(【多店舗用】記入シート3!G155="","",【多店舗用】記入シート3!G155)</f>
        <v/>
      </c>
      <c r="H155" s="764" t="str">
        <f>IF(【多店舗用】記入シート3!H155="","",SUBSTITUTE(SUBSTITUTE(SUBSTITUTE(SUBSTITUTE(SUBSTITUTE(ASC(【多店舗用】記入シート3!H155),"～","-"),"－","-"),"―","-"),"　","")," ",""))</f>
        <v/>
      </c>
      <c r="I155" s="764" t="str">
        <f>IF(B155="","",MID(T(【多店舗用】記入シート3!I155),4,LEN(T(【多店舗用】記入シート3!I155))-3)&amp;"　"&amp;SUBSTITUTE(SUBSTITUTE(SUBSTITUTE(SUBSTITUTE(T(【多店舗用】記入シート3!J155),"　","")," ",""),"―","ー"),"－","‐")&amp;"　"&amp;SUBSTITUTE(SUBSTITUTE(SUBSTITUTE(SUBSTITUTE(T(【多店舗用】記入シート3!K155),"　","")," ",""),"―","ー"),"－","‐")&amp;"　"&amp;SUBSTITUTE(SUBSTITUTE(SUBSTITUTE(SUBSTITUTE(T(【多店舗用】記入シート3!L155),"　","")," ",""),"―","ー"),"－","‐")&amp;IF(【多店舗用】記入シート3!M155="","","　"&amp;SUBSTITUTE(SUBSTITUTE(SUBSTITUTE(SUBSTITUTE(T(【多店舗用】記入シート3!M155),"　","")," ",""),"―","ー"),"－","‐")))</f>
        <v/>
      </c>
      <c r="J155" s="764" t="str">
        <f>IF(B155="","",ASC(【多店舗用】記入シート3!N155)&amp;" "&amp;ASC(SUBSTITUTE(SUBSTITUTE(SUBSTITUTE(SUBSTITUTE(SUBSTITUTE(【多店舗用】記入シート3!O155,"　","")," ",""),"ヴ","ウﾞ"),"・",""),"－","‐"))&amp;" "&amp;ASC(SUBSTITUTE(SUBSTITUTE(SUBSTITUTE(SUBSTITUTE(SUBSTITUTE(【多店舗用】記入シート3!P155,"　","")," ",""),"ヴ","ウﾞ"),"・",""),"－","‐"))&amp;IF(【多店舗用】記入シート3!Q155="",""," "&amp;ASC(SUBSTITUTE(SUBSTITUTE(SUBSTITUTE(SUBSTITUTE(SUBSTITUTE(【多店舗用】記入シート3!Q155,"　","")," ",""),"ヴ","ウﾞ"),"・",""),"－","‐"))))</f>
        <v/>
      </c>
      <c r="K155" s="764" t="str">
        <f>IF(【多店舗用】記入シート3!R155="","",【多店舗用】記入シート3!R155)</f>
        <v/>
      </c>
      <c r="L155" s="764" t="str">
        <f>IF(【多店舗用】記入シート3!S155="","",SUBSTITUTE(SUBSTITUTE(SUBSTITUTE(SUBSTITUTE(SUBSTITUTE(ASC(【多店舗用】記入シート3!S155),"～","-"),"－","-"),"―","-"),"　","")," ",""))</f>
        <v/>
      </c>
      <c r="M155" s="764" t="str">
        <f>IF(【多店舗用】記入シート3!T155="","",ASC(【多店舗用】記入シート3!T155))</f>
        <v/>
      </c>
      <c r="N155" s="764" t="str">
        <f>IF(B155="","",RIGHT("00"&amp;【多店舗用】記入シート3!U155,2)&amp;【多店舗用】記入シート3!V155&amp;RIGHT("00"&amp;【多店舗用】記入シート3!W155,2)&amp;【多店舗用】記入シート3!X155&amp;RIGHT("00"&amp;【多店舗用】記入シート3!Y155,2)&amp;【多店舗用】記入シート3!Z155&amp;RIGHT("00"&amp;【多店舗用】記入シート3!AA155,2))</f>
        <v/>
      </c>
      <c r="O155" s="764" t="str">
        <f>IF(B155="","",IF(【多店舗用】記入シート3!AB155="●",【多店舗用】記入シート3!AB$8,"")&amp;IF(【多店舗用】記入シート3!AC155="●",【多店舗用】記入シート3!AC$8,"")&amp;IF(【多店舗用】記入シート3!AD155="●",【多店舗用】記入シート3!AD$8,"")&amp;IF(【多店舗用】記入シート3!AE155="●",【多店舗用】記入シート3!AE$8,"")&amp;IF(【多店舗用】記入シート3!AF155="●",【多店舗用】記入シート3!AF$8,"")&amp;IF(【多店舗用】記入シート3!AG155="●",【多店舗用】記入シート3!AG$8,"")&amp;IF(【多店舗用】記入シート3!AH155="●",【多店舗用】記入シート3!AH$8,"")&amp;IF(【多店舗用】記入シート3!AI155="●",【多店舗用】記入シート3!AI$8,""))</f>
        <v/>
      </c>
      <c r="P155" s="764" t="str">
        <f>IF(【多店舗用】記入シート3!AJ155="","",【多店舗用】記入シート3!AJ155)</f>
        <v/>
      </c>
      <c r="Q155" s="764" t="str">
        <f>IF(【多店舗用】記入シート3!AK155="","",【多店舗用】記入シート3!AK155)</f>
        <v/>
      </c>
      <c r="R155" s="766" t="str">
        <f>IF(【多店舗用】記入シート3!AL155="","",【多店舗用】記入シート3!AL155)</f>
        <v/>
      </c>
      <c r="S155" s="766" t="str">
        <f>IF(【多店舗用】記入シート3!AM155="","",【多店舗用】記入シート3!AM155)</f>
        <v/>
      </c>
      <c r="T155" s="766" t="str">
        <f>IF(【多店舗用】記入シート3!AN155="","",【多店舗用】記入シート3!AN155)</f>
        <v/>
      </c>
      <c r="U155" s="766" t="str">
        <f>IF(【多店舗用】記入シート3!AO155="","",【多店舗用】記入シート3!AO155)</f>
        <v/>
      </c>
      <c r="V155" s="764" t="str">
        <f>IF(【多店舗用】記入シート3!AP155="","",【多店舗用】記入シート3!AP155)</f>
        <v/>
      </c>
      <c r="W155" s="764" t="str">
        <f>IF(【多店舗用】記入シート3!AQ155="","",【多店舗用】記入シート3!AQ155)</f>
        <v/>
      </c>
      <c r="X155" s="764" t="str">
        <f>IF(【多店舗用】記入シート3!AR155="","",【多店舗用】記入シート3!AR155)</f>
        <v/>
      </c>
      <c r="Y155" s="764" t="str">
        <f>IF(【多店舗用】記入シート3!AS155="","",【多店舗用】記入シート3!AS155)</f>
        <v/>
      </c>
      <c r="Z155" s="767" t="str">
        <f>IF(【多店舗用】記入シート3!AT155="","",【多店舗用】記入シート3!AT155)</f>
        <v/>
      </c>
      <c r="AA155" s="767" t="str">
        <f>IF(【多店舗用】記入シート3!AU155="","",【多店舗用】記入シート3!AU155)</f>
        <v/>
      </c>
      <c r="AB155" s="764" t="str">
        <f>IF(B155="","",T(SUBSTITUTE(SUBSTITUTE(【多店舗用】記入シート3!AV155,"　","")," ",""))&amp;"　"&amp;T(SUBSTITUTE(SUBSTITUTE(【多店舗用】記入シート3!AW155,"　","")," ","")))</f>
        <v/>
      </c>
      <c r="AC155" s="764" t="str">
        <f>IF(B155="","",ASC(SUBSTITUTE(SUBSTITUTE(SUBSTITUTE(SUBSTITUTE(【多店舗用】記入シート3!AX155,"　","")," ",""),"ヴ","ウﾞ"),"・",""))&amp;" "&amp;ASC(SUBSTITUTE(SUBSTITUTE(SUBSTITUTE(SUBSTITUTE(【多店舗用】記入シート3!AY155,"　","")," ",""),"ヴ","ウﾞ"),"・","")))</f>
        <v/>
      </c>
      <c r="AD155" s="764" t="str">
        <f>IF(【多店舗用】記入シート3!AZ155="","",【多店舗用】記入シート3!AZ155)</f>
        <v/>
      </c>
      <c r="AE155" s="764" t="str">
        <f>IF(【多店舗用】記入シート3!BA155="","",【多店舗用】記入シート3!BA155)</f>
        <v/>
      </c>
      <c r="AF155" s="764" t="str">
        <f>IF(B155="","",T(SUBSTITUTE(SUBSTITUTE(【多店舗用】記入シート3!BB155,"　","")," ",""))&amp;"　"&amp;T(SUBSTITUTE(SUBSTITUTE(【多店舗用】記入シート3!BC155,"　","")," ","")))</f>
        <v/>
      </c>
      <c r="AG155" s="764" t="str">
        <f>IF(B155="","",ASC(SUBSTITUTE(SUBSTITUTE(SUBSTITUTE(SUBSTITUTE(【多店舗用】記入シート3!BD155,"　","")," ",""),"ヴ","ウﾞ"),"・",""))&amp;" "&amp;ASC(SUBSTITUTE(SUBSTITUTE(SUBSTITUTE(SUBSTITUTE(【多店舗用】記入シート3!BE155,"　","")," ",""),"ヴ","ウﾞ"),"・","")))</f>
        <v/>
      </c>
      <c r="AH155" s="764" t="str">
        <f>IF(【多店舗用】記入シート3!BF155="","",【多店舗用】記入シート3!BF155)</f>
        <v/>
      </c>
      <c r="AI155" s="764" t="str">
        <f>IF(【多店舗用】記入シート3!BG155="","",【多店舗用】記入シート3!BG155)</f>
        <v/>
      </c>
      <c r="AJ155" s="764" t="str">
        <f>IF(【多店舗用】記入シート3!BH155="","",【多店舗用】記入シート3!BH155)</f>
        <v/>
      </c>
      <c r="AK155" s="764" t="str">
        <f>IF(【多店舗用】記入シート3!BI155="","",【多店舗用】記入シート3!BI155)</f>
        <v/>
      </c>
      <c r="AL155" s="764" t="str">
        <f>IF(【多店舗用】記入シート3!BJ155="","",【多店舗用】記入シート3!BJ155)</f>
        <v/>
      </c>
      <c r="AM155" s="768" t="str">
        <f>IF(【多店舗用】記入シート3!BK155="","",【多店舗用】記入シート3!BK155)</f>
        <v/>
      </c>
      <c r="AN155" s="768" t="str">
        <f>IF(【多店舗用】記入シート3!BL155="","",【多店舗用】記入シート3!BL155)</f>
        <v/>
      </c>
      <c r="AO155" s="764" t="str">
        <f>IF(【多店舗用】記入シート3!BM155="","",【多店舗用】記入シート3!BM155)</f>
        <v/>
      </c>
      <c r="AP155" s="768" t="str">
        <f>IF(【多店舗用】記入シート3!BN155="","",【多店舗用】記入シート3!BN155)</f>
        <v/>
      </c>
      <c r="AQ155" s="764" t="str">
        <f>IF(【多店舗用】記入シート3!BO155="","",【多店舗用】記入シート3!BO155)</f>
        <v/>
      </c>
      <c r="AR155" s="764" t="str">
        <f>IF(【多店舗用】記入シート3!BP155="","",【多店舗用】記入シート3!BP155)</f>
        <v/>
      </c>
    </row>
    <row r="156" spans="1:44" ht="15" customHeight="1">
      <c r="A156" s="764">
        <v>148</v>
      </c>
      <c r="B156" s="764" t="str">
        <f>IF(【多店舗用】記入シート3!B156="","",DBCS(【多店舗用】記入シート3!B156))</f>
        <v/>
      </c>
      <c r="C156" s="764" t="str">
        <f>IF(【多店舗用】記入シート3!C156="","",DBCS(【多店舗用】記入シート3!C156))</f>
        <v/>
      </c>
      <c r="D156" s="764" t="str">
        <f>IF(【多店舗用】記入シート3!D156="","",ASC(【多店舗用】記入シート3!D156))</f>
        <v/>
      </c>
      <c r="E156" s="765" t="str">
        <f>IF(【多店舗用】記入シート3!E156="","",【多店舗用】記入シート3!E156)</f>
        <v/>
      </c>
      <c r="F156" s="764" t="str">
        <f>IF(【多店舗用】記入シート3!F156="","",【多店舗用】記入シート3!F156)</f>
        <v/>
      </c>
      <c r="G156" s="765" t="str">
        <f>IF(【多店舗用】記入シート3!G156="","",【多店舗用】記入シート3!G156)</f>
        <v/>
      </c>
      <c r="H156" s="764" t="str">
        <f>IF(【多店舗用】記入シート3!H156="","",SUBSTITUTE(SUBSTITUTE(SUBSTITUTE(SUBSTITUTE(SUBSTITUTE(ASC(【多店舗用】記入シート3!H156),"～","-"),"－","-"),"―","-"),"　","")," ",""))</f>
        <v/>
      </c>
      <c r="I156" s="764" t="str">
        <f>IF(B156="","",MID(T(【多店舗用】記入シート3!I156),4,LEN(T(【多店舗用】記入シート3!I156))-3)&amp;"　"&amp;SUBSTITUTE(SUBSTITUTE(SUBSTITUTE(SUBSTITUTE(T(【多店舗用】記入シート3!J156),"　","")," ",""),"―","ー"),"－","‐")&amp;"　"&amp;SUBSTITUTE(SUBSTITUTE(SUBSTITUTE(SUBSTITUTE(T(【多店舗用】記入シート3!K156),"　","")," ",""),"―","ー"),"－","‐")&amp;"　"&amp;SUBSTITUTE(SUBSTITUTE(SUBSTITUTE(SUBSTITUTE(T(【多店舗用】記入シート3!L156),"　","")," ",""),"―","ー"),"－","‐")&amp;IF(【多店舗用】記入シート3!M156="","","　"&amp;SUBSTITUTE(SUBSTITUTE(SUBSTITUTE(SUBSTITUTE(T(【多店舗用】記入シート3!M156),"　","")," ",""),"―","ー"),"－","‐")))</f>
        <v/>
      </c>
      <c r="J156" s="764" t="str">
        <f>IF(B156="","",ASC(【多店舗用】記入シート3!N156)&amp;" "&amp;ASC(SUBSTITUTE(SUBSTITUTE(SUBSTITUTE(SUBSTITUTE(SUBSTITUTE(【多店舗用】記入シート3!O156,"　","")," ",""),"ヴ","ウﾞ"),"・",""),"－","‐"))&amp;" "&amp;ASC(SUBSTITUTE(SUBSTITUTE(SUBSTITUTE(SUBSTITUTE(SUBSTITUTE(【多店舗用】記入シート3!P156,"　","")," ",""),"ヴ","ウﾞ"),"・",""),"－","‐"))&amp;IF(【多店舗用】記入シート3!Q156="",""," "&amp;ASC(SUBSTITUTE(SUBSTITUTE(SUBSTITUTE(SUBSTITUTE(SUBSTITUTE(【多店舗用】記入シート3!Q156,"　","")," ",""),"ヴ","ウﾞ"),"・",""),"－","‐"))))</f>
        <v/>
      </c>
      <c r="K156" s="764" t="str">
        <f>IF(【多店舗用】記入シート3!R156="","",【多店舗用】記入シート3!R156)</f>
        <v/>
      </c>
      <c r="L156" s="764" t="str">
        <f>IF(【多店舗用】記入シート3!S156="","",SUBSTITUTE(SUBSTITUTE(SUBSTITUTE(SUBSTITUTE(SUBSTITUTE(ASC(【多店舗用】記入シート3!S156),"～","-"),"－","-"),"―","-"),"　","")," ",""))</f>
        <v/>
      </c>
      <c r="M156" s="764" t="str">
        <f>IF(【多店舗用】記入シート3!T156="","",ASC(【多店舗用】記入シート3!T156))</f>
        <v/>
      </c>
      <c r="N156" s="764" t="str">
        <f>IF(B156="","",RIGHT("00"&amp;【多店舗用】記入シート3!U156,2)&amp;【多店舗用】記入シート3!V156&amp;RIGHT("00"&amp;【多店舗用】記入シート3!W156,2)&amp;【多店舗用】記入シート3!X156&amp;RIGHT("00"&amp;【多店舗用】記入シート3!Y156,2)&amp;【多店舗用】記入シート3!Z156&amp;RIGHT("00"&amp;【多店舗用】記入シート3!AA156,2))</f>
        <v/>
      </c>
      <c r="O156" s="764" t="str">
        <f>IF(B156="","",IF(【多店舗用】記入シート3!AB156="●",【多店舗用】記入シート3!AB$8,"")&amp;IF(【多店舗用】記入シート3!AC156="●",【多店舗用】記入シート3!AC$8,"")&amp;IF(【多店舗用】記入シート3!AD156="●",【多店舗用】記入シート3!AD$8,"")&amp;IF(【多店舗用】記入シート3!AE156="●",【多店舗用】記入シート3!AE$8,"")&amp;IF(【多店舗用】記入シート3!AF156="●",【多店舗用】記入シート3!AF$8,"")&amp;IF(【多店舗用】記入シート3!AG156="●",【多店舗用】記入シート3!AG$8,"")&amp;IF(【多店舗用】記入シート3!AH156="●",【多店舗用】記入シート3!AH$8,"")&amp;IF(【多店舗用】記入シート3!AI156="●",【多店舗用】記入シート3!AI$8,""))</f>
        <v/>
      </c>
      <c r="P156" s="764" t="str">
        <f>IF(【多店舗用】記入シート3!AJ156="","",【多店舗用】記入シート3!AJ156)</f>
        <v/>
      </c>
      <c r="Q156" s="764" t="str">
        <f>IF(【多店舗用】記入シート3!AK156="","",【多店舗用】記入シート3!AK156)</f>
        <v/>
      </c>
      <c r="R156" s="766" t="str">
        <f>IF(【多店舗用】記入シート3!AL156="","",【多店舗用】記入シート3!AL156)</f>
        <v/>
      </c>
      <c r="S156" s="766" t="str">
        <f>IF(【多店舗用】記入シート3!AM156="","",【多店舗用】記入シート3!AM156)</f>
        <v/>
      </c>
      <c r="T156" s="766" t="str">
        <f>IF(【多店舗用】記入シート3!AN156="","",【多店舗用】記入シート3!AN156)</f>
        <v/>
      </c>
      <c r="U156" s="766" t="str">
        <f>IF(【多店舗用】記入シート3!AO156="","",【多店舗用】記入シート3!AO156)</f>
        <v/>
      </c>
      <c r="V156" s="764" t="str">
        <f>IF(【多店舗用】記入シート3!AP156="","",【多店舗用】記入シート3!AP156)</f>
        <v/>
      </c>
      <c r="W156" s="764" t="str">
        <f>IF(【多店舗用】記入シート3!AQ156="","",【多店舗用】記入シート3!AQ156)</f>
        <v/>
      </c>
      <c r="X156" s="764" t="str">
        <f>IF(【多店舗用】記入シート3!AR156="","",【多店舗用】記入シート3!AR156)</f>
        <v/>
      </c>
      <c r="Y156" s="764" t="str">
        <f>IF(【多店舗用】記入シート3!AS156="","",【多店舗用】記入シート3!AS156)</f>
        <v/>
      </c>
      <c r="Z156" s="767" t="str">
        <f>IF(【多店舗用】記入シート3!AT156="","",【多店舗用】記入シート3!AT156)</f>
        <v/>
      </c>
      <c r="AA156" s="767" t="str">
        <f>IF(【多店舗用】記入シート3!AU156="","",【多店舗用】記入シート3!AU156)</f>
        <v/>
      </c>
      <c r="AB156" s="764" t="str">
        <f>IF(B156="","",T(SUBSTITUTE(SUBSTITUTE(【多店舗用】記入シート3!AV156,"　","")," ",""))&amp;"　"&amp;T(SUBSTITUTE(SUBSTITUTE(【多店舗用】記入シート3!AW156,"　","")," ","")))</f>
        <v/>
      </c>
      <c r="AC156" s="764" t="str">
        <f>IF(B156="","",ASC(SUBSTITUTE(SUBSTITUTE(SUBSTITUTE(SUBSTITUTE(【多店舗用】記入シート3!AX156,"　","")," ",""),"ヴ","ウﾞ"),"・",""))&amp;" "&amp;ASC(SUBSTITUTE(SUBSTITUTE(SUBSTITUTE(SUBSTITUTE(【多店舗用】記入シート3!AY156,"　","")," ",""),"ヴ","ウﾞ"),"・","")))</f>
        <v/>
      </c>
      <c r="AD156" s="764" t="str">
        <f>IF(【多店舗用】記入シート3!AZ156="","",【多店舗用】記入シート3!AZ156)</f>
        <v/>
      </c>
      <c r="AE156" s="764" t="str">
        <f>IF(【多店舗用】記入シート3!BA156="","",【多店舗用】記入シート3!BA156)</f>
        <v/>
      </c>
      <c r="AF156" s="764" t="str">
        <f>IF(B156="","",T(SUBSTITUTE(SUBSTITUTE(【多店舗用】記入シート3!BB156,"　","")," ",""))&amp;"　"&amp;T(SUBSTITUTE(SUBSTITUTE(【多店舗用】記入シート3!BC156,"　","")," ","")))</f>
        <v/>
      </c>
      <c r="AG156" s="764" t="str">
        <f>IF(B156="","",ASC(SUBSTITUTE(SUBSTITUTE(SUBSTITUTE(SUBSTITUTE(【多店舗用】記入シート3!BD156,"　","")," ",""),"ヴ","ウﾞ"),"・",""))&amp;" "&amp;ASC(SUBSTITUTE(SUBSTITUTE(SUBSTITUTE(SUBSTITUTE(【多店舗用】記入シート3!BE156,"　","")," ",""),"ヴ","ウﾞ"),"・","")))</f>
        <v/>
      </c>
      <c r="AH156" s="764" t="str">
        <f>IF(【多店舗用】記入シート3!BF156="","",【多店舗用】記入シート3!BF156)</f>
        <v/>
      </c>
      <c r="AI156" s="764" t="str">
        <f>IF(【多店舗用】記入シート3!BG156="","",【多店舗用】記入シート3!BG156)</f>
        <v/>
      </c>
      <c r="AJ156" s="764" t="str">
        <f>IF(【多店舗用】記入シート3!BH156="","",【多店舗用】記入シート3!BH156)</f>
        <v/>
      </c>
      <c r="AK156" s="764" t="str">
        <f>IF(【多店舗用】記入シート3!BI156="","",【多店舗用】記入シート3!BI156)</f>
        <v/>
      </c>
      <c r="AL156" s="764" t="str">
        <f>IF(【多店舗用】記入シート3!BJ156="","",【多店舗用】記入シート3!BJ156)</f>
        <v/>
      </c>
      <c r="AM156" s="768" t="str">
        <f>IF(【多店舗用】記入シート3!BK156="","",【多店舗用】記入シート3!BK156)</f>
        <v/>
      </c>
      <c r="AN156" s="768" t="str">
        <f>IF(【多店舗用】記入シート3!BL156="","",【多店舗用】記入シート3!BL156)</f>
        <v/>
      </c>
      <c r="AO156" s="764" t="str">
        <f>IF(【多店舗用】記入シート3!BM156="","",【多店舗用】記入シート3!BM156)</f>
        <v/>
      </c>
      <c r="AP156" s="768" t="str">
        <f>IF(【多店舗用】記入シート3!BN156="","",【多店舗用】記入シート3!BN156)</f>
        <v/>
      </c>
      <c r="AQ156" s="764" t="str">
        <f>IF(【多店舗用】記入シート3!BO156="","",【多店舗用】記入シート3!BO156)</f>
        <v/>
      </c>
      <c r="AR156" s="764" t="str">
        <f>IF(【多店舗用】記入シート3!BP156="","",【多店舗用】記入シート3!BP156)</f>
        <v/>
      </c>
    </row>
    <row r="157" spans="1:44" ht="15" customHeight="1">
      <c r="A157" s="764">
        <v>149</v>
      </c>
      <c r="B157" s="764" t="str">
        <f>IF(【多店舗用】記入シート3!B157="","",DBCS(【多店舗用】記入シート3!B157))</f>
        <v/>
      </c>
      <c r="C157" s="764" t="str">
        <f>IF(【多店舗用】記入シート3!C157="","",DBCS(【多店舗用】記入シート3!C157))</f>
        <v/>
      </c>
      <c r="D157" s="764" t="str">
        <f>IF(【多店舗用】記入シート3!D157="","",ASC(【多店舗用】記入シート3!D157))</f>
        <v/>
      </c>
      <c r="E157" s="765" t="str">
        <f>IF(【多店舗用】記入シート3!E157="","",【多店舗用】記入シート3!E157)</f>
        <v/>
      </c>
      <c r="F157" s="764" t="str">
        <f>IF(【多店舗用】記入シート3!F157="","",【多店舗用】記入シート3!F157)</f>
        <v/>
      </c>
      <c r="G157" s="765" t="str">
        <f>IF(【多店舗用】記入シート3!G157="","",【多店舗用】記入シート3!G157)</f>
        <v/>
      </c>
      <c r="H157" s="764" t="str">
        <f>IF(【多店舗用】記入シート3!H157="","",SUBSTITUTE(SUBSTITUTE(SUBSTITUTE(SUBSTITUTE(SUBSTITUTE(ASC(【多店舗用】記入シート3!H157),"～","-"),"－","-"),"―","-"),"　","")," ",""))</f>
        <v/>
      </c>
      <c r="I157" s="764" t="str">
        <f>IF(B157="","",MID(T(【多店舗用】記入シート3!I157),4,LEN(T(【多店舗用】記入シート3!I157))-3)&amp;"　"&amp;SUBSTITUTE(SUBSTITUTE(SUBSTITUTE(SUBSTITUTE(T(【多店舗用】記入シート3!J157),"　","")," ",""),"―","ー"),"－","‐")&amp;"　"&amp;SUBSTITUTE(SUBSTITUTE(SUBSTITUTE(SUBSTITUTE(T(【多店舗用】記入シート3!K157),"　","")," ",""),"―","ー"),"－","‐")&amp;"　"&amp;SUBSTITUTE(SUBSTITUTE(SUBSTITUTE(SUBSTITUTE(T(【多店舗用】記入シート3!L157),"　","")," ",""),"―","ー"),"－","‐")&amp;IF(【多店舗用】記入シート3!M157="","","　"&amp;SUBSTITUTE(SUBSTITUTE(SUBSTITUTE(SUBSTITUTE(T(【多店舗用】記入シート3!M157),"　","")," ",""),"―","ー"),"－","‐")))</f>
        <v/>
      </c>
      <c r="J157" s="764" t="str">
        <f>IF(B157="","",ASC(【多店舗用】記入シート3!N157)&amp;" "&amp;ASC(SUBSTITUTE(SUBSTITUTE(SUBSTITUTE(SUBSTITUTE(SUBSTITUTE(【多店舗用】記入シート3!O157,"　","")," ",""),"ヴ","ウﾞ"),"・",""),"－","‐"))&amp;" "&amp;ASC(SUBSTITUTE(SUBSTITUTE(SUBSTITUTE(SUBSTITUTE(SUBSTITUTE(【多店舗用】記入シート3!P157,"　","")," ",""),"ヴ","ウﾞ"),"・",""),"－","‐"))&amp;IF(【多店舗用】記入シート3!Q157="",""," "&amp;ASC(SUBSTITUTE(SUBSTITUTE(SUBSTITUTE(SUBSTITUTE(SUBSTITUTE(【多店舗用】記入シート3!Q157,"　","")," ",""),"ヴ","ウﾞ"),"・",""),"－","‐"))))</f>
        <v/>
      </c>
      <c r="K157" s="764" t="str">
        <f>IF(【多店舗用】記入シート3!R157="","",【多店舗用】記入シート3!R157)</f>
        <v/>
      </c>
      <c r="L157" s="764" t="str">
        <f>IF(【多店舗用】記入シート3!S157="","",SUBSTITUTE(SUBSTITUTE(SUBSTITUTE(SUBSTITUTE(SUBSTITUTE(ASC(【多店舗用】記入シート3!S157),"～","-"),"－","-"),"―","-"),"　","")," ",""))</f>
        <v/>
      </c>
      <c r="M157" s="764" t="str">
        <f>IF(【多店舗用】記入シート3!T157="","",ASC(【多店舗用】記入シート3!T157))</f>
        <v/>
      </c>
      <c r="N157" s="764" t="str">
        <f>IF(B157="","",RIGHT("00"&amp;【多店舗用】記入シート3!U157,2)&amp;【多店舗用】記入シート3!V157&amp;RIGHT("00"&amp;【多店舗用】記入シート3!W157,2)&amp;【多店舗用】記入シート3!X157&amp;RIGHT("00"&amp;【多店舗用】記入シート3!Y157,2)&amp;【多店舗用】記入シート3!Z157&amp;RIGHT("00"&amp;【多店舗用】記入シート3!AA157,2))</f>
        <v/>
      </c>
      <c r="O157" s="764" t="str">
        <f>IF(B157="","",IF(【多店舗用】記入シート3!AB157="●",【多店舗用】記入シート3!AB$8,"")&amp;IF(【多店舗用】記入シート3!AC157="●",【多店舗用】記入シート3!AC$8,"")&amp;IF(【多店舗用】記入シート3!AD157="●",【多店舗用】記入シート3!AD$8,"")&amp;IF(【多店舗用】記入シート3!AE157="●",【多店舗用】記入シート3!AE$8,"")&amp;IF(【多店舗用】記入シート3!AF157="●",【多店舗用】記入シート3!AF$8,"")&amp;IF(【多店舗用】記入シート3!AG157="●",【多店舗用】記入シート3!AG$8,"")&amp;IF(【多店舗用】記入シート3!AH157="●",【多店舗用】記入シート3!AH$8,"")&amp;IF(【多店舗用】記入シート3!AI157="●",【多店舗用】記入シート3!AI$8,""))</f>
        <v/>
      </c>
      <c r="P157" s="764" t="str">
        <f>IF(【多店舗用】記入シート3!AJ157="","",【多店舗用】記入シート3!AJ157)</f>
        <v/>
      </c>
      <c r="Q157" s="764" t="str">
        <f>IF(【多店舗用】記入シート3!AK157="","",【多店舗用】記入シート3!AK157)</f>
        <v/>
      </c>
      <c r="R157" s="766" t="str">
        <f>IF(【多店舗用】記入シート3!AL157="","",【多店舗用】記入シート3!AL157)</f>
        <v/>
      </c>
      <c r="S157" s="766" t="str">
        <f>IF(【多店舗用】記入シート3!AM157="","",【多店舗用】記入シート3!AM157)</f>
        <v/>
      </c>
      <c r="T157" s="766" t="str">
        <f>IF(【多店舗用】記入シート3!AN157="","",【多店舗用】記入シート3!AN157)</f>
        <v/>
      </c>
      <c r="U157" s="766" t="str">
        <f>IF(【多店舗用】記入シート3!AO157="","",【多店舗用】記入シート3!AO157)</f>
        <v/>
      </c>
      <c r="V157" s="764" t="str">
        <f>IF(【多店舗用】記入シート3!AP157="","",【多店舗用】記入シート3!AP157)</f>
        <v/>
      </c>
      <c r="W157" s="764" t="str">
        <f>IF(【多店舗用】記入シート3!AQ157="","",【多店舗用】記入シート3!AQ157)</f>
        <v/>
      </c>
      <c r="X157" s="764" t="str">
        <f>IF(【多店舗用】記入シート3!AR157="","",【多店舗用】記入シート3!AR157)</f>
        <v/>
      </c>
      <c r="Y157" s="764" t="str">
        <f>IF(【多店舗用】記入シート3!AS157="","",【多店舗用】記入シート3!AS157)</f>
        <v/>
      </c>
      <c r="Z157" s="767" t="str">
        <f>IF(【多店舗用】記入シート3!AT157="","",【多店舗用】記入シート3!AT157)</f>
        <v/>
      </c>
      <c r="AA157" s="767" t="str">
        <f>IF(【多店舗用】記入シート3!AU157="","",【多店舗用】記入シート3!AU157)</f>
        <v/>
      </c>
      <c r="AB157" s="764" t="str">
        <f>IF(B157="","",T(SUBSTITUTE(SUBSTITUTE(【多店舗用】記入シート3!AV157,"　","")," ",""))&amp;"　"&amp;T(SUBSTITUTE(SUBSTITUTE(【多店舗用】記入シート3!AW157,"　","")," ","")))</f>
        <v/>
      </c>
      <c r="AC157" s="764" t="str">
        <f>IF(B157="","",ASC(SUBSTITUTE(SUBSTITUTE(SUBSTITUTE(SUBSTITUTE(【多店舗用】記入シート3!AX157,"　","")," ",""),"ヴ","ウﾞ"),"・",""))&amp;" "&amp;ASC(SUBSTITUTE(SUBSTITUTE(SUBSTITUTE(SUBSTITUTE(【多店舗用】記入シート3!AY157,"　","")," ",""),"ヴ","ウﾞ"),"・","")))</f>
        <v/>
      </c>
      <c r="AD157" s="764" t="str">
        <f>IF(【多店舗用】記入シート3!AZ157="","",【多店舗用】記入シート3!AZ157)</f>
        <v/>
      </c>
      <c r="AE157" s="764" t="str">
        <f>IF(【多店舗用】記入シート3!BA157="","",【多店舗用】記入シート3!BA157)</f>
        <v/>
      </c>
      <c r="AF157" s="764" t="str">
        <f>IF(B157="","",T(SUBSTITUTE(SUBSTITUTE(【多店舗用】記入シート3!BB157,"　","")," ",""))&amp;"　"&amp;T(SUBSTITUTE(SUBSTITUTE(【多店舗用】記入シート3!BC157,"　","")," ","")))</f>
        <v/>
      </c>
      <c r="AG157" s="764" t="str">
        <f>IF(B157="","",ASC(SUBSTITUTE(SUBSTITUTE(SUBSTITUTE(SUBSTITUTE(【多店舗用】記入シート3!BD157,"　","")," ",""),"ヴ","ウﾞ"),"・",""))&amp;" "&amp;ASC(SUBSTITUTE(SUBSTITUTE(SUBSTITUTE(SUBSTITUTE(【多店舗用】記入シート3!BE157,"　","")," ",""),"ヴ","ウﾞ"),"・","")))</f>
        <v/>
      </c>
      <c r="AH157" s="764" t="str">
        <f>IF(【多店舗用】記入シート3!BF157="","",【多店舗用】記入シート3!BF157)</f>
        <v/>
      </c>
      <c r="AI157" s="764" t="str">
        <f>IF(【多店舗用】記入シート3!BG157="","",【多店舗用】記入シート3!BG157)</f>
        <v/>
      </c>
      <c r="AJ157" s="764" t="str">
        <f>IF(【多店舗用】記入シート3!BH157="","",【多店舗用】記入シート3!BH157)</f>
        <v/>
      </c>
      <c r="AK157" s="764" t="str">
        <f>IF(【多店舗用】記入シート3!BI157="","",【多店舗用】記入シート3!BI157)</f>
        <v/>
      </c>
      <c r="AL157" s="764" t="str">
        <f>IF(【多店舗用】記入シート3!BJ157="","",【多店舗用】記入シート3!BJ157)</f>
        <v/>
      </c>
      <c r="AM157" s="768" t="str">
        <f>IF(【多店舗用】記入シート3!BK157="","",【多店舗用】記入シート3!BK157)</f>
        <v/>
      </c>
      <c r="AN157" s="768" t="str">
        <f>IF(【多店舗用】記入シート3!BL157="","",【多店舗用】記入シート3!BL157)</f>
        <v/>
      </c>
      <c r="AO157" s="764" t="str">
        <f>IF(【多店舗用】記入シート3!BM157="","",【多店舗用】記入シート3!BM157)</f>
        <v/>
      </c>
      <c r="AP157" s="768" t="str">
        <f>IF(【多店舗用】記入シート3!BN157="","",【多店舗用】記入シート3!BN157)</f>
        <v/>
      </c>
      <c r="AQ157" s="764" t="str">
        <f>IF(【多店舗用】記入シート3!BO157="","",【多店舗用】記入シート3!BO157)</f>
        <v/>
      </c>
      <c r="AR157" s="764" t="str">
        <f>IF(【多店舗用】記入シート3!BP157="","",【多店舗用】記入シート3!BP157)</f>
        <v/>
      </c>
    </row>
    <row r="158" spans="1:44" ht="15" customHeight="1">
      <c r="A158" s="764">
        <v>150</v>
      </c>
      <c r="B158" s="764" t="str">
        <f>IF(【多店舗用】記入シート3!B158="","",DBCS(【多店舗用】記入シート3!B158))</f>
        <v/>
      </c>
      <c r="C158" s="764" t="str">
        <f>IF(【多店舗用】記入シート3!C158="","",DBCS(【多店舗用】記入シート3!C158))</f>
        <v/>
      </c>
      <c r="D158" s="764" t="str">
        <f>IF(【多店舗用】記入シート3!D158="","",ASC(【多店舗用】記入シート3!D158))</f>
        <v/>
      </c>
      <c r="E158" s="765" t="str">
        <f>IF(【多店舗用】記入シート3!E158="","",【多店舗用】記入シート3!E158)</f>
        <v/>
      </c>
      <c r="F158" s="764" t="str">
        <f>IF(【多店舗用】記入シート3!F158="","",【多店舗用】記入シート3!F158)</f>
        <v/>
      </c>
      <c r="G158" s="765" t="str">
        <f>IF(【多店舗用】記入シート3!G158="","",【多店舗用】記入シート3!G158)</f>
        <v/>
      </c>
      <c r="H158" s="764" t="str">
        <f>IF(【多店舗用】記入シート3!H158="","",SUBSTITUTE(SUBSTITUTE(SUBSTITUTE(SUBSTITUTE(SUBSTITUTE(ASC(【多店舗用】記入シート3!H158),"～","-"),"－","-"),"―","-"),"　","")," ",""))</f>
        <v/>
      </c>
      <c r="I158" s="764" t="str">
        <f>IF(B158="","",MID(T(【多店舗用】記入シート3!I158),4,LEN(T(【多店舗用】記入シート3!I158))-3)&amp;"　"&amp;SUBSTITUTE(SUBSTITUTE(SUBSTITUTE(SUBSTITUTE(T(【多店舗用】記入シート3!J158),"　","")," ",""),"―","ー"),"－","‐")&amp;"　"&amp;SUBSTITUTE(SUBSTITUTE(SUBSTITUTE(SUBSTITUTE(T(【多店舗用】記入シート3!K158),"　","")," ",""),"―","ー"),"－","‐")&amp;"　"&amp;SUBSTITUTE(SUBSTITUTE(SUBSTITUTE(SUBSTITUTE(T(【多店舗用】記入シート3!L158),"　","")," ",""),"―","ー"),"－","‐")&amp;IF(【多店舗用】記入シート3!M158="","","　"&amp;SUBSTITUTE(SUBSTITUTE(SUBSTITUTE(SUBSTITUTE(T(【多店舗用】記入シート3!M158),"　","")," ",""),"―","ー"),"－","‐")))</f>
        <v/>
      </c>
      <c r="J158" s="764" t="str">
        <f>IF(B158="","",ASC(【多店舗用】記入シート3!N158)&amp;" "&amp;ASC(SUBSTITUTE(SUBSTITUTE(SUBSTITUTE(SUBSTITUTE(SUBSTITUTE(【多店舗用】記入シート3!O158,"　","")," ",""),"ヴ","ウﾞ"),"・",""),"－","‐"))&amp;" "&amp;ASC(SUBSTITUTE(SUBSTITUTE(SUBSTITUTE(SUBSTITUTE(SUBSTITUTE(【多店舗用】記入シート3!P158,"　","")," ",""),"ヴ","ウﾞ"),"・",""),"－","‐"))&amp;IF(【多店舗用】記入シート3!Q158="",""," "&amp;ASC(SUBSTITUTE(SUBSTITUTE(SUBSTITUTE(SUBSTITUTE(SUBSTITUTE(【多店舗用】記入シート3!Q158,"　","")," ",""),"ヴ","ウﾞ"),"・",""),"－","‐"))))</f>
        <v/>
      </c>
      <c r="K158" s="764" t="str">
        <f>IF(【多店舗用】記入シート3!R158="","",【多店舗用】記入シート3!R158)</f>
        <v/>
      </c>
      <c r="L158" s="764" t="str">
        <f>IF(【多店舗用】記入シート3!S158="","",SUBSTITUTE(SUBSTITUTE(SUBSTITUTE(SUBSTITUTE(SUBSTITUTE(ASC(【多店舗用】記入シート3!S158),"～","-"),"－","-"),"―","-"),"　","")," ",""))</f>
        <v/>
      </c>
      <c r="M158" s="764" t="str">
        <f>IF(【多店舗用】記入シート3!T158="","",ASC(【多店舗用】記入シート3!T158))</f>
        <v/>
      </c>
      <c r="N158" s="764" t="str">
        <f>IF(B158="","",RIGHT("00"&amp;【多店舗用】記入シート3!U158,2)&amp;【多店舗用】記入シート3!V158&amp;RIGHT("00"&amp;【多店舗用】記入シート3!W158,2)&amp;【多店舗用】記入シート3!X158&amp;RIGHT("00"&amp;【多店舗用】記入シート3!Y158,2)&amp;【多店舗用】記入シート3!Z158&amp;RIGHT("00"&amp;【多店舗用】記入シート3!AA158,2))</f>
        <v/>
      </c>
      <c r="O158" s="764" t="str">
        <f>IF(B158="","",IF(【多店舗用】記入シート3!AB158="●",【多店舗用】記入シート3!AB$8,"")&amp;IF(【多店舗用】記入シート3!AC158="●",【多店舗用】記入シート3!AC$8,"")&amp;IF(【多店舗用】記入シート3!AD158="●",【多店舗用】記入シート3!AD$8,"")&amp;IF(【多店舗用】記入シート3!AE158="●",【多店舗用】記入シート3!AE$8,"")&amp;IF(【多店舗用】記入シート3!AF158="●",【多店舗用】記入シート3!AF$8,"")&amp;IF(【多店舗用】記入シート3!AG158="●",【多店舗用】記入シート3!AG$8,"")&amp;IF(【多店舗用】記入シート3!AH158="●",【多店舗用】記入シート3!AH$8,"")&amp;IF(【多店舗用】記入シート3!AI158="●",【多店舗用】記入シート3!AI$8,""))</f>
        <v/>
      </c>
      <c r="P158" s="764" t="str">
        <f>IF(【多店舗用】記入シート3!AJ158="","",【多店舗用】記入シート3!AJ158)</f>
        <v/>
      </c>
      <c r="Q158" s="764" t="str">
        <f>IF(【多店舗用】記入シート3!AK158="","",【多店舗用】記入シート3!AK158)</f>
        <v/>
      </c>
      <c r="R158" s="766" t="str">
        <f>IF(【多店舗用】記入シート3!AL158="","",【多店舗用】記入シート3!AL158)</f>
        <v/>
      </c>
      <c r="S158" s="766" t="str">
        <f>IF(【多店舗用】記入シート3!AM158="","",【多店舗用】記入シート3!AM158)</f>
        <v/>
      </c>
      <c r="T158" s="766" t="str">
        <f>IF(【多店舗用】記入シート3!AN158="","",【多店舗用】記入シート3!AN158)</f>
        <v/>
      </c>
      <c r="U158" s="766" t="str">
        <f>IF(【多店舗用】記入シート3!AO158="","",【多店舗用】記入シート3!AO158)</f>
        <v/>
      </c>
      <c r="V158" s="764" t="str">
        <f>IF(【多店舗用】記入シート3!AP158="","",【多店舗用】記入シート3!AP158)</f>
        <v/>
      </c>
      <c r="W158" s="764" t="str">
        <f>IF(【多店舗用】記入シート3!AQ158="","",【多店舗用】記入シート3!AQ158)</f>
        <v/>
      </c>
      <c r="X158" s="764" t="str">
        <f>IF(【多店舗用】記入シート3!AR158="","",【多店舗用】記入シート3!AR158)</f>
        <v/>
      </c>
      <c r="Y158" s="764" t="str">
        <f>IF(【多店舗用】記入シート3!AS158="","",【多店舗用】記入シート3!AS158)</f>
        <v/>
      </c>
      <c r="Z158" s="767" t="str">
        <f>IF(【多店舗用】記入シート3!AT158="","",【多店舗用】記入シート3!AT158)</f>
        <v/>
      </c>
      <c r="AA158" s="767" t="str">
        <f>IF(【多店舗用】記入シート3!AU158="","",【多店舗用】記入シート3!AU158)</f>
        <v/>
      </c>
      <c r="AB158" s="764" t="str">
        <f>IF(B158="","",T(SUBSTITUTE(SUBSTITUTE(【多店舗用】記入シート3!AV158,"　","")," ",""))&amp;"　"&amp;T(SUBSTITUTE(SUBSTITUTE(【多店舗用】記入シート3!AW158,"　","")," ","")))</f>
        <v/>
      </c>
      <c r="AC158" s="764" t="str">
        <f>IF(B158="","",ASC(SUBSTITUTE(SUBSTITUTE(SUBSTITUTE(SUBSTITUTE(【多店舗用】記入シート3!AX158,"　","")," ",""),"ヴ","ウﾞ"),"・",""))&amp;" "&amp;ASC(SUBSTITUTE(SUBSTITUTE(SUBSTITUTE(SUBSTITUTE(【多店舗用】記入シート3!AY158,"　","")," ",""),"ヴ","ウﾞ"),"・","")))</f>
        <v/>
      </c>
      <c r="AD158" s="764" t="str">
        <f>IF(【多店舗用】記入シート3!AZ158="","",【多店舗用】記入シート3!AZ158)</f>
        <v/>
      </c>
      <c r="AE158" s="764" t="str">
        <f>IF(【多店舗用】記入シート3!BA158="","",【多店舗用】記入シート3!BA158)</f>
        <v/>
      </c>
      <c r="AF158" s="764" t="str">
        <f>IF(B158="","",T(SUBSTITUTE(SUBSTITUTE(【多店舗用】記入シート3!BB158,"　","")," ",""))&amp;"　"&amp;T(SUBSTITUTE(SUBSTITUTE(【多店舗用】記入シート3!BC158,"　","")," ","")))</f>
        <v/>
      </c>
      <c r="AG158" s="764" t="str">
        <f>IF(B158="","",ASC(SUBSTITUTE(SUBSTITUTE(SUBSTITUTE(SUBSTITUTE(【多店舗用】記入シート3!BD158,"　","")," ",""),"ヴ","ウﾞ"),"・",""))&amp;" "&amp;ASC(SUBSTITUTE(SUBSTITUTE(SUBSTITUTE(SUBSTITUTE(【多店舗用】記入シート3!BE158,"　","")," ",""),"ヴ","ウﾞ"),"・","")))</f>
        <v/>
      </c>
      <c r="AH158" s="764" t="str">
        <f>IF(【多店舗用】記入シート3!BF158="","",【多店舗用】記入シート3!BF158)</f>
        <v/>
      </c>
      <c r="AI158" s="764" t="str">
        <f>IF(【多店舗用】記入シート3!BG158="","",【多店舗用】記入シート3!BG158)</f>
        <v/>
      </c>
      <c r="AJ158" s="764" t="str">
        <f>IF(【多店舗用】記入シート3!BH158="","",【多店舗用】記入シート3!BH158)</f>
        <v/>
      </c>
      <c r="AK158" s="764" t="str">
        <f>IF(【多店舗用】記入シート3!BI158="","",【多店舗用】記入シート3!BI158)</f>
        <v/>
      </c>
      <c r="AL158" s="764" t="str">
        <f>IF(【多店舗用】記入シート3!BJ158="","",【多店舗用】記入シート3!BJ158)</f>
        <v/>
      </c>
      <c r="AM158" s="768" t="str">
        <f>IF(【多店舗用】記入シート3!BK158="","",【多店舗用】記入シート3!BK158)</f>
        <v/>
      </c>
      <c r="AN158" s="768" t="str">
        <f>IF(【多店舗用】記入シート3!BL158="","",【多店舗用】記入シート3!BL158)</f>
        <v/>
      </c>
      <c r="AO158" s="764" t="str">
        <f>IF(【多店舗用】記入シート3!BM158="","",【多店舗用】記入シート3!BM158)</f>
        <v/>
      </c>
      <c r="AP158" s="768" t="str">
        <f>IF(【多店舗用】記入シート3!BN158="","",【多店舗用】記入シート3!BN158)</f>
        <v/>
      </c>
      <c r="AQ158" s="764" t="str">
        <f>IF(【多店舗用】記入シート3!BO158="","",【多店舗用】記入シート3!BO158)</f>
        <v/>
      </c>
      <c r="AR158" s="764" t="str">
        <f>IF(【多店舗用】記入シート3!BP158="","",【多店舗用】記入シート3!BP158)</f>
        <v/>
      </c>
    </row>
    <row r="159" spans="1:44" ht="15" customHeight="1">
      <c r="A159" s="764">
        <v>151</v>
      </c>
      <c r="B159" s="764" t="str">
        <f>IF(【多店舗用】記入シート3!B159="","",DBCS(【多店舗用】記入シート3!B159))</f>
        <v/>
      </c>
      <c r="C159" s="764" t="str">
        <f>IF(【多店舗用】記入シート3!C159="","",DBCS(【多店舗用】記入シート3!C159))</f>
        <v/>
      </c>
      <c r="D159" s="764" t="str">
        <f>IF(【多店舗用】記入シート3!D159="","",ASC(【多店舗用】記入シート3!D159))</f>
        <v/>
      </c>
      <c r="E159" s="765" t="str">
        <f>IF(【多店舗用】記入シート3!E159="","",【多店舗用】記入シート3!E159)</f>
        <v/>
      </c>
      <c r="F159" s="764" t="str">
        <f>IF(【多店舗用】記入シート3!F159="","",【多店舗用】記入シート3!F159)</f>
        <v/>
      </c>
      <c r="G159" s="765" t="str">
        <f>IF(【多店舗用】記入シート3!G159="","",【多店舗用】記入シート3!G159)</f>
        <v/>
      </c>
      <c r="H159" s="764" t="str">
        <f>IF(【多店舗用】記入シート3!H159="","",SUBSTITUTE(SUBSTITUTE(SUBSTITUTE(SUBSTITUTE(SUBSTITUTE(ASC(【多店舗用】記入シート3!H159),"～","-"),"－","-"),"―","-"),"　","")," ",""))</f>
        <v/>
      </c>
      <c r="I159" s="764" t="str">
        <f>IF(B159="","",MID(T(【多店舗用】記入シート3!I159),4,LEN(T(【多店舗用】記入シート3!I159))-3)&amp;"　"&amp;SUBSTITUTE(SUBSTITUTE(SUBSTITUTE(SUBSTITUTE(T(【多店舗用】記入シート3!J159),"　","")," ",""),"―","ー"),"－","‐")&amp;"　"&amp;SUBSTITUTE(SUBSTITUTE(SUBSTITUTE(SUBSTITUTE(T(【多店舗用】記入シート3!K159),"　","")," ",""),"―","ー"),"－","‐")&amp;"　"&amp;SUBSTITUTE(SUBSTITUTE(SUBSTITUTE(SUBSTITUTE(T(【多店舗用】記入シート3!L159),"　","")," ",""),"―","ー"),"－","‐")&amp;IF(【多店舗用】記入シート3!M159="","","　"&amp;SUBSTITUTE(SUBSTITUTE(SUBSTITUTE(SUBSTITUTE(T(【多店舗用】記入シート3!M159),"　","")," ",""),"―","ー"),"－","‐")))</f>
        <v/>
      </c>
      <c r="J159" s="764" t="str">
        <f>IF(B159="","",ASC(【多店舗用】記入シート3!N159)&amp;" "&amp;ASC(SUBSTITUTE(SUBSTITUTE(SUBSTITUTE(SUBSTITUTE(SUBSTITUTE(【多店舗用】記入シート3!O159,"　","")," ",""),"ヴ","ウﾞ"),"・",""),"－","‐"))&amp;" "&amp;ASC(SUBSTITUTE(SUBSTITUTE(SUBSTITUTE(SUBSTITUTE(SUBSTITUTE(【多店舗用】記入シート3!P159,"　","")," ",""),"ヴ","ウﾞ"),"・",""),"－","‐"))&amp;IF(【多店舗用】記入シート3!Q159="",""," "&amp;ASC(SUBSTITUTE(SUBSTITUTE(SUBSTITUTE(SUBSTITUTE(SUBSTITUTE(【多店舗用】記入シート3!Q159,"　","")," ",""),"ヴ","ウﾞ"),"・",""),"－","‐"))))</f>
        <v/>
      </c>
      <c r="K159" s="764" t="str">
        <f>IF(【多店舗用】記入シート3!R159="","",【多店舗用】記入シート3!R159)</f>
        <v/>
      </c>
      <c r="L159" s="764" t="str">
        <f>IF(【多店舗用】記入シート3!S159="","",SUBSTITUTE(SUBSTITUTE(SUBSTITUTE(SUBSTITUTE(SUBSTITUTE(ASC(【多店舗用】記入シート3!S159),"～","-"),"－","-"),"―","-"),"　","")," ",""))</f>
        <v/>
      </c>
      <c r="M159" s="764" t="str">
        <f>IF(【多店舗用】記入シート3!T159="","",ASC(【多店舗用】記入シート3!T159))</f>
        <v/>
      </c>
      <c r="N159" s="764" t="str">
        <f>IF(B159="","",RIGHT("00"&amp;【多店舗用】記入シート3!U159,2)&amp;【多店舗用】記入シート3!V159&amp;RIGHT("00"&amp;【多店舗用】記入シート3!W159,2)&amp;【多店舗用】記入シート3!X159&amp;RIGHT("00"&amp;【多店舗用】記入シート3!Y159,2)&amp;【多店舗用】記入シート3!Z159&amp;RIGHT("00"&amp;【多店舗用】記入シート3!AA159,2))</f>
        <v/>
      </c>
      <c r="O159" s="764" t="str">
        <f>IF(B159="","",IF(【多店舗用】記入シート3!AB159="●",【多店舗用】記入シート3!AB$8,"")&amp;IF(【多店舗用】記入シート3!AC159="●",【多店舗用】記入シート3!AC$8,"")&amp;IF(【多店舗用】記入シート3!AD159="●",【多店舗用】記入シート3!AD$8,"")&amp;IF(【多店舗用】記入シート3!AE159="●",【多店舗用】記入シート3!AE$8,"")&amp;IF(【多店舗用】記入シート3!AF159="●",【多店舗用】記入シート3!AF$8,"")&amp;IF(【多店舗用】記入シート3!AG159="●",【多店舗用】記入シート3!AG$8,"")&amp;IF(【多店舗用】記入シート3!AH159="●",【多店舗用】記入シート3!AH$8,"")&amp;IF(【多店舗用】記入シート3!AI159="●",【多店舗用】記入シート3!AI$8,""))</f>
        <v/>
      </c>
      <c r="P159" s="764" t="str">
        <f>IF(【多店舗用】記入シート3!AJ159="","",【多店舗用】記入シート3!AJ159)</f>
        <v/>
      </c>
      <c r="Q159" s="764" t="str">
        <f>IF(【多店舗用】記入シート3!AK159="","",【多店舗用】記入シート3!AK159)</f>
        <v/>
      </c>
      <c r="R159" s="766" t="str">
        <f>IF(【多店舗用】記入シート3!AL159="","",【多店舗用】記入シート3!AL159)</f>
        <v/>
      </c>
      <c r="S159" s="766" t="str">
        <f>IF(【多店舗用】記入シート3!AM159="","",【多店舗用】記入シート3!AM159)</f>
        <v/>
      </c>
      <c r="T159" s="766" t="str">
        <f>IF(【多店舗用】記入シート3!AN159="","",【多店舗用】記入シート3!AN159)</f>
        <v/>
      </c>
      <c r="U159" s="766" t="str">
        <f>IF(【多店舗用】記入シート3!AO159="","",【多店舗用】記入シート3!AO159)</f>
        <v/>
      </c>
      <c r="V159" s="764" t="str">
        <f>IF(【多店舗用】記入シート3!AP159="","",【多店舗用】記入シート3!AP159)</f>
        <v/>
      </c>
      <c r="W159" s="764" t="str">
        <f>IF(【多店舗用】記入シート3!AQ159="","",【多店舗用】記入シート3!AQ159)</f>
        <v/>
      </c>
      <c r="X159" s="764" t="str">
        <f>IF(【多店舗用】記入シート3!AR159="","",【多店舗用】記入シート3!AR159)</f>
        <v/>
      </c>
      <c r="Y159" s="764" t="str">
        <f>IF(【多店舗用】記入シート3!AS159="","",【多店舗用】記入シート3!AS159)</f>
        <v/>
      </c>
      <c r="Z159" s="767" t="str">
        <f>IF(【多店舗用】記入シート3!AT159="","",【多店舗用】記入シート3!AT159)</f>
        <v/>
      </c>
      <c r="AA159" s="767" t="str">
        <f>IF(【多店舗用】記入シート3!AU159="","",【多店舗用】記入シート3!AU159)</f>
        <v/>
      </c>
      <c r="AB159" s="764" t="str">
        <f>IF(B159="","",T(SUBSTITUTE(SUBSTITUTE(【多店舗用】記入シート3!AV159,"　","")," ",""))&amp;"　"&amp;T(SUBSTITUTE(SUBSTITUTE(【多店舗用】記入シート3!AW159,"　","")," ","")))</f>
        <v/>
      </c>
      <c r="AC159" s="764" t="str">
        <f>IF(B159="","",ASC(SUBSTITUTE(SUBSTITUTE(SUBSTITUTE(SUBSTITUTE(【多店舗用】記入シート3!AX159,"　","")," ",""),"ヴ","ウﾞ"),"・",""))&amp;" "&amp;ASC(SUBSTITUTE(SUBSTITUTE(SUBSTITUTE(SUBSTITUTE(【多店舗用】記入シート3!AY159,"　","")," ",""),"ヴ","ウﾞ"),"・","")))</f>
        <v/>
      </c>
      <c r="AD159" s="764" t="str">
        <f>IF(【多店舗用】記入シート3!AZ159="","",【多店舗用】記入シート3!AZ159)</f>
        <v/>
      </c>
      <c r="AE159" s="764" t="str">
        <f>IF(【多店舗用】記入シート3!BA159="","",【多店舗用】記入シート3!BA159)</f>
        <v/>
      </c>
      <c r="AF159" s="764" t="str">
        <f>IF(B159="","",T(SUBSTITUTE(SUBSTITUTE(【多店舗用】記入シート3!BB159,"　","")," ",""))&amp;"　"&amp;T(SUBSTITUTE(SUBSTITUTE(【多店舗用】記入シート3!BC159,"　","")," ","")))</f>
        <v/>
      </c>
      <c r="AG159" s="764" t="str">
        <f>IF(B159="","",ASC(SUBSTITUTE(SUBSTITUTE(SUBSTITUTE(SUBSTITUTE(【多店舗用】記入シート3!BD159,"　","")," ",""),"ヴ","ウﾞ"),"・",""))&amp;" "&amp;ASC(SUBSTITUTE(SUBSTITUTE(SUBSTITUTE(SUBSTITUTE(【多店舗用】記入シート3!BE159,"　","")," ",""),"ヴ","ウﾞ"),"・","")))</f>
        <v/>
      </c>
      <c r="AH159" s="764" t="str">
        <f>IF(【多店舗用】記入シート3!BF159="","",【多店舗用】記入シート3!BF159)</f>
        <v/>
      </c>
      <c r="AI159" s="764" t="str">
        <f>IF(【多店舗用】記入シート3!BG159="","",【多店舗用】記入シート3!BG159)</f>
        <v/>
      </c>
      <c r="AJ159" s="764" t="str">
        <f>IF(【多店舗用】記入シート3!BH159="","",【多店舗用】記入シート3!BH159)</f>
        <v/>
      </c>
      <c r="AK159" s="764" t="str">
        <f>IF(【多店舗用】記入シート3!BI159="","",【多店舗用】記入シート3!BI159)</f>
        <v/>
      </c>
      <c r="AL159" s="764" t="str">
        <f>IF(【多店舗用】記入シート3!BJ159="","",【多店舗用】記入シート3!BJ159)</f>
        <v/>
      </c>
      <c r="AM159" s="768" t="str">
        <f>IF(【多店舗用】記入シート3!BK159="","",【多店舗用】記入シート3!BK159)</f>
        <v/>
      </c>
      <c r="AN159" s="768" t="str">
        <f>IF(【多店舗用】記入シート3!BL159="","",【多店舗用】記入シート3!BL159)</f>
        <v/>
      </c>
      <c r="AO159" s="764" t="str">
        <f>IF(【多店舗用】記入シート3!BM159="","",【多店舗用】記入シート3!BM159)</f>
        <v/>
      </c>
      <c r="AP159" s="768" t="str">
        <f>IF(【多店舗用】記入シート3!BN159="","",【多店舗用】記入シート3!BN159)</f>
        <v/>
      </c>
      <c r="AQ159" s="764" t="str">
        <f>IF(【多店舗用】記入シート3!BO159="","",【多店舗用】記入シート3!BO159)</f>
        <v/>
      </c>
      <c r="AR159" s="764" t="str">
        <f>IF(【多店舗用】記入シート3!BP159="","",【多店舗用】記入シート3!BP159)</f>
        <v/>
      </c>
    </row>
    <row r="160" spans="1:44" ht="15" customHeight="1">
      <c r="A160" s="764">
        <v>152</v>
      </c>
      <c r="B160" s="764" t="str">
        <f>IF(【多店舗用】記入シート3!B160="","",DBCS(【多店舗用】記入シート3!B160))</f>
        <v/>
      </c>
      <c r="C160" s="764" t="str">
        <f>IF(【多店舗用】記入シート3!C160="","",DBCS(【多店舗用】記入シート3!C160))</f>
        <v/>
      </c>
      <c r="D160" s="764" t="str">
        <f>IF(【多店舗用】記入シート3!D160="","",ASC(【多店舗用】記入シート3!D160))</f>
        <v/>
      </c>
      <c r="E160" s="765" t="str">
        <f>IF(【多店舗用】記入シート3!E160="","",【多店舗用】記入シート3!E160)</f>
        <v/>
      </c>
      <c r="F160" s="764" t="str">
        <f>IF(【多店舗用】記入シート3!F160="","",【多店舗用】記入シート3!F160)</f>
        <v/>
      </c>
      <c r="G160" s="765" t="str">
        <f>IF(【多店舗用】記入シート3!G160="","",【多店舗用】記入シート3!G160)</f>
        <v/>
      </c>
      <c r="H160" s="764" t="str">
        <f>IF(【多店舗用】記入シート3!H160="","",SUBSTITUTE(SUBSTITUTE(SUBSTITUTE(SUBSTITUTE(SUBSTITUTE(ASC(【多店舗用】記入シート3!H160),"～","-"),"－","-"),"―","-"),"　","")," ",""))</f>
        <v/>
      </c>
      <c r="I160" s="764" t="str">
        <f>IF(B160="","",MID(T(【多店舗用】記入シート3!I160),4,LEN(T(【多店舗用】記入シート3!I160))-3)&amp;"　"&amp;SUBSTITUTE(SUBSTITUTE(SUBSTITUTE(SUBSTITUTE(T(【多店舗用】記入シート3!J160),"　","")," ",""),"―","ー"),"－","‐")&amp;"　"&amp;SUBSTITUTE(SUBSTITUTE(SUBSTITUTE(SUBSTITUTE(T(【多店舗用】記入シート3!K160),"　","")," ",""),"―","ー"),"－","‐")&amp;"　"&amp;SUBSTITUTE(SUBSTITUTE(SUBSTITUTE(SUBSTITUTE(T(【多店舗用】記入シート3!L160),"　","")," ",""),"―","ー"),"－","‐")&amp;IF(【多店舗用】記入シート3!M160="","","　"&amp;SUBSTITUTE(SUBSTITUTE(SUBSTITUTE(SUBSTITUTE(T(【多店舗用】記入シート3!M160),"　","")," ",""),"―","ー"),"－","‐")))</f>
        <v/>
      </c>
      <c r="J160" s="764" t="str">
        <f>IF(B160="","",ASC(【多店舗用】記入シート3!N160)&amp;" "&amp;ASC(SUBSTITUTE(SUBSTITUTE(SUBSTITUTE(SUBSTITUTE(SUBSTITUTE(【多店舗用】記入シート3!O160,"　","")," ",""),"ヴ","ウﾞ"),"・",""),"－","‐"))&amp;" "&amp;ASC(SUBSTITUTE(SUBSTITUTE(SUBSTITUTE(SUBSTITUTE(SUBSTITUTE(【多店舗用】記入シート3!P160,"　","")," ",""),"ヴ","ウﾞ"),"・",""),"－","‐"))&amp;IF(【多店舗用】記入シート3!Q160="",""," "&amp;ASC(SUBSTITUTE(SUBSTITUTE(SUBSTITUTE(SUBSTITUTE(SUBSTITUTE(【多店舗用】記入シート3!Q160,"　","")," ",""),"ヴ","ウﾞ"),"・",""),"－","‐"))))</f>
        <v/>
      </c>
      <c r="K160" s="764" t="str">
        <f>IF(【多店舗用】記入シート3!R160="","",【多店舗用】記入シート3!R160)</f>
        <v/>
      </c>
      <c r="L160" s="764" t="str">
        <f>IF(【多店舗用】記入シート3!S160="","",SUBSTITUTE(SUBSTITUTE(SUBSTITUTE(SUBSTITUTE(SUBSTITUTE(ASC(【多店舗用】記入シート3!S160),"～","-"),"－","-"),"―","-"),"　","")," ",""))</f>
        <v/>
      </c>
      <c r="M160" s="764" t="str">
        <f>IF(【多店舗用】記入シート3!T160="","",ASC(【多店舗用】記入シート3!T160))</f>
        <v/>
      </c>
      <c r="N160" s="764" t="str">
        <f>IF(B160="","",RIGHT("00"&amp;【多店舗用】記入シート3!U160,2)&amp;【多店舗用】記入シート3!V160&amp;RIGHT("00"&amp;【多店舗用】記入シート3!W160,2)&amp;【多店舗用】記入シート3!X160&amp;RIGHT("00"&amp;【多店舗用】記入シート3!Y160,2)&amp;【多店舗用】記入シート3!Z160&amp;RIGHT("00"&amp;【多店舗用】記入シート3!AA160,2))</f>
        <v/>
      </c>
      <c r="O160" s="764" t="str">
        <f>IF(B160="","",IF(【多店舗用】記入シート3!AB160="●",【多店舗用】記入シート3!AB$8,"")&amp;IF(【多店舗用】記入シート3!AC160="●",【多店舗用】記入シート3!AC$8,"")&amp;IF(【多店舗用】記入シート3!AD160="●",【多店舗用】記入シート3!AD$8,"")&amp;IF(【多店舗用】記入シート3!AE160="●",【多店舗用】記入シート3!AE$8,"")&amp;IF(【多店舗用】記入シート3!AF160="●",【多店舗用】記入シート3!AF$8,"")&amp;IF(【多店舗用】記入シート3!AG160="●",【多店舗用】記入シート3!AG$8,"")&amp;IF(【多店舗用】記入シート3!AH160="●",【多店舗用】記入シート3!AH$8,"")&amp;IF(【多店舗用】記入シート3!AI160="●",【多店舗用】記入シート3!AI$8,""))</f>
        <v/>
      </c>
      <c r="P160" s="764" t="str">
        <f>IF(【多店舗用】記入シート3!AJ160="","",【多店舗用】記入シート3!AJ160)</f>
        <v/>
      </c>
      <c r="Q160" s="764" t="str">
        <f>IF(【多店舗用】記入シート3!AK160="","",【多店舗用】記入シート3!AK160)</f>
        <v/>
      </c>
      <c r="R160" s="766" t="str">
        <f>IF(【多店舗用】記入シート3!AL160="","",【多店舗用】記入シート3!AL160)</f>
        <v/>
      </c>
      <c r="S160" s="766" t="str">
        <f>IF(【多店舗用】記入シート3!AM160="","",【多店舗用】記入シート3!AM160)</f>
        <v/>
      </c>
      <c r="T160" s="766" t="str">
        <f>IF(【多店舗用】記入シート3!AN160="","",【多店舗用】記入シート3!AN160)</f>
        <v/>
      </c>
      <c r="U160" s="766" t="str">
        <f>IF(【多店舗用】記入シート3!AO160="","",【多店舗用】記入シート3!AO160)</f>
        <v/>
      </c>
      <c r="V160" s="764" t="str">
        <f>IF(【多店舗用】記入シート3!AP160="","",【多店舗用】記入シート3!AP160)</f>
        <v/>
      </c>
      <c r="W160" s="764" t="str">
        <f>IF(【多店舗用】記入シート3!AQ160="","",【多店舗用】記入シート3!AQ160)</f>
        <v/>
      </c>
      <c r="X160" s="764" t="str">
        <f>IF(【多店舗用】記入シート3!AR160="","",【多店舗用】記入シート3!AR160)</f>
        <v/>
      </c>
      <c r="Y160" s="764" t="str">
        <f>IF(【多店舗用】記入シート3!AS160="","",【多店舗用】記入シート3!AS160)</f>
        <v/>
      </c>
      <c r="Z160" s="767" t="str">
        <f>IF(【多店舗用】記入シート3!AT160="","",【多店舗用】記入シート3!AT160)</f>
        <v/>
      </c>
      <c r="AA160" s="767" t="str">
        <f>IF(【多店舗用】記入シート3!AU160="","",【多店舗用】記入シート3!AU160)</f>
        <v/>
      </c>
      <c r="AB160" s="764" t="str">
        <f>IF(B160="","",T(SUBSTITUTE(SUBSTITUTE(【多店舗用】記入シート3!AV160,"　","")," ",""))&amp;"　"&amp;T(SUBSTITUTE(SUBSTITUTE(【多店舗用】記入シート3!AW160,"　","")," ","")))</f>
        <v/>
      </c>
      <c r="AC160" s="764" t="str">
        <f>IF(B160="","",ASC(SUBSTITUTE(SUBSTITUTE(SUBSTITUTE(SUBSTITUTE(【多店舗用】記入シート3!AX160,"　","")," ",""),"ヴ","ウﾞ"),"・",""))&amp;" "&amp;ASC(SUBSTITUTE(SUBSTITUTE(SUBSTITUTE(SUBSTITUTE(【多店舗用】記入シート3!AY160,"　","")," ",""),"ヴ","ウﾞ"),"・","")))</f>
        <v/>
      </c>
      <c r="AD160" s="764" t="str">
        <f>IF(【多店舗用】記入シート3!AZ160="","",【多店舗用】記入シート3!AZ160)</f>
        <v/>
      </c>
      <c r="AE160" s="764" t="str">
        <f>IF(【多店舗用】記入シート3!BA160="","",【多店舗用】記入シート3!BA160)</f>
        <v/>
      </c>
      <c r="AF160" s="764" t="str">
        <f>IF(B160="","",T(SUBSTITUTE(SUBSTITUTE(【多店舗用】記入シート3!BB160,"　","")," ",""))&amp;"　"&amp;T(SUBSTITUTE(SUBSTITUTE(【多店舗用】記入シート3!BC160,"　","")," ","")))</f>
        <v/>
      </c>
      <c r="AG160" s="764" t="str">
        <f>IF(B160="","",ASC(SUBSTITUTE(SUBSTITUTE(SUBSTITUTE(SUBSTITUTE(【多店舗用】記入シート3!BD160,"　","")," ",""),"ヴ","ウﾞ"),"・",""))&amp;" "&amp;ASC(SUBSTITUTE(SUBSTITUTE(SUBSTITUTE(SUBSTITUTE(【多店舗用】記入シート3!BE160,"　","")," ",""),"ヴ","ウﾞ"),"・","")))</f>
        <v/>
      </c>
      <c r="AH160" s="764" t="str">
        <f>IF(【多店舗用】記入シート3!BF160="","",【多店舗用】記入シート3!BF160)</f>
        <v/>
      </c>
      <c r="AI160" s="764" t="str">
        <f>IF(【多店舗用】記入シート3!BG160="","",【多店舗用】記入シート3!BG160)</f>
        <v/>
      </c>
      <c r="AJ160" s="764" t="str">
        <f>IF(【多店舗用】記入シート3!BH160="","",【多店舗用】記入シート3!BH160)</f>
        <v/>
      </c>
      <c r="AK160" s="764" t="str">
        <f>IF(【多店舗用】記入シート3!BI160="","",【多店舗用】記入シート3!BI160)</f>
        <v/>
      </c>
      <c r="AL160" s="764" t="str">
        <f>IF(【多店舗用】記入シート3!BJ160="","",【多店舗用】記入シート3!BJ160)</f>
        <v/>
      </c>
      <c r="AM160" s="768" t="str">
        <f>IF(【多店舗用】記入シート3!BK160="","",【多店舗用】記入シート3!BK160)</f>
        <v/>
      </c>
      <c r="AN160" s="768" t="str">
        <f>IF(【多店舗用】記入シート3!BL160="","",【多店舗用】記入シート3!BL160)</f>
        <v/>
      </c>
      <c r="AO160" s="764" t="str">
        <f>IF(【多店舗用】記入シート3!BM160="","",【多店舗用】記入シート3!BM160)</f>
        <v/>
      </c>
      <c r="AP160" s="768" t="str">
        <f>IF(【多店舗用】記入シート3!BN160="","",【多店舗用】記入シート3!BN160)</f>
        <v/>
      </c>
      <c r="AQ160" s="764" t="str">
        <f>IF(【多店舗用】記入シート3!BO160="","",【多店舗用】記入シート3!BO160)</f>
        <v/>
      </c>
      <c r="AR160" s="764" t="str">
        <f>IF(【多店舗用】記入シート3!BP160="","",【多店舗用】記入シート3!BP160)</f>
        <v/>
      </c>
    </row>
    <row r="161" spans="1:44" ht="15" customHeight="1">
      <c r="A161" s="764">
        <v>153</v>
      </c>
      <c r="B161" s="764" t="str">
        <f>IF(【多店舗用】記入シート3!B161="","",DBCS(【多店舗用】記入シート3!B161))</f>
        <v/>
      </c>
      <c r="C161" s="764" t="str">
        <f>IF(【多店舗用】記入シート3!C161="","",DBCS(【多店舗用】記入シート3!C161))</f>
        <v/>
      </c>
      <c r="D161" s="764" t="str">
        <f>IF(【多店舗用】記入シート3!D161="","",ASC(【多店舗用】記入シート3!D161))</f>
        <v/>
      </c>
      <c r="E161" s="765" t="str">
        <f>IF(【多店舗用】記入シート3!E161="","",【多店舗用】記入シート3!E161)</f>
        <v/>
      </c>
      <c r="F161" s="764" t="str">
        <f>IF(【多店舗用】記入シート3!F161="","",【多店舗用】記入シート3!F161)</f>
        <v/>
      </c>
      <c r="G161" s="765" t="str">
        <f>IF(【多店舗用】記入シート3!G161="","",【多店舗用】記入シート3!G161)</f>
        <v/>
      </c>
      <c r="H161" s="764" t="str">
        <f>IF(【多店舗用】記入シート3!H161="","",SUBSTITUTE(SUBSTITUTE(SUBSTITUTE(SUBSTITUTE(SUBSTITUTE(ASC(【多店舗用】記入シート3!H161),"～","-"),"－","-"),"―","-"),"　","")," ",""))</f>
        <v/>
      </c>
      <c r="I161" s="764" t="str">
        <f>IF(B161="","",MID(T(【多店舗用】記入シート3!I161),4,LEN(T(【多店舗用】記入シート3!I161))-3)&amp;"　"&amp;SUBSTITUTE(SUBSTITUTE(SUBSTITUTE(SUBSTITUTE(T(【多店舗用】記入シート3!J161),"　","")," ",""),"―","ー"),"－","‐")&amp;"　"&amp;SUBSTITUTE(SUBSTITUTE(SUBSTITUTE(SUBSTITUTE(T(【多店舗用】記入シート3!K161),"　","")," ",""),"―","ー"),"－","‐")&amp;"　"&amp;SUBSTITUTE(SUBSTITUTE(SUBSTITUTE(SUBSTITUTE(T(【多店舗用】記入シート3!L161),"　","")," ",""),"―","ー"),"－","‐")&amp;IF(【多店舗用】記入シート3!M161="","","　"&amp;SUBSTITUTE(SUBSTITUTE(SUBSTITUTE(SUBSTITUTE(T(【多店舗用】記入シート3!M161),"　","")," ",""),"―","ー"),"－","‐")))</f>
        <v/>
      </c>
      <c r="J161" s="764" t="str">
        <f>IF(B161="","",ASC(【多店舗用】記入シート3!N161)&amp;" "&amp;ASC(SUBSTITUTE(SUBSTITUTE(SUBSTITUTE(SUBSTITUTE(SUBSTITUTE(【多店舗用】記入シート3!O161,"　","")," ",""),"ヴ","ウﾞ"),"・",""),"－","‐"))&amp;" "&amp;ASC(SUBSTITUTE(SUBSTITUTE(SUBSTITUTE(SUBSTITUTE(SUBSTITUTE(【多店舗用】記入シート3!P161,"　","")," ",""),"ヴ","ウﾞ"),"・",""),"－","‐"))&amp;IF(【多店舗用】記入シート3!Q161="",""," "&amp;ASC(SUBSTITUTE(SUBSTITUTE(SUBSTITUTE(SUBSTITUTE(SUBSTITUTE(【多店舗用】記入シート3!Q161,"　","")," ",""),"ヴ","ウﾞ"),"・",""),"－","‐"))))</f>
        <v/>
      </c>
      <c r="K161" s="764" t="str">
        <f>IF(【多店舗用】記入シート3!R161="","",【多店舗用】記入シート3!R161)</f>
        <v/>
      </c>
      <c r="L161" s="764" t="str">
        <f>IF(【多店舗用】記入シート3!S161="","",SUBSTITUTE(SUBSTITUTE(SUBSTITUTE(SUBSTITUTE(SUBSTITUTE(ASC(【多店舗用】記入シート3!S161),"～","-"),"－","-"),"―","-"),"　","")," ",""))</f>
        <v/>
      </c>
      <c r="M161" s="764" t="str">
        <f>IF(【多店舗用】記入シート3!T161="","",ASC(【多店舗用】記入シート3!T161))</f>
        <v/>
      </c>
      <c r="N161" s="764" t="str">
        <f>IF(B161="","",RIGHT("00"&amp;【多店舗用】記入シート3!U161,2)&amp;【多店舗用】記入シート3!V161&amp;RIGHT("00"&amp;【多店舗用】記入シート3!W161,2)&amp;【多店舗用】記入シート3!X161&amp;RIGHT("00"&amp;【多店舗用】記入シート3!Y161,2)&amp;【多店舗用】記入シート3!Z161&amp;RIGHT("00"&amp;【多店舗用】記入シート3!AA161,2))</f>
        <v/>
      </c>
      <c r="O161" s="764" t="str">
        <f>IF(B161="","",IF(【多店舗用】記入シート3!AB161="●",【多店舗用】記入シート3!AB$8,"")&amp;IF(【多店舗用】記入シート3!AC161="●",【多店舗用】記入シート3!AC$8,"")&amp;IF(【多店舗用】記入シート3!AD161="●",【多店舗用】記入シート3!AD$8,"")&amp;IF(【多店舗用】記入シート3!AE161="●",【多店舗用】記入シート3!AE$8,"")&amp;IF(【多店舗用】記入シート3!AF161="●",【多店舗用】記入シート3!AF$8,"")&amp;IF(【多店舗用】記入シート3!AG161="●",【多店舗用】記入シート3!AG$8,"")&amp;IF(【多店舗用】記入シート3!AH161="●",【多店舗用】記入シート3!AH$8,"")&amp;IF(【多店舗用】記入シート3!AI161="●",【多店舗用】記入シート3!AI$8,""))</f>
        <v/>
      </c>
      <c r="P161" s="764" t="str">
        <f>IF(【多店舗用】記入シート3!AJ161="","",【多店舗用】記入シート3!AJ161)</f>
        <v/>
      </c>
      <c r="Q161" s="764" t="str">
        <f>IF(【多店舗用】記入シート3!AK161="","",【多店舗用】記入シート3!AK161)</f>
        <v/>
      </c>
      <c r="R161" s="766" t="str">
        <f>IF(【多店舗用】記入シート3!AL161="","",【多店舗用】記入シート3!AL161)</f>
        <v/>
      </c>
      <c r="S161" s="766" t="str">
        <f>IF(【多店舗用】記入シート3!AM161="","",【多店舗用】記入シート3!AM161)</f>
        <v/>
      </c>
      <c r="T161" s="766" t="str">
        <f>IF(【多店舗用】記入シート3!AN161="","",【多店舗用】記入シート3!AN161)</f>
        <v/>
      </c>
      <c r="U161" s="766" t="str">
        <f>IF(【多店舗用】記入シート3!AO161="","",【多店舗用】記入シート3!AO161)</f>
        <v/>
      </c>
      <c r="V161" s="764" t="str">
        <f>IF(【多店舗用】記入シート3!AP161="","",【多店舗用】記入シート3!AP161)</f>
        <v/>
      </c>
      <c r="W161" s="764" t="str">
        <f>IF(【多店舗用】記入シート3!AQ161="","",【多店舗用】記入シート3!AQ161)</f>
        <v/>
      </c>
      <c r="X161" s="764" t="str">
        <f>IF(【多店舗用】記入シート3!AR161="","",【多店舗用】記入シート3!AR161)</f>
        <v/>
      </c>
      <c r="Y161" s="764" t="str">
        <f>IF(【多店舗用】記入シート3!AS161="","",【多店舗用】記入シート3!AS161)</f>
        <v/>
      </c>
      <c r="Z161" s="767" t="str">
        <f>IF(【多店舗用】記入シート3!AT161="","",【多店舗用】記入シート3!AT161)</f>
        <v/>
      </c>
      <c r="AA161" s="767" t="str">
        <f>IF(【多店舗用】記入シート3!AU161="","",【多店舗用】記入シート3!AU161)</f>
        <v/>
      </c>
      <c r="AB161" s="764" t="str">
        <f>IF(B161="","",T(SUBSTITUTE(SUBSTITUTE(【多店舗用】記入シート3!AV161,"　","")," ",""))&amp;"　"&amp;T(SUBSTITUTE(SUBSTITUTE(【多店舗用】記入シート3!AW161,"　","")," ","")))</f>
        <v/>
      </c>
      <c r="AC161" s="764" t="str">
        <f>IF(B161="","",ASC(SUBSTITUTE(SUBSTITUTE(SUBSTITUTE(SUBSTITUTE(【多店舗用】記入シート3!AX161,"　","")," ",""),"ヴ","ウﾞ"),"・",""))&amp;" "&amp;ASC(SUBSTITUTE(SUBSTITUTE(SUBSTITUTE(SUBSTITUTE(【多店舗用】記入シート3!AY161,"　","")," ",""),"ヴ","ウﾞ"),"・","")))</f>
        <v/>
      </c>
      <c r="AD161" s="764" t="str">
        <f>IF(【多店舗用】記入シート3!AZ161="","",【多店舗用】記入シート3!AZ161)</f>
        <v/>
      </c>
      <c r="AE161" s="764" t="str">
        <f>IF(【多店舗用】記入シート3!BA161="","",【多店舗用】記入シート3!BA161)</f>
        <v/>
      </c>
      <c r="AF161" s="764" t="str">
        <f>IF(B161="","",T(SUBSTITUTE(SUBSTITUTE(【多店舗用】記入シート3!BB161,"　","")," ",""))&amp;"　"&amp;T(SUBSTITUTE(SUBSTITUTE(【多店舗用】記入シート3!BC161,"　","")," ","")))</f>
        <v/>
      </c>
      <c r="AG161" s="764" t="str">
        <f>IF(B161="","",ASC(SUBSTITUTE(SUBSTITUTE(SUBSTITUTE(SUBSTITUTE(【多店舗用】記入シート3!BD161,"　","")," ",""),"ヴ","ウﾞ"),"・",""))&amp;" "&amp;ASC(SUBSTITUTE(SUBSTITUTE(SUBSTITUTE(SUBSTITUTE(【多店舗用】記入シート3!BE161,"　","")," ",""),"ヴ","ウﾞ"),"・","")))</f>
        <v/>
      </c>
      <c r="AH161" s="764" t="str">
        <f>IF(【多店舗用】記入シート3!BF161="","",【多店舗用】記入シート3!BF161)</f>
        <v/>
      </c>
      <c r="AI161" s="764" t="str">
        <f>IF(【多店舗用】記入シート3!BG161="","",【多店舗用】記入シート3!BG161)</f>
        <v/>
      </c>
      <c r="AJ161" s="764" t="str">
        <f>IF(【多店舗用】記入シート3!BH161="","",【多店舗用】記入シート3!BH161)</f>
        <v/>
      </c>
      <c r="AK161" s="764" t="str">
        <f>IF(【多店舗用】記入シート3!BI161="","",【多店舗用】記入シート3!BI161)</f>
        <v/>
      </c>
      <c r="AL161" s="764" t="str">
        <f>IF(【多店舗用】記入シート3!BJ161="","",【多店舗用】記入シート3!BJ161)</f>
        <v/>
      </c>
      <c r="AM161" s="768" t="str">
        <f>IF(【多店舗用】記入シート3!BK161="","",【多店舗用】記入シート3!BK161)</f>
        <v/>
      </c>
      <c r="AN161" s="768" t="str">
        <f>IF(【多店舗用】記入シート3!BL161="","",【多店舗用】記入シート3!BL161)</f>
        <v/>
      </c>
      <c r="AO161" s="764" t="str">
        <f>IF(【多店舗用】記入シート3!BM161="","",【多店舗用】記入シート3!BM161)</f>
        <v/>
      </c>
      <c r="AP161" s="768" t="str">
        <f>IF(【多店舗用】記入シート3!BN161="","",【多店舗用】記入シート3!BN161)</f>
        <v/>
      </c>
      <c r="AQ161" s="764" t="str">
        <f>IF(【多店舗用】記入シート3!BO161="","",【多店舗用】記入シート3!BO161)</f>
        <v/>
      </c>
      <c r="AR161" s="764" t="str">
        <f>IF(【多店舗用】記入シート3!BP161="","",【多店舗用】記入シート3!BP161)</f>
        <v/>
      </c>
    </row>
    <row r="162" spans="1:44" ht="15" customHeight="1">
      <c r="A162" s="764">
        <v>154</v>
      </c>
      <c r="B162" s="764" t="str">
        <f>IF(【多店舗用】記入シート3!B162="","",DBCS(【多店舗用】記入シート3!B162))</f>
        <v/>
      </c>
      <c r="C162" s="764" t="str">
        <f>IF(【多店舗用】記入シート3!C162="","",DBCS(【多店舗用】記入シート3!C162))</f>
        <v/>
      </c>
      <c r="D162" s="764" t="str">
        <f>IF(【多店舗用】記入シート3!D162="","",ASC(【多店舗用】記入シート3!D162))</f>
        <v/>
      </c>
      <c r="E162" s="765" t="str">
        <f>IF(【多店舗用】記入シート3!E162="","",【多店舗用】記入シート3!E162)</f>
        <v/>
      </c>
      <c r="F162" s="764" t="str">
        <f>IF(【多店舗用】記入シート3!F162="","",【多店舗用】記入シート3!F162)</f>
        <v/>
      </c>
      <c r="G162" s="765" t="str">
        <f>IF(【多店舗用】記入シート3!G162="","",【多店舗用】記入シート3!G162)</f>
        <v/>
      </c>
      <c r="H162" s="764" t="str">
        <f>IF(【多店舗用】記入シート3!H162="","",SUBSTITUTE(SUBSTITUTE(SUBSTITUTE(SUBSTITUTE(SUBSTITUTE(ASC(【多店舗用】記入シート3!H162),"～","-"),"－","-"),"―","-"),"　","")," ",""))</f>
        <v/>
      </c>
      <c r="I162" s="764" t="str">
        <f>IF(B162="","",MID(T(【多店舗用】記入シート3!I162),4,LEN(T(【多店舗用】記入シート3!I162))-3)&amp;"　"&amp;SUBSTITUTE(SUBSTITUTE(SUBSTITUTE(SUBSTITUTE(T(【多店舗用】記入シート3!J162),"　","")," ",""),"―","ー"),"－","‐")&amp;"　"&amp;SUBSTITUTE(SUBSTITUTE(SUBSTITUTE(SUBSTITUTE(T(【多店舗用】記入シート3!K162),"　","")," ",""),"―","ー"),"－","‐")&amp;"　"&amp;SUBSTITUTE(SUBSTITUTE(SUBSTITUTE(SUBSTITUTE(T(【多店舗用】記入シート3!L162),"　","")," ",""),"―","ー"),"－","‐")&amp;IF(【多店舗用】記入シート3!M162="","","　"&amp;SUBSTITUTE(SUBSTITUTE(SUBSTITUTE(SUBSTITUTE(T(【多店舗用】記入シート3!M162),"　","")," ",""),"―","ー"),"－","‐")))</f>
        <v/>
      </c>
      <c r="J162" s="764" t="str">
        <f>IF(B162="","",ASC(【多店舗用】記入シート3!N162)&amp;" "&amp;ASC(SUBSTITUTE(SUBSTITUTE(SUBSTITUTE(SUBSTITUTE(SUBSTITUTE(【多店舗用】記入シート3!O162,"　","")," ",""),"ヴ","ウﾞ"),"・",""),"－","‐"))&amp;" "&amp;ASC(SUBSTITUTE(SUBSTITUTE(SUBSTITUTE(SUBSTITUTE(SUBSTITUTE(【多店舗用】記入シート3!P162,"　","")," ",""),"ヴ","ウﾞ"),"・",""),"－","‐"))&amp;IF(【多店舗用】記入シート3!Q162="",""," "&amp;ASC(SUBSTITUTE(SUBSTITUTE(SUBSTITUTE(SUBSTITUTE(SUBSTITUTE(【多店舗用】記入シート3!Q162,"　","")," ",""),"ヴ","ウﾞ"),"・",""),"－","‐"))))</f>
        <v/>
      </c>
      <c r="K162" s="764" t="str">
        <f>IF(【多店舗用】記入シート3!R162="","",【多店舗用】記入シート3!R162)</f>
        <v/>
      </c>
      <c r="L162" s="764" t="str">
        <f>IF(【多店舗用】記入シート3!S162="","",SUBSTITUTE(SUBSTITUTE(SUBSTITUTE(SUBSTITUTE(SUBSTITUTE(ASC(【多店舗用】記入シート3!S162),"～","-"),"－","-"),"―","-"),"　","")," ",""))</f>
        <v/>
      </c>
      <c r="M162" s="764" t="str">
        <f>IF(【多店舗用】記入シート3!T162="","",ASC(【多店舗用】記入シート3!T162))</f>
        <v/>
      </c>
      <c r="N162" s="764" t="str">
        <f>IF(B162="","",RIGHT("00"&amp;【多店舗用】記入シート3!U162,2)&amp;【多店舗用】記入シート3!V162&amp;RIGHT("00"&amp;【多店舗用】記入シート3!W162,2)&amp;【多店舗用】記入シート3!X162&amp;RIGHT("00"&amp;【多店舗用】記入シート3!Y162,2)&amp;【多店舗用】記入シート3!Z162&amp;RIGHT("00"&amp;【多店舗用】記入シート3!AA162,2))</f>
        <v/>
      </c>
      <c r="O162" s="764" t="str">
        <f>IF(B162="","",IF(【多店舗用】記入シート3!AB162="●",【多店舗用】記入シート3!AB$8,"")&amp;IF(【多店舗用】記入シート3!AC162="●",【多店舗用】記入シート3!AC$8,"")&amp;IF(【多店舗用】記入シート3!AD162="●",【多店舗用】記入シート3!AD$8,"")&amp;IF(【多店舗用】記入シート3!AE162="●",【多店舗用】記入シート3!AE$8,"")&amp;IF(【多店舗用】記入シート3!AF162="●",【多店舗用】記入シート3!AF$8,"")&amp;IF(【多店舗用】記入シート3!AG162="●",【多店舗用】記入シート3!AG$8,"")&amp;IF(【多店舗用】記入シート3!AH162="●",【多店舗用】記入シート3!AH$8,"")&amp;IF(【多店舗用】記入シート3!AI162="●",【多店舗用】記入シート3!AI$8,""))</f>
        <v/>
      </c>
      <c r="P162" s="764" t="str">
        <f>IF(【多店舗用】記入シート3!AJ162="","",【多店舗用】記入シート3!AJ162)</f>
        <v/>
      </c>
      <c r="Q162" s="764" t="str">
        <f>IF(【多店舗用】記入シート3!AK162="","",【多店舗用】記入シート3!AK162)</f>
        <v/>
      </c>
      <c r="R162" s="766" t="str">
        <f>IF(【多店舗用】記入シート3!AL162="","",【多店舗用】記入シート3!AL162)</f>
        <v/>
      </c>
      <c r="S162" s="766" t="str">
        <f>IF(【多店舗用】記入シート3!AM162="","",【多店舗用】記入シート3!AM162)</f>
        <v/>
      </c>
      <c r="T162" s="766" t="str">
        <f>IF(【多店舗用】記入シート3!AN162="","",【多店舗用】記入シート3!AN162)</f>
        <v/>
      </c>
      <c r="U162" s="766" t="str">
        <f>IF(【多店舗用】記入シート3!AO162="","",【多店舗用】記入シート3!AO162)</f>
        <v/>
      </c>
      <c r="V162" s="764" t="str">
        <f>IF(【多店舗用】記入シート3!AP162="","",【多店舗用】記入シート3!AP162)</f>
        <v/>
      </c>
      <c r="W162" s="764" t="str">
        <f>IF(【多店舗用】記入シート3!AQ162="","",【多店舗用】記入シート3!AQ162)</f>
        <v/>
      </c>
      <c r="X162" s="764" t="str">
        <f>IF(【多店舗用】記入シート3!AR162="","",【多店舗用】記入シート3!AR162)</f>
        <v/>
      </c>
      <c r="Y162" s="764" t="str">
        <f>IF(【多店舗用】記入シート3!AS162="","",【多店舗用】記入シート3!AS162)</f>
        <v/>
      </c>
      <c r="Z162" s="767" t="str">
        <f>IF(【多店舗用】記入シート3!AT162="","",【多店舗用】記入シート3!AT162)</f>
        <v/>
      </c>
      <c r="AA162" s="767" t="str">
        <f>IF(【多店舗用】記入シート3!AU162="","",【多店舗用】記入シート3!AU162)</f>
        <v/>
      </c>
      <c r="AB162" s="764" t="str">
        <f>IF(B162="","",T(SUBSTITUTE(SUBSTITUTE(【多店舗用】記入シート3!AV162,"　","")," ",""))&amp;"　"&amp;T(SUBSTITUTE(SUBSTITUTE(【多店舗用】記入シート3!AW162,"　","")," ","")))</f>
        <v/>
      </c>
      <c r="AC162" s="764" t="str">
        <f>IF(B162="","",ASC(SUBSTITUTE(SUBSTITUTE(SUBSTITUTE(SUBSTITUTE(【多店舗用】記入シート3!AX162,"　","")," ",""),"ヴ","ウﾞ"),"・",""))&amp;" "&amp;ASC(SUBSTITUTE(SUBSTITUTE(SUBSTITUTE(SUBSTITUTE(【多店舗用】記入シート3!AY162,"　","")," ",""),"ヴ","ウﾞ"),"・","")))</f>
        <v/>
      </c>
      <c r="AD162" s="764" t="str">
        <f>IF(【多店舗用】記入シート3!AZ162="","",【多店舗用】記入シート3!AZ162)</f>
        <v/>
      </c>
      <c r="AE162" s="764" t="str">
        <f>IF(【多店舗用】記入シート3!BA162="","",【多店舗用】記入シート3!BA162)</f>
        <v/>
      </c>
      <c r="AF162" s="764" t="str">
        <f>IF(B162="","",T(SUBSTITUTE(SUBSTITUTE(【多店舗用】記入シート3!BB162,"　","")," ",""))&amp;"　"&amp;T(SUBSTITUTE(SUBSTITUTE(【多店舗用】記入シート3!BC162,"　","")," ","")))</f>
        <v/>
      </c>
      <c r="AG162" s="764" t="str">
        <f>IF(B162="","",ASC(SUBSTITUTE(SUBSTITUTE(SUBSTITUTE(SUBSTITUTE(【多店舗用】記入シート3!BD162,"　","")," ",""),"ヴ","ウﾞ"),"・",""))&amp;" "&amp;ASC(SUBSTITUTE(SUBSTITUTE(SUBSTITUTE(SUBSTITUTE(【多店舗用】記入シート3!BE162,"　","")," ",""),"ヴ","ウﾞ"),"・","")))</f>
        <v/>
      </c>
      <c r="AH162" s="764" t="str">
        <f>IF(【多店舗用】記入シート3!BF162="","",【多店舗用】記入シート3!BF162)</f>
        <v/>
      </c>
      <c r="AI162" s="764" t="str">
        <f>IF(【多店舗用】記入シート3!BG162="","",【多店舗用】記入シート3!BG162)</f>
        <v/>
      </c>
      <c r="AJ162" s="764" t="str">
        <f>IF(【多店舗用】記入シート3!BH162="","",【多店舗用】記入シート3!BH162)</f>
        <v/>
      </c>
      <c r="AK162" s="764" t="str">
        <f>IF(【多店舗用】記入シート3!BI162="","",【多店舗用】記入シート3!BI162)</f>
        <v/>
      </c>
      <c r="AL162" s="764" t="str">
        <f>IF(【多店舗用】記入シート3!BJ162="","",【多店舗用】記入シート3!BJ162)</f>
        <v/>
      </c>
      <c r="AM162" s="768" t="str">
        <f>IF(【多店舗用】記入シート3!BK162="","",【多店舗用】記入シート3!BK162)</f>
        <v/>
      </c>
      <c r="AN162" s="768" t="str">
        <f>IF(【多店舗用】記入シート3!BL162="","",【多店舗用】記入シート3!BL162)</f>
        <v/>
      </c>
      <c r="AO162" s="764" t="str">
        <f>IF(【多店舗用】記入シート3!BM162="","",【多店舗用】記入シート3!BM162)</f>
        <v/>
      </c>
      <c r="AP162" s="768" t="str">
        <f>IF(【多店舗用】記入シート3!BN162="","",【多店舗用】記入シート3!BN162)</f>
        <v/>
      </c>
      <c r="AQ162" s="764" t="str">
        <f>IF(【多店舗用】記入シート3!BO162="","",【多店舗用】記入シート3!BO162)</f>
        <v/>
      </c>
      <c r="AR162" s="764" t="str">
        <f>IF(【多店舗用】記入シート3!BP162="","",【多店舗用】記入シート3!BP162)</f>
        <v/>
      </c>
    </row>
    <row r="163" spans="1:44" ht="15" customHeight="1">
      <c r="A163" s="764">
        <v>155</v>
      </c>
      <c r="B163" s="764" t="str">
        <f>IF(【多店舗用】記入シート3!B163="","",DBCS(【多店舗用】記入シート3!B163))</f>
        <v/>
      </c>
      <c r="C163" s="764" t="str">
        <f>IF(【多店舗用】記入シート3!C163="","",DBCS(【多店舗用】記入シート3!C163))</f>
        <v/>
      </c>
      <c r="D163" s="764" t="str">
        <f>IF(【多店舗用】記入シート3!D163="","",ASC(【多店舗用】記入シート3!D163))</f>
        <v/>
      </c>
      <c r="E163" s="765" t="str">
        <f>IF(【多店舗用】記入シート3!E163="","",【多店舗用】記入シート3!E163)</f>
        <v/>
      </c>
      <c r="F163" s="764" t="str">
        <f>IF(【多店舗用】記入シート3!F163="","",【多店舗用】記入シート3!F163)</f>
        <v/>
      </c>
      <c r="G163" s="765" t="str">
        <f>IF(【多店舗用】記入シート3!G163="","",【多店舗用】記入シート3!G163)</f>
        <v/>
      </c>
      <c r="H163" s="764" t="str">
        <f>IF(【多店舗用】記入シート3!H163="","",SUBSTITUTE(SUBSTITUTE(SUBSTITUTE(SUBSTITUTE(SUBSTITUTE(ASC(【多店舗用】記入シート3!H163),"～","-"),"－","-"),"―","-"),"　","")," ",""))</f>
        <v/>
      </c>
      <c r="I163" s="764" t="str">
        <f>IF(B163="","",MID(T(【多店舗用】記入シート3!I163),4,LEN(T(【多店舗用】記入シート3!I163))-3)&amp;"　"&amp;SUBSTITUTE(SUBSTITUTE(SUBSTITUTE(SUBSTITUTE(T(【多店舗用】記入シート3!J163),"　","")," ",""),"―","ー"),"－","‐")&amp;"　"&amp;SUBSTITUTE(SUBSTITUTE(SUBSTITUTE(SUBSTITUTE(T(【多店舗用】記入シート3!K163),"　","")," ",""),"―","ー"),"－","‐")&amp;"　"&amp;SUBSTITUTE(SUBSTITUTE(SUBSTITUTE(SUBSTITUTE(T(【多店舗用】記入シート3!L163),"　","")," ",""),"―","ー"),"－","‐")&amp;IF(【多店舗用】記入シート3!M163="","","　"&amp;SUBSTITUTE(SUBSTITUTE(SUBSTITUTE(SUBSTITUTE(T(【多店舗用】記入シート3!M163),"　","")," ",""),"―","ー"),"－","‐")))</f>
        <v/>
      </c>
      <c r="J163" s="764" t="str">
        <f>IF(B163="","",ASC(【多店舗用】記入シート3!N163)&amp;" "&amp;ASC(SUBSTITUTE(SUBSTITUTE(SUBSTITUTE(SUBSTITUTE(SUBSTITUTE(【多店舗用】記入シート3!O163,"　","")," ",""),"ヴ","ウﾞ"),"・",""),"－","‐"))&amp;" "&amp;ASC(SUBSTITUTE(SUBSTITUTE(SUBSTITUTE(SUBSTITUTE(SUBSTITUTE(【多店舗用】記入シート3!P163,"　","")," ",""),"ヴ","ウﾞ"),"・",""),"－","‐"))&amp;IF(【多店舗用】記入シート3!Q163="",""," "&amp;ASC(SUBSTITUTE(SUBSTITUTE(SUBSTITUTE(SUBSTITUTE(SUBSTITUTE(【多店舗用】記入シート3!Q163,"　","")," ",""),"ヴ","ウﾞ"),"・",""),"－","‐"))))</f>
        <v/>
      </c>
      <c r="K163" s="764" t="str">
        <f>IF(【多店舗用】記入シート3!R163="","",【多店舗用】記入シート3!R163)</f>
        <v/>
      </c>
      <c r="L163" s="764" t="str">
        <f>IF(【多店舗用】記入シート3!S163="","",SUBSTITUTE(SUBSTITUTE(SUBSTITUTE(SUBSTITUTE(SUBSTITUTE(ASC(【多店舗用】記入シート3!S163),"～","-"),"－","-"),"―","-"),"　","")," ",""))</f>
        <v/>
      </c>
      <c r="M163" s="764" t="str">
        <f>IF(【多店舗用】記入シート3!T163="","",ASC(【多店舗用】記入シート3!T163))</f>
        <v/>
      </c>
      <c r="N163" s="764" t="str">
        <f>IF(B163="","",RIGHT("00"&amp;【多店舗用】記入シート3!U163,2)&amp;【多店舗用】記入シート3!V163&amp;RIGHT("00"&amp;【多店舗用】記入シート3!W163,2)&amp;【多店舗用】記入シート3!X163&amp;RIGHT("00"&amp;【多店舗用】記入シート3!Y163,2)&amp;【多店舗用】記入シート3!Z163&amp;RIGHT("00"&amp;【多店舗用】記入シート3!AA163,2))</f>
        <v/>
      </c>
      <c r="O163" s="764" t="str">
        <f>IF(B163="","",IF(【多店舗用】記入シート3!AB163="●",【多店舗用】記入シート3!AB$8,"")&amp;IF(【多店舗用】記入シート3!AC163="●",【多店舗用】記入シート3!AC$8,"")&amp;IF(【多店舗用】記入シート3!AD163="●",【多店舗用】記入シート3!AD$8,"")&amp;IF(【多店舗用】記入シート3!AE163="●",【多店舗用】記入シート3!AE$8,"")&amp;IF(【多店舗用】記入シート3!AF163="●",【多店舗用】記入シート3!AF$8,"")&amp;IF(【多店舗用】記入シート3!AG163="●",【多店舗用】記入シート3!AG$8,"")&amp;IF(【多店舗用】記入シート3!AH163="●",【多店舗用】記入シート3!AH$8,"")&amp;IF(【多店舗用】記入シート3!AI163="●",【多店舗用】記入シート3!AI$8,""))</f>
        <v/>
      </c>
      <c r="P163" s="764" t="str">
        <f>IF(【多店舗用】記入シート3!AJ163="","",【多店舗用】記入シート3!AJ163)</f>
        <v/>
      </c>
      <c r="Q163" s="764" t="str">
        <f>IF(【多店舗用】記入シート3!AK163="","",【多店舗用】記入シート3!AK163)</f>
        <v/>
      </c>
      <c r="R163" s="766" t="str">
        <f>IF(【多店舗用】記入シート3!AL163="","",【多店舗用】記入シート3!AL163)</f>
        <v/>
      </c>
      <c r="S163" s="766" t="str">
        <f>IF(【多店舗用】記入シート3!AM163="","",【多店舗用】記入シート3!AM163)</f>
        <v/>
      </c>
      <c r="T163" s="766" t="str">
        <f>IF(【多店舗用】記入シート3!AN163="","",【多店舗用】記入シート3!AN163)</f>
        <v/>
      </c>
      <c r="U163" s="766" t="str">
        <f>IF(【多店舗用】記入シート3!AO163="","",【多店舗用】記入シート3!AO163)</f>
        <v/>
      </c>
      <c r="V163" s="764" t="str">
        <f>IF(【多店舗用】記入シート3!AP163="","",【多店舗用】記入シート3!AP163)</f>
        <v/>
      </c>
      <c r="W163" s="764" t="str">
        <f>IF(【多店舗用】記入シート3!AQ163="","",【多店舗用】記入シート3!AQ163)</f>
        <v/>
      </c>
      <c r="X163" s="764" t="str">
        <f>IF(【多店舗用】記入シート3!AR163="","",【多店舗用】記入シート3!AR163)</f>
        <v/>
      </c>
      <c r="Y163" s="764" t="str">
        <f>IF(【多店舗用】記入シート3!AS163="","",【多店舗用】記入シート3!AS163)</f>
        <v/>
      </c>
      <c r="Z163" s="767" t="str">
        <f>IF(【多店舗用】記入シート3!AT163="","",【多店舗用】記入シート3!AT163)</f>
        <v/>
      </c>
      <c r="AA163" s="767" t="str">
        <f>IF(【多店舗用】記入シート3!AU163="","",【多店舗用】記入シート3!AU163)</f>
        <v/>
      </c>
      <c r="AB163" s="764" t="str">
        <f>IF(B163="","",T(SUBSTITUTE(SUBSTITUTE(【多店舗用】記入シート3!AV163,"　","")," ",""))&amp;"　"&amp;T(SUBSTITUTE(SUBSTITUTE(【多店舗用】記入シート3!AW163,"　","")," ","")))</f>
        <v/>
      </c>
      <c r="AC163" s="764" t="str">
        <f>IF(B163="","",ASC(SUBSTITUTE(SUBSTITUTE(SUBSTITUTE(SUBSTITUTE(【多店舗用】記入シート3!AX163,"　","")," ",""),"ヴ","ウﾞ"),"・",""))&amp;" "&amp;ASC(SUBSTITUTE(SUBSTITUTE(SUBSTITUTE(SUBSTITUTE(【多店舗用】記入シート3!AY163,"　","")," ",""),"ヴ","ウﾞ"),"・","")))</f>
        <v/>
      </c>
      <c r="AD163" s="764" t="str">
        <f>IF(【多店舗用】記入シート3!AZ163="","",【多店舗用】記入シート3!AZ163)</f>
        <v/>
      </c>
      <c r="AE163" s="764" t="str">
        <f>IF(【多店舗用】記入シート3!BA163="","",【多店舗用】記入シート3!BA163)</f>
        <v/>
      </c>
      <c r="AF163" s="764" t="str">
        <f>IF(B163="","",T(SUBSTITUTE(SUBSTITUTE(【多店舗用】記入シート3!BB163,"　","")," ",""))&amp;"　"&amp;T(SUBSTITUTE(SUBSTITUTE(【多店舗用】記入シート3!BC163,"　","")," ","")))</f>
        <v/>
      </c>
      <c r="AG163" s="764" t="str">
        <f>IF(B163="","",ASC(SUBSTITUTE(SUBSTITUTE(SUBSTITUTE(SUBSTITUTE(【多店舗用】記入シート3!BD163,"　","")," ",""),"ヴ","ウﾞ"),"・",""))&amp;" "&amp;ASC(SUBSTITUTE(SUBSTITUTE(SUBSTITUTE(SUBSTITUTE(【多店舗用】記入シート3!BE163,"　","")," ",""),"ヴ","ウﾞ"),"・","")))</f>
        <v/>
      </c>
      <c r="AH163" s="764" t="str">
        <f>IF(【多店舗用】記入シート3!BF163="","",【多店舗用】記入シート3!BF163)</f>
        <v/>
      </c>
      <c r="AI163" s="764" t="str">
        <f>IF(【多店舗用】記入シート3!BG163="","",【多店舗用】記入シート3!BG163)</f>
        <v/>
      </c>
      <c r="AJ163" s="764" t="str">
        <f>IF(【多店舗用】記入シート3!BH163="","",【多店舗用】記入シート3!BH163)</f>
        <v/>
      </c>
      <c r="AK163" s="764" t="str">
        <f>IF(【多店舗用】記入シート3!BI163="","",【多店舗用】記入シート3!BI163)</f>
        <v/>
      </c>
      <c r="AL163" s="764" t="str">
        <f>IF(【多店舗用】記入シート3!BJ163="","",【多店舗用】記入シート3!BJ163)</f>
        <v/>
      </c>
      <c r="AM163" s="768" t="str">
        <f>IF(【多店舗用】記入シート3!BK163="","",【多店舗用】記入シート3!BK163)</f>
        <v/>
      </c>
      <c r="AN163" s="768" t="str">
        <f>IF(【多店舗用】記入シート3!BL163="","",【多店舗用】記入シート3!BL163)</f>
        <v/>
      </c>
      <c r="AO163" s="764" t="str">
        <f>IF(【多店舗用】記入シート3!BM163="","",【多店舗用】記入シート3!BM163)</f>
        <v/>
      </c>
      <c r="AP163" s="768" t="str">
        <f>IF(【多店舗用】記入シート3!BN163="","",【多店舗用】記入シート3!BN163)</f>
        <v/>
      </c>
      <c r="AQ163" s="764" t="str">
        <f>IF(【多店舗用】記入シート3!BO163="","",【多店舗用】記入シート3!BO163)</f>
        <v/>
      </c>
      <c r="AR163" s="764" t="str">
        <f>IF(【多店舗用】記入シート3!BP163="","",【多店舗用】記入シート3!BP163)</f>
        <v/>
      </c>
    </row>
    <row r="164" spans="1:44" ht="15" customHeight="1">
      <c r="A164" s="764">
        <v>156</v>
      </c>
      <c r="B164" s="764" t="str">
        <f>IF(【多店舗用】記入シート3!B164="","",DBCS(【多店舗用】記入シート3!B164))</f>
        <v/>
      </c>
      <c r="C164" s="764" t="str">
        <f>IF(【多店舗用】記入シート3!C164="","",DBCS(【多店舗用】記入シート3!C164))</f>
        <v/>
      </c>
      <c r="D164" s="764" t="str">
        <f>IF(【多店舗用】記入シート3!D164="","",ASC(【多店舗用】記入シート3!D164))</f>
        <v/>
      </c>
      <c r="E164" s="765" t="str">
        <f>IF(【多店舗用】記入シート3!E164="","",【多店舗用】記入シート3!E164)</f>
        <v/>
      </c>
      <c r="F164" s="764" t="str">
        <f>IF(【多店舗用】記入シート3!F164="","",【多店舗用】記入シート3!F164)</f>
        <v/>
      </c>
      <c r="G164" s="765" t="str">
        <f>IF(【多店舗用】記入シート3!G164="","",【多店舗用】記入シート3!G164)</f>
        <v/>
      </c>
      <c r="H164" s="764" t="str">
        <f>IF(【多店舗用】記入シート3!H164="","",SUBSTITUTE(SUBSTITUTE(SUBSTITUTE(SUBSTITUTE(SUBSTITUTE(ASC(【多店舗用】記入シート3!H164),"～","-"),"－","-"),"―","-"),"　","")," ",""))</f>
        <v/>
      </c>
      <c r="I164" s="764" t="str">
        <f>IF(B164="","",MID(T(【多店舗用】記入シート3!I164),4,LEN(T(【多店舗用】記入シート3!I164))-3)&amp;"　"&amp;SUBSTITUTE(SUBSTITUTE(SUBSTITUTE(SUBSTITUTE(T(【多店舗用】記入シート3!J164),"　","")," ",""),"―","ー"),"－","‐")&amp;"　"&amp;SUBSTITUTE(SUBSTITUTE(SUBSTITUTE(SUBSTITUTE(T(【多店舗用】記入シート3!K164),"　","")," ",""),"―","ー"),"－","‐")&amp;"　"&amp;SUBSTITUTE(SUBSTITUTE(SUBSTITUTE(SUBSTITUTE(T(【多店舗用】記入シート3!L164),"　","")," ",""),"―","ー"),"－","‐")&amp;IF(【多店舗用】記入シート3!M164="","","　"&amp;SUBSTITUTE(SUBSTITUTE(SUBSTITUTE(SUBSTITUTE(T(【多店舗用】記入シート3!M164),"　","")," ",""),"―","ー"),"－","‐")))</f>
        <v/>
      </c>
      <c r="J164" s="764" t="str">
        <f>IF(B164="","",ASC(【多店舗用】記入シート3!N164)&amp;" "&amp;ASC(SUBSTITUTE(SUBSTITUTE(SUBSTITUTE(SUBSTITUTE(SUBSTITUTE(【多店舗用】記入シート3!O164,"　","")," ",""),"ヴ","ウﾞ"),"・",""),"－","‐"))&amp;" "&amp;ASC(SUBSTITUTE(SUBSTITUTE(SUBSTITUTE(SUBSTITUTE(SUBSTITUTE(【多店舗用】記入シート3!P164,"　","")," ",""),"ヴ","ウﾞ"),"・",""),"－","‐"))&amp;IF(【多店舗用】記入シート3!Q164="",""," "&amp;ASC(SUBSTITUTE(SUBSTITUTE(SUBSTITUTE(SUBSTITUTE(SUBSTITUTE(【多店舗用】記入シート3!Q164,"　","")," ",""),"ヴ","ウﾞ"),"・",""),"－","‐"))))</f>
        <v/>
      </c>
      <c r="K164" s="764" t="str">
        <f>IF(【多店舗用】記入シート3!R164="","",【多店舗用】記入シート3!R164)</f>
        <v/>
      </c>
      <c r="L164" s="764" t="str">
        <f>IF(【多店舗用】記入シート3!S164="","",SUBSTITUTE(SUBSTITUTE(SUBSTITUTE(SUBSTITUTE(SUBSTITUTE(ASC(【多店舗用】記入シート3!S164),"～","-"),"－","-"),"―","-"),"　","")," ",""))</f>
        <v/>
      </c>
      <c r="M164" s="764" t="str">
        <f>IF(【多店舗用】記入シート3!T164="","",ASC(【多店舗用】記入シート3!T164))</f>
        <v/>
      </c>
      <c r="N164" s="764" t="str">
        <f>IF(B164="","",RIGHT("00"&amp;【多店舗用】記入シート3!U164,2)&amp;【多店舗用】記入シート3!V164&amp;RIGHT("00"&amp;【多店舗用】記入シート3!W164,2)&amp;【多店舗用】記入シート3!X164&amp;RIGHT("00"&amp;【多店舗用】記入シート3!Y164,2)&amp;【多店舗用】記入シート3!Z164&amp;RIGHT("00"&amp;【多店舗用】記入シート3!AA164,2))</f>
        <v/>
      </c>
      <c r="O164" s="764" t="str">
        <f>IF(B164="","",IF(【多店舗用】記入シート3!AB164="●",【多店舗用】記入シート3!AB$8,"")&amp;IF(【多店舗用】記入シート3!AC164="●",【多店舗用】記入シート3!AC$8,"")&amp;IF(【多店舗用】記入シート3!AD164="●",【多店舗用】記入シート3!AD$8,"")&amp;IF(【多店舗用】記入シート3!AE164="●",【多店舗用】記入シート3!AE$8,"")&amp;IF(【多店舗用】記入シート3!AF164="●",【多店舗用】記入シート3!AF$8,"")&amp;IF(【多店舗用】記入シート3!AG164="●",【多店舗用】記入シート3!AG$8,"")&amp;IF(【多店舗用】記入シート3!AH164="●",【多店舗用】記入シート3!AH$8,"")&amp;IF(【多店舗用】記入シート3!AI164="●",【多店舗用】記入シート3!AI$8,""))</f>
        <v/>
      </c>
      <c r="P164" s="764" t="str">
        <f>IF(【多店舗用】記入シート3!AJ164="","",【多店舗用】記入シート3!AJ164)</f>
        <v/>
      </c>
      <c r="Q164" s="764" t="str">
        <f>IF(【多店舗用】記入シート3!AK164="","",【多店舗用】記入シート3!AK164)</f>
        <v/>
      </c>
      <c r="R164" s="766" t="str">
        <f>IF(【多店舗用】記入シート3!AL164="","",【多店舗用】記入シート3!AL164)</f>
        <v/>
      </c>
      <c r="S164" s="766" t="str">
        <f>IF(【多店舗用】記入シート3!AM164="","",【多店舗用】記入シート3!AM164)</f>
        <v/>
      </c>
      <c r="T164" s="766" t="str">
        <f>IF(【多店舗用】記入シート3!AN164="","",【多店舗用】記入シート3!AN164)</f>
        <v/>
      </c>
      <c r="U164" s="766" t="str">
        <f>IF(【多店舗用】記入シート3!AO164="","",【多店舗用】記入シート3!AO164)</f>
        <v/>
      </c>
      <c r="V164" s="764" t="str">
        <f>IF(【多店舗用】記入シート3!AP164="","",【多店舗用】記入シート3!AP164)</f>
        <v/>
      </c>
      <c r="W164" s="764" t="str">
        <f>IF(【多店舗用】記入シート3!AQ164="","",【多店舗用】記入シート3!AQ164)</f>
        <v/>
      </c>
      <c r="X164" s="764" t="str">
        <f>IF(【多店舗用】記入シート3!AR164="","",【多店舗用】記入シート3!AR164)</f>
        <v/>
      </c>
      <c r="Y164" s="764" t="str">
        <f>IF(【多店舗用】記入シート3!AS164="","",【多店舗用】記入シート3!AS164)</f>
        <v/>
      </c>
      <c r="Z164" s="767" t="str">
        <f>IF(【多店舗用】記入シート3!AT164="","",【多店舗用】記入シート3!AT164)</f>
        <v/>
      </c>
      <c r="AA164" s="767" t="str">
        <f>IF(【多店舗用】記入シート3!AU164="","",【多店舗用】記入シート3!AU164)</f>
        <v/>
      </c>
      <c r="AB164" s="764" t="str">
        <f>IF(B164="","",T(SUBSTITUTE(SUBSTITUTE(【多店舗用】記入シート3!AV164,"　","")," ",""))&amp;"　"&amp;T(SUBSTITUTE(SUBSTITUTE(【多店舗用】記入シート3!AW164,"　","")," ","")))</f>
        <v/>
      </c>
      <c r="AC164" s="764" t="str">
        <f>IF(B164="","",ASC(SUBSTITUTE(SUBSTITUTE(SUBSTITUTE(SUBSTITUTE(【多店舗用】記入シート3!AX164,"　","")," ",""),"ヴ","ウﾞ"),"・",""))&amp;" "&amp;ASC(SUBSTITUTE(SUBSTITUTE(SUBSTITUTE(SUBSTITUTE(【多店舗用】記入シート3!AY164,"　","")," ",""),"ヴ","ウﾞ"),"・","")))</f>
        <v/>
      </c>
      <c r="AD164" s="764" t="str">
        <f>IF(【多店舗用】記入シート3!AZ164="","",【多店舗用】記入シート3!AZ164)</f>
        <v/>
      </c>
      <c r="AE164" s="764" t="str">
        <f>IF(【多店舗用】記入シート3!BA164="","",【多店舗用】記入シート3!BA164)</f>
        <v/>
      </c>
      <c r="AF164" s="764" t="str">
        <f>IF(B164="","",T(SUBSTITUTE(SUBSTITUTE(【多店舗用】記入シート3!BB164,"　","")," ",""))&amp;"　"&amp;T(SUBSTITUTE(SUBSTITUTE(【多店舗用】記入シート3!BC164,"　","")," ","")))</f>
        <v/>
      </c>
      <c r="AG164" s="764" t="str">
        <f>IF(B164="","",ASC(SUBSTITUTE(SUBSTITUTE(SUBSTITUTE(SUBSTITUTE(【多店舗用】記入シート3!BD164,"　","")," ",""),"ヴ","ウﾞ"),"・",""))&amp;" "&amp;ASC(SUBSTITUTE(SUBSTITUTE(SUBSTITUTE(SUBSTITUTE(【多店舗用】記入シート3!BE164,"　","")," ",""),"ヴ","ウﾞ"),"・","")))</f>
        <v/>
      </c>
      <c r="AH164" s="764" t="str">
        <f>IF(【多店舗用】記入シート3!BF164="","",【多店舗用】記入シート3!BF164)</f>
        <v/>
      </c>
      <c r="AI164" s="764" t="str">
        <f>IF(【多店舗用】記入シート3!BG164="","",【多店舗用】記入シート3!BG164)</f>
        <v/>
      </c>
      <c r="AJ164" s="764" t="str">
        <f>IF(【多店舗用】記入シート3!BH164="","",【多店舗用】記入シート3!BH164)</f>
        <v/>
      </c>
      <c r="AK164" s="764" t="str">
        <f>IF(【多店舗用】記入シート3!BI164="","",【多店舗用】記入シート3!BI164)</f>
        <v/>
      </c>
      <c r="AL164" s="764" t="str">
        <f>IF(【多店舗用】記入シート3!BJ164="","",【多店舗用】記入シート3!BJ164)</f>
        <v/>
      </c>
      <c r="AM164" s="768" t="str">
        <f>IF(【多店舗用】記入シート3!BK164="","",【多店舗用】記入シート3!BK164)</f>
        <v/>
      </c>
      <c r="AN164" s="768" t="str">
        <f>IF(【多店舗用】記入シート3!BL164="","",【多店舗用】記入シート3!BL164)</f>
        <v/>
      </c>
      <c r="AO164" s="764" t="str">
        <f>IF(【多店舗用】記入シート3!BM164="","",【多店舗用】記入シート3!BM164)</f>
        <v/>
      </c>
      <c r="AP164" s="768" t="str">
        <f>IF(【多店舗用】記入シート3!BN164="","",【多店舗用】記入シート3!BN164)</f>
        <v/>
      </c>
      <c r="AQ164" s="764" t="str">
        <f>IF(【多店舗用】記入シート3!BO164="","",【多店舗用】記入シート3!BO164)</f>
        <v/>
      </c>
      <c r="AR164" s="764" t="str">
        <f>IF(【多店舗用】記入シート3!BP164="","",【多店舗用】記入シート3!BP164)</f>
        <v/>
      </c>
    </row>
    <row r="165" spans="1:44" ht="15" customHeight="1">
      <c r="A165" s="764">
        <v>157</v>
      </c>
      <c r="B165" s="764" t="str">
        <f>IF(【多店舗用】記入シート3!B165="","",DBCS(【多店舗用】記入シート3!B165))</f>
        <v/>
      </c>
      <c r="C165" s="764" t="str">
        <f>IF(【多店舗用】記入シート3!C165="","",DBCS(【多店舗用】記入シート3!C165))</f>
        <v/>
      </c>
      <c r="D165" s="764" t="str">
        <f>IF(【多店舗用】記入シート3!D165="","",ASC(【多店舗用】記入シート3!D165))</f>
        <v/>
      </c>
      <c r="E165" s="765" t="str">
        <f>IF(【多店舗用】記入シート3!E165="","",【多店舗用】記入シート3!E165)</f>
        <v/>
      </c>
      <c r="F165" s="764" t="str">
        <f>IF(【多店舗用】記入シート3!F165="","",【多店舗用】記入シート3!F165)</f>
        <v/>
      </c>
      <c r="G165" s="765" t="str">
        <f>IF(【多店舗用】記入シート3!G165="","",【多店舗用】記入シート3!G165)</f>
        <v/>
      </c>
      <c r="H165" s="764" t="str">
        <f>IF(【多店舗用】記入シート3!H165="","",SUBSTITUTE(SUBSTITUTE(SUBSTITUTE(SUBSTITUTE(SUBSTITUTE(ASC(【多店舗用】記入シート3!H165),"～","-"),"－","-"),"―","-"),"　","")," ",""))</f>
        <v/>
      </c>
      <c r="I165" s="764" t="str">
        <f>IF(B165="","",MID(T(【多店舗用】記入シート3!I165),4,LEN(T(【多店舗用】記入シート3!I165))-3)&amp;"　"&amp;SUBSTITUTE(SUBSTITUTE(SUBSTITUTE(SUBSTITUTE(T(【多店舗用】記入シート3!J165),"　","")," ",""),"―","ー"),"－","‐")&amp;"　"&amp;SUBSTITUTE(SUBSTITUTE(SUBSTITUTE(SUBSTITUTE(T(【多店舗用】記入シート3!K165),"　","")," ",""),"―","ー"),"－","‐")&amp;"　"&amp;SUBSTITUTE(SUBSTITUTE(SUBSTITUTE(SUBSTITUTE(T(【多店舗用】記入シート3!L165),"　","")," ",""),"―","ー"),"－","‐")&amp;IF(【多店舗用】記入シート3!M165="","","　"&amp;SUBSTITUTE(SUBSTITUTE(SUBSTITUTE(SUBSTITUTE(T(【多店舗用】記入シート3!M165),"　","")," ",""),"―","ー"),"－","‐")))</f>
        <v/>
      </c>
      <c r="J165" s="764" t="str">
        <f>IF(B165="","",ASC(【多店舗用】記入シート3!N165)&amp;" "&amp;ASC(SUBSTITUTE(SUBSTITUTE(SUBSTITUTE(SUBSTITUTE(SUBSTITUTE(【多店舗用】記入シート3!O165,"　","")," ",""),"ヴ","ウﾞ"),"・",""),"－","‐"))&amp;" "&amp;ASC(SUBSTITUTE(SUBSTITUTE(SUBSTITUTE(SUBSTITUTE(SUBSTITUTE(【多店舗用】記入シート3!P165,"　","")," ",""),"ヴ","ウﾞ"),"・",""),"－","‐"))&amp;IF(【多店舗用】記入シート3!Q165="",""," "&amp;ASC(SUBSTITUTE(SUBSTITUTE(SUBSTITUTE(SUBSTITUTE(SUBSTITUTE(【多店舗用】記入シート3!Q165,"　","")," ",""),"ヴ","ウﾞ"),"・",""),"－","‐"))))</f>
        <v/>
      </c>
      <c r="K165" s="764" t="str">
        <f>IF(【多店舗用】記入シート3!R165="","",【多店舗用】記入シート3!R165)</f>
        <v/>
      </c>
      <c r="L165" s="764" t="str">
        <f>IF(【多店舗用】記入シート3!S165="","",SUBSTITUTE(SUBSTITUTE(SUBSTITUTE(SUBSTITUTE(SUBSTITUTE(ASC(【多店舗用】記入シート3!S165),"～","-"),"－","-"),"―","-"),"　","")," ",""))</f>
        <v/>
      </c>
      <c r="M165" s="764" t="str">
        <f>IF(【多店舗用】記入シート3!T165="","",ASC(【多店舗用】記入シート3!T165))</f>
        <v/>
      </c>
      <c r="N165" s="764" t="str">
        <f>IF(B165="","",RIGHT("00"&amp;【多店舗用】記入シート3!U165,2)&amp;【多店舗用】記入シート3!V165&amp;RIGHT("00"&amp;【多店舗用】記入シート3!W165,2)&amp;【多店舗用】記入シート3!X165&amp;RIGHT("00"&amp;【多店舗用】記入シート3!Y165,2)&amp;【多店舗用】記入シート3!Z165&amp;RIGHT("00"&amp;【多店舗用】記入シート3!AA165,2))</f>
        <v/>
      </c>
      <c r="O165" s="764" t="str">
        <f>IF(B165="","",IF(【多店舗用】記入シート3!AB165="●",【多店舗用】記入シート3!AB$8,"")&amp;IF(【多店舗用】記入シート3!AC165="●",【多店舗用】記入シート3!AC$8,"")&amp;IF(【多店舗用】記入シート3!AD165="●",【多店舗用】記入シート3!AD$8,"")&amp;IF(【多店舗用】記入シート3!AE165="●",【多店舗用】記入シート3!AE$8,"")&amp;IF(【多店舗用】記入シート3!AF165="●",【多店舗用】記入シート3!AF$8,"")&amp;IF(【多店舗用】記入シート3!AG165="●",【多店舗用】記入シート3!AG$8,"")&amp;IF(【多店舗用】記入シート3!AH165="●",【多店舗用】記入シート3!AH$8,"")&amp;IF(【多店舗用】記入シート3!AI165="●",【多店舗用】記入シート3!AI$8,""))</f>
        <v/>
      </c>
      <c r="P165" s="764" t="str">
        <f>IF(【多店舗用】記入シート3!AJ165="","",【多店舗用】記入シート3!AJ165)</f>
        <v/>
      </c>
      <c r="Q165" s="764" t="str">
        <f>IF(【多店舗用】記入シート3!AK165="","",【多店舗用】記入シート3!AK165)</f>
        <v/>
      </c>
      <c r="R165" s="766" t="str">
        <f>IF(【多店舗用】記入シート3!AL165="","",【多店舗用】記入シート3!AL165)</f>
        <v/>
      </c>
      <c r="S165" s="766" t="str">
        <f>IF(【多店舗用】記入シート3!AM165="","",【多店舗用】記入シート3!AM165)</f>
        <v/>
      </c>
      <c r="T165" s="766" t="str">
        <f>IF(【多店舗用】記入シート3!AN165="","",【多店舗用】記入シート3!AN165)</f>
        <v/>
      </c>
      <c r="U165" s="766" t="str">
        <f>IF(【多店舗用】記入シート3!AO165="","",【多店舗用】記入シート3!AO165)</f>
        <v/>
      </c>
      <c r="V165" s="764" t="str">
        <f>IF(【多店舗用】記入シート3!AP165="","",【多店舗用】記入シート3!AP165)</f>
        <v/>
      </c>
      <c r="W165" s="764" t="str">
        <f>IF(【多店舗用】記入シート3!AQ165="","",【多店舗用】記入シート3!AQ165)</f>
        <v/>
      </c>
      <c r="X165" s="764" t="str">
        <f>IF(【多店舗用】記入シート3!AR165="","",【多店舗用】記入シート3!AR165)</f>
        <v/>
      </c>
      <c r="Y165" s="764" t="str">
        <f>IF(【多店舗用】記入シート3!AS165="","",【多店舗用】記入シート3!AS165)</f>
        <v/>
      </c>
      <c r="Z165" s="767" t="str">
        <f>IF(【多店舗用】記入シート3!AT165="","",【多店舗用】記入シート3!AT165)</f>
        <v/>
      </c>
      <c r="AA165" s="767" t="str">
        <f>IF(【多店舗用】記入シート3!AU165="","",【多店舗用】記入シート3!AU165)</f>
        <v/>
      </c>
      <c r="AB165" s="764" t="str">
        <f>IF(B165="","",T(SUBSTITUTE(SUBSTITUTE(【多店舗用】記入シート3!AV165,"　","")," ",""))&amp;"　"&amp;T(SUBSTITUTE(SUBSTITUTE(【多店舗用】記入シート3!AW165,"　","")," ","")))</f>
        <v/>
      </c>
      <c r="AC165" s="764" t="str">
        <f>IF(B165="","",ASC(SUBSTITUTE(SUBSTITUTE(SUBSTITUTE(SUBSTITUTE(【多店舗用】記入シート3!AX165,"　","")," ",""),"ヴ","ウﾞ"),"・",""))&amp;" "&amp;ASC(SUBSTITUTE(SUBSTITUTE(SUBSTITUTE(SUBSTITUTE(【多店舗用】記入シート3!AY165,"　","")," ",""),"ヴ","ウﾞ"),"・","")))</f>
        <v/>
      </c>
      <c r="AD165" s="764" t="str">
        <f>IF(【多店舗用】記入シート3!AZ165="","",【多店舗用】記入シート3!AZ165)</f>
        <v/>
      </c>
      <c r="AE165" s="764" t="str">
        <f>IF(【多店舗用】記入シート3!BA165="","",【多店舗用】記入シート3!BA165)</f>
        <v/>
      </c>
      <c r="AF165" s="764" t="str">
        <f>IF(B165="","",T(SUBSTITUTE(SUBSTITUTE(【多店舗用】記入シート3!BB165,"　","")," ",""))&amp;"　"&amp;T(SUBSTITUTE(SUBSTITUTE(【多店舗用】記入シート3!BC165,"　","")," ","")))</f>
        <v/>
      </c>
      <c r="AG165" s="764" t="str">
        <f>IF(B165="","",ASC(SUBSTITUTE(SUBSTITUTE(SUBSTITUTE(SUBSTITUTE(【多店舗用】記入シート3!BD165,"　","")," ",""),"ヴ","ウﾞ"),"・",""))&amp;" "&amp;ASC(SUBSTITUTE(SUBSTITUTE(SUBSTITUTE(SUBSTITUTE(【多店舗用】記入シート3!BE165,"　","")," ",""),"ヴ","ウﾞ"),"・","")))</f>
        <v/>
      </c>
      <c r="AH165" s="764" t="str">
        <f>IF(【多店舗用】記入シート3!BF165="","",【多店舗用】記入シート3!BF165)</f>
        <v/>
      </c>
      <c r="AI165" s="764" t="str">
        <f>IF(【多店舗用】記入シート3!BG165="","",【多店舗用】記入シート3!BG165)</f>
        <v/>
      </c>
      <c r="AJ165" s="764" t="str">
        <f>IF(【多店舗用】記入シート3!BH165="","",【多店舗用】記入シート3!BH165)</f>
        <v/>
      </c>
      <c r="AK165" s="764" t="str">
        <f>IF(【多店舗用】記入シート3!BI165="","",【多店舗用】記入シート3!BI165)</f>
        <v/>
      </c>
      <c r="AL165" s="764" t="str">
        <f>IF(【多店舗用】記入シート3!BJ165="","",【多店舗用】記入シート3!BJ165)</f>
        <v/>
      </c>
      <c r="AM165" s="768" t="str">
        <f>IF(【多店舗用】記入シート3!BK165="","",【多店舗用】記入シート3!BK165)</f>
        <v/>
      </c>
      <c r="AN165" s="768" t="str">
        <f>IF(【多店舗用】記入シート3!BL165="","",【多店舗用】記入シート3!BL165)</f>
        <v/>
      </c>
      <c r="AO165" s="764" t="str">
        <f>IF(【多店舗用】記入シート3!BM165="","",【多店舗用】記入シート3!BM165)</f>
        <v/>
      </c>
      <c r="AP165" s="768" t="str">
        <f>IF(【多店舗用】記入シート3!BN165="","",【多店舗用】記入シート3!BN165)</f>
        <v/>
      </c>
      <c r="AQ165" s="764" t="str">
        <f>IF(【多店舗用】記入シート3!BO165="","",【多店舗用】記入シート3!BO165)</f>
        <v/>
      </c>
      <c r="AR165" s="764" t="str">
        <f>IF(【多店舗用】記入シート3!BP165="","",【多店舗用】記入シート3!BP165)</f>
        <v/>
      </c>
    </row>
    <row r="166" spans="1:44" ht="15" customHeight="1">
      <c r="A166" s="764">
        <v>158</v>
      </c>
      <c r="B166" s="764" t="str">
        <f>IF(【多店舗用】記入シート3!B166="","",DBCS(【多店舗用】記入シート3!B166))</f>
        <v/>
      </c>
      <c r="C166" s="764" t="str">
        <f>IF(【多店舗用】記入シート3!C166="","",DBCS(【多店舗用】記入シート3!C166))</f>
        <v/>
      </c>
      <c r="D166" s="764" t="str">
        <f>IF(【多店舗用】記入シート3!D166="","",ASC(【多店舗用】記入シート3!D166))</f>
        <v/>
      </c>
      <c r="E166" s="765" t="str">
        <f>IF(【多店舗用】記入シート3!E166="","",【多店舗用】記入シート3!E166)</f>
        <v/>
      </c>
      <c r="F166" s="764" t="str">
        <f>IF(【多店舗用】記入シート3!F166="","",【多店舗用】記入シート3!F166)</f>
        <v/>
      </c>
      <c r="G166" s="765" t="str">
        <f>IF(【多店舗用】記入シート3!G166="","",【多店舗用】記入シート3!G166)</f>
        <v/>
      </c>
      <c r="H166" s="764" t="str">
        <f>IF(【多店舗用】記入シート3!H166="","",SUBSTITUTE(SUBSTITUTE(SUBSTITUTE(SUBSTITUTE(SUBSTITUTE(ASC(【多店舗用】記入シート3!H166),"～","-"),"－","-"),"―","-"),"　","")," ",""))</f>
        <v/>
      </c>
      <c r="I166" s="764" t="str">
        <f>IF(B166="","",MID(T(【多店舗用】記入シート3!I166),4,LEN(T(【多店舗用】記入シート3!I166))-3)&amp;"　"&amp;SUBSTITUTE(SUBSTITUTE(SUBSTITUTE(SUBSTITUTE(T(【多店舗用】記入シート3!J166),"　","")," ",""),"―","ー"),"－","‐")&amp;"　"&amp;SUBSTITUTE(SUBSTITUTE(SUBSTITUTE(SUBSTITUTE(T(【多店舗用】記入シート3!K166),"　","")," ",""),"―","ー"),"－","‐")&amp;"　"&amp;SUBSTITUTE(SUBSTITUTE(SUBSTITUTE(SUBSTITUTE(T(【多店舗用】記入シート3!L166),"　","")," ",""),"―","ー"),"－","‐")&amp;IF(【多店舗用】記入シート3!M166="","","　"&amp;SUBSTITUTE(SUBSTITUTE(SUBSTITUTE(SUBSTITUTE(T(【多店舗用】記入シート3!M166),"　","")," ",""),"―","ー"),"－","‐")))</f>
        <v/>
      </c>
      <c r="J166" s="764" t="str">
        <f>IF(B166="","",ASC(【多店舗用】記入シート3!N166)&amp;" "&amp;ASC(SUBSTITUTE(SUBSTITUTE(SUBSTITUTE(SUBSTITUTE(SUBSTITUTE(【多店舗用】記入シート3!O166,"　","")," ",""),"ヴ","ウﾞ"),"・",""),"－","‐"))&amp;" "&amp;ASC(SUBSTITUTE(SUBSTITUTE(SUBSTITUTE(SUBSTITUTE(SUBSTITUTE(【多店舗用】記入シート3!P166,"　","")," ",""),"ヴ","ウﾞ"),"・",""),"－","‐"))&amp;IF(【多店舗用】記入シート3!Q166="",""," "&amp;ASC(SUBSTITUTE(SUBSTITUTE(SUBSTITUTE(SUBSTITUTE(SUBSTITUTE(【多店舗用】記入シート3!Q166,"　","")," ",""),"ヴ","ウﾞ"),"・",""),"－","‐"))))</f>
        <v/>
      </c>
      <c r="K166" s="764" t="str">
        <f>IF(【多店舗用】記入シート3!R166="","",【多店舗用】記入シート3!R166)</f>
        <v/>
      </c>
      <c r="L166" s="764" t="str">
        <f>IF(【多店舗用】記入シート3!S166="","",SUBSTITUTE(SUBSTITUTE(SUBSTITUTE(SUBSTITUTE(SUBSTITUTE(ASC(【多店舗用】記入シート3!S166),"～","-"),"－","-"),"―","-"),"　","")," ",""))</f>
        <v/>
      </c>
      <c r="M166" s="764" t="str">
        <f>IF(【多店舗用】記入シート3!T166="","",ASC(【多店舗用】記入シート3!T166))</f>
        <v/>
      </c>
      <c r="N166" s="764" t="str">
        <f>IF(B166="","",RIGHT("00"&amp;【多店舗用】記入シート3!U166,2)&amp;【多店舗用】記入シート3!V166&amp;RIGHT("00"&amp;【多店舗用】記入シート3!W166,2)&amp;【多店舗用】記入シート3!X166&amp;RIGHT("00"&amp;【多店舗用】記入シート3!Y166,2)&amp;【多店舗用】記入シート3!Z166&amp;RIGHT("00"&amp;【多店舗用】記入シート3!AA166,2))</f>
        <v/>
      </c>
      <c r="O166" s="764" t="str">
        <f>IF(B166="","",IF(【多店舗用】記入シート3!AB166="●",【多店舗用】記入シート3!AB$8,"")&amp;IF(【多店舗用】記入シート3!AC166="●",【多店舗用】記入シート3!AC$8,"")&amp;IF(【多店舗用】記入シート3!AD166="●",【多店舗用】記入シート3!AD$8,"")&amp;IF(【多店舗用】記入シート3!AE166="●",【多店舗用】記入シート3!AE$8,"")&amp;IF(【多店舗用】記入シート3!AF166="●",【多店舗用】記入シート3!AF$8,"")&amp;IF(【多店舗用】記入シート3!AG166="●",【多店舗用】記入シート3!AG$8,"")&amp;IF(【多店舗用】記入シート3!AH166="●",【多店舗用】記入シート3!AH$8,"")&amp;IF(【多店舗用】記入シート3!AI166="●",【多店舗用】記入シート3!AI$8,""))</f>
        <v/>
      </c>
      <c r="P166" s="764" t="str">
        <f>IF(【多店舗用】記入シート3!AJ166="","",【多店舗用】記入シート3!AJ166)</f>
        <v/>
      </c>
      <c r="Q166" s="764" t="str">
        <f>IF(【多店舗用】記入シート3!AK166="","",【多店舗用】記入シート3!AK166)</f>
        <v/>
      </c>
      <c r="R166" s="766" t="str">
        <f>IF(【多店舗用】記入シート3!AL166="","",【多店舗用】記入シート3!AL166)</f>
        <v/>
      </c>
      <c r="S166" s="766" t="str">
        <f>IF(【多店舗用】記入シート3!AM166="","",【多店舗用】記入シート3!AM166)</f>
        <v/>
      </c>
      <c r="T166" s="766" t="str">
        <f>IF(【多店舗用】記入シート3!AN166="","",【多店舗用】記入シート3!AN166)</f>
        <v/>
      </c>
      <c r="U166" s="766" t="str">
        <f>IF(【多店舗用】記入シート3!AO166="","",【多店舗用】記入シート3!AO166)</f>
        <v/>
      </c>
      <c r="V166" s="764" t="str">
        <f>IF(【多店舗用】記入シート3!AP166="","",【多店舗用】記入シート3!AP166)</f>
        <v/>
      </c>
      <c r="W166" s="764" t="str">
        <f>IF(【多店舗用】記入シート3!AQ166="","",【多店舗用】記入シート3!AQ166)</f>
        <v/>
      </c>
      <c r="X166" s="764" t="str">
        <f>IF(【多店舗用】記入シート3!AR166="","",【多店舗用】記入シート3!AR166)</f>
        <v/>
      </c>
      <c r="Y166" s="764" t="str">
        <f>IF(【多店舗用】記入シート3!AS166="","",【多店舗用】記入シート3!AS166)</f>
        <v/>
      </c>
      <c r="Z166" s="767" t="str">
        <f>IF(【多店舗用】記入シート3!AT166="","",【多店舗用】記入シート3!AT166)</f>
        <v/>
      </c>
      <c r="AA166" s="767" t="str">
        <f>IF(【多店舗用】記入シート3!AU166="","",【多店舗用】記入シート3!AU166)</f>
        <v/>
      </c>
      <c r="AB166" s="764" t="str">
        <f>IF(B166="","",T(SUBSTITUTE(SUBSTITUTE(【多店舗用】記入シート3!AV166,"　","")," ",""))&amp;"　"&amp;T(SUBSTITUTE(SUBSTITUTE(【多店舗用】記入シート3!AW166,"　","")," ","")))</f>
        <v/>
      </c>
      <c r="AC166" s="764" t="str">
        <f>IF(B166="","",ASC(SUBSTITUTE(SUBSTITUTE(SUBSTITUTE(SUBSTITUTE(【多店舗用】記入シート3!AX166,"　","")," ",""),"ヴ","ウﾞ"),"・",""))&amp;" "&amp;ASC(SUBSTITUTE(SUBSTITUTE(SUBSTITUTE(SUBSTITUTE(【多店舗用】記入シート3!AY166,"　","")," ",""),"ヴ","ウﾞ"),"・","")))</f>
        <v/>
      </c>
      <c r="AD166" s="764" t="str">
        <f>IF(【多店舗用】記入シート3!AZ166="","",【多店舗用】記入シート3!AZ166)</f>
        <v/>
      </c>
      <c r="AE166" s="764" t="str">
        <f>IF(【多店舗用】記入シート3!BA166="","",【多店舗用】記入シート3!BA166)</f>
        <v/>
      </c>
      <c r="AF166" s="764" t="str">
        <f>IF(B166="","",T(SUBSTITUTE(SUBSTITUTE(【多店舗用】記入シート3!BB166,"　","")," ",""))&amp;"　"&amp;T(SUBSTITUTE(SUBSTITUTE(【多店舗用】記入シート3!BC166,"　","")," ","")))</f>
        <v/>
      </c>
      <c r="AG166" s="764" t="str">
        <f>IF(B166="","",ASC(SUBSTITUTE(SUBSTITUTE(SUBSTITUTE(SUBSTITUTE(【多店舗用】記入シート3!BD166,"　","")," ",""),"ヴ","ウﾞ"),"・",""))&amp;" "&amp;ASC(SUBSTITUTE(SUBSTITUTE(SUBSTITUTE(SUBSTITUTE(【多店舗用】記入シート3!BE166,"　","")," ",""),"ヴ","ウﾞ"),"・","")))</f>
        <v/>
      </c>
      <c r="AH166" s="764" t="str">
        <f>IF(【多店舗用】記入シート3!BF166="","",【多店舗用】記入シート3!BF166)</f>
        <v/>
      </c>
      <c r="AI166" s="764" t="str">
        <f>IF(【多店舗用】記入シート3!BG166="","",【多店舗用】記入シート3!BG166)</f>
        <v/>
      </c>
      <c r="AJ166" s="764" t="str">
        <f>IF(【多店舗用】記入シート3!BH166="","",【多店舗用】記入シート3!BH166)</f>
        <v/>
      </c>
      <c r="AK166" s="764" t="str">
        <f>IF(【多店舗用】記入シート3!BI166="","",【多店舗用】記入シート3!BI166)</f>
        <v/>
      </c>
      <c r="AL166" s="764" t="str">
        <f>IF(【多店舗用】記入シート3!BJ166="","",【多店舗用】記入シート3!BJ166)</f>
        <v/>
      </c>
      <c r="AM166" s="768" t="str">
        <f>IF(【多店舗用】記入シート3!BK166="","",【多店舗用】記入シート3!BK166)</f>
        <v/>
      </c>
      <c r="AN166" s="768" t="str">
        <f>IF(【多店舗用】記入シート3!BL166="","",【多店舗用】記入シート3!BL166)</f>
        <v/>
      </c>
      <c r="AO166" s="764" t="str">
        <f>IF(【多店舗用】記入シート3!BM166="","",【多店舗用】記入シート3!BM166)</f>
        <v/>
      </c>
      <c r="AP166" s="768" t="str">
        <f>IF(【多店舗用】記入シート3!BN166="","",【多店舗用】記入シート3!BN166)</f>
        <v/>
      </c>
      <c r="AQ166" s="764" t="str">
        <f>IF(【多店舗用】記入シート3!BO166="","",【多店舗用】記入シート3!BO166)</f>
        <v/>
      </c>
      <c r="AR166" s="764" t="str">
        <f>IF(【多店舗用】記入シート3!BP166="","",【多店舗用】記入シート3!BP166)</f>
        <v/>
      </c>
    </row>
    <row r="167" spans="1:44" ht="15" customHeight="1">
      <c r="A167" s="764">
        <v>159</v>
      </c>
      <c r="B167" s="764" t="str">
        <f>IF(【多店舗用】記入シート3!B167="","",DBCS(【多店舗用】記入シート3!B167))</f>
        <v/>
      </c>
      <c r="C167" s="764" t="str">
        <f>IF(【多店舗用】記入シート3!C167="","",DBCS(【多店舗用】記入シート3!C167))</f>
        <v/>
      </c>
      <c r="D167" s="764" t="str">
        <f>IF(【多店舗用】記入シート3!D167="","",ASC(【多店舗用】記入シート3!D167))</f>
        <v/>
      </c>
      <c r="E167" s="765" t="str">
        <f>IF(【多店舗用】記入シート3!E167="","",【多店舗用】記入シート3!E167)</f>
        <v/>
      </c>
      <c r="F167" s="764" t="str">
        <f>IF(【多店舗用】記入シート3!F167="","",【多店舗用】記入シート3!F167)</f>
        <v/>
      </c>
      <c r="G167" s="765" t="str">
        <f>IF(【多店舗用】記入シート3!G167="","",【多店舗用】記入シート3!G167)</f>
        <v/>
      </c>
      <c r="H167" s="764" t="str">
        <f>IF(【多店舗用】記入シート3!H167="","",SUBSTITUTE(SUBSTITUTE(SUBSTITUTE(SUBSTITUTE(SUBSTITUTE(ASC(【多店舗用】記入シート3!H167),"～","-"),"－","-"),"―","-"),"　","")," ",""))</f>
        <v/>
      </c>
      <c r="I167" s="764" t="str">
        <f>IF(B167="","",MID(T(【多店舗用】記入シート3!I167),4,LEN(T(【多店舗用】記入シート3!I167))-3)&amp;"　"&amp;SUBSTITUTE(SUBSTITUTE(SUBSTITUTE(SUBSTITUTE(T(【多店舗用】記入シート3!J167),"　","")," ",""),"―","ー"),"－","‐")&amp;"　"&amp;SUBSTITUTE(SUBSTITUTE(SUBSTITUTE(SUBSTITUTE(T(【多店舗用】記入シート3!K167),"　","")," ",""),"―","ー"),"－","‐")&amp;"　"&amp;SUBSTITUTE(SUBSTITUTE(SUBSTITUTE(SUBSTITUTE(T(【多店舗用】記入シート3!L167),"　","")," ",""),"―","ー"),"－","‐")&amp;IF(【多店舗用】記入シート3!M167="","","　"&amp;SUBSTITUTE(SUBSTITUTE(SUBSTITUTE(SUBSTITUTE(T(【多店舗用】記入シート3!M167),"　","")," ",""),"―","ー"),"－","‐")))</f>
        <v/>
      </c>
      <c r="J167" s="764" t="str">
        <f>IF(B167="","",ASC(【多店舗用】記入シート3!N167)&amp;" "&amp;ASC(SUBSTITUTE(SUBSTITUTE(SUBSTITUTE(SUBSTITUTE(SUBSTITUTE(【多店舗用】記入シート3!O167,"　","")," ",""),"ヴ","ウﾞ"),"・",""),"－","‐"))&amp;" "&amp;ASC(SUBSTITUTE(SUBSTITUTE(SUBSTITUTE(SUBSTITUTE(SUBSTITUTE(【多店舗用】記入シート3!P167,"　","")," ",""),"ヴ","ウﾞ"),"・",""),"－","‐"))&amp;IF(【多店舗用】記入シート3!Q167="",""," "&amp;ASC(SUBSTITUTE(SUBSTITUTE(SUBSTITUTE(SUBSTITUTE(SUBSTITUTE(【多店舗用】記入シート3!Q167,"　","")," ",""),"ヴ","ウﾞ"),"・",""),"－","‐"))))</f>
        <v/>
      </c>
      <c r="K167" s="764" t="str">
        <f>IF(【多店舗用】記入シート3!R167="","",【多店舗用】記入シート3!R167)</f>
        <v/>
      </c>
      <c r="L167" s="764" t="str">
        <f>IF(【多店舗用】記入シート3!S167="","",SUBSTITUTE(SUBSTITUTE(SUBSTITUTE(SUBSTITUTE(SUBSTITUTE(ASC(【多店舗用】記入シート3!S167),"～","-"),"－","-"),"―","-"),"　","")," ",""))</f>
        <v/>
      </c>
      <c r="M167" s="764" t="str">
        <f>IF(【多店舗用】記入シート3!T167="","",ASC(【多店舗用】記入シート3!T167))</f>
        <v/>
      </c>
      <c r="N167" s="764" t="str">
        <f>IF(B167="","",RIGHT("00"&amp;【多店舗用】記入シート3!U167,2)&amp;【多店舗用】記入シート3!V167&amp;RIGHT("00"&amp;【多店舗用】記入シート3!W167,2)&amp;【多店舗用】記入シート3!X167&amp;RIGHT("00"&amp;【多店舗用】記入シート3!Y167,2)&amp;【多店舗用】記入シート3!Z167&amp;RIGHT("00"&amp;【多店舗用】記入シート3!AA167,2))</f>
        <v/>
      </c>
      <c r="O167" s="764" t="str">
        <f>IF(B167="","",IF(【多店舗用】記入シート3!AB167="●",【多店舗用】記入シート3!AB$8,"")&amp;IF(【多店舗用】記入シート3!AC167="●",【多店舗用】記入シート3!AC$8,"")&amp;IF(【多店舗用】記入シート3!AD167="●",【多店舗用】記入シート3!AD$8,"")&amp;IF(【多店舗用】記入シート3!AE167="●",【多店舗用】記入シート3!AE$8,"")&amp;IF(【多店舗用】記入シート3!AF167="●",【多店舗用】記入シート3!AF$8,"")&amp;IF(【多店舗用】記入シート3!AG167="●",【多店舗用】記入シート3!AG$8,"")&amp;IF(【多店舗用】記入シート3!AH167="●",【多店舗用】記入シート3!AH$8,"")&amp;IF(【多店舗用】記入シート3!AI167="●",【多店舗用】記入シート3!AI$8,""))</f>
        <v/>
      </c>
      <c r="P167" s="764" t="str">
        <f>IF(【多店舗用】記入シート3!AJ167="","",【多店舗用】記入シート3!AJ167)</f>
        <v/>
      </c>
      <c r="Q167" s="764" t="str">
        <f>IF(【多店舗用】記入シート3!AK167="","",【多店舗用】記入シート3!AK167)</f>
        <v/>
      </c>
      <c r="R167" s="766" t="str">
        <f>IF(【多店舗用】記入シート3!AL167="","",【多店舗用】記入シート3!AL167)</f>
        <v/>
      </c>
      <c r="S167" s="766" t="str">
        <f>IF(【多店舗用】記入シート3!AM167="","",【多店舗用】記入シート3!AM167)</f>
        <v/>
      </c>
      <c r="T167" s="766" t="str">
        <f>IF(【多店舗用】記入シート3!AN167="","",【多店舗用】記入シート3!AN167)</f>
        <v/>
      </c>
      <c r="U167" s="766" t="str">
        <f>IF(【多店舗用】記入シート3!AO167="","",【多店舗用】記入シート3!AO167)</f>
        <v/>
      </c>
      <c r="V167" s="764" t="str">
        <f>IF(【多店舗用】記入シート3!AP167="","",【多店舗用】記入シート3!AP167)</f>
        <v/>
      </c>
      <c r="W167" s="764" t="str">
        <f>IF(【多店舗用】記入シート3!AQ167="","",【多店舗用】記入シート3!AQ167)</f>
        <v/>
      </c>
      <c r="X167" s="764" t="str">
        <f>IF(【多店舗用】記入シート3!AR167="","",【多店舗用】記入シート3!AR167)</f>
        <v/>
      </c>
      <c r="Y167" s="764" t="str">
        <f>IF(【多店舗用】記入シート3!AS167="","",【多店舗用】記入シート3!AS167)</f>
        <v/>
      </c>
      <c r="Z167" s="767" t="str">
        <f>IF(【多店舗用】記入シート3!AT167="","",【多店舗用】記入シート3!AT167)</f>
        <v/>
      </c>
      <c r="AA167" s="767" t="str">
        <f>IF(【多店舗用】記入シート3!AU167="","",【多店舗用】記入シート3!AU167)</f>
        <v/>
      </c>
      <c r="AB167" s="764" t="str">
        <f>IF(B167="","",T(SUBSTITUTE(SUBSTITUTE(【多店舗用】記入シート3!AV167,"　","")," ",""))&amp;"　"&amp;T(SUBSTITUTE(SUBSTITUTE(【多店舗用】記入シート3!AW167,"　","")," ","")))</f>
        <v/>
      </c>
      <c r="AC167" s="764" t="str">
        <f>IF(B167="","",ASC(SUBSTITUTE(SUBSTITUTE(SUBSTITUTE(SUBSTITUTE(【多店舗用】記入シート3!AX167,"　","")," ",""),"ヴ","ウﾞ"),"・",""))&amp;" "&amp;ASC(SUBSTITUTE(SUBSTITUTE(SUBSTITUTE(SUBSTITUTE(【多店舗用】記入シート3!AY167,"　","")," ",""),"ヴ","ウﾞ"),"・","")))</f>
        <v/>
      </c>
      <c r="AD167" s="764" t="str">
        <f>IF(【多店舗用】記入シート3!AZ167="","",【多店舗用】記入シート3!AZ167)</f>
        <v/>
      </c>
      <c r="AE167" s="764" t="str">
        <f>IF(【多店舗用】記入シート3!BA167="","",【多店舗用】記入シート3!BA167)</f>
        <v/>
      </c>
      <c r="AF167" s="764" t="str">
        <f>IF(B167="","",T(SUBSTITUTE(SUBSTITUTE(【多店舗用】記入シート3!BB167,"　","")," ",""))&amp;"　"&amp;T(SUBSTITUTE(SUBSTITUTE(【多店舗用】記入シート3!BC167,"　","")," ","")))</f>
        <v/>
      </c>
      <c r="AG167" s="764" t="str">
        <f>IF(B167="","",ASC(SUBSTITUTE(SUBSTITUTE(SUBSTITUTE(SUBSTITUTE(【多店舗用】記入シート3!BD167,"　","")," ",""),"ヴ","ウﾞ"),"・",""))&amp;" "&amp;ASC(SUBSTITUTE(SUBSTITUTE(SUBSTITUTE(SUBSTITUTE(【多店舗用】記入シート3!BE167,"　","")," ",""),"ヴ","ウﾞ"),"・","")))</f>
        <v/>
      </c>
      <c r="AH167" s="764" t="str">
        <f>IF(【多店舗用】記入シート3!BF167="","",【多店舗用】記入シート3!BF167)</f>
        <v/>
      </c>
      <c r="AI167" s="764" t="str">
        <f>IF(【多店舗用】記入シート3!BG167="","",【多店舗用】記入シート3!BG167)</f>
        <v/>
      </c>
      <c r="AJ167" s="764" t="str">
        <f>IF(【多店舗用】記入シート3!BH167="","",【多店舗用】記入シート3!BH167)</f>
        <v/>
      </c>
      <c r="AK167" s="764" t="str">
        <f>IF(【多店舗用】記入シート3!BI167="","",【多店舗用】記入シート3!BI167)</f>
        <v/>
      </c>
      <c r="AL167" s="764" t="str">
        <f>IF(【多店舗用】記入シート3!BJ167="","",【多店舗用】記入シート3!BJ167)</f>
        <v/>
      </c>
      <c r="AM167" s="768" t="str">
        <f>IF(【多店舗用】記入シート3!BK167="","",【多店舗用】記入シート3!BK167)</f>
        <v/>
      </c>
      <c r="AN167" s="768" t="str">
        <f>IF(【多店舗用】記入シート3!BL167="","",【多店舗用】記入シート3!BL167)</f>
        <v/>
      </c>
      <c r="AO167" s="764" t="str">
        <f>IF(【多店舗用】記入シート3!BM167="","",【多店舗用】記入シート3!BM167)</f>
        <v/>
      </c>
      <c r="AP167" s="768" t="str">
        <f>IF(【多店舗用】記入シート3!BN167="","",【多店舗用】記入シート3!BN167)</f>
        <v/>
      </c>
      <c r="AQ167" s="764" t="str">
        <f>IF(【多店舗用】記入シート3!BO167="","",【多店舗用】記入シート3!BO167)</f>
        <v/>
      </c>
      <c r="AR167" s="764" t="str">
        <f>IF(【多店舗用】記入シート3!BP167="","",【多店舗用】記入シート3!BP167)</f>
        <v/>
      </c>
    </row>
    <row r="168" spans="1:44" ht="15" customHeight="1">
      <c r="A168" s="764">
        <v>160</v>
      </c>
      <c r="B168" s="764" t="str">
        <f>IF(【多店舗用】記入シート3!B168="","",DBCS(【多店舗用】記入シート3!B168))</f>
        <v/>
      </c>
      <c r="C168" s="764" t="str">
        <f>IF(【多店舗用】記入シート3!C168="","",DBCS(【多店舗用】記入シート3!C168))</f>
        <v/>
      </c>
      <c r="D168" s="764" t="str">
        <f>IF(【多店舗用】記入シート3!D168="","",ASC(【多店舗用】記入シート3!D168))</f>
        <v/>
      </c>
      <c r="E168" s="765" t="str">
        <f>IF(【多店舗用】記入シート3!E168="","",【多店舗用】記入シート3!E168)</f>
        <v/>
      </c>
      <c r="F168" s="764" t="str">
        <f>IF(【多店舗用】記入シート3!F168="","",【多店舗用】記入シート3!F168)</f>
        <v/>
      </c>
      <c r="G168" s="765" t="str">
        <f>IF(【多店舗用】記入シート3!G168="","",【多店舗用】記入シート3!G168)</f>
        <v/>
      </c>
      <c r="H168" s="764" t="str">
        <f>IF(【多店舗用】記入シート3!H168="","",SUBSTITUTE(SUBSTITUTE(SUBSTITUTE(SUBSTITUTE(SUBSTITUTE(ASC(【多店舗用】記入シート3!H168),"～","-"),"－","-"),"―","-"),"　","")," ",""))</f>
        <v/>
      </c>
      <c r="I168" s="764" t="str">
        <f>IF(B168="","",MID(T(【多店舗用】記入シート3!I168),4,LEN(T(【多店舗用】記入シート3!I168))-3)&amp;"　"&amp;SUBSTITUTE(SUBSTITUTE(SUBSTITUTE(SUBSTITUTE(T(【多店舗用】記入シート3!J168),"　","")," ",""),"―","ー"),"－","‐")&amp;"　"&amp;SUBSTITUTE(SUBSTITUTE(SUBSTITUTE(SUBSTITUTE(T(【多店舗用】記入シート3!K168),"　","")," ",""),"―","ー"),"－","‐")&amp;"　"&amp;SUBSTITUTE(SUBSTITUTE(SUBSTITUTE(SUBSTITUTE(T(【多店舗用】記入シート3!L168),"　","")," ",""),"―","ー"),"－","‐")&amp;IF(【多店舗用】記入シート3!M168="","","　"&amp;SUBSTITUTE(SUBSTITUTE(SUBSTITUTE(SUBSTITUTE(T(【多店舗用】記入シート3!M168),"　","")," ",""),"―","ー"),"－","‐")))</f>
        <v/>
      </c>
      <c r="J168" s="764" t="str">
        <f>IF(B168="","",ASC(【多店舗用】記入シート3!N168)&amp;" "&amp;ASC(SUBSTITUTE(SUBSTITUTE(SUBSTITUTE(SUBSTITUTE(SUBSTITUTE(【多店舗用】記入シート3!O168,"　","")," ",""),"ヴ","ウﾞ"),"・",""),"－","‐"))&amp;" "&amp;ASC(SUBSTITUTE(SUBSTITUTE(SUBSTITUTE(SUBSTITUTE(SUBSTITUTE(【多店舗用】記入シート3!P168,"　","")," ",""),"ヴ","ウﾞ"),"・",""),"－","‐"))&amp;IF(【多店舗用】記入シート3!Q168="",""," "&amp;ASC(SUBSTITUTE(SUBSTITUTE(SUBSTITUTE(SUBSTITUTE(SUBSTITUTE(【多店舗用】記入シート3!Q168,"　","")," ",""),"ヴ","ウﾞ"),"・",""),"－","‐"))))</f>
        <v/>
      </c>
      <c r="K168" s="764" t="str">
        <f>IF(【多店舗用】記入シート3!R168="","",【多店舗用】記入シート3!R168)</f>
        <v/>
      </c>
      <c r="L168" s="764" t="str">
        <f>IF(【多店舗用】記入シート3!S168="","",SUBSTITUTE(SUBSTITUTE(SUBSTITUTE(SUBSTITUTE(SUBSTITUTE(ASC(【多店舗用】記入シート3!S168),"～","-"),"－","-"),"―","-"),"　","")," ",""))</f>
        <v/>
      </c>
      <c r="M168" s="764" t="str">
        <f>IF(【多店舗用】記入シート3!T168="","",ASC(【多店舗用】記入シート3!T168))</f>
        <v/>
      </c>
      <c r="N168" s="764" t="str">
        <f>IF(B168="","",RIGHT("00"&amp;【多店舗用】記入シート3!U168,2)&amp;【多店舗用】記入シート3!V168&amp;RIGHT("00"&amp;【多店舗用】記入シート3!W168,2)&amp;【多店舗用】記入シート3!X168&amp;RIGHT("00"&amp;【多店舗用】記入シート3!Y168,2)&amp;【多店舗用】記入シート3!Z168&amp;RIGHT("00"&amp;【多店舗用】記入シート3!AA168,2))</f>
        <v/>
      </c>
      <c r="O168" s="764" t="str">
        <f>IF(B168="","",IF(【多店舗用】記入シート3!AB168="●",【多店舗用】記入シート3!AB$8,"")&amp;IF(【多店舗用】記入シート3!AC168="●",【多店舗用】記入シート3!AC$8,"")&amp;IF(【多店舗用】記入シート3!AD168="●",【多店舗用】記入シート3!AD$8,"")&amp;IF(【多店舗用】記入シート3!AE168="●",【多店舗用】記入シート3!AE$8,"")&amp;IF(【多店舗用】記入シート3!AF168="●",【多店舗用】記入シート3!AF$8,"")&amp;IF(【多店舗用】記入シート3!AG168="●",【多店舗用】記入シート3!AG$8,"")&amp;IF(【多店舗用】記入シート3!AH168="●",【多店舗用】記入シート3!AH$8,"")&amp;IF(【多店舗用】記入シート3!AI168="●",【多店舗用】記入シート3!AI$8,""))</f>
        <v/>
      </c>
      <c r="P168" s="764" t="str">
        <f>IF(【多店舗用】記入シート3!AJ168="","",【多店舗用】記入シート3!AJ168)</f>
        <v/>
      </c>
      <c r="Q168" s="764" t="str">
        <f>IF(【多店舗用】記入シート3!AK168="","",【多店舗用】記入シート3!AK168)</f>
        <v/>
      </c>
      <c r="R168" s="766" t="str">
        <f>IF(【多店舗用】記入シート3!AL168="","",【多店舗用】記入シート3!AL168)</f>
        <v/>
      </c>
      <c r="S168" s="766" t="str">
        <f>IF(【多店舗用】記入シート3!AM168="","",【多店舗用】記入シート3!AM168)</f>
        <v/>
      </c>
      <c r="T168" s="766" t="str">
        <f>IF(【多店舗用】記入シート3!AN168="","",【多店舗用】記入シート3!AN168)</f>
        <v/>
      </c>
      <c r="U168" s="766" t="str">
        <f>IF(【多店舗用】記入シート3!AO168="","",【多店舗用】記入シート3!AO168)</f>
        <v/>
      </c>
      <c r="V168" s="764" t="str">
        <f>IF(【多店舗用】記入シート3!AP168="","",【多店舗用】記入シート3!AP168)</f>
        <v/>
      </c>
      <c r="W168" s="764" t="str">
        <f>IF(【多店舗用】記入シート3!AQ168="","",【多店舗用】記入シート3!AQ168)</f>
        <v/>
      </c>
      <c r="X168" s="764" t="str">
        <f>IF(【多店舗用】記入シート3!AR168="","",【多店舗用】記入シート3!AR168)</f>
        <v/>
      </c>
      <c r="Y168" s="764" t="str">
        <f>IF(【多店舗用】記入シート3!AS168="","",【多店舗用】記入シート3!AS168)</f>
        <v/>
      </c>
      <c r="Z168" s="767" t="str">
        <f>IF(【多店舗用】記入シート3!AT168="","",【多店舗用】記入シート3!AT168)</f>
        <v/>
      </c>
      <c r="AA168" s="767" t="str">
        <f>IF(【多店舗用】記入シート3!AU168="","",【多店舗用】記入シート3!AU168)</f>
        <v/>
      </c>
      <c r="AB168" s="764" t="str">
        <f>IF(B168="","",T(SUBSTITUTE(SUBSTITUTE(【多店舗用】記入シート3!AV168,"　","")," ",""))&amp;"　"&amp;T(SUBSTITUTE(SUBSTITUTE(【多店舗用】記入シート3!AW168,"　","")," ","")))</f>
        <v/>
      </c>
      <c r="AC168" s="764" t="str">
        <f>IF(B168="","",ASC(SUBSTITUTE(SUBSTITUTE(SUBSTITUTE(SUBSTITUTE(【多店舗用】記入シート3!AX168,"　","")," ",""),"ヴ","ウﾞ"),"・",""))&amp;" "&amp;ASC(SUBSTITUTE(SUBSTITUTE(SUBSTITUTE(SUBSTITUTE(【多店舗用】記入シート3!AY168,"　","")," ",""),"ヴ","ウﾞ"),"・","")))</f>
        <v/>
      </c>
      <c r="AD168" s="764" t="str">
        <f>IF(【多店舗用】記入シート3!AZ168="","",【多店舗用】記入シート3!AZ168)</f>
        <v/>
      </c>
      <c r="AE168" s="764" t="str">
        <f>IF(【多店舗用】記入シート3!BA168="","",【多店舗用】記入シート3!BA168)</f>
        <v/>
      </c>
      <c r="AF168" s="764" t="str">
        <f>IF(B168="","",T(SUBSTITUTE(SUBSTITUTE(【多店舗用】記入シート3!BB168,"　","")," ",""))&amp;"　"&amp;T(SUBSTITUTE(SUBSTITUTE(【多店舗用】記入シート3!BC168,"　","")," ","")))</f>
        <v/>
      </c>
      <c r="AG168" s="764" t="str">
        <f>IF(B168="","",ASC(SUBSTITUTE(SUBSTITUTE(SUBSTITUTE(SUBSTITUTE(【多店舗用】記入シート3!BD168,"　","")," ",""),"ヴ","ウﾞ"),"・",""))&amp;" "&amp;ASC(SUBSTITUTE(SUBSTITUTE(SUBSTITUTE(SUBSTITUTE(【多店舗用】記入シート3!BE168,"　","")," ",""),"ヴ","ウﾞ"),"・","")))</f>
        <v/>
      </c>
      <c r="AH168" s="764" t="str">
        <f>IF(【多店舗用】記入シート3!BF168="","",【多店舗用】記入シート3!BF168)</f>
        <v/>
      </c>
      <c r="AI168" s="764" t="str">
        <f>IF(【多店舗用】記入シート3!BG168="","",【多店舗用】記入シート3!BG168)</f>
        <v/>
      </c>
      <c r="AJ168" s="764" t="str">
        <f>IF(【多店舗用】記入シート3!BH168="","",【多店舗用】記入シート3!BH168)</f>
        <v/>
      </c>
      <c r="AK168" s="764" t="str">
        <f>IF(【多店舗用】記入シート3!BI168="","",【多店舗用】記入シート3!BI168)</f>
        <v/>
      </c>
      <c r="AL168" s="764" t="str">
        <f>IF(【多店舗用】記入シート3!BJ168="","",【多店舗用】記入シート3!BJ168)</f>
        <v/>
      </c>
      <c r="AM168" s="768" t="str">
        <f>IF(【多店舗用】記入シート3!BK168="","",【多店舗用】記入シート3!BK168)</f>
        <v/>
      </c>
      <c r="AN168" s="768" t="str">
        <f>IF(【多店舗用】記入シート3!BL168="","",【多店舗用】記入シート3!BL168)</f>
        <v/>
      </c>
      <c r="AO168" s="764" t="str">
        <f>IF(【多店舗用】記入シート3!BM168="","",【多店舗用】記入シート3!BM168)</f>
        <v/>
      </c>
      <c r="AP168" s="768" t="str">
        <f>IF(【多店舗用】記入シート3!BN168="","",【多店舗用】記入シート3!BN168)</f>
        <v/>
      </c>
      <c r="AQ168" s="764" t="str">
        <f>IF(【多店舗用】記入シート3!BO168="","",【多店舗用】記入シート3!BO168)</f>
        <v/>
      </c>
      <c r="AR168" s="764" t="str">
        <f>IF(【多店舗用】記入シート3!BP168="","",【多店舗用】記入シート3!BP168)</f>
        <v/>
      </c>
    </row>
    <row r="169" spans="1:44" ht="15" customHeight="1">
      <c r="A169" s="764">
        <v>161</v>
      </c>
      <c r="B169" s="764" t="str">
        <f>IF(【多店舗用】記入シート3!B169="","",DBCS(【多店舗用】記入シート3!B169))</f>
        <v/>
      </c>
      <c r="C169" s="764" t="str">
        <f>IF(【多店舗用】記入シート3!C169="","",DBCS(【多店舗用】記入シート3!C169))</f>
        <v/>
      </c>
      <c r="D169" s="764" t="str">
        <f>IF(【多店舗用】記入シート3!D169="","",ASC(【多店舗用】記入シート3!D169))</f>
        <v/>
      </c>
      <c r="E169" s="765" t="str">
        <f>IF(【多店舗用】記入シート3!E169="","",【多店舗用】記入シート3!E169)</f>
        <v/>
      </c>
      <c r="F169" s="764" t="str">
        <f>IF(【多店舗用】記入シート3!F169="","",【多店舗用】記入シート3!F169)</f>
        <v/>
      </c>
      <c r="G169" s="765" t="str">
        <f>IF(【多店舗用】記入シート3!G169="","",【多店舗用】記入シート3!G169)</f>
        <v/>
      </c>
      <c r="H169" s="764" t="str">
        <f>IF(【多店舗用】記入シート3!H169="","",SUBSTITUTE(SUBSTITUTE(SUBSTITUTE(SUBSTITUTE(SUBSTITUTE(ASC(【多店舗用】記入シート3!H169),"～","-"),"－","-"),"―","-"),"　","")," ",""))</f>
        <v/>
      </c>
      <c r="I169" s="764" t="str">
        <f>IF(B169="","",MID(T(【多店舗用】記入シート3!I169),4,LEN(T(【多店舗用】記入シート3!I169))-3)&amp;"　"&amp;SUBSTITUTE(SUBSTITUTE(SUBSTITUTE(SUBSTITUTE(T(【多店舗用】記入シート3!J169),"　","")," ",""),"―","ー"),"－","‐")&amp;"　"&amp;SUBSTITUTE(SUBSTITUTE(SUBSTITUTE(SUBSTITUTE(T(【多店舗用】記入シート3!K169),"　","")," ",""),"―","ー"),"－","‐")&amp;"　"&amp;SUBSTITUTE(SUBSTITUTE(SUBSTITUTE(SUBSTITUTE(T(【多店舗用】記入シート3!L169),"　","")," ",""),"―","ー"),"－","‐")&amp;IF(【多店舗用】記入シート3!M169="","","　"&amp;SUBSTITUTE(SUBSTITUTE(SUBSTITUTE(SUBSTITUTE(T(【多店舗用】記入シート3!M169),"　","")," ",""),"―","ー"),"－","‐")))</f>
        <v/>
      </c>
      <c r="J169" s="764" t="str">
        <f>IF(B169="","",ASC(【多店舗用】記入シート3!N169)&amp;" "&amp;ASC(SUBSTITUTE(SUBSTITUTE(SUBSTITUTE(SUBSTITUTE(SUBSTITUTE(【多店舗用】記入シート3!O169,"　","")," ",""),"ヴ","ウﾞ"),"・",""),"－","‐"))&amp;" "&amp;ASC(SUBSTITUTE(SUBSTITUTE(SUBSTITUTE(SUBSTITUTE(SUBSTITUTE(【多店舗用】記入シート3!P169,"　","")," ",""),"ヴ","ウﾞ"),"・",""),"－","‐"))&amp;IF(【多店舗用】記入シート3!Q169="",""," "&amp;ASC(SUBSTITUTE(SUBSTITUTE(SUBSTITUTE(SUBSTITUTE(SUBSTITUTE(【多店舗用】記入シート3!Q169,"　","")," ",""),"ヴ","ウﾞ"),"・",""),"－","‐"))))</f>
        <v/>
      </c>
      <c r="K169" s="764" t="str">
        <f>IF(【多店舗用】記入シート3!R169="","",【多店舗用】記入シート3!R169)</f>
        <v/>
      </c>
      <c r="L169" s="764" t="str">
        <f>IF(【多店舗用】記入シート3!S169="","",SUBSTITUTE(SUBSTITUTE(SUBSTITUTE(SUBSTITUTE(SUBSTITUTE(ASC(【多店舗用】記入シート3!S169),"～","-"),"－","-"),"―","-"),"　","")," ",""))</f>
        <v/>
      </c>
      <c r="M169" s="764" t="str">
        <f>IF(【多店舗用】記入シート3!T169="","",ASC(【多店舗用】記入シート3!T169))</f>
        <v/>
      </c>
      <c r="N169" s="764" t="str">
        <f>IF(B169="","",RIGHT("00"&amp;【多店舗用】記入シート3!U169,2)&amp;【多店舗用】記入シート3!V169&amp;RIGHT("00"&amp;【多店舗用】記入シート3!W169,2)&amp;【多店舗用】記入シート3!X169&amp;RIGHT("00"&amp;【多店舗用】記入シート3!Y169,2)&amp;【多店舗用】記入シート3!Z169&amp;RIGHT("00"&amp;【多店舗用】記入シート3!AA169,2))</f>
        <v/>
      </c>
      <c r="O169" s="764" t="str">
        <f>IF(B169="","",IF(【多店舗用】記入シート3!AB169="●",【多店舗用】記入シート3!AB$8,"")&amp;IF(【多店舗用】記入シート3!AC169="●",【多店舗用】記入シート3!AC$8,"")&amp;IF(【多店舗用】記入シート3!AD169="●",【多店舗用】記入シート3!AD$8,"")&amp;IF(【多店舗用】記入シート3!AE169="●",【多店舗用】記入シート3!AE$8,"")&amp;IF(【多店舗用】記入シート3!AF169="●",【多店舗用】記入シート3!AF$8,"")&amp;IF(【多店舗用】記入シート3!AG169="●",【多店舗用】記入シート3!AG$8,"")&amp;IF(【多店舗用】記入シート3!AH169="●",【多店舗用】記入シート3!AH$8,"")&amp;IF(【多店舗用】記入シート3!AI169="●",【多店舗用】記入シート3!AI$8,""))</f>
        <v/>
      </c>
      <c r="P169" s="764" t="str">
        <f>IF(【多店舗用】記入シート3!AJ169="","",【多店舗用】記入シート3!AJ169)</f>
        <v/>
      </c>
      <c r="Q169" s="764" t="str">
        <f>IF(【多店舗用】記入シート3!AK169="","",【多店舗用】記入シート3!AK169)</f>
        <v/>
      </c>
      <c r="R169" s="766" t="str">
        <f>IF(【多店舗用】記入シート3!AL169="","",【多店舗用】記入シート3!AL169)</f>
        <v/>
      </c>
      <c r="S169" s="766" t="str">
        <f>IF(【多店舗用】記入シート3!AM169="","",【多店舗用】記入シート3!AM169)</f>
        <v/>
      </c>
      <c r="T169" s="766" t="str">
        <f>IF(【多店舗用】記入シート3!AN169="","",【多店舗用】記入シート3!AN169)</f>
        <v/>
      </c>
      <c r="U169" s="766" t="str">
        <f>IF(【多店舗用】記入シート3!AO169="","",【多店舗用】記入シート3!AO169)</f>
        <v/>
      </c>
      <c r="V169" s="764" t="str">
        <f>IF(【多店舗用】記入シート3!AP169="","",【多店舗用】記入シート3!AP169)</f>
        <v/>
      </c>
      <c r="W169" s="764" t="str">
        <f>IF(【多店舗用】記入シート3!AQ169="","",【多店舗用】記入シート3!AQ169)</f>
        <v/>
      </c>
      <c r="X169" s="764" t="str">
        <f>IF(【多店舗用】記入シート3!AR169="","",【多店舗用】記入シート3!AR169)</f>
        <v/>
      </c>
      <c r="Y169" s="764" t="str">
        <f>IF(【多店舗用】記入シート3!AS169="","",【多店舗用】記入シート3!AS169)</f>
        <v/>
      </c>
      <c r="Z169" s="767" t="str">
        <f>IF(【多店舗用】記入シート3!AT169="","",【多店舗用】記入シート3!AT169)</f>
        <v/>
      </c>
      <c r="AA169" s="767" t="str">
        <f>IF(【多店舗用】記入シート3!AU169="","",【多店舗用】記入シート3!AU169)</f>
        <v/>
      </c>
      <c r="AB169" s="764" t="str">
        <f>IF(B169="","",T(SUBSTITUTE(SUBSTITUTE(【多店舗用】記入シート3!AV169,"　","")," ",""))&amp;"　"&amp;T(SUBSTITUTE(SUBSTITUTE(【多店舗用】記入シート3!AW169,"　","")," ","")))</f>
        <v/>
      </c>
      <c r="AC169" s="764" t="str">
        <f>IF(B169="","",ASC(SUBSTITUTE(SUBSTITUTE(SUBSTITUTE(SUBSTITUTE(【多店舗用】記入シート3!AX169,"　","")," ",""),"ヴ","ウﾞ"),"・",""))&amp;" "&amp;ASC(SUBSTITUTE(SUBSTITUTE(SUBSTITUTE(SUBSTITUTE(【多店舗用】記入シート3!AY169,"　","")," ",""),"ヴ","ウﾞ"),"・","")))</f>
        <v/>
      </c>
      <c r="AD169" s="764" t="str">
        <f>IF(【多店舗用】記入シート3!AZ169="","",【多店舗用】記入シート3!AZ169)</f>
        <v/>
      </c>
      <c r="AE169" s="764" t="str">
        <f>IF(【多店舗用】記入シート3!BA169="","",【多店舗用】記入シート3!BA169)</f>
        <v/>
      </c>
      <c r="AF169" s="764" t="str">
        <f>IF(B169="","",T(SUBSTITUTE(SUBSTITUTE(【多店舗用】記入シート3!BB169,"　","")," ",""))&amp;"　"&amp;T(SUBSTITUTE(SUBSTITUTE(【多店舗用】記入シート3!BC169,"　","")," ","")))</f>
        <v/>
      </c>
      <c r="AG169" s="764" t="str">
        <f>IF(B169="","",ASC(SUBSTITUTE(SUBSTITUTE(SUBSTITUTE(SUBSTITUTE(【多店舗用】記入シート3!BD169,"　","")," ",""),"ヴ","ウﾞ"),"・",""))&amp;" "&amp;ASC(SUBSTITUTE(SUBSTITUTE(SUBSTITUTE(SUBSTITUTE(【多店舗用】記入シート3!BE169,"　","")," ",""),"ヴ","ウﾞ"),"・","")))</f>
        <v/>
      </c>
      <c r="AH169" s="764" t="str">
        <f>IF(【多店舗用】記入シート3!BF169="","",【多店舗用】記入シート3!BF169)</f>
        <v/>
      </c>
      <c r="AI169" s="764" t="str">
        <f>IF(【多店舗用】記入シート3!BG169="","",【多店舗用】記入シート3!BG169)</f>
        <v/>
      </c>
      <c r="AJ169" s="764" t="str">
        <f>IF(【多店舗用】記入シート3!BH169="","",【多店舗用】記入シート3!BH169)</f>
        <v/>
      </c>
      <c r="AK169" s="764" t="str">
        <f>IF(【多店舗用】記入シート3!BI169="","",【多店舗用】記入シート3!BI169)</f>
        <v/>
      </c>
      <c r="AL169" s="764" t="str">
        <f>IF(【多店舗用】記入シート3!BJ169="","",【多店舗用】記入シート3!BJ169)</f>
        <v/>
      </c>
      <c r="AM169" s="768" t="str">
        <f>IF(【多店舗用】記入シート3!BK169="","",【多店舗用】記入シート3!BK169)</f>
        <v/>
      </c>
      <c r="AN169" s="768" t="str">
        <f>IF(【多店舗用】記入シート3!BL169="","",【多店舗用】記入シート3!BL169)</f>
        <v/>
      </c>
      <c r="AO169" s="764" t="str">
        <f>IF(【多店舗用】記入シート3!BM169="","",【多店舗用】記入シート3!BM169)</f>
        <v/>
      </c>
      <c r="AP169" s="768" t="str">
        <f>IF(【多店舗用】記入シート3!BN169="","",【多店舗用】記入シート3!BN169)</f>
        <v/>
      </c>
      <c r="AQ169" s="764" t="str">
        <f>IF(【多店舗用】記入シート3!BO169="","",【多店舗用】記入シート3!BO169)</f>
        <v/>
      </c>
      <c r="AR169" s="764" t="str">
        <f>IF(【多店舗用】記入シート3!BP169="","",【多店舗用】記入シート3!BP169)</f>
        <v/>
      </c>
    </row>
    <row r="170" spans="1:44" ht="15" customHeight="1">
      <c r="A170" s="764">
        <v>162</v>
      </c>
      <c r="B170" s="764" t="str">
        <f>IF(【多店舗用】記入シート3!B170="","",DBCS(【多店舗用】記入シート3!B170))</f>
        <v/>
      </c>
      <c r="C170" s="764" t="str">
        <f>IF(【多店舗用】記入シート3!C170="","",DBCS(【多店舗用】記入シート3!C170))</f>
        <v/>
      </c>
      <c r="D170" s="764" t="str">
        <f>IF(【多店舗用】記入シート3!D170="","",ASC(【多店舗用】記入シート3!D170))</f>
        <v/>
      </c>
      <c r="E170" s="765" t="str">
        <f>IF(【多店舗用】記入シート3!E170="","",【多店舗用】記入シート3!E170)</f>
        <v/>
      </c>
      <c r="F170" s="764" t="str">
        <f>IF(【多店舗用】記入シート3!F170="","",【多店舗用】記入シート3!F170)</f>
        <v/>
      </c>
      <c r="G170" s="765" t="str">
        <f>IF(【多店舗用】記入シート3!G170="","",【多店舗用】記入シート3!G170)</f>
        <v/>
      </c>
      <c r="H170" s="764" t="str">
        <f>IF(【多店舗用】記入シート3!H170="","",SUBSTITUTE(SUBSTITUTE(SUBSTITUTE(SUBSTITUTE(SUBSTITUTE(ASC(【多店舗用】記入シート3!H170),"～","-"),"－","-"),"―","-"),"　","")," ",""))</f>
        <v/>
      </c>
      <c r="I170" s="764" t="str">
        <f>IF(B170="","",MID(T(【多店舗用】記入シート3!I170),4,LEN(T(【多店舗用】記入シート3!I170))-3)&amp;"　"&amp;SUBSTITUTE(SUBSTITUTE(SUBSTITUTE(SUBSTITUTE(T(【多店舗用】記入シート3!J170),"　","")," ",""),"―","ー"),"－","‐")&amp;"　"&amp;SUBSTITUTE(SUBSTITUTE(SUBSTITUTE(SUBSTITUTE(T(【多店舗用】記入シート3!K170),"　","")," ",""),"―","ー"),"－","‐")&amp;"　"&amp;SUBSTITUTE(SUBSTITUTE(SUBSTITUTE(SUBSTITUTE(T(【多店舗用】記入シート3!L170),"　","")," ",""),"―","ー"),"－","‐")&amp;IF(【多店舗用】記入シート3!M170="","","　"&amp;SUBSTITUTE(SUBSTITUTE(SUBSTITUTE(SUBSTITUTE(T(【多店舗用】記入シート3!M170),"　","")," ",""),"―","ー"),"－","‐")))</f>
        <v/>
      </c>
      <c r="J170" s="764" t="str">
        <f>IF(B170="","",ASC(【多店舗用】記入シート3!N170)&amp;" "&amp;ASC(SUBSTITUTE(SUBSTITUTE(SUBSTITUTE(SUBSTITUTE(SUBSTITUTE(【多店舗用】記入シート3!O170,"　","")," ",""),"ヴ","ウﾞ"),"・",""),"－","‐"))&amp;" "&amp;ASC(SUBSTITUTE(SUBSTITUTE(SUBSTITUTE(SUBSTITUTE(SUBSTITUTE(【多店舗用】記入シート3!P170,"　","")," ",""),"ヴ","ウﾞ"),"・",""),"－","‐"))&amp;IF(【多店舗用】記入シート3!Q170="",""," "&amp;ASC(SUBSTITUTE(SUBSTITUTE(SUBSTITUTE(SUBSTITUTE(SUBSTITUTE(【多店舗用】記入シート3!Q170,"　","")," ",""),"ヴ","ウﾞ"),"・",""),"－","‐"))))</f>
        <v/>
      </c>
      <c r="K170" s="764" t="str">
        <f>IF(【多店舗用】記入シート3!R170="","",【多店舗用】記入シート3!R170)</f>
        <v/>
      </c>
      <c r="L170" s="764" t="str">
        <f>IF(【多店舗用】記入シート3!S170="","",SUBSTITUTE(SUBSTITUTE(SUBSTITUTE(SUBSTITUTE(SUBSTITUTE(ASC(【多店舗用】記入シート3!S170),"～","-"),"－","-"),"―","-"),"　","")," ",""))</f>
        <v/>
      </c>
      <c r="M170" s="764" t="str">
        <f>IF(【多店舗用】記入シート3!T170="","",ASC(【多店舗用】記入シート3!T170))</f>
        <v/>
      </c>
      <c r="N170" s="764" t="str">
        <f>IF(B170="","",RIGHT("00"&amp;【多店舗用】記入シート3!U170,2)&amp;【多店舗用】記入シート3!V170&amp;RIGHT("00"&amp;【多店舗用】記入シート3!W170,2)&amp;【多店舗用】記入シート3!X170&amp;RIGHT("00"&amp;【多店舗用】記入シート3!Y170,2)&amp;【多店舗用】記入シート3!Z170&amp;RIGHT("00"&amp;【多店舗用】記入シート3!AA170,2))</f>
        <v/>
      </c>
      <c r="O170" s="764" t="str">
        <f>IF(B170="","",IF(【多店舗用】記入シート3!AB170="●",【多店舗用】記入シート3!AB$8,"")&amp;IF(【多店舗用】記入シート3!AC170="●",【多店舗用】記入シート3!AC$8,"")&amp;IF(【多店舗用】記入シート3!AD170="●",【多店舗用】記入シート3!AD$8,"")&amp;IF(【多店舗用】記入シート3!AE170="●",【多店舗用】記入シート3!AE$8,"")&amp;IF(【多店舗用】記入シート3!AF170="●",【多店舗用】記入シート3!AF$8,"")&amp;IF(【多店舗用】記入シート3!AG170="●",【多店舗用】記入シート3!AG$8,"")&amp;IF(【多店舗用】記入シート3!AH170="●",【多店舗用】記入シート3!AH$8,"")&amp;IF(【多店舗用】記入シート3!AI170="●",【多店舗用】記入シート3!AI$8,""))</f>
        <v/>
      </c>
      <c r="P170" s="764" t="str">
        <f>IF(【多店舗用】記入シート3!AJ170="","",【多店舗用】記入シート3!AJ170)</f>
        <v/>
      </c>
      <c r="Q170" s="764" t="str">
        <f>IF(【多店舗用】記入シート3!AK170="","",【多店舗用】記入シート3!AK170)</f>
        <v/>
      </c>
      <c r="R170" s="766" t="str">
        <f>IF(【多店舗用】記入シート3!AL170="","",【多店舗用】記入シート3!AL170)</f>
        <v/>
      </c>
      <c r="S170" s="766" t="str">
        <f>IF(【多店舗用】記入シート3!AM170="","",【多店舗用】記入シート3!AM170)</f>
        <v/>
      </c>
      <c r="T170" s="766" t="str">
        <f>IF(【多店舗用】記入シート3!AN170="","",【多店舗用】記入シート3!AN170)</f>
        <v/>
      </c>
      <c r="U170" s="766" t="str">
        <f>IF(【多店舗用】記入シート3!AO170="","",【多店舗用】記入シート3!AO170)</f>
        <v/>
      </c>
      <c r="V170" s="764" t="str">
        <f>IF(【多店舗用】記入シート3!AP170="","",【多店舗用】記入シート3!AP170)</f>
        <v/>
      </c>
      <c r="W170" s="764" t="str">
        <f>IF(【多店舗用】記入シート3!AQ170="","",【多店舗用】記入シート3!AQ170)</f>
        <v/>
      </c>
      <c r="X170" s="764" t="str">
        <f>IF(【多店舗用】記入シート3!AR170="","",【多店舗用】記入シート3!AR170)</f>
        <v/>
      </c>
      <c r="Y170" s="764" t="str">
        <f>IF(【多店舗用】記入シート3!AS170="","",【多店舗用】記入シート3!AS170)</f>
        <v/>
      </c>
      <c r="Z170" s="767" t="str">
        <f>IF(【多店舗用】記入シート3!AT170="","",【多店舗用】記入シート3!AT170)</f>
        <v/>
      </c>
      <c r="AA170" s="767" t="str">
        <f>IF(【多店舗用】記入シート3!AU170="","",【多店舗用】記入シート3!AU170)</f>
        <v/>
      </c>
      <c r="AB170" s="764" t="str">
        <f>IF(B170="","",T(SUBSTITUTE(SUBSTITUTE(【多店舗用】記入シート3!AV170,"　","")," ",""))&amp;"　"&amp;T(SUBSTITUTE(SUBSTITUTE(【多店舗用】記入シート3!AW170,"　","")," ","")))</f>
        <v/>
      </c>
      <c r="AC170" s="764" t="str">
        <f>IF(B170="","",ASC(SUBSTITUTE(SUBSTITUTE(SUBSTITUTE(SUBSTITUTE(【多店舗用】記入シート3!AX170,"　","")," ",""),"ヴ","ウﾞ"),"・",""))&amp;" "&amp;ASC(SUBSTITUTE(SUBSTITUTE(SUBSTITUTE(SUBSTITUTE(【多店舗用】記入シート3!AY170,"　","")," ",""),"ヴ","ウﾞ"),"・","")))</f>
        <v/>
      </c>
      <c r="AD170" s="764" t="str">
        <f>IF(【多店舗用】記入シート3!AZ170="","",【多店舗用】記入シート3!AZ170)</f>
        <v/>
      </c>
      <c r="AE170" s="764" t="str">
        <f>IF(【多店舗用】記入シート3!BA170="","",【多店舗用】記入シート3!BA170)</f>
        <v/>
      </c>
      <c r="AF170" s="764" t="str">
        <f>IF(B170="","",T(SUBSTITUTE(SUBSTITUTE(【多店舗用】記入シート3!BB170,"　","")," ",""))&amp;"　"&amp;T(SUBSTITUTE(SUBSTITUTE(【多店舗用】記入シート3!BC170,"　","")," ","")))</f>
        <v/>
      </c>
      <c r="AG170" s="764" t="str">
        <f>IF(B170="","",ASC(SUBSTITUTE(SUBSTITUTE(SUBSTITUTE(SUBSTITUTE(【多店舗用】記入シート3!BD170,"　","")," ",""),"ヴ","ウﾞ"),"・",""))&amp;" "&amp;ASC(SUBSTITUTE(SUBSTITUTE(SUBSTITUTE(SUBSTITUTE(【多店舗用】記入シート3!BE170,"　","")," ",""),"ヴ","ウﾞ"),"・","")))</f>
        <v/>
      </c>
      <c r="AH170" s="764" t="str">
        <f>IF(【多店舗用】記入シート3!BF170="","",【多店舗用】記入シート3!BF170)</f>
        <v/>
      </c>
      <c r="AI170" s="764" t="str">
        <f>IF(【多店舗用】記入シート3!BG170="","",【多店舗用】記入シート3!BG170)</f>
        <v/>
      </c>
      <c r="AJ170" s="764" t="str">
        <f>IF(【多店舗用】記入シート3!BH170="","",【多店舗用】記入シート3!BH170)</f>
        <v/>
      </c>
      <c r="AK170" s="764" t="str">
        <f>IF(【多店舗用】記入シート3!BI170="","",【多店舗用】記入シート3!BI170)</f>
        <v/>
      </c>
      <c r="AL170" s="764" t="str">
        <f>IF(【多店舗用】記入シート3!BJ170="","",【多店舗用】記入シート3!BJ170)</f>
        <v/>
      </c>
      <c r="AM170" s="768" t="str">
        <f>IF(【多店舗用】記入シート3!BK170="","",【多店舗用】記入シート3!BK170)</f>
        <v/>
      </c>
      <c r="AN170" s="768" t="str">
        <f>IF(【多店舗用】記入シート3!BL170="","",【多店舗用】記入シート3!BL170)</f>
        <v/>
      </c>
      <c r="AO170" s="764" t="str">
        <f>IF(【多店舗用】記入シート3!BM170="","",【多店舗用】記入シート3!BM170)</f>
        <v/>
      </c>
      <c r="AP170" s="768" t="str">
        <f>IF(【多店舗用】記入シート3!BN170="","",【多店舗用】記入シート3!BN170)</f>
        <v/>
      </c>
      <c r="AQ170" s="764" t="str">
        <f>IF(【多店舗用】記入シート3!BO170="","",【多店舗用】記入シート3!BO170)</f>
        <v/>
      </c>
      <c r="AR170" s="764" t="str">
        <f>IF(【多店舗用】記入シート3!BP170="","",【多店舗用】記入シート3!BP170)</f>
        <v/>
      </c>
    </row>
    <row r="171" spans="1:44" ht="15" customHeight="1">
      <c r="A171" s="764">
        <v>163</v>
      </c>
      <c r="B171" s="764" t="str">
        <f>IF(【多店舗用】記入シート3!B171="","",DBCS(【多店舗用】記入シート3!B171))</f>
        <v/>
      </c>
      <c r="C171" s="764" t="str">
        <f>IF(【多店舗用】記入シート3!C171="","",DBCS(【多店舗用】記入シート3!C171))</f>
        <v/>
      </c>
      <c r="D171" s="764" t="str">
        <f>IF(【多店舗用】記入シート3!D171="","",ASC(【多店舗用】記入シート3!D171))</f>
        <v/>
      </c>
      <c r="E171" s="765" t="str">
        <f>IF(【多店舗用】記入シート3!E171="","",【多店舗用】記入シート3!E171)</f>
        <v/>
      </c>
      <c r="F171" s="764" t="str">
        <f>IF(【多店舗用】記入シート3!F171="","",【多店舗用】記入シート3!F171)</f>
        <v/>
      </c>
      <c r="G171" s="765" t="str">
        <f>IF(【多店舗用】記入シート3!G171="","",【多店舗用】記入シート3!G171)</f>
        <v/>
      </c>
      <c r="H171" s="764" t="str">
        <f>IF(【多店舗用】記入シート3!H171="","",SUBSTITUTE(SUBSTITUTE(SUBSTITUTE(SUBSTITUTE(SUBSTITUTE(ASC(【多店舗用】記入シート3!H171),"～","-"),"－","-"),"―","-"),"　","")," ",""))</f>
        <v/>
      </c>
      <c r="I171" s="764" t="str">
        <f>IF(B171="","",MID(T(【多店舗用】記入シート3!I171),4,LEN(T(【多店舗用】記入シート3!I171))-3)&amp;"　"&amp;SUBSTITUTE(SUBSTITUTE(SUBSTITUTE(SUBSTITUTE(T(【多店舗用】記入シート3!J171),"　","")," ",""),"―","ー"),"－","‐")&amp;"　"&amp;SUBSTITUTE(SUBSTITUTE(SUBSTITUTE(SUBSTITUTE(T(【多店舗用】記入シート3!K171),"　","")," ",""),"―","ー"),"－","‐")&amp;"　"&amp;SUBSTITUTE(SUBSTITUTE(SUBSTITUTE(SUBSTITUTE(T(【多店舗用】記入シート3!L171),"　","")," ",""),"―","ー"),"－","‐")&amp;IF(【多店舗用】記入シート3!M171="","","　"&amp;SUBSTITUTE(SUBSTITUTE(SUBSTITUTE(SUBSTITUTE(T(【多店舗用】記入シート3!M171),"　","")," ",""),"―","ー"),"－","‐")))</f>
        <v/>
      </c>
      <c r="J171" s="764" t="str">
        <f>IF(B171="","",ASC(【多店舗用】記入シート3!N171)&amp;" "&amp;ASC(SUBSTITUTE(SUBSTITUTE(SUBSTITUTE(SUBSTITUTE(SUBSTITUTE(【多店舗用】記入シート3!O171,"　","")," ",""),"ヴ","ウﾞ"),"・",""),"－","‐"))&amp;" "&amp;ASC(SUBSTITUTE(SUBSTITUTE(SUBSTITUTE(SUBSTITUTE(SUBSTITUTE(【多店舗用】記入シート3!P171,"　","")," ",""),"ヴ","ウﾞ"),"・",""),"－","‐"))&amp;IF(【多店舗用】記入シート3!Q171="",""," "&amp;ASC(SUBSTITUTE(SUBSTITUTE(SUBSTITUTE(SUBSTITUTE(SUBSTITUTE(【多店舗用】記入シート3!Q171,"　","")," ",""),"ヴ","ウﾞ"),"・",""),"－","‐"))))</f>
        <v/>
      </c>
      <c r="K171" s="764" t="str">
        <f>IF(【多店舗用】記入シート3!R171="","",【多店舗用】記入シート3!R171)</f>
        <v/>
      </c>
      <c r="L171" s="764" t="str">
        <f>IF(【多店舗用】記入シート3!S171="","",SUBSTITUTE(SUBSTITUTE(SUBSTITUTE(SUBSTITUTE(SUBSTITUTE(ASC(【多店舗用】記入シート3!S171),"～","-"),"－","-"),"―","-"),"　","")," ",""))</f>
        <v/>
      </c>
      <c r="M171" s="764" t="str">
        <f>IF(【多店舗用】記入シート3!T171="","",ASC(【多店舗用】記入シート3!T171))</f>
        <v/>
      </c>
      <c r="N171" s="764" t="str">
        <f>IF(B171="","",RIGHT("00"&amp;【多店舗用】記入シート3!U171,2)&amp;【多店舗用】記入シート3!V171&amp;RIGHT("00"&amp;【多店舗用】記入シート3!W171,2)&amp;【多店舗用】記入シート3!X171&amp;RIGHT("00"&amp;【多店舗用】記入シート3!Y171,2)&amp;【多店舗用】記入シート3!Z171&amp;RIGHT("00"&amp;【多店舗用】記入シート3!AA171,2))</f>
        <v/>
      </c>
      <c r="O171" s="764" t="str">
        <f>IF(B171="","",IF(【多店舗用】記入シート3!AB171="●",【多店舗用】記入シート3!AB$8,"")&amp;IF(【多店舗用】記入シート3!AC171="●",【多店舗用】記入シート3!AC$8,"")&amp;IF(【多店舗用】記入シート3!AD171="●",【多店舗用】記入シート3!AD$8,"")&amp;IF(【多店舗用】記入シート3!AE171="●",【多店舗用】記入シート3!AE$8,"")&amp;IF(【多店舗用】記入シート3!AF171="●",【多店舗用】記入シート3!AF$8,"")&amp;IF(【多店舗用】記入シート3!AG171="●",【多店舗用】記入シート3!AG$8,"")&amp;IF(【多店舗用】記入シート3!AH171="●",【多店舗用】記入シート3!AH$8,"")&amp;IF(【多店舗用】記入シート3!AI171="●",【多店舗用】記入シート3!AI$8,""))</f>
        <v/>
      </c>
      <c r="P171" s="764" t="str">
        <f>IF(【多店舗用】記入シート3!AJ171="","",【多店舗用】記入シート3!AJ171)</f>
        <v/>
      </c>
      <c r="Q171" s="764" t="str">
        <f>IF(【多店舗用】記入シート3!AK171="","",【多店舗用】記入シート3!AK171)</f>
        <v/>
      </c>
      <c r="R171" s="766" t="str">
        <f>IF(【多店舗用】記入シート3!AL171="","",【多店舗用】記入シート3!AL171)</f>
        <v/>
      </c>
      <c r="S171" s="766" t="str">
        <f>IF(【多店舗用】記入シート3!AM171="","",【多店舗用】記入シート3!AM171)</f>
        <v/>
      </c>
      <c r="T171" s="766" t="str">
        <f>IF(【多店舗用】記入シート3!AN171="","",【多店舗用】記入シート3!AN171)</f>
        <v/>
      </c>
      <c r="U171" s="766" t="str">
        <f>IF(【多店舗用】記入シート3!AO171="","",【多店舗用】記入シート3!AO171)</f>
        <v/>
      </c>
      <c r="V171" s="764" t="str">
        <f>IF(【多店舗用】記入シート3!AP171="","",【多店舗用】記入シート3!AP171)</f>
        <v/>
      </c>
      <c r="W171" s="764" t="str">
        <f>IF(【多店舗用】記入シート3!AQ171="","",【多店舗用】記入シート3!AQ171)</f>
        <v/>
      </c>
      <c r="X171" s="764" t="str">
        <f>IF(【多店舗用】記入シート3!AR171="","",【多店舗用】記入シート3!AR171)</f>
        <v/>
      </c>
      <c r="Y171" s="764" t="str">
        <f>IF(【多店舗用】記入シート3!AS171="","",【多店舗用】記入シート3!AS171)</f>
        <v/>
      </c>
      <c r="Z171" s="767" t="str">
        <f>IF(【多店舗用】記入シート3!AT171="","",【多店舗用】記入シート3!AT171)</f>
        <v/>
      </c>
      <c r="AA171" s="767" t="str">
        <f>IF(【多店舗用】記入シート3!AU171="","",【多店舗用】記入シート3!AU171)</f>
        <v/>
      </c>
      <c r="AB171" s="764" t="str">
        <f>IF(B171="","",T(SUBSTITUTE(SUBSTITUTE(【多店舗用】記入シート3!AV171,"　","")," ",""))&amp;"　"&amp;T(SUBSTITUTE(SUBSTITUTE(【多店舗用】記入シート3!AW171,"　","")," ","")))</f>
        <v/>
      </c>
      <c r="AC171" s="764" t="str">
        <f>IF(B171="","",ASC(SUBSTITUTE(SUBSTITUTE(SUBSTITUTE(SUBSTITUTE(【多店舗用】記入シート3!AX171,"　","")," ",""),"ヴ","ウﾞ"),"・",""))&amp;" "&amp;ASC(SUBSTITUTE(SUBSTITUTE(SUBSTITUTE(SUBSTITUTE(【多店舗用】記入シート3!AY171,"　","")," ",""),"ヴ","ウﾞ"),"・","")))</f>
        <v/>
      </c>
      <c r="AD171" s="764" t="str">
        <f>IF(【多店舗用】記入シート3!AZ171="","",【多店舗用】記入シート3!AZ171)</f>
        <v/>
      </c>
      <c r="AE171" s="764" t="str">
        <f>IF(【多店舗用】記入シート3!BA171="","",【多店舗用】記入シート3!BA171)</f>
        <v/>
      </c>
      <c r="AF171" s="764" t="str">
        <f>IF(B171="","",T(SUBSTITUTE(SUBSTITUTE(【多店舗用】記入シート3!BB171,"　","")," ",""))&amp;"　"&amp;T(SUBSTITUTE(SUBSTITUTE(【多店舗用】記入シート3!BC171,"　","")," ","")))</f>
        <v/>
      </c>
      <c r="AG171" s="764" t="str">
        <f>IF(B171="","",ASC(SUBSTITUTE(SUBSTITUTE(SUBSTITUTE(SUBSTITUTE(【多店舗用】記入シート3!BD171,"　","")," ",""),"ヴ","ウﾞ"),"・",""))&amp;" "&amp;ASC(SUBSTITUTE(SUBSTITUTE(SUBSTITUTE(SUBSTITUTE(【多店舗用】記入シート3!BE171,"　","")," ",""),"ヴ","ウﾞ"),"・","")))</f>
        <v/>
      </c>
      <c r="AH171" s="764" t="str">
        <f>IF(【多店舗用】記入シート3!BF171="","",【多店舗用】記入シート3!BF171)</f>
        <v/>
      </c>
      <c r="AI171" s="764" t="str">
        <f>IF(【多店舗用】記入シート3!BG171="","",【多店舗用】記入シート3!BG171)</f>
        <v/>
      </c>
      <c r="AJ171" s="764" t="str">
        <f>IF(【多店舗用】記入シート3!BH171="","",【多店舗用】記入シート3!BH171)</f>
        <v/>
      </c>
      <c r="AK171" s="764" t="str">
        <f>IF(【多店舗用】記入シート3!BI171="","",【多店舗用】記入シート3!BI171)</f>
        <v/>
      </c>
      <c r="AL171" s="764" t="str">
        <f>IF(【多店舗用】記入シート3!BJ171="","",【多店舗用】記入シート3!BJ171)</f>
        <v/>
      </c>
      <c r="AM171" s="768" t="str">
        <f>IF(【多店舗用】記入シート3!BK171="","",【多店舗用】記入シート3!BK171)</f>
        <v/>
      </c>
      <c r="AN171" s="768" t="str">
        <f>IF(【多店舗用】記入シート3!BL171="","",【多店舗用】記入シート3!BL171)</f>
        <v/>
      </c>
      <c r="AO171" s="764" t="str">
        <f>IF(【多店舗用】記入シート3!BM171="","",【多店舗用】記入シート3!BM171)</f>
        <v/>
      </c>
      <c r="AP171" s="768" t="str">
        <f>IF(【多店舗用】記入シート3!BN171="","",【多店舗用】記入シート3!BN171)</f>
        <v/>
      </c>
      <c r="AQ171" s="764" t="str">
        <f>IF(【多店舗用】記入シート3!BO171="","",【多店舗用】記入シート3!BO171)</f>
        <v/>
      </c>
      <c r="AR171" s="764" t="str">
        <f>IF(【多店舗用】記入シート3!BP171="","",【多店舗用】記入シート3!BP171)</f>
        <v/>
      </c>
    </row>
    <row r="172" spans="1:44" ht="15" customHeight="1">
      <c r="A172" s="764">
        <v>164</v>
      </c>
      <c r="B172" s="764" t="str">
        <f>IF(【多店舗用】記入シート3!B172="","",DBCS(【多店舗用】記入シート3!B172))</f>
        <v/>
      </c>
      <c r="C172" s="764" t="str">
        <f>IF(【多店舗用】記入シート3!C172="","",DBCS(【多店舗用】記入シート3!C172))</f>
        <v/>
      </c>
      <c r="D172" s="764" t="str">
        <f>IF(【多店舗用】記入シート3!D172="","",ASC(【多店舗用】記入シート3!D172))</f>
        <v/>
      </c>
      <c r="E172" s="765" t="str">
        <f>IF(【多店舗用】記入シート3!E172="","",【多店舗用】記入シート3!E172)</f>
        <v/>
      </c>
      <c r="F172" s="764" t="str">
        <f>IF(【多店舗用】記入シート3!F172="","",【多店舗用】記入シート3!F172)</f>
        <v/>
      </c>
      <c r="G172" s="765" t="str">
        <f>IF(【多店舗用】記入シート3!G172="","",【多店舗用】記入シート3!G172)</f>
        <v/>
      </c>
      <c r="H172" s="764" t="str">
        <f>IF(【多店舗用】記入シート3!H172="","",SUBSTITUTE(SUBSTITUTE(SUBSTITUTE(SUBSTITUTE(SUBSTITUTE(ASC(【多店舗用】記入シート3!H172),"～","-"),"－","-"),"―","-"),"　","")," ",""))</f>
        <v/>
      </c>
      <c r="I172" s="764" t="str">
        <f>IF(B172="","",MID(T(【多店舗用】記入シート3!I172),4,LEN(T(【多店舗用】記入シート3!I172))-3)&amp;"　"&amp;SUBSTITUTE(SUBSTITUTE(SUBSTITUTE(SUBSTITUTE(T(【多店舗用】記入シート3!J172),"　","")," ",""),"―","ー"),"－","‐")&amp;"　"&amp;SUBSTITUTE(SUBSTITUTE(SUBSTITUTE(SUBSTITUTE(T(【多店舗用】記入シート3!K172),"　","")," ",""),"―","ー"),"－","‐")&amp;"　"&amp;SUBSTITUTE(SUBSTITUTE(SUBSTITUTE(SUBSTITUTE(T(【多店舗用】記入シート3!L172),"　","")," ",""),"―","ー"),"－","‐")&amp;IF(【多店舗用】記入シート3!M172="","","　"&amp;SUBSTITUTE(SUBSTITUTE(SUBSTITUTE(SUBSTITUTE(T(【多店舗用】記入シート3!M172),"　","")," ",""),"―","ー"),"－","‐")))</f>
        <v/>
      </c>
      <c r="J172" s="764" t="str">
        <f>IF(B172="","",ASC(【多店舗用】記入シート3!N172)&amp;" "&amp;ASC(SUBSTITUTE(SUBSTITUTE(SUBSTITUTE(SUBSTITUTE(SUBSTITUTE(【多店舗用】記入シート3!O172,"　","")," ",""),"ヴ","ウﾞ"),"・",""),"－","‐"))&amp;" "&amp;ASC(SUBSTITUTE(SUBSTITUTE(SUBSTITUTE(SUBSTITUTE(SUBSTITUTE(【多店舗用】記入シート3!P172,"　","")," ",""),"ヴ","ウﾞ"),"・",""),"－","‐"))&amp;IF(【多店舗用】記入シート3!Q172="",""," "&amp;ASC(SUBSTITUTE(SUBSTITUTE(SUBSTITUTE(SUBSTITUTE(SUBSTITUTE(【多店舗用】記入シート3!Q172,"　","")," ",""),"ヴ","ウﾞ"),"・",""),"－","‐"))))</f>
        <v/>
      </c>
      <c r="K172" s="764" t="str">
        <f>IF(【多店舗用】記入シート3!R172="","",【多店舗用】記入シート3!R172)</f>
        <v/>
      </c>
      <c r="L172" s="764" t="str">
        <f>IF(【多店舗用】記入シート3!S172="","",SUBSTITUTE(SUBSTITUTE(SUBSTITUTE(SUBSTITUTE(SUBSTITUTE(ASC(【多店舗用】記入シート3!S172),"～","-"),"－","-"),"―","-"),"　","")," ",""))</f>
        <v/>
      </c>
      <c r="M172" s="764" t="str">
        <f>IF(【多店舗用】記入シート3!T172="","",ASC(【多店舗用】記入シート3!T172))</f>
        <v/>
      </c>
      <c r="N172" s="764" t="str">
        <f>IF(B172="","",RIGHT("00"&amp;【多店舗用】記入シート3!U172,2)&amp;【多店舗用】記入シート3!V172&amp;RIGHT("00"&amp;【多店舗用】記入シート3!W172,2)&amp;【多店舗用】記入シート3!X172&amp;RIGHT("00"&amp;【多店舗用】記入シート3!Y172,2)&amp;【多店舗用】記入シート3!Z172&amp;RIGHT("00"&amp;【多店舗用】記入シート3!AA172,2))</f>
        <v/>
      </c>
      <c r="O172" s="764" t="str">
        <f>IF(B172="","",IF(【多店舗用】記入シート3!AB172="●",【多店舗用】記入シート3!AB$8,"")&amp;IF(【多店舗用】記入シート3!AC172="●",【多店舗用】記入シート3!AC$8,"")&amp;IF(【多店舗用】記入シート3!AD172="●",【多店舗用】記入シート3!AD$8,"")&amp;IF(【多店舗用】記入シート3!AE172="●",【多店舗用】記入シート3!AE$8,"")&amp;IF(【多店舗用】記入シート3!AF172="●",【多店舗用】記入シート3!AF$8,"")&amp;IF(【多店舗用】記入シート3!AG172="●",【多店舗用】記入シート3!AG$8,"")&amp;IF(【多店舗用】記入シート3!AH172="●",【多店舗用】記入シート3!AH$8,"")&amp;IF(【多店舗用】記入シート3!AI172="●",【多店舗用】記入シート3!AI$8,""))</f>
        <v/>
      </c>
      <c r="P172" s="764" t="str">
        <f>IF(【多店舗用】記入シート3!AJ172="","",【多店舗用】記入シート3!AJ172)</f>
        <v/>
      </c>
      <c r="Q172" s="764" t="str">
        <f>IF(【多店舗用】記入シート3!AK172="","",【多店舗用】記入シート3!AK172)</f>
        <v/>
      </c>
      <c r="R172" s="766" t="str">
        <f>IF(【多店舗用】記入シート3!AL172="","",【多店舗用】記入シート3!AL172)</f>
        <v/>
      </c>
      <c r="S172" s="766" t="str">
        <f>IF(【多店舗用】記入シート3!AM172="","",【多店舗用】記入シート3!AM172)</f>
        <v/>
      </c>
      <c r="T172" s="766" t="str">
        <f>IF(【多店舗用】記入シート3!AN172="","",【多店舗用】記入シート3!AN172)</f>
        <v/>
      </c>
      <c r="U172" s="766" t="str">
        <f>IF(【多店舗用】記入シート3!AO172="","",【多店舗用】記入シート3!AO172)</f>
        <v/>
      </c>
      <c r="V172" s="764" t="str">
        <f>IF(【多店舗用】記入シート3!AP172="","",【多店舗用】記入シート3!AP172)</f>
        <v/>
      </c>
      <c r="W172" s="764" t="str">
        <f>IF(【多店舗用】記入シート3!AQ172="","",【多店舗用】記入シート3!AQ172)</f>
        <v/>
      </c>
      <c r="X172" s="764" t="str">
        <f>IF(【多店舗用】記入シート3!AR172="","",【多店舗用】記入シート3!AR172)</f>
        <v/>
      </c>
      <c r="Y172" s="764" t="str">
        <f>IF(【多店舗用】記入シート3!AS172="","",【多店舗用】記入シート3!AS172)</f>
        <v/>
      </c>
      <c r="Z172" s="767" t="str">
        <f>IF(【多店舗用】記入シート3!AT172="","",【多店舗用】記入シート3!AT172)</f>
        <v/>
      </c>
      <c r="AA172" s="767" t="str">
        <f>IF(【多店舗用】記入シート3!AU172="","",【多店舗用】記入シート3!AU172)</f>
        <v/>
      </c>
      <c r="AB172" s="764" t="str">
        <f>IF(B172="","",T(SUBSTITUTE(SUBSTITUTE(【多店舗用】記入シート3!AV172,"　","")," ",""))&amp;"　"&amp;T(SUBSTITUTE(SUBSTITUTE(【多店舗用】記入シート3!AW172,"　","")," ","")))</f>
        <v/>
      </c>
      <c r="AC172" s="764" t="str">
        <f>IF(B172="","",ASC(SUBSTITUTE(SUBSTITUTE(SUBSTITUTE(SUBSTITUTE(【多店舗用】記入シート3!AX172,"　","")," ",""),"ヴ","ウﾞ"),"・",""))&amp;" "&amp;ASC(SUBSTITUTE(SUBSTITUTE(SUBSTITUTE(SUBSTITUTE(【多店舗用】記入シート3!AY172,"　","")," ",""),"ヴ","ウﾞ"),"・","")))</f>
        <v/>
      </c>
      <c r="AD172" s="764" t="str">
        <f>IF(【多店舗用】記入シート3!AZ172="","",【多店舗用】記入シート3!AZ172)</f>
        <v/>
      </c>
      <c r="AE172" s="764" t="str">
        <f>IF(【多店舗用】記入シート3!BA172="","",【多店舗用】記入シート3!BA172)</f>
        <v/>
      </c>
      <c r="AF172" s="764" t="str">
        <f>IF(B172="","",T(SUBSTITUTE(SUBSTITUTE(【多店舗用】記入シート3!BB172,"　","")," ",""))&amp;"　"&amp;T(SUBSTITUTE(SUBSTITUTE(【多店舗用】記入シート3!BC172,"　","")," ","")))</f>
        <v/>
      </c>
      <c r="AG172" s="764" t="str">
        <f>IF(B172="","",ASC(SUBSTITUTE(SUBSTITUTE(SUBSTITUTE(SUBSTITUTE(【多店舗用】記入シート3!BD172,"　","")," ",""),"ヴ","ウﾞ"),"・",""))&amp;" "&amp;ASC(SUBSTITUTE(SUBSTITUTE(SUBSTITUTE(SUBSTITUTE(【多店舗用】記入シート3!BE172,"　","")," ",""),"ヴ","ウﾞ"),"・","")))</f>
        <v/>
      </c>
      <c r="AH172" s="764" t="str">
        <f>IF(【多店舗用】記入シート3!BF172="","",【多店舗用】記入シート3!BF172)</f>
        <v/>
      </c>
      <c r="AI172" s="764" t="str">
        <f>IF(【多店舗用】記入シート3!BG172="","",【多店舗用】記入シート3!BG172)</f>
        <v/>
      </c>
      <c r="AJ172" s="764" t="str">
        <f>IF(【多店舗用】記入シート3!BH172="","",【多店舗用】記入シート3!BH172)</f>
        <v/>
      </c>
      <c r="AK172" s="764" t="str">
        <f>IF(【多店舗用】記入シート3!BI172="","",【多店舗用】記入シート3!BI172)</f>
        <v/>
      </c>
      <c r="AL172" s="764" t="str">
        <f>IF(【多店舗用】記入シート3!BJ172="","",【多店舗用】記入シート3!BJ172)</f>
        <v/>
      </c>
      <c r="AM172" s="768" t="str">
        <f>IF(【多店舗用】記入シート3!BK172="","",【多店舗用】記入シート3!BK172)</f>
        <v/>
      </c>
      <c r="AN172" s="768" t="str">
        <f>IF(【多店舗用】記入シート3!BL172="","",【多店舗用】記入シート3!BL172)</f>
        <v/>
      </c>
      <c r="AO172" s="764" t="str">
        <f>IF(【多店舗用】記入シート3!BM172="","",【多店舗用】記入シート3!BM172)</f>
        <v/>
      </c>
      <c r="AP172" s="768" t="str">
        <f>IF(【多店舗用】記入シート3!BN172="","",【多店舗用】記入シート3!BN172)</f>
        <v/>
      </c>
      <c r="AQ172" s="764" t="str">
        <f>IF(【多店舗用】記入シート3!BO172="","",【多店舗用】記入シート3!BO172)</f>
        <v/>
      </c>
      <c r="AR172" s="764" t="str">
        <f>IF(【多店舗用】記入シート3!BP172="","",【多店舗用】記入シート3!BP172)</f>
        <v/>
      </c>
    </row>
    <row r="173" spans="1:44" ht="15" customHeight="1">
      <c r="A173" s="764">
        <v>165</v>
      </c>
      <c r="B173" s="764" t="str">
        <f>IF(【多店舗用】記入シート3!B173="","",DBCS(【多店舗用】記入シート3!B173))</f>
        <v/>
      </c>
      <c r="C173" s="764" t="str">
        <f>IF(【多店舗用】記入シート3!C173="","",DBCS(【多店舗用】記入シート3!C173))</f>
        <v/>
      </c>
      <c r="D173" s="764" t="str">
        <f>IF(【多店舗用】記入シート3!D173="","",ASC(【多店舗用】記入シート3!D173))</f>
        <v/>
      </c>
      <c r="E173" s="765" t="str">
        <f>IF(【多店舗用】記入シート3!E173="","",【多店舗用】記入シート3!E173)</f>
        <v/>
      </c>
      <c r="F173" s="764" t="str">
        <f>IF(【多店舗用】記入シート3!F173="","",【多店舗用】記入シート3!F173)</f>
        <v/>
      </c>
      <c r="G173" s="765" t="str">
        <f>IF(【多店舗用】記入シート3!G173="","",【多店舗用】記入シート3!G173)</f>
        <v/>
      </c>
      <c r="H173" s="764" t="str">
        <f>IF(【多店舗用】記入シート3!H173="","",SUBSTITUTE(SUBSTITUTE(SUBSTITUTE(SUBSTITUTE(SUBSTITUTE(ASC(【多店舗用】記入シート3!H173),"～","-"),"－","-"),"―","-"),"　","")," ",""))</f>
        <v/>
      </c>
      <c r="I173" s="764" t="str">
        <f>IF(B173="","",MID(T(【多店舗用】記入シート3!I173),4,LEN(T(【多店舗用】記入シート3!I173))-3)&amp;"　"&amp;SUBSTITUTE(SUBSTITUTE(SUBSTITUTE(SUBSTITUTE(T(【多店舗用】記入シート3!J173),"　","")," ",""),"―","ー"),"－","‐")&amp;"　"&amp;SUBSTITUTE(SUBSTITUTE(SUBSTITUTE(SUBSTITUTE(T(【多店舗用】記入シート3!K173),"　","")," ",""),"―","ー"),"－","‐")&amp;"　"&amp;SUBSTITUTE(SUBSTITUTE(SUBSTITUTE(SUBSTITUTE(T(【多店舗用】記入シート3!L173),"　","")," ",""),"―","ー"),"－","‐")&amp;IF(【多店舗用】記入シート3!M173="","","　"&amp;SUBSTITUTE(SUBSTITUTE(SUBSTITUTE(SUBSTITUTE(T(【多店舗用】記入シート3!M173),"　","")," ",""),"―","ー"),"－","‐")))</f>
        <v/>
      </c>
      <c r="J173" s="764" t="str">
        <f>IF(B173="","",ASC(【多店舗用】記入シート3!N173)&amp;" "&amp;ASC(SUBSTITUTE(SUBSTITUTE(SUBSTITUTE(SUBSTITUTE(SUBSTITUTE(【多店舗用】記入シート3!O173,"　","")," ",""),"ヴ","ウﾞ"),"・",""),"－","‐"))&amp;" "&amp;ASC(SUBSTITUTE(SUBSTITUTE(SUBSTITUTE(SUBSTITUTE(SUBSTITUTE(【多店舗用】記入シート3!P173,"　","")," ",""),"ヴ","ウﾞ"),"・",""),"－","‐"))&amp;IF(【多店舗用】記入シート3!Q173="",""," "&amp;ASC(SUBSTITUTE(SUBSTITUTE(SUBSTITUTE(SUBSTITUTE(SUBSTITUTE(【多店舗用】記入シート3!Q173,"　","")," ",""),"ヴ","ウﾞ"),"・",""),"－","‐"))))</f>
        <v/>
      </c>
      <c r="K173" s="764" t="str">
        <f>IF(【多店舗用】記入シート3!R173="","",【多店舗用】記入シート3!R173)</f>
        <v/>
      </c>
      <c r="L173" s="764" t="str">
        <f>IF(【多店舗用】記入シート3!S173="","",SUBSTITUTE(SUBSTITUTE(SUBSTITUTE(SUBSTITUTE(SUBSTITUTE(ASC(【多店舗用】記入シート3!S173),"～","-"),"－","-"),"―","-"),"　","")," ",""))</f>
        <v/>
      </c>
      <c r="M173" s="764" t="str">
        <f>IF(【多店舗用】記入シート3!T173="","",ASC(【多店舗用】記入シート3!T173))</f>
        <v/>
      </c>
      <c r="N173" s="764" t="str">
        <f>IF(B173="","",RIGHT("00"&amp;【多店舗用】記入シート3!U173,2)&amp;【多店舗用】記入シート3!V173&amp;RIGHT("00"&amp;【多店舗用】記入シート3!W173,2)&amp;【多店舗用】記入シート3!X173&amp;RIGHT("00"&amp;【多店舗用】記入シート3!Y173,2)&amp;【多店舗用】記入シート3!Z173&amp;RIGHT("00"&amp;【多店舗用】記入シート3!AA173,2))</f>
        <v/>
      </c>
      <c r="O173" s="764" t="str">
        <f>IF(B173="","",IF(【多店舗用】記入シート3!AB173="●",【多店舗用】記入シート3!AB$8,"")&amp;IF(【多店舗用】記入シート3!AC173="●",【多店舗用】記入シート3!AC$8,"")&amp;IF(【多店舗用】記入シート3!AD173="●",【多店舗用】記入シート3!AD$8,"")&amp;IF(【多店舗用】記入シート3!AE173="●",【多店舗用】記入シート3!AE$8,"")&amp;IF(【多店舗用】記入シート3!AF173="●",【多店舗用】記入シート3!AF$8,"")&amp;IF(【多店舗用】記入シート3!AG173="●",【多店舗用】記入シート3!AG$8,"")&amp;IF(【多店舗用】記入シート3!AH173="●",【多店舗用】記入シート3!AH$8,"")&amp;IF(【多店舗用】記入シート3!AI173="●",【多店舗用】記入シート3!AI$8,""))</f>
        <v/>
      </c>
      <c r="P173" s="764" t="str">
        <f>IF(【多店舗用】記入シート3!AJ173="","",【多店舗用】記入シート3!AJ173)</f>
        <v/>
      </c>
      <c r="Q173" s="764" t="str">
        <f>IF(【多店舗用】記入シート3!AK173="","",【多店舗用】記入シート3!AK173)</f>
        <v/>
      </c>
      <c r="R173" s="766" t="str">
        <f>IF(【多店舗用】記入シート3!AL173="","",【多店舗用】記入シート3!AL173)</f>
        <v/>
      </c>
      <c r="S173" s="766" t="str">
        <f>IF(【多店舗用】記入シート3!AM173="","",【多店舗用】記入シート3!AM173)</f>
        <v/>
      </c>
      <c r="T173" s="766" t="str">
        <f>IF(【多店舗用】記入シート3!AN173="","",【多店舗用】記入シート3!AN173)</f>
        <v/>
      </c>
      <c r="U173" s="766" t="str">
        <f>IF(【多店舗用】記入シート3!AO173="","",【多店舗用】記入シート3!AO173)</f>
        <v/>
      </c>
      <c r="V173" s="764" t="str">
        <f>IF(【多店舗用】記入シート3!AP173="","",【多店舗用】記入シート3!AP173)</f>
        <v/>
      </c>
      <c r="W173" s="764" t="str">
        <f>IF(【多店舗用】記入シート3!AQ173="","",【多店舗用】記入シート3!AQ173)</f>
        <v/>
      </c>
      <c r="X173" s="764" t="str">
        <f>IF(【多店舗用】記入シート3!AR173="","",【多店舗用】記入シート3!AR173)</f>
        <v/>
      </c>
      <c r="Y173" s="764" t="str">
        <f>IF(【多店舗用】記入シート3!AS173="","",【多店舗用】記入シート3!AS173)</f>
        <v/>
      </c>
      <c r="Z173" s="767" t="str">
        <f>IF(【多店舗用】記入シート3!AT173="","",【多店舗用】記入シート3!AT173)</f>
        <v/>
      </c>
      <c r="AA173" s="767" t="str">
        <f>IF(【多店舗用】記入シート3!AU173="","",【多店舗用】記入シート3!AU173)</f>
        <v/>
      </c>
      <c r="AB173" s="764" t="str">
        <f>IF(B173="","",T(SUBSTITUTE(SUBSTITUTE(【多店舗用】記入シート3!AV173,"　","")," ",""))&amp;"　"&amp;T(SUBSTITUTE(SUBSTITUTE(【多店舗用】記入シート3!AW173,"　","")," ","")))</f>
        <v/>
      </c>
      <c r="AC173" s="764" t="str">
        <f>IF(B173="","",ASC(SUBSTITUTE(SUBSTITUTE(SUBSTITUTE(SUBSTITUTE(【多店舗用】記入シート3!AX173,"　","")," ",""),"ヴ","ウﾞ"),"・",""))&amp;" "&amp;ASC(SUBSTITUTE(SUBSTITUTE(SUBSTITUTE(SUBSTITUTE(【多店舗用】記入シート3!AY173,"　","")," ",""),"ヴ","ウﾞ"),"・","")))</f>
        <v/>
      </c>
      <c r="AD173" s="764" t="str">
        <f>IF(【多店舗用】記入シート3!AZ173="","",【多店舗用】記入シート3!AZ173)</f>
        <v/>
      </c>
      <c r="AE173" s="764" t="str">
        <f>IF(【多店舗用】記入シート3!BA173="","",【多店舗用】記入シート3!BA173)</f>
        <v/>
      </c>
      <c r="AF173" s="764" t="str">
        <f>IF(B173="","",T(SUBSTITUTE(SUBSTITUTE(【多店舗用】記入シート3!BB173,"　","")," ",""))&amp;"　"&amp;T(SUBSTITUTE(SUBSTITUTE(【多店舗用】記入シート3!BC173,"　","")," ","")))</f>
        <v/>
      </c>
      <c r="AG173" s="764" t="str">
        <f>IF(B173="","",ASC(SUBSTITUTE(SUBSTITUTE(SUBSTITUTE(SUBSTITUTE(【多店舗用】記入シート3!BD173,"　","")," ",""),"ヴ","ウﾞ"),"・",""))&amp;" "&amp;ASC(SUBSTITUTE(SUBSTITUTE(SUBSTITUTE(SUBSTITUTE(【多店舗用】記入シート3!BE173,"　","")," ",""),"ヴ","ウﾞ"),"・","")))</f>
        <v/>
      </c>
      <c r="AH173" s="764" t="str">
        <f>IF(【多店舗用】記入シート3!BF173="","",【多店舗用】記入シート3!BF173)</f>
        <v/>
      </c>
      <c r="AI173" s="764" t="str">
        <f>IF(【多店舗用】記入シート3!BG173="","",【多店舗用】記入シート3!BG173)</f>
        <v/>
      </c>
      <c r="AJ173" s="764" t="str">
        <f>IF(【多店舗用】記入シート3!BH173="","",【多店舗用】記入シート3!BH173)</f>
        <v/>
      </c>
      <c r="AK173" s="764" t="str">
        <f>IF(【多店舗用】記入シート3!BI173="","",【多店舗用】記入シート3!BI173)</f>
        <v/>
      </c>
      <c r="AL173" s="764" t="str">
        <f>IF(【多店舗用】記入シート3!BJ173="","",【多店舗用】記入シート3!BJ173)</f>
        <v/>
      </c>
      <c r="AM173" s="768" t="str">
        <f>IF(【多店舗用】記入シート3!BK173="","",【多店舗用】記入シート3!BK173)</f>
        <v/>
      </c>
      <c r="AN173" s="768" t="str">
        <f>IF(【多店舗用】記入シート3!BL173="","",【多店舗用】記入シート3!BL173)</f>
        <v/>
      </c>
      <c r="AO173" s="764" t="str">
        <f>IF(【多店舗用】記入シート3!BM173="","",【多店舗用】記入シート3!BM173)</f>
        <v/>
      </c>
      <c r="AP173" s="768" t="str">
        <f>IF(【多店舗用】記入シート3!BN173="","",【多店舗用】記入シート3!BN173)</f>
        <v/>
      </c>
      <c r="AQ173" s="764" t="str">
        <f>IF(【多店舗用】記入シート3!BO173="","",【多店舗用】記入シート3!BO173)</f>
        <v/>
      </c>
      <c r="AR173" s="764" t="str">
        <f>IF(【多店舗用】記入シート3!BP173="","",【多店舗用】記入シート3!BP173)</f>
        <v/>
      </c>
    </row>
    <row r="174" spans="1:44" ht="15" customHeight="1">
      <c r="A174" s="764">
        <v>166</v>
      </c>
      <c r="B174" s="764" t="str">
        <f>IF(【多店舗用】記入シート3!B174="","",DBCS(【多店舗用】記入シート3!B174))</f>
        <v/>
      </c>
      <c r="C174" s="764" t="str">
        <f>IF(【多店舗用】記入シート3!C174="","",DBCS(【多店舗用】記入シート3!C174))</f>
        <v/>
      </c>
      <c r="D174" s="764" t="str">
        <f>IF(【多店舗用】記入シート3!D174="","",ASC(【多店舗用】記入シート3!D174))</f>
        <v/>
      </c>
      <c r="E174" s="765" t="str">
        <f>IF(【多店舗用】記入シート3!E174="","",【多店舗用】記入シート3!E174)</f>
        <v/>
      </c>
      <c r="F174" s="764" t="str">
        <f>IF(【多店舗用】記入シート3!F174="","",【多店舗用】記入シート3!F174)</f>
        <v/>
      </c>
      <c r="G174" s="765" t="str">
        <f>IF(【多店舗用】記入シート3!G174="","",【多店舗用】記入シート3!G174)</f>
        <v/>
      </c>
      <c r="H174" s="764" t="str">
        <f>IF(【多店舗用】記入シート3!H174="","",SUBSTITUTE(SUBSTITUTE(SUBSTITUTE(SUBSTITUTE(SUBSTITUTE(ASC(【多店舗用】記入シート3!H174),"～","-"),"－","-"),"―","-"),"　","")," ",""))</f>
        <v/>
      </c>
      <c r="I174" s="764" t="str">
        <f>IF(B174="","",MID(T(【多店舗用】記入シート3!I174),4,LEN(T(【多店舗用】記入シート3!I174))-3)&amp;"　"&amp;SUBSTITUTE(SUBSTITUTE(SUBSTITUTE(SUBSTITUTE(T(【多店舗用】記入シート3!J174),"　","")," ",""),"―","ー"),"－","‐")&amp;"　"&amp;SUBSTITUTE(SUBSTITUTE(SUBSTITUTE(SUBSTITUTE(T(【多店舗用】記入シート3!K174),"　","")," ",""),"―","ー"),"－","‐")&amp;"　"&amp;SUBSTITUTE(SUBSTITUTE(SUBSTITUTE(SUBSTITUTE(T(【多店舗用】記入シート3!L174),"　","")," ",""),"―","ー"),"－","‐")&amp;IF(【多店舗用】記入シート3!M174="","","　"&amp;SUBSTITUTE(SUBSTITUTE(SUBSTITUTE(SUBSTITUTE(T(【多店舗用】記入シート3!M174),"　","")," ",""),"―","ー"),"－","‐")))</f>
        <v/>
      </c>
      <c r="J174" s="764" t="str">
        <f>IF(B174="","",ASC(【多店舗用】記入シート3!N174)&amp;" "&amp;ASC(SUBSTITUTE(SUBSTITUTE(SUBSTITUTE(SUBSTITUTE(SUBSTITUTE(【多店舗用】記入シート3!O174,"　","")," ",""),"ヴ","ウﾞ"),"・",""),"－","‐"))&amp;" "&amp;ASC(SUBSTITUTE(SUBSTITUTE(SUBSTITUTE(SUBSTITUTE(SUBSTITUTE(【多店舗用】記入シート3!P174,"　","")," ",""),"ヴ","ウﾞ"),"・",""),"－","‐"))&amp;IF(【多店舗用】記入シート3!Q174="",""," "&amp;ASC(SUBSTITUTE(SUBSTITUTE(SUBSTITUTE(SUBSTITUTE(SUBSTITUTE(【多店舗用】記入シート3!Q174,"　","")," ",""),"ヴ","ウﾞ"),"・",""),"－","‐"))))</f>
        <v/>
      </c>
      <c r="K174" s="764" t="str">
        <f>IF(【多店舗用】記入シート3!R174="","",【多店舗用】記入シート3!R174)</f>
        <v/>
      </c>
      <c r="L174" s="764" t="str">
        <f>IF(【多店舗用】記入シート3!S174="","",SUBSTITUTE(SUBSTITUTE(SUBSTITUTE(SUBSTITUTE(SUBSTITUTE(ASC(【多店舗用】記入シート3!S174),"～","-"),"－","-"),"―","-"),"　","")," ",""))</f>
        <v/>
      </c>
      <c r="M174" s="764" t="str">
        <f>IF(【多店舗用】記入シート3!T174="","",ASC(【多店舗用】記入シート3!T174))</f>
        <v/>
      </c>
      <c r="N174" s="764" t="str">
        <f>IF(B174="","",RIGHT("00"&amp;【多店舗用】記入シート3!U174,2)&amp;【多店舗用】記入シート3!V174&amp;RIGHT("00"&amp;【多店舗用】記入シート3!W174,2)&amp;【多店舗用】記入シート3!X174&amp;RIGHT("00"&amp;【多店舗用】記入シート3!Y174,2)&amp;【多店舗用】記入シート3!Z174&amp;RIGHT("00"&amp;【多店舗用】記入シート3!AA174,2))</f>
        <v/>
      </c>
      <c r="O174" s="764" t="str">
        <f>IF(B174="","",IF(【多店舗用】記入シート3!AB174="●",【多店舗用】記入シート3!AB$8,"")&amp;IF(【多店舗用】記入シート3!AC174="●",【多店舗用】記入シート3!AC$8,"")&amp;IF(【多店舗用】記入シート3!AD174="●",【多店舗用】記入シート3!AD$8,"")&amp;IF(【多店舗用】記入シート3!AE174="●",【多店舗用】記入シート3!AE$8,"")&amp;IF(【多店舗用】記入シート3!AF174="●",【多店舗用】記入シート3!AF$8,"")&amp;IF(【多店舗用】記入シート3!AG174="●",【多店舗用】記入シート3!AG$8,"")&amp;IF(【多店舗用】記入シート3!AH174="●",【多店舗用】記入シート3!AH$8,"")&amp;IF(【多店舗用】記入シート3!AI174="●",【多店舗用】記入シート3!AI$8,""))</f>
        <v/>
      </c>
      <c r="P174" s="764" t="str">
        <f>IF(【多店舗用】記入シート3!AJ174="","",【多店舗用】記入シート3!AJ174)</f>
        <v/>
      </c>
      <c r="Q174" s="764" t="str">
        <f>IF(【多店舗用】記入シート3!AK174="","",【多店舗用】記入シート3!AK174)</f>
        <v/>
      </c>
      <c r="R174" s="766" t="str">
        <f>IF(【多店舗用】記入シート3!AL174="","",【多店舗用】記入シート3!AL174)</f>
        <v/>
      </c>
      <c r="S174" s="766" t="str">
        <f>IF(【多店舗用】記入シート3!AM174="","",【多店舗用】記入シート3!AM174)</f>
        <v/>
      </c>
      <c r="T174" s="766" t="str">
        <f>IF(【多店舗用】記入シート3!AN174="","",【多店舗用】記入シート3!AN174)</f>
        <v/>
      </c>
      <c r="U174" s="766" t="str">
        <f>IF(【多店舗用】記入シート3!AO174="","",【多店舗用】記入シート3!AO174)</f>
        <v/>
      </c>
      <c r="V174" s="764" t="str">
        <f>IF(【多店舗用】記入シート3!AP174="","",【多店舗用】記入シート3!AP174)</f>
        <v/>
      </c>
      <c r="W174" s="764" t="str">
        <f>IF(【多店舗用】記入シート3!AQ174="","",【多店舗用】記入シート3!AQ174)</f>
        <v/>
      </c>
      <c r="X174" s="764" t="str">
        <f>IF(【多店舗用】記入シート3!AR174="","",【多店舗用】記入シート3!AR174)</f>
        <v/>
      </c>
      <c r="Y174" s="764" t="str">
        <f>IF(【多店舗用】記入シート3!AS174="","",【多店舗用】記入シート3!AS174)</f>
        <v/>
      </c>
      <c r="Z174" s="767" t="str">
        <f>IF(【多店舗用】記入シート3!AT174="","",【多店舗用】記入シート3!AT174)</f>
        <v/>
      </c>
      <c r="AA174" s="767" t="str">
        <f>IF(【多店舗用】記入シート3!AU174="","",【多店舗用】記入シート3!AU174)</f>
        <v/>
      </c>
      <c r="AB174" s="764" t="str">
        <f>IF(B174="","",T(SUBSTITUTE(SUBSTITUTE(【多店舗用】記入シート3!AV174,"　","")," ",""))&amp;"　"&amp;T(SUBSTITUTE(SUBSTITUTE(【多店舗用】記入シート3!AW174,"　","")," ","")))</f>
        <v/>
      </c>
      <c r="AC174" s="764" t="str">
        <f>IF(B174="","",ASC(SUBSTITUTE(SUBSTITUTE(SUBSTITUTE(SUBSTITUTE(【多店舗用】記入シート3!AX174,"　","")," ",""),"ヴ","ウﾞ"),"・",""))&amp;" "&amp;ASC(SUBSTITUTE(SUBSTITUTE(SUBSTITUTE(SUBSTITUTE(【多店舗用】記入シート3!AY174,"　","")," ",""),"ヴ","ウﾞ"),"・","")))</f>
        <v/>
      </c>
      <c r="AD174" s="764" t="str">
        <f>IF(【多店舗用】記入シート3!AZ174="","",【多店舗用】記入シート3!AZ174)</f>
        <v/>
      </c>
      <c r="AE174" s="764" t="str">
        <f>IF(【多店舗用】記入シート3!BA174="","",【多店舗用】記入シート3!BA174)</f>
        <v/>
      </c>
      <c r="AF174" s="764" t="str">
        <f>IF(B174="","",T(SUBSTITUTE(SUBSTITUTE(【多店舗用】記入シート3!BB174,"　","")," ",""))&amp;"　"&amp;T(SUBSTITUTE(SUBSTITUTE(【多店舗用】記入シート3!BC174,"　","")," ","")))</f>
        <v/>
      </c>
      <c r="AG174" s="764" t="str">
        <f>IF(B174="","",ASC(SUBSTITUTE(SUBSTITUTE(SUBSTITUTE(SUBSTITUTE(【多店舗用】記入シート3!BD174,"　","")," ",""),"ヴ","ウﾞ"),"・",""))&amp;" "&amp;ASC(SUBSTITUTE(SUBSTITUTE(SUBSTITUTE(SUBSTITUTE(【多店舗用】記入シート3!BE174,"　","")," ",""),"ヴ","ウﾞ"),"・","")))</f>
        <v/>
      </c>
      <c r="AH174" s="764" t="str">
        <f>IF(【多店舗用】記入シート3!BF174="","",【多店舗用】記入シート3!BF174)</f>
        <v/>
      </c>
      <c r="AI174" s="764" t="str">
        <f>IF(【多店舗用】記入シート3!BG174="","",【多店舗用】記入シート3!BG174)</f>
        <v/>
      </c>
      <c r="AJ174" s="764" t="str">
        <f>IF(【多店舗用】記入シート3!BH174="","",【多店舗用】記入シート3!BH174)</f>
        <v/>
      </c>
      <c r="AK174" s="764" t="str">
        <f>IF(【多店舗用】記入シート3!BI174="","",【多店舗用】記入シート3!BI174)</f>
        <v/>
      </c>
      <c r="AL174" s="764" t="str">
        <f>IF(【多店舗用】記入シート3!BJ174="","",【多店舗用】記入シート3!BJ174)</f>
        <v/>
      </c>
      <c r="AM174" s="768" t="str">
        <f>IF(【多店舗用】記入シート3!BK174="","",【多店舗用】記入シート3!BK174)</f>
        <v/>
      </c>
      <c r="AN174" s="768" t="str">
        <f>IF(【多店舗用】記入シート3!BL174="","",【多店舗用】記入シート3!BL174)</f>
        <v/>
      </c>
      <c r="AO174" s="764" t="str">
        <f>IF(【多店舗用】記入シート3!BM174="","",【多店舗用】記入シート3!BM174)</f>
        <v/>
      </c>
      <c r="AP174" s="768" t="str">
        <f>IF(【多店舗用】記入シート3!BN174="","",【多店舗用】記入シート3!BN174)</f>
        <v/>
      </c>
      <c r="AQ174" s="764" t="str">
        <f>IF(【多店舗用】記入シート3!BO174="","",【多店舗用】記入シート3!BO174)</f>
        <v/>
      </c>
      <c r="AR174" s="764" t="str">
        <f>IF(【多店舗用】記入シート3!BP174="","",【多店舗用】記入シート3!BP174)</f>
        <v/>
      </c>
    </row>
    <row r="175" spans="1:44" ht="15" customHeight="1">
      <c r="A175" s="764">
        <v>167</v>
      </c>
      <c r="B175" s="764" t="str">
        <f>IF(【多店舗用】記入シート3!B175="","",DBCS(【多店舗用】記入シート3!B175))</f>
        <v/>
      </c>
      <c r="C175" s="764" t="str">
        <f>IF(【多店舗用】記入シート3!C175="","",DBCS(【多店舗用】記入シート3!C175))</f>
        <v/>
      </c>
      <c r="D175" s="764" t="str">
        <f>IF(【多店舗用】記入シート3!D175="","",ASC(【多店舗用】記入シート3!D175))</f>
        <v/>
      </c>
      <c r="E175" s="765" t="str">
        <f>IF(【多店舗用】記入シート3!E175="","",【多店舗用】記入シート3!E175)</f>
        <v/>
      </c>
      <c r="F175" s="764" t="str">
        <f>IF(【多店舗用】記入シート3!F175="","",【多店舗用】記入シート3!F175)</f>
        <v/>
      </c>
      <c r="G175" s="765" t="str">
        <f>IF(【多店舗用】記入シート3!G175="","",【多店舗用】記入シート3!G175)</f>
        <v/>
      </c>
      <c r="H175" s="764" t="str">
        <f>IF(【多店舗用】記入シート3!H175="","",SUBSTITUTE(SUBSTITUTE(SUBSTITUTE(SUBSTITUTE(SUBSTITUTE(ASC(【多店舗用】記入シート3!H175),"～","-"),"－","-"),"―","-"),"　","")," ",""))</f>
        <v/>
      </c>
      <c r="I175" s="764" t="str">
        <f>IF(B175="","",MID(T(【多店舗用】記入シート3!I175),4,LEN(T(【多店舗用】記入シート3!I175))-3)&amp;"　"&amp;SUBSTITUTE(SUBSTITUTE(SUBSTITUTE(SUBSTITUTE(T(【多店舗用】記入シート3!J175),"　","")," ",""),"―","ー"),"－","‐")&amp;"　"&amp;SUBSTITUTE(SUBSTITUTE(SUBSTITUTE(SUBSTITUTE(T(【多店舗用】記入シート3!K175),"　","")," ",""),"―","ー"),"－","‐")&amp;"　"&amp;SUBSTITUTE(SUBSTITUTE(SUBSTITUTE(SUBSTITUTE(T(【多店舗用】記入シート3!L175),"　","")," ",""),"―","ー"),"－","‐")&amp;IF(【多店舗用】記入シート3!M175="","","　"&amp;SUBSTITUTE(SUBSTITUTE(SUBSTITUTE(SUBSTITUTE(T(【多店舗用】記入シート3!M175),"　","")," ",""),"―","ー"),"－","‐")))</f>
        <v/>
      </c>
      <c r="J175" s="764" t="str">
        <f>IF(B175="","",ASC(【多店舗用】記入シート3!N175)&amp;" "&amp;ASC(SUBSTITUTE(SUBSTITUTE(SUBSTITUTE(SUBSTITUTE(SUBSTITUTE(【多店舗用】記入シート3!O175,"　","")," ",""),"ヴ","ウﾞ"),"・",""),"－","‐"))&amp;" "&amp;ASC(SUBSTITUTE(SUBSTITUTE(SUBSTITUTE(SUBSTITUTE(SUBSTITUTE(【多店舗用】記入シート3!P175,"　","")," ",""),"ヴ","ウﾞ"),"・",""),"－","‐"))&amp;IF(【多店舗用】記入シート3!Q175="",""," "&amp;ASC(SUBSTITUTE(SUBSTITUTE(SUBSTITUTE(SUBSTITUTE(SUBSTITUTE(【多店舗用】記入シート3!Q175,"　","")," ",""),"ヴ","ウﾞ"),"・",""),"－","‐"))))</f>
        <v/>
      </c>
      <c r="K175" s="764" t="str">
        <f>IF(【多店舗用】記入シート3!R175="","",【多店舗用】記入シート3!R175)</f>
        <v/>
      </c>
      <c r="L175" s="764" t="str">
        <f>IF(【多店舗用】記入シート3!S175="","",SUBSTITUTE(SUBSTITUTE(SUBSTITUTE(SUBSTITUTE(SUBSTITUTE(ASC(【多店舗用】記入シート3!S175),"～","-"),"－","-"),"―","-"),"　","")," ",""))</f>
        <v/>
      </c>
      <c r="M175" s="764" t="str">
        <f>IF(【多店舗用】記入シート3!T175="","",ASC(【多店舗用】記入シート3!T175))</f>
        <v/>
      </c>
      <c r="N175" s="764" t="str">
        <f>IF(B175="","",RIGHT("00"&amp;【多店舗用】記入シート3!U175,2)&amp;【多店舗用】記入シート3!V175&amp;RIGHT("00"&amp;【多店舗用】記入シート3!W175,2)&amp;【多店舗用】記入シート3!X175&amp;RIGHT("00"&amp;【多店舗用】記入シート3!Y175,2)&amp;【多店舗用】記入シート3!Z175&amp;RIGHT("00"&amp;【多店舗用】記入シート3!AA175,2))</f>
        <v/>
      </c>
      <c r="O175" s="764" t="str">
        <f>IF(B175="","",IF(【多店舗用】記入シート3!AB175="●",【多店舗用】記入シート3!AB$8,"")&amp;IF(【多店舗用】記入シート3!AC175="●",【多店舗用】記入シート3!AC$8,"")&amp;IF(【多店舗用】記入シート3!AD175="●",【多店舗用】記入シート3!AD$8,"")&amp;IF(【多店舗用】記入シート3!AE175="●",【多店舗用】記入シート3!AE$8,"")&amp;IF(【多店舗用】記入シート3!AF175="●",【多店舗用】記入シート3!AF$8,"")&amp;IF(【多店舗用】記入シート3!AG175="●",【多店舗用】記入シート3!AG$8,"")&amp;IF(【多店舗用】記入シート3!AH175="●",【多店舗用】記入シート3!AH$8,"")&amp;IF(【多店舗用】記入シート3!AI175="●",【多店舗用】記入シート3!AI$8,""))</f>
        <v/>
      </c>
      <c r="P175" s="764" t="str">
        <f>IF(【多店舗用】記入シート3!AJ175="","",【多店舗用】記入シート3!AJ175)</f>
        <v/>
      </c>
      <c r="Q175" s="764" t="str">
        <f>IF(【多店舗用】記入シート3!AK175="","",【多店舗用】記入シート3!AK175)</f>
        <v/>
      </c>
      <c r="R175" s="766" t="str">
        <f>IF(【多店舗用】記入シート3!AL175="","",【多店舗用】記入シート3!AL175)</f>
        <v/>
      </c>
      <c r="S175" s="766" t="str">
        <f>IF(【多店舗用】記入シート3!AM175="","",【多店舗用】記入シート3!AM175)</f>
        <v/>
      </c>
      <c r="T175" s="766" t="str">
        <f>IF(【多店舗用】記入シート3!AN175="","",【多店舗用】記入シート3!AN175)</f>
        <v/>
      </c>
      <c r="U175" s="766" t="str">
        <f>IF(【多店舗用】記入シート3!AO175="","",【多店舗用】記入シート3!AO175)</f>
        <v/>
      </c>
      <c r="V175" s="764" t="str">
        <f>IF(【多店舗用】記入シート3!AP175="","",【多店舗用】記入シート3!AP175)</f>
        <v/>
      </c>
      <c r="W175" s="764" t="str">
        <f>IF(【多店舗用】記入シート3!AQ175="","",【多店舗用】記入シート3!AQ175)</f>
        <v/>
      </c>
      <c r="X175" s="764" t="str">
        <f>IF(【多店舗用】記入シート3!AR175="","",【多店舗用】記入シート3!AR175)</f>
        <v/>
      </c>
      <c r="Y175" s="764" t="str">
        <f>IF(【多店舗用】記入シート3!AS175="","",【多店舗用】記入シート3!AS175)</f>
        <v/>
      </c>
      <c r="Z175" s="767" t="str">
        <f>IF(【多店舗用】記入シート3!AT175="","",【多店舗用】記入シート3!AT175)</f>
        <v/>
      </c>
      <c r="AA175" s="767" t="str">
        <f>IF(【多店舗用】記入シート3!AU175="","",【多店舗用】記入シート3!AU175)</f>
        <v/>
      </c>
      <c r="AB175" s="764" t="str">
        <f>IF(B175="","",T(SUBSTITUTE(SUBSTITUTE(【多店舗用】記入シート3!AV175,"　","")," ",""))&amp;"　"&amp;T(SUBSTITUTE(SUBSTITUTE(【多店舗用】記入シート3!AW175,"　","")," ","")))</f>
        <v/>
      </c>
      <c r="AC175" s="764" t="str">
        <f>IF(B175="","",ASC(SUBSTITUTE(SUBSTITUTE(SUBSTITUTE(SUBSTITUTE(【多店舗用】記入シート3!AX175,"　","")," ",""),"ヴ","ウﾞ"),"・",""))&amp;" "&amp;ASC(SUBSTITUTE(SUBSTITUTE(SUBSTITUTE(SUBSTITUTE(【多店舗用】記入シート3!AY175,"　","")," ",""),"ヴ","ウﾞ"),"・","")))</f>
        <v/>
      </c>
      <c r="AD175" s="764" t="str">
        <f>IF(【多店舗用】記入シート3!AZ175="","",【多店舗用】記入シート3!AZ175)</f>
        <v/>
      </c>
      <c r="AE175" s="764" t="str">
        <f>IF(【多店舗用】記入シート3!BA175="","",【多店舗用】記入シート3!BA175)</f>
        <v/>
      </c>
      <c r="AF175" s="764" t="str">
        <f>IF(B175="","",T(SUBSTITUTE(SUBSTITUTE(【多店舗用】記入シート3!BB175,"　","")," ",""))&amp;"　"&amp;T(SUBSTITUTE(SUBSTITUTE(【多店舗用】記入シート3!BC175,"　","")," ","")))</f>
        <v/>
      </c>
      <c r="AG175" s="764" t="str">
        <f>IF(B175="","",ASC(SUBSTITUTE(SUBSTITUTE(SUBSTITUTE(SUBSTITUTE(【多店舗用】記入シート3!BD175,"　","")," ",""),"ヴ","ウﾞ"),"・",""))&amp;" "&amp;ASC(SUBSTITUTE(SUBSTITUTE(SUBSTITUTE(SUBSTITUTE(【多店舗用】記入シート3!BE175,"　","")," ",""),"ヴ","ウﾞ"),"・","")))</f>
        <v/>
      </c>
      <c r="AH175" s="764" t="str">
        <f>IF(【多店舗用】記入シート3!BF175="","",【多店舗用】記入シート3!BF175)</f>
        <v/>
      </c>
      <c r="AI175" s="764" t="str">
        <f>IF(【多店舗用】記入シート3!BG175="","",【多店舗用】記入シート3!BG175)</f>
        <v/>
      </c>
      <c r="AJ175" s="764" t="str">
        <f>IF(【多店舗用】記入シート3!BH175="","",【多店舗用】記入シート3!BH175)</f>
        <v/>
      </c>
      <c r="AK175" s="764" t="str">
        <f>IF(【多店舗用】記入シート3!BI175="","",【多店舗用】記入シート3!BI175)</f>
        <v/>
      </c>
      <c r="AL175" s="764" t="str">
        <f>IF(【多店舗用】記入シート3!BJ175="","",【多店舗用】記入シート3!BJ175)</f>
        <v/>
      </c>
      <c r="AM175" s="768" t="str">
        <f>IF(【多店舗用】記入シート3!BK175="","",【多店舗用】記入シート3!BK175)</f>
        <v/>
      </c>
      <c r="AN175" s="768" t="str">
        <f>IF(【多店舗用】記入シート3!BL175="","",【多店舗用】記入シート3!BL175)</f>
        <v/>
      </c>
      <c r="AO175" s="764" t="str">
        <f>IF(【多店舗用】記入シート3!BM175="","",【多店舗用】記入シート3!BM175)</f>
        <v/>
      </c>
      <c r="AP175" s="768" t="str">
        <f>IF(【多店舗用】記入シート3!BN175="","",【多店舗用】記入シート3!BN175)</f>
        <v/>
      </c>
      <c r="AQ175" s="764" t="str">
        <f>IF(【多店舗用】記入シート3!BO175="","",【多店舗用】記入シート3!BO175)</f>
        <v/>
      </c>
      <c r="AR175" s="764" t="str">
        <f>IF(【多店舗用】記入シート3!BP175="","",【多店舗用】記入シート3!BP175)</f>
        <v/>
      </c>
    </row>
    <row r="176" spans="1:44" ht="15" customHeight="1">
      <c r="A176" s="764">
        <v>168</v>
      </c>
      <c r="B176" s="764" t="str">
        <f>IF(【多店舗用】記入シート3!B176="","",DBCS(【多店舗用】記入シート3!B176))</f>
        <v/>
      </c>
      <c r="C176" s="764" t="str">
        <f>IF(【多店舗用】記入シート3!C176="","",DBCS(【多店舗用】記入シート3!C176))</f>
        <v/>
      </c>
      <c r="D176" s="764" t="str">
        <f>IF(【多店舗用】記入シート3!D176="","",ASC(【多店舗用】記入シート3!D176))</f>
        <v/>
      </c>
      <c r="E176" s="765" t="str">
        <f>IF(【多店舗用】記入シート3!E176="","",【多店舗用】記入シート3!E176)</f>
        <v/>
      </c>
      <c r="F176" s="764" t="str">
        <f>IF(【多店舗用】記入シート3!F176="","",【多店舗用】記入シート3!F176)</f>
        <v/>
      </c>
      <c r="G176" s="765" t="str">
        <f>IF(【多店舗用】記入シート3!G176="","",【多店舗用】記入シート3!G176)</f>
        <v/>
      </c>
      <c r="H176" s="764" t="str">
        <f>IF(【多店舗用】記入シート3!H176="","",SUBSTITUTE(SUBSTITUTE(SUBSTITUTE(SUBSTITUTE(SUBSTITUTE(ASC(【多店舗用】記入シート3!H176),"～","-"),"－","-"),"―","-"),"　","")," ",""))</f>
        <v/>
      </c>
      <c r="I176" s="764" t="str">
        <f>IF(B176="","",MID(T(【多店舗用】記入シート3!I176),4,LEN(T(【多店舗用】記入シート3!I176))-3)&amp;"　"&amp;SUBSTITUTE(SUBSTITUTE(SUBSTITUTE(SUBSTITUTE(T(【多店舗用】記入シート3!J176),"　","")," ",""),"―","ー"),"－","‐")&amp;"　"&amp;SUBSTITUTE(SUBSTITUTE(SUBSTITUTE(SUBSTITUTE(T(【多店舗用】記入シート3!K176),"　","")," ",""),"―","ー"),"－","‐")&amp;"　"&amp;SUBSTITUTE(SUBSTITUTE(SUBSTITUTE(SUBSTITUTE(T(【多店舗用】記入シート3!L176),"　","")," ",""),"―","ー"),"－","‐")&amp;IF(【多店舗用】記入シート3!M176="","","　"&amp;SUBSTITUTE(SUBSTITUTE(SUBSTITUTE(SUBSTITUTE(T(【多店舗用】記入シート3!M176),"　","")," ",""),"―","ー"),"－","‐")))</f>
        <v/>
      </c>
      <c r="J176" s="764" t="str">
        <f>IF(B176="","",ASC(【多店舗用】記入シート3!N176)&amp;" "&amp;ASC(SUBSTITUTE(SUBSTITUTE(SUBSTITUTE(SUBSTITUTE(SUBSTITUTE(【多店舗用】記入シート3!O176,"　","")," ",""),"ヴ","ウﾞ"),"・",""),"－","‐"))&amp;" "&amp;ASC(SUBSTITUTE(SUBSTITUTE(SUBSTITUTE(SUBSTITUTE(SUBSTITUTE(【多店舗用】記入シート3!P176,"　","")," ",""),"ヴ","ウﾞ"),"・",""),"－","‐"))&amp;IF(【多店舗用】記入シート3!Q176="",""," "&amp;ASC(SUBSTITUTE(SUBSTITUTE(SUBSTITUTE(SUBSTITUTE(SUBSTITUTE(【多店舗用】記入シート3!Q176,"　","")," ",""),"ヴ","ウﾞ"),"・",""),"－","‐"))))</f>
        <v/>
      </c>
      <c r="K176" s="764" t="str">
        <f>IF(【多店舗用】記入シート3!R176="","",【多店舗用】記入シート3!R176)</f>
        <v/>
      </c>
      <c r="L176" s="764" t="str">
        <f>IF(【多店舗用】記入シート3!S176="","",SUBSTITUTE(SUBSTITUTE(SUBSTITUTE(SUBSTITUTE(SUBSTITUTE(ASC(【多店舗用】記入シート3!S176),"～","-"),"－","-"),"―","-"),"　","")," ",""))</f>
        <v/>
      </c>
      <c r="M176" s="764" t="str">
        <f>IF(【多店舗用】記入シート3!T176="","",ASC(【多店舗用】記入シート3!T176))</f>
        <v/>
      </c>
      <c r="N176" s="764" t="str">
        <f>IF(B176="","",RIGHT("00"&amp;【多店舗用】記入シート3!U176,2)&amp;【多店舗用】記入シート3!V176&amp;RIGHT("00"&amp;【多店舗用】記入シート3!W176,2)&amp;【多店舗用】記入シート3!X176&amp;RIGHT("00"&amp;【多店舗用】記入シート3!Y176,2)&amp;【多店舗用】記入シート3!Z176&amp;RIGHT("00"&amp;【多店舗用】記入シート3!AA176,2))</f>
        <v/>
      </c>
      <c r="O176" s="764" t="str">
        <f>IF(B176="","",IF(【多店舗用】記入シート3!AB176="●",【多店舗用】記入シート3!AB$8,"")&amp;IF(【多店舗用】記入シート3!AC176="●",【多店舗用】記入シート3!AC$8,"")&amp;IF(【多店舗用】記入シート3!AD176="●",【多店舗用】記入シート3!AD$8,"")&amp;IF(【多店舗用】記入シート3!AE176="●",【多店舗用】記入シート3!AE$8,"")&amp;IF(【多店舗用】記入シート3!AF176="●",【多店舗用】記入シート3!AF$8,"")&amp;IF(【多店舗用】記入シート3!AG176="●",【多店舗用】記入シート3!AG$8,"")&amp;IF(【多店舗用】記入シート3!AH176="●",【多店舗用】記入シート3!AH$8,"")&amp;IF(【多店舗用】記入シート3!AI176="●",【多店舗用】記入シート3!AI$8,""))</f>
        <v/>
      </c>
      <c r="P176" s="764" t="str">
        <f>IF(【多店舗用】記入シート3!AJ176="","",【多店舗用】記入シート3!AJ176)</f>
        <v/>
      </c>
      <c r="Q176" s="764" t="str">
        <f>IF(【多店舗用】記入シート3!AK176="","",【多店舗用】記入シート3!AK176)</f>
        <v/>
      </c>
      <c r="R176" s="766" t="str">
        <f>IF(【多店舗用】記入シート3!AL176="","",【多店舗用】記入シート3!AL176)</f>
        <v/>
      </c>
      <c r="S176" s="766" t="str">
        <f>IF(【多店舗用】記入シート3!AM176="","",【多店舗用】記入シート3!AM176)</f>
        <v/>
      </c>
      <c r="T176" s="766" t="str">
        <f>IF(【多店舗用】記入シート3!AN176="","",【多店舗用】記入シート3!AN176)</f>
        <v/>
      </c>
      <c r="U176" s="766" t="str">
        <f>IF(【多店舗用】記入シート3!AO176="","",【多店舗用】記入シート3!AO176)</f>
        <v/>
      </c>
      <c r="V176" s="764" t="str">
        <f>IF(【多店舗用】記入シート3!AP176="","",【多店舗用】記入シート3!AP176)</f>
        <v/>
      </c>
      <c r="W176" s="764" t="str">
        <f>IF(【多店舗用】記入シート3!AQ176="","",【多店舗用】記入シート3!AQ176)</f>
        <v/>
      </c>
      <c r="X176" s="764" t="str">
        <f>IF(【多店舗用】記入シート3!AR176="","",【多店舗用】記入シート3!AR176)</f>
        <v/>
      </c>
      <c r="Y176" s="764" t="str">
        <f>IF(【多店舗用】記入シート3!AS176="","",【多店舗用】記入シート3!AS176)</f>
        <v/>
      </c>
      <c r="Z176" s="767" t="str">
        <f>IF(【多店舗用】記入シート3!AT176="","",【多店舗用】記入シート3!AT176)</f>
        <v/>
      </c>
      <c r="AA176" s="767" t="str">
        <f>IF(【多店舗用】記入シート3!AU176="","",【多店舗用】記入シート3!AU176)</f>
        <v/>
      </c>
      <c r="AB176" s="764" t="str">
        <f>IF(B176="","",T(SUBSTITUTE(SUBSTITUTE(【多店舗用】記入シート3!AV176,"　","")," ",""))&amp;"　"&amp;T(SUBSTITUTE(SUBSTITUTE(【多店舗用】記入シート3!AW176,"　","")," ","")))</f>
        <v/>
      </c>
      <c r="AC176" s="764" t="str">
        <f>IF(B176="","",ASC(SUBSTITUTE(SUBSTITUTE(SUBSTITUTE(SUBSTITUTE(【多店舗用】記入シート3!AX176,"　","")," ",""),"ヴ","ウﾞ"),"・",""))&amp;" "&amp;ASC(SUBSTITUTE(SUBSTITUTE(SUBSTITUTE(SUBSTITUTE(【多店舗用】記入シート3!AY176,"　","")," ",""),"ヴ","ウﾞ"),"・","")))</f>
        <v/>
      </c>
      <c r="AD176" s="764" t="str">
        <f>IF(【多店舗用】記入シート3!AZ176="","",【多店舗用】記入シート3!AZ176)</f>
        <v/>
      </c>
      <c r="AE176" s="764" t="str">
        <f>IF(【多店舗用】記入シート3!BA176="","",【多店舗用】記入シート3!BA176)</f>
        <v/>
      </c>
      <c r="AF176" s="764" t="str">
        <f>IF(B176="","",T(SUBSTITUTE(SUBSTITUTE(【多店舗用】記入シート3!BB176,"　","")," ",""))&amp;"　"&amp;T(SUBSTITUTE(SUBSTITUTE(【多店舗用】記入シート3!BC176,"　","")," ","")))</f>
        <v/>
      </c>
      <c r="AG176" s="764" t="str">
        <f>IF(B176="","",ASC(SUBSTITUTE(SUBSTITUTE(SUBSTITUTE(SUBSTITUTE(【多店舗用】記入シート3!BD176,"　","")," ",""),"ヴ","ウﾞ"),"・",""))&amp;" "&amp;ASC(SUBSTITUTE(SUBSTITUTE(SUBSTITUTE(SUBSTITUTE(【多店舗用】記入シート3!BE176,"　","")," ",""),"ヴ","ウﾞ"),"・","")))</f>
        <v/>
      </c>
      <c r="AH176" s="764" t="str">
        <f>IF(【多店舗用】記入シート3!BF176="","",【多店舗用】記入シート3!BF176)</f>
        <v/>
      </c>
      <c r="AI176" s="764" t="str">
        <f>IF(【多店舗用】記入シート3!BG176="","",【多店舗用】記入シート3!BG176)</f>
        <v/>
      </c>
      <c r="AJ176" s="764" t="str">
        <f>IF(【多店舗用】記入シート3!BH176="","",【多店舗用】記入シート3!BH176)</f>
        <v/>
      </c>
      <c r="AK176" s="764" t="str">
        <f>IF(【多店舗用】記入シート3!BI176="","",【多店舗用】記入シート3!BI176)</f>
        <v/>
      </c>
      <c r="AL176" s="764" t="str">
        <f>IF(【多店舗用】記入シート3!BJ176="","",【多店舗用】記入シート3!BJ176)</f>
        <v/>
      </c>
      <c r="AM176" s="768" t="str">
        <f>IF(【多店舗用】記入シート3!BK176="","",【多店舗用】記入シート3!BK176)</f>
        <v/>
      </c>
      <c r="AN176" s="768" t="str">
        <f>IF(【多店舗用】記入シート3!BL176="","",【多店舗用】記入シート3!BL176)</f>
        <v/>
      </c>
      <c r="AO176" s="764" t="str">
        <f>IF(【多店舗用】記入シート3!BM176="","",【多店舗用】記入シート3!BM176)</f>
        <v/>
      </c>
      <c r="AP176" s="768" t="str">
        <f>IF(【多店舗用】記入シート3!BN176="","",【多店舗用】記入シート3!BN176)</f>
        <v/>
      </c>
      <c r="AQ176" s="764" t="str">
        <f>IF(【多店舗用】記入シート3!BO176="","",【多店舗用】記入シート3!BO176)</f>
        <v/>
      </c>
      <c r="AR176" s="764" t="str">
        <f>IF(【多店舗用】記入シート3!BP176="","",【多店舗用】記入シート3!BP176)</f>
        <v/>
      </c>
    </row>
    <row r="177" spans="1:44" ht="15" customHeight="1">
      <c r="A177" s="764">
        <v>169</v>
      </c>
      <c r="B177" s="764" t="str">
        <f>IF(【多店舗用】記入シート3!B177="","",DBCS(【多店舗用】記入シート3!B177))</f>
        <v/>
      </c>
      <c r="C177" s="764" t="str">
        <f>IF(【多店舗用】記入シート3!C177="","",DBCS(【多店舗用】記入シート3!C177))</f>
        <v/>
      </c>
      <c r="D177" s="764" t="str">
        <f>IF(【多店舗用】記入シート3!D177="","",ASC(【多店舗用】記入シート3!D177))</f>
        <v/>
      </c>
      <c r="E177" s="765" t="str">
        <f>IF(【多店舗用】記入シート3!E177="","",【多店舗用】記入シート3!E177)</f>
        <v/>
      </c>
      <c r="F177" s="764" t="str">
        <f>IF(【多店舗用】記入シート3!F177="","",【多店舗用】記入シート3!F177)</f>
        <v/>
      </c>
      <c r="G177" s="765" t="str">
        <f>IF(【多店舗用】記入シート3!G177="","",【多店舗用】記入シート3!G177)</f>
        <v/>
      </c>
      <c r="H177" s="764" t="str">
        <f>IF(【多店舗用】記入シート3!H177="","",SUBSTITUTE(SUBSTITUTE(SUBSTITUTE(SUBSTITUTE(SUBSTITUTE(ASC(【多店舗用】記入シート3!H177),"～","-"),"－","-"),"―","-"),"　","")," ",""))</f>
        <v/>
      </c>
      <c r="I177" s="764" t="str">
        <f>IF(B177="","",MID(T(【多店舗用】記入シート3!I177),4,LEN(T(【多店舗用】記入シート3!I177))-3)&amp;"　"&amp;SUBSTITUTE(SUBSTITUTE(SUBSTITUTE(SUBSTITUTE(T(【多店舗用】記入シート3!J177),"　","")," ",""),"―","ー"),"－","‐")&amp;"　"&amp;SUBSTITUTE(SUBSTITUTE(SUBSTITUTE(SUBSTITUTE(T(【多店舗用】記入シート3!K177),"　","")," ",""),"―","ー"),"－","‐")&amp;"　"&amp;SUBSTITUTE(SUBSTITUTE(SUBSTITUTE(SUBSTITUTE(T(【多店舗用】記入シート3!L177),"　","")," ",""),"―","ー"),"－","‐")&amp;IF(【多店舗用】記入シート3!M177="","","　"&amp;SUBSTITUTE(SUBSTITUTE(SUBSTITUTE(SUBSTITUTE(T(【多店舗用】記入シート3!M177),"　","")," ",""),"―","ー"),"－","‐")))</f>
        <v/>
      </c>
      <c r="J177" s="764" t="str">
        <f>IF(B177="","",ASC(【多店舗用】記入シート3!N177)&amp;" "&amp;ASC(SUBSTITUTE(SUBSTITUTE(SUBSTITUTE(SUBSTITUTE(SUBSTITUTE(【多店舗用】記入シート3!O177,"　","")," ",""),"ヴ","ウﾞ"),"・",""),"－","‐"))&amp;" "&amp;ASC(SUBSTITUTE(SUBSTITUTE(SUBSTITUTE(SUBSTITUTE(SUBSTITUTE(【多店舗用】記入シート3!P177,"　","")," ",""),"ヴ","ウﾞ"),"・",""),"－","‐"))&amp;IF(【多店舗用】記入シート3!Q177="",""," "&amp;ASC(SUBSTITUTE(SUBSTITUTE(SUBSTITUTE(SUBSTITUTE(SUBSTITUTE(【多店舗用】記入シート3!Q177,"　","")," ",""),"ヴ","ウﾞ"),"・",""),"－","‐"))))</f>
        <v/>
      </c>
      <c r="K177" s="764" t="str">
        <f>IF(【多店舗用】記入シート3!R177="","",【多店舗用】記入シート3!R177)</f>
        <v/>
      </c>
      <c r="L177" s="764" t="str">
        <f>IF(【多店舗用】記入シート3!S177="","",SUBSTITUTE(SUBSTITUTE(SUBSTITUTE(SUBSTITUTE(SUBSTITUTE(ASC(【多店舗用】記入シート3!S177),"～","-"),"－","-"),"―","-"),"　","")," ",""))</f>
        <v/>
      </c>
      <c r="M177" s="764" t="str">
        <f>IF(【多店舗用】記入シート3!T177="","",ASC(【多店舗用】記入シート3!T177))</f>
        <v/>
      </c>
      <c r="N177" s="764" t="str">
        <f>IF(B177="","",RIGHT("00"&amp;【多店舗用】記入シート3!U177,2)&amp;【多店舗用】記入シート3!V177&amp;RIGHT("00"&amp;【多店舗用】記入シート3!W177,2)&amp;【多店舗用】記入シート3!X177&amp;RIGHT("00"&amp;【多店舗用】記入シート3!Y177,2)&amp;【多店舗用】記入シート3!Z177&amp;RIGHT("00"&amp;【多店舗用】記入シート3!AA177,2))</f>
        <v/>
      </c>
      <c r="O177" s="764" t="str">
        <f>IF(B177="","",IF(【多店舗用】記入シート3!AB177="●",【多店舗用】記入シート3!AB$8,"")&amp;IF(【多店舗用】記入シート3!AC177="●",【多店舗用】記入シート3!AC$8,"")&amp;IF(【多店舗用】記入シート3!AD177="●",【多店舗用】記入シート3!AD$8,"")&amp;IF(【多店舗用】記入シート3!AE177="●",【多店舗用】記入シート3!AE$8,"")&amp;IF(【多店舗用】記入シート3!AF177="●",【多店舗用】記入シート3!AF$8,"")&amp;IF(【多店舗用】記入シート3!AG177="●",【多店舗用】記入シート3!AG$8,"")&amp;IF(【多店舗用】記入シート3!AH177="●",【多店舗用】記入シート3!AH$8,"")&amp;IF(【多店舗用】記入シート3!AI177="●",【多店舗用】記入シート3!AI$8,""))</f>
        <v/>
      </c>
      <c r="P177" s="764" t="str">
        <f>IF(【多店舗用】記入シート3!AJ177="","",【多店舗用】記入シート3!AJ177)</f>
        <v/>
      </c>
      <c r="Q177" s="764" t="str">
        <f>IF(【多店舗用】記入シート3!AK177="","",【多店舗用】記入シート3!AK177)</f>
        <v/>
      </c>
      <c r="R177" s="766" t="str">
        <f>IF(【多店舗用】記入シート3!AL177="","",【多店舗用】記入シート3!AL177)</f>
        <v/>
      </c>
      <c r="S177" s="766" t="str">
        <f>IF(【多店舗用】記入シート3!AM177="","",【多店舗用】記入シート3!AM177)</f>
        <v/>
      </c>
      <c r="T177" s="766" t="str">
        <f>IF(【多店舗用】記入シート3!AN177="","",【多店舗用】記入シート3!AN177)</f>
        <v/>
      </c>
      <c r="U177" s="766" t="str">
        <f>IF(【多店舗用】記入シート3!AO177="","",【多店舗用】記入シート3!AO177)</f>
        <v/>
      </c>
      <c r="V177" s="764" t="str">
        <f>IF(【多店舗用】記入シート3!AP177="","",【多店舗用】記入シート3!AP177)</f>
        <v/>
      </c>
      <c r="W177" s="764" t="str">
        <f>IF(【多店舗用】記入シート3!AQ177="","",【多店舗用】記入シート3!AQ177)</f>
        <v/>
      </c>
      <c r="X177" s="764" t="str">
        <f>IF(【多店舗用】記入シート3!AR177="","",【多店舗用】記入シート3!AR177)</f>
        <v/>
      </c>
      <c r="Y177" s="764" t="str">
        <f>IF(【多店舗用】記入シート3!AS177="","",【多店舗用】記入シート3!AS177)</f>
        <v/>
      </c>
      <c r="Z177" s="767" t="str">
        <f>IF(【多店舗用】記入シート3!AT177="","",【多店舗用】記入シート3!AT177)</f>
        <v/>
      </c>
      <c r="AA177" s="767" t="str">
        <f>IF(【多店舗用】記入シート3!AU177="","",【多店舗用】記入シート3!AU177)</f>
        <v/>
      </c>
      <c r="AB177" s="764" t="str">
        <f>IF(B177="","",T(SUBSTITUTE(SUBSTITUTE(【多店舗用】記入シート3!AV177,"　","")," ",""))&amp;"　"&amp;T(SUBSTITUTE(SUBSTITUTE(【多店舗用】記入シート3!AW177,"　","")," ","")))</f>
        <v/>
      </c>
      <c r="AC177" s="764" t="str">
        <f>IF(B177="","",ASC(SUBSTITUTE(SUBSTITUTE(SUBSTITUTE(SUBSTITUTE(【多店舗用】記入シート3!AX177,"　","")," ",""),"ヴ","ウﾞ"),"・",""))&amp;" "&amp;ASC(SUBSTITUTE(SUBSTITUTE(SUBSTITUTE(SUBSTITUTE(【多店舗用】記入シート3!AY177,"　","")," ",""),"ヴ","ウﾞ"),"・","")))</f>
        <v/>
      </c>
      <c r="AD177" s="764" t="str">
        <f>IF(【多店舗用】記入シート3!AZ177="","",【多店舗用】記入シート3!AZ177)</f>
        <v/>
      </c>
      <c r="AE177" s="764" t="str">
        <f>IF(【多店舗用】記入シート3!BA177="","",【多店舗用】記入シート3!BA177)</f>
        <v/>
      </c>
      <c r="AF177" s="764" t="str">
        <f>IF(B177="","",T(SUBSTITUTE(SUBSTITUTE(【多店舗用】記入シート3!BB177,"　","")," ",""))&amp;"　"&amp;T(SUBSTITUTE(SUBSTITUTE(【多店舗用】記入シート3!BC177,"　","")," ","")))</f>
        <v/>
      </c>
      <c r="AG177" s="764" t="str">
        <f>IF(B177="","",ASC(SUBSTITUTE(SUBSTITUTE(SUBSTITUTE(SUBSTITUTE(【多店舗用】記入シート3!BD177,"　","")," ",""),"ヴ","ウﾞ"),"・",""))&amp;" "&amp;ASC(SUBSTITUTE(SUBSTITUTE(SUBSTITUTE(SUBSTITUTE(【多店舗用】記入シート3!BE177,"　","")," ",""),"ヴ","ウﾞ"),"・","")))</f>
        <v/>
      </c>
      <c r="AH177" s="764" t="str">
        <f>IF(【多店舗用】記入シート3!BF177="","",【多店舗用】記入シート3!BF177)</f>
        <v/>
      </c>
      <c r="AI177" s="764" t="str">
        <f>IF(【多店舗用】記入シート3!BG177="","",【多店舗用】記入シート3!BG177)</f>
        <v/>
      </c>
      <c r="AJ177" s="764" t="str">
        <f>IF(【多店舗用】記入シート3!BH177="","",【多店舗用】記入シート3!BH177)</f>
        <v/>
      </c>
      <c r="AK177" s="764" t="str">
        <f>IF(【多店舗用】記入シート3!BI177="","",【多店舗用】記入シート3!BI177)</f>
        <v/>
      </c>
      <c r="AL177" s="764" t="str">
        <f>IF(【多店舗用】記入シート3!BJ177="","",【多店舗用】記入シート3!BJ177)</f>
        <v/>
      </c>
      <c r="AM177" s="768" t="str">
        <f>IF(【多店舗用】記入シート3!BK177="","",【多店舗用】記入シート3!BK177)</f>
        <v/>
      </c>
      <c r="AN177" s="768" t="str">
        <f>IF(【多店舗用】記入シート3!BL177="","",【多店舗用】記入シート3!BL177)</f>
        <v/>
      </c>
      <c r="AO177" s="764" t="str">
        <f>IF(【多店舗用】記入シート3!BM177="","",【多店舗用】記入シート3!BM177)</f>
        <v/>
      </c>
      <c r="AP177" s="768" t="str">
        <f>IF(【多店舗用】記入シート3!BN177="","",【多店舗用】記入シート3!BN177)</f>
        <v/>
      </c>
      <c r="AQ177" s="764" t="str">
        <f>IF(【多店舗用】記入シート3!BO177="","",【多店舗用】記入シート3!BO177)</f>
        <v/>
      </c>
      <c r="AR177" s="764" t="str">
        <f>IF(【多店舗用】記入シート3!BP177="","",【多店舗用】記入シート3!BP177)</f>
        <v/>
      </c>
    </row>
    <row r="178" spans="1:44" ht="15" customHeight="1">
      <c r="A178" s="764">
        <v>170</v>
      </c>
      <c r="B178" s="764" t="str">
        <f>IF(【多店舗用】記入シート3!B178="","",DBCS(【多店舗用】記入シート3!B178))</f>
        <v/>
      </c>
      <c r="C178" s="764" t="str">
        <f>IF(【多店舗用】記入シート3!C178="","",DBCS(【多店舗用】記入シート3!C178))</f>
        <v/>
      </c>
      <c r="D178" s="764" t="str">
        <f>IF(【多店舗用】記入シート3!D178="","",ASC(【多店舗用】記入シート3!D178))</f>
        <v/>
      </c>
      <c r="E178" s="765" t="str">
        <f>IF(【多店舗用】記入シート3!E178="","",【多店舗用】記入シート3!E178)</f>
        <v/>
      </c>
      <c r="F178" s="764" t="str">
        <f>IF(【多店舗用】記入シート3!F178="","",【多店舗用】記入シート3!F178)</f>
        <v/>
      </c>
      <c r="G178" s="765" t="str">
        <f>IF(【多店舗用】記入シート3!G178="","",【多店舗用】記入シート3!G178)</f>
        <v/>
      </c>
      <c r="H178" s="764" t="str">
        <f>IF(【多店舗用】記入シート3!H178="","",SUBSTITUTE(SUBSTITUTE(SUBSTITUTE(SUBSTITUTE(SUBSTITUTE(ASC(【多店舗用】記入シート3!H178),"～","-"),"－","-"),"―","-"),"　","")," ",""))</f>
        <v/>
      </c>
      <c r="I178" s="764" t="str">
        <f>IF(B178="","",MID(T(【多店舗用】記入シート3!I178),4,LEN(T(【多店舗用】記入シート3!I178))-3)&amp;"　"&amp;SUBSTITUTE(SUBSTITUTE(SUBSTITUTE(SUBSTITUTE(T(【多店舗用】記入シート3!J178),"　","")," ",""),"―","ー"),"－","‐")&amp;"　"&amp;SUBSTITUTE(SUBSTITUTE(SUBSTITUTE(SUBSTITUTE(T(【多店舗用】記入シート3!K178),"　","")," ",""),"―","ー"),"－","‐")&amp;"　"&amp;SUBSTITUTE(SUBSTITUTE(SUBSTITUTE(SUBSTITUTE(T(【多店舗用】記入シート3!L178),"　","")," ",""),"―","ー"),"－","‐")&amp;IF(【多店舗用】記入シート3!M178="","","　"&amp;SUBSTITUTE(SUBSTITUTE(SUBSTITUTE(SUBSTITUTE(T(【多店舗用】記入シート3!M178),"　","")," ",""),"―","ー"),"－","‐")))</f>
        <v/>
      </c>
      <c r="J178" s="764" t="str">
        <f>IF(B178="","",ASC(【多店舗用】記入シート3!N178)&amp;" "&amp;ASC(SUBSTITUTE(SUBSTITUTE(SUBSTITUTE(SUBSTITUTE(SUBSTITUTE(【多店舗用】記入シート3!O178,"　","")," ",""),"ヴ","ウﾞ"),"・",""),"－","‐"))&amp;" "&amp;ASC(SUBSTITUTE(SUBSTITUTE(SUBSTITUTE(SUBSTITUTE(SUBSTITUTE(【多店舗用】記入シート3!P178,"　","")," ",""),"ヴ","ウﾞ"),"・",""),"－","‐"))&amp;IF(【多店舗用】記入シート3!Q178="",""," "&amp;ASC(SUBSTITUTE(SUBSTITUTE(SUBSTITUTE(SUBSTITUTE(SUBSTITUTE(【多店舗用】記入シート3!Q178,"　","")," ",""),"ヴ","ウﾞ"),"・",""),"－","‐"))))</f>
        <v/>
      </c>
      <c r="K178" s="764" t="str">
        <f>IF(【多店舗用】記入シート3!R178="","",【多店舗用】記入シート3!R178)</f>
        <v/>
      </c>
      <c r="L178" s="764" t="str">
        <f>IF(【多店舗用】記入シート3!S178="","",SUBSTITUTE(SUBSTITUTE(SUBSTITUTE(SUBSTITUTE(SUBSTITUTE(ASC(【多店舗用】記入シート3!S178),"～","-"),"－","-"),"―","-"),"　","")," ",""))</f>
        <v/>
      </c>
      <c r="M178" s="764" t="str">
        <f>IF(【多店舗用】記入シート3!T178="","",ASC(【多店舗用】記入シート3!T178))</f>
        <v/>
      </c>
      <c r="N178" s="764" t="str">
        <f>IF(B178="","",RIGHT("00"&amp;【多店舗用】記入シート3!U178,2)&amp;【多店舗用】記入シート3!V178&amp;RIGHT("00"&amp;【多店舗用】記入シート3!W178,2)&amp;【多店舗用】記入シート3!X178&amp;RIGHT("00"&amp;【多店舗用】記入シート3!Y178,2)&amp;【多店舗用】記入シート3!Z178&amp;RIGHT("00"&amp;【多店舗用】記入シート3!AA178,2))</f>
        <v/>
      </c>
      <c r="O178" s="764" t="str">
        <f>IF(B178="","",IF(【多店舗用】記入シート3!AB178="●",【多店舗用】記入シート3!AB$8,"")&amp;IF(【多店舗用】記入シート3!AC178="●",【多店舗用】記入シート3!AC$8,"")&amp;IF(【多店舗用】記入シート3!AD178="●",【多店舗用】記入シート3!AD$8,"")&amp;IF(【多店舗用】記入シート3!AE178="●",【多店舗用】記入シート3!AE$8,"")&amp;IF(【多店舗用】記入シート3!AF178="●",【多店舗用】記入シート3!AF$8,"")&amp;IF(【多店舗用】記入シート3!AG178="●",【多店舗用】記入シート3!AG$8,"")&amp;IF(【多店舗用】記入シート3!AH178="●",【多店舗用】記入シート3!AH$8,"")&amp;IF(【多店舗用】記入シート3!AI178="●",【多店舗用】記入シート3!AI$8,""))</f>
        <v/>
      </c>
      <c r="P178" s="764" t="str">
        <f>IF(【多店舗用】記入シート3!AJ178="","",【多店舗用】記入シート3!AJ178)</f>
        <v/>
      </c>
      <c r="Q178" s="764" t="str">
        <f>IF(【多店舗用】記入シート3!AK178="","",【多店舗用】記入シート3!AK178)</f>
        <v/>
      </c>
      <c r="R178" s="766" t="str">
        <f>IF(【多店舗用】記入シート3!AL178="","",【多店舗用】記入シート3!AL178)</f>
        <v/>
      </c>
      <c r="S178" s="766" t="str">
        <f>IF(【多店舗用】記入シート3!AM178="","",【多店舗用】記入シート3!AM178)</f>
        <v/>
      </c>
      <c r="T178" s="766" t="str">
        <f>IF(【多店舗用】記入シート3!AN178="","",【多店舗用】記入シート3!AN178)</f>
        <v/>
      </c>
      <c r="U178" s="766" t="str">
        <f>IF(【多店舗用】記入シート3!AO178="","",【多店舗用】記入シート3!AO178)</f>
        <v/>
      </c>
      <c r="V178" s="764" t="str">
        <f>IF(【多店舗用】記入シート3!AP178="","",【多店舗用】記入シート3!AP178)</f>
        <v/>
      </c>
      <c r="W178" s="764" t="str">
        <f>IF(【多店舗用】記入シート3!AQ178="","",【多店舗用】記入シート3!AQ178)</f>
        <v/>
      </c>
      <c r="X178" s="764" t="str">
        <f>IF(【多店舗用】記入シート3!AR178="","",【多店舗用】記入シート3!AR178)</f>
        <v/>
      </c>
      <c r="Y178" s="764" t="str">
        <f>IF(【多店舗用】記入シート3!AS178="","",【多店舗用】記入シート3!AS178)</f>
        <v/>
      </c>
      <c r="Z178" s="767" t="str">
        <f>IF(【多店舗用】記入シート3!AT178="","",【多店舗用】記入シート3!AT178)</f>
        <v/>
      </c>
      <c r="AA178" s="767" t="str">
        <f>IF(【多店舗用】記入シート3!AU178="","",【多店舗用】記入シート3!AU178)</f>
        <v/>
      </c>
      <c r="AB178" s="764" t="str">
        <f>IF(B178="","",T(SUBSTITUTE(SUBSTITUTE(【多店舗用】記入シート3!AV178,"　","")," ",""))&amp;"　"&amp;T(SUBSTITUTE(SUBSTITUTE(【多店舗用】記入シート3!AW178,"　","")," ","")))</f>
        <v/>
      </c>
      <c r="AC178" s="764" t="str">
        <f>IF(B178="","",ASC(SUBSTITUTE(SUBSTITUTE(SUBSTITUTE(SUBSTITUTE(【多店舗用】記入シート3!AX178,"　","")," ",""),"ヴ","ウﾞ"),"・",""))&amp;" "&amp;ASC(SUBSTITUTE(SUBSTITUTE(SUBSTITUTE(SUBSTITUTE(【多店舗用】記入シート3!AY178,"　","")," ",""),"ヴ","ウﾞ"),"・","")))</f>
        <v/>
      </c>
      <c r="AD178" s="764" t="str">
        <f>IF(【多店舗用】記入シート3!AZ178="","",【多店舗用】記入シート3!AZ178)</f>
        <v/>
      </c>
      <c r="AE178" s="764" t="str">
        <f>IF(【多店舗用】記入シート3!BA178="","",【多店舗用】記入シート3!BA178)</f>
        <v/>
      </c>
      <c r="AF178" s="764" t="str">
        <f>IF(B178="","",T(SUBSTITUTE(SUBSTITUTE(【多店舗用】記入シート3!BB178,"　","")," ",""))&amp;"　"&amp;T(SUBSTITUTE(SUBSTITUTE(【多店舗用】記入シート3!BC178,"　","")," ","")))</f>
        <v/>
      </c>
      <c r="AG178" s="764" t="str">
        <f>IF(B178="","",ASC(SUBSTITUTE(SUBSTITUTE(SUBSTITUTE(SUBSTITUTE(【多店舗用】記入シート3!BD178,"　","")," ",""),"ヴ","ウﾞ"),"・",""))&amp;" "&amp;ASC(SUBSTITUTE(SUBSTITUTE(SUBSTITUTE(SUBSTITUTE(【多店舗用】記入シート3!BE178,"　","")," ",""),"ヴ","ウﾞ"),"・","")))</f>
        <v/>
      </c>
      <c r="AH178" s="764" t="str">
        <f>IF(【多店舗用】記入シート3!BF178="","",【多店舗用】記入シート3!BF178)</f>
        <v/>
      </c>
      <c r="AI178" s="764" t="str">
        <f>IF(【多店舗用】記入シート3!BG178="","",【多店舗用】記入シート3!BG178)</f>
        <v/>
      </c>
      <c r="AJ178" s="764" t="str">
        <f>IF(【多店舗用】記入シート3!BH178="","",【多店舗用】記入シート3!BH178)</f>
        <v/>
      </c>
      <c r="AK178" s="764" t="str">
        <f>IF(【多店舗用】記入シート3!BI178="","",【多店舗用】記入シート3!BI178)</f>
        <v/>
      </c>
      <c r="AL178" s="764" t="str">
        <f>IF(【多店舗用】記入シート3!BJ178="","",【多店舗用】記入シート3!BJ178)</f>
        <v/>
      </c>
      <c r="AM178" s="768" t="str">
        <f>IF(【多店舗用】記入シート3!BK178="","",【多店舗用】記入シート3!BK178)</f>
        <v/>
      </c>
      <c r="AN178" s="768" t="str">
        <f>IF(【多店舗用】記入シート3!BL178="","",【多店舗用】記入シート3!BL178)</f>
        <v/>
      </c>
      <c r="AO178" s="764" t="str">
        <f>IF(【多店舗用】記入シート3!BM178="","",【多店舗用】記入シート3!BM178)</f>
        <v/>
      </c>
      <c r="AP178" s="768" t="str">
        <f>IF(【多店舗用】記入シート3!BN178="","",【多店舗用】記入シート3!BN178)</f>
        <v/>
      </c>
      <c r="AQ178" s="764" t="str">
        <f>IF(【多店舗用】記入シート3!BO178="","",【多店舗用】記入シート3!BO178)</f>
        <v/>
      </c>
      <c r="AR178" s="764" t="str">
        <f>IF(【多店舗用】記入シート3!BP178="","",【多店舗用】記入シート3!BP178)</f>
        <v/>
      </c>
    </row>
    <row r="179" spans="1:44" ht="15" customHeight="1">
      <c r="A179" s="764">
        <v>171</v>
      </c>
      <c r="B179" s="764" t="str">
        <f>IF(【多店舗用】記入シート3!B179="","",DBCS(【多店舗用】記入シート3!B179))</f>
        <v/>
      </c>
      <c r="C179" s="764" t="str">
        <f>IF(【多店舗用】記入シート3!C179="","",DBCS(【多店舗用】記入シート3!C179))</f>
        <v/>
      </c>
      <c r="D179" s="764" t="str">
        <f>IF(【多店舗用】記入シート3!D179="","",ASC(【多店舗用】記入シート3!D179))</f>
        <v/>
      </c>
      <c r="E179" s="765" t="str">
        <f>IF(【多店舗用】記入シート3!E179="","",【多店舗用】記入シート3!E179)</f>
        <v/>
      </c>
      <c r="F179" s="764" t="str">
        <f>IF(【多店舗用】記入シート3!F179="","",【多店舗用】記入シート3!F179)</f>
        <v/>
      </c>
      <c r="G179" s="765" t="str">
        <f>IF(【多店舗用】記入シート3!G179="","",【多店舗用】記入シート3!G179)</f>
        <v/>
      </c>
      <c r="H179" s="764" t="str">
        <f>IF(【多店舗用】記入シート3!H179="","",SUBSTITUTE(SUBSTITUTE(SUBSTITUTE(SUBSTITUTE(SUBSTITUTE(ASC(【多店舗用】記入シート3!H179),"～","-"),"－","-"),"―","-"),"　","")," ",""))</f>
        <v/>
      </c>
      <c r="I179" s="764" t="str">
        <f>IF(B179="","",MID(T(【多店舗用】記入シート3!I179),4,LEN(T(【多店舗用】記入シート3!I179))-3)&amp;"　"&amp;SUBSTITUTE(SUBSTITUTE(SUBSTITUTE(SUBSTITUTE(T(【多店舗用】記入シート3!J179),"　","")," ",""),"―","ー"),"－","‐")&amp;"　"&amp;SUBSTITUTE(SUBSTITUTE(SUBSTITUTE(SUBSTITUTE(T(【多店舗用】記入シート3!K179),"　","")," ",""),"―","ー"),"－","‐")&amp;"　"&amp;SUBSTITUTE(SUBSTITUTE(SUBSTITUTE(SUBSTITUTE(T(【多店舗用】記入シート3!L179),"　","")," ",""),"―","ー"),"－","‐")&amp;IF(【多店舗用】記入シート3!M179="","","　"&amp;SUBSTITUTE(SUBSTITUTE(SUBSTITUTE(SUBSTITUTE(T(【多店舗用】記入シート3!M179),"　","")," ",""),"―","ー"),"－","‐")))</f>
        <v/>
      </c>
      <c r="J179" s="764" t="str">
        <f>IF(B179="","",ASC(【多店舗用】記入シート3!N179)&amp;" "&amp;ASC(SUBSTITUTE(SUBSTITUTE(SUBSTITUTE(SUBSTITUTE(SUBSTITUTE(【多店舗用】記入シート3!O179,"　","")," ",""),"ヴ","ウﾞ"),"・",""),"－","‐"))&amp;" "&amp;ASC(SUBSTITUTE(SUBSTITUTE(SUBSTITUTE(SUBSTITUTE(SUBSTITUTE(【多店舗用】記入シート3!P179,"　","")," ",""),"ヴ","ウﾞ"),"・",""),"－","‐"))&amp;IF(【多店舗用】記入シート3!Q179="",""," "&amp;ASC(SUBSTITUTE(SUBSTITUTE(SUBSTITUTE(SUBSTITUTE(SUBSTITUTE(【多店舗用】記入シート3!Q179,"　","")," ",""),"ヴ","ウﾞ"),"・",""),"－","‐"))))</f>
        <v/>
      </c>
      <c r="K179" s="764" t="str">
        <f>IF(【多店舗用】記入シート3!R179="","",【多店舗用】記入シート3!R179)</f>
        <v/>
      </c>
      <c r="L179" s="764" t="str">
        <f>IF(【多店舗用】記入シート3!S179="","",SUBSTITUTE(SUBSTITUTE(SUBSTITUTE(SUBSTITUTE(SUBSTITUTE(ASC(【多店舗用】記入シート3!S179),"～","-"),"－","-"),"―","-"),"　","")," ",""))</f>
        <v/>
      </c>
      <c r="M179" s="764" t="str">
        <f>IF(【多店舗用】記入シート3!T179="","",ASC(【多店舗用】記入シート3!T179))</f>
        <v/>
      </c>
      <c r="N179" s="764" t="str">
        <f>IF(B179="","",RIGHT("00"&amp;【多店舗用】記入シート3!U179,2)&amp;【多店舗用】記入シート3!V179&amp;RIGHT("00"&amp;【多店舗用】記入シート3!W179,2)&amp;【多店舗用】記入シート3!X179&amp;RIGHT("00"&amp;【多店舗用】記入シート3!Y179,2)&amp;【多店舗用】記入シート3!Z179&amp;RIGHT("00"&amp;【多店舗用】記入シート3!AA179,2))</f>
        <v/>
      </c>
      <c r="O179" s="764" t="str">
        <f>IF(B179="","",IF(【多店舗用】記入シート3!AB179="●",【多店舗用】記入シート3!AB$8,"")&amp;IF(【多店舗用】記入シート3!AC179="●",【多店舗用】記入シート3!AC$8,"")&amp;IF(【多店舗用】記入シート3!AD179="●",【多店舗用】記入シート3!AD$8,"")&amp;IF(【多店舗用】記入シート3!AE179="●",【多店舗用】記入シート3!AE$8,"")&amp;IF(【多店舗用】記入シート3!AF179="●",【多店舗用】記入シート3!AF$8,"")&amp;IF(【多店舗用】記入シート3!AG179="●",【多店舗用】記入シート3!AG$8,"")&amp;IF(【多店舗用】記入シート3!AH179="●",【多店舗用】記入シート3!AH$8,"")&amp;IF(【多店舗用】記入シート3!AI179="●",【多店舗用】記入シート3!AI$8,""))</f>
        <v/>
      </c>
      <c r="P179" s="764" t="str">
        <f>IF(【多店舗用】記入シート3!AJ179="","",【多店舗用】記入シート3!AJ179)</f>
        <v/>
      </c>
      <c r="Q179" s="764" t="str">
        <f>IF(【多店舗用】記入シート3!AK179="","",【多店舗用】記入シート3!AK179)</f>
        <v/>
      </c>
      <c r="R179" s="766" t="str">
        <f>IF(【多店舗用】記入シート3!AL179="","",【多店舗用】記入シート3!AL179)</f>
        <v/>
      </c>
      <c r="S179" s="766" t="str">
        <f>IF(【多店舗用】記入シート3!AM179="","",【多店舗用】記入シート3!AM179)</f>
        <v/>
      </c>
      <c r="T179" s="766" t="str">
        <f>IF(【多店舗用】記入シート3!AN179="","",【多店舗用】記入シート3!AN179)</f>
        <v/>
      </c>
      <c r="U179" s="766" t="str">
        <f>IF(【多店舗用】記入シート3!AO179="","",【多店舗用】記入シート3!AO179)</f>
        <v/>
      </c>
      <c r="V179" s="764" t="str">
        <f>IF(【多店舗用】記入シート3!AP179="","",【多店舗用】記入シート3!AP179)</f>
        <v/>
      </c>
      <c r="W179" s="764" t="str">
        <f>IF(【多店舗用】記入シート3!AQ179="","",【多店舗用】記入シート3!AQ179)</f>
        <v/>
      </c>
      <c r="X179" s="764" t="str">
        <f>IF(【多店舗用】記入シート3!AR179="","",【多店舗用】記入シート3!AR179)</f>
        <v/>
      </c>
      <c r="Y179" s="764" t="str">
        <f>IF(【多店舗用】記入シート3!AS179="","",【多店舗用】記入シート3!AS179)</f>
        <v/>
      </c>
      <c r="Z179" s="767" t="str">
        <f>IF(【多店舗用】記入シート3!AT179="","",【多店舗用】記入シート3!AT179)</f>
        <v/>
      </c>
      <c r="AA179" s="767" t="str">
        <f>IF(【多店舗用】記入シート3!AU179="","",【多店舗用】記入シート3!AU179)</f>
        <v/>
      </c>
      <c r="AB179" s="764" t="str">
        <f>IF(B179="","",T(SUBSTITUTE(SUBSTITUTE(【多店舗用】記入シート3!AV179,"　","")," ",""))&amp;"　"&amp;T(SUBSTITUTE(SUBSTITUTE(【多店舗用】記入シート3!AW179,"　","")," ","")))</f>
        <v/>
      </c>
      <c r="AC179" s="764" t="str">
        <f>IF(B179="","",ASC(SUBSTITUTE(SUBSTITUTE(SUBSTITUTE(SUBSTITUTE(【多店舗用】記入シート3!AX179,"　","")," ",""),"ヴ","ウﾞ"),"・",""))&amp;" "&amp;ASC(SUBSTITUTE(SUBSTITUTE(SUBSTITUTE(SUBSTITUTE(【多店舗用】記入シート3!AY179,"　","")," ",""),"ヴ","ウﾞ"),"・","")))</f>
        <v/>
      </c>
      <c r="AD179" s="764" t="str">
        <f>IF(【多店舗用】記入シート3!AZ179="","",【多店舗用】記入シート3!AZ179)</f>
        <v/>
      </c>
      <c r="AE179" s="764" t="str">
        <f>IF(【多店舗用】記入シート3!BA179="","",【多店舗用】記入シート3!BA179)</f>
        <v/>
      </c>
      <c r="AF179" s="764" t="str">
        <f>IF(B179="","",T(SUBSTITUTE(SUBSTITUTE(【多店舗用】記入シート3!BB179,"　","")," ",""))&amp;"　"&amp;T(SUBSTITUTE(SUBSTITUTE(【多店舗用】記入シート3!BC179,"　","")," ","")))</f>
        <v/>
      </c>
      <c r="AG179" s="764" t="str">
        <f>IF(B179="","",ASC(SUBSTITUTE(SUBSTITUTE(SUBSTITUTE(SUBSTITUTE(【多店舗用】記入シート3!BD179,"　","")," ",""),"ヴ","ウﾞ"),"・",""))&amp;" "&amp;ASC(SUBSTITUTE(SUBSTITUTE(SUBSTITUTE(SUBSTITUTE(【多店舗用】記入シート3!BE179,"　","")," ",""),"ヴ","ウﾞ"),"・","")))</f>
        <v/>
      </c>
      <c r="AH179" s="764" t="str">
        <f>IF(【多店舗用】記入シート3!BF179="","",【多店舗用】記入シート3!BF179)</f>
        <v/>
      </c>
      <c r="AI179" s="764" t="str">
        <f>IF(【多店舗用】記入シート3!BG179="","",【多店舗用】記入シート3!BG179)</f>
        <v/>
      </c>
      <c r="AJ179" s="764" t="str">
        <f>IF(【多店舗用】記入シート3!BH179="","",【多店舗用】記入シート3!BH179)</f>
        <v/>
      </c>
      <c r="AK179" s="764" t="str">
        <f>IF(【多店舗用】記入シート3!BI179="","",【多店舗用】記入シート3!BI179)</f>
        <v/>
      </c>
      <c r="AL179" s="764" t="str">
        <f>IF(【多店舗用】記入シート3!BJ179="","",【多店舗用】記入シート3!BJ179)</f>
        <v/>
      </c>
      <c r="AM179" s="768" t="str">
        <f>IF(【多店舗用】記入シート3!BK179="","",【多店舗用】記入シート3!BK179)</f>
        <v/>
      </c>
      <c r="AN179" s="768" t="str">
        <f>IF(【多店舗用】記入シート3!BL179="","",【多店舗用】記入シート3!BL179)</f>
        <v/>
      </c>
      <c r="AO179" s="764" t="str">
        <f>IF(【多店舗用】記入シート3!BM179="","",【多店舗用】記入シート3!BM179)</f>
        <v/>
      </c>
      <c r="AP179" s="768" t="str">
        <f>IF(【多店舗用】記入シート3!BN179="","",【多店舗用】記入シート3!BN179)</f>
        <v/>
      </c>
      <c r="AQ179" s="764" t="str">
        <f>IF(【多店舗用】記入シート3!BO179="","",【多店舗用】記入シート3!BO179)</f>
        <v/>
      </c>
      <c r="AR179" s="764" t="str">
        <f>IF(【多店舗用】記入シート3!BP179="","",【多店舗用】記入シート3!BP179)</f>
        <v/>
      </c>
    </row>
    <row r="180" spans="1:44" ht="15" customHeight="1">
      <c r="A180" s="764">
        <v>172</v>
      </c>
      <c r="B180" s="764" t="str">
        <f>IF(【多店舗用】記入シート3!B180="","",DBCS(【多店舗用】記入シート3!B180))</f>
        <v/>
      </c>
      <c r="C180" s="764" t="str">
        <f>IF(【多店舗用】記入シート3!C180="","",DBCS(【多店舗用】記入シート3!C180))</f>
        <v/>
      </c>
      <c r="D180" s="764" t="str">
        <f>IF(【多店舗用】記入シート3!D180="","",ASC(【多店舗用】記入シート3!D180))</f>
        <v/>
      </c>
      <c r="E180" s="765" t="str">
        <f>IF(【多店舗用】記入シート3!E180="","",【多店舗用】記入シート3!E180)</f>
        <v/>
      </c>
      <c r="F180" s="764" t="str">
        <f>IF(【多店舗用】記入シート3!F180="","",【多店舗用】記入シート3!F180)</f>
        <v/>
      </c>
      <c r="G180" s="765" t="str">
        <f>IF(【多店舗用】記入シート3!G180="","",【多店舗用】記入シート3!G180)</f>
        <v/>
      </c>
      <c r="H180" s="764" t="str">
        <f>IF(【多店舗用】記入シート3!H180="","",SUBSTITUTE(SUBSTITUTE(SUBSTITUTE(SUBSTITUTE(SUBSTITUTE(ASC(【多店舗用】記入シート3!H180),"～","-"),"－","-"),"―","-"),"　","")," ",""))</f>
        <v/>
      </c>
      <c r="I180" s="764" t="str">
        <f>IF(B180="","",MID(T(【多店舗用】記入シート3!I180),4,LEN(T(【多店舗用】記入シート3!I180))-3)&amp;"　"&amp;SUBSTITUTE(SUBSTITUTE(SUBSTITUTE(SUBSTITUTE(T(【多店舗用】記入シート3!J180),"　","")," ",""),"―","ー"),"－","‐")&amp;"　"&amp;SUBSTITUTE(SUBSTITUTE(SUBSTITUTE(SUBSTITUTE(T(【多店舗用】記入シート3!K180),"　","")," ",""),"―","ー"),"－","‐")&amp;"　"&amp;SUBSTITUTE(SUBSTITUTE(SUBSTITUTE(SUBSTITUTE(T(【多店舗用】記入シート3!L180),"　","")," ",""),"―","ー"),"－","‐")&amp;IF(【多店舗用】記入シート3!M180="","","　"&amp;SUBSTITUTE(SUBSTITUTE(SUBSTITUTE(SUBSTITUTE(T(【多店舗用】記入シート3!M180),"　","")," ",""),"―","ー"),"－","‐")))</f>
        <v/>
      </c>
      <c r="J180" s="764" t="str">
        <f>IF(B180="","",ASC(【多店舗用】記入シート3!N180)&amp;" "&amp;ASC(SUBSTITUTE(SUBSTITUTE(SUBSTITUTE(SUBSTITUTE(SUBSTITUTE(【多店舗用】記入シート3!O180,"　","")," ",""),"ヴ","ウﾞ"),"・",""),"－","‐"))&amp;" "&amp;ASC(SUBSTITUTE(SUBSTITUTE(SUBSTITUTE(SUBSTITUTE(SUBSTITUTE(【多店舗用】記入シート3!P180,"　","")," ",""),"ヴ","ウﾞ"),"・",""),"－","‐"))&amp;IF(【多店舗用】記入シート3!Q180="",""," "&amp;ASC(SUBSTITUTE(SUBSTITUTE(SUBSTITUTE(SUBSTITUTE(SUBSTITUTE(【多店舗用】記入シート3!Q180,"　","")," ",""),"ヴ","ウﾞ"),"・",""),"－","‐"))))</f>
        <v/>
      </c>
      <c r="K180" s="764" t="str">
        <f>IF(【多店舗用】記入シート3!R180="","",【多店舗用】記入シート3!R180)</f>
        <v/>
      </c>
      <c r="L180" s="764" t="str">
        <f>IF(【多店舗用】記入シート3!S180="","",SUBSTITUTE(SUBSTITUTE(SUBSTITUTE(SUBSTITUTE(SUBSTITUTE(ASC(【多店舗用】記入シート3!S180),"～","-"),"－","-"),"―","-"),"　","")," ",""))</f>
        <v/>
      </c>
      <c r="M180" s="764" t="str">
        <f>IF(【多店舗用】記入シート3!T180="","",ASC(【多店舗用】記入シート3!T180))</f>
        <v/>
      </c>
      <c r="N180" s="764" t="str">
        <f>IF(B180="","",RIGHT("00"&amp;【多店舗用】記入シート3!U180,2)&amp;【多店舗用】記入シート3!V180&amp;RIGHT("00"&amp;【多店舗用】記入シート3!W180,2)&amp;【多店舗用】記入シート3!X180&amp;RIGHT("00"&amp;【多店舗用】記入シート3!Y180,2)&amp;【多店舗用】記入シート3!Z180&amp;RIGHT("00"&amp;【多店舗用】記入シート3!AA180,2))</f>
        <v/>
      </c>
      <c r="O180" s="764" t="str">
        <f>IF(B180="","",IF(【多店舗用】記入シート3!AB180="●",【多店舗用】記入シート3!AB$8,"")&amp;IF(【多店舗用】記入シート3!AC180="●",【多店舗用】記入シート3!AC$8,"")&amp;IF(【多店舗用】記入シート3!AD180="●",【多店舗用】記入シート3!AD$8,"")&amp;IF(【多店舗用】記入シート3!AE180="●",【多店舗用】記入シート3!AE$8,"")&amp;IF(【多店舗用】記入シート3!AF180="●",【多店舗用】記入シート3!AF$8,"")&amp;IF(【多店舗用】記入シート3!AG180="●",【多店舗用】記入シート3!AG$8,"")&amp;IF(【多店舗用】記入シート3!AH180="●",【多店舗用】記入シート3!AH$8,"")&amp;IF(【多店舗用】記入シート3!AI180="●",【多店舗用】記入シート3!AI$8,""))</f>
        <v/>
      </c>
      <c r="P180" s="764" t="str">
        <f>IF(【多店舗用】記入シート3!AJ180="","",【多店舗用】記入シート3!AJ180)</f>
        <v/>
      </c>
      <c r="Q180" s="764" t="str">
        <f>IF(【多店舗用】記入シート3!AK180="","",【多店舗用】記入シート3!AK180)</f>
        <v/>
      </c>
      <c r="R180" s="766" t="str">
        <f>IF(【多店舗用】記入シート3!AL180="","",【多店舗用】記入シート3!AL180)</f>
        <v/>
      </c>
      <c r="S180" s="766" t="str">
        <f>IF(【多店舗用】記入シート3!AM180="","",【多店舗用】記入シート3!AM180)</f>
        <v/>
      </c>
      <c r="T180" s="766" t="str">
        <f>IF(【多店舗用】記入シート3!AN180="","",【多店舗用】記入シート3!AN180)</f>
        <v/>
      </c>
      <c r="U180" s="766" t="str">
        <f>IF(【多店舗用】記入シート3!AO180="","",【多店舗用】記入シート3!AO180)</f>
        <v/>
      </c>
      <c r="V180" s="764" t="str">
        <f>IF(【多店舗用】記入シート3!AP180="","",【多店舗用】記入シート3!AP180)</f>
        <v/>
      </c>
      <c r="W180" s="764" t="str">
        <f>IF(【多店舗用】記入シート3!AQ180="","",【多店舗用】記入シート3!AQ180)</f>
        <v/>
      </c>
      <c r="X180" s="764" t="str">
        <f>IF(【多店舗用】記入シート3!AR180="","",【多店舗用】記入シート3!AR180)</f>
        <v/>
      </c>
      <c r="Y180" s="764" t="str">
        <f>IF(【多店舗用】記入シート3!AS180="","",【多店舗用】記入シート3!AS180)</f>
        <v/>
      </c>
      <c r="Z180" s="767" t="str">
        <f>IF(【多店舗用】記入シート3!AT180="","",【多店舗用】記入シート3!AT180)</f>
        <v/>
      </c>
      <c r="AA180" s="767" t="str">
        <f>IF(【多店舗用】記入シート3!AU180="","",【多店舗用】記入シート3!AU180)</f>
        <v/>
      </c>
      <c r="AB180" s="764" t="str">
        <f>IF(B180="","",T(SUBSTITUTE(SUBSTITUTE(【多店舗用】記入シート3!AV180,"　","")," ",""))&amp;"　"&amp;T(SUBSTITUTE(SUBSTITUTE(【多店舗用】記入シート3!AW180,"　","")," ","")))</f>
        <v/>
      </c>
      <c r="AC180" s="764" t="str">
        <f>IF(B180="","",ASC(SUBSTITUTE(SUBSTITUTE(SUBSTITUTE(SUBSTITUTE(【多店舗用】記入シート3!AX180,"　","")," ",""),"ヴ","ウﾞ"),"・",""))&amp;" "&amp;ASC(SUBSTITUTE(SUBSTITUTE(SUBSTITUTE(SUBSTITUTE(【多店舗用】記入シート3!AY180,"　","")," ",""),"ヴ","ウﾞ"),"・","")))</f>
        <v/>
      </c>
      <c r="AD180" s="764" t="str">
        <f>IF(【多店舗用】記入シート3!AZ180="","",【多店舗用】記入シート3!AZ180)</f>
        <v/>
      </c>
      <c r="AE180" s="764" t="str">
        <f>IF(【多店舗用】記入シート3!BA180="","",【多店舗用】記入シート3!BA180)</f>
        <v/>
      </c>
      <c r="AF180" s="764" t="str">
        <f>IF(B180="","",T(SUBSTITUTE(SUBSTITUTE(【多店舗用】記入シート3!BB180,"　","")," ",""))&amp;"　"&amp;T(SUBSTITUTE(SUBSTITUTE(【多店舗用】記入シート3!BC180,"　","")," ","")))</f>
        <v/>
      </c>
      <c r="AG180" s="764" t="str">
        <f>IF(B180="","",ASC(SUBSTITUTE(SUBSTITUTE(SUBSTITUTE(SUBSTITUTE(【多店舗用】記入シート3!BD180,"　","")," ",""),"ヴ","ウﾞ"),"・",""))&amp;" "&amp;ASC(SUBSTITUTE(SUBSTITUTE(SUBSTITUTE(SUBSTITUTE(【多店舗用】記入シート3!BE180,"　","")," ",""),"ヴ","ウﾞ"),"・","")))</f>
        <v/>
      </c>
      <c r="AH180" s="764" t="str">
        <f>IF(【多店舗用】記入シート3!BF180="","",【多店舗用】記入シート3!BF180)</f>
        <v/>
      </c>
      <c r="AI180" s="764" t="str">
        <f>IF(【多店舗用】記入シート3!BG180="","",【多店舗用】記入シート3!BG180)</f>
        <v/>
      </c>
      <c r="AJ180" s="764" t="str">
        <f>IF(【多店舗用】記入シート3!BH180="","",【多店舗用】記入シート3!BH180)</f>
        <v/>
      </c>
      <c r="AK180" s="764" t="str">
        <f>IF(【多店舗用】記入シート3!BI180="","",【多店舗用】記入シート3!BI180)</f>
        <v/>
      </c>
      <c r="AL180" s="764" t="str">
        <f>IF(【多店舗用】記入シート3!BJ180="","",【多店舗用】記入シート3!BJ180)</f>
        <v/>
      </c>
      <c r="AM180" s="768" t="str">
        <f>IF(【多店舗用】記入シート3!BK180="","",【多店舗用】記入シート3!BK180)</f>
        <v/>
      </c>
      <c r="AN180" s="768" t="str">
        <f>IF(【多店舗用】記入シート3!BL180="","",【多店舗用】記入シート3!BL180)</f>
        <v/>
      </c>
      <c r="AO180" s="764" t="str">
        <f>IF(【多店舗用】記入シート3!BM180="","",【多店舗用】記入シート3!BM180)</f>
        <v/>
      </c>
      <c r="AP180" s="768" t="str">
        <f>IF(【多店舗用】記入シート3!BN180="","",【多店舗用】記入シート3!BN180)</f>
        <v/>
      </c>
      <c r="AQ180" s="764" t="str">
        <f>IF(【多店舗用】記入シート3!BO180="","",【多店舗用】記入シート3!BO180)</f>
        <v/>
      </c>
      <c r="AR180" s="764" t="str">
        <f>IF(【多店舗用】記入シート3!BP180="","",【多店舗用】記入シート3!BP180)</f>
        <v/>
      </c>
    </row>
    <row r="181" spans="1:44" ht="15" customHeight="1">
      <c r="A181" s="764">
        <v>173</v>
      </c>
      <c r="B181" s="764" t="str">
        <f>IF(【多店舗用】記入シート3!B181="","",DBCS(【多店舗用】記入シート3!B181))</f>
        <v/>
      </c>
      <c r="C181" s="764" t="str">
        <f>IF(【多店舗用】記入シート3!C181="","",DBCS(【多店舗用】記入シート3!C181))</f>
        <v/>
      </c>
      <c r="D181" s="764" t="str">
        <f>IF(【多店舗用】記入シート3!D181="","",ASC(【多店舗用】記入シート3!D181))</f>
        <v/>
      </c>
      <c r="E181" s="765" t="str">
        <f>IF(【多店舗用】記入シート3!E181="","",【多店舗用】記入シート3!E181)</f>
        <v/>
      </c>
      <c r="F181" s="764" t="str">
        <f>IF(【多店舗用】記入シート3!F181="","",【多店舗用】記入シート3!F181)</f>
        <v/>
      </c>
      <c r="G181" s="765" t="str">
        <f>IF(【多店舗用】記入シート3!G181="","",【多店舗用】記入シート3!G181)</f>
        <v/>
      </c>
      <c r="H181" s="764" t="str">
        <f>IF(【多店舗用】記入シート3!H181="","",SUBSTITUTE(SUBSTITUTE(SUBSTITUTE(SUBSTITUTE(SUBSTITUTE(ASC(【多店舗用】記入シート3!H181),"～","-"),"－","-"),"―","-"),"　","")," ",""))</f>
        <v/>
      </c>
      <c r="I181" s="764" t="str">
        <f>IF(B181="","",MID(T(【多店舗用】記入シート3!I181),4,LEN(T(【多店舗用】記入シート3!I181))-3)&amp;"　"&amp;SUBSTITUTE(SUBSTITUTE(SUBSTITUTE(SUBSTITUTE(T(【多店舗用】記入シート3!J181),"　","")," ",""),"―","ー"),"－","‐")&amp;"　"&amp;SUBSTITUTE(SUBSTITUTE(SUBSTITUTE(SUBSTITUTE(T(【多店舗用】記入シート3!K181),"　","")," ",""),"―","ー"),"－","‐")&amp;"　"&amp;SUBSTITUTE(SUBSTITUTE(SUBSTITUTE(SUBSTITUTE(T(【多店舗用】記入シート3!L181),"　","")," ",""),"―","ー"),"－","‐")&amp;IF(【多店舗用】記入シート3!M181="","","　"&amp;SUBSTITUTE(SUBSTITUTE(SUBSTITUTE(SUBSTITUTE(T(【多店舗用】記入シート3!M181),"　","")," ",""),"―","ー"),"－","‐")))</f>
        <v/>
      </c>
      <c r="J181" s="764" t="str">
        <f>IF(B181="","",ASC(【多店舗用】記入シート3!N181)&amp;" "&amp;ASC(SUBSTITUTE(SUBSTITUTE(SUBSTITUTE(SUBSTITUTE(SUBSTITUTE(【多店舗用】記入シート3!O181,"　","")," ",""),"ヴ","ウﾞ"),"・",""),"－","‐"))&amp;" "&amp;ASC(SUBSTITUTE(SUBSTITUTE(SUBSTITUTE(SUBSTITUTE(SUBSTITUTE(【多店舗用】記入シート3!P181,"　","")," ",""),"ヴ","ウﾞ"),"・",""),"－","‐"))&amp;IF(【多店舗用】記入シート3!Q181="",""," "&amp;ASC(SUBSTITUTE(SUBSTITUTE(SUBSTITUTE(SUBSTITUTE(SUBSTITUTE(【多店舗用】記入シート3!Q181,"　","")," ",""),"ヴ","ウﾞ"),"・",""),"－","‐"))))</f>
        <v/>
      </c>
      <c r="K181" s="764" t="str">
        <f>IF(【多店舗用】記入シート3!R181="","",【多店舗用】記入シート3!R181)</f>
        <v/>
      </c>
      <c r="L181" s="764" t="str">
        <f>IF(【多店舗用】記入シート3!S181="","",SUBSTITUTE(SUBSTITUTE(SUBSTITUTE(SUBSTITUTE(SUBSTITUTE(ASC(【多店舗用】記入シート3!S181),"～","-"),"－","-"),"―","-"),"　","")," ",""))</f>
        <v/>
      </c>
      <c r="M181" s="764" t="str">
        <f>IF(【多店舗用】記入シート3!T181="","",ASC(【多店舗用】記入シート3!T181))</f>
        <v/>
      </c>
      <c r="N181" s="764" t="str">
        <f>IF(B181="","",RIGHT("00"&amp;【多店舗用】記入シート3!U181,2)&amp;【多店舗用】記入シート3!V181&amp;RIGHT("00"&amp;【多店舗用】記入シート3!W181,2)&amp;【多店舗用】記入シート3!X181&amp;RIGHT("00"&amp;【多店舗用】記入シート3!Y181,2)&amp;【多店舗用】記入シート3!Z181&amp;RIGHT("00"&amp;【多店舗用】記入シート3!AA181,2))</f>
        <v/>
      </c>
      <c r="O181" s="764" t="str">
        <f>IF(B181="","",IF(【多店舗用】記入シート3!AB181="●",【多店舗用】記入シート3!AB$8,"")&amp;IF(【多店舗用】記入シート3!AC181="●",【多店舗用】記入シート3!AC$8,"")&amp;IF(【多店舗用】記入シート3!AD181="●",【多店舗用】記入シート3!AD$8,"")&amp;IF(【多店舗用】記入シート3!AE181="●",【多店舗用】記入シート3!AE$8,"")&amp;IF(【多店舗用】記入シート3!AF181="●",【多店舗用】記入シート3!AF$8,"")&amp;IF(【多店舗用】記入シート3!AG181="●",【多店舗用】記入シート3!AG$8,"")&amp;IF(【多店舗用】記入シート3!AH181="●",【多店舗用】記入シート3!AH$8,"")&amp;IF(【多店舗用】記入シート3!AI181="●",【多店舗用】記入シート3!AI$8,""))</f>
        <v/>
      </c>
      <c r="P181" s="764" t="str">
        <f>IF(【多店舗用】記入シート3!AJ181="","",【多店舗用】記入シート3!AJ181)</f>
        <v/>
      </c>
      <c r="Q181" s="764" t="str">
        <f>IF(【多店舗用】記入シート3!AK181="","",【多店舗用】記入シート3!AK181)</f>
        <v/>
      </c>
      <c r="R181" s="766" t="str">
        <f>IF(【多店舗用】記入シート3!AL181="","",【多店舗用】記入シート3!AL181)</f>
        <v/>
      </c>
      <c r="S181" s="766" t="str">
        <f>IF(【多店舗用】記入シート3!AM181="","",【多店舗用】記入シート3!AM181)</f>
        <v/>
      </c>
      <c r="T181" s="766" t="str">
        <f>IF(【多店舗用】記入シート3!AN181="","",【多店舗用】記入シート3!AN181)</f>
        <v/>
      </c>
      <c r="U181" s="766" t="str">
        <f>IF(【多店舗用】記入シート3!AO181="","",【多店舗用】記入シート3!AO181)</f>
        <v/>
      </c>
      <c r="V181" s="764" t="str">
        <f>IF(【多店舗用】記入シート3!AP181="","",【多店舗用】記入シート3!AP181)</f>
        <v/>
      </c>
      <c r="W181" s="764" t="str">
        <f>IF(【多店舗用】記入シート3!AQ181="","",【多店舗用】記入シート3!AQ181)</f>
        <v/>
      </c>
      <c r="X181" s="764" t="str">
        <f>IF(【多店舗用】記入シート3!AR181="","",【多店舗用】記入シート3!AR181)</f>
        <v/>
      </c>
      <c r="Y181" s="764" t="str">
        <f>IF(【多店舗用】記入シート3!AS181="","",【多店舗用】記入シート3!AS181)</f>
        <v/>
      </c>
      <c r="Z181" s="767" t="str">
        <f>IF(【多店舗用】記入シート3!AT181="","",【多店舗用】記入シート3!AT181)</f>
        <v/>
      </c>
      <c r="AA181" s="767" t="str">
        <f>IF(【多店舗用】記入シート3!AU181="","",【多店舗用】記入シート3!AU181)</f>
        <v/>
      </c>
      <c r="AB181" s="764" t="str">
        <f>IF(B181="","",T(SUBSTITUTE(SUBSTITUTE(【多店舗用】記入シート3!AV181,"　","")," ",""))&amp;"　"&amp;T(SUBSTITUTE(SUBSTITUTE(【多店舗用】記入シート3!AW181,"　","")," ","")))</f>
        <v/>
      </c>
      <c r="AC181" s="764" t="str">
        <f>IF(B181="","",ASC(SUBSTITUTE(SUBSTITUTE(SUBSTITUTE(SUBSTITUTE(【多店舗用】記入シート3!AX181,"　","")," ",""),"ヴ","ウﾞ"),"・",""))&amp;" "&amp;ASC(SUBSTITUTE(SUBSTITUTE(SUBSTITUTE(SUBSTITUTE(【多店舗用】記入シート3!AY181,"　","")," ",""),"ヴ","ウﾞ"),"・","")))</f>
        <v/>
      </c>
      <c r="AD181" s="764" t="str">
        <f>IF(【多店舗用】記入シート3!AZ181="","",【多店舗用】記入シート3!AZ181)</f>
        <v/>
      </c>
      <c r="AE181" s="764" t="str">
        <f>IF(【多店舗用】記入シート3!BA181="","",【多店舗用】記入シート3!BA181)</f>
        <v/>
      </c>
      <c r="AF181" s="764" t="str">
        <f>IF(B181="","",T(SUBSTITUTE(SUBSTITUTE(【多店舗用】記入シート3!BB181,"　","")," ",""))&amp;"　"&amp;T(SUBSTITUTE(SUBSTITUTE(【多店舗用】記入シート3!BC181,"　","")," ","")))</f>
        <v/>
      </c>
      <c r="AG181" s="764" t="str">
        <f>IF(B181="","",ASC(SUBSTITUTE(SUBSTITUTE(SUBSTITUTE(SUBSTITUTE(【多店舗用】記入シート3!BD181,"　","")," ",""),"ヴ","ウﾞ"),"・",""))&amp;" "&amp;ASC(SUBSTITUTE(SUBSTITUTE(SUBSTITUTE(SUBSTITUTE(【多店舗用】記入シート3!BE181,"　","")," ",""),"ヴ","ウﾞ"),"・","")))</f>
        <v/>
      </c>
      <c r="AH181" s="764" t="str">
        <f>IF(【多店舗用】記入シート3!BF181="","",【多店舗用】記入シート3!BF181)</f>
        <v/>
      </c>
      <c r="AI181" s="764" t="str">
        <f>IF(【多店舗用】記入シート3!BG181="","",【多店舗用】記入シート3!BG181)</f>
        <v/>
      </c>
      <c r="AJ181" s="764" t="str">
        <f>IF(【多店舗用】記入シート3!BH181="","",【多店舗用】記入シート3!BH181)</f>
        <v/>
      </c>
      <c r="AK181" s="764" t="str">
        <f>IF(【多店舗用】記入シート3!BI181="","",【多店舗用】記入シート3!BI181)</f>
        <v/>
      </c>
      <c r="AL181" s="764" t="str">
        <f>IF(【多店舗用】記入シート3!BJ181="","",【多店舗用】記入シート3!BJ181)</f>
        <v/>
      </c>
      <c r="AM181" s="768" t="str">
        <f>IF(【多店舗用】記入シート3!BK181="","",【多店舗用】記入シート3!BK181)</f>
        <v/>
      </c>
      <c r="AN181" s="768" t="str">
        <f>IF(【多店舗用】記入シート3!BL181="","",【多店舗用】記入シート3!BL181)</f>
        <v/>
      </c>
      <c r="AO181" s="764" t="str">
        <f>IF(【多店舗用】記入シート3!BM181="","",【多店舗用】記入シート3!BM181)</f>
        <v/>
      </c>
      <c r="AP181" s="768" t="str">
        <f>IF(【多店舗用】記入シート3!BN181="","",【多店舗用】記入シート3!BN181)</f>
        <v/>
      </c>
      <c r="AQ181" s="764" t="str">
        <f>IF(【多店舗用】記入シート3!BO181="","",【多店舗用】記入シート3!BO181)</f>
        <v/>
      </c>
      <c r="AR181" s="764" t="str">
        <f>IF(【多店舗用】記入シート3!BP181="","",【多店舗用】記入シート3!BP181)</f>
        <v/>
      </c>
    </row>
    <row r="182" spans="1:44" ht="15" customHeight="1">
      <c r="A182" s="764">
        <v>174</v>
      </c>
      <c r="B182" s="764" t="str">
        <f>IF(【多店舗用】記入シート3!B182="","",DBCS(【多店舗用】記入シート3!B182))</f>
        <v/>
      </c>
      <c r="C182" s="764" t="str">
        <f>IF(【多店舗用】記入シート3!C182="","",DBCS(【多店舗用】記入シート3!C182))</f>
        <v/>
      </c>
      <c r="D182" s="764" t="str">
        <f>IF(【多店舗用】記入シート3!D182="","",ASC(【多店舗用】記入シート3!D182))</f>
        <v/>
      </c>
      <c r="E182" s="765" t="str">
        <f>IF(【多店舗用】記入シート3!E182="","",【多店舗用】記入シート3!E182)</f>
        <v/>
      </c>
      <c r="F182" s="764" t="str">
        <f>IF(【多店舗用】記入シート3!F182="","",【多店舗用】記入シート3!F182)</f>
        <v/>
      </c>
      <c r="G182" s="765" t="str">
        <f>IF(【多店舗用】記入シート3!G182="","",【多店舗用】記入シート3!G182)</f>
        <v/>
      </c>
      <c r="H182" s="764" t="str">
        <f>IF(【多店舗用】記入シート3!H182="","",SUBSTITUTE(SUBSTITUTE(SUBSTITUTE(SUBSTITUTE(SUBSTITUTE(ASC(【多店舗用】記入シート3!H182),"～","-"),"－","-"),"―","-"),"　","")," ",""))</f>
        <v/>
      </c>
      <c r="I182" s="764" t="str">
        <f>IF(B182="","",MID(T(【多店舗用】記入シート3!I182),4,LEN(T(【多店舗用】記入シート3!I182))-3)&amp;"　"&amp;SUBSTITUTE(SUBSTITUTE(SUBSTITUTE(SUBSTITUTE(T(【多店舗用】記入シート3!J182),"　","")," ",""),"―","ー"),"－","‐")&amp;"　"&amp;SUBSTITUTE(SUBSTITUTE(SUBSTITUTE(SUBSTITUTE(T(【多店舗用】記入シート3!K182),"　","")," ",""),"―","ー"),"－","‐")&amp;"　"&amp;SUBSTITUTE(SUBSTITUTE(SUBSTITUTE(SUBSTITUTE(T(【多店舗用】記入シート3!L182),"　","")," ",""),"―","ー"),"－","‐")&amp;IF(【多店舗用】記入シート3!M182="","","　"&amp;SUBSTITUTE(SUBSTITUTE(SUBSTITUTE(SUBSTITUTE(T(【多店舗用】記入シート3!M182),"　","")," ",""),"―","ー"),"－","‐")))</f>
        <v/>
      </c>
      <c r="J182" s="764" t="str">
        <f>IF(B182="","",ASC(【多店舗用】記入シート3!N182)&amp;" "&amp;ASC(SUBSTITUTE(SUBSTITUTE(SUBSTITUTE(SUBSTITUTE(SUBSTITUTE(【多店舗用】記入シート3!O182,"　","")," ",""),"ヴ","ウﾞ"),"・",""),"－","‐"))&amp;" "&amp;ASC(SUBSTITUTE(SUBSTITUTE(SUBSTITUTE(SUBSTITUTE(SUBSTITUTE(【多店舗用】記入シート3!P182,"　","")," ",""),"ヴ","ウﾞ"),"・",""),"－","‐"))&amp;IF(【多店舗用】記入シート3!Q182="",""," "&amp;ASC(SUBSTITUTE(SUBSTITUTE(SUBSTITUTE(SUBSTITUTE(SUBSTITUTE(【多店舗用】記入シート3!Q182,"　","")," ",""),"ヴ","ウﾞ"),"・",""),"－","‐"))))</f>
        <v/>
      </c>
      <c r="K182" s="764" t="str">
        <f>IF(【多店舗用】記入シート3!R182="","",【多店舗用】記入シート3!R182)</f>
        <v/>
      </c>
      <c r="L182" s="764" t="str">
        <f>IF(【多店舗用】記入シート3!S182="","",SUBSTITUTE(SUBSTITUTE(SUBSTITUTE(SUBSTITUTE(SUBSTITUTE(ASC(【多店舗用】記入シート3!S182),"～","-"),"－","-"),"―","-"),"　","")," ",""))</f>
        <v/>
      </c>
      <c r="M182" s="764" t="str">
        <f>IF(【多店舗用】記入シート3!T182="","",ASC(【多店舗用】記入シート3!T182))</f>
        <v/>
      </c>
      <c r="N182" s="764" t="str">
        <f>IF(B182="","",RIGHT("00"&amp;【多店舗用】記入シート3!U182,2)&amp;【多店舗用】記入シート3!V182&amp;RIGHT("00"&amp;【多店舗用】記入シート3!W182,2)&amp;【多店舗用】記入シート3!X182&amp;RIGHT("00"&amp;【多店舗用】記入シート3!Y182,2)&amp;【多店舗用】記入シート3!Z182&amp;RIGHT("00"&amp;【多店舗用】記入シート3!AA182,2))</f>
        <v/>
      </c>
      <c r="O182" s="764" t="str">
        <f>IF(B182="","",IF(【多店舗用】記入シート3!AB182="●",【多店舗用】記入シート3!AB$8,"")&amp;IF(【多店舗用】記入シート3!AC182="●",【多店舗用】記入シート3!AC$8,"")&amp;IF(【多店舗用】記入シート3!AD182="●",【多店舗用】記入シート3!AD$8,"")&amp;IF(【多店舗用】記入シート3!AE182="●",【多店舗用】記入シート3!AE$8,"")&amp;IF(【多店舗用】記入シート3!AF182="●",【多店舗用】記入シート3!AF$8,"")&amp;IF(【多店舗用】記入シート3!AG182="●",【多店舗用】記入シート3!AG$8,"")&amp;IF(【多店舗用】記入シート3!AH182="●",【多店舗用】記入シート3!AH$8,"")&amp;IF(【多店舗用】記入シート3!AI182="●",【多店舗用】記入シート3!AI$8,""))</f>
        <v/>
      </c>
      <c r="P182" s="764" t="str">
        <f>IF(【多店舗用】記入シート3!AJ182="","",【多店舗用】記入シート3!AJ182)</f>
        <v/>
      </c>
      <c r="Q182" s="764" t="str">
        <f>IF(【多店舗用】記入シート3!AK182="","",【多店舗用】記入シート3!AK182)</f>
        <v/>
      </c>
      <c r="R182" s="766" t="str">
        <f>IF(【多店舗用】記入シート3!AL182="","",【多店舗用】記入シート3!AL182)</f>
        <v/>
      </c>
      <c r="S182" s="766" t="str">
        <f>IF(【多店舗用】記入シート3!AM182="","",【多店舗用】記入シート3!AM182)</f>
        <v/>
      </c>
      <c r="T182" s="766" t="str">
        <f>IF(【多店舗用】記入シート3!AN182="","",【多店舗用】記入シート3!AN182)</f>
        <v/>
      </c>
      <c r="U182" s="766" t="str">
        <f>IF(【多店舗用】記入シート3!AO182="","",【多店舗用】記入シート3!AO182)</f>
        <v/>
      </c>
      <c r="V182" s="764" t="str">
        <f>IF(【多店舗用】記入シート3!AP182="","",【多店舗用】記入シート3!AP182)</f>
        <v/>
      </c>
      <c r="W182" s="764" t="str">
        <f>IF(【多店舗用】記入シート3!AQ182="","",【多店舗用】記入シート3!AQ182)</f>
        <v/>
      </c>
      <c r="X182" s="764" t="str">
        <f>IF(【多店舗用】記入シート3!AR182="","",【多店舗用】記入シート3!AR182)</f>
        <v/>
      </c>
      <c r="Y182" s="764" t="str">
        <f>IF(【多店舗用】記入シート3!AS182="","",【多店舗用】記入シート3!AS182)</f>
        <v/>
      </c>
      <c r="Z182" s="767" t="str">
        <f>IF(【多店舗用】記入シート3!AT182="","",【多店舗用】記入シート3!AT182)</f>
        <v/>
      </c>
      <c r="AA182" s="767" t="str">
        <f>IF(【多店舗用】記入シート3!AU182="","",【多店舗用】記入シート3!AU182)</f>
        <v/>
      </c>
      <c r="AB182" s="764" t="str">
        <f>IF(B182="","",T(SUBSTITUTE(SUBSTITUTE(【多店舗用】記入シート3!AV182,"　","")," ",""))&amp;"　"&amp;T(SUBSTITUTE(SUBSTITUTE(【多店舗用】記入シート3!AW182,"　","")," ","")))</f>
        <v/>
      </c>
      <c r="AC182" s="764" t="str">
        <f>IF(B182="","",ASC(SUBSTITUTE(SUBSTITUTE(SUBSTITUTE(SUBSTITUTE(【多店舗用】記入シート3!AX182,"　","")," ",""),"ヴ","ウﾞ"),"・",""))&amp;" "&amp;ASC(SUBSTITUTE(SUBSTITUTE(SUBSTITUTE(SUBSTITUTE(【多店舗用】記入シート3!AY182,"　","")," ",""),"ヴ","ウﾞ"),"・","")))</f>
        <v/>
      </c>
      <c r="AD182" s="764" t="str">
        <f>IF(【多店舗用】記入シート3!AZ182="","",【多店舗用】記入シート3!AZ182)</f>
        <v/>
      </c>
      <c r="AE182" s="764" t="str">
        <f>IF(【多店舗用】記入シート3!BA182="","",【多店舗用】記入シート3!BA182)</f>
        <v/>
      </c>
      <c r="AF182" s="764" t="str">
        <f>IF(B182="","",T(SUBSTITUTE(SUBSTITUTE(【多店舗用】記入シート3!BB182,"　","")," ",""))&amp;"　"&amp;T(SUBSTITUTE(SUBSTITUTE(【多店舗用】記入シート3!BC182,"　","")," ","")))</f>
        <v/>
      </c>
      <c r="AG182" s="764" t="str">
        <f>IF(B182="","",ASC(SUBSTITUTE(SUBSTITUTE(SUBSTITUTE(SUBSTITUTE(【多店舗用】記入シート3!BD182,"　","")," ",""),"ヴ","ウﾞ"),"・",""))&amp;" "&amp;ASC(SUBSTITUTE(SUBSTITUTE(SUBSTITUTE(SUBSTITUTE(【多店舗用】記入シート3!BE182,"　","")," ",""),"ヴ","ウﾞ"),"・","")))</f>
        <v/>
      </c>
      <c r="AH182" s="764" t="str">
        <f>IF(【多店舗用】記入シート3!BF182="","",【多店舗用】記入シート3!BF182)</f>
        <v/>
      </c>
      <c r="AI182" s="764" t="str">
        <f>IF(【多店舗用】記入シート3!BG182="","",【多店舗用】記入シート3!BG182)</f>
        <v/>
      </c>
      <c r="AJ182" s="764" t="str">
        <f>IF(【多店舗用】記入シート3!BH182="","",【多店舗用】記入シート3!BH182)</f>
        <v/>
      </c>
      <c r="AK182" s="764" t="str">
        <f>IF(【多店舗用】記入シート3!BI182="","",【多店舗用】記入シート3!BI182)</f>
        <v/>
      </c>
      <c r="AL182" s="764" t="str">
        <f>IF(【多店舗用】記入シート3!BJ182="","",【多店舗用】記入シート3!BJ182)</f>
        <v/>
      </c>
      <c r="AM182" s="768" t="str">
        <f>IF(【多店舗用】記入シート3!BK182="","",【多店舗用】記入シート3!BK182)</f>
        <v/>
      </c>
      <c r="AN182" s="768" t="str">
        <f>IF(【多店舗用】記入シート3!BL182="","",【多店舗用】記入シート3!BL182)</f>
        <v/>
      </c>
      <c r="AO182" s="764" t="str">
        <f>IF(【多店舗用】記入シート3!BM182="","",【多店舗用】記入シート3!BM182)</f>
        <v/>
      </c>
      <c r="AP182" s="768" t="str">
        <f>IF(【多店舗用】記入シート3!BN182="","",【多店舗用】記入シート3!BN182)</f>
        <v/>
      </c>
      <c r="AQ182" s="764" t="str">
        <f>IF(【多店舗用】記入シート3!BO182="","",【多店舗用】記入シート3!BO182)</f>
        <v/>
      </c>
      <c r="AR182" s="764" t="str">
        <f>IF(【多店舗用】記入シート3!BP182="","",【多店舗用】記入シート3!BP182)</f>
        <v/>
      </c>
    </row>
    <row r="183" spans="1:44" ht="15" customHeight="1">
      <c r="A183" s="764">
        <v>175</v>
      </c>
      <c r="B183" s="764" t="str">
        <f>IF(【多店舗用】記入シート3!B183="","",DBCS(【多店舗用】記入シート3!B183))</f>
        <v/>
      </c>
      <c r="C183" s="764" t="str">
        <f>IF(【多店舗用】記入シート3!C183="","",DBCS(【多店舗用】記入シート3!C183))</f>
        <v/>
      </c>
      <c r="D183" s="764" t="str">
        <f>IF(【多店舗用】記入シート3!D183="","",ASC(【多店舗用】記入シート3!D183))</f>
        <v/>
      </c>
      <c r="E183" s="765" t="str">
        <f>IF(【多店舗用】記入シート3!E183="","",【多店舗用】記入シート3!E183)</f>
        <v/>
      </c>
      <c r="F183" s="764" t="str">
        <f>IF(【多店舗用】記入シート3!F183="","",【多店舗用】記入シート3!F183)</f>
        <v/>
      </c>
      <c r="G183" s="765" t="str">
        <f>IF(【多店舗用】記入シート3!G183="","",【多店舗用】記入シート3!G183)</f>
        <v/>
      </c>
      <c r="H183" s="764" t="str">
        <f>IF(【多店舗用】記入シート3!H183="","",SUBSTITUTE(SUBSTITUTE(SUBSTITUTE(SUBSTITUTE(SUBSTITUTE(ASC(【多店舗用】記入シート3!H183),"～","-"),"－","-"),"―","-"),"　","")," ",""))</f>
        <v/>
      </c>
      <c r="I183" s="764" t="str">
        <f>IF(B183="","",MID(T(【多店舗用】記入シート3!I183),4,LEN(T(【多店舗用】記入シート3!I183))-3)&amp;"　"&amp;SUBSTITUTE(SUBSTITUTE(SUBSTITUTE(SUBSTITUTE(T(【多店舗用】記入シート3!J183),"　","")," ",""),"―","ー"),"－","‐")&amp;"　"&amp;SUBSTITUTE(SUBSTITUTE(SUBSTITUTE(SUBSTITUTE(T(【多店舗用】記入シート3!K183),"　","")," ",""),"―","ー"),"－","‐")&amp;"　"&amp;SUBSTITUTE(SUBSTITUTE(SUBSTITUTE(SUBSTITUTE(T(【多店舗用】記入シート3!L183),"　","")," ",""),"―","ー"),"－","‐")&amp;IF(【多店舗用】記入シート3!M183="","","　"&amp;SUBSTITUTE(SUBSTITUTE(SUBSTITUTE(SUBSTITUTE(T(【多店舗用】記入シート3!M183),"　","")," ",""),"―","ー"),"－","‐")))</f>
        <v/>
      </c>
      <c r="J183" s="764" t="str">
        <f>IF(B183="","",ASC(【多店舗用】記入シート3!N183)&amp;" "&amp;ASC(SUBSTITUTE(SUBSTITUTE(SUBSTITUTE(SUBSTITUTE(SUBSTITUTE(【多店舗用】記入シート3!O183,"　","")," ",""),"ヴ","ウﾞ"),"・",""),"－","‐"))&amp;" "&amp;ASC(SUBSTITUTE(SUBSTITUTE(SUBSTITUTE(SUBSTITUTE(SUBSTITUTE(【多店舗用】記入シート3!P183,"　","")," ",""),"ヴ","ウﾞ"),"・",""),"－","‐"))&amp;IF(【多店舗用】記入シート3!Q183="",""," "&amp;ASC(SUBSTITUTE(SUBSTITUTE(SUBSTITUTE(SUBSTITUTE(SUBSTITUTE(【多店舗用】記入シート3!Q183,"　","")," ",""),"ヴ","ウﾞ"),"・",""),"－","‐"))))</f>
        <v/>
      </c>
      <c r="K183" s="764" t="str">
        <f>IF(【多店舗用】記入シート3!R183="","",【多店舗用】記入シート3!R183)</f>
        <v/>
      </c>
      <c r="L183" s="764" t="str">
        <f>IF(【多店舗用】記入シート3!S183="","",SUBSTITUTE(SUBSTITUTE(SUBSTITUTE(SUBSTITUTE(SUBSTITUTE(ASC(【多店舗用】記入シート3!S183),"～","-"),"－","-"),"―","-"),"　","")," ",""))</f>
        <v/>
      </c>
      <c r="M183" s="764" t="str">
        <f>IF(【多店舗用】記入シート3!T183="","",ASC(【多店舗用】記入シート3!T183))</f>
        <v/>
      </c>
      <c r="N183" s="764" t="str">
        <f>IF(B183="","",RIGHT("00"&amp;【多店舗用】記入シート3!U183,2)&amp;【多店舗用】記入シート3!V183&amp;RIGHT("00"&amp;【多店舗用】記入シート3!W183,2)&amp;【多店舗用】記入シート3!X183&amp;RIGHT("00"&amp;【多店舗用】記入シート3!Y183,2)&amp;【多店舗用】記入シート3!Z183&amp;RIGHT("00"&amp;【多店舗用】記入シート3!AA183,2))</f>
        <v/>
      </c>
      <c r="O183" s="764" t="str">
        <f>IF(B183="","",IF(【多店舗用】記入シート3!AB183="●",【多店舗用】記入シート3!AB$8,"")&amp;IF(【多店舗用】記入シート3!AC183="●",【多店舗用】記入シート3!AC$8,"")&amp;IF(【多店舗用】記入シート3!AD183="●",【多店舗用】記入シート3!AD$8,"")&amp;IF(【多店舗用】記入シート3!AE183="●",【多店舗用】記入シート3!AE$8,"")&amp;IF(【多店舗用】記入シート3!AF183="●",【多店舗用】記入シート3!AF$8,"")&amp;IF(【多店舗用】記入シート3!AG183="●",【多店舗用】記入シート3!AG$8,"")&amp;IF(【多店舗用】記入シート3!AH183="●",【多店舗用】記入シート3!AH$8,"")&amp;IF(【多店舗用】記入シート3!AI183="●",【多店舗用】記入シート3!AI$8,""))</f>
        <v/>
      </c>
      <c r="P183" s="764" t="str">
        <f>IF(【多店舗用】記入シート3!AJ183="","",【多店舗用】記入シート3!AJ183)</f>
        <v/>
      </c>
      <c r="Q183" s="764" t="str">
        <f>IF(【多店舗用】記入シート3!AK183="","",【多店舗用】記入シート3!AK183)</f>
        <v/>
      </c>
      <c r="R183" s="766" t="str">
        <f>IF(【多店舗用】記入シート3!AL183="","",【多店舗用】記入シート3!AL183)</f>
        <v/>
      </c>
      <c r="S183" s="766" t="str">
        <f>IF(【多店舗用】記入シート3!AM183="","",【多店舗用】記入シート3!AM183)</f>
        <v/>
      </c>
      <c r="T183" s="766" t="str">
        <f>IF(【多店舗用】記入シート3!AN183="","",【多店舗用】記入シート3!AN183)</f>
        <v/>
      </c>
      <c r="U183" s="766" t="str">
        <f>IF(【多店舗用】記入シート3!AO183="","",【多店舗用】記入シート3!AO183)</f>
        <v/>
      </c>
      <c r="V183" s="764" t="str">
        <f>IF(【多店舗用】記入シート3!AP183="","",【多店舗用】記入シート3!AP183)</f>
        <v/>
      </c>
      <c r="W183" s="764" t="str">
        <f>IF(【多店舗用】記入シート3!AQ183="","",【多店舗用】記入シート3!AQ183)</f>
        <v/>
      </c>
      <c r="X183" s="764" t="str">
        <f>IF(【多店舗用】記入シート3!AR183="","",【多店舗用】記入シート3!AR183)</f>
        <v/>
      </c>
      <c r="Y183" s="764" t="str">
        <f>IF(【多店舗用】記入シート3!AS183="","",【多店舗用】記入シート3!AS183)</f>
        <v/>
      </c>
      <c r="Z183" s="767" t="str">
        <f>IF(【多店舗用】記入シート3!AT183="","",【多店舗用】記入シート3!AT183)</f>
        <v/>
      </c>
      <c r="AA183" s="767" t="str">
        <f>IF(【多店舗用】記入シート3!AU183="","",【多店舗用】記入シート3!AU183)</f>
        <v/>
      </c>
      <c r="AB183" s="764" t="str">
        <f>IF(B183="","",T(SUBSTITUTE(SUBSTITUTE(【多店舗用】記入シート3!AV183,"　","")," ",""))&amp;"　"&amp;T(SUBSTITUTE(SUBSTITUTE(【多店舗用】記入シート3!AW183,"　","")," ","")))</f>
        <v/>
      </c>
      <c r="AC183" s="764" t="str">
        <f>IF(B183="","",ASC(SUBSTITUTE(SUBSTITUTE(SUBSTITUTE(SUBSTITUTE(【多店舗用】記入シート3!AX183,"　","")," ",""),"ヴ","ウﾞ"),"・",""))&amp;" "&amp;ASC(SUBSTITUTE(SUBSTITUTE(SUBSTITUTE(SUBSTITUTE(【多店舗用】記入シート3!AY183,"　","")," ",""),"ヴ","ウﾞ"),"・","")))</f>
        <v/>
      </c>
      <c r="AD183" s="764" t="str">
        <f>IF(【多店舗用】記入シート3!AZ183="","",【多店舗用】記入シート3!AZ183)</f>
        <v/>
      </c>
      <c r="AE183" s="764" t="str">
        <f>IF(【多店舗用】記入シート3!BA183="","",【多店舗用】記入シート3!BA183)</f>
        <v/>
      </c>
      <c r="AF183" s="764" t="str">
        <f>IF(B183="","",T(SUBSTITUTE(SUBSTITUTE(【多店舗用】記入シート3!BB183,"　","")," ",""))&amp;"　"&amp;T(SUBSTITUTE(SUBSTITUTE(【多店舗用】記入シート3!BC183,"　","")," ","")))</f>
        <v/>
      </c>
      <c r="AG183" s="764" t="str">
        <f>IF(B183="","",ASC(SUBSTITUTE(SUBSTITUTE(SUBSTITUTE(SUBSTITUTE(【多店舗用】記入シート3!BD183,"　","")," ",""),"ヴ","ウﾞ"),"・",""))&amp;" "&amp;ASC(SUBSTITUTE(SUBSTITUTE(SUBSTITUTE(SUBSTITUTE(【多店舗用】記入シート3!BE183,"　","")," ",""),"ヴ","ウﾞ"),"・","")))</f>
        <v/>
      </c>
      <c r="AH183" s="764" t="str">
        <f>IF(【多店舗用】記入シート3!BF183="","",【多店舗用】記入シート3!BF183)</f>
        <v/>
      </c>
      <c r="AI183" s="764" t="str">
        <f>IF(【多店舗用】記入シート3!BG183="","",【多店舗用】記入シート3!BG183)</f>
        <v/>
      </c>
      <c r="AJ183" s="764" t="str">
        <f>IF(【多店舗用】記入シート3!BH183="","",【多店舗用】記入シート3!BH183)</f>
        <v/>
      </c>
      <c r="AK183" s="764" t="str">
        <f>IF(【多店舗用】記入シート3!BI183="","",【多店舗用】記入シート3!BI183)</f>
        <v/>
      </c>
      <c r="AL183" s="764" t="str">
        <f>IF(【多店舗用】記入シート3!BJ183="","",【多店舗用】記入シート3!BJ183)</f>
        <v/>
      </c>
      <c r="AM183" s="768" t="str">
        <f>IF(【多店舗用】記入シート3!BK183="","",【多店舗用】記入シート3!BK183)</f>
        <v/>
      </c>
      <c r="AN183" s="768" t="str">
        <f>IF(【多店舗用】記入シート3!BL183="","",【多店舗用】記入シート3!BL183)</f>
        <v/>
      </c>
      <c r="AO183" s="764" t="str">
        <f>IF(【多店舗用】記入シート3!BM183="","",【多店舗用】記入シート3!BM183)</f>
        <v/>
      </c>
      <c r="AP183" s="768" t="str">
        <f>IF(【多店舗用】記入シート3!BN183="","",【多店舗用】記入シート3!BN183)</f>
        <v/>
      </c>
      <c r="AQ183" s="764" t="str">
        <f>IF(【多店舗用】記入シート3!BO183="","",【多店舗用】記入シート3!BO183)</f>
        <v/>
      </c>
      <c r="AR183" s="764" t="str">
        <f>IF(【多店舗用】記入シート3!BP183="","",【多店舗用】記入シート3!BP183)</f>
        <v/>
      </c>
    </row>
    <row r="184" spans="1:44" ht="15" customHeight="1">
      <c r="A184" s="764">
        <v>176</v>
      </c>
      <c r="B184" s="764" t="str">
        <f>IF(【多店舗用】記入シート3!B184="","",DBCS(【多店舗用】記入シート3!B184))</f>
        <v/>
      </c>
      <c r="C184" s="764" t="str">
        <f>IF(【多店舗用】記入シート3!C184="","",DBCS(【多店舗用】記入シート3!C184))</f>
        <v/>
      </c>
      <c r="D184" s="764" t="str">
        <f>IF(【多店舗用】記入シート3!D184="","",ASC(【多店舗用】記入シート3!D184))</f>
        <v/>
      </c>
      <c r="E184" s="765" t="str">
        <f>IF(【多店舗用】記入シート3!E184="","",【多店舗用】記入シート3!E184)</f>
        <v/>
      </c>
      <c r="F184" s="764" t="str">
        <f>IF(【多店舗用】記入シート3!F184="","",【多店舗用】記入シート3!F184)</f>
        <v/>
      </c>
      <c r="G184" s="765" t="str">
        <f>IF(【多店舗用】記入シート3!G184="","",【多店舗用】記入シート3!G184)</f>
        <v/>
      </c>
      <c r="H184" s="764" t="str">
        <f>IF(【多店舗用】記入シート3!H184="","",SUBSTITUTE(SUBSTITUTE(SUBSTITUTE(SUBSTITUTE(SUBSTITUTE(ASC(【多店舗用】記入シート3!H184),"～","-"),"－","-"),"―","-"),"　","")," ",""))</f>
        <v/>
      </c>
      <c r="I184" s="764" t="str">
        <f>IF(B184="","",MID(T(【多店舗用】記入シート3!I184),4,LEN(T(【多店舗用】記入シート3!I184))-3)&amp;"　"&amp;SUBSTITUTE(SUBSTITUTE(SUBSTITUTE(SUBSTITUTE(T(【多店舗用】記入シート3!J184),"　","")," ",""),"―","ー"),"－","‐")&amp;"　"&amp;SUBSTITUTE(SUBSTITUTE(SUBSTITUTE(SUBSTITUTE(T(【多店舗用】記入シート3!K184),"　","")," ",""),"―","ー"),"－","‐")&amp;"　"&amp;SUBSTITUTE(SUBSTITUTE(SUBSTITUTE(SUBSTITUTE(T(【多店舗用】記入シート3!L184),"　","")," ",""),"―","ー"),"－","‐")&amp;IF(【多店舗用】記入シート3!M184="","","　"&amp;SUBSTITUTE(SUBSTITUTE(SUBSTITUTE(SUBSTITUTE(T(【多店舗用】記入シート3!M184),"　","")," ",""),"―","ー"),"－","‐")))</f>
        <v/>
      </c>
      <c r="J184" s="764" t="str">
        <f>IF(B184="","",ASC(【多店舗用】記入シート3!N184)&amp;" "&amp;ASC(SUBSTITUTE(SUBSTITUTE(SUBSTITUTE(SUBSTITUTE(SUBSTITUTE(【多店舗用】記入シート3!O184,"　","")," ",""),"ヴ","ウﾞ"),"・",""),"－","‐"))&amp;" "&amp;ASC(SUBSTITUTE(SUBSTITUTE(SUBSTITUTE(SUBSTITUTE(SUBSTITUTE(【多店舗用】記入シート3!P184,"　","")," ",""),"ヴ","ウﾞ"),"・",""),"－","‐"))&amp;IF(【多店舗用】記入シート3!Q184="",""," "&amp;ASC(SUBSTITUTE(SUBSTITUTE(SUBSTITUTE(SUBSTITUTE(SUBSTITUTE(【多店舗用】記入シート3!Q184,"　","")," ",""),"ヴ","ウﾞ"),"・",""),"－","‐"))))</f>
        <v/>
      </c>
      <c r="K184" s="764" t="str">
        <f>IF(【多店舗用】記入シート3!R184="","",【多店舗用】記入シート3!R184)</f>
        <v/>
      </c>
      <c r="L184" s="764" t="str">
        <f>IF(【多店舗用】記入シート3!S184="","",SUBSTITUTE(SUBSTITUTE(SUBSTITUTE(SUBSTITUTE(SUBSTITUTE(ASC(【多店舗用】記入シート3!S184),"～","-"),"－","-"),"―","-"),"　","")," ",""))</f>
        <v/>
      </c>
      <c r="M184" s="764" t="str">
        <f>IF(【多店舗用】記入シート3!T184="","",ASC(【多店舗用】記入シート3!T184))</f>
        <v/>
      </c>
      <c r="N184" s="764" t="str">
        <f>IF(B184="","",RIGHT("00"&amp;【多店舗用】記入シート3!U184,2)&amp;【多店舗用】記入シート3!V184&amp;RIGHT("00"&amp;【多店舗用】記入シート3!W184,2)&amp;【多店舗用】記入シート3!X184&amp;RIGHT("00"&amp;【多店舗用】記入シート3!Y184,2)&amp;【多店舗用】記入シート3!Z184&amp;RIGHT("00"&amp;【多店舗用】記入シート3!AA184,2))</f>
        <v/>
      </c>
      <c r="O184" s="764" t="str">
        <f>IF(B184="","",IF(【多店舗用】記入シート3!AB184="●",【多店舗用】記入シート3!AB$8,"")&amp;IF(【多店舗用】記入シート3!AC184="●",【多店舗用】記入シート3!AC$8,"")&amp;IF(【多店舗用】記入シート3!AD184="●",【多店舗用】記入シート3!AD$8,"")&amp;IF(【多店舗用】記入シート3!AE184="●",【多店舗用】記入シート3!AE$8,"")&amp;IF(【多店舗用】記入シート3!AF184="●",【多店舗用】記入シート3!AF$8,"")&amp;IF(【多店舗用】記入シート3!AG184="●",【多店舗用】記入シート3!AG$8,"")&amp;IF(【多店舗用】記入シート3!AH184="●",【多店舗用】記入シート3!AH$8,"")&amp;IF(【多店舗用】記入シート3!AI184="●",【多店舗用】記入シート3!AI$8,""))</f>
        <v/>
      </c>
      <c r="P184" s="764" t="str">
        <f>IF(【多店舗用】記入シート3!AJ184="","",【多店舗用】記入シート3!AJ184)</f>
        <v/>
      </c>
      <c r="Q184" s="764" t="str">
        <f>IF(【多店舗用】記入シート3!AK184="","",【多店舗用】記入シート3!AK184)</f>
        <v/>
      </c>
      <c r="R184" s="766" t="str">
        <f>IF(【多店舗用】記入シート3!AL184="","",【多店舗用】記入シート3!AL184)</f>
        <v/>
      </c>
      <c r="S184" s="766" t="str">
        <f>IF(【多店舗用】記入シート3!AM184="","",【多店舗用】記入シート3!AM184)</f>
        <v/>
      </c>
      <c r="T184" s="766" t="str">
        <f>IF(【多店舗用】記入シート3!AN184="","",【多店舗用】記入シート3!AN184)</f>
        <v/>
      </c>
      <c r="U184" s="766" t="str">
        <f>IF(【多店舗用】記入シート3!AO184="","",【多店舗用】記入シート3!AO184)</f>
        <v/>
      </c>
      <c r="V184" s="764" t="str">
        <f>IF(【多店舗用】記入シート3!AP184="","",【多店舗用】記入シート3!AP184)</f>
        <v/>
      </c>
      <c r="W184" s="764" t="str">
        <f>IF(【多店舗用】記入シート3!AQ184="","",【多店舗用】記入シート3!AQ184)</f>
        <v/>
      </c>
      <c r="X184" s="764" t="str">
        <f>IF(【多店舗用】記入シート3!AR184="","",【多店舗用】記入シート3!AR184)</f>
        <v/>
      </c>
      <c r="Y184" s="764" t="str">
        <f>IF(【多店舗用】記入シート3!AS184="","",【多店舗用】記入シート3!AS184)</f>
        <v/>
      </c>
      <c r="Z184" s="767" t="str">
        <f>IF(【多店舗用】記入シート3!AT184="","",【多店舗用】記入シート3!AT184)</f>
        <v/>
      </c>
      <c r="AA184" s="767" t="str">
        <f>IF(【多店舗用】記入シート3!AU184="","",【多店舗用】記入シート3!AU184)</f>
        <v/>
      </c>
      <c r="AB184" s="764" t="str">
        <f>IF(B184="","",T(SUBSTITUTE(SUBSTITUTE(【多店舗用】記入シート3!AV184,"　","")," ",""))&amp;"　"&amp;T(SUBSTITUTE(SUBSTITUTE(【多店舗用】記入シート3!AW184,"　","")," ","")))</f>
        <v/>
      </c>
      <c r="AC184" s="764" t="str">
        <f>IF(B184="","",ASC(SUBSTITUTE(SUBSTITUTE(SUBSTITUTE(SUBSTITUTE(【多店舗用】記入シート3!AX184,"　","")," ",""),"ヴ","ウﾞ"),"・",""))&amp;" "&amp;ASC(SUBSTITUTE(SUBSTITUTE(SUBSTITUTE(SUBSTITUTE(【多店舗用】記入シート3!AY184,"　","")," ",""),"ヴ","ウﾞ"),"・","")))</f>
        <v/>
      </c>
      <c r="AD184" s="764" t="str">
        <f>IF(【多店舗用】記入シート3!AZ184="","",【多店舗用】記入シート3!AZ184)</f>
        <v/>
      </c>
      <c r="AE184" s="764" t="str">
        <f>IF(【多店舗用】記入シート3!BA184="","",【多店舗用】記入シート3!BA184)</f>
        <v/>
      </c>
      <c r="AF184" s="764" t="str">
        <f>IF(B184="","",T(SUBSTITUTE(SUBSTITUTE(【多店舗用】記入シート3!BB184,"　","")," ",""))&amp;"　"&amp;T(SUBSTITUTE(SUBSTITUTE(【多店舗用】記入シート3!BC184,"　","")," ","")))</f>
        <v/>
      </c>
      <c r="AG184" s="764" t="str">
        <f>IF(B184="","",ASC(SUBSTITUTE(SUBSTITUTE(SUBSTITUTE(SUBSTITUTE(【多店舗用】記入シート3!BD184,"　","")," ",""),"ヴ","ウﾞ"),"・",""))&amp;" "&amp;ASC(SUBSTITUTE(SUBSTITUTE(SUBSTITUTE(SUBSTITUTE(【多店舗用】記入シート3!BE184,"　","")," ",""),"ヴ","ウﾞ"),"・","")))</f>
        <v/>
      </c>
      <c r="AH184" s="764" t="str">
        <f>IF(【多店舗用】記入シート3!BF184="","",【多店舗用】記入シート3!BF184)</f>
        <v/>
      </c>
      <c r="AI184" s="764" t="str">
        <f>IF(【多店舗用】記入シート3!BG184="","",【多店舗用】記入シート3!BG184)</f>
        <v/>
      </c>
      <c r="AJ184" s="764" t="str">
        <f>IF(【多店舗用】記入シート3!BH184="","",【多店舗用】記入シート3!BH184)</f>
        <v/>
      </c>
      <c r="AK184" s="764" t="str">
        <f>IF(【多店舗用】記入シート3!BI184="","",【多店舗用】記入シート3!BI184)</f>
        <v/>
      </c>
      <c r="AL184" s="764" t="str">
        <f>IF(【多店舗用】記入シート3!BJ184="","",【多店舗用】記入シート3!BJ184)</f>
        <v/>
      </c>
      <c r="AM184" s="768" t="str">
        <f>IF(【多店舗用】記入シート3!BK184="","",【多店舗用】記入シート3!BK184)</f>
        <v/>
      </c>
      <c r="AN184" s="768" t="str">
        <f>IF(【多店舗用】記入シート3!BL184="","",【多店舗用】記入シート3!BL184)</f>
        <v/>
      </c>
      <c r="AO184" s="764" t="str">
        <f>IF(【多店舗用】記入シート3!BM184="","",【多店舗用】記入シート3!BM184)</f>
        <v/>
      </c>
      <c r="AP184" s="768" t="str">
        <f>IF(【多店舗用】記入シート3!BN184="","",【多店舗用】記入シート3!BN184)</f>
        <v/>
      </c>
      <c r="AQ184" s="764" t="str">
        <f>IF(【多店舗用】記入シート3!BO184="","",【多店舗用】記入シート3!BO184)</f>
        <v/>
      </c>
      <c r="AR184" s="764" t="str">
        <f>IF(【多店舗用】記入シート3!BP184="","",【多店舗用】記入シート3!BP184)</f>
        <v/>
      </c>
    </row>
    <row r="185" spans="1:44" ht="15" customHeight="1">
      <c r="A185" s="764">
        <v>177</v>
      </c>
      <c r="B185" s="764" t="str">
        <f>IF(【多店舗用】記入シート3!B185="","",DBCS(【多店舗用】記入シート3!B185))</f>
        <v/>
      </c>
      <c r="C185" s="764" t="str">
        <f>IF(【多店舗用】記入シート3!C185="","",DBCS(【多店舗用】記入シート3!C185))</f>
        <v/>
      </c>
      <c r="D185" s="764" t="str">
        <f>IF(【多店舗用】記入シート3!D185="","",ASC(【多店舗用】記入シート3!D185))</f>
        <v/>
      </c>
      <c r="E185" s="765" t="str">
        <f>IF(【多店舗用】記入シート3!E185="","",【多店舗用】記入シート3!E185)</f>
        <v/>
      </c>
      <c r="F185" s="764" t="str">
        <f>IF(【多店舗用】記入シート3!F185="","",【多店舗用】記入シート3!F185)</f>
        <v/>
      </c>
      <c r="G185" s="765" t="str">
        <f>IF(【多店舗用】記入シート3!G185="","",【多店舗用】記入シート3!G185)</f>
        <v/>
      </c>
      <c r="H185" s="764" t="str">
        <f>IF(【多店舗用】記入シート3!H185="","",SUBSTITUTE(SUBSTITUTE(SUBSTITUTE(SUBSTITUTE(SUBSTITUTE(ASC(【多店舗用】記入シート3!H185),"～","-"),"－","-"),"―","-"),"　","")," ",""))</f>
        <v/>
      </c>
      <c r="I185" s="764" t="str">
        <f>IF(B185="","",MID(T(【多店舗用】記入シート3!I185),4,LEN(T(【多店舗用】記入シート3!I185))-3)&amp;"　"&amp;SUBSTITUTE(SUBSTITUTE(SUBSTITUTE(SUBSTITUTE(T(【多店舗用】記入シート3!J185),"　","")," ",""),"―","ー"),"－","‐")&amp;"　"&amp;SUBSTITUTE(SUBSTITUTE(SUBSTITUTE(SUBSTITUTE(T(【多店舗用】記入シート3!K185),"　","")," ",""),"―","ー"),"－","‐")&amp;"　"&amp;SUBSTITUTE(SUBSTITUTE(SUBSTITUTE(SUBSTITUTE(T(【多店舗用】記入シート3!L185),"　","")," ",""),"―","ー"),"－","‐")&amp;IF(【多店舗用】記入シート3!M185="","","　"&amp;SUBSTITUTE(SUBSTITUTE(SUBSTITUTE(SUBSTITUTE(T(【多店舗用】記入シート3!M185),"　","")," ",""),"―","ー"),"－","‐")))</f>
        <v/>
      </c>
      <c r="J185" s="764" t="str">
        <f>IF(B185="","",ASC(【多店舗用】記入シート3!N185)&amp;" "&amp;ASC(SUBSTITUTE(SUBSTITUTE(SUBSTITUTE(SUBSTITUTE(SUBSTITUTE(【多店舗用】記入シート3!O185,"　","")," ",""),"ヴ","ウﾞ"),"・",""),"－","‐"))&amp;" "&amp;ASC(SUBSTITUTE(SUBSTITUTE(SUBSTITUTE(SUBSTITUTE(SUBSTITUTE(【多店舗用】記入シート3!P185,"　","")," ",""),"ヴ","ウﾞ"),"・",""),"－","‐"))&amp;IF(【多店舗用】記入シート3!Q185="",""," "&amp;ASC(SUBSTITUTE(SUBSTITUTE(SUBSTITUTE(SUBSTITUTE(SUBSTITUTE(【多店舗用】記入シート3!Q185,"　","")," ",""),"ヴ","ウﾞ"),"・",""),"－","‐"))))</f>
        <v/>
      </c>
      <c r="K185" s="764" t="str">
        <f>IF(【多店舗用】記入シート3!R185="","",【多店舗用】記入シート3!R185)</f>
        <v/>
      </c>
      <c r="L185" s="764" t="str">
        <f>IF(【多店舗用】記入シート3!S185="","",SUBSTITUTE(SUBSTITUTE(SUBSTITUTE(SUBSTITUTE(SUBSTITUTE(ASC(【多店舗用】記入シート3!S185),"～","-"),"－","-"),"―","-"),"　","")," ",""))</f>
        <v/>
      </c>
      <c r="M185" s="764" t="str">
        <f>IF(【多店舗用】記入シート3!T185="","",ASC(【多店舗用】記入シート3!T185))</f>
        <v/>
      </c>
      <c r="N185" s="764" t="str">
        <f>IF(B185="","",RIGHT("00"&amp;【多店舗用】記入シート3!U185,2)&amp;【多店舗用】記入シート3!V185&amp;RIGHT("00"&amp;【多店舗用】記入シート3!W185,2)&amp;【多店舗用】記入シート3!X185&amp;RIGHT("00"&amp;【多店舗用】記入シート3!Y185,2)&amp;【多店舗用】記入シート3!Z185&amp;RIGHT("00"&amp;【多店舗用】記入シート3!AA185,2))</f>
        <v/>
      </c>
      <c r="O185" s="764" t="str">
        <f>IF(B185="","",IF(【多店舗用】記入シート3!AB185="●",【多店舗用】記入シート3!AB$8,"")&amp;IF(【多店舗用】記入シート3!AC185="●",【多店舗用】記入シート3!AC$8,"")&amp;IF(【多店舗用】記入シート3!AD185="●",【多店舗用】記入シート3!AD$8,"")&amp;IF(【多店舗用】記入シート3!AE185="●",【多店舗用】記入シート3!AE$8,"")&amp;IF(【多店舗用】記入シート3!AF185="●",【多店舗用】記入シート3!AF$8,"")&amp;IF(【多店舗用】記入シート3!AG185="●",【多店舗用】記入シート3!AG$8,"")&amp;IF(【多店舗用】記入シート3!AH185="●",【多店舗用】記入シート3!AH$8,"")&amp;IF(【多店舗用】記入シート3!AI185="●",【多店舗用】記入シート3!AI$8,""))</f>
        <v/>
      </c>
      <c r="P185" s="764" t="str">
        <f>IF(【多店舗用】記入シート3!AJ185="","",【多店舗用】記入シート3!AJ185)</f>
        <v/>
      </c>
      <c r="Q185" s="764" t="str">
        <f>IF(【多店舗用】記入シート3!AK185="","",【多店舗用】記入シート3!AK185)</f>
        <v/>
      </c>
      <c r="R185" s="766" t="str">
        <f>IF(【多店舗用】記入シート3!AL185="","",【多店舗用】記入シート3!AL185)</f>
        <v/>
      </c>
      <c r="S185" s="766" t="str">
        <f>IF(【多店舗用】記入シート3!AM185="","",【多店舗用】記入シート3!AM185)</f>
        <v/>
      </c>
      <c r="T185" s="766" t="str">
        <f>IF(【多店舗用】記入シート3!AN185="","",【多店舗用】記入シート3!AN185)</f>
        <v/>
      </c>
      <c r="U185" s="766" t="str">
        <f>IF(【多店舗用】記入シート3!AO185="","",【多店舗用】記入シート3!AO185)</f>
        <v/>
      </c>
      <c r="V185" s="764" t="str">
        <f>IF(【多店舗用】記入シート3!AP185="","",【多店舗用】記入シート3!AP185)</f>
        <v/>
      </c>
      <c r="W185" s="764" t="str">
        <f>IF(【多店舗用】記入シート3!AQ185="","",【多店舗用】記入シート3!AQ185)</f>
        <v/>
      </c>
      <c r="X185" s="764" t="str">
        <f>IF(【多店舗用】記入シート3!AR185="","",【多店舗用】記入シート3!AR185)</f>
        <v/>
      </c>
      <c r="Y185" s="764" t="str">
        <f>IF(【多店舗用】記入シート3!AS185="","",【多店舗用】記入シート3!AS185)</f>
        <v/>
      </c>
      <c r="Z185" s="767" t="str">
        <f>IF(【多店舗用】記入シート3!AT185="","",【多店舗用】記入シート3!AT185)</f>
        <v/>
      </c>
      <c r="AA185" s="767" t="str">
        <f>IF(【多店舗用】記入シート3!AU185="","",【多店舗用】記入シート3!AU185)</f>
        <v/>
      </c>
      <c r="AB185" s="764" t="str">
        <f>IF(B185="","",T(SUBSTITUTE(SUBSTITUTE(【多店舗用】記入シート3!AV185,"　","")," ",""))&amp;"　"&amp;T(SUBSTITUTE(SUBSTITUTE(【多店舗用】記入シート3!AW185,"　","")," ","")))</f>
        <v/>
      </c>
      <c r="AC185" s="764" t="str">
        <f>IF(B185="","",ASC(SUBSTITUTE(SUBSTITUTE(SUBSTITUTE(SUBSTITUTE(【多店舗用】記入シート3!AX185,"　","")," ",""),"ヴ","ウﾞ"),"・",""))&amp;" "&amp;ASC(SUBSTITUTE(SUBSTITUTE(SUBSTITUTE(SUBSTITUTE(【多店舗用】記入シート3!AY185,"　","")," ",""),"ヴ","ウﾞ"),"・","")))</f>
        <v/>
      </c>
      <c r="AD185" s="764" t="str">
        <f>IF(【多店舗用】記入シート3!AZ185="","",【多店舗用】記入シート3!AZ185)</f>
        <v/>
      </c>
      <c r="AE185" s="764" t="str">
        <f>IF(【多店舗用】記入シート3!BA185="","",【多店舗用】記入シート3!BA185)</f>
        <v/>
      </c>
      <c r="AF185" s="764" t="str">
        <f>IF(B185="","",T(SUBSTITUTE(SUBSTITUTE(【多店舗用】記入シート3!BB185,"　","")," ",""))&amp;"　"&amp;T(SUBSTITUTE(SUBSTITUTE(【多店舗用】記入シート3!BC185,"　","")," ","")))</f>
        <v/>
      </c>
      <c r="AG185" s="764" t="str">
        <f>IF(B185="","",ASC(SUBSTITUTE(SUBSTITUTE(SUBSTITUTE(SUBSTITUTE(【多店舗用】記入シート3!BD185,"　","")," ",""),"ヴ","ウﾞ"),"・",""))&amp;" "&amp;ASC(SUBSTITUTE(SUBSTITUTE(SUBSTITUTE(SUBSTITUTE(【多店舗用】記入シート3!BE185,"　","")," ",""),"ヴ","ウﾞ"),"・","")))</f>
        <v/>
      </c>
      <c r="AH185" s="764" t="str">
        <f>IF(【多店舗用】記入シート3!BF185="","",【多店舗用】記入シート3!BF185)</f>
        <v/>
      </c>
      <c r="AI185" s="764" t="str">
        <f>IF(【多店舗用】記入シート3!BG185="","",【多店舗用】記入シート3!BG185)</f>
        <v/>
      </c>
      <c r="AJ185" s="764" t="str">
        <f>IF(【多店舗用】記入シート3!BH185="","",【多店舗用】記入シート3!BH185)</f>
        <v/>
      </c>
      <c r="AK185" s="764" t="str">
        <f>IF(【多店舗用】記入シート3!BI185="","",【多店舗用】記入シート3!BI185)</f>
        <v/>
      </c>
      <c r="AL185" s="764" t="str">
        <f>IF(【多店舗用】記入シート3!BJ185="","",【多店舗用】記入シート3!BJ185)</f>
        <v/>
      </c>
      <c r="AM185" s="768" t="str">
        <f>IF(【多店舗用】記入シート3!BK185="","",【多店舗用】記入シート3!BK185)</f>
        <v/>
      </c>
      <c r="AN185" s="768" t="str">
        <f>IF(【多店舗用】記入シート3!BL185="","",【多店舗用】記入シート3!BL185)</f>
        <v/>
      </c>
      <c r="AO185" s="764" t="str">
        <f>IF(【多店舗用】記入シート3!BM185="","",【多店舗用】記入シート3!BM185)</f>
        <v/>
      </c>
      <c r="AP185" s="768" t="str">
        <f>IF(【多店舗用】記入シート3!BN185="","",【多店舗用】記入シート3!BN185)</f>
        <v/>
      </c>
      <c r="AQ185" s="764" t="str">
        <f>IF(【多店舗用】記入シート3!BO185="","",【多店舗用】記入シート3!BO185)</f>
        <v/>
      </c>
      <c r="AR185" s="764" t="str">
        <f>IF(【多店舗用】記入シート3!BP185="","",【多店舗用】記入シート3!BP185)</f>
        <v/>
      </c>
    </row>
    <row r="186" spans="1:44" ht="15" customHeight="1">
      <c r="A186" s="764">
        <v>178</v>
      </c>
      <c r="B186" s="764" t="str">
        <f>IF(【多店舗用】記入シート3!B186="","",DBCS(【多店舗用】記入シート3!B186))</f>
        <v/>
      </c>
      <c r="C186" s="764" t="str">
        <f>IF(【多店舗用】記入シート3!C186="","",DBCS(【多店舗用】記入シート3!C186))</f>
        <v/>
      </c>
      <c r="D186" s="764" t="str">
        <f>IF(【多店舗用】記入シート3!D186="","",ASC(【多店舗用】記入シート3!D186))</f>
        <v/>
      </c>
      <c r="E186" s="765" t="str">
        <f>IF(【多店舗用】記入シート3!E186="","",【多店舗用】記入シート3!E186)</f>
        <v/>
      </c>
      <c r="F186" s="764" t="str">
        <f>IF(【多店舗用】記入シート3!F186="","",【多店舗用】記入シート3!F186)</f>
        <v/>
      </c>
      <c r="G186" s="765" t="str">
        <f>IF(【多店舗用】記入シート3!G186="","",【多店舗用】記入シート3!G186)</f>
        <v/>
      </c>
      <c r="H186" s="764" t="str">
        <f>IF(【多店舗用】記入シート3!H186="","",SUBSTITUTE(SUBSTITUTE(SUBSTITUTE(SUBSTITUTE(SUBSTITUTE(ASC(【多店舗用】記入シート3!H186),"～","-"),"－","-"),"―","-"),"　","")," ",""))</f>
        <v/>
      </c>
      <c r="I186" s="764" t="str">
        <f>IF(B186="","",MID(T(【多店舗用】記入シート3!I186),4,LEN(T(【多店舗用】記入シート3!I186))-3)&amp;"　"&amp;SUBSTITUTE(SUBSTITUTE(SUBSTITUTE(SUBSTITUTE(T(【多店舗用】記入シート3!J186),"　","")," ",""),"―","ー"),"－","‐")&amp;"　"&amp;SUBSTITUTE(SUBSTITUTE(SUBSTITUTE(SUBSTITUTE(T(【多店舗用】記入シート3!K186),"　","")," ",""),"―","ー"),"－","‐")&amp;"　"&amp;SUBSTITUTE(SUBSTITUTE(SUBSTITUTE(SUBSTITUTE(T(【多店舗用】記入シート3!L186),"　","")," ",""),"―","ー"),"－","‐")&amp;IF(【多店舗用】記入シート3!M186="","","　"&amp;SUBSTITUTE(SUBSTITUTE(SUBSTITUTE(SUBSTITUTE(T(【多店舗用】記入シート3!M186),"　","")," ",""),"―","ー"),"－","‐")))</f>
        <v/>
      </c>
      <c r="J186" s="764" t="str">
        <f>IF(B186="","",ASC(【多店舗用】記入シート3!N186)&amp;" "&amp;ASC(SUBSTITUTE(SUBSTITUTE(SUBSTITUTE(SUBSTITUTE(SUBSTITUTE(【多店舗用】記入シート3!O186,"　","")," ",""),"ヴ","ウﾞ"),"・",""),"－","‐"))&amp;" "&amp;ASC(SUBSTITUTE(SUBSTITUTE(SUBSTITUTE(SUBSTITUTE(SUBSTITUTE(【多店舗用】記入シート3!P186,"　","")," ",""),"ヴ","ウﾞ"),"・",""),"－","‐"))&amp;IF(【多店舗用】記入シート3!Q186="",""," "&amp;ASC(SUBSTITUTE(SUBSTITUTE(SUBSTITUTE(SUBSTITUTE(SUBSTITUTE(【多店舗用】記入シート3!Q186,"　","")," ",""),"ヴ","ウﾞ"),"・",""),"－","‐"))))</f>
        <v/>
      </c>
      <c r="K186" s="764" t="str">
        <f>IF(【多店舗用】記入シート3!R186="","",【多店舗用】記入シート3!R186)</f>
        <v/>
      </c>
      <c r="L186" s="764" t="str">
        <f>IF(【多店舗用】記入シート3!S186="","",SUBSTITUTE(SUBSTITUTE(SUBSTITUTE(SUBSTITUTE(SUBSTITUTE(ASC(【多店舗用】記入シート3!S186),"～","-"),"－","-"),"―","-"),"　","")," ",""))</f>
        <v/>
      </c>
      <c r="M186" s="764" t="str">
        <f>IF(【多店舗用】記入シート3!T186="","",ASC(【多店舗用】記入シート3!T186))</f>
        <v/>
      </c>
      <c r="N186" s="764" t="str">
        <f>IF(B186="","",RIGHT("00"&amp;【多店舗用】記入シート3!U186,2)&amp;【多店舗用】記入シート3!V186&amp;RIGHT("00"&amp;【多店舗用】記入シート3!W186,2)&amp;【多店舗用】記入シート3!X186&amp;RIGHT("00"&amp;【多店舗用】記入シート3!Y186,2)&amp;【多店舗用】記入シート3!Z186&amp;RIGHT("00"&amp;【多店舗用】記入シート3!AA186,2))</f>
        <v/>
      </c>
      <c r="O186" s="764" t="str">
        <f>IF(B186="","",IF(【多店舗用】記入シート3!AB186="●",【多店舗用】記入シート3!AB$8,"")&amp;IF(【多店舗用】記入シート3!AC186="●",【多店舗用】記入シート3!AC$8,"")&amp;IF(【多店舗用】記入シート3!AD186="●",【多店舗用】記入シート3!AD$8,"")&amp;IF(【多店舗用】記入シート3!AE186="●",【多店舗用】記入シート3!AE$8,"")&amp;IF(【多店舗用】記入シート3!AF186="●",【多店舗用】記入シート3!AF$8,"")&amp;IF(【多店舗用】記入シート3!AG186="●",【多店舗用】記入シート3!AG$8,"")&amp;IF(【多店舗用】記入シート3!AH186="●",【多店舗用】記入シート3!AH$8,"")&amp;IF(【多店舗用】記入シート3!AI186="●",【多店舗用】記入シート3!AI$8,""))</f>
        <v/>
      </c>
      <c r="P186" s="764" t="str">
        <f>IF(【多店舗用】記入シート3!AJ186="","",【多店舗用】記入シート3!AJ186)</f>
        <v/>
      </c>
      <c r="Q186" s="764" t="str">
        <f>IF(【多店舗用】記入シート3!AK186="","",【多店舗用】記入シート3!AK186)</f>
        <v/>
      </c>
      <c r="R186" s="766" t="str">
        <f>IF(【多店舗用】記入シート3!AL186="","",【多店舗用】記入シート3!AL186)</f>
        <v/>
      </c>
      <c r="S186" s="766" t="str">
        <f>IF(【多店舗用】記入シート3!AM186="","",【多店舗用】記入シート3!AM186)</f>
        <v/>
      </c>
      <c r="T186" s="766" t="str">
        <f>IF(【多店舗用】記入シート3!AN186="","",【多店舗用】記入シート3!AN186)</f>
        <v/>
      </c>
      <c r="U186" s="766" t="str">
        <f>IF(【多店舗用】記入シート3!AO186="","",【多店舗用】記入シート3!AO186)</f>
        <v/>
      </c>
      <c r="V186" s="764" t="str">
        <f>IF(【多店舗用】記入シート3!AP186="","",【多店舗用】記入シート3!AP186)</f>
        <v/>
      </c>
      <c r="W186" s="764" t="str">
        <f>IF(【多店舗用】記入シート3!AQ186="","",【多店舗用】記入シート3!AQ186)</f>
        <v/>
      </c>
      <c r="X186" s="764" t="str">
        <f>IF(【多店舗用】記入シート3!AR186="","",【多店舗用】記入シート3!AR186)</f>
        <v/>
      </c>
      <c r="Y186" s="764" t="str">
        <f>IF(【多店舗用】記入シート3!AS186="","",【多店舗用】記入シート3!AS186)</f>
        <v/>
      </c>
      <c r="Z186" s="767" t="str">
        <f>IF(【多店舗用】記入シート3!AT186="","",【多店舗用】記入シート3!AT186)</f>
        <v/>
      </c>
      <c r="AA186" s="767" t="str">
        <f>IF(【多店舗用】記入シート3!AU186="","",【多店舗用】記入シート3!AU186)</f>
        <v/>
      </c>
      <c r="AB186" s="764" t="str">
        <f>IF(B186="","",T(SUBSTITUTE(SUBSTITUTE(【多店舗用】記入シート3!AV186,"　","")," ",""))&amp;"　"&amp;T(SUBSTITUTE(SUBSTITUTE(【多店舗用】記入シート3!AW186,"　","")," ","")))</f>
        <v/>
      </c>
      <c r="AC186" s="764" t="str">
        <f>IF(B186="","",ASC(SUBSTITUTE(SUBSTITUTE(SUBSTITUTE(SUBSTITUTE(【多店舗用】記入シート3!AX186,"　","")," ",""),"ヴ","ウﾞ"),"・",""))&amp;" "&amp;ASC(SUBSTITUTE(SUBSTITUTE(SUBSTITUTE(SUBSTITUTE(【多店舗用】記入シート3!AY186,"　","")," ",""),"ヴ","ウﾞ"),"・","")))</f>
        <v/>
      </c>
      <c r="AD186" s="764" t="str">
        <f>IF(【多店舗用】記入シート3!AZ186="","",【多店舗用】記入シート3!AZ186)</f>
        <v/>
      </c>
      <c r="AE186" s="764" t="str">
        <f>IF(【多店舗用】記入シート3!BA186="","",【多店舗用】記入シート3!BA186)</f>
        <v/>
      </c>
      <c r="AF186" s="764" t="str">
        <f>IF(B186="","",T(SUBSTITUTE(SUBSTITUTE(【多店舗用】記入シート3!BB186,"　","")," ",""))&amp;"　"&amp;T(SUBSTITUTE(SUBSTITUTE(【多店舗用】記入シート3!BC186,"　","")," ","")))</f>
        <v/>
      </c>
      <c r="AG186" s="764" t="str">
        <f>IF(B186="","",ASC(SUBSTITUTE(SUBSTITUTE(SUBSTITUTE(SUBSTITUTE(【多店舗用】記入シート3!BD186,"　","")," ",""),"ヴ","ウﾞ"),"・",""))&amp;" "&amp;ASC(SUBSTITUTE(SUBSTITUTE(SUBSTITUTE(SUBSTITUTE(【多店舗用】記入シート3!BE186,"　","")," ",""),"ヴ","ウﾞ"),"・","")))</f>
        <v/>
      </c>
      <c r="AH186" s="764" t="str">
        <f>IF(【多店舗用】記入シート3!BF186="","",【多店舗用】記入シート3!BF186)</f>
        <v/>
      </c>
      <c r="AI186" s="764" t="str">
        <f>IF(【多店舗用】記入シート3!BG186="","",【多店舗用】記入シート3!BG186)</f>
        <v/>
      </c>
      <c r="AJ186" s="764" t="str">
        <f>IF(【多店舗用】記入シート3!BH186="","",【多店舗用】記入シート3!BH186)</f>
        <v/>
      </c>
      <c r="AK186" s="764" t="str">
        <f>IF(【多店舗用】記入シート3!BI186="","",【多店舗用】記入シート3!BI186)</f>
        <v/>
      </c>
      <c r="AL186" s="764" t="str">
        <f>IF(【多店舗用】記入シート3!BJ186="","",【多店舗用】記入シート3!BJ186)</f>
        <v/>
      </c>
      <c r="AM186" s="768" t="str">
        <f>IF(【多店舗用】記入シート3!BK186="","",【多店舗用】記入シート3!BK186)</f>
        <v/>
      </c>
      <c r="AN186" s="768" t="str">
        <f>IF(【多店舗用】記入シート3!BL186="","",【多店舗用】記入シート3!BL186)</f>
        <v/>
      </c>
      <c r="AO186" s="764" t="str">
        <f>IF(【多店舗用】記入シート3!BM186="","",【多店舗用】記入シート3!BM186)</f>
        <v/>
      </c>
      <c r="AP186" s="768" t="str">
        <f>IF(【多店舗用】記入シート3!BN186="","",【多店舗用】記入シート3!BN186)</f>
        <v/>
      </c>
      <c r="AQ186" s="764" t="str">
        <f>IF(【多店舗用】記入シート3!BO186="","",【多店舗用】記入シート3!BO186)</f>
        <v/>
      </c>
      <c r="AR186" s="764" t="str">
        <f>IF(【多店舗用】記入シート3!BP186="","",【多店舗用】記入シート3!BP186)</f>
        <v/>
      </c>
    </row>
    <row r="187" spans="1:44" ht="15" customHeight="1">
      <c r="A187" s="764">
        <v>179</v>
      </c>
      <c r="B187" s="764" t="str">
        <f>IF(【多店舗用】記入シート3!B187="","",DBCS(【多店舗用】記入シート3!B187))</f>
        <v/>
      </c>
      <c r="C187" s="764" t="str">
        <f>IF(【多店舗用】記入シート3!C187="","",DBCS(【多店舗用】記入シート3!C187))</f>
        <v/>
      </c>
      <c r="D187" s="764" t="str">
        <f>IF(【多店舗用】記入シート3!D187="","",ASC(【多店舗用】記入シート3!D187))</f>
        <v/>
      </c>
      <c r="E187" s="765" t="str">
        <f>IF(【多店舗用】記入シート3!E187="","",【多店舗用】記入シート3!E187)</f>
        <v/>
      </c>
      <c r="F187" s="764" t="str">
        <f>IF(【多店舗用】記入シート3!F187="","",【多店舗用】記入シート3!F187)</f>
        <v/>
      </c>
      <c r="G187" s="765" t="str">
        <f>IF(【多店舗用】記入シート3!G187="","",【多店舗用】記入シート3!G187)</f>
        <v/>
      </c>
      <c r="H187" s="764" t="str">
        <f>IF(【多店舗用】記入シート3!H187="","",SUBSTITUTE(SUBSTITUTE(SUBSTITUTE(SUBSTITUTE(SUBSTITUTE(ASC(【多店舗用】記入シート3!H187),"～","-"),"－","-"),"―","-"),"　","")," ",""))</f>
        <v/>
      </c>
      <c r="I187" s="764" t="str">
        <f>IF(B187="","",MID(T(【多店舗用】記入シート3!I187),4,LEN(T(【多店舗用】記入シート3!I187))-3)&amp;"　"&amp;SUBSTITUTE(SUBSTITUTE(SUBSTITUTE(SUBSTITUTE(T(【多店舗用】記入シート3!J187),"　","")," ",""),"―","ー"),"－","‐")&amp;"　"&amp;SUBSTITUTE(SUBSTITUTE(SUBSTITUTE(SUBSTITUTE(T(【多店舗用】記入シート3!K187),"　","")," ",""),"―","ー"),"－","‐")&amp;"　"&amp;SUBSTITUTE(SUBSTITUTE(SUBSTITUTE(SUBSTITUTE(T(【多店舗用】記入シート3!L187),"　","")," ",""),"―","ー"),"－","‐")&amp;IF(【多店舗用】記入シート3!M187="","","　"&amp;SUBSTITUTE(SUBSTITUTE(SUBSTITUTE(SUBSTITUTE(T(【多店舗用】記入シート3!M187),"　","")," ",""),"―","ー"),"－","‐")))</f>
        <v/>
      </c>
      <c r="J187" s="764" t="str">
        <f>IF(B187="","",ASC(【多店舗用】記入シート3!N187)&amp;" "&amp;ASC(SUBSTITUTE(SUBSTITUTE(SUBSTITUTE(SUBSTITUTE(SUBSTITUTE(【多店舗用】記入シート3!O187,"　","")," ",""),"ヴ","ウﾞ"),"・",""),"－","‐"))&amp;" "&amp;ASC(SUBSTITUTE(SUBSTITUTE(SUBSTITUTE(SUBSTITUTE(SUBSTITUTE(【多店舗用】記入シート3!P187,"　","")," ",""),"ヴ","ウﾞ"),"・",""),"－","‐"))&amp;IF(【多店舗用】記入シート3!Q187="",""," "&amp;ASC(SUBSTITUTE(SUBSTITUTE(SUBSTITUTE(SUBSTITUTE(SUBSTITUTE(【多店舗用】記入シート3!Q187,"　","")," ",""),"ヴ","ウﾞ"),"・",""),"－","‐"))))</f>
        <v/>
      </c>
      <c r="K187" s="764" t="str">
        <f>IF(【多店舗用】記入シート3!R187="","",【多店舗用】記入シート3!R187)</f>
        <v/>
      </c>
      <c r="L187" s="764" t="str">
        <f>IF(【多店舗用】記入シート3!S187="","",SUBSTITUTE(SUBSTITUTE(SUBSTITUTE(SUBSTITUTE(SUBSTITUTE(ASC(【多店舗用】記入シート3!S187),"～","-"),"－","-"),"―","-"),"　","")," ",""))</f>
        <v/>
      </c>
      <c r="M187" s="764" t="str">
        <f>IF(【多店舗用】記入シート3!T187="","",ASC(【多店舗用】記入シート3!T187))</f>
        <v/>
      </c>
      <c r="N187" s="764" t="str">
        <f>IF(B187="","",RIGHT("00"&amp;【多店舗用】記入シート3!U187,2)&amp;【多店舗用】記入シート3!V187&amp;RIGHT("00"&amp;【多店舗用】記入シート3!W187,2)&amp;【多店舗用】記入シート3!X187&amp;RIGHT("00"&amp;【多店舗用】記入シート3!Y187,2)&amp;【多店舗用】記入シート3!Z187&amp;RIGHT("00"&amp;【多店舗用】記入シート3!AA187,2))</f>
        <v/>
      </c>
      <c r="O187" s="764" t="str">
        <f>IF(B187="","",IF(【多店舗用】記入シート3!AB187="●",【多店舗用】記入シート3!AB$8,"")&amp;IF(【多店舗用】記入シート3!AC187="●",【多店舗用】記入シート3!AC$8,"")&amp;IF(【多店舗用】記入シート3!AD187="●",【多店舗用】記入シート3!AD$8,"")&amp;IF(【多店舗用】記入シート3!AE187="●",【多店舗用】記入シート3!AE$8,"")&amp;IF(【多店舗用】記入シート3!AF187="●",【多店舗用】記入シート3!AF$8,"")&amp;IF(【多店舗用】記入シート3!AG187="●",【多店舗用】記入シート3!AG$8,"")&amp;IF(【多店舗用】記入シート3!AH187="●",【多店舗用】記入シート3!AH$8,"")&amp;IF(【多店舗用】記入シート3!AI187="●",【多店舗用】記入シート3!AI$8,""))</f>
        <v/>
      </c>
      <c r="P187" s="764" t="str">
        <f>IF(【多店舗用】記入シート3!AJ187="","",【多店舗用】記入シート3!AJ187)</f>
        <v/>
      </c>
      <c r="Q187" s="764" t="str">
        <f>IF(【多店舗用】記入シート3!AK187="","",【多店舗用】記入シート3!AK187)</f>
        <v/>
      </c>
      <c r="R187" s="766" t="str">
        <f>IF(【多店舗用】記入シート3!AL187="","",【多店舗用】記入シート3!AL187)</f>
        <v/>
      </c>
      <c r="S187" s="766" t="str">
        <f>IF(【多店舗用】記入シート3!AM187="","",【多店舗用】記入シート3!AM187)</f>
        <v/>
      </c>
      <c r="T187" s="766" t="str">
        <f>IF(【多店舗用】記入シート3!AN187="","",【多店舗用】記入シート3!AN187)</f>
        <v/>
      </c>
      <c r="U187" s="766" t="str">
        <f>IF(【多店舗用】記入シート3!AO187="","",【多店舗用】記入シート3!AO187)</f>
        <v/>
      </c>
      <c r="V187" s="764" t="str">
        <f>IF(【多店舗用】記入シート3!AP187="","",【多店舗用】記入シート3!AP187)</f>
        <v/>
      </c>
      <c r="W187" s="764" t="str">
        <f>IF(【多店舗用】記入シート3!AQ187="","",【多店舗用】記入シート3!AQ187)</f>
        <v/>
      </c>
      <c r="X187" s="764" t="str">
        <f>IF(【多店舗用】記入シート3!AR187="","",【多店舗用】記入シート3!AR187)</f>
        <v/>
      </c>
      <c r="Y187" s="764" t="str">
        <f>IF(【多店舗用】記入シート3!AS187="","",【多店舗用】記入シート3!AS187)</f>
        <v/>
      </c>
      <c r="Z187" s="767" t="str">
        <f>IF(【多店舗用】記入シート3!AT187="","",【多店舗用】記入シート3!AT187)</f>
        <v/>
      </c>
      <c r="AA187" s="767" t="str">
        <f>IF(【多店舗用】記入シート3!AU187="","",【多店舗用】記入シート3!AU187)</f>
        <v/>
      </c>
      <c r="AB187" s="764" t="str">
        <f>IF(B187="","",T(SUBSTITUTE(SUBSTITUTE(【多店舗用】記入シート3!AV187,"　","")," ",""))&amp;"　"&amp;T(SUBSTITUTE(SUBSTITUTE(【多店舗用】記入シート3!AW187,"　","")," ","")))</f>
        <v/>
      </c>
      <c r="AC187" s="764" t="str">
        <f>IF(B187="","",ASC(SUBSTITUTE(SUBSTITUTE(SUBSTITUTE(SUBSTITUTE(【多店舗用】記入シート3!AX187,"　","")," ",""),"ヴ","ウﾞ"),"・",""))&amp;" "&amp;ASC(SUBSTITUTE(SUBSTITUTE(SUBSTITUTE(SUBSTITUTE(【多店舗用】記入シート3!AY187,"　","")," ",""),"ヴ","ウﾞ"),"・","")))</f>
        <v/>
      </c>
      <c r="AD187" s="764" t="str">
        <f>IF(【多店舗用】記入シート3!AZ187="","",【多店舗用】記入シート3!AZ187)</f>
        <v/>
      </c>
      <c r="AE187" s="764" t="str">
        <f>IF(【多店舗用】記入シート3!BA187="","",【多店舗用】記入シート3!BA187)</f>
        <v/>
      </c>
      <c r="AF187" s="764" t="str">
        <f>IF(B187="","",T(SUBSTITUTE(SUBSTITUTE(【多店舗用】記入シート3!BB187,"　","")," ",""))&amp;"　"&amp;T(SUBSTITUTE(SUBSTITUTE(【多店舗用】記入シート3!BC187,"　","")," ","")))</f>
        <v/>
      </c>
      <c r="AG187" s="764" t="str">
        <f>IF(B187="","",ASC(SUBSTITUTE(SUBSTITUTE(SUBSTITUTE(SUBSTITUTE(【多店舗用】記入シート3!BD187,"　","")," ",""),"ヴ","ウﾞ"),"・",""))&amp;" "&amp;ASC(SUBSTITUTE(SUBSTITUTE(SUBSTITUTE(SUBSTITUTE(【多店舗用】記入シート3!BE187,"　","")," ",""),"ヴ","ウﾞ"),"・","")))</f>
        <v/>
      </c>
      <c r="AH187" s="764" t="str">
        <f>IF(【多店舗用】記入シート3!BF187="","",【多店舗用】記入シート3!BF187)</f>
        <v/>
      </c>
      <c r="AI187" s="764" t="str">
        <f>IF(【多店舗用】記入シート3!BG187="","",【多店舗用】記入シート3!BG187)</f>
        <v/>
      </c>
      <c r="AJ187" s="764" t="str">
        <f>IF(【多店舗用】記入シート3!BH187="","",【多店舗用】記入シート3!BH187)</f>
        <v/>
      </c>
      <c r="AK187" s="764" t="str">
        <f>IF(【多店舗用】記入シート3!BI187="","",【多店舗用】記入シート3!BI187)</f>
        <v/>
      </c>
      <c r="AL187" s="764" t="str">
        <f>IF(【多店舗用】記入シート3!BJ187="","",【多店舗用】記入シート3!BJ187)</f>
        <v/>
      </c>
      <c r="AM187" s="768" t="str">
        <f>IF(【多店舗用】記入シート3!BK187="","",【多店舗用】記入シート3!BK187)</f>
        <v/>
      </c>
      <c r="AN187" s="768" t="str">
        <f>IF(【多店舗用】記入シート3!BL187="","",【多店舗用】記入シート3!BL187)</f>
        <v/>
      </c>
      <c r="AO187" s="764" t="str">
        <f>IF(【多店舗用】記入シート3!BM187="","",【多店舗用】記入シート3!BM187)</f>
        <v/>
      </c>
      <c r="AP187" s="768" t="str">
        <f>IF(【多店舗用】記入シート3!BN187="","",【多店舗用】記入シート3!BN187)</f>
        <v/>
      </c>
      <c r="AQ187" s="764" t="str">
        <f>IF(【多店舗用】記入シート3!BO187="","",【多店舗用】記入シート3!BO187)</f>
        <v/>
      </c>
      <c r="AR187" s="764" t="str">
        <f>IF(【多店舗用】記入シート3!BP187="","",【多店舗用】記入シート3!BP187)</f>
        <v/>
      </c>
    </row>
    <row r="188" spans="1:44" ht="15" customHeight="1">
      <c r="A188" s="764">
        <v>180</v>
      </c>
      <c r="B188" s="764" t="str">
        <f>IF(【多店舗用】記入シート3!B188="","",DBCS(【多店舗用】記入シート3!B188))</f>
        <v/>
      </c>
      <c r="C188" s="764" t="str">
        <f>IF(【多店舗用】記入シート3!C188="","",DBCS(【多店舗用】記入シート3!C188))</f>
        <v/>
      </c>
      <c r="D188" s="764" t="str">
        <f>IF(【多店舗用】記入シート3!D188="","",ASC(【多店舗用】記入シート3!D188))</f>
        <v/>
      </c>
      <c r="E188" s="765" t="str">
        <f>IF(【多店舗用】記入シート3!E188="","",【多店舗用】記入シート3!E188)</f>
        <v/>
      </c>
      <c r="F188" s="764" t="str">
        <f>IF(【多店舗用】記入シート3!F188="","",【多店舗用】記入シート3!F188)</f>
        <v/>
      </c>
      <c r="G188" s="765" t="str">
        <f>IF(【多店舗用】記入シート3!G188="","",【多店舗用】記入シート3!G188)</f>
        <v/>
      </c>
      <c r="H188" s="764" t="str">
        <f>IF(【多店舗用】記入シート3!H188="","",SUBSTITUTE(SUBSTITUTE(SUBSTITUTE(SUBSTITUTE(SUBSTITUTE(ASC(【多店舗用】記入シート3!H188),"～","-"),"－","-"),"―","-"),"　","")," ",""))</f>
        <v/>
      </c>
      <c r="I188" s="764" t="str">
        <f>IF(B188="","",MID(T(【多店舗用】記入シート3!I188),4,LEN(T(【多店舗用】記入シート3!I188))-3)&amp;"　"&amp;SUBSTITUTE(SUBSTITUTE(SUBSTITUTE(SUBSTITUTE(T(【多店舗用】記入シート3!J188),"　","")," ",""),"―","ー"),"－","‐")&amp;"　"&amp;SUBSTITUTE(SUBSTITUTE(SUBSTITUTE(SUBSTITUTE(T(【多店舗用】記入シート3!K188),"　","")," ",""),"―","ー"),"－","‐")&amp;"　"&amp;SUBSTITUTE(SUBSTITUTE(SUBSTITUTE(SUBSTITUTE(T(【多店舗用】記入シート3!L188),"　","")," ",""),"―","ー"),"－","‐")&amp;IF(【多店舗用】記入シート3!M188="","","　"&amp;SUBSTITUTE(SUBSTITUTE(SUBSTITUTE(SUBSTITUTE(T(【多店舗用】記入シート3!M188),"　","")," ",""),"―","ー"),"－","‐")))</f>
        <v/>
      </c>
      <c r="J188" s="764" t="str">
        <f>IF(B188="","",ASC(【多店舗用】記入シート3!N188)&amp;" "&amp;ASC(SUBSTITUTE(SUBSTITUTE(SUBSTITUTE(SUBSTITUTE(SUBSTITUTE(【多店舗用】記入シート3!O188,"　","")," ",""),"ヴ","ウﾞ"),"・",""),"－","‐"))&amp;" "&amp;ASC(SUBSTITUTE(SUBSTITUTE(SUBSTITUTE(SUBSTITUTE(SUBSTITUTE(【多店舗用】記入シート3!P188,"　","")," ",""),"ヴ","ウﾞ"),"・",""),"－","‐"))&amp;IF(【多店舗用】記入シート3!Q188="",""," "&amp;ASC(SUBSTITUTE(SUBSTITUTE(SUBSTITUTE(SUBSTITUTE(SUBSTITUTE(【多店舗用】記入シート3!Q188,"　","")," ",""),"ヴ","ウﾞ"),"・",""),"－","‐"))))</f>
        <v/>
      </c>
      <c r="K188" s="764" t="str">
        <f>IF(【多店舗用】記入シート3!R188="","",【多店舗用】記入シート3!R188)</f>
        <v/>
      </c>
      <c r="L188" s="764" t="str">
        <f>IF(【多店舗用】記入シート3!S188="","",SUBSTITUTE(SUBSTITUTE(SUBSTITUTE(SUBSTITUTE(SUBSTITUTE(ASC(【多店舗用】記入シート3!S188),"～","-"),"－","-"),"―","-"),"　","")," ",""))</f>
        <v/>
      </c>
      <c r="M188" s="764" t="str">
        <f>IF(【多店舗用】記入シート3!T188="","",ASC(【多店舗用】記入シート3!T188))</f>
        <v/>
      </c>
      <c r="N188" s="764" t="str">
        <f>IF(B188="","",RIGHT("00"&amp;【多店舗用】記入シート3!U188,2)&amp;【多店舗用】記入シート3!V188&amp;RIGHT("00"&amp;【多店舗用】記入シート3!W188,2)&amp;【多店舗用】記入シート3!X188&amp;RIGHT("00"&amp;【多店舗用】記入シート3!Y188,2)&amp;【多店舗用】記入シート3!Z188&amp;RIGHT("00"&amp;【多店舗用】記入シート3!AA188,2))</f>
        <v/>
      </c>
      <c r="O188" s="764" t="str">
        <f>IF(B188="","",IF(【多店舗用】記入シート3!AB188="●",【多店舗用】記入シート3!AB$8,"")&amp;IF(【多店舗用】記入シート3!AC188="●",【多店舗用】記入シート3!AC$8,"")&amp;IF(【多店舗用】記入シート3!AD188="●",【多店舗用】記入シート3!AD$8,"")&amp;IF(【多店舗用】記入シート3!AE188="●",【多店舗用】記入シート3!AE$8,"")&amp;IF(【多店舗用】記入シート3!AF188="●",【多店舗用】記入シート3!AF$8,"")&amp;IF(【多店舗用】記入シート3!AG188="●",【多店舗用】記入シート3!AG$8,"")&amp;IF(【多店舗用】記入シート3!AH188="●",【多店舗用】記入シート3!AH$8,"")&amp;IF(【多店舗用】記入シート3!AI188="●",【多店舗用】記入シート3!AI$8,""))</f>
        <v/>
      </c>
      <c r="P188" s="764" t="str">
        <f>IF(【多店舗用】記入シート3!AJ188="","",【多店舗用】記入シート3!AJ188)</f>
        <v/>
      </c>
      <c r="Q188" s="764" t="str">
        <f>IF(【多店舗用】記入シート3!AK188="","",【多店舗用】記入シート3!AK188)</f>
        <v/>
      </c>
      <c r="R188" s="766" t="str">
        <f>IF(【多店舗用】記入シート3!AL188="","",【多店舗用】記入シート3!AL188)</f>
        <v/>
      </c>
      <c r="S188" s="766" t="str">
        <f>IF(【多店舗用】記入シート3!AM188="","",【多店舗用】記入シート3!AM188)</f>
        <v/>
      </c>
      <c r="T188" s="766" t="str">
        <f>IF(【多店舗用】記入シート3!AN188="","",【多店舗用】記入シート3!AN188)</f>
        <v/>
      </c>
      <c r="U188" s="766" t="str">
        <f>IF(【多店舗用】記入シート3!AO188="","",【多店舗用】記入シート3!AO188)</f>
        <v/>
      </c>
      <c r="V188" s="764" t="str">
        <f>IF(【多店舗用】記入シート3!AP188="","",【多店舗用】記入シート3!AP188)</f>
        <v/>
      </c>
      <c r="W188" s="764" t="str">
        <f>IF(【多店舗用】記入シート3!AQ188="","",【多店舗用】記入シート3!AQ188)</f>
        <v/>
      </c>
      <c r="X188" s="764" t="str">
        <f>IF(【多店舗用】記入シート3!AR188="","",【多店舗用】記入シート3!AR188)</f>
        <v/>
      </c>
      <c r="Y188" s="764" t="str">
        <f>IF(【多店舗用】記入シート3!AS188="","",【多店舗用】記入シート3!AS188)</f>
        <v/>
      </c>
      <c r="Z188" s="767" t="str">
        <f>IF(【多店舗用】記入シート3!AT188="","",【多店舗用】記入シート3!AT188)</f>
        <v/>
      </c>
      <c r="AA188" s="767" t="str">
        <f>IF(【多店舗用】記入シート3!AU188="","",【多店舗用】記入シート3!AU188)</f>
        <v/>
      </c>
      <c r="AB188" s="764" t="str">
        <f>IF(B188="","",T(SUBSTITUTE(SUBSTITUTE(【多店舗用】記入シート3!AV188,"　","")," ",""))&amp;"　"&amp;T(SUBSTITUTE(SUBSTITUTE(【多店舗用】記入シート3!AW188,"　","")," ","")))</f>
        <v/>
      </c>
      <c r="AC188" s="764" t="str">
        <f>IF(B188="","",ASC(SUBSTITUTE(SUBSTITUTE(SUBSTITUTE(SUBSTITUTE(【多店舗用】記入シート3!AX188,"　","")," ",""),"ヴ","ウﾞ"),"・",""))&amp;" "&amp;ASC(SUBSTITUTE(SUBSTITUTE(SUBSTITUTE(SUBSTITUTE(【多店舗用】記入シート3!AY188,"　","")," ",""),"ヴ","ウﾞ"),"・","")))</f>
        <v/>
      </c>
      <c r="AD188" s="764" t="str">
        <f>IF(【多店舗用】記入シート3!AZ188="","",【多店舗用】記入シート3!AZ188)</f>
        <v/>
      </c>
      <c r="AE188" s="764" t="str">
        <f>IF(【多店舗用】記入シート3!BA188="","",【多店舗用】記入シート3!BA188)</f>
        <v/>
      </c>
      <c r="AF188" s="764" t="str">
        <f>IF(B188="","",T(SUBSTITUTE(SUBSTITUTE(【多店舗用】記入シート3!BB188,"　","")," ",""))&amp;"　"&amp;T(SUBSTITUTE(SUBSTITUTE(【多店舗用】記入シート3!BC188,"　","")," ","")))</f>
        <v/>
      </c>
      <c r="AG188" s="764" t="str">
        <f>IF(B188="","",ASC(SUBSTITUTE(SUBSTITUTE(SUBSTITUTE(SUBSTITUTE(【多店舗用】記入シート3!BD188,"　","")," ",""),"ヴ","ウﾞ"),"・",""))&amp;" "&amp;ASC(SUBSTITUTE(SUBSTITUTE(SUBSTITUTE(SUBSTITUTE(【多店舗用】記入シート3!BE188,"　","")," ",""),"ヴ","ウﾞ"),"・","")))</f>
        <v/>
      </c>
      <c r="AH188" s="764" t="str">
        <f>IF(【多店舗用】記入シート3!BF188="","",【多店舗用】記入シート3!BF188)</f>
        <v/>
      </c>
      <c r="AI188" s="764" t="str">
        <f>IF(【多店舗用】記入シート3!BG188="","",【多店舗用】記入シート3!BG188)</f>
        <v/>
      </c>
      <c r="AJ188" s="764" t="str">
        <f>IF(【多店舗用】記入シート3!BH188="","",【多店舗用】記入シート3!BH188)</f>
        <v/>
      </c>
      <c r="AK188" s="764" t="str">
        <f>IF(【多店舗用】記入シート3!BI188="","",【多店舗用】記入シート3!BI188)</f>
        <v/>
      </c>
      <c r="AL188" s="764" t="str">
        <f>IF(【多店舗用】記入シート3!BJ188="","",【多店舗用】記入シート3!BJ188)</f>
        <v/>
      </c>
      <c r="AM188" s="768" t="str">
        <f>IF(【多店舗用】記入シート3!BK188="","",【多店舗用】記入シート3!BK188)</f>
        <v/>
      </c>
      <c r="AN188" s="768" t="str">
        <f>IF(【多店舗用】記入シート3!BL188="","",【多店舗用】記入シート3!BL188)</f>
        <v/>
      </c>
      <c r="AO188" s="764" t="str">
        <f>IF(【多店舗用】記入シート3!BM188="","",【多店舗用】記入シート3!BM188)</f>
        <v/>
      </c>
      <c r="AP188" s="768" t="str">
        <f>IF(【多店舗用】記入シート3!BN188="","",【多店舗用】記入シート3!BN188)</f>
        <v/>
      </c>
      <c r="AQ188" s="764" t="str">
        <f>IF(【多店舗用】記入シート3!BO188="","",【多店舗用】記入シート3!BO188)</f>
        <v/>
      </c>
      <c r="AR188" s="764" t="str">
        <f>IF(【多店舗用】記入シート3!BP188="","",【多店舗用】記入シート3!BP188)</f>
        <v/>
      </c>
    </row>
    <row r="189" spans="1:44" ht="15" customHeight="1">
      <c r="A189" s="764">
        <v>181</v>
      </c>
      <c r="B189" s="764" t="str">
        <f>IF(【多店舗用】記入シート3!B189="","",DBCS(【多店舗用】記入シート3!B189))</f>
        <v/>
      </c>
      <c r="C189" s="764" t="str">
        <f>IF(【多店舗用】記入シート3!C189="","",DBCS(【多店舗用】記入シート3!C189))</f>
        <v/>
      </c>
      <c r="D189" s="764" t="str">
        <f>IF(【多店舗用】記入シート3!D189="","",ASC(【多店舗用】記入シート3!D189))</f>
        <v/>
      </c>
      <c r="E189" s="765" t="str">
        <f>IF(【多店舗用】記入シート3!E189="","",【多店舗用】記入シート3!E189)</f>
        <v/>
      </c>
      <c r="F189" s="764" t="str">
        <f>IF(【多店舗用】記入シート3!F189="","",【多店舗用】記入シート3!F189)</f>
        <v/>
      </c>
      <c r="G189" s="765" t="str">
        <f>IF(【多店舗用】記入シート3!G189="","",【多店舗用】記入シート3!G189)</f>
        <v/>
      </c>
      <c r="H189" s="764" t="str">
        <f>IF(【多店舗用】記入シート3!H189="","",SUBSTITUTE(SUBSTITUTE(SUBSTITUTE(SUBSTITUTE(SUBSTITUTE(ASC(【多店舗用】記入シート3!H189),"～","-"),"－","-"),"―","-"),"　","")," ",""))</f>
        <v/>
      </c>
      <c r="I189" s="764" t="str">
        <f>IF(B189="","",MID(T(【多店舗用】記入シート3!I189),4,LEN(T(【多店舗用】記入シート3!I189))-3)&amp;"　"&amp;SUBSTITUTE(SUBSTITUTE(SUBSTITUTE(SUBSTITUTE(T(【多店舗用】記入シート3!J189),"　","")," ",""),"―","ー"),"－","‐")&amp;"　"&amp;SUBSTITUTE(SUBSTITUTE(SUBSTITUTE(SUBSTITUTE(T(【多店舗用】記入シート3!K189),"　","")," ",""),"―","ー"),"－","‐")&amp;"　"&amp;SUBSTITUTE(SUBSTITUTE(SUBSTITUTE(SUBSTITUTE(T(【多店舗用】記入シート3!L189),"　","")," ",""),"―","ー"),"－","‐")&amp;IF(【多店舗用】記入シート3!M189="","","　"&amp;SUBSTITUTE(SUBSTITUTE(SUBSTITUTE(SUBSTITUTE(T(【多店舗用】記入シート3!M189),"　","")," ",""),"―","ー"),"－","‐")))</f>
        <v/>
      </c>
      <c r="J189" s="764" t="str">
        <f>IF(B189="","",ASC(【多店舗用】記入シート3!N189)&amp;" "&amp;ASC(SUBSTITUTE(SUBSTITUTE(SUBSTITUTE(SUBSTITUTE(SUBSTITUTE(【多店舗用】記入シート3!O189,"　","")," ",""),"ヴ","ウﾞ"),"・",""),"－","‐"))&amp;" "&amp;ASC(SUBSTITUTE(SUBSTITUTE(SUBSTITUTE(SUBSTITUTE(SUBSTITUTE(【多店舗用】記入シート3!P189,"　","")," ",""),"ヴ","ウﾞ"),"・",""),"－","‐"))&amp;IF(【多店舗用】記入シート3!Q189="",""," "&amp;ASC(SUBSTITUTE(SUBSTITUTE(SUBSTITUTE(SUBSTITUTE(SUBSTITUTE(【多店舗用】記入シート3!Q189,"　","")," ",""),"ヴ","ウﾞ"),"・",""),"－","‐"))))</f>
        <v/>
      </c>
      <c r="K189" s="764" t="str">
        <f>IF(【多店舗用】記入シート3!R189="","",【多店舗用】記入シート3!R189)</f>
        <v/>
      </c>
      <c r="L189" s="764" t="str">
        <f>IF(【多店舗用】記入シート3!S189="","",SUBSTITUTE(SUBSTITUTE(SUBSTITUTE(SUBSTITUTE(SUBSTITUTE(ASC(【多店舗用】記入シート3!S189),"～","-"),"－","-"),"―","-"),"　","")," ",""))</f>
        <v/>
      </c>
      <c r="M189" s="764" t="str">
        <f>IF(【多店舗用】記入シート3!T189="","",ASC(【多店舗用】記入シート3!T189))</f>
        <v/>
      </c>
      <c r="N189" s="764" t="str">
        <f>IF(B189="","",RIGHT("00"&amp;【多店舗用】記入シート3!U189,2)&amp;【多店舗用】記入シート3!V189&amp;RIGHT("00"&amp;【多店舗用】記入シート3!W189,2)&amp;【多店舗用】記入シート3!X189&amp;RIGHT("00"&amp;【多店舗用】記入シート3!Y189,2)&amp;【多店舗用】記入シート3!Z189&amp;RIGHT("00"&amp;【多店舗用】記入シート3!AA189,2))</f>
        <v/>
      </c>
      <c r="O189" s="764" t="str">
        <f>IF(B189="","",IF(【多店舗用】記入シート3!AB189="●",【多店舗用】記入シート3!AB$8,"")&amp;IF(【多店舗用】記入シート3!AC189="●",【多店舗用】記入シート3!AC$8,"")&amp;IF(【多店舗用】記入シート3!AD189="●",【多店舗用】記入シート3!AD$8,"")&amp;IF(【多店舗用】記入シート3!AE189="●",【多店舗用】記入シート3!AE$8,"")&amp;IF(【多店舗用】記入シート3!AF189="●",【多店舗用】記入シート3!AF$8,"")&amp;IF(【多店舗用】記入シート3!AG189="●",【多店舗用】記入シート3!AG$8,"")&amp;IF(【多店舗用】記入シート3!AH189="●",【多店舗用】記入シート3!AH$8,"")&amp;IF(【多店舗用】記入シート3!AI189="●",【多店舗用】記入シート3!AI$8,""))</f>
        <v/>
      </c>
      <c r="P189" s="764" t="str">
        <f>IF(【多店舗用】記入シート3!AJ189="","",【多店舗用】記入シート3!AJ189)</f>
        <v/>
      </c>
      <c r="Q189" s="764" t="str">
        <f>IF(【多店舗用】記入シート3!AK189="","",【多店舗用】記入シート3!AK189)</f>
        <v/>
      </c>
      <c r="R189" s="766" t="str">
        <f>IF(【多店舗用】記入シート3!AL189="","",【多店舗用】記入シート3!AL189)</f>
        <v/>
      </c>
      <c r="S189" s="766" t="str">
        <f>IF(【多店舗用】記入シート3!AM189="","",【多店舗用】記入シート3!AM189)</f>
        <v/>
      </c>
      <c r="T189" s="766" t="str">
        <f>IF(【多店舗用】記入シート3!AN189="","",【多店舗用】記入シート3!AN189)</f>
        <v/>
      </c>
      <c r="U189" s="766" t="str">
        <f>IF(【多店舗用】記入シート3!AO189="","",【多店舗用】記入シート3!AO189)</f>
        <v/>
      </c>
      <c r="V189" s="764" t="str">
        <f>IF(【多店舗用】記入シート3!AP189="","",【多店舗用】記入シート3!AP189)</f>
        <v/>
      </c>
      <c r="W189" s="764" t="str">
        <f>IF(【多店舗用】記入シート3!AQ189="","",【多店舗用】記入シート3!AQ189)</f>
        <v/>
      </c>
      <c r="X189" s="764" t="str">
        <f>IF(【多店舗用】記入シート3!AR189="","",【多店舗用】記入シート3!AR189)</f>
        <v/>
      </c>
      <c r="Y189" s="764" t="str">
        <f>IF(【多店舗用】記入シート3!AS189="","",【多店舗用】記入シート3!AS189)</f>
        <v/>
      </c>
      <c r="Z189" s="767" t="str">
        <f>IF(【多店舗用】記入シート3!AT189="","",【多店舗用】記入シート3!AT189)</f>
        <v/>
      </c>
      <c r="AA189" s="767" t="str">
        <f>IF(【多店舗用】記入シート3!AU189="","",【多店舗用】記入シート3!AU189)</f>
        <v/>
      </c>
      <c r="AB189" s="764" t="str">
        <f>IF(B189="","",T(SUBSTITUTE(SUBSTITUTE(【多店舗用】記入シート3!AV189,"　","")," ",""))&amp;"　"&amp;T(SUBSTITUTE(SUBSTITUTE(【多店舗用】記入シート3!AW189,"　","")," ","")))</f>
        <v/>
      </c>
      <c r="AC189" s="764" t="str">
        <f>IF(B189="","",ASC(SUBSTITUTE(SUBSTITUTE(SUBSTITUTE(SUBSTITUTE(【多店舗用】記入シート3!AX189,"　","")," ",""),"ヴ","ウﾞ"),"・",""))&amp;" "&amp;ASC(SUBSTITUTE(SUBSTITUTE(SUBSTITUTE(SUBSTITUTE(【多店舗用】記入シート3!AY189,"　","")," ",""),"ヴ","ウﾞ"),"・","")))</f>
        <v/>
      </c>
      <c r="AD189" s="764" t="str">
        <f>IF(【多店舗用】記入シート3!AZ189="","",【多店舗用】記入シート3!AZ189)</f>
        <v/>
      </c>
      <c r="AE189" s="764" t="str">
        <f>IF(【多店舗用】記入シート3!BA189="","",【多店舗用】記入シート3!BA189)</f>
        <v/>
      </c>
      <c r="AF189" s="764" t="str">
        <f>IF(B189="","",T(SUBSTITUTE(SUBSTITUTE(【多店舗用】記入シート3!BB189,"　","")," ",""))&amp;"　"&amp;T(SUBSTITUTE(SUBSTITUTE(【多店舗用】記入シート3!BC189,"　","")," ","")))</f>
        <v/>
      </c>
      <c r="AG189" s="764" t="str">
        <f>IF(B189="","",ASC(SUBSTITUTE(SUBSTITUTE(SUBSTITUTE(SUBSTITUTE(【多店舗用】記入シート3!BD189,"　","")," ",""),"ヴ","ウﾞ"),"・",""))&amp;" "&amp;ASC(SUBSTITUTE(SUBSTITUTE(SUBSTITUTE(SUBSTITUTE(【多店舗用】記入シート3!BE189,"　","")," ",""),"ヴ","ウﾞ"),"・","")))</f>
        <v/>
      </c>
      <c r="AH189" s="764" t="str">
        <f>IF(【多店舗用】記入シート3!BF189="","",【多店舗用】記入シート3!BF189)</f>
        <v/>
      </c>
      <c r="AI189" s="764" t="str">
        <f>IF(【多店舗用】記入シート3!BG189="","",【多店舗用】記入シート3!BG189)</f>
        <v/>
      </c>
      <c r="AJ189" s="764" t="str">
        <f>IF(【多店舗用】記入シート3!BH189="","",【多店舗用】記入シート3!BH189)</f>
        <v/>
      </c>
      <c r="AK189" s="764" t="str">
        <f>IF(【多店舗用】記入シート3!BI189="","",【多店舗用】記入シート3!BI189)</f>
        <v/>
      </c>
      <c r="AL189" s="764" t="str">
        <f>IF(【多店舗用】記入シート3!BJ189="","",【多店舗用】記入シート3!BJ189)</f>
        <v/>
      </c>
      <c r="AM189" s="768" t="str">
        <f>IF(【多店舗用】記入シート3!BK189="","",【多店舗用】記入シート3!BK189)</f>
        <v/>
      </c>
      <c r="AN189" s="768" t="str">
        <f>IF(【多店舗用】記入シート3!BL189="","",【多店舗用】記入シート3!BL189)</f>
        <v/>
      </c>
      <c r="AO189" s="764" t="str">
        <f>IF(【多店舗用】記入シート3!BM189="","",【多店舗用】記入シート3!BM189)</f>
        <v/>
      </c>
      <c r="AP189" s="768" t="str">
        <f>IF(【多店舗用】記入シート3!BN189="","",【多店舗用】記入シート3!BN189)</f>
        <v/>
      </c>
      <c r="AQ189" s="764" t="str">
        <f>IF(【多店舗用】記入シート3!BO189="","",【多店舗用】記入シート3!BO189)</f>
        <v/>
      </c>
      <c r="AR189" s="764" t="str">
        <f>IF(【多店舗用】記入シート3!BP189="","",【多店舗用】記入シート3!BP189)</f>
        <v/>
      </c>
    </row>
    <row r="190" spans="1:44" ht="15" customHeight="1">
      <c r="A190" s="764">
        <v>182</v>
      </c>
      <c r="B190" s="764" t="str">
        <f>IF(【多店舗用】記入シート3!B190="","",DBCS(【多店舗用】記入シート3!B190))</f>
        <v/>
      </c>
      <c r="C190" s="764" t="str">
        <f>IF(【多店舗用】記入シート3!C190="","",DBCS(【多店舗用】記入シート3!C190))</f>
        <v/>
      </c>
      <c r="D190" s="764" t="str">
        <f>IF(【多店舗用】記入シート3!D190="","",ASC(【多店舗用】記入シート3!D190))</f>
        <v/>
      </c>
      <c r="E190" s="765" t="str">
        <f>IF(【多店舗用】記入シート3!E190="","",【多店舗用】記入シート3!E190)</f>
        <v/>
      </c>
      <c r="F190" s="764" t="str">
        <f>IF(【多店舗用】記入シート3!F190="","",【多店舗用】記入シート3!F190)</f>
        <v/>
      </c>
      <c r="G190" s="765" t="str">
        <f>IF(【多店舗用】記入シート3!G190="","",【多店舗用】記入シート3!G190)</f>
        <v/>
      </c>
      <c r="H190" s="764" t="str">
        <f>IF(【多店舗用】記入シート3!H190="","",SUBSTITUTE(SUBSTITUTE(SUBSTITUTE(SUBSTITUTE(SUBSTITUTE(ASC(【多店舗用】記入シート3!H190),"～","-"),"－","-"),"―","-"),"　","")," ",""))</f>
        <v/>
      </c>
      <c r="I190" s="764" t="str">
        <f>IF(B190="","",MID(T(【多店舗用】記入シート3!I190),4,LEN(T(【多店舗用】記入シート3!I190))-3)&amp;"　"&amp;SUBSTITUTE(SUBSTITUTE(SUBSTITUTE(SUBSTITUTE(T(【多店舗用】記入シート3!J190),"　","")," ",""),"―","ー"),"－","‐")&amp;"　"&amp;SUBSTITUTE(SUBSTITUTE(SUBSTITUTE(SUBSTITUTE(T(【多店舗用】記入シート3!K190),"　","")," ",""),"―","ー"),"－","‐")&amp;"　"&amp;SUBSTITUTE(SUBSTITUTE(SUBSTITUTE(SUBSTITUTE(T(【多店舗用】記入シート3!L190),"　","")," ",""),"―","ー"),"－","‐")&amp;IF(【多店舗用】記入シート3!M190="","","　"&amp;SUBSTITUTE(SUBSTITUTE(SUBSTITUTE(SUBSTITUTE(T(【多店舗用】記入シート3!M190),"　","")," ",""),"―","ー"),"－","‐")))</f>
        <v/>
      </c>
      <c r="J190" s="764" t="str">
        <f>IF(B190="","",ASC(【多店舗用】記入シート3!N190)&amp;" "&amp;ASC(SUBSTITUTE(SUBSTITUTE(SUBSTITUTE(SUBSTITUTE(SUBSTITUTE(【多店舗用】記入シート3!O190,"　","")," ",""),"ヴ","ウﾞ"),"・",""),"－","‐"))&amp;" "&amp;ASC(SUBSTITUTE(SUBSTITUTE(SUBSTITUTE(SUBSTITUTE(SUBSTITUTE(【多店舗用】記入シート3!P190,"　","")," ",""),"ヴ","ウﾞ"),"・",""),"－","‐"))&amp;IF(【多店舗用】記入シート3!Q190="",""," "&amp;ASC(SUBSTITUTE(SUBSTITUTE(SUBSTITUTE(SUBSTITUTE(SUBSTITUTE(【多店舗用】記入シート3!Q190,"　","")," ",""),"ヴ","ウﾞ"),"・",""),"－","‐"))))</f>
        <v/>
      </c>
      <c r="K190" s="764" t="str">
        <f>IF(【多店舗用】記入シート3!R190="","",【多店舗用】記入シート3!R190)</f>
        <v/>
      </c>
      <c r="L190" s="764" t="str">
        <f>IF(【多店舗用】記入シート3!S190="","",SUBSTITUTE(SUBSTITUTE(SUBSTITUTE(SUBSTITUTE(SUBSTITUTE(ASC(【多店舗用】記入シート3!S190),"～","-"),"－","-"),"―","-"),"　","")," ",""))</f>
        <v/>
      </c>
      <c r="M190" s="764" t="str">
        <f>IF(【多店舗用】記入シート3!T190="","",ASC(【多店舗用】記入シート3!T190))</f>
        <v/>
      </c>
      <c r="N190" s="764" t="str">
        <f>IF(B190="","",RIGHT("00"&amp;【多店舗用】記入シート3!U190,2)&amp;【多店舗用】記入シート3!V190&amp;RIGHT("00"&amp;【多店舗用】記入シート3!W190,2)&amp;【多店舗用】記入シート3!X190&amp;RIGHT("00"&amp;【多店舗用】記入シート3!Y190,2)&amp;【多店舗用】記入シート3!Z190&amp;RIGHT("00"&amp;【多店舗用】記入シート3!AA190,2))</f>
        <v/>
      </c>
      <c r="O190" s="764" t="str">
        <f>IF(B190="","",IF(【多店舗用】記入シート3!AB190="●",【多店舗用】記入シート3!AB$8,"")&amp;IF(【多店舗用】記入シート3!AC190="●",【多店舗用】記入シート3!AC$8,"")&amp;IF(【多店舗用】記入シート3!AD190="●",【多店舗用】記入シート3!AD$8,"")&amp;IF(【多店舗用】記入シート3!AE190="●",【多店舗用】記入シート3!AE$8,"")&amp;IF(【多店舗用】記入シート3!AF190="●",【多店舗用】記入シート3!AF$8,"")&amp;IF(【多店舗用】記入シート3!AG190="●",【多店舗用】記入シート3!AG$8,"")&amp;IF(【多店舗用】記入シート3!AH190="●",【多店舗用】記入シート3!AH$8,"")&amp;IF(【多店舗用】記入シート3!AI190="●",【多店舗用】記入シート3!AI$8,""))</f>
        <v/>
      </c>
      <c r="P190" s="764" t="str">
        <f>IF(【多店舗用】記入シート3!AJ190="","",【多店舗用】記入シート3!AJ190)</f>
        <v/>
      </c>
      <c r="Q190" s="764" t="str">
        <f>IF(【多店舗用】記入シート3!AK190="","",【多店舗用】記入シート3!AK190)</f>
        <v/>
      </c>
      <c r="R190" s="766" t="str">
        <f>IF(【多店舗用】記入シート3!AL190="","",【多店舗用】記入シート3!AL190)</f>
        <v/>
      </c>
      <c r="S190" s="766" t="str">
        <f>IF(【多店舗用】記入シート3!AM190="","",【多店舗用】記入シート3!AM190)</f>
        <v/>
      </c>
      <c r="T190" s="766" t="str">
        <f>IF(【多店舗用】記入シート3!AN190="","",【多店舗用】記入シート3!AN190)</f>
        <v/>
      </c>
      <c r="U190" s="766" t="str">
        <f>IF(【多店舗用】記入シート3!AO190="","",【多店舗用】記入シート3!AO190)</f>
        <v/>
      </c>
      <c r="V190" s="764" t="str">
        <f>IF(【多店舗用】記入シート3!AP190="","",【多店舗用】記入シート3!AP190)</f>
        <v/>
      </c>
      <c r="W190" s="764" t="str">
        <f>IF(【多店舗用】記入シート3!AQ190="","",【多店舗用】記入シート3!AQ190)</f>
        <v/>
      </c>
      <c r="X190" s="764" t="str">
        <f>IF(【多店舗用】記入シート3!AR190="","",【多店舗用】記入シート3!AR190)</f>
        <v/>
      </c>
      <c r="Y190" s="764" t="str">
        <f>IF(【多店舗用】記入シート3!AS190="","",【多店舗用】記入シート3!AS190)</f>
        <v/>
      </c>
      <c r="Z190" s="767" t="str">
        <f>IF(【多店舗用】記入シート3!AT190="","",【多店舗用】記入シート3!AT190)</f>
        <v/>
      </c>
      <c r="AA190" s="767" t="str">
        <f>IF(【多店舗用】記入シート3!AU190="","",【多店舗用】記入シート3!AU190)</f>
        <v/>
      </c>
      <c r="AB190" s="764" t="str">
        <f>IF(B190="","",T(SUBSTITUTE(SUBSTITUTE(【多店舗用】記入シート3!AV190,"　","")," ",""))&amp;"　"&amp;T(SUBSTITUTE(SUBSTITUTE(【多店舗用】記入シート3!AW190,"　","")," ","")))</f>
        <v/>
      </c>
      <c r="AC190" s="764" t="str">
        <f>IF(B190="","",ASC(SUBSTITUTE(SUBSTITUTE(SUBSTITUTE(SUBSTITUTE(【多店舗用】記入シート3!AX190,"　","")," ",""),"ヴ","ウﾞ"),"・",""))&amp;" "&amp;ASC(SUBSTITUTE(SUBSTITUTE(SUBSTITUTE(SUBSTITUTE(【多店舗用】記入シート3!AY190,"　","")," ",""),"ヴ","ウﾞ"),"・","")))</f>
        <v/>
      </c>
      <c r="AD190" s="764" t="str">
        <f>IF(【多店舗用】記入シート3!AZ190="","",【多店舗用】記入シート3!AZ190)</f>
        <v/>
      </c>
      <c r="AE190" s="764" t="str">
        <f>IF(【多店舗用】記入シート3!BA190="","",【多店舗用】記入シート3!BA190)</f>
        <v/>
      </c>
      <c r="AF190" s="764" t="str">
        <f>IF(B190="","",T(SUBSTITUTE(SUBSTITUTE(【多店舗用】記入シート3!BB190,"　","")," ",""))&amp;"　"&amp;T(SUBSTITUTE(SUBSTITUTE(【多店舗用】記入シート3!BC190,"　","")," ","")))</f>
        <v/>
      </c>
      <c r="AG190" s="764" t="str">
        <f>IF(B190="","",ASC(SUBSTITUTE(SUBSTITUTE(SUBSTITUTE(SUBSTITUTE(【多店舗用】記入シート3!BD190,"　","")," ",""),"ヴ","ウﾞ"),"・",""))&amp;" "&amp;ASC(SUBSTITUTE(SUBSTITUTE(SUBSTITUTE(SUBSTITUTE(【多店舗用】記入シート3!BE190,"　","")," ",""),"ヴ","ウﾞ"),"・","")))</f>
        <v/>
      </c>
      <c r="AH190" s="764" t="str">
        <f>IF(【多店舗用】記入シート3!BF190="","",【多店舗用】記入シート3!BF190)</f>
        <v/>
      </c>
      <c r="AI190" s="764" t="str">
        <f>IF(【多店舗用】記入シート3!BG190="","",【多店舗用】記入シート3!BG190)</f>
        <v/>
      </c>
      <c r="AJ190" s="764" t="str">
        <f>IF(【多店舗用】記入シート3!BH190="","",【多店舗用】記入シート3!BH190)</f>
        <v/>
      </c>
      <c r="AK190" s="764" t="str">
        <f>IF(【多店舗用】記入シート3!BI190="","",【多店舗用】記入シート3!BI190)</f>
        <v/>
      </c>
      <c r="AL190" s="764" t="str">
        <f>IF(【多店舗用】記入シート3!BJ190="","",【多店舗用】記入シート3!BJ190)</f>
        <v/>
      </c>
      <c r="AM190" s="768" t="str">
        <f>IF(【多店舗用】記入シート3!BK190="","",【多店舗用】記入シート3!BK190)</f>
        <v/>
      </c>
      <c r="AN190" s="768" t="str">
        <f>IF(【多店舗用】記入シート3!BL190="","",【多店舗用】記入シート3!BL190)</f>
        <v/>
      </c>
      <c r="AO190" s="764" t="str">
        <f>IF(【多店舗用】記入シート3!BM190="","",【多店舗用】記入シート3!BM190)</f>
        <v/>
      </c>
      <c r="AP190" s="768" t="str">
        <f>IF(【多店舗用】記入シート3!BN190="","",【多店舗用】記入シート3!BN190)</f>
        <v/>
      </c>
      <c r="AQ190" s="764" t="str">
        <f>IF(【多店舗用】記入シート3!BO190="","",【多店舗用】記入シート3!BO190)</f>
        <v/>
      </c>
      <c r="AR190" s="764" t="str">
        <f>IF(【多店舗用】記入シート3!BP190="","",【多店舗用】記入シート3!BP190)</f>
        <v/>
      </c>
    </row>
    <row r="191" spans="1:44" ht="15" customHeight="1">
      <c r="A191" s="764">
        <v>183</v>
      </c>
      <c r="B191" s="764" t="str">
        <f>IF(【多店舗用】記入シート3!B191="","",DBCS(【多店舗用】記入シート3!B191))</f>
        <v/>
      </c>
      <c r="C191" s="764" t="str">
        <f>IF(【多店舗用】記入シート3!C191="","",DBCS(【多店舗用】記入シート3!C191))</f>
        <v/>
      </c>
      <c r="D191" s="764" t="str">
        <f>IF(【多店舗用】記入シート3!D191="","",ASC(【多店舗用】記入シート3!D191))</f>
        <v/>
      </c>
      <c r="E191" s="765" t="str">
        <f>IF(【多店舗用】記入シート3!E191="","",【多店舗用】記入シート3!E191)</f>
        <v/>
      </c>
      <c r="F191" s="764" t="str">
        <f>IF(【多店舗用】記入シート3!F191="","",【多店舗用】記入シート3!F191)</f>
        <v/>
      </c>
      <c r="G191" s="765" t="str">
        <f>IF(【多店舗用】記入シート3!G191="","",【多店舗用】記入シート3!G191)</f>
        <v/>
      </c>
      <c r="H191" s="764" t="str">
        <f>IF(【多店舗用】記入シート3!H191="","",SUBSTITUTE(SUBSTITUTE(SUBSTITUTE(SUBSTITUTE(SUBSTITUTE(ASC(【多店舗用】記入シート3!H191),"～","-"),"－","-"),"―","-"),"　","")," ",""))</f>
        <v/>
      </c>
      <c r="I191" s="764" t="str">
        <f>IF(B191="","",MID(T(【多店舗用】記入シート3!I191),4,LEN(T(【多店舗用】記入シート3!I191))-3)&amp;"　"&amp;SUBSTITUTE(SUBSTITUTE(SUBSTITUTE(SUBSTITUTE(T(【多店舗用】記入シート3!J191),"　","")," ",""),"―","ー"),"－","‐")&amp;"　"&amp;SUBSTITUTE(SUBSTITUTE(SUBSTITUTE(SUBSTITUTE(T(【多店舗用】記入シート3!K191),"　","")," ",""),"―","ー"),"－","‐")&amp;"　"&amp;SUBSTITUTE(SUBSTITUTE(SUBSTITUTE(SUBSTITUTE(T(【多店舗用】記入シート3!L191),"　","")," ",""),"―","ー"),"－","‐")&amp;IF(【多店舗用】記入シート3!M191="","","　"&amp;SUBSTITUTE(SUBSTITUTE(SUBSTITUTE(SUBSTITUTE(T(【多店舗用】記入シート3!M191),"　","")," ",""),"―","ー"),"－","‐")))</f>
        <v/>
      </c>
      <c r="J191" s="764" t="str">
        <f>IF(B191="","",ASC(【多店舗用】記入シート3!N191)&amp;" "&amp;ASC(SUBSTITUTE(SUBSTITUTE(SUBSTITUTE(SUBSTITUTE(SUBSTITUTE(【多店舗用】記入シート3!O191,"　","")," ",""),"ヴ","ウﾞ"),"・",""),"－","‐"))&amp;" "&amp;ASC(SUBSTITUTE(SUBSTITUTE(SUBSTITUTE(SUBSTITUTE(SUBSTITUTE(【多店舗用】記入シート3!P191,"　","")," ",""),"ヴ","ウﾞ"),"・",""),"－","‐"))&amp;IF(【多店舗用】記入シート3!Q191="",""," "&amp;ASC(SUBSTITUTE(SUBSTITUTE(SUBSTITUTE(SUBSTITUTE(SUBSTITUTE(【多店舗用】記入シート3!Q191,"　","")," ",""),"ヴ","ウﾞ"),"・",""),"－","‐"))))</f>
        <v/>
      </c>
      <c r="K191" s="764" t="str">
        <f>IF(【多店舗用】記入シート3!R191="","",【多店舗用】記入シート3!R191)</f>
        <v/>
      </c>
      <c r="L191" s="764" t="str">
        <f>IF(【多店舗用】記入シート3!S191="","",SUBSTITUTE(SUBSTITUTE(SUBSTITUTE(SUBSTITUTE(SUBSTITUTE(ASC(【多店舗用】記入シート3!S191),"～","-"),"－","-"),"―","-"),"　","")," ",""))</f>
        <v/>
      </c>
      <c r="M191" s="764" t="str">
        <f>IF(【多店舗用】記入シート3!T191="","",ASC(【多店舗用】記入シート3!T191))</f>
        <v/>
      </c>
      <c r="N191" s="764" t="str">
        <f>IF(B191="","",RIGHT("00"&amp;【多店舗用】記入シート3!U191,2)&amp;【多店舗用】記入シート3!V191&amp;RIGHT("00"&amp;【多店舗用】記入シート3!W191,2)&amp;【多店舗用】記入シート3!X191&amp;RIGHT("00"&amp;【多店舗用】記入シート3!Y191,2)&amp;【多店舗用】記入シート3!Z191&amp;RIGHT("00"&amp;【多店舗用】記入シート3!AA191,2))</f>
        <v/>
      </c>
      <c r="O191" s="764" t="str">
        <f>IF(B191="","",IF(【多店舗用】記入シート3!AB191="●",【多店舗用】記入シート3!AB$8,"")&amp;IF(【多店舗用】記入シート3!AC191="●",【多店舗用】記入シート3!AC$8,"")&amp;IF(【多店舗用】記入シート3!AD191="●",【多店舗用】記入シート3!AD$8,"")&amp;IF(【多店舗用】記入シート3!AE191="●",【多店舗用】記入シート3!AE$8,"")&amp;IF(【多店舗用】記入シート3!AF191="●",【多店舗用】記入シート3!AF$8,"")&amp;IF(【多店舗用】記入シート3!AG191="●",【多店舗用】記入シート3!AG$8,"")&amp;IF(【多店舗用】記入シート3!AH191="●",【多店舗用】記入シート3!AH$8,"")&amp;IF(【多店舗用】記入シート3!AI191="●",【多店舗用】記入シート3!AI$8,""))</f>
        <v/>
      </c>
      <c r="P191" s="764" t="str">
        <f>IF(【多店舗用】記入シート3!AJ191="","",【多店舗用】記入シート3!AJ191)</f>
        <v/>
      </c>
      <c r="Q191" s="764" t="str">
        <f>IF(【多店舗用】記入シート3!AK191="","",【多店舗用】記入シート3!AK191)</f>
        <v/>
      </c>
      <c r="R191" s="766" t="str">
        <f>IF(【多店舗用】記入シート3!AL191="","",【多店舗用】記入シート3!AL191)</f>
        <v/>
      </c>
      <c r="S191" s="766" t="str">
        <f>IF(【多店舗用】記入シート3!AM191="","",【多店舗用】記入シート3!AM191)</f>
        <v/>
      </c>
      <c r="T191" s="766" t="str">
        <f>IF(【多店舗用】記入シート3!AN191="","",【多店舗用】記入シート3!AN191)</f>
        <v/>
      </c>
      <c r="U191" s="766" t="str">
        <f>IF(【多店舗用】記入シート3!AO191="","",【多店舗用】記入シート3!AO191)</f>
        <v/>
      </c>
      <c r="V191" s="764" t="str">
        <f>IF(【多店舗用】記入シート3!AP191="","",【多店舗用】記入シート3!AP191)</f>
        <v/>
      </c>
      <c r="W191" s="764" t="str">
        <f>IF(【多店舗用】記入シート3!AQ191="","",【多店舗用】記入シート3!AQ191)</f>
        <v/>
      </c>
      <c r="X191" s="764" t="str">
        <f>IF(【多店舗用】記入シート3!AR191="","",【多店舗用】記入シート3!AR191)</f>
        <v/>
      </c>
      <c r="Y191" s="764" t="str">
        <f>IF(【多店舗用】記入シート3!AS191="","",【多店舗用】記入シート3!AS191)</f>
        <v/>
      </c>
      <c r="Z191" s="767" t="str">
        <f>IF(【多店舗用】記入シート3!AT191="","",【多店舗用】記入シート3!AT191)</f>
        <v/>
      </c>
      <c r="AA191" s="767" t="str">
        <f>IF(【多店舗用】記入シート3!AU191="","",【多店舗用】記入シート3!AU191)</f>
        <v/>
      </c>
      <c r="AB191" s="764" t="str">
        <f>IF(B191="","",T(SUBSTITUTE(SUBSTITUTE(【多店舗用】記入シート3!AV191,"　","")," ",""))&amp;"　"&amp;T(SUBSTITUTE(SUBSTITUTE(【多店舗用】記入シート3!AW191,"　","")," ","")))</f>
        <v/>
      </c>
      <c r="AC191" s="764" t="str">
        <f>IF(B191="","",ASC(SUBSTITUTE(SUBSTITUTE(SUBSTITUTE(SUBSTITUTE(【多店舗用】記入シート3!AX191,"　","")," ",""),"ヴ","ウﾞ"),"・",""))&amp;" "&amp;ASC(SUBSTITUTE(SUBSTITUTE(SUBSTITUTE(SUBSTITUTE(【多店舗用】記入シート3!AY191,"　","")," ",""),"ヴ","ウﾞ"),"・","")))</f>
        <v/>
      </c>
      <c r="AD191" s="764" t="str">
        <f>IF(【多店舗用】記入シート3!AZ191="","",【多店舗用】記入シート3!AZ191)</f>
        <v/>
      </c>
      <c r="AE191" s="764" t="str">
        <f>IF(【多店舗用】記入シート3!BA191="","",【多店舗用】記入シート3!BA191)</f>
        <v/>
      </c>
      <c r="AF191" s="764" t="str">
        <f>IF(B191="","",T(SUBSTITUTE(SUBSTITUTE(【多店舗用】記入シート3!BB191,"　","")," ",""))&amp;"　"&amp;T(SUBSTITUTE(SUBSTITUTE(【多店舗用】記入シート3!BC191,"　","")," ","")))</f>
        <v/>
      </c>
      <c r="AG191" s="764" t="str">
        <f>IF(B191="","",ASC(SUBSTITUTE(SUBSTITUTE(SUBSTITUTE(SUBSTITUTE(【多店舗用】記入シート3!BD191,"　","")," ",""),"ヴ","ウﾞ"),"・",""))&amp;" "&amp;ASC(SUBSTITUTE(SUBSTITUTE(SUBSTITUTE(SUBSTITUTE(【多店舗用】記入シート3!BE191,"　","")," ",""),"ヴ","ウﾞ"),"・","")))</f>
        <v/>
      </c>
      <c r="AH191" s="764" t="str">
        <f>IF(【多店舗用】記入シート3!BF191="","",【多店舗用】記入シート3!BF191)</f>
        <v/>
      </c>
      <c r="AI191" s="764" t="str">
        <f>IF(【多店舗用】記入シート3!BG191="","",【多店舗用】記入シート3!BG191)</f>
        <v/>
      </c>
      <c r="AJ191" s="764" t="str">
        <f>IF(【多店舗用】記入シート3!BH191="","",【多店舗用】記入シート3!BH191)</f>
        <v/>
      </c>
      <c r="AK191" s="764" t="str">
        <f>IF(【多店舗用】記入シート3!BI191="","",【多店舗用】記入シート3!BI191)</f>
        <v/>
      </c>
      <c r="AL191" s="764" t="str">
        <f>IF(【多店舗用】記入シート3!BJ191="","",【多店舗用】記入シート3!BJ191)</f>
        <v/>
      </c>
      <c r="AM191" s="768" t="str">
        <f>IF(【多店舗用】記入シート3!BK191="","",【多店舗用】記入シート3!BK191)</f>
        <v/>
      </c>
      <c r="AN191" s="768" t="str">
        <f>IF(【多店舗用】記入シート3!BL191="","",【多店舗用】記入シート3!BL191)</f>
        <v/>
      </c>
      <c r="AO191" s="764" t="str">
        <f>IF(【多店舗用】記入シート3!BM191="","",【多店舗用】記入シート3!BM191)</f>
        <v/>
      </c>
      <c r="AP191" s="768" t="str">
        <f>IF(【多店舗用】記入シート3!BN191="","",【多店舗用】記入シート3!BN191)</f>
        <v/>
      </c>
      <c r="AQ191" s="764" t="str">
        <f>IF(【多店舗用】記入シート3!BO191="","",【多店舗用】記入シート3!BO191)</f>
        <v/>
      </c>
      <c r="AR191" s="764" t="str">
        <f>IF(【多店舗用】記入シート3!BP191="","",【多店舗用】記入シート3!BP191)</f>
        <v/>
      </c>
    </row>
    <row r="192" spans="1:44" ht="15" customHeight="1">
      <c r="A192" s="764">
        <v>184</v>
      </c>
      <c r="B192" s="764" t="str">
        <f>IF(【多店舗用】記入シート3!B192="","",DBCS(【多店舗用】記入シート3!B192))</f>
        <v/>
      </c>
      <c r="C192" s="764" t="str">
        <f>IF(【多店舗用】記入シート3!C192="","",DBCS(【多店舗用】記入シート3!C192))</f>
        <v/>
      </c>
      <c r="D192" s="764" t="str">
        <f>IF(【多店舗用】記入シート3!D192="","",ASC(【多店舗用】記入シート3!D192))</f>
        <v/>
      </c>
      <c r="E192" s="765" t="str">
        <f>IF(【多店舗用】記入シート3!E192="","",【多店舗用】記入シート3!E192)</f>
        <v/>
      </c>
      <c r="F192" s="764" t="str">
        <f>IF(【多店舗用】記入シート3!F192="","",【多店舗用】記入シート3!F192)</f>
        <v/>
      </c>
      <c r="G192" s="765" t="str">
        <f>IF(【多店舗用】記入シート3!G192="","",【多店舗用】記入シート3!G192)</f>
        <v/>
      </c>
      <c r="H192" s="764" t="str">
        <f>IF(【多店舗用】記入シート3!H192="","",SUBSTITUTE(SUBSTITUTE(SUBSTITUTE(SUBSTITUTE(SUBSTITUTE(ASC(【多店舗用】記入シート3!H192),"～","-"),"－","-"),"―","-"),"　","")," ",""))</f>
        <v/>
      </c>
      <c r="I192" s="764" t="str">
        <f>IF(B192="","",MID(T(【多店舗用】記入シート3!I192),4,LEN(T(【多店舗用】記入シート3!I192))-3)&amp;"　"&amp;SUBSTITUTE(SUBSTITUTE(SUBSTITUTE(SUBSTITUTE(T(【多店舗用】記入シート3!J192),"　","")," ",""),"―","ー"),"－","‐")&amp;"　"&amp;SUBSTITUTE(SUBSTITUTE(SUBSTITUTE(SUBSTITUTE(T(【多店舗用】記入シート3!K192),"　","")," ",""),"―","ー"),"－","‐")&amp;"　"&amp;SUBSTITUTE(SUBSTITUTE(SUBSTITUTE(SUBSTITUTE(T(【多店舗用】記入シート3!L192),"　","")," ",""),"―","ー"),"－","‐")&amp;IF(【多店舗用】記入シート3!M192="","","　"&amp;SUBSTITUTE(SUBSTITUTE(SUBSTITUTE(SUBSTITUTE(T(【多店舗用】記入シート3!M192),"　","")," ",""),"―","ー"),"－","‐")))</f>
        <v/>
      </c>
      <c r="J192" s="764" t="str">
        <f>IF(B192="","",ASC(【多店舗用】記入シート3!N192)&amp;" "&amp;ASC(SUBSTITUTE(SUBSTITUTE(SUBSTITUTE(SUBSTITUTE(SUBSTITUTE(【多店舗用】記入シート3!O192,"　","")," ",""),"ヴ","ウﾞ"),"・",""),"－","‐"))&amp;" "&amp;ASC(SUBSTITUTE(SUBSTITUTE(SUBSTITUTE(SUBSTITUTE(SUBSTITUTE(【多店舗用】記入シート3!P192,"　","")," ",""),"ヴ","ウﾞ"),"・",""),"－","‐"))&amp;IF(【多店舗用】記入シート3!Q192="",""," "&amp;ASC(SUBSTITUTE(SUBSTITUTE(SUBSTITUTE(SUBSTITUTE(SUBSTITUTE(【多店舗用】記入シート3!Q192,"　","")," ",""),"ヴ","ウﾞ"),"・",""),"－","‐"))))</f>
        <v/>
      </c>
      <c r="K192" s="764" t="str">
        <f>IF(【多店舗用】記入シート3!R192="","",【多店舗用】記入シート3!R192)</f>
        <v/>
      </c>
      <c r="L192" s="764" t="str">
        <f>IF(【多店舗用】記入シート3!S192="","",SUBSTITUTE(SUBSTITUTE(SUBSTITUTE(SUBSTITUTE(SUBSTITUTE(ASC(【多店舗用】記入シート3!S192),"～","-"),"－","-"),"―","-"),"　","")," ",""))</f>
        <v/>
      </c>
      <c r="M192" s="764" t="str">
        <f>IF(【多店舗用】記入シート3!T192="","",ASC(【多店舗用】記入シート3!T192))</f>
        <v/>
      </c>
      <c r="N192" s="764" t="str">
        <f>IF(B192="","",RIGHT("00"&amp;【多店舗用】記入シート3!U192,2)&amp;【多店舗用】記入シート3!V192&amp;RIGHT("00"&amp;【多店舗用】記入シート3!W192,2)&amp;【多店舗用】記入シート3!X192&amp;RIGHT("00"&amp;【多店舗用】記入シート3!Y192,2)&amp;【多店舗用】記入シート3!Z192&amp;RIGHT("00"&amp;【多店舗用】記入シート3!AA192,2))</f>
        <v/>
      </c>
      <c r="O192" s="764" t="str">
        <f>IF(B192="","",IF(【多店舗用】記入シート3!AB192="●",【多店舗用】記入シート3!AB$8,"")&amp;IF(【多店舗用】記入シート3!AC192="●",【多店舗用】記入シート3!AC$8,"")&amp;IF(【多店舗用】記入シート3!AD192="●",【多店舗用】記入シート3!AD$8,"")&amp;IF(【多店舗用】記入シート3!AE192="●",【多店舗用】記入シート3!AE$8,"")&amp;IF(【多店舗用】記入シート3!AF192="●",【多店舗用】記入シート3!AF$8,"")&amp;IF(【多店舗用】記入シート3!AG192="●",【多店舗用】記入シート3!AG$8,"")&amp;IF(【多店舗用】記入シート3!AH192="●",【多店舗用】記入シート3!AH$8,"")&amp;IF(【多店舗用】記入シート3!AI192="●",【多店舗用】記入シート3!AI$8,""))</f>
        <v/>
      </c>
      <c r="P192" s="764" t="str">
        <f>IF(【多店舗用】記入シート3!AJ192="","",【多店舗用】記入シート3!AJ192)</f>
        <v/>
      </c>
      <c r="Q192" s="764" t="str">
        <f>IF(【多店舗用】記入シート3!AK192="","",【多店舗用】記入シート3!AK192)</f>
        <v/>
      </c>
      <c r="R192" s="766" t="str">
        <f>IF(【多店舗用】記入シート3!AL192="","",【多店舗用】記入シート3!AL192)</f>
        <v/>
      </c>
      <c r="S192" s="766" t="str">
        <f>IF(【多店舗用】記入シート3!AM192="","",【多店舗用】記入シート3!AM192)</f>
        <v/>
      </c>
      <c r="T192" s="766" t="str">
        <f>IF(【多店舗用】記入シート3!AN192="","",【多店舗用】記入シート3!AN192)</f>
        <v/>
      </c>
      <c r="U192" s="766" t="str">
        <f>IF(【多店舗用】記入シート3!AO192="","",【多店舗用】記入シート3!AO192)</f>
        <v/>
      </c>
      <c r="V192" s="764" t="str">
        <f>IF(【多店舗用】記入シート3!AP192="","",【多店舗用】記入シート3!AP192)</f>
        <v/>
      </c>
      <c r="W192" s="764" t="str">
        <f>IF(【多店舗用】記入シート3!AQ192="","",【多店舗用】記入シート3!AQ192)</f>
        <v/>
      </c>
      <c r="X192" s="764" t="str">
        <f>IF(【多店舗用】記入シート3!AR192="","",【多店舗用】記入シート3!AR192)</f>
        <v/>
      </c>
      <c r="Y192" s="764" t="str">
        <f>IF(【多店舗用】記入シート3!AS192="","",【多店舗用】記入シート3!AS192)</f>
        <v/>
      </c>
      <c r="Z192" s="767" t="str">
        <f>IF(【多店舗用】記入シート3!AT192="","",【多店舗用】記入シート3!AT192)</f>
        <v/>
      </c>
      <c r="AA192" s="767" t="str">
        <f>IF(【多店舗用】記入シート3!AU192="","",【多店舗用】記入シート3!AU192)</f>
        <v/>
      </c>
      <c r="AB192" s="764" t="str">
        <f>IF(B192="","",T(SUBSTITUTE(SUBSTITUTE(【多店舗用】記入シート3!AV192,"　","")," ",""))&amp;"　"&amp;T(SUBSTITUTE(SUBSTITUTE(【多店舗用】記入シート3!AW192,"　","")," ","")))</f>
        <v/>
      </c>
      <c r="AC192" s="764" t="str">
        <f>IF(B192="","",ASC(SUBSTITUTE(SUBSTITUTE(SUBSTITUTE(SUBSTITUTE(【多店舗用】記入シート3!AX192,"　","")," ",""),"ヴ","ウﾞ"),"・",""))&amp;" "&amp;ASC(SUBSTITUTE(SUBSTITUTE(SUBSTITUTE(SUBSTITUTE(【多店舗用】記入シート3!AY192,"　","")," ",""),"ヴ","ウﾞ"),"・","")))</f>
        <v/>
      </c>
      <c r="AD192" s="764" t="str">
        <f>IF(【多店舗用】記入シート3!AZ192="","",【多店舗用】記入シート3!AZ192)</f>
        <v/>
      </c>
      <c r="AE192" s="764" t="str">
        <f>IF(【多店舗用】記入シート3!BA192="","",【多店舗用】記入シート3!BA192)</f>
        <v/>
      </c>
      <c r="AF192" s="764" t="str">
        <f>IF(B192="","",T(SUBSTITUTE(SUBSTITUTE(【多店舗用】記入シート3!BB192,"　","")," ",""))&amp;"　"&amp;T(SUBSTITUTE(SUBSTITUTE(【多店舗用】記入シート3!BC192,"　","")," ","")))</f>
        <v/>
      </c>
      <c r="AG192" s="764" t="str">
        <f>IF(B192="","",ASC(SUBSTITUTE(SUBSTITUTE(SUBSTITUTE(SUBSTITUTE(【多店舗用】記入シート3!BD192,"　","")," ",""),"ヴ","ウﾞ"),"・",""))&amp;" "&amp;ASC(SUBSTITUTE(SUBSTITUTE(SUBSTITUTE(SUBSTITUTE(【多店舗用】記入シート3!BE192,"　","")," ",""),"ヴ","ウﾞ"),"・","")))</f>
        <v/>
      </c>
      <c r="AH192" s="764" t="str">
        <f>IF(【多店舗用】記入シート3!BF192="","",【多店舗用】記入シート3!BF192)</f>
        <v/>
      </c>
      <c r="AI192" s="764" t="str">
        <f>IF(【多店舗用】記入シート3!BG192="","",【多店舗用】記入シート3!BG192)</f>
        <v/>
      </c>
      <c r="AJ192" s="764" t="str">
        <f>IF(【多店舗用】記入シート3!BH192="","",【多店舗用】記入シート3!BH192)</f>
        <v/>
      </c>
      <c r="AK192" s="764" t="str">
        <f>IF(【多店舗用】記入シート3!BI192="","",【多店舗用】記入シート3!BI192)</f>
        <v/>
      </c>
      <c r="AL192" s="764" t="str">
        <f>IF(【多店舗用】記入シート3!BJ192="","",【多店舗用】記入シート3!BJ192)</f>
        <v/>
      </c>
      <c r="AM192" s="768" t="str">
        <f>IF(【多店舗用】記入シート3!BK192="","",【多店舗用】記入シート3!BK192)</f>
        <v/>
      </c>
      <c r="AN192" s="768" t="str">
        <f>IF(【多店舗用】記入シート3!BL192="","",【多店舗用】記入シート3!BL192)</f>
        <v/>
      </c>
      <c r="AO192" s="764" t="str">
        <f>IF(【多店舗用】記入シート3!BM192="","",【多店舗用】記入シート3!BM192)</f>
        <v/>
      </c>
      <c r="AP192" s="768" t="str">
        <f>IF(【多店舗用】記入シート3!BN192="","",【多店舗用】記入シート3!BN192)</f>
        <v/>
      </c>
      <c r="AQ192" s="764" t="str">
        <f>IF(【多店舗用】記入シート3!BO192="","",【多店舗用】記入シート3!BO192)</f>
        <v/>
      </c>
      <c r="AR192" s="764" t="str">
        <f>IF(【多店舗用】記入シート3!BP192="","",【多店舗用】記入シート3!BP192)</f>
        <v/>
      </c>
    </row>
    <row r="193" spans="1:44" ht="15" customHeight="1">
      <c r="A193" s="764">
        <v>185</v>
      </c>
      <c r="B193" s="764" t="str">
        <f>IF(【多店舗用】記入シート3!B193="","",DBCS(【多店舗用】記入シート3!B193))</f>
        <v/>
      </c>
      <c r="C193" s="764" t="str">
        <f>IF(【多店舗用】記入シート3!C193="","",DBCS(【多店舗用】記入シート3!C193))</f>
        <v/>
      </c>
      <c r="D193" s="764" t="str">
        <f>IF(【多店舗用】記入シート3!D193="","",ASC(【多店舗用】記入シート3!D193))</f>
        <v/>
      </c>
      <c r="E193" s="765" t="str">
        <f>IF(【多店舗用】記入シート3!E193="","",【多店舗用】記入シート3!E193)</f>
        <v/>
      </c>
      <c r="F193" s="764" t="str">
        <f>IF(【多店舗用】記入シート3!F193="","",【多店舗用】記入シート3!F193)</f>
        <v/>
      </c>
      <c r="G193" s="765" t="str">
        <f>IF(【多店舗用】記入シート3!G193="","",【多店舗用】記入シート3!G193)</f>
        <v/>
      </c>
      <c r="H193" s="764" t="str">
        <f>IF(【多店舗用】記入シート3!H193="","",SUBSTITUTE(SUBSTITUTE(SUBSTITUTE(SUBSTITUTE(SUBSTITUTE(ASC(【多店舗用】記入シート3!H193),"～","-"),"－","-"),"―","-"),"　","")," ",""))</f>
        <v/>
      </c>
      <c r="I193" s="764" t="str">
        <f>IF(B193="","",MID(T(【多店舗用】記入シート3!I193),4,LEN(T(【多店舗用】記入シート3!I193))-3)&amp;"　"&amp;SUBSTITUTE(SUBSTITUTE(SUBSTITUTE(SUBSTITUTE(T(【多店舗用】記入シート3!J193),"　","")," ",""),"―","ー"),"－","‐")&amp;"　"&amp;SUBSTITUTE(SUBSTITUTE(SUBSTITUTE(SUBSTITUTE(T(【多店舗用】記入シート3!K193),"　","")," ",""),"―","ー"),"－","‐")&amp;"　"&amp;SUBSTITUTE(SUBSTITUTE(SUBSTITUTE(SUBSTITUTE(T(【多店舗用】記入シート3!L193),"　","")," ",""),"―","ー"),"－","‐")&amp;IF(【多店舗用】記入シート3!M193="","","　"&amp;SUBSTITUTE(SUBSTITUTE(SUBSTITUTE(SUBSTITUTE(T(【多店舗用】記入シート3!M193),"　","")," ",""),"―","ー"),"－","‐")))</f>
        <v/>
      </c>
      <c r="J193" s="764" t="str">
        <f>IF(B193="","",ASC(【多店舗用】記入シート3!N193)&amp;" "&amp;ASC(SUBSTITUTE(SUBSTITUTE(SUBSTITUTE(SUBSTITUTE(SUBSTITUTE(【多店舗用】記入シート3!O193,"　","")," ",""),"ヴ","ウﾞ"),"・",""),"－","‐"))&amp;" "&amp;ASC(SUBSTITUTE(SUBSTITUTE(SUBSTITUTE(SUBSTITUTE(SUBSTITUTE(【多店舗用】記入シート3!P193,"　","")," ",""),"ヴ","ウﾞ"),"・",""),"－","‐"))&amp;IF(【多店舗用】記入シート3!Q193="",""," "&amp;ASC(SUBSTITUTE(SUBSTITUTE(SUBSTITUTE(SUBSTITUTE(SUBSTITUTE(【多店舗用】記入シート3!Q193,"　","")," ",""),"ヴ","ウﾞ"),"・",""),"－","‐"))))</f>
        <v/>
      </c>
      <c r="K193" s="764" t="str">
        <f>IF(【多店舗用】記入シート3!R193="","",【多店舗用】記入シート3!R193)</f>
        <v/>
      </c>
      <c r="L193" s="764" t="str">
        <f>IF(【多店舗用】記入シート3!S193="","",SUBSTITUTE(SUBSTITUTE(SUBSTITUTE(SUBSTITUTE(SUBSTITUTE(ASC(【多店舗用】記入シート3!S193),"～","-"),"－","-"),"―","-"),"　","")," ",""))</f>
        <v/>
      </c>
      <c r="M193" s="764" t="str">
        <f>IF(【多店舗用】記入シート3!T193="","",ASC(【多店舗用】記入シート3!T193))</f>
        <v/>
      </c>
      <c r="N193" s="764" t="str">
        <f>IF(B193="","",RIGHT("00"&amp;【多店舗用】記入シート3!U193,2)&amp;【多店舗用】記入シート3!V193&amp;RIGHT("00"&amp;【多店舗用】記入シート3!W193,2)&amp;【多店舗用】記入シート3!X193&amp;RIGHT("00"&amp;【多店舗用】記入シート3!Y193,2)&amp;【多店舗用】記入シート3!Z193&amp;RIGHT("00"&amp;【多店舗用】記入シート3!AA193,2))</f>
        <v/>
      </c>
      <c r="O193" s="764" t="str">
        <f>IF(B193="","",IF(【多店舗用】記入シート3!AB193="●",【多店舗用】記入シート3!AB$8,"")&amp;IF(【多店舗用】記入シート3!AC193="●",【多店舗用】記入シート3!AC$8,"")&amp;IF(【多店舗用】記入シート3!AD193="●",【多店舗用】記入シート3!AD$8,"")&amp;IF(【多店舗用】記入シート3!AE193="●",【多店舗用】記入シート3!AE$8,"")&amp;IF(【多店舗用】記入シート3!AF193="●",【多店舗用】記入シート3!AF$8,"")&amp;IF(【多店舗用】記入シート3!AG193="●",【多店舗用】記入シート3!AG$8,"")&amp;IF(【多店舗用】記入シート3!AH193="●",【多店舗用】記入シート3!AH$8,"")&amp;IF(【多店舗用】記入シート3!AI193="●",【多店舗用】記入シート3!AI$8,""))</f>
        <v/>
      </c>
      <c r="P193" s="764" t="str">
        <f>IF(【多店舗用】記入シート3!AJ193="","",【多店舗用】記入シート3!AJ193)</f>
        <v/>
      </c>
      <c r="Q193" s="764" t="str">
        <f>IF(【多店舗用】記入シート3!AK193="","",【多店舗用】記入シート3!AK193)</f>
        <v/>
      </c>
      <c r="R193" s="766" t="str">
        <f>IF(【多店舗用】記入シート3!AL193="","",【多店舗用】記入シート3!AL193)</f>
        <v/>
      </c>
      <c r="S193" s="766" t="str">
        <f>IF(【多店舗用】記入シート3!AM193="","",【多店舗用】記入シート3!AM193)</f>
        <v/>
      </c>
      <c r="T193" s="766" t="str">
        <f>IF(【多店舗用】記入シート3!AN193="","",【多店舗用】記入シート3!AN193)</f>
        <v/>
      </c>
      <c r="U193" s="766" t="str">
        <f>IF(【多店舗用】記入シート3!AO193="","",【多店舗用】記入シート3!AO193)</f>
        <v/>
      </c>
      <c r="V193" s="764" t="str">
        <f>IF(【多店舗用】記入シート3!AP193="","",【多店舗用】記入シート3!AP193)</f>
        <v/>
      </c>
      <c r="W193" s="764" t="str">
        <f>IF(【多店舗用】記入シート3!AQ193="","",【多店舗用】記入シート3!AQ193)</f>
        <v/>
      </c>
      <c r="X193" s="764" t="str">
        <f>IF(【多店舗用】記入シート3!AR193="","",【多店舗用】記入シート3!AR193)</f>
        <v/>
      </c>
      <c r="Y193" s="764" t="str">
        <f>IF(【多店舗用】記入シート3!AS193="","",【多店舗用】記入シート3!AS193)</f>
        <v/>
      </c>
      <c r="Z193" s="767" t="str">
        <f>IF(【多店舗用】記入シート3!AT193="","",【多店舗用】記入シート3!AT193)</f>
        <v/>
      </c>
      <c r="AA193" s="767" t="str">
        <f>IF(【多店舗用】記入シート3!AU193="","",【多店舗用】記入シート3!AU193)</f>
        <v/>
      </c>
      <c r="AB193" s="764" t="str">
        <f>IF(B193="","",T(SUBSTITUTE(SUBSTITUTE(【多店舗用】記入シート3!AV193,"　","")," ",""))&amp;"　"&amp;T(SUBSTITUTE(SUBSTITUTE(【多店舗用】記入シート3!AW193,"　","")," ","")))</f>
        <v/>
      </c>
      <c r="AC193" s="764" t="str">
        <f>IF(B193="","",ASC(SUBSTITUTE(SUBSTITUTE(SUBSTITUTE(SUBSTITUTE(【多店舗用】記入シート3!AX193,"　","")," ",""),"ヴ","ウﾞ"),"・",""))&amp;" "&amp;ASC(SUBSTITUTE(SUBSTITUTE(SUBSTITUTE(SUBSTITUTE(【多店舗用】記入シート3!AY193,"　","")," ",""),"ヴ","ウﾞ"),"・","")))</f>
        <v/>
      </c>
      <c r="AD193" s="764" t="str">
        <f>IF(【多店舗用】記入シート3!AZ193="","",【多店舗用】記入シート3!AZ193)</f>
        <v/>
      </c>
      <c r="AE193" s="764" t="str">
        <f>IF(【多店舗用】記入シート3!BA193="","",【多店舗用】記入シート3!BA193)</f>
        <v/>
      </c>
      <c r="AF193" s="764" t="str">
        <f>IF(B193="","",T(SUBSTITUTE(SUBSTITUTE(【多店舗用】記入シート3!BB193,"　","")," ",""))&amp;"　"&amp;T(SUBSTITUTE(SUBSTITUTE(【多店舗用】記入シート3!BC193,"　","")," ","")))</f>
        <v/>
      </c>
      <c r="AG193" s="764" t="str">
        <f>IF(B193="","",ASC(SUBSTITUTE(SUBSTITUTE(SUBSTITUTE(SUBSTITUTE(【多店舗用】記入シート3!BD193,"　","")," ",""),"ヴ","ウﾞ"),"・",""))&amp;" "&amp;ASC(SUBSTITUTE(SUBSTITUTE(SUBSTITUTE(SUBSTITUTE(【多店舗用】記入シート3!BE193,"　","")," ",""),"ヴ","ウﾞ"),"・","")))</f>
        <v/>
      </c>
      <c r="AH193" s="764" t="str">
        <f>IF(【多店舗用】記入シート3!BF193="","",【多店舗用】記入シート3!BF193)</f>
        <v/>
      </c>
      <c r="AI193" s="764" t="str">
        <f>IF(【多店舗用】記入シート3!BG193="","",【多店舗用】記入シート3!BG193)</f>
        <v/>
      </c>
      <c r="AJ193" s="764" t="str">
        <f>IF(【多店舗用】記入シート3!BH193="","",【多店舗用】記入シート3!BH193)</f>
        <v/>
      </c>
      <c r="AK193" s="764" t="str">
        <f>IF(【多店舗用】記入シート3!BI193="","",【多店舗用】記入シート3!BI193)</f>
        <v/>
      </c>
      <c r="AL193" s="764" t="str">
        <f>IF(【多店舗用】記入シート3!BJ193="","",【多店舗用】記入シート3!BJ193)</f>
        <v/>
      </c>
      <c r="AM193" s="768" t="str">
        <f>IF(【多店舗用】記入シート3!BK193="","",【多店舗用】記入シート3!BK193)</f>
        <v/>
      </c>
      <c r="AN193" s="768" t="str">
        <f>IF(【多店舗用】記入シート3!BL193="","",【多店舗用】記入シート3!BL193)</f>
        <v/>
      </c>
      <c r="AO193" s="764" t="str">
        <f>IF(【多店舗用】記入シート3!BM193="","",【多店舗用】記入シート3!BM193)</f>
        <v/>
      </c>
      <c r="AP193" s="768" t="str">
        <f>IF(【多店舗用】記入シート3!BN193="","",【多店舗用】記入シート3!BN193)</f>
        <v/>
      </c>
      <c r="AQ193" s="764" t="str">
        <f>IF(【多店舗用】記入シート3!BO193="","",【多店舗用】記入シート3!BO193)</f>
        <v/>
      </c>
      <c r="AR193" s="764" t="str">
        <f>IF(【多店舗用】記入シート3!BP193="","",【多店舗用】記入シート3!BP193)</f>
        <v/>
      </c>
    </row>
    <row r="194" spans="1:44" ht="15" customHeight="1">
      <c r="A194" s="764">
        <v>186</v>
      </c>
      <c r="B194" s="764" t="str">
        <f>IF(【多店舗用】記入シート3!B194="","",DBCS(【多店舗用】記入シート3!B194))</f>
        <v/>
      </c>
      <c r="C194" s="764" t="str">
        <f>IF(【多店舗用】記入シート3!C194="","",DBCS(【多店舗用】記入シート3!C194))</f>
        <v/>
      </c>
      <c r="D194" s="764" t="str">
        <f>IF(【多店舗用】記入シート3!D194="","",ASC(【多店舗用】記入シート3!D194))</f>
        <v/>
      </c>
      <c r="E194" s="765" t="str">
        <f>IF(【多店舗用】記入シート3!E194="","",【多店舗用】記入シート3!E194)</f>
        <v/>
      </c>
      <c r="F194" s="764" t="str">
        <f>IF(【多店舗用】記入シート3!F194="","",【多店舗用】記入シート3!F194)</f>
        <v/>
      </c>
      <c r="G194" s="765" t="str">
        <f>IF(【多店舗用】記入シート3!G194="","",【多店舗用】記入シート3!G194)</f>
        <v/>
      </c>
      <c r="H194" s="764" t="str">
        <f>IF(【多店舗用】記入シート3!H194="","",SUBSTITUTE(SUBSTITUTE(SUBSTITUTE(SUBSTITUTE(SUBSTITUTE(ASC(【多店舗用】記入シート3!H194),"～","-"),"－","-"),"―","-"),"　","")," ",""))</f>
        <v/>
      </c>
      <c r="I194" s="764" t="str">
        <f>IF(B194="","",MID(T(【多店舗用】記入シート3!I194),4,LEN(T(【多店舗用】記入シート3!I194))-3)&amp;"　"&amp;SUBSTITUTE(SUBSTITUTE(SUBSTITUTE(SUBSTITUTE(T(【多店舗用】記入シート3!J194),"　","")," ",""),"―","ー"),"－","‐")&amp;"　"&amp;SUBSTITUTE(SUBSTITUTE(SUBSTITUTE(SUBSTITUTE(T(【多店舗用】記入シート3!K194),"　","")," ",""),"―","ー"),"－","‐")&amp;"　"&amp;SUBSTITUTE(SUBSTITUTE(SUBSTITUTE(SUBSTITUTE(T(【多店舗用】記入シート3!L194),"　","")," ",""),"―","ー"),"－","‐")&amp;IF(【多店舗用】記入シート3!M194="","","　"&amp;SUBSTITUTE(SUBSTITUTE(SUBSTITUTE(SUBSTITUTE(T(【多店舗用】記入シート3!M194),"　","")," ",""),"―","ー"),"－","‐")))</f>
        <v/>
      </c>
      <c r="J194" s="764" t="str">
        <f>IF(B194="","",ASC(【多店舗用】記入シート3!N194)&amp;" "&amp;ASC(SUBSTITUTE(SUBSTITUTE(SUBSTITUTE(SUBSTITUTE(SUBSTITUTE(【多店舗用】記入シート3!O194,"　","")," ",""),"ヴ","ウﾞ"),"・",""),"－","‐"))&amp;" "&amp;ASC(SUBSTITUTE(SUBSTITUTE(SUBSTITUTE(SUBSTITUTE(SUBSTITUTE(【多店舗用】記入シート3!P194,"　","")," ",""),"ヴ","ウﾞ"),"・",""),"－","‐"))&amp;IF(【多店舗用】記入シート3!Q194="",""," "&amp;ASC(SUBSTITUTE(SUBSTITUTE(SUBSTITUTE(SUBSTITUTE(SUBSTITUTE(【多店舗用】記入シート3!Q194,"　","")," ",""),"ヴ","ウﾞ"),"・",""),"－","‐"))))</f>
        <v/>
      </c>
      <c r="K194" s="764" t="str">
        <f>IF(【多店舗用】記入シート3!R194="","",【多店舗用】記入シート3!R194)</f>
        <v/>
      </c>
      <c r="L194" s="764" t="str">
        <f>IF(【多店舗用】記入シート3!S194="","",SUBSTITUTE(SUBSTITUTE(SUBSTITUTE(SUBSTITUTE(SUBSTITUTE(ASC(【多店舗用】記入シート3!S194),"～","-"),"－","-"),"―","-"),"　","")," ",""))</f>
        <v/>
      </c>
      <c r="M194" s="764" t="str">
        <f>IF(【多店舗用】記入シート3!T194="","",ASC(【多店舗用】記入シート3!T194))</f>
        <v/>
      </c>
      <c r="N194" s="764" t="str">
        <f>IF(B194="","",RIGHT("00"&amp;【多店舗用】記入シート3!U194,2)&amp;【多店舗用】記入シート3!V194&amp;RIGHT("00"&amp;【多店舗用】記入シート3!W194,2)&amp;【多店舗用】記入シート3!X194&amp;RIGHT("00"&amp;【多店舗用】記入シート3!Y194,2)&amp;【多店舗用】記入シート3!Z194&amp;RIGHT("00"&amp;【多店舗用】記入シート3!AA194,2))</f>
        <v/>
      </c>
      <c r="O194" s="764" t="str">
        <f>IF(B194="","",IF(【多店舗用】記入シート3!AB194="●",【多店舗用】記入シート3!AB$8,"")&amp;IF(【多店舗用】記入シート3!AC194="●",【多店舗用】記入シート3!AC$8,"")&amp;IF(【多店舗用】記入シート3!AD194="●",【多店舗用】記入シート3!AD$8,"")&amp;IF(【多店舗用】記入シート3!AE194="●",【多店舗用】記入シート3!AE$8,"")&amp;IF(【多店舗用】記入シート3!AF194="●",【多店舗用】記入シート3!AF$8,"")&amp;IF(【多店舗用】記入シート3!AG194="●",【多店舗用】記入シート3!AG$8,"")&amp;IF(【多店舗用】記入シート3!AH194="●",【多店舗用】記入シート3!AH$8,"")&amp;IF(【多店舗用】記入シート3!AI194="●",【多店舗用】記入シート3!AI$8,""))</f>
        <v/>
      </c>
      <c r="P194" s="764" t="str">
        <f>IF(【多店舗用】記入シート3!AJ194="","",【多店舗用】記入シート3!AJ194)</f>
        <v/>
      </c>
      <c r="Q194" s="764" t="str">
        <f>IF(【多店舗用】記入シート3!AK194="","",【多店舗用】記入シート3!AK194)</f>
        <v/>
      </c>
      <c r="R194" s="766" t="str">
        <f>IF(【多店舗用】記入シート3!AL194="","",【多店舗用】記入シート3!AL194)</f>
        <v/>
      </c>
      <c r="S194" s="766" t="str">
        <f>IF(【多店舗用】記入シート3!AM194="","",【多店舗用】記入シート3!AM194)</f>
        <v/>
      </c>
      <c r="T194" s="766" t="str">
        <f>IF(【多店舗用】記入シート3!AN194="","",【多店舗用】記入シート3!AN194)</f>
        <v/>
      </c>
      <c r="U194" s="766" t="str">
        <f>IF(【多店舗用】記入シート3!AO194="","",【多店舗用】記入シート3!AO194)</f>
        <v/>
      </c>
      <c r="V194" s="764" t="str">
        <f>IF(【多店舗用】記入シート3!AP194="","",【多店舗用】記入シート3!AP194)</f>
        <v/>
      </c>
      <c r="W194" s="764" t="str">
        <f>IF(【多店舗用】記入シート3!AQ194="","",【多店舗用】記入シート3!AQ194)</f>
        <v/>
      </c>
      <c r="X194" s="764" t="str">
        <f>IF(【多店舗用】記入シート3!AR194="","",【多店舗用】記入シート3!AR194)</f>
        <v/>
      </c>
      <c r="Y194" s="764" t="str">
        <f>IF(【多店舗用】記入シート3!AS194="","",【多店舗用】記入シート3!AS194)</f>
        <v/>
      </c>
      <c r="Z194" s="767" t="str">
        <f>IF(【多店舗用】記入シート3!AT194="","",【多店舗用】記入シート3!AT194)</f>
        <v/>
      </c>
      <c r="AA194" s="767" t="str">
        <f>IF(【多店舗用】記入シート3!AU194="","",【多店舗用】記入シート3!AU194)</f>
        <v/>
      </c>
      <c r="AB194" s="764" t="str">
        <f>IF(B194="","",T(SUBSTITUTE(SUBSTITUTE(【多店舗用】記入シート3!AV194,"　","")," ",""))&amp;"　"&amp;T(SUBSTITUTE(SUBSTITUTE(【多店舗用】記入シート3!AW194,"　","")," ","")))</f>
        <v/>
      </c>
      <c r="AC194" s="764" t="str">
        <f>IF(B194="","",ASC(SUBSTITUTE(SUBSTITUTE(SUBSTITUTE(SUBSTITUTE(【多店舗用】記入シート3!AX194,"　","")," ",""),"ヴ","ウﾞ"),"・",""))&amp;" "&amp;ASC(SUBSTITUTE(SUBSTITUTE(SUBSTITUTE(SUBSTITUTE(【多店舗用】記入シート3!AY194,"　","")," ",""),"ヴ","ウﾞ"),"・","")))</f>
        <v/>
      </c>
      <c r="AD194" s="764" t="str">
        <f>IF(【多店舗用】記入シート3!AZ194="","",【多店舗用】記入シート3!AZ194)</f>
        <v/>
      </c>
      <c r="AE194" s="764" t="str">
        <f>IF(【多店舗用】記入シート3!BA194="","",【多店舗用】記入シート3!BA194)</f>
        <v/>
      </c>
      <c r="AF194" s="764" t="str">
        <f>IF(B194="","",T(SUBSTITUTE(SUBSTITUTE(【多店舗用】記入シート3!BB194,"　","")," ",""))&amp;"　"&amp;T(SUBSTITUTE(SUBSTITUTE(【多店舗用】記入シート3!BC194,"　","")," ","")))</f>
        <v/>
      </c>
      <c r="AG194" s="764" t="str">
        <f>IF(B194="","",ASC(SUBSTITUTE(SUBSTITUTE(SUBSTITUTE(SUBSTITUTE(【多店舗用】記入シート3!BD194,"　","")," ",""),"ヴ","ウﾞ"),"・",""))&amp;" "&amp;ASC(SUBSTITUTE(SUBSTITUTE(SUBSTITUTE(SUBSTITUTE(【多店舗用】記入シート3!BE194,"　","")," ",""),"ヴ","ウﾞ"),"・","")))</f>
        <v/>
      </c>
      <c r="AH194" s="764" t="str">
        <f>IF(【多店舗用】記入シート3!BF194="","",【多店舗用】記入シート3!BF194)</f>
        <v/>
      </c>
      <c r="AI194" s="764" t="str">
        <f>IF(【多店舗用】記入シート3!BG194="","",【多店舗用】記入シート3!BG194)</f>
        <v/>
      </c>
      <c r="AJ194" s="764" t="str">
        <f>IF(【多店舗用】記入シート3!BH194="","",【多店舗用】記入シート3!BH194)</f>
        <v/>
      </c>
      <c r="AK194" s="764" t="str">
        <f>IF(【多店舗用】記入シート3!BI194="","",【多店舗用】記入シート3!BI194)</f>
        <v/>
      </c>
      <c r="AL194" s="764" t="str">
        <f>IF(【多店舗用】記入シート3!BJ194="","",【多店舗用】記入シート3!BJ194)</f>
        <v/>
      </c>
      <c r="AM194" s="768" t="str">
        <f>IF(【多店舗用】記入シート3!BK194="","",【多店舗用】記入シート3!BK194)</f>
        <v/>
      </c>
      <c r="AN194" s="768" t="str">
        <f>IF(【多店舗用】記入シート3!BL194="","",【多店舗用】記入シート3!BL194)</f>
        <v/>
      </c>
      <c r="AO194" s="764" t="str">
        <f>IF(【多店舗用】記入シート3!BM194="","",【多店舗用】記入シート3!BM194)</f>
        <v/>
      </c>
      <c r="AP194" s="768" t="str">
        <f>IF(【多店舗用】記入シート3!BN194="","",【多店舗用】記入シート3!BN194)</f>
        <v/>
      </c>
      <c r="AQ194" s="764" t="str">
        <f>IF(【多店舗用】記入シート3!BO194="","",【多店舗用】記入シート3!BO194)</f>
        <v/>
      </c>
      <c r="AR194" s="764" t="str">
        <f>IF(【多店舗用】記入シート3!BP194="","",【多店舗用】記入シート3!BP194)</f>
        <v/>
      </c>
    </row>
    <row r="195" spans="1:44" ht="15" customHeight="1">
      <c r="A195" s="764">
        <v>187</v>
      </c>
      <c r="B195" s="764" t="str">
        <f>IF(【多店舗用】記入シート3!B195="","",DBCS(【多店舗用】記入シート3!B195))</f>
        <v/>
      </c>
      <c r="C195" s="764" t="str">
        <f>IF(【多店舗用】記入シート3!C195="","",DBCS(【多店舗用】記入シート3!C195))</f>
        <v/>
      </c>
      <c r="D195" s="764" t="str">
        <f>IF(【多店舗用】記入シート3!D195="","",ASC(【多店舗用】記入シート3!D195))</f>
        <v/>
      </c>
      <c r="E195" s="765" t="str">
        <f>IF(【多店舗用】記入シート3!E195="","",【多店舗用】記入シート3!E195)</f>
        <v/>
      </c>
      <c r="F195" s="764" t="str">
        <f>IF(【多店舗用】記入シート3!F195="","",【多店舗用】記入シート3!F195)</f>
        <v/>
      </c>
      <c r="G195" s="765" t="str">
        <f>IF(【多店舗用】記入シート3!G195="","",【多店舗用】記入シート3!G195)</f>
        <v/>
      </c>
      <c r="H195" s="764" t="str">
        <f>IF(【多店舗用】記入シート3!H195="","",SUBSTITUTE(SUBSTITUTE(SUBSTITUTE(SUBSTITUTE(SUBSTITUTE(ASC(【多店舗用】記入シート3!H195),"～","-"),"－","-"),"―","-"),"　","")," ",""))</f>
        <v/>
      </c>
      <c r="I195" s="764" t="str">
        <f>IF(B195="","",MID(T(【多店舗用】記入シート3!I195),4,LEN(T(【多店舗用】記入シート3!I195))-3)&amp;"　"&amp;SUBSTITUTE(SUBSTITUTE(SUBSTITUTE(SUBSTITUTE(T(【多店舗用】記入シート3!J195),"　","")," ",""),"―","ー"),"－","‐")&amp;"　"&amp;SUBSTITUTE(SUBSTITUTE(SUBSTITUTE(SUBSTITUTE(T(【多店舗用】記入シート3!K195),"　","")," ",""),"―","ー"),"－","‐")&amp;"　"&amp;SUBSTITUTE(SUBSTITUTE(SUBSTITUTE(SUBSTITUTE(T(【多店舗用】記入シート3!L195),"　","")," ",""),"―","ー"),"－","‐")&amp;IF(【多店舗用】記入シート3!M195="","","　"&amp;SUBSTITUTE(SUBSTITUTE(SUBSTITUTE(SUBSTITUTE(T(【多店舗用】記入シート3!M195),"　","")," ",""),"―","ー"),"－","‐")))</f>
        <v/>
      </c>
      <c r="J195" s="764" t="str">
        <f>IF(B195="","",ASC(【多店舗用】記入シート3!N195)&amp;" "&amp;ASC(SUBSTITUTE(SUBSTITUTE(SUBSTITUTE(SUBSTITUTE(SUBSTITUTE(【多店舗用】記入シート3!O195,"　","")," ",""),"ヴ","ウﾞ"),"・",""),"－","‐"))&amp;" "&amp;ASC(SUBSTITUTE(SUBSTITUTE(SUBSTITUTE(SUBSTITUTE(SUBSTITUTE(【多店舗用】記入シート3!P195,"　","")," ",""),"ヴ","ウﾞ"),"・",""),"－","‐"))&amp;IF(【多店舗用】記入シート3!Q195="",""," "&amp;ASC(SUBSTITUTE(SUBSTITUTE(SUBSTITUTE(SUBSTITUTE(SUBSTITUTE(【多店舗用】記入シート3!Q195,"　","")," ",""),"ヴ","ウﾞ"),"・",""),"－","‐"))))</f>
        <v/>
      </c>
      <c r="K195" s="764" t="str">
        <f>IF(【多店舗用】記入シート3!R195="","",【多店舗用】記入シート3!R195)</f>
        <v/>
      </c>
      <c r="L195" s="764" t="str">
        <f>IF(【多店舗用】記入シート3!S195="","",SUBSTITUTE(SUBSTITUTE(SUBSTITUTE(SUBSTITUTE(SUBSTITUTE(ASC(【多店舗用】記入シート3!S195),"～","-"),"－","-"),"―","-"),"　","")," ",""))</f>
        <v/>
      </c>
      <c r="M195" s="764" t="str">
        <f>IF(【多店舗用】記入シート3!T195="","",ASC(【多店舗用】記入シート3!T195))</f>
        <v/>
      </c>
      <c r="N195" s="764" t="str">
        <f>IF(B195="","",RIGHT("00"&amp;【多店舗用】記入シート3!U195,2)&amp;【多店舗用】記入シート3!V195&amp;RIGHT("00"&amp;【多店舗用】記入シート3!W195,2)&amp;【多店舗用】記入シート3!X195&amp;RIGHT("00"&amp;【多店舗用】記入シート3!Y195,2)&amp;【多店舗用】記入シート3!Z195&amp;RIGHT("00"&amp;【多店舗用】記入シート3!AA195,2))</f>
        <v/>
      </c>
      <c r="O195" s="764" t="str">
        <f>IF(B195="","",IF(【多店舗用】記入シート3!AB195="●",【多店舗用】記入シート3!AB$8,"")&amp;IF(【多店舗用】記入シート3!AC195="●",【多店舗用】記入シート3!AC$8,"")&amp;IF(【多店舗用】記入シート3!AD195="●",【多店舗用】記入シート3!AD$8,"")&amp;IF(【多店舗用】記入シート3!AE195="●",【多店舗用】記入シート3!AE$8,"")&amp;IF(【多店舗用】記入シート3!AF195="●",【多店舗用】記入シート3!AF$8,"")&amp;IF(【多店舗用】記入シート3!AG195="●",【多店舗用】記入シート3!AG$8,"")&amp;IF(【多店舗用】記入シート3!AH195="●",【多店舗用】記入シート3!AH$8,"")&amp;IF(【多店舗用】記入シート3!AI195="●",【多店舗用】記入シート3!AI$8,""))</f>
        <v/>
      </c>
      <c r="P195" s="764" t="str">
        <f>IF(【多店舗用】記入シート3!AJ195="","",【多店舗用】記入シート3!AJ195)</f>
        <v/>
      </c>
      <c r="Q195" s="764" t="str">
        <f>IF(【多店舗用】記入シート3!AK195="","",【多店舗用】記入シート3!AK195)</f>
        <v/>
      </c>
      <c r="R195" s="766" t="str">
        <f>IF(【多店舗用】記入シート3!AL195="","",【多店舗用】記入シート3!AL195)</f>
        <v/>
      </c>
      <c r="S195" s="766" t="str">
        <f>IF(【多店舗用】記入シート3!AM195="","",【多店舗用】記入シート3!AM195)</f>
        <v/>
      </c>
      <c r="T195" s="766" t="str">
        <f>IF(【多店舗用】記入シート3!AN195="","",【多店舗用】記入シート3!AN195)</f>
        <v/>
      </c>
      <c r="U195" s="766" t="str">
        <f>IF(【多店舗用】記入シート3!AO195="","",【多店舗用】記入シート3!AO195)</f>
        <v/>
      </c>
      <c r="V195" s="764" t="str">
        <f>IF(【多店舗用】記入シート3!AP195="","",【多店舗用】記入シート3!AP195)</f>
        <v/>
      </c>
      <c r="W195" s="764" t="str">
        <f>IF(【多店舗用】記入シート3!AQ195="","",【多店舗用】記入シート3!AQ195)</f>
        <v/>
      </c>
      <c r="X195" s="764" t="str">
        <f>IF(【多店舗用】記入シート3!AR195="","",【多店舗用】記入シート3!AR195)</f>
        <v/>
      </c>
      <c r="Y195" s="764" t="str">
        <f>IF(【多店舗用】記入シート3!AS195="","",【多店舗用】記入シート3!AS195)</f>
        <v/>
      </c>
      <c r="Z195" s="767" t="str">
        <f>IF(【多店舗用】記入シート3!AT195="","",【多店舗用】記入シート3!AT195)</f>
        <v/>
      </c>
      <c r="AA195" s="767" t="str">
        <f>IF(【多店舗用】記入シート3!AU195="","",【多店舗用】記入シート3!AU195)</f>
        <v/>
      </c>
      <c r="AB195" s="764" t="str">
        <f>IF(B195="","",T(SUBSTITUTE(SUBSTITUTE(【多店舗用】記入シート3!AV195,"　","")," ",""))&amp;"　"&amp;T(SUBSTITUTE(SUBSTITUTE(【多店舗用】記入シート3!AW195,"　","")," ","")))</f>
        <v/>
      </c>
      <c r="AC195" s="764" t="str">
        <f>IF(B195="","",ASC(SUBSTITUTE(SUBSTITUTE(SUBSTITUTE(SUBSTITUTE(【多店舗用】記入シート3!AX195,"　","")," ",""),"ヴ","ウﾞ"),"・",""))&amp;" "&amp;ASC(SUBSTITUTE(SUBSTITUTE(SUBSTITUTE(SUBSTITUTE(【多店舗用】記入シート3!AY195,"　","")," ",""),"ヴ","ウﾞ"),"・","")))</f>
        <v/>
      </c>
      <c r="AD195" s="764" t="str">
        <f>IF(【多店舗用】記入シート3!AZ195="","",【多店舗用】記入シート3!AZ195)</f>
        <v/>
      </c>
      <c r="AE195" s="764" t="str">
        <f>IF(【多店舗用】記入シート3!BA195="","",【多店舗用】記入シート3!BA195)</f>
        <v/>
      </c>
      <c r="AF195" s="764" t="str">
        <f>IF(B195="","",T(SUBSTITUTE(SUBSTITUTE(【多店舗用】記入シート3!BB195,"　","")," ",""))&amp;"　"&amp;T(SUBSTITUTE(SUBSTITUTE(【多店舗用】記入シート3!BC195,"　","")," ","")))</f>
        <v/>
      </c>
      <c r="AG195" s="764" t="str">
        <f>IF(B195="","",ASC(SUBSTITUTE(SUBSTITUTE(SUBSTITUTE(SUBSTITUTE(【多店舗用】記入シート3!BD195,"　","")," ",""),"ヴ","ウﾞ"),"・",""))&amp;" "&amp;ASC(SUBSTITUTE(SUBSTITUTE(SUBSTITUTE(SUBSTITUTE(【多店舗用】記入シート3!BE195,"　","")," ",""),"ヴ","ウﾞ"),"・","")))</f>
        <v/>
      </c>
      <c r="AH195" s="764" t="str">
        <f>IF(【多店舗用】記入シート3!BF195="","",【多店舗用】記入シート3!BF195)</f>
        <v/>
      </c>
      <c r="AI195" s="764" t="str">
        <f>IF(【多店舗用】記入シート3!BG195="","",【多店舗用】記入シート3!BG195)</f>
        <v/>
      </c>
      <c r="AJ195" s="764" t="str">
        <f>IF(【多店舗用】記入シート3!BH195="","",【多店舗用】記入シート3!BH195)</f>
        <v/>
      </c>
      <c r="AK195" s="764" t="str">
        <f>IF(【多店舗用】記入シート3!BI195="","",【多店舗用】記入シート3!BI195)</f>
        <v/>
      </c>
      <c r="AL195" s="764" t="str">
        <f>IF(【多店舗用】記入シート3!BJ195="","",【多店舗用】記入シート3!BJ195)</f>
        <v/>
      </c>
      <c r="AM195" s="768" t="str">
        <f>IF(【多店舗用】記入シート3!BK195="","",【多店舗用】記入シート3!BK195)</f>
        <v/>
      </c>
      <c r="AN195" s="768" t="str">
        <f>IF(【多店舗用】記入シート3!BL195="","",【多店舗用】記入シート3!BL195)</f>
        <v/>
      </c>
      <c r="AO195" s="764" t="str">
        <f>IF(【多店舗用】記入シート3!BM195="","",【多店舗用】記入シート3!BM195)</f>
        <v/>
      </c>
      <c r="AP195" s="768" t="str">
        <f>IF(【多店舗用】記入シート3!BN195="","",【多店舗用】記入シート3!BN195)</f>
        <v/>
      </c>
      <c r="AQ195" s="764" t="str">
        <f>IF(【多店舗用】記入シート3!BO195="","",【多店舗用】記入シート3!BO195)</f>
        <v/>
      </c>
      <c r="AR195" s="764" t="str">
        <f>IF(【多店舗用】記入シート3!BP195="","",【多店舗用】記入シート3!BP195)</f>
        <v/>
      </c>
    </row>
    <row r="196" spans="1:44" ht="15" customHeight="1">
      <c r="A196" s="764">
        <v>188</v>
      </c>
      <c r="B196" s="764" t="str">
        <f>IF(【多店舗用】記入シート3!B196="","",DBCS(【多店舗用】記入シート3!B196))</f>
        <v/>
      </c>
      <c r="C196" s="764" t="str">
        <f>IF(【多店舗用】記入シート3!C196="","",DBCS(【多店舗用】記入シート3!C196))</f>
        <v/>
      </c>
      <c r="D196" s="764" t="str">
        <f>IF(【多店舗用】記入シート3!D196="","",ASC(【多店舗用】記入シート3!D196))</f>
        <v/>
      </c>
      <c r="E196" s="765" t="str">
        <f>IF(【多店舗用】記入シート3!E196="","",【多店舗用】記入シート3!E196)</f>
        <v/>
      </c>
      <c r="F196" s="764" t="str">
        <f>IF(【多店舗用】記入シート3!F196="","",【多店舗用】記入シート3!F196)</f>
        <v/>
      </c>
      <c r="G196" s="765" t="str">
        <f>IF(【多店舗用】記入シート3!G196="","",【多店舗用】記入シート3!G196)</f>
        <v/>
      </c>
      <c r="H196" s="764" t="str">
        <f>IF(【多店舗用】記入シート3!H196="","",SUBSTITUTE(SUBSTITUTE(SUBSTITUTE(SUBSTITUTE(SUBSTITUTE(ASC(【多店舗用】記入シート3!H196),"～","-"),"－","-"),"―","-"),"　","")," ",""))</f>
        <v/>
      </c>
      <c r="I196" s="764" t="str">
        <f>IF(B196="","",MID(T(【多店舗用】記入シート3!I196),4,LEN(T(【多店舗用】記入シート3!I196))-3)&amp;"　"&amp;SUBSTITUTE(SUBSTITUTE(SUBSTITUTE(SUBSTITUTE(T(【多店舗用】記入シート3!J196),"　","")," ",""),"―","ー"),"－","‐")&amp;"　"&amp;SUBSTITUTE(SUBSTITUTE(SUBSTITUTE(SUBSTITUTE(T(【多店舗用】記入シート3!K196),"　","")," ",""),"―","ー"),"－","‐")&amp;"　"&amp;SUBSTITUTE(SUBSTITUTE(SUBSTITUTE(SUBSTITUTE(T(【多店舗用】記入シート3!L196),"　","")," ",""),"―","ー"),"－","‐")&amp;IF(【多店舗用】記入シート3!M196="","","　"&amp;SUBSTITUTE(SUBSTITUTE(SUBSTITUTE(SUBSTITUTE(T(【多店舗用】記入シート3!M196),"　","")," ",""),"―","ー"),"－","‐")))</f>
        <v/>
      </c>
      <c r="J196" s="764" t="str">
        <f>IF(B196="","",ASC(【多店舗用】記入シート3!N196)&amp;" "&amp;ASC(SUBSTITUTE(SUBSTITUTE(SUBSTITUTE(SUBSTITUTE(SUBSTITUTE(【多店舗用】記入シート3!O196,"　","")," ",""),"ヴ","ウﾞ"),"・",""),"－","‐"))&amp;" "&amp;ASC(SUBSTITUTE(SUBSTITUTE(SUBSTITUTE(SUBSTITUTE(SUBSTITUTE(【多店舗用】記入シート3!P196,"　","")," ",""),"ヴ","ウﾞ"),"・",""),"－","‐"))&amp;IF(【多店舗用】記入シート3!Q196="",""," "&amp;ASC(SUBSTITUTE(SUBSTITUTE(SUBSTITUTE(SUBSTITUTE(SUBSTITUTE(【多店舗用】記入シート3!Q196,"　","")," ",""),"ヴ","ウﾞ"),"・",""),"－","‐"))))</f>
        <v/>
      </c>
      <c r="K196" s="764" t="str">
        <f>IF(【多店舗用】記入シート3!R196="","",【多店舗用】記入シート3!R196)</f>
        <v/>
      </c>
      <c r="L196" s="764" t="str">
        <f>IF(【多店舗用】記入シート3!S196="","",SUBSTITUTE(SUBSTITUTE(SUBSTITUTE(SUBSTITUTE(SUBSTITUTE(ASC(【多店舗用】記入シート3!S196),"～","-"),"－","-"),"―","-"),"　","")," ",""))</f>
        <v/>
      </c>
      <c r="M196" s="764" t="str">
        <f>IF(【多店舗用】記入シート3!T196="","",ASC(【多店舗用】記入シート3!T196))</f>
        <v/>
      </c>
      <c r="N196" s="764" t="str">
        <f>IF(B196="","",RIGHT("00"&amp;【多店舗用】記入シート3!U196,2)&amp;【多店舗用】記入シート3!V196&amp;RIGHT("00"&amp;【多店舗用】記入シート3!W196,2)&amp;【多店舗用】記入シート3!X196&amp;RIGHT("00"&amp;【多店舗用】記入シート3!Y196,2)&amp;【多店舗用】記入シート3!Z196&amp;RIGHT("00"&amp;【多店舗用】記入シート3!AA196,2))</f>
        <v/>
      </c>
      <c r="O196" s="764" t="str">
        <f>IF(B196="","",IF(【多店舗用】記入シート3!AB196="●",【多店舗用】記入シート3!AB$8,"")&amp;IF(【多店舗用】記入シート3!AC196="●",【多店舗用】記入シート3!AC$8,"")&amp;IF(【多店舗用】記入シート3!AD196="●",【多店舗用】記入シート3!AD$8,"")&amp;IF(【多店舗用】記入シート3!AE196="●",【多店舗用】記入シート3!AE$8,"")&amp;IF(【多店舗用】記入シート3!AF196="●",【多店舗用】記入シート3!AF$8,"")&amp;IF(【多店舗用】記入シート3!AG196="●",【多店舗用】記入シート3!AG$8,"")&amp;IF(【多店舗用】記入シート3!AH196="●",【多店舗用】記入シート3!AH$8,"")&amp;IF(【多店舗用】記入シート3!AI196="●",【多店舗用】記入シート3!AI$8,""))</f>
        <v/>
      </c>
      <c r="P196" s="764" t="str">
        <f>IF(【多店舗用】記入シート3!AJ196="","",【多店舗用】記入シート3!AJ196)</f>
        <v/>
      </c>
      <c r="Q196" s="764" t="str">
        <f>IF(【多店舗用】記入シート3!AK196="","",【多店舗用】記入シート3!AK196)</f>
        <v/>
      </c>
      <c r="R196" s="766" t="str">
        <f>IF(【多店舗用】記入シート3!AL196="","",【多店舗用】記入シート3!AL196)</f>
        <v/>
      </c>
      <c r="S196" s="766" t="str">
        <f>IF(【多店舗用】記入シート3!AM196="","",【多店舗用】記入シート3!AM196)</f>
        <v/>
      </c>
      <c r="T196" s="766" t="str">
        <f>IF(【多店舗用】記入シート3!AN196="","",【多店舗用】記入シート3!AN196)</f>
        <v/>
      </c>
      <c r="U196" s="766" t="str">
        <f>IF(【多店舗用】記入シート3!AO196="","",【多店舗用】記入シート3!AO196)</f>
        <v/>
      </c>
      <c r="V196" s="764" t="str">
        <f>IF(【多店舗用】記入シート3!AP196="","",【多店舗用】記入シート3!AP196)</f>
        <v/>
      </c>
      <c r="W196" s="764" t="str">
        <f>IF(【多店舗用】記入シート3!AQ196="","",【多店舗用】記入シート3!AQ196)</f>
        <v/>
      </c>
      <c r="X196" s="764" t="str">
        <f>IF(【多店舗用】記入シート3!AR196="","",【多店舗用】記入シート3!AR196)</f>
        <v/>
      </c>
      <c r="Y196" s="764" t="str">
        <f>IF(【多店舗用】記入シート3!AS196="","",【多店舗用】記入シート3!AS196)</f>
        <v/>
      </c>
      <c r="Z196" s="767" t="str">
        <f>IF(【多店舗用】記入シート3!AT196="","",【多店舗用】記入シート3!AT196)</f>
        <v/>
      </c>
      <c r="AA196" s="767" t="str">
        <f>IF(【多店舗用】記入シート3!AU196="","",【多店舗用】記入シート3!AU196)</f>
        <v/>
      </c>
      <c r="AB196" s="764" t="str">
        <f>IF(B196="","",T(SUBSTITUTE(SUBSTITUTE(【多店舗用】記入シート3!AV196,"　","")," ",""))&amp;"　"&amp;T(SUBSTITUTE(SUBSTITUTE(【多店舗用】記入シート3!AW196,"　","")," ","")))</f>
        <v/>
      </c>
      <c r="AC196" s="764" t="str">
        <f>IF(B196="","",ASC(SUBSTITUTE(SUBSTITUTE(SUBSTITUTE(SUBSTITUTE(【多店舗用】記入シート3!AX196,"　","")," ",""),"ヴ","ウﾞ"),"・",""))&amp;" "&amp;ASC(SUBSTITUTE(SUBSTITUTE(SUBSTITUTE(SUBSTITUTE(【多店舗用】記入シート3!AY196,"　","")," ",""),"ヴ","ウﾞ"),"・","")))</f>
        <v/>
      </c>
      <c r="AD196" s="764" t="str">
        <f>IF(【多店舗用】記入シート3!AZ196="","",【多店舗用】記入シート3!AZ196)</f>
        <v/>
      </c>
      <c r="AE196" s="764" t="str">
        <f>IF(【多店舗用】記入シート3!BA196="","",【多店舗用】記入シート3!BA196)</f>
        <v/>
      </c>
      <c r="AF196" s="764" t="str">
        <f>IF(B196="","",T(SUBSTITUTE(SUBSTITUTE(【多店舗用】記入シート3!BB196,"　","")," ",""))&amp;"　"&amp;T(SUBSTITUTE(SUBSTITUTE(【多店舗用】記入シート3!BC196,"　","")," ","")))</f>
        <v/>
      </c>
      <c r="AG196" s="764" t="str">
        <f>IF(B196="","",ASC(SUBSTITUTE(SUBSTITUTE(SUBSTITUTE(SUBSTITUTE(【多店舗用】記入シート3!BD196,"　","")," ",""),"ヴ","ウﾞ"),"・",""))&amp;" "&amp;ASC(SUBSTITUTE(SUBSTITUTE(SUBSTITUTE(SUBSTITUTE(【多店舗用】記入シート3!BE196,"　","")," ",""),"ヴ","ウﾞ"),"・","")))</f>
        <v/>
      </c>
      <c r="AH196" s="764" t="str">
        <f>IF(【多店舗用】記入シート3!BF196="","",【多店舗用】記入シート3!BF196)</f>
        <v/>
      </c>
      <c r="AI196" s="764" t="str">
        <f>IF(【多店舗用】記入シート3!BG196="","",【多店舗用】記入シート3!BG196)</f>
        <v/>
      </c>
      <c r="AJ196" s="764" t="str">
        <f>IF(【多店舗用】記入シート3!BH196="","",【多店舗用】記入シート3!BH196)</f>
        <v/>
      </c>
      <c r="AK196" s="764" t="str">
        <f>IF(【多店舗用】記入シート3!BI196="","",【多店舗用】記入シート3!BI196)</f>
        <v/>
      </c>
      <c r="AL196" s="764" t="str">
        <f>IF(【多店舗用】記入シート3!BJ196="","",【多店舗用】記入シート3!BJ196)</f>
        <v/>
      </c>
      <c r="AM196" s="768" t="str">
        <f>IF(【多店舗用】記入シート3!BK196="","",【多店舗用】記入シート3!BK196)</f>
        <v/>
      </c>
      <c r="AN196" s="768" t="str">
        <f>IF(【多店舗用】記入シート3!BL196="","",【多店舗用】記入シート3!BL196)</f>
        <v/>
      </c>
      <c r="AO196" s="764" t="str">
        <f>IF(【多店舗用】記入シート3!BM196="","",【多店舗用】記入シート3!BM196)</f>
        <v/>
      </c>
      <c r="AP196" s="768" t="str">
        <f>IF(【多店舗用】記入シート3!BN196="","",【多店舗用】記入シート3!BN196)</f>
        <v/>
      </c>
      <c r="AQ196" s="764" t="str">
        <f>IF(【多店舗用】記入シート3!BO196="","",【多店舗用】記入シート3!BO196)</f>
        <v/>
      </c>
      <c r="AR196" s="764" t="str">
        <f>IF(【多店舗用】記入シート3!BP196="","",【多店舗用】記入シート3!BP196)</f>
        <v/>
      </c>
    </row>
    <row r="197" spans="1:44" ht="15" customHeight="1">
      <c r="A197" s="764">
        <v>189</v>
      </c>
      <c r="B197" s="764" t="str">
        <f>IF(【多店舗用】記入シート3!B197="","",DBCS(【多店舗用】記入シート3!B197))</f>
        <v/>
      </c>
      <c r="C197" s="764" t="str">
        <f>IF(【多店舗用】記入シート3!C197="","",DBCS(【多店舗用】記入シート3!C197))</f>
        <v/>
      </c>
      <c r="D197" s="764" t="str">
        <f>IF(【多店舗用】記入シート3!D197="","",ASC(【多店舗用】記入シート3!D197))</f>
        <v/>
      </c>
      <c r="E197" s="765" t="str">
        <f>IF(【多店舗用】記入シート3!E197="","",【多店舗用】記入シート3!E197)</f>
        <v/>
      </c>
      <c r="F197" s="764" t="str">
        <f>IF(【多店舗用】記入シート3!F197="","",【多店舗用】記入シート3!F197)</f>
        <v/>
      </c>
      <c r="G197" s="765" t="str">
        <f>IF(【多店舗用】記入シート3!G197="","",【多店舗用】記入シート3!G197)</f>
        <v/>
      </c>
      <c r="H197" s="764" t="str">
        <f>IF(【多店舗用】記入シート3!H197="","",SUBSTITUTE(SUBSTITUTE(SUBSTITUTE(SUBSTITUTE(SUBSTITUTE(ASC(【多店舗用】記入シート3!H197),"～","-"),"－","-"),"―","-"),"　","")," ",""))</f>
        <v/>
      </c>
      <c r="I197" s="764" t="str">
        <f>IF(B197="","",MID(T(【多店舗用】記入シート3!I197),4,LEN(T(【多店舗用】記入シート3!I197))-3)&amp;"　"&amp;SUBSTITUTE(SUBSTITUTE(SUBSTITUTE(SUBSTITUTE(T(【多店舗用】記入シート3!J197),"　","")," ",""),"―","ー"),"－","‐")&amp;"　"&amp;SUBSTITUTE(SUBSTITUTE(SUBSTITUTE(SUBSTITUTE(T(【多店舗用】記入シート3!K197),"　","")," ",""),"―","ー"),"－","‐")&amp;"　"&amp;SUBSTITUTE(SUBSTITUTE(SUBSTITUTE(SUBSTITUTE(T(【多店舗用】記入シート3!L197),"　","")," ",""),"―","ー"),"－","‐")&amp;IF(【多店舗用】記入シート3!M197="","","　"&amp;SUBSTITUTE(SUBSTITUTE(SUBSTITUTE(SUBSTITUTE(T(【多店舗用】記入シート3!M197),"　","")," ",""),"―","ー"),"－","‐")))</f>
        <v/>
      </c>
      <c r="J197" s="764" t="str">
        <f>IF(B197="","",ASC(【多店舗用】記入シート3!N197)&amp;" "&amp;ASC(SUBSTITUTE(SUBSTITUTE(SUBSTITUTE(SUBSTITUTE(SUBSTITUTE(【多店舗用】記入シート3!O197,"　","")," ",""),"ヴ","ウﾞ"),"・",""),"－","‐"))&amp;" "&amp;ASC(SUBSTITUTE(SUBSTITUTE(SUBSTITUTE(SUBSTITUTE(SUBSTITUTE(【多店舗用】記入シート3!P197,"　","")," ",""),"ヴ","ウﾞ"),"・",""),"－","‐"))&amp;IF(【多店舗用】記入シート3!Q197="",""," "&amp;ASC(SUBSTITUTE(SUBSTITUTE(SUBSTITUTE(SUBSTITUTE(SUBSTITUTE(【多店舗用】記入シート3!Q197,"　","")," ",""),"ヴ","ウﾞ"),"・",""),"－","‐"))))</f>
        <v/>
      </c>
      <c r="K197" s="764" t="str">
        <f>IF(【多店舗用】記入シート3!R197="","",【多店舗用】記入シート3!R197)</f>
        <v/>
      </c>
      <c r="L197" s="764" t="str">
        <f>IF(【多店舗用】記入シート3!S197="","",SUBSTITUTE(SUBSTITUTE(SUBSTITUTE(SUBSTITUTE(SUBSTITUTE(ASC(【多店舗用】記入シート3!S197),"～","-"),"－","-"),"―","-"),"　","")," ",""))</f>
        <v/>
      </c>
      <c r="M197" s="764" t="str">
        <f>IF(【多店舗用】記入シート3!T197="","",ASC(【多店舗用】記入シート3!T197))</f>
        <v/>
      </c>
      <c r="N197" s="764" t="str">
        <f>IF(B197="","",RIGHT("00"&amp;【多店舗用】記入シート3!U197,2)&amp;【多店舗用】記入シート3!V197&amp;RIGHT("00"&amp;【多店舗用】記入シート3!W197,2)&amp;【多店舗用】記入シート3!X197&amp;RIGHT("00"&amp;【多店舗用】記入シート3!Y197,2)&amp;【多店舗用】記入シート3!Z197&amp;RIGHT("00"&amp;【多店舗用】記入シート3!AA197,2))</f>
        <v/>
      </c>
      <c r="O197" s="764" t="str">
        <f>IF(B197="","",IF(【多店舗用】記入シート3!AB197="●",【多店舗用】記入シート3!AB$8,"")&amp;IF(【多店舗用】記入シート3!AC197="●",【多店舗用】記入シート3!AC$8,"")&amp;IF(【多店舗用】記入シート3!AD197="●",【多店舗用】記入シート3!AD$8,"")&amp;IF(【多店舗用】記入シート3!AE197="●",【多店舗用】記入シート3!AE$8,"")&amp;IF(【多店舗用】記入シート3!AF197="●",【多店舗用】記入シート3!AF$8,"")&amp;IF(【多店舗用】記入シート3!AG197="●",【多店舗用】記入シート3!AG$8,"")&amp;IF(【多店舗用】記入シート3!AH197="●",【多店舗用】記入シート3!AH$8,"")&amp;IF(【多店舗用】記入シート3!AI197="●",【多店舗用】記入シート3!AI$8,""))</f>
        <v/>
      </c>
      <c r="P197" s="764" t="str">
        <f>IF(【多店舗用】記入シート3!AJ197="","",【多店舗用】記入シート3!AJ197)</f>
        <v/>
      </c>
      <c r="Q197" s="764" t="str">
        <f>IF(【多店舗用】記入シート3!AK197="","",【多店舗用】記入シート3!AK197)</f>
        <v/>
      </c>
      <c r="R197" s="766" t="str">
        <f>IF(【多店舗用】記入シート3!AL197="","",【多店舗用】記入シート3!AL197)</f>
        <v/>
      </c>
      <c r="S197" s="766" t="str">
        <f>IF(【多店舗用】記入シート3!AM197="","",【多店舗用】記入シート3!AM197)</f>
        <v/>
      </c>
      <c r="T197" s="766" t="str">
        <f>IF(【多店舗用】記入シート3!AN197="","",【多店舗用】記入シート3!AN197)</f>
        <v/>
      </c>
      <c r="U197" s="766" t="str">
        <f>IF(【多店舗用】記入シート3!AO197="","",【多店舗用】記入シート3!AO197)</f>
        <v/>
      </c>
      <c r="V197" s="764" t="str">
        <f>IF(【多店舗用】記入シート3!AP197="","",【多店舗用】記入シート3!AP197)</f>
        <v/>
      </c>
      <c r="W197" s="764" t="str">
        <f>IF(【多店舗用】記入シート3!AQ197="","",【多店舗用】記入シート3!AQ197)</f>
        <v/>
      </c>
      <c r="X197" s="764" t="str">
        <f>IF(【多店舗用】記入シート3!AR197="","",【多店舗用】記入シート3!AR197)</f>
        <v/>
      </c>
      <c r="Y197" s="764" t="str">
        <f>IF(【多店舗用】記入シート3!AS197="","",【多店舗用】記入シート3!AS197)</f>
        <v/>
      </c>
      <c r="Z197" s="767" t="str">
        <f>IF(【多店舗用】記入シート3!AT197="","",【多店舗用】記入シート3!AT197)</f>
        <v/>
      </c>
      <c r="AA197" s="767" t="str">
        <f>IF(【多店舗用】記入シート3!AU197="","",【多店舗用】記入シート3!AU197)</f>
        <v/>
      </c>
      <c r="AB197" s="764" t="str">
        <f>IF(B197="","",T(SUBSTITUTE(SUBSTITUTE(【多店舗用】記入シート3!AV197,"　","")," ",""))&amp;"　"&amp;T(SUBSTITUTE(SUBSTITUTE(【多店舗用】記入シート3!AW197,"　","")," ","")))</f>
        <v/>
      </c>
      <c r="AC197" s="764" t="str">
        <f>IF(B197="","",ASC(SUBSTITUTE(SUBSTITUTE(SUBSTITUTE(SUBSTITUTE(【多店舗用】記入シート3!AX197,"　","")," ",""),"ヴ","ウﾞ"),"・",""))&amp;" "&amp;ASC(SUBSTITUTE(SUBSTITUTE(SUBSTITUTE(SUBSTITUTE(【多店舗用】記入シート3!AY197,"　","")," ",""),"ヴ","ウﾞ"),"・","")))</f>
        <v/>
      </c>
      <c r="AD197" s="764" t="str">
        <f>IF(【多店舗用】記入シート3!AZ197="","",【多店舗用】記入シート3!AZ197)</f>
        <v/>
      </c>
      <c r="AE197" s="764" t="str">
        <f>IF(【多店舗用】記入シート3!BA197="","",【多店舗用】記入シート3!BA197)</f>
        <v/>
      </c>
      <c r="AF197" s="764" t="str">
        <f>IF(B197="","",T(SUBSTITUTE(SUBSTITUTE(【多店舗用】記入シート3!BB197,"　","")," ",""))&amp;"　"&amp;T(SUBSTITUTE(SUBSTITUTE(【多店舗用】記入シート3!BC197,"　","")," ","")))</f>
        <v/>
      </c>
      <c r="AG197" s="764" t="str">
        <f>IF(B197="","",ASC(SUBSTITUTE(SUBSTITUTE(SUBSTITUTE(SUBSTITUTE(【多店舗用】記入シート3!BD197,"　","")," ",""),"ヴ","ウﾞ"),"・",""))&amp;" "&amp;ASC(SUBSTITUTE(SUBSTITUTE(SUBSTITUTE(SUBSTITUTE(【多店舗用】記入シート3!BE197,"　","")," ",""),"ヴ","ウﾞ"),"・","")))</f>
        <v/>
      </c>
      <c r="AH197" s="764" t="str">
        <f>IF(【多店舗用】記入シート3!BF197="","",【多店舗用】記入シート3!BF197)</f>
        <v/>
      </c>
      <c r="AI197" s="764" t="str">
        <f>IF(【多店舗用】記入シート3!BG197="","",【多店舗用】記入シート3!BG197)</f>
        <v/>
      </c>
      <c r="AJ197" s="764" t="str">
        <f>IF(【多店舗用】記入シート3!BH197="","",【多店舗用】記入シート3!BH197)</f>
        <v/>
      </c>
      <c r="AK197" s="764" t="str">
        <f>IF(【多店舗用】記入シート3!BI197="","",【多店舗用】記入シート3!BI197)</f>
        <v/>
      </c>
      <c r="AL197" s="764" t="str">
        <f>IF(【多店舗用】記入シート3!BJ197="","",【多店舗用】記入シート3!BJ197)</f>
        <v/>
      </c>
      <c r="AM197" s="768" t="str">
        <f>IF(【多店舗用】記入シート3!BK197="","",【多店舗用】記入シート3!BK197)</f>
        <v/>
      </c>
      <c r="AN197" s="768" t="str">
        <f>IF(【多店舗用】記入シート3!BL197="","",【多店舗用】記入シート3!BL197)</f>
        <v/>
      </c>
      <c r="AO197" s="764" t="str">
        <f>IF(【多店舗用】記入シート3!BM197="","",【多店舗用】記入シート3!BM197)</f>
        <v/>
      </c>
      <c r="AP197" s="768" t="str">
        <f>IF(【多店舗用】記入シート3!BN197="","",【多店舗用】記入シート3!BN197)</f>
        <v/>
      </c>
      <c r="AQ197" s="764" t="str">
        <f>IF(【多店舗用】記入シート3!BO197="","",【多店舗用】記入シート3!BO197)</f>
        <v/>
      </c>
      <c r="AR197" s="764" t="str">
        <f>IF(【多店舗用】記入シート3!BP197="","",【多店舗用】記入シート3!BP197)</f>
        <v/>
      </c>
    </row>
    <row r="198" spans="1:44" ht="15" customHeight="1">
      <c r="A198" s="764">
        <v>190</v>
      </c>
      <c r="B198" s="764" t="str">
        <f>IF(【多店舗用】記入シート3!B198="","",DBCS(【多店舗用】記入シート3!B198))</f>
        <v/>
      </c>
      <c r="C198" s="764" t="str">
        <f>IF(【多店舗用】記入シート3!C198="","",DBCS(【多店舗用】記入シート3!C198))</f>
        <v/>
      </c>
      <c r="D198" s="764" t="str">
        <f>IF(【多店舗用】記入シート3!D198="","",ASC(【多店舗用】記入シート3!D198))</f>
        <v/>
      </c>
      <c r="E198" s="765" t="str">
        <f>IF(【多店舗用】記入シート3!E198="","",【多店舗用】記入シート3!E198)</f>
        <v/>
      </c>
      <c r="F198" s="764" t="str">
        <f>IF(【多店舗用】記入シート3!F198="","",【多店舗用】記入シート3!F198)</f>
        <v/>
      </c>
      <c r="G198" s="765" t="str">
        <f>IF(【多店舗用】記入シート3!G198="","",【多店舗用】記入シート3!G198)</f>
        <v/>
      </c>
      <c r="H198" s="764" t="str">
        <f>IF(【多店舗用】記入シート3!H198="","",SUBSTITUTE(SUBSTITUTE(SUBSTITUTE(SUBSTITUTE(SUBSTITUTE(ASC(【多店舗用】記入シート3!H198),"～","-"),"－","-"),"―","-"),"　","")," ",""))</f>
        <v/>
      </c>
      <c r="I198" s="764" t="str">
        <f>IF(B198="","",MID(T(【多店舗用】記入シート3!I198),4,LEN(T(【多店舗用】記入シート3!I198))-3)&amp;"　"&amp;SUBSTITUTE(SUBSTITUTE(SUBSTITUTE(SUBSTITUTE(T(【多店舗用】記入シート3!J198),"　","")," ",""),"―","ー"),"－","‐")&amp;"　"&amp;SUBSTITUTE(SUBSTITUTE(SUBSTITUTE(SUBSTITUTE(T(【多店舗用】記入シート3!K198),"　","")," ",""),"―","ー"),"－","‐")&amp;"　"&amp;SUBSTITUTE(SUBSTITUTE(SUBSTITUTE(SUBSTITUTE(T(【多店舗用】記入シート3!L198),"　","")," ",""),"―","ー"),"－","‐")&amp;IF(【多店舗用】記入シート3!M198="","","　"&amp;SUBSTITUTE(SUBSTITUTE(SUBSTITUTE(SUBSTITUTE(T(【多店舗用】記入シート3!M198),"　","")," ",""),"―","ー"),"－","‐")))</f>
        <v/>
      </c>
      <c r="J198" s="764" t="str">
        <f>IF(B198="","",ASC(【多店舗用】記入シート3!N198)&amp;" "&amp;ASC(SUBSTITUTE(SUBSTITUTE(SUBSTITUTE(SUBSTITUTE(SUBSTITUTE(【多店舗用】記入シート3!O198,"　","")," ",""),"ヴ","ウﾞ"),"・",""),"－","‐"))&amp;" "&amp;ASC(SUBSTITUTE(SUBSTITUTE(SUBSTITUTE(SUBSTITUTE(SUBSTITUTE(【多店舗用】記入シート3!P198,"　","")," ",""),"ヴ","ウﾞ"),"・",""),"－","‐"))&amp;IF(【多店舗用】記入シート3!Q198="",""," "&amp;ASC(SUBSTITUTE(SUBSTITUTE(SUBSTITUTE(SUBSTITUTE(SUBSTITUTE(【多店舗用】記入シート3!Q198,"　","")," ",""),"ヴ","ウﾞ"),"・",""),"－","‐"))))</f>
        <v/>
      </c>
      <c r="K198" s="764" t="str">
        <f>IF(【多店舗用】記入シート3!R198="","",【多店舗用】記入シート3!R198)</f>
        <v/>
      </c>
      <c r="L198" s="764" t="str">
        <f>IF(【多店舗用】記入シート3!S198="","",SUBSTITUTE(SUBSTITUTE(SUBSTITUTE(SUBSTITUTE(SUBSTITUTE(ASC(【多店舗用】記入シート3!S198),"～","-"),"－","-"),"―","-"),"　","")," ",""))</f>
        <v/>
      </c>
      <c r="M198" s="764" t="str">
        <f>IF(【多店舗用】記入シート3!T198="","",ASC(【多店舗用】記入シート3!T198))</f>
        <v/>
      </c>
      <c r="N198" s="764" t="str">
        <f>IF(B198="","",RIGHT("00"&amp;【多店舗用】記入シート3!U198,2)&amp;【多店舗用】記入シート3!V198&amp;RIGHT("00"&amp;【多店舗用】記入シート3!W198,2)&amp;【多店舗用】記入シート3!X198&amp;RIGHT("00"&amp;【多店舗用】記入シート3!Y198,2)&amp;【多店舗用】記入シート3!Z198&amp;RIGHT("00"&amp;【多店舗用】記入シート3!AA198,2))</f>
        <v/>
      </c>
      <c r="O198" s="764" t="str">
        <f>IF(B198="","",IF(【多店舗用】記入シート3!AB198="●",【多店舗用】記入シート3!AB$8,"")&amp;IF(【多店舗用】記入シート3!AC198="●",【多店舗用】記入シート3!AC$8,"")&amp;IF(【多店舗用】記入シート3!AD198="●",【多店舗用】記入シート3!AD$8,"")&amp;IF(【多店舗用】記入シート3!AE198="●",【多店舗用】記入シート3!AE$8,"")&amp;IF(【多店舗用】記入シート3!AF198="●",【多店舗用】記入シート3!AF$8,"")&amp;IF(【多店舗用】記入シート3!AG198="●",【多店舗用】記入シート3!AG$8,"")&amp;IF(【多店舗用】記入シート3!AH198="●",【多店舗用】記入シート3!AH$8,"")&amp;IF(【多店舗用】記入シート3!AI198="●",【多店舗用】記入シート3!AI$8,""))</f>
        <v/>
      </c>
      <c r="P198" s="764" t="str">
        <f>IF(【多店舗用】記入シート3!AJ198="","",【多店舗用】記入シート3!AJ198)</f>
        <v/>
      </c>
      <c r="Q198" s="764" t="str">
        <f>IF(【多店舗用】記入シート3!AK198="","",【多店舗用】記入シート3!AK198)</f>
        <v/>
      </c>
      <c r="R198" s="766" t="str">
        <f>IF(【多店舗用】記入シート3!AL198="","",【多店舗用】記入シート3!AL198)</f>
        <v/>
      </c>
      <c r="S198" s="766" t="str">
        <f>IF(【多店舗用】記入シート3!AM198="","",【多店舗用】記入シート3!AM198)</f>
        <v/>
      </c>
      <c r="T198" s="766" t="str">
        <f>IF(【多店舗用】記入シート3!AN198="","",【多店舗用】記入シート3!AN198)</f>
        <v/>
      </c>
      <c r="U198" s="766" t="str">
        <f>IF(【多店舗用】記入シート3!AO198="","",【多店舗用】記入シート3!AO198)</f>
        <v/>
      </c>
      <c r="V198" s="764" t="str">
        <f>IF(【多店舗用】記入シート3!AP198="","",【多店舗用】記入シート3!AP198)</f>
        <v/>
      </c>
      <c r="W198" s="764" t="str">
        <f>IF(【多店舗用】記入シート3!AQ198="","",【多店舗用】記入シート3!AQ198)</f>
        <v/>
      </c>
      <c r="X198" s="764" t="str">
        <f>IF(【多店舗用】記入シート3!AR198="","",【多店舗用】記入シート3!AR198)</f>
        <v/>
      </c>
      <c r="Y198" s="764" t="str">
        <f>IF(【多店舗用】記入シート3!AS198="","",【多店舗用】記入シート3!AS198)</f>
        <v/>
      </c>
      <c r="Z198" s="767" t="str">
        <f>IF(【多店舗用】記入シート3!AT198="","",【多店舗用】記入シート3!AT198)</f>
        <v/>
      </c>
      <c r="AA198" s="767" t="str">
        <f>IF(【多店舗用】記入シート3!AU198="","",【多店舗用】記入シート3!AU198)</f>
        <v/>
      </c>
      <c r="AB198" s="764" t="str">
        <f>IF(B198="","",T(SUBSTITUTE(SUBSTITUTE(【多店舗用】記入シート3!AV198,"　","")," ",""))&amp;"　"&amp;T(SUBSTITUTE(SUBSTITUTE(【多店舗用】記入シート3!AW198,"　","")," ","")))</f>
        <v/>
      </c>
      <c r="AC198" s="764" t="str">
        <f>IF(B198="","",ASC(SUBSTITUTE(SUBSTITUTE(SUBSTITUTE(SUBSTITUTE(【多店舗用】記入シート3!AX198,"　","")," ",""),"ヴ","ウﾞ"),"・",""))&amp;" "&amp;ASC(SUBSTITUTE(SUBSTITUTE(SUBSTITUTE(SUBSTITUTE(【多店舗用】記入シート3!AY198,"　","")," ",""),"ヴ","ウﾞ"),"・","")))</f>
        <v/>
      </c>
      <c r="AD198" s="764" t="str">
        <f>IF(【多店舗用】記入シート3!AZ198="","",【多店舗用】記入シート3!AZ198)</f>
        <v/>
      </c>
      <c r="AE198" s="764" t="str">
        <f>IF(【多店舗用】記入シート3!BA198="","",【多店舗用】記入シート3!BA198)</f>
        <v/>
      </c>
      <c r="AF198" s="764" t="str">
        <f>IF(B198="","",T(SUBSTITUTE(SUBSTITUTE(【多店舗用】記入シート3!BB198,"　","")," ",""))&amp;"　"&amp;T(SUBSTITUTE(SUBSTITUTE(【多店舗用】記入シート3!BC198,"　","")," ","")))</f>
        <v/>
      </c>
      <c r="AG198" s="764" t="str">
        <f>IF(B198="","",ASC(SUBSTITUTE(SUBSTITUTE(SUBSTITUTE(SUBSTITUTE(【多店舗用】記入シート3!BD198,"　","")," ",""),"ヴ","ウﾞ"),"・",""))&amp;" "&amp;ASC(SUBSTITUTE(SUBSTITUTE(SUBSTITUTE(SUBSTITUTE(【多店舗用】記入シート3!BE198,"　","")," ",""),"ヴ","ウﾞ"),"・","")))</f>
        <v/>
      </c>
      <c r="AH198" s="764" t="str">
        <f>IF(【多店舗用】記入シート3!BF198="","",【多店舗用】記入シート3!BF198)</f>
        <v/>
      </c>
      <c r="AI198" s="764" t="str">
        <f>IF(【多店舗用】記入シート3!BG198="","",【多店舗用】記入シート3!BG198)</f>
        <v/>
      </c>
      <c r="AJ198" s="764" t="str">
        <f>IF(【多店舗用】記入シート3!BH198="","",【多店舗用】記入シート3!BH198)</f>
        <v/>
      </c>
      <c r="AK198" s="764" t="str">
        <f>IF(【多店舗用】記入シート3!BI198="","",【多店舗用】記入シート3!BI198)</f>
        <v/>
      </c>
      <c r="AL198" s="764" t="str">
        <f>IF(【多店舗用】記入シート3!BJ198="","",【多店舗用】記入シート3!BJ198)</f>
        <v/>
      </c>
      <c r="AM198" s="768" t="str">
        <f>IF(【多店舗用】記入シート3!BK198="","",【多店舗用】記入シート3!BK198)</f>
        <v/>
      </c>
      <c r="AN198" s="768" t="str">
        <f>IF(【多店舗用】記入シート3!BL198="","",【多店舗用】記入シート3!BL198)</f>
        <v/>
      </c>
      <c r="AO198" s="764" t="str">
        <f>IF(【多店舗用】記入シート3!BM198="","",【多店舗用】記入シート3!BM198)</f>
        <v/>
      </c>
      <c r="AP198" s="768" t="str">
        <f>IF(【多店舗用】記入シート3!BN198="","",【多店舗用】記入シート3!BN198)</f>
        <v/>
      </c>
      <c r="AQ198" s="764" t="str">
        <f>IF(【多店舗用】記入シート3!BO198="","",【多店舗用】記入シート3!BO198)</f>
        <v/>
      </c>
      <c r="AR198" s="764" t="str">
        <f>IF(【多店舗用】記入シート3!BP198="","",【多店舗用】記入シート3!BP198)</f>
        <v/>
      </c>
    </row>
    <row r="199" spans="1:44" ht="15" customHeight="1">
      <c r="A199" s="764">
        <v>191</v>
      </c>
      <c r="B199" s="764" t="str">
        <f>IF(【多店舗用】記入シート3!B199="","",DBCS(【多店舗用】記入シート3!B199))</f>
        <v/>
      </c>
      <c r="C199" s="764" t="str">
        <f>IF(【多店舗用】記入シート3!C199="","",DBCS(【多店舗用】記入シート3!C199))</f>
        <v/>
      </c>
      <c r="D199" s="764" t="str">
        <f>IF(【多店舗用】記入シート3!D199="","",ASC(【多店舗用】記入シート3!D199))</f>
        <v/>
      </c>
      <c r="E199" s="765" t="str">
        <f>IF(【多店舗用】記入シート3!E199="","",【多店舗用】記入シート3!E199)</f>
        <v/>
      </c>
      <c r="F199" s="764" t="str">
        <f>IF(【多店舗用】記入シート3!F199="","",【多店舗用】記入シート3!F199)</f>
        <v/>
      </c>
      <c r="G199" s="765" t="str">
        <f>IF(【多店舗用】記入シート3!G199="","",【多店舗用】記入シート3!G199)</f>
        <v/>
      </c>
      <c r="H199" s="764" t="str">
        <f>IF(【多店舗用】記入シート3!H199="","",SUBSTITUTE(SUBSTITUTE(SUBSTITUTE(SUBSTITUTE(SUBSTITUTE(ASC(【多店舗用】記入シート3!H199),"～","-"),"－","-"),"―","-"),"　","")," ",""))</f>
        <v/>
      </c>
      <c r="I199" s="764" t="str">
        <f>IF(B199="","",MID(T(【多店舗用】記入シート3!I199),4,LEN(T(【多店舗用】記入シート3!I199))-3)&amp;"　"&amp;SUBSTITUTE(SUBSTITUTE(SUBSTITUTE(SUBSTITUTE(T(【多店舗用】記入シート3!J199),"　","")," ",""),"―","ー"),"－","‐")&amp;"　"&amp;SUBSTITUTE(SUBSTITUTE(SUBSTITUTE(SUBSTITUTE(T(【多店舗用】記入シート3!K199),"　","")," ",""),"―","ー"),"－","‐")&amp;"　"&amp;SUBSTITUTE(SUBSTITUTE(SUBSTITUTE(SUBSTITUTE(T(【多店舗用】記入シート3!L199),"　","")," ",""),"―","ー"),"－","‐")&amp;IF(【多店舗用】記入シート3!M199="","","　"&amp;SUBSTITUTE(SUBSTITUTE(SUBSTITUTE(SUBSTITUTE(T(【多店舗用】記入シート3!M199),"　","")," ",""),"―","ー"),"－","‐")))</f>
        <v/>
      </c>
      <c r="J199" s="764" t="str">
        <f>IF(B199="","",ASC(【多店舗用】記入シート3!N199)&amp;" "&amp;ASC(SUBSTITUTE(SUBSTITUTE(SUBSTITUTE(SUBSTITUTE(SUBSTITUTE(【多店舗用】記入シート3!O199,"　","")," ",""),"ヴ","ウﾞ"),"・",""),"－","‐"))&amp;" "&amp;ASC(SUBSTITUTE(SUBSTITUTE(SUBSTITUTE(SUBSTITUTE(SUBSTITUTE(【多店舗用】記入シート3!P199,"　","")," ",""),"ヴ","ウﾞ"),"・",""),"－","‐"))&amp;IF(【多店舗用】記入シート3!Q199="",""," "&amp;ASC(SUBSTITUTE(SUBSTITUTE(SUBSTITUTE(SUBSTITUTE(SUBSTITUTE(【多店舗用】記入シート3!Q199,"　","")," ",""),"ヴ","ウﾞ"),"・",""),"－","‐"))))</f>
        <v/>
      </c>
      <c r="K199" s="764" t="str">
        <f>IF(【多店舗用】記入シート3!R199="","",【多店舗用】記入シート3!R199)</f>
        <v/>
      </c>
      <c r="L199" s="764" t="str">
        <f>IF(【多店舗用】記入シート3!S199="","",SUBSTITUTE(SUBSTITUTE(SUBSTITUTE(SUBSTITUTE(SUBSTITUTE(ASC(【多店舗用】記入シート3!S199),"～","-"),"－","-"),"―","-"),"　","")," ",""))</f>
        <v/>
      </c>
      <c r="M199" s="764" t="str">
        <f>IF(【多店舗用】記入シート3!T199="","",ASC(【多店舗用】記入シート3!T199))</f>
        <v/>
      </c>
      <c r="N199" s="764" t="str">
        <f>IF(B199="","",RIGHT("00"&amp;【多店舗用】記入シート3!U199,2)&amp;【多店舗用】記入シート3!V199&amp;RIGHT("00"&amp;【多店舗用】記入シート3!W199,2)&amp;【多店舗用】記入シート3!X199&amp;RIGHT("00"&amp;【多店舗用】記入シート3!Y199,2)&amp;【多店舗用】記入シート3!Z199&amp;RIGHT("00"&amp;【多店舗用】記入シート3!AA199,2))</f>
        <v/>
      </c>
      <c r="O199" s="764" t="str">
        <f>IF(B199="","",IF(【多店舗用】記入シート3!AB199="●",【多店舗用】記入シート3!AB$8,"")&amp;IF(【多店舗用】記入シート3!AC199="●",【多店舗用】記入シート3!AC$8,"")&amp;IF(【多店舗用】記入シート3!AD199="●",【多店舗用】記入シート3!AD$8,"")&amp;IF(【多店舗用】記入シート3!AE199="●",【多店舗用】記入シート3!AE$8,"")&amp;IF(【多店舗用】記入シート3!AF199="●",【多店舗用】記入シート3!AF$8,"")&amp;IF(【多店舗用】記入シート3!AG199="●",【多店舗用】記入シート3!AG$8,"")&amp;IF(【多店舗用】記入シート3!AH199="●",【多店舗用】記入シート3!AH$8,"")&amp;IF(【多店舗用】記入シート3!AI199="●",【多店舗用】記入シート3!AI$8,""))</f>
        <v/>
      </c>
      <c r="P199" s="764" t="str">
        <f>IF(【多店舗用】記入シート3!AJ199="","",【多店舗用】記入シート3!AJ199)</f>
        <v/>
      </c>
      <c r="Q199" s="764" t="str">
        <f>IF(【多店舗用】記入シート3!AK199="","",【多店舗用】記入シート3!AK199)</f>
        <v/>
      </c>
      <c r="R199" s="766" t="str">
        <f>IF(【多店舗用】記入シート3!AL199="","",【多店舗用】記入シート3!AL199)</f>
        <v/>
      </c>
      <c r="S199" s="766" t="str">
        <f>IF(【多店舗用】記入シート3!AM199="","",【多店舗用】記入シート3!AM199)</f>
        <v/>
      </c>
      <c r="T199" s="766" t="str">
        <f>IF(【多店舗用】記入シート3!AN199="","",【多店舗用】記入シート3!AN199)</f>
        <v/>
      </c>
      <c r="U199" s="766" t="str">
        <f>IF(【多店舗用】記入シート3!AO199="","",【多店舗用】記入シート3!AO199)</f>
        <v/>
      </c>
      <c r="V199" s="764" t="str">
        <f>IF(【多店舗用】記入シート3!AP199="","",【多店舗用】記入シート3!AP199)</f>
        <v/>
      </c>
      <c r="W199" s="764" t="str">
        <f>IF(【多店舗用】記入シート3!AQ199="","",【多店舗用】記入シート3!AQ199)</f>
        <v/>
      </c>
      <c r="X199" s="764" t="str">
        <f>IF(【多店舗用】記入シート3!AR199="","",【多店舗用】記入シート3!AR199)</f>
        <v/>
      </c>
      <c r="Y199" s="764" t="str">
        <f>IF(【多店舗用】記入シート3!AS199="","",【多店舗用】記入シート3!AS199)</f>
        <v/>
      </c>
      <c r="Z199" s="767" t="str">
        <f>IF(【多店舗用】記入シート3!AT199="","",【多店舗用】記入シート3!AT199)</f>
        <v/>
      </c>
      <c r="AA199" s="767" t="str">
        <f>IF(【多店舗用】記入シート3!AU199="","",【多店舗用】記入シート3!AU199)</f>
        <v/>
      </c>
      <c r="AB199" s="764" t="str">
        <f>IF(B199="","",T(SUBSTITUTE(SUBSTITUTE(【多店舗用】記入シート3!AV199,"　","")," ",""))&amp;"　"&amp;T(SUBSTITUTE(SUBSTITUTE(【多店舗用】記入シート3!AW199,"　","")," ","")))</f>
        <v/>
      </c>
      <c r="AC199" s="764" t="str">
        <f>IF(B199="","",ASC(SUBSTITUTE(SUBSTITUTE(SUBSTITUTE(SUBSTITUTE(【多店舗用】記入シート3!AX199,"　","")," ",""),"ヴ","ウﾞ"),"・",""))&amp;" "&amp;ASC(SUBSTITUTE(SUBSTITUTE(SUBSTITUTE(SUBSTITUTE(【多店舗用】記入シート3!AY199,"　","")," ",""),"ヴ","ウﾞ"),"・","")))</f>
        <v/>
      </c>
      <c r="AD199" s="764" t="str">
        <f>IF(【多店舗用】記入シート3!AZ199="","",【多店舗用】記入シート3!AZ199)</f>
        <v/>
      </c>
      <c r="AE199" s="764" t="str">
        <f>IF(【多店舗用】記入シート3!BA199="","",【多店舗用】記入シート3!BA199)</f>
        <v/>
      </c>
      <c r="AF199" s="764" t="str">
        <f>IF(B199="","",T(SUBSTITUTE(SUBSTITUTE(【多店舗用】記入シート3!BB199,"　","")," ",""))&amp;"　"&amp;T(SUBSTITUTE(SUBSTITUTE(【多店舗用】記入シート3!BC199,"　","")," ","")))</f>
        <v/>
      </c>
      <c r="AG199" s="764" t="str">
        <f>IF(B199="","",ASC(SUBSTITUTE(SUBSTITUTE(SUBSTITUTE(SUBSTITUTE(【多店舗用】記入シート3!BD199,"　","")," ",""),"ヴ","ウﾞ"),"・",""))&amp;" "&amp;ASC(SUBSTITUTE(SUBSTITUTE(SUBSTITUTE(SUBSTITUTE(【多店舗用】記入シート3!BE199,"　","")," ",""),"ヴ","ウﾞ"),"・","")))</f>
        <v/>
      </c>
      <c r="AH199" s="764" t="str">
        <f>IF(【多店舗用】記入シート3!BF199="","",【多店舗用】記入シート3!BF199)</f>
        <v/>
      </c>
      <c r="AI199" s="764" t="str">
        <f>IF(【多店舗用】記入シート3!BG199="","",【多店舗用】記入シート3!BG199)</f>
        <v/>
      </c>
      <c r="AJ199" s="764" t="str">
        <f>IF(【多店舗用】記入シート3!BH199="","",【多店舗用】記入シート3!BH199)</f>
        <v/>
      </c>
      <c r="AK199" s="764" t="str">
        <f>IF(【多店舗用】記入シート3!BI199="","",【多店舗用】記入シート3!BI199)</f>
        <v/>
      </c>
      <c r="AL199" s="764" t="str">
        <f>IF(【多店舗用】記入シート3!BJ199="","",【多店舗用】記入シート3!BJ199)</f>
        <v/>
      </c>
      <c r="AM199" s="768" t="str">
        <f>IF(【多店舗用】記入シート3!BK199="","",【多店舗用】記入シート3!BK199)</f>
        <v/>
      </c>
      <c r="AN199" s="768" t="str">
        <f>IF(【多店舗用】記入シート3!BL199="","",【多店舗用】記入シート3!BL199)</f>
        <v/>
      </c>
      <c r="AO199" s="764" t="str">
        <f>IF(【多店舗用】記入シート3!BM199="","",【多店舗用】記入シート3!BM199)</f>
        <v/>
      </c>
      <c r="AP199" s="768" t="str">
        <f>IF(【多店舗用】記入シート3!BN199="","",【多店舗用】記入シート3!BN199)</f>
        <v/>
      </c>
      <c r="AQ199" s="764" t="str">
        <f>IF(【多店舗用】記入シート3!BO199="","",【多店舗用】記入シート3!BO199)</f>
        <v/>
      </c>
      <c r="AR199" s="764" t="str">
        <f>IF(【多店舗用】記入シート3!BP199="","",【多店舗用】記入シート3!BP199)</f>
        <v/>
      </c>
    </row>
    <row r="200" spans="1:44" ht="15" customHeight="1">
      <c r="A200" s="764">
        <v>192</v>
      </c>
      <c r="B200" s="764" t="str">
        <f>IF(【多店舗用】記入シート3!B200="","",DBCS(【多店舗用】記入シート3!B200))</f>
        <v/>
      </c>
      <c r="C200" s="764" t="str">
        <f>IF(【多店舗用】記入シート3!C200="","",DBCS(【多店舗用】記入シート3!C200))</f>
        <v/>
      </c>
      <c r="D200" s="764" t="str">
        <f>IF(【多店舗用】記入シート3!D200="","",ASC(【多店舗用】記入シート3!D200))</f>
        <v/>
      </c>
      <c r="E200" s="765" t="str">
        <f>IF(【多店舗用】記入シート3!E200="","",【多店舗用】記入シート3!E200)</f>
        <v/>
      </c>
      <c r="F200" s="764" t="str">
        <f>IF(【多店舗用】記入シート3!F200="","",【多店舗用】記入シート3!F200)</f>
        <v/>
      </c>
      <c r="G200" s="765" t="str">
        <f>IF(【多店舗用】記入シート3!G200="","",【多店舗用】記入シート3!G200)</f>
        <v/>
      </c>
      <c r="H200" s="764" t="str">
        <f>IF(【多店舗用】記入シート3!H200="","",SUBSTITUTE(SUBSTITUTE(SUBSTITUTE(SUBSTITUTE(SUBSTITUTE(ASC(【多店舗用】記入シート3!H200),"～","-"),"－","-"),"―","-"),"　","")," ",""))</f>
        <v/>
      </c>
      <c r="I200" s="764" t="str">
        <f>IF(B200="","",MID(T(【多店舗用】記入シート3!I200),4,LEN(T(【多店舗用】記入シート3!I200))-3)&amp;"　"&amp;SUBSTITUTE(SUBSTITUTE(SUBSTITUTE(SUBSTITUTE(T(【多店舗用】記入シート3!J200),"　","")," ",""),"―","ー"),"－","‐")&amp;"　"&amp;SUBSTITUTE(SUBSTITUTE(SUBSTITUTE(SUBSTITUTE(T(【多店舗用】記入シート3!K200),"　","")," ",""),"―","ー"),"－","‐")&amp;"　"&amp;SUBSTITUTE(SUBSTITUTE(SUBSTITUTE(SUBSTITUTE(T(【多店舗用】記入シート3!L200),"　","")," ",""),"―","ー"),"－","‐")&amp;IF(【多店舗用】記入シート3!M200="","","　"&amp;SUBSTITUTE(SUBSTITUTE(SUBSTITUTE(SUBSTITUTE(T(【多店舗用】記入シート3!M200),"　","")," ",""),"―","ー"),"－","‐")))</f>
        <v/>
      </c>
      <c r="J200" s="764" t="str">
        <f>IF(B200="","",ASC(【多店舗用】記入シート3!N200)&amp;" "&amp;ASC(SUBSTITUTE(SUBSTITUTE(SUBSTITUTE(SUBSTITUTE(SUBSTITUTE(【多店舗用】記入シート3!O200,"　","")," ",""),"ヴ","ウﾞ"),"・",""),"－","‐"))&amp;" "&amp;ASC(SUBSTITUTE(SUBSTITUTE(SUBSTITUTE(SUBSTITUTE(SUBSTITUTE(【多店舗用】記入シート3!P200,"　","")," ",""),"ヴ","ウﾞ"),"・",""),"－","‐"))&amp;IF(【多店舗用】記入シート3!Q200="",""," "&amp;ASC(SUBSTITUTE(SUBSTITUTE(SUBSTITUTE(SUBSTITUTE(SUBSTITUTE(【多店舗用】記入シート3!Q200,"　","")," ",""),"ヴ","ウﾞ"),"・",""),"－","‐"))))</f>
        <v/>
      </c>
      <c r="K200" s="764" t="str">
        <f>IF(【多店舗用】記入シート3!R200="","",【多店舗用】記入シート3!R200)</f>
        <v/>
      </c>
      <c r="L200" s="764" t="str">
        <f>IF(【多店舗用】記入シート3!S200="","",SUBSTITUTE(SUBSTITUTE(SUBSTITUTE(SUBSTITUTE(SUBSTITUTE(ASC(【多店舗用】記入シート3!S200),"～","-"),"－","-"),"―","-"),"　","")," ",""))</f>
        <v/>
      </c>
      <c r="M200" s="764" t="str">
        <f>IF(【多店舗用】記入シート3!T200="","",ASC(【多店舗用】記入シート3!T200))</f>
        <v/>
      </c>
      <c r="N200" s="764" t="str">
        <f>IF(B200="","",RIGHT("00"&amp;【多店舗用】記入シート3!U200,2)&amp;【多店舗用】記入シート3!V200&amp;RIGHT("00"&amp;【多店舗用】記入シート3!W200,2)&amp;【多店舗用】記入シート3!X200&amp;RIGHT("00"&amp;【多店舗用】記入シート3!Y200,2)&amp;【多店舗用】記入シート3!Z200&amp;RIGHT("00"&amp;【多店舗用】記入シート3!AA200,2))</f>
        <v/>
      </c>
      <c r="O200" s="764" t="str">
        <f>IF(B200="","",IF(【多店舗用】記入シート3!AB200="●",【多店舗用】記入シート3!AB$8,"")&amp;IF(【多店舗用】記入シート3!AC200="●",【多店舗用】記入シート3!AC$8,"")&amp;IF(【多店舗用】記入シート3!AD200="●",【多店舗用】記入シート3!AD$8,"")&amp;IF(【多店舗用】記入シート3!AE200="●",【多店舗用】記入シート3!AE$8,"")&amp;IF(【多店舗用】記入シート3!AF200="●",【多店舗用】記入シート3!AF$8,"")&amp;IF(【多店舗用】記入シート3!AG200="●",【多店舗用】記入シート3!AG$8,"")&amp;IF(【多店舗用】記入シート3!AH200="●",【多店舗用】記入シート3!AH$8,"")&amp;IF(【多店舗用】記入シート3!AI200="●",【多店舗用】記入シート3!AI$8,""))</f>
        <v/>
      </c>
      <c r="P200" s="764" t="str">
        <f>IF(【多店舗用】記入シート3!AJ200="","",【多店舗用】記入シート3!AJ200)</f>
        <v/>
      </c>
      <c r="Q200" s="764" t="str">
        <f>IF(【多店舗用】記入シート3!AK200="","",【多店舗用】記入シート3!AK200)</f>
        <v/>
      </c>
      <c r="R200" s="766" t="str">
        <f>IF(【多店舗用】記入シート3!AL200="","",【多店舗用】記入シート3!AL200)</f>
        <v/>
      </c>
      <c r="S200" s="766" t="str">
        <f>IF(【多店舗用】記入シート3!AM200="","",【多店舗用】記入シート3!AM200)</f>
        <v/>
      </c>
      <c r="T200" s="766" t="str">
        <f>IF(【多店舗用】記入シート3!AN200="","",【多店舗用】記入シート3!AN200)</f>
        <v/>
      </c>
      <c r="U200" s="766" t="str">
        <f>IF(【多店舗用】記入シート3!AO200="","",【多店舗用】記入シート3!AO200)</f>
        <v/>
      </c>
      <c r="V200" s="764" t="str">
        <f>IF(【多店舗用】記入シート3!AP200="","",【多店舗用】記入シート3!AP200)</f>
        <v/>
      </c>
      <c r="W200" s="764" t="str">
        <f>IF(【多店舗用】記入シート3!AQ200="","",【多店舗用】記入シート3!AQ200)</f>
        <v/>
      </c>
      <c r="X200" s="764" t="str">
        <f>IF(【多店舗用】記入シート3!AR200="","",【多店舗用】記入シート3!AR200)</f>
        <v/>
      </c>
      <c r="Y200" s="764" t="str">
        <f>IF(【多店舗用】記入シート3!AS200="","",【多店舗用】記入シート3!AS200)</f>
        <v/>
      </c>
      <c r="Z200" s="767" t="str">
        <f>IF(【多店舗用】記入シート3!AT200="","",【多店舗用】記入シート3!AT200)</f>
        <v/>
      </c>
      <c r="AA200" s="767" t="str">
        <f>IF(【多店舗用】記入シート3!AU200="","",【多店舗用】記入シート3!AU200)</f>
        <v/>
      </c>
      <c r="AB200" s="764" t="str">
        <f>IF(B200="","",T(SUBSTITUTE(SUBSTITUTE(【多店舗用】記入シート3!AV200,"　","")," ",""))&amp;"　"&amp;T(SUBSTITUTE(SUBSTITUTE(【多店舗用】記入シート3!AW200,"　","")," ","")))</f>
        <v/>
      </c>
      <c r="AC200" s="764" t="str">
        <f>IF(B200="","",ASC(SUBSTITUTE(SUBSTITUTE(SUBSTITUTE(SUBSTITUTE(【多店舗用】記入シート3!AX200,"　","")," ",""),"ヴ","ウﾞ"),"・",""))&amp;" "&amp;ASC(SUBSTITUTE(SUBSTITUTE(SUBSTITUTE(SUBSTITUTE(【多店舗用】記入シート3!AY200,"　","")," ",""),"ヴ","ウﾞ"),"・","")))</f>
        <v/>
      </c>
      <c r="AD200" s="764" t="str">
        <f>IF(【多店舗用】記入シート3!AZ200="","",【多店舗用】記入シート3!AZ200)</f>
        <v/>
      </c>
      <c r="AE200" s="764" t="str">
        <f>IF(【多店舗用】記入シート3!BA200="","",【多店舗用】記入シート3!BA200)</f>
        <v/>
      </c>
      <c r="AF200" s="764" t="str">
        <f>IF(B200="","",T(SUBSTITUTE(SUBSTITUTE(【多店舗用】記入シート3!BB200,"　","")," ",""))&amp;"　"&amp;T(SUBSTITUTE(SUBSTITUTE(【多店舗用】記入シート3!BC200,"　","")," ","")))</f>
        <v/>
      </c>
      <c r="AG200" s="764" t="str">
        <f>IF(B200="","",ASC(SUBSTITUTE(SUBSTITUTE(SUBSTITUTE(SUBSTITUTE(【多店舗用】記入シート3!BD200,"　","")," ",""),"ヴ","ウﾞ"),"・",""))&amp;" "&amp;ASC(SUBSTITUTE(SUBSTITUTE(SUBSTITUTE(SUBSTITUTE(【多店舗用】記入シート3!BE200,"　","")," ",""),"ヴ","ウﾞ"),"・","")))</f>
        <v/>
      </c>
      <c r="AH200" s="764" t="str">
        <f>IF(【多店舗用】記入シート3!BF200="","",【多店舗用】記入シート3!BF200)</f>
        <v/>
      </c>
      <c r="AI200" s="764" t="str">
        <f>IF(【多店舗用】記入シート3!BG200="","",【多店舗用】記入シート3!BG200)</f>
        <v/>
      </c>
      <c r="AJ200" s="764" t="str">
        <f>IF(【多店舗用】記入シート3!BH200="","",【多店舗用】記入シート3!BH200)</f>
        <v/>
      </c>
      <c r="AK200" s="764" t="str">
        <f>IF(【多店舗用】記入シート3!BI200="","",【多店舗用】記入シート3!BI200)</f>
        <v/>
      </c>
      <c r="AL200" s="764" t="str">
        <f>IF(【多店舗用】記入シート3!BJ200="","",【多店舗用】記入シート3!BJ200)</f>
        <v/>
      </c>
      <c r="AM200" s="768" t="str">
        <f>IF(【多店舗用】記入シート3!BK200="","",【多店舗用】記入シート3!BK200)</f>
        <v/>
      </c>
      <c r="AN200" s="768" t="str">
        <f>IF(【多店舗用】記入シート3!BL200="","",【多店舗用】記入シート3!BL200)</f>
        <v/>
      </c>
      <c r="AO200" s="764" t="str">
        <f>IF(【多店舗用】記入シート3!BM200="","",【多店舗用】記入シート3!BM200)</f>
        <v/>
      </c>
      <c r="AP200" s="768" t="str">
        <f>IF(【多店舗用】記入シート3!BN200="","",【多店舗用】記入シート3!BN200)</f>
        <v/>
      </c>
      <c r="AQ200" s="764" t="str">
        <f>IF(【多店舗用】記入シート3!BO200="","",【多店舗用】記入シート3!BO200)</f>
        <v/>
      </c>
      <c r="AR200" s="764" t="str">
        <f>IF(【多店舗用】記入シート3!BP200="","",【多店舗用】記入シート3!BP200)</f>
        <v/>
      </c>
    </row>
    <row r="201" spans="1:44" ht="15" customHeight="1">
      <c r="A201" s="764">
        <v>193</v>
      </c>
      <c r="B201" s="764" t="str">
        <f>IF(【多店舗用】記入シート3!B201="","",DBCS(【多店舗用】記入シート3!B201))</f>
        <v/>
      </c>
      <c r="C201" s="764" t="str">
        <f>IF(【多店舗用】記入シート3!C201="","",DBCS(【多店舗用】記入シート3!C201))</f>
        <v/>
      </c>
      <c r="D201" s="764" t="str">
        <f>IF(【多店舗用】記入シート3!D201="","",ASC(【多店舗用】記入シート3!D201))</f>
        <v/>
      </c>
      <c r="E201" s="765" t="str">
        <f>IF(【多店舗用】記入シート3!E201="","",【多店舗用】記入シート3!E201)</f>
        <v/>
      </c>
      <c r="F201" s="764" t="str">
        <f>IF(【多店舗用】記入シート3!F201="","",【多店舗用】記入シート3!F201)</f>
        <v/>
      </c>
      <c r="G201" s="765" t="str">
        <f>IF(【多店舗用】記入シート3!G201="","",【多店舗用】記入シート3!G201)</f>
        <v/>
      </c>
      <c r="H201" s="764" t="str">
        <f>IF(【多店舗用】記入シート3!H201="","",SUBSTITUTE(SUBSTITUTE(SUBSTITUTE(SUBSTITUTE(SUBSTITUTE(ASC(【多店舗用】記入シート3!H201),"～","-"),"－","-"),"―","-"),"　","")," ",""))</f>
        <v/>
      </c>
      <c r="I201" s="764" t="str">
        <f>IF(B201="","",MID(T(【多店舗用】記入シート3!I201),4,LEN(T(【多店舗用】記入シート3!I201))-3)&amp;"　"&amp;SUBSTITUTE(SUBSTITUTE(SUBSTITUTE(SUBSTITUTE(T(【多店舗用】記入シート3!J201),"　","")," ",""),"―","ー"),"－","‐")&amp;"　"&amp;SUBSTITUTE(SUBSTITUTE(SUBSTITUTE(SUBSTITUTE(T(【多店舗用】記入シート3!K201),"　","")," ",""),"―","ー"),"－","‐")&amp;"　"&amp;SUBSTITUTE(SUBSTITUTE(SUBSTITUTE(SUBSTITUTE(T(【多店舗用】記入シート3!L201),"　","")," ",""),"―","ー"),"－","‐")&amp;IF(【多店舗用】記入シート3!M201="","","　"&amp;SUBSTITUTE(SUBSTITUTE(SUBSTITUTE(SUBSTITUTE(T(【多店舗用】記入シート3!M201),"　","")," ",""),"―","ー"),"－","‐")))</f>
        <v/>
      </c>
      <c r="J201" s="764" t="str">
        <f>IF(B201="","",ASC(【多店舗用】記入シート3!N201)&amp;" "&amp;ASC(SUBSTITUTE(SUBSTITUTE(SUBSTITUTE(SUBSTITUTE(SUBSTITUTE(【多店舗用】記入シート3!O201,"　","")," ",""),"ヴ","ウﾞ"),"・",""),"－","‐"))&amp;" "&amp;ASC(SUBSTITUTE(SUBSTITUTE(SUBSTITUTE(SUBSTITUTE(SUBSTITUTE(【多店舗用】記入シート3!P201,"　","")," ",""),"ヴ","ウﾞ"),"・",""),"－","‐"))&amp;IF(【多店舗用】記入シート3!Q201="",""," "&amp;ASC(SUBSTITUTE(SUBSTITUTE(SUBSTITUTE(SUBSTITUTE(SUBSTITUTE(【多店舗用】記入シート3!Q201,"　","")," ",""),"ヴ","ウﾞ"),"・",""),"－","‐"))))</f>
        <v/>
      </c>
      <c r="K201" s="764" t="str">
        <f>IF(【多店舗用】記入シート3!R201="","",【多店舗用】記入シート3!R201)</f>
        <v/>
      </c>
      <c r="L201" s="764" t="str">
        <f>IF(【多店舗用】記入シート3!S201="","",SUBSTITUTE(SUBSTITUTE(SUBSTITUTE(SUBSTITUTE(SUBSTITUTE(ASC(【多店舗用】記入シート3!S201),"～","-"),"－","-"),"―","-"),"　","")," ",""))</f>
        <v/>
      </c>
      <c r="M201" s="764" t="str">
        <f>IF(【多店舗用】記入シート3!T201="","",ASC(【多店舗用】記入シート3!T201))</f>
        <v/>
      </c>
      <c r="N201" s="764" t="str">
        <f>IF(B201="","",RIGHT("00"&amp;【多店舗用】記入シート3!U201,2)&amp;【多店舗用】記入シート3!V201&amp;RIGHT("00"&amp;【多店舗用】記入シート3!W201,2)&amp;【多店舗用】記入シート3!X201&amp;RIGHT("00"&amp;【多店舗用】記入シート3!Y201,2)&amp;【多店舗用】記入シート3!Z201&amp;RIGHT("00"&amp;【多店舗用】記入シート3!AA201,2))</f>
        <v/>
      </c>
      <c r="O201" s="764" t="str">
        <f>IF(B201="","",IF(【多店舗用】記入シート3!AB201="●",【多店舗用】記入シート3!AB$8,"")&amp;IF(【多店舗用】記入シート3!AC201="●",【多店舗用】記入シート3!AC$8,"")&amp;IF(【多店舗用】記入シート3!AD201="●",【多店舗用】記入シート3!AD$8,"")&amp;IF(【多店舗用】記入シート3!AE201="●",【多店舗用】記入シート3!AE$8,"")&amp;IF(【多店舗用】記入シート3!AF201="●",【多店舗用】記入シート3!AF$8,"")&amp;IF(【多店舗用】記入シート3!AG201="●",【多店舗用】記入シート3!AG$8,"")&amp;IF(【多店舗用】記入シート3!AH201="●",【多店舗用】記入シート3!AH$8,"")&amp;IF(【多店舗用】記入シート3!AI201="●",【多店舗用】記入シート3!AI$8,""))</f>
        <v/>
      </c>
      <c r="P201" s="764" t="str">
        <f>IF(【多店舗用】記入シート3!AJ201="","",【多店舗用】記入シート3!AJ201)</f>
        <v/>
      </c>
      <c r="Q201" s="764" t="str">
        <f>IF(【多店舗用】記入シート3!AK201="","",【多店舗用】記入シート3!AK201)</f>
        <v/>
      </c>
      <c r="R201" s="766" t="str">
        <f>IF(【多店舗用】記入シート3!AL201="","",【多店舗用】記入シート3!AL201)</f>
        <v/>
      </c>
      <c r="S201" s="766" t="str">
        <f>IF(【多店舗用】記入シート3!AM201="","",【多店舗用】記入シート3!AM201)</f>
        <v/>
      </c>
      <c r="T201" s="766" t="str">
        <f>IF(【多店舗用】記入シート3!AN201="","",【多店舗用】記入シート3!AN201)</f>
        <v/>
      </c>
      <c r="U201" s="766" t="str">
        <f>IF(【多店舗用】記入シート3!AO201="","",【多店舗用】記入シート3!AO201)</f>
        <v/>
      </c>
      <c r="V201" s="764" t="str">
        <f>IF(【多店舗用】記入シート3!AP201="","",【多店舗用】記入シート3!AP201)</f>
        <v/>
      </c>
      <c r="W201" s="764" t="str">
        <f>IF(【多店舗用】記入シート3!AQ201="","",【多店舗用】記入シート3!AQ201)</f>
        <v/>
      </c>
      <c r="X201" s="764" t="str">
        <f>IF(【多店舗用】記入シート3!AR201="","",【多店舗用】記入シート3!AR201)</f>
        <v/>
      </c>
      <c r="Y201" s="764" t="str">
        <f>IF(【多店舗用】記入シート3!AS201="","",【多店舗用】記入シート3!AS201)</f>
        <v/>
      </c>
      <c r="Z201" s="767" t="str">
        <f>IF(【多店舗用】記入シート3!AT201="","",【多店舗用】記入シート3!AT201)</f>
        <v/>
      </c>
      <c r="AA201" s="767" t="str">
        <f>IF(【多店舗用】記入シート3!AU201="","",【多店舗用】記入シート3!AU201)</f>
        <v/>
      </c>
      <c r="AB201" s="764" t="str">
        <f>IF(B201="","",T(SUBSTITUTE(SUBSTITUTE(【多店舗用】記入シート3!AV201,"　","")," ",""))&amp;"　"&amp;T(SUBSTITUTE(SUBSTITUTE(【多店舗用】記入シート3!AW201,"　","")," ","")))</f>
        <v/>
      </c>
      <c r="AC201" s="764" t="str">
        <f>IF(B201="","",ASC(SUBSTITUTE(SUBSTITUTE(SUBSTITUTE(SUBSTITUTE(【多店舗用】記入シート3!AX201,"　","")," ",""),"ヴ","ウﾞ"),"・",""))&amp;" "&amp;ASC(SUBSTITUTE(SUBSTITUTE(SUBSTITUTE(SUBSTITUTE(【多店舗用】記入シート3!AY201,"　","")," ",""),"ヴ","ウﾞ"),"・","")))</f>
        <v/>
      </c>
      <c r="AD201" s="764" t="str">
        <f>IF(【多店舗用】記入シート3!AZ201="","",【多店舗用】記入シート3!AZ201)</f>
        <v/>
      </c>
      <c r="AE201" s="764" t="str">
        <f>IF(【多店舗用】記入シート3!BA201="","",【多店舗用】記入シート3!BA201)</f>
        <v/>
      </c>
      <c r="AF201" s="764" t="str">
        <f>IF(B201="","",T(SUBSTITUTE(SUBSTITUTE(【多店舗用】記入シート3!BB201,"　","")," ",""))&amp;"　"&amp;T(SUBSTITUTE(SUBSTITUTE(【多店舗用】記入シート3!BC201,"　","")," ","")))</f>
        <v/>
      </c>
      <c r="AG201" s="764" t="str">
        <f>IF(B201="","",ASC(SUBSTITUTE(SUBSTITUTE(SUBSTITUTE(SUBSTITUTE(【多店舗用】記入シート3!BD201,"　","")," ",""),"ヴ","ウﾞ"),"・",""))&amp;" "&amp;ASC(SUBSTITUTE(SUBSTITUTE(SUBSTITUTE(SUBSTITUTE(【多店舗用】記入シート3!BE201,"　","")," ",""),"ヴ","ウﾞ"),"・","")))</f>
        <v/>
      </c>
      <c r="AH201" s="764" t="str">
        <f>IF(【多店舗用】記入シート3!BF201="","",【多店舗用】記入シート3!BF201)</f>
        <v/>
      </c>
      <c r="AI201" s="764" t="str">
        <f>IF(【多店舗用】記入シート3!BG201="","",【多店舗用】記入シート3!BG201)</f>
        <v/>
      </c>
      <c r="AJ201" s="764" t="str">
        <f>IF(【多店舗用】記入シート3!BH201="","",【多店舗用】記入シート3!BH201)</f>
        <v/>
      </c>
      <c r="AK201" s="764" t="str">
        <f>IF(【多店舗用】記入シート3!BI201="","",【多店舗用】記入シート3!BI201)</f>
        <v/>
      </c>
      <c r="AL201" s="764" t="str">
        <f>IF(【多店舗用】記入シート3!BJ201="","",【多店舗用】記入シート3!BJ201)</f>
        <v/>
      </c>
      <c r="AM201" s="768" t="str">
        <f>IF(【多店舗用】記入シート3!BK201="","",【多店舗用】記入シート3!BK201)</f>
        <v/>
      </c>
      <c r="AN201" s="768" t="str">
        <f>IF(【多店舗用】記入シート3!BL201="","",【多店舗用】記入シート3!BL201)</f>
        <v/>
      </c>
      <c r="AO201" s="764" t="str">
        <f>IF(【多店舗用】記入シート3!BM201="","",【多店舗用】記入シート3!BM201)</f>
        <v/>
      </c>
      <c r="AP201" s="768" t="str">
        <f>IF(【多店舗用】記入シート3!BN201="","",【多店舗用】記入シート3!BN201)</f>
        <v/>
      </c>
      <c r="AQ201" s="764" t="str">
        <f>IF(【多店舗用】記入シート3!BO201="","",【多店舗用】記入シート3!BO201)</f>
        <v/>
      </c>
      <c r="AR201" s="764" t="str">
        <f>IF(【多店舗用】記入シート3!BP201="","",【多店舗用】記入シート3!BP201)</f>
        <v/>
      </c>
    </row>
    <row r="202" spans="1:44" ht="15" customHeight="1">
      <c r="A202" s="764">
        <v>194</v>
      </c>
      <c r="B202" s="764" t="str">
        <f>IF(【多店舗用】記入シート3!B202="","",DBCS(【多店舗用】記入シート3!B202))</f>
        <v/>
      </c>
      <c r="C202" s="764" t="str">
        <f>IF(【多店舗用】記入シート3!C202="","",DBCS(【多店舗用】記入シート3!C202))</f>
        <v/>
      </c>
      <c r="D202" s="764" t="str">
        <f>IF(【多店舗用】記入シート3!D202="","",ASC(【多店舗用】記入シート3!D202))</f>
        <v/>
      </c>
      <c r="E202" s="765" t="str">
        <f>IF(【多店舗用】記入シート3!E202="","",【多店舗用】記入シート3!E202)</f>
        <v/>
      </c>
      <c r="F202" s="764" t="str">
        <f>IF(【多店舗用】記入シート3!F202="","",【多店舗用】記入シート3!F202)</f>
        <v/>
      </c>
      <c r="G202" s="765" t="str">
        <f>IF(【多店舗用】記入シート3!G202="","",【多店舗用】記入シート3!G202)</f>
        <v/>
      </c>
      <c r="H202" s="764" t="str">
        <f>IF(【多店舗用】記入シート3!H202="","",SUBSTITUTE(SUBSTITUTE(SUBSTITUTE(SUBSTITUTE(SUBSTITUTE(ASC(【多店舗用】記入シート3!H202),"～","-"),"－","-"),"―","-"),"　","")," ",""))</f>
        <v/>
      </c>
      <c r="I202" s="764" t="str">
        <f>IF(B202="","",MID(T(【多店舗用】記入シート3!I202),4,LEN(T(【多店舗用】記入シート3!I202))-3)&amp;"　"&amp;SUBSTITUTE(SUBSTITUTE(SUBSTITUTE(SUBSTITUTE(T(【多店舗用】記入シート3!J202),"　","")," ",""),"―","ー"),"－","‐")&amp;"　"&amp;SUBSTITUTE(SUBSTITUTE(SUBSTITUTE(SUBSTITUTE(T(【多店舗用】記入シート3!K202),"　","")," ",""),"―","ー"),"－","‐")&amp;"　"&amp;SUBSTITUTE(SUBSTITUTE(SUBSTITUTE(SUBSTITUTE(T(【多店舗用】記入シート3!L202),"　","")," ",""),"―","ー"),"－","‐")&amp;IF(【多店舗用】記入シート3!M202="","","　"&amp;SUBSTITUTE(SUBSTITUTE(SUBSTITUTE(SUBSTITUTE(T(【多店舗用】記入シート3!M202),"　","")," ",""),"―","ー"),"－","‐")))</f>
        <v/>
      </c>
      <c r="J202" s="764" t="str">
        <f>IF(B202="","",ASC(【多店舗用】記入シート3!N202)&amp;" "&amp;ASC(SUBSTITUTE(SUBSTITUTE(SUBSTITUTE(SUBSTITUTE(SUBSTITUTE(【多店舗用】記入シート3!O202,"　","")," ",""),"ヴ","ウﾞ"),"・",""),"－","‐"))&amp;" "&amp;ASC(SUBSTITUTE(SUBSTITUTE(SUBSTITUTE(SUBSTITUTE(SUBSTITUTE(【多店舗用】記入シート3!P202,"　","")," ",""),"ヴ","ウﾞ"),"・",""),"－","‐"))&amp;IF(【多店舗用】記入シート3!Q202="",""," "&amp;ASC(SUBSTITUTE(SUBSTITUTE(SUBSTITUTE(SUBSTITUTE(SUBSTITUTE(【多店舗用】記入シート3!Q202,"　","")," ",""),"ヴ","ウﾞ"),"・",""),"－","‐"))))</f>
        <v/>
      </c>
      <c r="K202" s="764" t="str">
        <f>IF(【多店舗用】記入シート3!R202="","",【多店舗用】記入シート3!R202)</f>
        <v/>
      </c>
      <c r="L202" s="764" t="str">
        <f>IF(【多店舗用】記入シート3!S202="","",SUBSTITUTE(SUBSTITUTE(SUBSTITUTE(SUBSTITUTE(SUBSTITUTE(ASC(【多店舗用】記入シート3!S202),"～","-"),"－","-"),"―","-"),"　","")," ",""))</f>
        <v/>
      </c>
      <c r="M202" s="764" t="str">
        <f>IF(【多店舗用】記入シート3!T202="","",ASC(【多店舗用】記入シート3!T202))</f>
        <v/>
      </c>
      <c r="N202" s="764" t="str">
        <f>IF(B202="","",RIGHT("00"&amp;【多店舗用】記入シート3!U202,2)&amp;【多店舗用】記入シート3!V202&amp;RIGHT("00"&amp;【多店舗用】記入シート3!W202,2)&amp;【多店舗用】記入シート3!X202&amp;RIGHT("00"&amp;【多店舗用】記入シート3!Y202,2)&amp;【多店舗用】記入シート3!Z202&amp;RIGHT("00"&amp;【多店舗用】記入シート3!AA202,2))</f>
        <v/>
      </c>
      <c r="O202" s="764" t="str">
        <f>IF(B202="","",IF(【多店舗用】記入シート3!AB202="●",【多店舗用】記入シート3!AB$8,"")&amp;IF(【多店舗用】記入シート3!AC202="●",【多店舗用】記入シート3!AC$8,"")&amp;IF(【多店舗用】記入シート3!AD202="●",【多店舗用】記入シート3!AD$8,"")&amp;IF(【多店舗用】記入シート3!AE202="●",【多店舗用】記入シート3!AE$8,"")&amp;IF(【多店舗用】記入シート3!AF202="●",【多店舗用】記入シート3!AF$8,"")&amp;IF(【多店舗用】記入シート3!AG202="●",【多店舗用】記入シート3!AG$8,"")&amp;IF(【多店舗用】記入シート3!AH202="●",【多店舗用】記入シート3!AH$8,"")&amp;IF(【多店舗用】記入シート3!AI202="●",【多店舗用】記入シート3!AI$8,""))</f>
        <v/>
      </c>
      <c r="P202" s="764" t="str">
        <f>IF(【多店舗用】記入シート3!AJ202="","",【多店舗用】記入シート3!AJ202)</f>
        <v/>
      </c>
      <c r="Q202" s="764" t="str">
        <f>IF(【多店舗用】記入シート3!AK202="","",【多店舗用】記入シート3!AK202)</f>
        <v/>
      </c>
      <c r="R202" s="766" t="str">
        <f>IF(【多店舗用】記入シート3!AL202="","",【多店舗用】記入シート3!AL202)</f>
        <v/>
      </c>
      <c r="S202" s="766" t="str">
        <f>IF(【多店舗用】記入シート3!AM202="","",【多店舗用】記入シート3!AM202)</f>
        <v/>
      </c>
      <c r="T202" s="766" t="str">
        <f>IF(【多店舗用】記入シート3!AN202="","",【多店舗用】記入シート3!AN202)</f>
        <v/>
      </c>
      <c r="U202" s="766" t="str">
        <f>IF(【多店舗用】記入シート3!AO202="","",【多店舗用】記入シート3!AO202)</f>
        <v/>
      </c>
      <c r="V202" s="764" t="str">
        <f>IF(【多店舗用】記入シート3!AP202="","",【多店舗用】記入シート3!AP202)</f>
        <v/>
      </c>
      <c r="W202" s="764" t="str">
        <f>IF(【多店舗用】記入シート3!AQ202="","",【多店舗用】記入シート3!AQ202)</f>
        <v/>
      </c>
      <c r="X202" s="764" t="str">
        <f>IF(【多店舗用】記入シート3!AR202="","",【多店舗用】記入シート3!AR202)</f>
        <v/>
      </c>
      <c r="Y202" s="764" t="str">
        <f>IF(【多店舗用】記入シート3!AS202="","",【多店舗用】記入シート3!AS202)</f>
        <v/>
      </c>
      <c r="Z202" s="767" t="str">
        <f>IF(【多店舗用】記入シート3!AT202="","",【多店舗用】記入シート3!AT202)</f>
        <v/>
      </c>
      <c r="AA202" s="767" t="str">
        <f>IF(【多店舗用】記入シート3!AU202="","",【多店舗用】記入シート3!AU202)</f>
        <v/>
      </c>
      <c r="AB202" s="764" t="str">
        <f>IF(B202="","",T(SUBSTITUTE(SUBSTITUTE(【多店舗用】記入シート3!AV202,"　","")," ",""))&amp;"　"&amp;T(SUBSTITUTE(SUBSTITUTE(【多店舗用】記入シート3!AW202,"　","")," ","")))</f>
        <v/>
      </c>
      <c r="AC202" s="764" t="str">
        <f>IF(B202="","",ASC(SUBSTITUTE(SUBSTITUTE(SUBSTITUTE(SUBSTITUTE(【多店舗用】記入シート3!AX202,"　","")," ",""),"ヴ","ウﾞ"),"・",""))&amp;" "&amp;ASC(SUBSTITUTE(SUBSTITUTE(SUBSTITUTE(SUBSTITUTE(【多店舗用】記入シート3!AY202,"　","")," ",""),"ヴ","ウﾞ"),"・","")))</f>
        <v/>
      </c>
      <c r="AD202" s="764" t="str">
        <f>IF(【多店舗用】記入シート3!AZ202="","",【多店舗用】記入シート3!AZ202)</f>
        <v/>
      </c>
      <c r="AE202" s="764" t="str">
        <f>IF(【多店舗用】記入シート3!BA202="","",【多店舗用】記入シート3!BA202)</f>
        <v/>
      </c>
      <c r="AF202" s="764" t="str">
        <f>IF(B202="","",T(SUBSTITUTE(SUBSTITUTE(【多店舗用】記入シート3!BB202,"　","")," ",""))&amp;"　"&amp;T(SUBSTITUTE(SUBSTITUTE(【多店舗用】記入シート3!BC202,"　","")," ","")))</f>
        <v/>
      </c>
      <c r="AG202" s="764" t="str">
        <f>IF(B202="","",ASC(SUBSTITUTE(SUBSTITUTE(SUBSTITUTE(SUBSTITUTE(【多店舗用】記入シート3!BD202,"　","")," ",""),"ヴ","ウﾞ"),"・",""))&amp;" "&amp;ASC(SUBSTITUTE(SUBSTITUTE(SUBSTITUTE(SUBSTITUTE(【多店舗用】記入シート3!BE202,"　","")," ",""),"ヴ","ウﾞ"),"・","")))</f>
        <v/>
      </c>
      <c r="AH202" s="764" t="str">
        <f>IF(【多店舗用】記入シート3!BF202="","",【多店舗用】記入シート3!BF202)</f>
        <v/>
      </c>
      <c r="AI202" s="764" t="str">
        <f>IF(【多店舗用】記入シート3!BG202="","",【多店舗用】記入シート3!BG202)</f>
        <v/>
      </c>
      <c r="AJ202" s="764" t="str">
        <f>IF(【多店舗用】記入シート3!BH202="","",【多店舗用】記入シート3!BH202)</f>
        <v/>
      </c>
      <c r="AK202" s="764" t="str">
        <f>IF(【多店舗用】記入シート3!BI202="","",【多店舗用】記入シート3!BI202)</f>
        <v/>
      </c>
      <c r="AL202" s="764" t="str">
        <f>IF(【多店舗用】記入シート3!BJ202="","",【多店舗用】記入シート3!BJ202)</f>
        <v/>
      </c>
      <c r="AM202" s="768" t="str">
        <f>IF(【多店舗用】記入シート3!BK202="","",【多店舗用】記入シート3!BK202)</f>
        <v/>
      </c>
      <c r="AN202" s="768" t="str">
        <f>IF(【多店舗用】記入シート3!BL202="","",【多店舗用】記入シート3!BL202)</f>
        <v/>
      </c>
      <c r="AO202" s="764" t="str">
        <f>IF(【多店舗用】記入シート3!BM202="","",【多店舗用】記入シート3!BM202)</f>
        <v/>
      </c>
      <c r="AP202" s="768" t="str">
        <f>IF(【多店舗用】記入シート3!BN202="","",【多店舗用】記入シート3!BN202)</f>
        <v/>
      </c>
      <c r="AQ202" s="764" t="str">
        <f>IF(【多店舗用】記入シート3!BO202="","",【多店舗用】記入シート3!BO202)</f>
        <v/>
      </c>
      <c r="AR202" s="764" t="str">
        <f>IF(【多店舗用】記入シート3!BP202="","",【多店舗用】記入シート3!BP202)</f>
        <v/>
      </c>
    </row>
    <row r="203" spans="1:44" ht="15" customHeight="1">
      <c r="A203" s="764">
        <v>195</v>
      </c>
      <c r="B203" s="764" t="str">
        <f>IF(【多店舗用】記入シート3!B203="","",DBCS(【多店舗用】記入シート3!B203))</f>
        <v/>
      </c>
      <c r="C203" s="764" t="str">
        <f>IF(【多店舗用】記入シート3!C203="","",DBCS(【多店舗用】記入シート3!C203))</f>
        <v/>
      </c>
      <c r="D203" s="764" t="str">
        <f>IF(【多店舗用】記入シート3!D203="","",ASC(【多店舗用】記入シート3!D203))</f>
        <v/>
      </c>
      <c r="E203" s="765" t="str">
        <f>IF(【多店舗用】記入シート3!E203="","",【多店舗用】記入シート3!E203)</f>
        <v/>
      </c>
      <c r="F203" s="764" t="str">
        <f>IF(【多店舗用】記入シート3!F203="","",【多店舗用】記入シート3!F203)</f>
        <v/>
      </c>
      <c r="G203" s="765" t="str">
        <f>IF(【多店舗用】記入シート3!G203="","",【多店舗用】記入シート3!G203)</f>
        <v/>
      </c>
      <c r="H203" s="764" t="str">
        <f>IF(【多店舗用】記入シート3!H203="","",SUBSTITUTE(SUBSTITUTE(SUBSTITUTE(SUBSTITUTE(SUBSTITUTE(ASC(【多店舗用】記入シート3!H203),"～","-"),"－","-"),"―","-"),"　","")," ",""))</f>
        <v/>
      </c>
      <c r="I203" s="764" t="str">
        <f>IF(B203="","",MID(T(【多店舗用】記入シート3!I203),4,LEN(T(【多店舗用】記入シート3!I203))-3)&amp;"　"&amp;SUBSTITUTE(SUBSTITUTE(SUBSTITUTE(SUBSTITUTE(T(【多店舗用】記入シート3!J203),"　","")," ",""),"―","ー"),"－","‐")&amp;"　"&amp;SUBSTITUTE(SUBSTITUTE(SUBSTITUTE(SUBSTITUTE(T(【多店舗用】記入シート3!K203),"　","")," ",""),"―","ー"),"－","‐")&amp;"　"&amp;SUBSTITUTE(SUBSTITUTE(SUBSTITUTE(SUBSTITUTE(T(【多店舗用】記入シート3!L203),"　","")," ",""),"―","ー"),"－","‐")&amp;IF(【多店舗用】記入シート3!M203="","","　"&amp;SUBSTITUTE(SUBSTITUTE(SUBSTITUTE(SUBSTITUTE(T(【多店舗用】記入シート3!M203),"　","")," ",""),"―","ー"),"－","‐")))</f>
        <v/>
      </c>
      <c r="J203" s="764" t="str">
        <f>IF(B203="","",ASC(【多店舗用】記入シート3!N203)&amp;" "&amp;ASC(SUBSTITUTE(SUBSTITUTE(SUBSTITUTE(SUBSTITUTE(SUBSTITUTE(【多店舗用】記入シート3!O203,"　","")," ",""),"ヴ","ウﾞ"),"・",""),"－","‐"))&amp;" "&amp;ASC(SUBSTITUTE(SUBSTITUTE(SUBSTITUTE(SUBSTITUTE(SUBSTITUTE(【多店舗用】記入シート3!P203,"　","")," ",""),"ヴ","ウﾞ"),"・",""),"－","‐"))&amp;IF(【多店舗用】記入シート3!Q203="",""," "&amp;ASC(SUBSTITUTE(SUBSTITUTE(SUBSTITUTE(SUBSTITUTE(SUBSTITUTE(【多店舗用】記入シート3!Q203,"　","")," ",""),"ヴ","ウﾞ"),"・",""),"－","‐"))))</f>
        <v/>
      </c>
      <c r="K203" s="764" t="str">
        <f>IF(【多店舗用】記入シート3!R203="","",【多店舗用】記入シート3!R203)</f>
        <v/>
      </c>
      <c r="L203" s="764" t="str">
        <f>IF(【多店舗用】記入シート3!S203="","",SUBSTITUTE(SUBSTITUTE(SUBSTITUTE(SUBSTITUTE(SUBSTITUTE(ASC(【多店舗用】記入シート3!S203),"～","-"),"－","-"),"―","-"),"　","")," ",""))</f>
        <v/>
      </c>
      <c r="M203" s="764" t="str">
        <f>IF(【多店舗用】記入シート3!T203="","",ASC(【多店舗用】記入シート3!T203))</f>
        <v/>
      </c>
      <c r="N203" s="764" t="str">
        <f>IF(B203="","",RIGHT("00"&amp;【多店舗用】記入シート3!U203,2)&amp;【多店舗用】記入シート3!V203&amp;RIGHT("00"&amp;【多店舗用】記入シート3!W203,2)&amp;【多店舗用】記入シート3!X203&amp;RIGHT("00"&amp;【多店舗用】記入シート3!Y203,2)&amp;【多店舗用】記入シート3!Z203&amp;RIGHT("00"&amp;【多店舗用】記入シート3!AA203,2))</f>
        <v/>
      </c>
      <c r="O203" s="764" t="str">
        <f>IF(B203="","",IF(【多店舗用】記入シート3!AB203="●",【多店舗用】記入シート3!AB$8,"")&amp;IF(【多店舗用】記入シート3!AC203="●",【多店舗用】記入シート3!AC$8,"")&amp;IF(【多店舗用】記入シート3!AD203="●",【多店舗用】記入シート3!AD$8,"")&amp;IF(【多店舗用】記入シート3!AE203="●",【多店舗用】記入シート3!AE$8,"")&amp;IF(【多店舗用】記入シート3!AF203="●",【多店舗用】記入シート3!AF$8,"")&amp;IF(【多店舗用】記入シート3!AG203="●",【多店舗用】記入シート3!AG$8,"")&amp;IF(【多店舗用】記入シート3!AH203="●",【多店舗用】記入シート3!AH$8,"")&amp;IF(【多店舗用】記入シート3!AI203="●",【多店舗用】記入シート3!AI$8,""))</f>
        <v/>
      </c>
      <c r="P203" s="764" t="str">
        <f>IF(【多店舗用】記入シート3!AJ203="","",【多店舗用】記入シート3!AJ203)</f>
        <v/>
      </c>
      <c r="Q203" s="764" t="str">
        <f>IF(【多店舗用】記入シート3!AK203="","",【多店舗用】記入シート3!AK203)</f>
        <v/>
      </c>
      <c r="R203" s="766" t="str">
        <f>IF(【多店舗用】記入シート3!AL203="","",【多店舗用】記入シート3!AL203)</f>
        <v/>
      </c>
      <c r="S203" s="766" t="str">
        <f>IF(【多店舗用】記入シート3!AM203="","",【多店舗用】記入シート3!AM203)</f>
        <v/>
      </c>
      <c r="T203" s="766" t="str">
        <f>IF(【多店舗用】記入シート3!AN203="","",【多店舗用】記入シート3!AN203)</f>
        <v/>
      </c>
      <c r="U203" s="766" t="str">
        <f>IF(【多店舗用】記入シート3!AO203="","",【多店舗用】記入シート3!AO203)</f>
        <v/>
      </c>
      <c r="V203" s="764" t="str">
        <f>IF(【多店舗用】記入シート3!AP203="","",【多店舗用】記入シート3!AP203)</f>
        <v/>
      </c>
      <c r="W203" s="764" t="str">
        <f>IF(【多店舗用】記入シート3!AQ203="","",【多店舗用】記入シート3!AQ203)</f>
        <v/>
      </c>
      <c r="X203" s="764" t="str">
        <f>IF(【多店舗用】記入シート3!AR203="","",【多店舗用】記入シート3!AR203)</f>
        <v/>
      </c>
      <c r="Y203" s="764" t="str">
        <f>IF(【多店舗用】記入シート3!AS203="","",【多店舗用】記入シート3!AS203)</f>
        <v/>
      </c>
      <c r="Z203" s="767" t="str">
        <f>IF(【多店舗用】記入シート3!AT203="","",【多店舗用】記入シート3!AT203)</f>
        <v/>
      </c>
      <c r="AA203" s="767" t="str">
        <f>IF(【多店舗用】記入シート3!AU203="","",【多店舗用】記入シート3!AU203)</f>
        <v/>
      </c>
      <c r="AB203" s="764" t="str">
        <f>IF(B203="","",T(SUBSTITUTE(SUBSTITUTE(【多店舗用】記入シート3!AV203,"　","")," ",""))&amp;"　"&amp;T(SUBSTITUTE(SUBSTITUTE(【多店舗用】記入シート3!AW203,"　","")," ","")))</f>
        <v/>
      </c>
      <c r="AC203" s="764" t="str">
        <f>IF(B203="","",ASC(SUBSTITUTE(SUBSTITUTE(SUBSTITUTE(SUBSTITUTE(【多店舗用】記入シート3!AX203,"　","")," ",""),"ヴ","ウﾞ"),"・",""))&amp;" "&amp;ASC(SUBSTITUTE(SUBSTITUTE(SUBSTITUTE(SUBSTITUTE(【多店舗用】記入シート3!AY203,"　","")," ",""),"ヴ","ウﾞ"),"・","")))</f>
        <v/>
      </c>
      <c r="AD203" s="764" t="str">
        <f>IF(【多店舗用】記入シート3!AZ203="","",【多店舗用】記入シート3!AZ203)</f>
        <v/>
      </c>
      <c r="AE203" s="764" t="str">
        <f>IF(【多店舗用】記入シート3!BA203="","",【多店舗用】記入シート3!BA203)</f>
        <v/>
      </c>
      <c r="AF203" s="764" t="str">
        <f>IF(B203="","",T(SUBSTITUTE(SUBSTITUTE(【多店舗用】記入シート3!BB203,"　","")," ",""))&amp;"　"&amp;T(SUBSTITUTE(SUBSTITUTE(【多店舗用】記入シート3!BC203,"　","")," ","")))</f>
        <v/>
      </c>
      <c r="AG203" s="764" t="str">
        <f>IF(B203="","",ASC(SUBSTITUTE(SUBSTITUTE(SUBSTITUTE(SUBSTITUTE(【多店舗用】記入シート3!BD203,"　","")," ",""),"ヴ","ウﾞ"),"・",""))&amp;" "&amp;ASC(SUBSTITUTE(SUBSTITUTE(SUBSTITUTE(SUBSTITUTE(【多店舗用】記入シート3!BE203,"　","")," ",""),"ヴ","ウﾞ"),"・","")))</f>
        <v/>
      </c>
      <c r="AH203" s="764" t="str">
        <f>IF(【多店舗用】記入シート3!BF203="","",【多店舗用】記入シート3!BF203)</f>
        <v/>
      </c>
      <c r="AI203" s="764" t="str">
        <f>IF(【多店舗用】記入シート3!BG203="","",【多店舗用】記入シート3!BG203)</f>
        <v/>
      </c>
      <c r="AJ203" s="764" t="str">
        <f>IF(【多店舗用】記入シート3!BH203="","",【多店舗用】記入シート3!BH203)</f>
        <v/>
      </c>
      <c r="AK203" s="764" t="str">
        <f>IF(【多店舗用】記入シート3!BI203="","",【多店舗用】記入シート3!BI203)</f>
        <v/>
      </c>
      <c r="AL203" s="764" t="str">
        <f>IF(【多店舗用】記入シート3!BJ203="","",【多店舗用】記入シート3!BJ203)</f>
        <v/>
      </c>
      <c r="AM203" s="768" t="str">
        <f>IF(【多店舗用】記入シート3!BK203="","",【多店舗用】記入シート3!BK203)</f>
        <v/>
      </c>
      <c r="AN203" s="768" t="str">
        <f>IF(【多店舗用】記入シート3!BL203="","",【多店舗用】記入シート3!BL203)</f>
        <v/>
      </c>
      <c r="AO203" s="764" t="str">
        <f>IF(【多店舗用】記入シート3!BM203="","",【多店舗用】記入シート3!BM203)</f>
        <v/>
      </c>
      <c r="AP203" s="768" t="str">
        <f>IF(【多店舗用】記入シート3!BN203="","",【多店舗用】記入シート3!BN203)</f>
        <v/>
      </c>
      <c r="AQ203" s="764" t="str">
        <f>IF(【多店舗用】記入シート3!BO203="","",【多店舗用】記入シート3!BO203)</f>
        <v/>
      </c>
      <c r="AR203" s="764" t="str">
        <f>IF(【多店舗用】記入シート3!BP203="","",【多店舗用】記入シート3!BP203)</f>
        <v/>
      </c>
    </row>
    <row r="204" spans="1:44" ht="15" customHeight="1">
      <c r="A204" s="764">
        <v>196</v>
      </c>
      <c r="B204" s="764" t="str">
        <f>IF(【多店舗用】記入シート3!B204="","",DBCS(【多店舗用】記入シート3!B204))</f>
        <v/>
      </c>
      <c r="C204" s="764" t="str">
        <f>IF(【多店舗用】記入シート3!C204="","",DBCS(【多店舗用】記入シート3!C204))</f>
        <v/>
      </c>
      <c r="D204" s="764" t="str">
        <f>IF(【多店舗用】記入シート3!D204="","",ASC(【多店舗用】記入シート3!D204))</f>
        <v/>
      </c>
      <c r="E204" s="765" t="str">
        <f>IF(【多店舗用】記入シート3!E204="","",【多店舗用】記入シート3!E204)</f>
        <v/>
      </c>
      <c r="F204" s="764" t="str">
        <f>IF(【多店舗用】記入シート3!F204="","",【多店舗用】記入シート3!F204)</f>
        <v/>
      </c>
      <c r="G204" s="765" t="str">
        <f>IF(【多店舗用】記入シート3!G204="","",【多店舗用】記入シート3!G204)</f>
        <v/>
      </c>
      <c r="H204" s="764" t="str">
        <f>IF(【多店舗用】記入シート3!H204="","",SUBSTITUTE(SUBSTITUTE(SUBSTITUTE(SUBSTITUTE(SUBSTITUTE(ASC(【多店舗用】記入シート3!H204),"～","-"),"－","-"),"―","-"),"　","")," ",""))</f>
        <v/>
      </c>
      <c r="I204" s="764" t="str">
        <f>IF(B204="","",MID(T(【多店舗用】記入シート3!I204),4,LEN(T(【多店舗用】記入シート3!I204))-3)&amp;"　"&amp;SUBSTITUTE(SUBSTITUTE(SUBSTITUTE(SUBSTITUTE(T(【多店舗用】記入シート3!J204),"　","")," ",""),"―","ー"),"－","‐")&amp;"　"&amp;SUBSTITUTE(SUBSTITUTE(SUBSTITUTE(SUBSTITUTE(T(【多店舗用】記入シート3!K204),"　","")," ",""),"―","ー"),"－","‐")&amp;"　"&amp;SUBSTITUTE(SUBSTITUTE(SUBSTITUTE(SUBSTITUTE(T(【多店舗用】記入シート3!L204),"　","")," ",""),"―","ー"),"－","‐")&amp;IF(【多店舗用】記入シート3!M204="","","　"&amp;SUBSTITUTE(SUBSTITUTE(SUBSTITUTE(SUBSTITUTE(T(【多店舗用】記入シート3!M204),"　","")," ",""),"―","ー"),"－","‐")))</f>
        <v/>
      </c>
      <c r="J204" s="764" t="str">
        <f>IF(B204="","",ASC(【多店舗用】記入シート3!N204)&amp;" "&amp;ASC(SUBSTITUTE(SUBSTITUTE(SUBSTITUTE(SUBSTITUTE(SUBSTITUTE(【多店舗用】記入シート3!O204,"　","")," ",""),"ヴ","ウﾞ"),"・",""),"－","‐"))&amp;" "&amp;ASC(SUBSTITUTE(SUBSTITUTE(SUBSTITUTE(SUBSTITUTE(SUBSTITUTE(【多店舗用】記入シート3!P204,"　","")," ",""),"ヴ","ウﾞ"),"・",""),"－","‐"))&amp;IF(【多店舗用】記入シート3!Q204="",""," "&amp;ASC(SUBSTITUTE(SUBSTITUTE(SUBSTITUTE(SUBSTITUTE(SUBSTITUTE(【多店舗用】記入シート3!Q204,"　","")," ",""),"ヴ","ウﾞ"),"・",""),"－","‐"))))</f>
        <v/>
      </c>
      <c r="K204" s="764" t="str">
        <f>IF(【多店舗用】記入シート3!R204="","",【多店舗用】記入シート3!R204)</f>
        <v/>
      </c>
      <c r="L204" s="764" t="str">
        <f>IF(【多店舗用】記入シート3!S204="","",SUBSTITUTE(SUBSTITUTE(SUBSTITUTE(SUBSTITUTE(SUBSTITUTE(ASC(【多店舗用】記入シート3!S204),"～","-"),"－","-"),"―","-"),"　","")," ",""))</f>
        <v/>
      </c>
      <c r="M204" s="764" t="str">
        <f>IF(【多店舗用】記入シート3!T204="","",ASC(【多店舗用】記入シート3!T204))</f>
        <v/>
      </c>
      <c r="N204" s="764" t="str">
        <f>IF(B204="","",RIGHT("00"&amp;【多店舗用】記入シート3!U204,2)&amp;【多店舗用】記入シート3!V204&amp;RIGHT("00"&amp;【多店舗用】記入シート3!W204,2)&amp;【多店舗用】記入シート3!X204&amp;RIGHT("00"&amp;【多店舗用】記入シート3!Y204,2)&amp;【多店舗用】記入シート3!Z204&amp;RIGHT("00"&amp;【多店舗用】記入シート3!AA204,2))</f>
        <v/>
      </c>
      <c r="O204" s="764" t="str">
        <f>IF(B204="","",IF(【多店舗用】記入シート3!AB204="●",【多店舗用】記入シート3!AB$8,"")&amp;IF(【多店舗用】記入シート3!AC204="●",【多店舗用】記入シート3!AC$8,"")&amp;IF(【多店舗用】記入シート3!AD204="●",【多店舗用】記入シート3!AD$8,"")&amp;IF(【多店舗用】記入シート3!AE204="●",【多店舗用】記入シート3!AE$8,"")&amp;IF(【多店舗用】記入シート3!AF204="●",【多店舗用】記入シート3!AF$8,"")&amp;IF(【多店舗用】記入シート3!AG204="●",【多店舗用】記入シート3!AG$8,"")&amp;IF(【多店舗用】記入シート3!AH204="●",【多店舗用】記入シート3!AH$8,"")&amp;IF(【多店舗用】記入シート3!AI204="●",【多店舗用】記入シート3!AI$8,""))</f>
        <v/>
      </c>
      <c r="P204" s="764" t="str">
        <f>IF(【多店舗用】記入シート3!AJ204="","",【多店舗用】記入シート3!AJ204)</f>
        <v/>
      </c>
      <c r="Q204" s="764" t="str">
        <f>IF(【多店舗用】記入シート3!AK204="","",【多店舗用】記入シート3!AK204)</f>
        <v/>
      </c>
      <c r="R204" s="766" t="str">
        <f>IF(【多店舗用】記入シート3!AL204="","",【多店舗用】記入シート3!AL204)</f>
        <v/>
      </c>
      <c r="S204" s="766" t="str">
        <f>IF(【多店舗用】記入シート3!AM204="","",【多店舗用】記入シート3!AM204)</f>
        <v/>
      </c>
      <c r="T204" s="766" t="str">
        <f>IF(【多店舗用】記入シート3!AN204="","",【多店舗用】記入シート3!AN204)</f>
        <v/>
      </c>
      <c r="U204" s="766" t="str">
        <f>IF(【多店舗用】記入シート3!AO204="","",【多店舗用】記入シート3!AO204)</f>
        <v/>
      </c>
      <c r="V204" s="764" t="str">
        <f>IF(【多店舗用】記入シート3!AP204="","",【多店舗用】記入シート3!AP204)</f>
        <v/>
      </c>
      <c r="W204" s="764" t="str">
        <f>IF(【多店舗用】記入シート3!AQ204="","",【多店舗用】記入シート3!AQ204)</f>
        <v/>
      </c>
      <c r="X204" s="764" t="str">
        <f>IF(【多店舗用】記入シート3!AR204="","",【多店舗用】記入シート3!AR204)</f>
        <v/>
      </c>
      <c r="Y204" s="764" t="str">
        <f>IF(【多店舗用】記入シート3!AS204="","",【多店舗用】記入シート3!AS204)</f>
        <v/>
      </c>
      <c r="Z204" s="767" t="str">
        <f>IF(【多店舗用】記入シート3!AT204="","",【多店舗用】記入シート3!AT204)</f>
        <v/>
      </c>
      <c r="AA204" s="767" t="str">
        <f>IF(【多店舗用】記入シート3!AU204="","",【多店舗用】記入シート3!AU204)</f>
        <v/>
      </c>
      <c r="AB204" s="764" t="str">
        <f>IF(B204="","",T(SUBSTITUTE(SUBSTITUTE(【多店舗用】記入シート3!AV204,"　","")," ",""))&amp;"　"&amp;T(SUBSTITUTE(SUBSTITUTE(【多店舗用】記入シート3!AW204,"　","")," ","")))</f>
        <v/>
      </c>
      <c r="AC204" s="764" t="str">
        <f>IF(B204="","",ASC(SUBSTITUTE(SUBSTITUTE(SUBSTITUTE(SUBSTITUTE(【多店舗用】記入シート3!AX204,"　","")," ",""),"ヴ","ウﾞ"),"・",""))&amp;" "&amp;ASC(SUBSTITUTE(SUBSTITUTE(SUBSTITUTE(SUBSTITUTE(【多店舗用】記入シート3!AY204,"　","")," ",""),"ヴ","ウﾞ"),"・","")))</f>
        <v/>
      </c>
      <c r="AD204" s="764" t="str">
        <f>IF(【多店舗用】記入シート3!AZ204="","",【多店舗用】記入シート3!AZ204)</f>
        <v/>
      </c>
      <c r="AE204" s="764" t="str">
        <f>IF(【多店舗用】記入シート3!BA204="","",【多店舗用】記入シート3!BA204)</f>
        <v/>
      </c>
      <c r="AF204" s="764" t="str">
        <f>IF(B204="","",T(SUBSTITUTE(SUBSTITUTE(【多店舗用】記入シート3!BB204,"　","")," ",""))&amp;"　"&amp;T(SUBSTITUTE(SUBSTITUTE(【多店舗用】記入シート3!BC204,"　","")," ","")))</f>
        <v/>
      </c>
      <c r="AG204" s="764" t="str">
        <f>IF(B204="","",ASC(SUBSTITUTE(SUBSTITUTE(SUBSTITUTE(SUBSTITUTE(【多店舗用】記入シート3!BD204,"　","")," ",""),"ヴ","ウﾞ"),"・",""))&amp;" "&amp;ASC(SUBSTITUTE(SUBSTITUTE(SUBSTITUTE(SUBSTITUTE(【多店舗用】記入シート3!BE204,"　","")," ",""),"ヴ","ウﾞ"),"・","")))</f>
        <v/>
      </c>
      <c r="AH204" s="764" t="str">
        <f>IF(【多店舗用】記入シート3!BF204="","",【多店舗用】記入シート3!BF204)</f>
        <v/>
      </c>
      <c r="AI204" s="764" t="str">
        <f>IF(【多店舗用】記入シート3!BG204="","",【多店舗用】記入シート3!BG204)</f>
        <v/>
      </c>
      <c r="AJ204" s="764" t="str">
        <f>IF(【多店舗用】記入シート3!BH204="","",【多店舗用】記入シート3!BH204)</f>
        <v/>
      </c>
      <c r="AK204" s="764" t="str">
        <f>IF(【多店舗用】記入シート3!BI204="","",【多店舗用】記入シート3!BI204)</f>
        <v/>
      </c>
      <c r="AL204" s="764" t="str">
        <f>IF(【多店舗用】記入シート3!BJ204="","",【多店舗用】記入シート3!BJ204)</f>
        <v/>
      </c>
      <c r="AM204" s="768" t="str">
        <f>IF(【多店舗用】記入シート3!BK204="","",【多店舗用】記入シート3!BK204)</f>
        <v/>
      </c>
      <c r="AN204" s="768" t="str">
        <f>IF(【多店舗用】記入シート3!BL204="","",【多店舗用】記入シート3!BL204)</f>
        <v/>
      </c>
      <c r="AO204" s="764" t="str">
        <f>IF(【多店舗用】記入シート3!BM204="","",【多店舗用】記入シート3!BM204)</f>
        <v/>
      </c>
      <c r="AP204" s="768" t="str">
        <f>IF(【多店舗用】記入シート3!BN204="","",【多店舗用】記入シート3!BN204)</f>
        <v/>
      </c>
      <c r="AQ204" s="764" t="str">
        <f>IF(【多店舗用】記入シート3!BO204="","",【多店舗用】記入シート3!BO204)</f>
        <v/>
      </c>
      <c r="AR204" s="764" t="str">
        <f>IF(【多店舗用】記入シート3!BP204="","",【多店舗用】記入シート3!BP204)</f>
        <v/>
      </c>
    </row>
    <row r="205" spans="1:44" ht="15" customHeight="1">
      <c r="A205" s="764">
        <v>197</v>
      </c>
      <c r="B205" s="764" t="str">
        <f>IF(【多店舗用】記入シート3!B205="","",DBCS(【多店舗用】記入シート3!B205))</f>
        <v/>
      </c>
      <c r="C205" s="764" t="str">
        <f>IF(【多店舗用】記入シート3!C205="","",DBCS(【多店舗用】記入シート3!C205))</f>
        <v/>
      </c>
      <c r="D205" s="764" t="str">
        <f>IF(【多店舗用】記入シート3!D205="","",ASC(【多店舗用】記入シート3!D205))</f>
        <v/>
      </c>
      <c r="E205" s="765" t="str">
        <f>IF(【多店舗用】記入シート3!E205="","",【多店舗用】記入シート3!E205)</f>
        <v/>
      </c>
      <c r="F205" s="764" t="str">
        <f>IF(【多店舗用】記入シート3!F205="","",【多店舗用】記入シート3!F205)</f>
        <v/>
      </c>
      <c r="G205" s="765" t="str">
        <f>IF(【多店舗用】記入シート3!G205="","",【多店舗用】記入シート3!G205)</f>
        <v/>
      </c>
      <c r="H205" s="764" t="str">
        <f>IF(【多店舗用】記入シート3!H205="","",SUBSTITUTE(SUBSTITUTE(SUBSTITUTE(SUBSTITUTE(SUBSTITUTE(ASC(【多店舗用】記入シート3!H205),"～","-"),"－","-"),"―","-"),"　","")," ",""))</f>
        <v/>
      </c>
      <c r="I205" s="764" t="str">
        <f>IF(B205="","",MID(T(【多店舗用】記入シート3!I205),4,LEN(T(【多店舗用】記入シート3!I205))-3)&amp;"　"&amp;SUBSTITUTE(SUBSTITUTE(SUBSTITUTE(SUBSTITUTE(T(【多店舗用】記入シート3!J205),"　","")," ",""),"―","ー"),"－","‐")&amp;"　"&amp;SUBSTITUTE(SUBSTITUTE(SUBSTITUTE(SUBSTITUTE(T(【多店舗用】記入シート3!K205),"　","")," ",""),"―","ー"),"－","‐")&amp;"　"&amp;SUBSTITUTE(SUBSTITUTE(SUBSTITUTE(SUBSTITUTE(T(【多店舗用】記入シート3!L205),"　","")," ",""),"―","ー"),"－","‐")&amp;IF(【多店舗用】記入シート3!M205="","","　"&amp;SUBSTITUTE(SUBSTITUTE(SUBSTITUTE(SUBSTITUTE(T(【多店舗用】記入シート3!M205),"　","")," ",""),"―","ー"),"－","‐")))</f>
        <v/>
      </c>
      <c r="J205" s="764" t="str">
        <f>IF(B205="","",ASC(【多店舗用】記入シート3!N205)&amp;" "&amp;ASC(SUBSTITUTE(SUBSTITUTE(SUBSTITUTE(SUBSTITUTE(SUBSTITUTE(【多店舗用】記入シート3!O205,"　","")," ",""),"ヴ","ウﾞ"),"・",""),"－","‐"))&amp;" "&amp;ASC(SUBSTITUTE(SUBSTITUTE(SUBSTITUTE(SUBSTITUTE(SUBSTITUTE(【多店舗用】記入シート3!P205,"　","")," ",""),"ヴ","ウﾞ"),"・",""),"－","‐"))&amp;IF(【多店舗用】記入シート3!Q205="",""," "&amp;ASC(SUBSTITUTE(SUBSTITUTE(SUBSTITUTE(SUBSTITUTE(SUBSTITUTE(【多店舗用】記入シート3!Q205,"　","")," ",""),"ヴ","ウﾞ"),"・",""),"－","‐"))))</f>
        <v/>
      </c>
      <c r="K205" s="764" t="str">
        <f>IF(【多店舗用】記入シート3!R205="","",【多店舗用】記入シート3!R205)</f>
        <v/>
      </c>
      <c r="L205" s="764" t="str">
        <f>IF(【多店舗用】記入シート3!S205="","",SUBSTITUTE(SUBSTITUTE(SUBSTITUTE(SUBSTITUTE(SUBSTITUTE(ASC(【多店舗用】記入シート3!S205),"～","-"),"－","-"),"―","-"),"　","")," ",""))</f>
        <v/>
      </c>
      <c r="M205" s="764" t="str">
        <f>IF(【多店舗用】記入シート3!T205="","",ASC(【多店舗用】記入シート3!T205))</f>
        <v/>
      </c>
      <c r="N205" s="764" t="str">
        <f>IF(B205="","",RIGHT("00"&amp;【多店舗用】記入シート3!U205,2)&amp;【多店舗用】記入シート3!V205&amp;RIGHT("00"&amp;【多店舗用】記入シート3!W205,2)&amp;【多店舗用】記入シート3!X205&amp;RIGHT("00"&amp;【多店舗用】記入シート3!Y205,2)&amp;【多店舗用】記入シート3!Z205&amp;RIGHT("00"&amp;【多店舗用】記入シート3!AA205,2))</f>
        <v/>
      </c>
      <c r="O205" s="764" t="str">
        <f>IF(B205="","",IF(【多店舗用】記入シート3!AB205="●",【多店舗用】記入シート3!AB$8,"")&amp;IF(【多店舗用】記入シート3!AC205="●",【多店舗用】記入シート3!AC$8,"")&amp;IF(【多店舗用】記入シート3!AD205="●",【多店舗用】記入シート3!AD$8,"")&amp;IF(【多店舗用】記入シート3!AE205="●",【多店舗用】記入シート3!AE$8,"")&amp;IF(【多店舗用】記入シート3!AF205="●",【多店舗用】記入シート3!AF$8,"")&amp;IF(【多店舗用】記入シート3!AG205="●",【多店舗用】記入シート3!AG$8,"")&amp;IF(【多店舗用】記入シート3!AH205="●",【多店舗用】記入シート3!AH$8,"")&amp;IF(【多店舗用】記入シート3!AI205="●",【多店舗用】記入シート3!AI$8,""))</f>
        <v/>
      </c>
      <c r="P205" s="764" t="str">
        <f>IF(【多店舗用】記入シート3!AJ205="","",【多店舗用】記入シート3!AJ205)</f>
        <v/>
      </c>
      <c r="Q205" s="764" t="str">
        <f>IF(【多店舗用】記入シート3!AK205="","",【多店舗用】記入シート3!AK205)</f>
        <v/>
      </c>
      <c r="R205" s="766" t="str">
        <f>IF(【多店舗用】記入シート3!AL205="","",【多店舗用】記入シート3!AL205)</f>
        <v/>
      </c>
      <c r="S205" s="766" t="str">
        <f>IF(【多店舗用】記入シート3!AM205="","",【多店舗用】記入シート3!AM205)</f>
        <v/>
      </c>
      <c r="T205" s="766" t="str">
        <f>IF(【多店舗用】記入シート3!AN205="","",【多店舗用】記入シート3!AN205)</f>
        <v/>
      </c>
      <c r="U205" s="766" t="str">
        <f>IF(【多店舗用】記入シート3!AO205="","",【多店舗用】記入シート3!AO205)</f>
        <v/>
      </c>
      <c r="V205" s="764" t="str">
        <f>IF(【多店舗用】記入シート3!AP205="","",【多店舗用】記入シート3!AP205)</f>
        <v/>
      </c>
      <c r="W205" s="764" t="str">
        <f>IF(【多店舗用】記入シート3!AQ205="","",【多店舗用】記入シート3!AQ205)</f>
        <v/>
      </c>
      <c r="X205" s="764" t="str">
        <f>IF(【多店舗用】記入シート3!AR205="","",【多店舗用】記入シート3!AR205)</f>
        <v/>
      </c>
      <c r="Y205" s="764" t="str">
        <f>IF(【多店舗用】記入シート3!AS205="","",【多店舗用】記入シート3!AS205)</f>
        <v/>
      </c>
      <c r="Z205" s="767" t="str">
        <f>IF(【多店舗用】記入シート3!AT205="","",【多店舗用】記入シート3!AT205)</f>
        <v/>
      </c>
      <c r="AA205" s="767" t="str">
        <f>IF(【多店舗用】記入シート3!AU205="","",【多店舗用】記入シート3!AU205)</f>
        <v/>
      </c>
      <c r="AB205" s="764" t="str">
        <f>IF(B205="","",T(SUBSTITUTE(SUBSTITUTE(【多店舗用】記入シート3!AV205,"　","")," ",""))&amp;"　"&amp;T(SUBSTITUTE(SUBSTITUTE(【多店舗用】記入シート3!AW205,"　","")," ","")))</f>
        <v/>
      </c>
      <c r="AC205" s="764" t="str">
        <f>IF(B205="","",ASC(SUBSTITUTE(SUBSTITUTE(SUBSTITUTE(SUBSTITUTE(【多店舗用】記入シート3!AX205,"　","")," ",""),"ヴ","ウﾞ"),"・",""))&amp;" "&amp;ASC(SUBSTITUTE(SUBSTITUTE(SUBSTITUTE(SUBSTITUTE(【多店舗用】記入シート3!AY205,"　","")," ",""),"ヴ","ウﾞ"),"・","")))</f>
        <v/>
      </c>
      <c r="AD205" s="764" t="str">
        <f>IF(【多店舗用】記入シート3!AZ205="","",【多店舗用】記入シート3!AZ205)</f>
        <v/>
      </c>
      <c r="AE205" s="764" t="str">
        <f>IF(【多店舗用】記入シート3!BA205="","",【多店舗用】記入シート3!BA205)</f>
        <v/>
      </c>
      <c r="AF205" s="764" t="str">
        <f>IF(B205="","",T(SUBSTITUTE(SUBSTITUTE(【多店舗用】記入シート3!BB205,"　","")," ",""))&amp;"　"&amp;T(SUBSTITUTE(SUBSTITUTE(【多店舗用】記入シート3!BC205,"　","")," ","")))</f>
        <v/>
      </c>
      <c r="AG205" s="764" t="str">
        <f>IF(B205="","",ASC(SUBSTITUTE(SUBSTITUTE(SUBSTITUTE(SUBSTITUTE(【多店舗用】記入シート3!BD205,"　","")," ",""),"ヴ","ウﾞ"),"・",""))&amp;" "&amp;ASC(SUBSTITUTE(SUBSTITUTE(SUBSTITUTE(SUBSTITUTE(【多店舗用】記入シート3!BE205,"　","")," ",""),"ヴ","ウﾞ"),"・","")))</f>
        <v/>
      </c>
      <c r="AH205" s="764" t="str">
        <f>IF(【多店舗用】記入シート3!BF205="","",【多店舗用】記入シート3!BF205)</f>
        <v/>
      </c>
      <c r="AI205" s="764" t="str">
        <f>IF(【多店舗用】記入シート3!BG205="","",【多店舗用】記入シート3!BG205)</f>
        <v/>
      </c>
      <c r="AJ205" s="764" t="str">
        <f>IF(【多店舗用】記入シート3!BH205="","",【多店舗用】記入シート3!BH205)</f>
        <v/>
      </c>
      <c r="AK205" s="764" t="str">
        <f>IF(【多店舗用】記入シート3!BI205="","",【多店舗用】記入シート3!BI205)</f>
        <v/>
      </c>
      <c r="AL205" s="764" t="str">
        <f>IF(【多店舗用】記入シート3!BJ205="","",【多店舗用】記入シート3!BJ205)</f>
        <v/>
      </c>
      <c r="AM205" s="768" t="str">
        <f>IF(【多店舗用】記入シート3!BK205="","",【多店舗用】記入シート3!BK205)</f>
        <v/>
      </c>
      <c r="AN205" s="768" t="str">
        <f>IF(【多店舗用】記入シート3!BL205="","",【多店舗用】記入シート3!BL205)</f>
        <v/>
      </c>
      <c r="AO205" s="764" t="str">
        <f>IF(【多店舗用】記入シート3!BM205="","",【多店舗用】記入シート3!BM205)</f>
        <v/>
      </c>
      <c r="AP205" s="768" t="str">
        <f>IF(【多店舗用】記入シート3!BN205="","",【多店舗用】記入シート3!BN205)</f>
        <v/>
      </c>
      <c r="AQ205" s="764" t="str">
        <f>IF(【多店舗用】記入シート3!BO205="","",【多店舗用】記入シート3!BO205)</f>
        <v/>
      </c>
      <c r="AR205" s="764" t="str">
        <f>IF(【多店舗用】記入シート3!BP205="","",【多店舗用】記入シート3!BP205)</f>
        <v/>
      </c>
    </row>
    <row r="206" spans="1:44" ht="15" customHeight="1">
      <c r="A206" s="764">
        <v>198</v>
      </c>
      <c r="B206" s="764" t="str">
        <f>IF(【多店舗用】記入シート3!B206="","",DBCS(【多店舗用】記入シート3!B206))</f>
        <v/>
      </c>
      <c r="C206" s="764" t="str">
        <f>IF(【多店舗用】記入シート3!C206="","",DBCS(【多店舗用】記入シート3!C206))</f>
        <v/>
      </c>
      <c r="D206" s="764" t="str">
        <f>IF(【多店舗用】記入シート3!D206="","",ASC(【多店舗用】記入シート3!D206))</f>
        <v/>
      </c>
      <c r="E206" s="765" t="str">
        <f>IF(【多店舗用】記入シート3!E206="","",【多店舗用】記入シート3!E206)</f>
        <v/>
      </c>
      <c r="F206" s="764" t="str">
        <f>IF(【多店舗用】記入シート3!F206="","",【多店舗用】記入シート3!F206)</f>
        <v/>
      </c>
      <c r="G206" s="765" t="str">
        <f>IF(【多店舗用】記入シート3!G206="","",【多店舗用】記入シート3!G206)</f>
        <v/>
      </c>
      <c r="H206" s="764" t="str">
        <f>IF(【多店舗用】記入シート3!H206="","",SUBSTITUTE(SUBSTITUTE(SUBSTITUTE(SUBSTITUTE(SUBSTITUTE(ASC(【多店舗用】記入シート3!H206),"～","-"),"－","-"),"―","-"),"　","")," ",""))</f>
        <v/>
      </c>
      <c r="I206" s="764" t="str">
        <f>IF(B206="","",MID(T(【多店舗用】記入シート3!I206),4,LEN(T(【多店舗用】記入シート3!I206))-3)&amp;"　"&amp;SUBSTITUTE(SUBSTITUTE(SUBSTITUTE(SUBSTITUTE(T(【多店舗用】記入シート3!J206),"　","")," ",""),"―","ー"),"－","‐")&amp;"　"&amp;SUBSTITUTE(SUBSTITUTE(SUBSTITUTE(SUBSTITUTE(T(【多店舗用】記入シート3!K206),"　","")," ",""),"―","ー"),"－","‐")&amp;"　"&amp;SUBSTITUTE(SUBSTITUTE(SUBSTITUTE(SUBSTITUTE(T(【多店舗用】記入シート3!L206),"　","")," ",""),"―","ー"),"－","‐")&amp;IF(【多店舗用】記入シート3!M206="","","　"&amp;SUBSTITUTE(SUBSTITUTE(SUBSTITUTE(SUBSTITUTE(T(【多店舗用】記入シート3!M206),"　","")," ",""),"―","ー"),"－","‐")))</f>
        <v/>
      </c>
      <c r="J206" s="764" t="str">
        <f>IF(B206="","",ASC(【多店舗用】記入シート3!N206)&amp;" "&amp;ASC(SUBSTITUTE(SUBSTITUTE(SUBSTITUTE(SUBSTITUTE(SUBSTITUTE(【多店舗用】記入シート3!O206,"　","")," ",""),"ヴ","ウﾞ"),"・",""),"－","‐"))&amp;" "&amp;ASC(SUBSTITUTE(SUBSTITUTE(SUBSTITUTE(SUBSTITUTE(SUBSTITUTE(【多店舗用】記入シート3!P206,"　","")," ",""),"ヴ","ウﾞ"),"・",""),"－","‐"))&amp;IF(【多店舗用】記入シート3!Q206="",""," "&amp;ASC(SUBSTITUTE(SUBSTITUTE(SUBSTITUTE(SUBSTITUTE(SUBSTITUTE(【多店舗用】記入シート3!Q206,"　","")," ",""),"ヴ","ウﾞ"),"・",""),"－","‐"))))</f>
        <v/>
      </c>
      <c r="K206" s="764" t="str">
        <f>IF(【多店舗用】記入シート3!R206="","",【多店舗用】記入シート3!R206)</f>
        <v/>
      </c>
      <c r="L206" s="764" t="str">
        <f>IF(【多店舗用】記入シート3!S206="","",SUBSTITUTE(SUBSTITUTE(SUBSTITUTE(SUBSTITUTE(SUBSTITUTE(ASC(【多店舗用】記入シート3!S206),"～","-"),"－","-"),"―","-"),"　","")," ",""))</f>
        <v/>
      </c>
      <c r="M206" s="764" t="str">
        <f>IF(【多店舗用】記入シート3!T206="","",ASC(【多店舗用】記入シート3!T206))</f>
        <v/>
      </c>
      <c r="N206" s="764" t="str">
        <f>IF(B206="","",RIGHT("00"&amp;【多店舗用】記入シート3!U206,2)&amp;【多店舗用】記入シート3!V206&amp;RIGHT("00"&amp;【多店舗用】記入シート3!W206,2)&amp;【多店舗用】記入シート3!X206&amp;RIGHT("00"&amp;【多店舗用】記入シート3!Y206,2)&amp;【多店舗用】記入シート3!Z206&amp;RIGHT("00"&amp;【多店舗用】記入シート3!AA206,2))</f>
        <v/>
      </c>
      <c r="O206" s="764" t="str">
        <f>IF(B206="","",IF(【多店舗用】記入シート3!AB206="●",【多店舗用】記入シート3!AB$8,"")&amp;IF(【多店舗用】記入シート3!AC206="●",【多店舗用】記入シート3!AC$8,"")&amp;IF(【多店舗用】記入シート3!AD206="●",【多店舗用】記入シート3!AD$8,"")&amp;IF(【多店舗用】記入シート3!AE206="●",【多店舗用】記入シート3!AE$8,"")&amp;IF(【多店舗用】記入シート3!AF206="●",【多店舗用】記入シート3!AF$8,"")&amp;IF(【多店舗用】記入シート3!AG206="●",【多店舗用】記入シート3!AG$8,"")&amp;IF(【多店舗用】記入シート3!AH206="●",【多店舗用】記入シート3!AH$8,"")&amp;IF(【多店舗用】記入シート3!AI206="●",【多店舗用】記入シート3!AI$8,""))</f>
        <v/>
      </c>
      <c r="P206" s="764" t="str">
        <f>IF(【多店舗用】記入シート3!AJ206="","",【多店舗用】記入シート3!AJ206)</f>
        <v/>
      </c>
      <c r="Q206" s="764" t="str">
        <f>IF(【多店舗用】記入シート3!AK206="","",【多店舗用】記入シート3!AK206)</f>
        <v/>
      </c>
      <c r="R206" s="766" t="str">
        <f>IF(【多店舗用】記入シート3!AL206="","",【多店舗用】記入シート3!AL206)</f>
        <v/>
      </c>
      <c r="S206" s="766" t="str">
        <f>IF(【多店舗用】記入シート3!AM206="","",【多店舗用】記入シート3!AM206)</f>
        <v/>
      </c>
      <c r="T206" s="766" t="str">
        <f>IF(【多店舗用】記入シート3!AN206="","",【多店舗用】記入シート3!AN206)</f>
        <v/>
      </c>
      <c r="U206" s="766" t="str">
        <f>IF(【多店舗用】記入シート3!AO206="","",【多店舗用】記入シート3!AO206)</f>
        <v/>
      </c>
      <c r="V206" s="764" t="str">
        <f>IF(【多店舗用】記入シート3!AP206="","",【多店舗用】記入シート3!AP206)</f>
        <v/>
      </c>
      <c r="W206" s="764" t="str">
        <f>IF(【多店舗用】記入シート3!AQ206="","",【多店舗用】記入シート3!AQ206)</f>
        <v/>
      </c>
      <c r="X206" s="764" t="str">
        <f>IF(【多店舗用】記入シート3!AR206="","",【多店舗用】記入シート3!AR206)</f>
        <v/>
      </c>
      <c r="Y206" s="764" t="str">
        <f>IF(【多店舗用】記入シート3!AS206="","",【多店舗用】記入シート3!AS206)</f>
        <v/>
      </c>
      <c r="Z206" s="767" t="str">
        <f>IF(【多店舗用】記入シート3!AT206="","",【多店舗用】記入シート3!AT206)</f>
        <v/>
      </c>
      <c r="AA206" s="767" t="str">
        <f>IF(【多店舗用】記入シート3!AU206="","",【多店舗用】記入シート3!AU206)</f>
        <v/>
      </c>
      <c r="AB206" s="764" t="str">
        <f>IF(B206="","",T(SUBSTITUTE(SUBSTITUTE(【多店舗用】記入シート3!AV206,"　","")," ",""))&amp;"　"&amp;T(SUBSTITUTE(SUBSTITUTE(【多店舗用】記入シート3!AW206,"　","")," ","")))</f>
        <v/>
      </c>
      <c r="AC206" s="764" t="str">
        <f>IF(B206="","",ASC(SUBSTITUTE(SUBSTITUTE(SUBSTITUTE(SUBSTITUTE(【多店舗用】記入シート3!AX206,"　","")," ",""),"ヴ","ウﾞ"),"・",""))&amp;" "&amp;ASC(SUBSTITUTE(SUBSTITUTE(SUBSTITUTE(SUBSTITUTE(【多店舗用】記入シート3!AY206,"　","")," ",""),"ヴ","ウﾞ"),"・","")))</f>
        <v/>
      </c>
      <c r="AD206" s="764" t="str">
        <f>IF(【多店舗用】記入シート3!AZ206="","",【多店舗用】記入シート3!AZ206)</f>
        <v/>
      </c>
      <c r="AE206" s="764" t="str">
        <f>IF(【多店舗用】記入シート3!BA206="","",【多店舗用】記入シート3!BA206)</f>
        <v/>
      </c>
      <c r="AF206" s="764" t="str">
        <f>IF(B206="","",T(SUBSTITUTE(SUBSTITUTE(【多店舗用】記入シート3!BB206,"　","")," ",""))&amp;"　"&amp;T(SUBSTITUTE(SUBSTITUTE(【多店舗用】記入シート3!BC206,"　","")," ","")))</f>
        <v/>
      </c>
      <c r="AG206" s="764" t="str">
        <f>IF(B206="","",ASC(SUBSTITUTE(SUBSTITUTE(SUBSTITUTE(SUBSTITUTE(【多店舗用】記入シート3!BD206,"　","")," ",""),"ヴ","ウﾞ"),"・",""))&amp;" "&amp;ASC(SUBSTITUTE(SUBSTITUTE(SUBSTITUTE(SUBSTITUTE(【多店舗用】記入シート3!BE206,"　","")," ",""),"ヴ","ウﾞ"),"・","")))</f>
        <v/>
      </c>
      <c r="AH206" s="764" t="str">
        <f>IF(【多店舗用】記入シート3!BF206="","",【多店舗用】記入シート3!BF206)</f>
        <v/>
      </c>
      <c r="AI206" s="764" t="str">
        <f>IF(【多店舗用】記入シート3!BG206="","",【多店舗用】記入シート3!BG206)</f>
        <v/>
      </c>
      <c r="AJ206" s="764" t="str">
        <f>IF(【多店舗用】記入シート3!BH206="","",【多店舗用】記入シート3!BH206)</f>
        <v/>
      </c>
      <c r="AK206" s="764" t="str">
        <f>IF(【多店舗用】記入シート3!BI206="","",【多店舗用】記入シート3!BI206)</f>
        <v/>
      </c>
      <c r="AL206" s="764" t="str">
        <f>IF(【多店舗用】記入シート3!BJ206="","",【多店舗用】記入シート3!BJ206)</f>
        <v/>
      </c>
      <c r="AM206" s="768" t="str">
        <f>IF(【多店舗用】記入シート3!BK206="","",【多店舗用】記入シート3!BK206)</f>
        <v/>
      </c>
      <c r="AN206" s="768" t="str">
        <f>IF(【多店舗用】記入シート3!BL206="","",【多店舗用】記入シート3!BL206)</f>
        <v/>
      </c>
      <c r="AO206" s="764" t="str">
        <f>IF(【多店舗用】記入シート3!BM206="","",【多店舗用】記入シート3!BM206)</f>
        <v/>
      </c>
      <c r="AP206" s="768" t="str">
        <f>IF(【多店舗用】記入シート3!BN206="","",【多店舗用】記入シート3!BN206)</f>
        <v/>
      </c>
      <c r="AQ206" s="764" t="str">
        <f>IF(【多店舗用】記入シート3!BO206="","",【多店舗用】記入シート3!BO206)</f>
        <v/>
      </c>
      <c r="AR206" s="764" t="str">
        <f>IF(【多店舗用】記入シート3!BP206="","",【多店舗用】記入シート3!BP206)</f>
        <v/>
      </c>
    </row>
    <row r="207" spans="1:44" ht="15" customHeight="1">
      <c r="A207" s="764">
        <v>199</v>
      </c>
      <c r="B207" s="764" t="str">
        <f>IF(【多店舗用】記入シート3!B207="","",DBCS(【多店舗用】記入シート3!B207))</f>
        <v/>
      </c>
      <c r="C207" s="764" t="str">
        <f>IF(【多店舗用】記入シート3!C207="","",DBCS(【多店舗用】記入シート3!C207))</f>
        <v/>
      </c>
      <c r="D207" s="764" t="str">
        <f>IF(【多店舗用】記入シート3!D207="","",ASC(【多店舗用】記入シート3!D207))</f>
        <v/>
      </c>
      <c r="E207" s="765" t="str">
        <f>IF(【多店舗用】記入シート3!E207="","",【多店舗用】記入シート3!E207)</f>
        <v/>
      </c>
      <c r="F207" s="764" t="str">
        <f>IF(【多店舗用】記入シート3!F207="","",【多店舗用】記入シート3!F207)</f>
        <v/>
      </c>
      <c r="G207" s="765" t="str">
        <f>IF(【多店舗用】記入シート3!G207="","",【多店舗用】記入シート3!G207)</f>
        <v/>
      </c>
      <c r="H207" s="764" t="str">
        <f>IF(【多店舗用】記入シート3!H207="","",SUBSTITUTE(SUBSTITUTE(SUBSTITUTE(SUBSTITUTE(SUBSTITUTE(ASC(【多店舗用】記入シート3!H207),"～","-"),"－","-"),"―","-"),"　","")," ",""))</f>
        <v/>
      </c>
      <c r="I207" s="764" t="str">
        <f>IF(B207="","",MID(T(【多店舗用】記入シート3!I207),4,LEN(T(【多店舗用】記入シート3!I207))-3)&amp;"　"&amp;SUBSTITUTE(SUBSTITUTE(SUBSTITUTE(SUBSTITUTE(T(【多店舗用】記入シート3!J207),"　","")," ",""),"―","ー"),"－","‐")&amp;"　"&amp;SUBSTITUTE(SUBSTITUTE(SUBSTITUTE(SUBSTITUTE(T(【多店舗用】記入シート3!K207),"　","")," ",""),"―","ー"),"－","‐")&amp;"　"&amp;SUBSTITUTE(SUBSTITUTE(SUBSTITUTE(SUBSTITUTE(T(【多店舗用】記入シート3!L207),"　","")," ",""),"―","ー"),"－","‐")&amp;IF(【多店舗用】記入シート3!M207="","","　"&amp;SUBSTITUTE(SUBSTITUTE(SUBSTITUTE(SUBSTITUTE(T(【多店舗用】記入シート3!M207),"　","")," ",""),"―","ー"),"－","‐")))</f>
        <v/>
      </c>
      <c r="J207" s="764" t="str">
        <f>IF(B207="","",ASC(【多店舗用】記入シート3!N207)&amp;" "&amp;ASC(SUBSTITUTE(SUBSTITUTE(SUBSTITUTE(SUBSTITUTE(SUBSTITUTE(【多店舗用】記入シート3!O207,"　","")," ",""),"ヴ","ウﾞ"),"・",""),"－","‐"))&amp;" "&amp;ASC(SUBSTITUTE(SUBSTITUTE(SUBSTITUTE(SUBSTITUTE(SUBSTITUTE(【多店舗用】記入シート3!P207,"　","")," ",""),"ヴ","ウﾞ"),"・",""),"－","‐"))&amp;IF(【多店舗用】記入シート3!Q207="",""," "&amp;ASC(SUBSTITUTE(SUBSTITUTE(SUBSTITUTE(SUBSTITUTE(SUBSTITUTE(【多店舗用】記入シート3!Q207,"　","")," ",""),"ヴ","ウﾞ"),"・",""),"－","‐"))))</f>
        <v/>
      </c>
      <c r="K207" s="764" t="str">
        <f>IF(【多店舗用】記入シート3!R207="","",【多店舗用】記入シート3!R207)</f>
        <v/>
      </c>
      <c r="L207" s="764" t="str">
        <f>IF(【多店舗用】記入シート3!S207="","",SUBSTITUTE(SUBSTITUTE(SUBSTITUTE(SUBSTITUTE(SUBSTITUTE(ASC(【多店舗用】記入シート3!S207),"～","-"),"－","-"),"―","-"),"　","")," ",""))</f>
        <v/>
      </c>
      <c r="M207" s="764" t="str">
        <f>IF(【多店舗用】記入シート3!T207="","",ASC(【多店舗用】記入シート3!T207))</f>
        <v/>
      </c>
      <c r="N207" s="764" t="str">
        <f>IF(B207="","",RIGHT("00"&amp;【多店舗用】記入シート3!U207,2)&amp;【多店舗用】記入シート3!V207&amp;RIGHT("00"&amp;【多店舗用】記入シート3!W207,2)&amp;【多店舗用】記入シート3!X207&amp;RIGHT("00"&amp;【多店舗用】記入シート3!Y207,2)&amp;【多店舗用】記入シート3!Z207&amp;RIGHT("00"&amp;【多店舗用】記入シート3!AA207,2))</f>
        <v/>
      </c>
      <c r="O207" s="764" t="str">
        <f>IF(B207="","",IF(【多店舗用】記入シート3!AB207="●",【多店舗用】記入シート3!AB$8,"")&amp;IF(【多店舗用】記入シート3!AC207="●",【多店舗用】記入シート3!AC$8,"")&amp;IF(【多店舗用】記入シート3!AD207="●",【多店舗用】記入シート3!AD$8,"")&amp;IF(【多店舗用】記入シート3!AE207="●",【多店舗用】記入シート3!AE$8,"")&amp;IF(【多店舗用】記入シート3!AF207="●",【多店舗用】記入シート3!AF$8,"")&amp;IF(【多店舗用】記入シート3!AG207="●",【多店舗用】記入シート3!AG$8,"")&amp;IF(【多店舗用】記入シート3!AH207="●",【多店舗用】記入シート3!AH$8,"")&amp;IF(【多店舗用】記入シート3!AI207="●",【多店舗用】記入シート3!AI$8,""))</f>
        <v/>
      </c>
      <c r="P207" s="764" t="str">
        <f>IF(【多店舗用】記入シート3!AJ207="","",【多店舗用】記入シート3!AJ207)</f>
        <v/>
      </c>
      <c r="Q207" s="764" t="str">
        <f>IF(【多店舗用】記入シート3!AK207="","",【多店舗用】記入シート3!AK207)</f>
        <v/>
      </c>
      <c r="R207" s="766" t="str">
        <f>IF(【多店舗用】記入シート3!AL207="","",【多店舗用】記入シート3!AL207)</f>
        <v/>
      </c>
      <c r="S207" s="766" t="str">
        <f>IF(【多店舗用】記入シート3!AM207="","",【多店舗用】記入シート3!AM207)</f>
        <v/>
      </c>
      <c r="T207" s="766" t="str">
        <f>IF(【多店舗用】記入シート3!AN207="","",【多店舗用】記入シート3!AN207)</f>
        <v/>
      </c>
      <c r="U207" s="766" t="str">
        <f>IF(【多店舗用】記入シート3!AO207="","",【多店舗用】記入シート3!AO207)</f>
        <v/>
      </c>
      <c r="V207" s="764" t="str">
        <f>IF(【多店舗用】記入シート3!AP207="","",【多店舗用】記入シート3!AP207)</f>
        <v/>
      </c>
      <c r="W207" s="764" t="str">
        <f>IF(【多店舗用】記入シート3!AQ207="","",【多店舗用】記入シート3!AQ207)</f>
        <v/>
      </c>
      <c r="X207" s="764" t="str">
        <f>IF(【多店舗用】記入シート3!AR207="","",【多店舗用】記入シート3!AR207)</f>
        <v/>
      </c>
      <c r="Y207" s="764" t="str">
        <f>IF(【多店舗用】記入シート3!AS207="","",【多店舗用】記入シート3!AS207)</f>
        <v/>
      </c>
      <c r="Z207" s="767" t="str">
        <f>IF(【多店舗用】記入シート3!AT207="","",【多店舗用】記入シート3!AT207)</f>
        <v/>
      </c>
      <c r="AA207" s="767" t="str">
        <f>IF(【多店舗用】記入シート3!AU207="","",【多店舗用】記入シート3!AU207)</f>
        <v/>
      </c>
      <c r="AB207" s="764" t="str">
        <f>IF(B207="","",T(SUBSTITUTE(SUBSTITUTE(【多店舗用】記入シート3!AV207,"　","")," ",""))&amp;"　"&amp;T(SUBSTITUTE(SUBSTITUTE(【多店舗用】記入シート3!AW207,"　","")," ","")))</f>
        <v/>
      </c>
      <c r="AC207" s="764" t="str">
        <f>IF(B207="","",ASC(SUBSTITUTE(SUBSTITUTE(SUBSTITUTE(SUBSTITUTE(【多店舗用】記入シート3!AX207,"　","")," ",""),"ヴ","ウﾞ"),"・",""))&amp;" "&amp;ASC(SUBSTITUTE(SUBSTITUTE(SUBSTITUTE(SUBSTITUTE(【多店舗用】記入シート3!AY207,"　","")," ",""),"ヴ","ウﾞ"),"・","")))</f>
        <v/>
      </c>
      <c r="AD207" s="764" t="str">
        <f>IF(【多店舗用】記入シート3!AZ207="","",【多店舗用】記入シート3!AZ207)</f>
        <v/>
      </c>
      <c r="AE207" s="764" t="str">
        <f>IF(【多店舗用】記入シート3!BA207="","",【多店舗用】記入シート3!BA207)</f>
        <v/>
      </c>
      <c r="AF207" s="764" t="str">
        <f>IF(B207="","",T(SUBSTITUTE(SUBSTITUTE(【多店舗用】記入シート3!BB207,"　","")," ",""))&amp;"　"&amp;T(SUBSTITUTE(SUBSTITUTE(【多店舗用】記入シート3!BC207,"　","")," ","")))</f>
        <v/>
      </c>
      <c r="AG207" s="764" t="str">
        <f>IF(B207="","",ASC(SUBSTITUTE(SUBSTITUTE(SUBSTITUTE(SUBSTITUTE(【多店舗用】記入シート3!BD207,"　","")," ",""),"ヴ","ウﾞ"),"・",""))&amp;" "&amp;ASC(SUBSTITUTE(SUBSTITUTE(SUBSTITUTE(SUBSTITUTE(【多店舗用】記入シート3!BE207,"　","")," ",""),"ヴ","ウﾞ"),"・","")))</f>
        <v/>
      </c>
      <c r="AH207" s="764" t="str">
        <f>IF(【多店舗用】記入シート3!BF207="","",【多店舗用】記入シート3!BF207)</f>
        <v/>
      </c>
      <c r="AI207" s="764" t="str">
        <f>IF(【多店舗用】記入シート3!BG207="","",【多店舗用】記入シート3!BG207)</f>
        <v/>
      </c>
      <c r="AJ207" s="764" t="str">
        <f>IF(【多店舗用】記入シート3!BH207="","",【多店舗用】記入シート3!BH207)</f>
        <v/>
      </c>
      <c r="AK207" s="764" t="str">
        <f>IF(【多店舗用】記入シート3!BI207="","",【多店舗用】記入シート3!BI207)</f>
        <v/>
      </c>
      <c r="AL207" s="764" t="str">
        <f>IF(【多店舗用】記入シート3!BJ207="","",【多店舗用】記入シート3!BJ207)</f>
        <v/>
      </c>
      <c r="AM207" s="768" t="str">
        <f>IF(【多店舗用】記入シート3!BK207="","",【多店舗用】記入シート3!BK207)</f>
        <v/>
      </c>
      <c r="AN207" s="768" t="str">
        <f>IF(【多店舗用】記入シート3!BL207="","",【多店舗用】記入シート3!BL207)</f>
        <v/>
      </c>
      <c r="AO207" s="764" t="str">
        <f>IF(【多店舗用】記入シート3!BM207="","",【多店舗用】記入シート3!BM207)</f>
        <v/>
      </c>
      <c r="AP207" s="768" t="str">
        <f>IF(【多店舗用】記入シート3!BN207="","",【多店舗用】記入シート3!BN207)</f>
        <v/>
      </c>
      <c r="AQ207" s="764" t="str">
        <f>IF(【多店舗用】記入シート3!BO207="","",【多店舗用】記入シート3!BO207)</f>
        <v/>
      </c>
      <c r="AR207" s="764" t="str">
        <f>IF(【多店舗用】記入シート3!BP207="","",【多店舗用】記入シート3!BP207)</f>
        <v/>
      </c>
    </row>
    <row r="208" spans="1:44" ht="15" customHeight="1">
      <c r="A208" s="764">
        <v>200</v>
      </c>
      <c r="B208" s="764" t="str">
        <f>IF(【多店舗用】記入シート3!B208="","",DBCS(【多店舗用】記入シート3!B208))</f>
        <v/>
      </c>
      <c r="C208" s="764" t="str">
        <f>IF(【多店舗用】記入シート3!C208="","",DBCS(【多店舗用】記入シート3!C208))</f>
        <v/>
      </c>
      <c r="D208" s="764" t="str">
        <f>IF(【多店舗用】記入シート3!D208="","",ASC(【多店舗用】記入シート3!D208))</f>
        <v/>
      </c>
      <c r="E208" s="765" t="str">
        <f>IF(【多店舗用】記入シート3!E208="","",【多店舗用】記入シート3!E208)</f>
        <v/>
      </c>
      <c r="F208" s="764" t="str">
        <f>IF(【多店舗用】記入シート3!F208="","",【多店舗用】記入シート3!F208)</f>
        <v/>
      </c>
      <c r="G208" s="765" t="str">
        <f>IF(【多店舗用】記入シート3!G208="","",【多店舗用】記入シート3!G208)</f>
        <v/>
      </c>
      <c r="H208" s="764" t="str">
        <f>IF(【多店舗用】記入シート3!H208="","",SUBSTITUTE(SUBSTITUTE(SUBSTITUTE(SUBSTITUTE(SUBSTITUTE(ASC(【多店舗用】記入シート3!H208),"～","-"),"－","-"),"―","-"),"　","")," ",""))</f>
        <v/>
      </c>
      <c r="I208" s="764" t="str">
        <f>IF(B208="","",MID(T(【多店舗用】記入シート3!I208),4,LEN(T(【多店舗用】記入シート3!I208))-3)&amp;"　"&amp;SUBSTITUTE(SUBSTITUTE(SUBSTITUTE(SUBSTITUTE(T(【多店舗用】記入シート3!J208),"　","")," ",""),"―","ー"),"－","‐")&amp;"　"&amp;SUBSTITUTE(SUBSTITUTE(SUBSTITUTE(SUBSTITUTE(T(【多店舗用】記入シート3!K208),"　","")," ",""),"―","ー"),"－","‐")&amp;"　"&amp;SUBSTITUTE(SUBSTITUTE(SUBSTITUTE(SUBSTITUTE(T(【多店舗用】記入シート3!L208),"　","")," ",""),"―","ー"),"－","‐")&amp;IF(【多店舗用】記入シート3!M208="","","　"&amp;SUBSTITUTE(SUBSTITUTE(SUBSTITUTE(SUBSTITUTE(T(【多店舗用】記入シート3!M208),"　","")," ",""),"―","ー"),"－","‐")))</f>
        <v/>
      </c>
      <c r="J208" s="764" t="str">
        <f>IF(B208="","",ASC(【多店舗用】記入シート3!N208)&amp;" "&amp;ASC(SUBSTITUTE(SUBSTITUTE(SUBSTITUTE(SUBSTITUTE(SUBSTITUTE(【多店舗用】記入シート3!O208,"　","")," ",""),"ヴ","ウﾞ"),"・",""),"－","‐"))&amp;" "&amp;ASC(SUBSTITUTE(SUBSTITUTE(SUBSTITUTE(SUBSTITUTE(SUBSTITUTE(【多店舗用】記入シート3!P208,"　","")," ",""),"ヴ","ウﾞ"),"・",""),"－","‐"))&amp;IF(【多店舗用】記入シート3!Q208="",""," "&amp;ASC(SUBSTITUTE(SUBSTITUTE(SUBSTITUTE(SUBSTITUTE(SUBSTITUTE(【多店舗用】記入シート3!Q208,"　","")," ",""),"ヴ","ウﾞ"),"・",""),"－","‐"))))</f>
        <v/>
      </c>
      <c r="K208" s="764" t="str">
        <f>IF(【多店舗用】記入シート3!R208="","",【多店舗用】記入シート3!R208)</f>
        <v/>
      </c>
      <c r="L208" s="764" t="str">
        <f>IF(【多店舗用】記入シート3!S208="","",SUBSTITUTE(SUBSTITUTE(SUBSTITUTE(SUBSTITUTE(SUBSTITUTE(ASC(【多店舗用】記入シート3!S208),"～","-"),"－","-"),"―","-"),"　","")," ",""))</f>
        <v/>
      </c>
      <c r="M208" s="764" t="str">
        <f>IF(【多店舗用】記入シート3!T208="","",ASC(【多店舗用】記入シート3!T208))</f>
        <v/>
      </c>
      <c r="N208" s="764" t="str">
        <f>IF(B208="","",RIGHT("00"&amp;【多店舗用】記入シート3!U208,2)&amp;【多店舗用】記入シート3!V208&amp;RIGHT("00"&amp;【多店舗用】記入シート3!W208,2)&amp;【多店舗用】記入シート3!X208&amp;RIGHT("00"&amp;【多店舗用】記入シート3!Y208,2)&amp;【多店舗用】記入シート3!Z208&amp;RIGHT("00"&amp;【多店舗用】記入シート3!AA208,2))</f>
        <v/>
      </c>
      <c r="O208" s="764" t="str">
        <f>IF(B208="","",IF(【多店舗用】記入シート3!AB208="●",【多店舗用】記入シート3!AB$8,"")&amp;IF(【多店舗用】記入シート3!AC208="●",【多店舗用】記入シート3!AC$8,"")&amp;IF(【多店舗用】記入シート3!AD208="●",【多店舗用】記入シート3!AD$8,"")&amp;IF(【多店舗用】記入シート3!AE208="●",【多店舗用】記入シート3!AE$8,"")&amp;IF(【多店舗用】記入シート3!AF208="●",【多店舗用】記入シート3!AF$8,"")&amp;IF(【多店舗用】記入シート3!AG208="●",【多店舗用】記入シート3!AG$8,"")&amp;IF(【多店舗用】記入シート3!AH208="●",【多店舗用】記入シート3!AH$8,"")&amp;IF(【多店舗用】記入シート3!AI208="●",【多店舗用】記入シート3!AI$8,""))</f>
        <v/>
      </c>
      <c r="P208" s="764" t="str">
        <f>IF(【多店舗用】記入シート3!AJ208="","",【多店舗用】記入シート3!AJ208)</f>
        <v/>
      </c>
      <c r="Q208" s="764" t="str">
        <f>IF(【多店舗用】記入シート3!AK208="","",【多店舗用】記入シート3!AK208)</f>
        <v/>
      </c>
      <c r="R208" s="766" t="str">
        <f>IF(【多店舗用】記入シート3!AL208="","",【多店舗用】記入シート3!AL208)</f>
        <v/>
      </c>
      <c r="S208" s="766" t="str">
        <f>IF(【多店舗用】記入シート3!AM208="","",【多店舗用】記入シート3!AM208)</f>
        <v/>
      </c>
      <c r="T208" s="766" t="str">
        <f>IF(【多店舗用】記入シート3!AN208="","",【多店舗用】記入シート3!AN208)</f>
        <v/>
      </c>
      <c r="U208" s="766" t="str">
        <f>IF(【多店舗用】記入シート3!AO208="","",【多店舗用】記入シート3!AO208)</f>
        <v/>
      </c>
      <c r="V208" s="764" t="str">
        <f>IF(【多店舗用】記入シート3!AP208="","",【多店舗用】記入シート3!AP208)</f>
        <v/>
      </c>
      <c r="W208" s="764" t="str">
        <f>IF(【多店舗用】記入シート3!AQ208="","",【多店舗用】記入シート3!AQ208)</f>
        <v/>
      </c>
      <c r="X208" s="764" t="str">
        <f>IF(【多店舗用】記入シート3!AR208="","",【多店舗用】記入シート3!AR208)</f>
        <v/>
      </c>
      <c r="Y208" s="764" t="str">
        <f>IF(【多店舗用】記入シート3!AS208="","",【多店舗用】記入シート3!AS208)</f>
        <v/>
      </c>
      <c r="Z208" s="767" t="str">
        <f>IF(【多店舗用】記入シート3!AT208="","",【多店舗用】記入シート3!AT208)</f>
        <v/>
      </c>
      <c r="AA208" s="767" t="str">
        <f>IF(【多店舗用】記入シート3!AU208="","",【多店舗用】記入シート3!AU208)</f>
        <v/>
      </c>
      <c r="AB208" s="764" t="str">
        <f>IF(B208="","",T(SUBSTITUTE(SUBSTITUTE(【多店舗用】記入シート3!AV208,"　","")," ",""))&amp;"　"&amp;T(SUBSTITUTE(SUBSTITUTE(【多店舗用】記入シート3!AW208,"　","")," ","")))</f>
        <v/>
      </c>
      <c r="AC208" s="764" t="str">
        <f>IF(B208="","",ASC(SUBSTITUTE(SUBSTITUTE(SUBSTITUTE(SUBSTITUTE(【多店舗用】記入シート3!AX208,"　","")," ",""),"ヴ","ウﾞ"),"・",""))&amp;" "&amp;ASC(SUBSTITUTE(SUBSTITUTE(SUBSTITUTE(SUBSTITUTE(【多店舗用】記入シート3!AY208,"　","")," ",""),"ヴ","ウﾞ"),"・","")))</f>
        <v/>
      </c>
      <c r="AD208" s="764" t="str">
        <f>IF(【多店舗用】記入シート3!AZ208="","",【多店舗用】記入シート3!AZ208)</f>
        <v/>
      </c>
      <c r="AE208" s="764" t="str">
        <f>IF(【多店舗用】記入シート3!BA208="","",【多店舗用】記入シート3!BA208)</f>
        <v/>
      </c>
      <c r="AF208" s="764" t="str">
        <f>IF(B208="","",T(SUBSTITUTE(SUBSTITUTE(【多店舗用】記入シート3!BB208,"　","")," ",""))&amp;"　"&amp;T(SUBSTITUTE(SUBSTITUTE(【多店舗用】記入シート3!BC208,"　","")," ","")))</f>
        <v/>
      </c>
      <c r="AG208" s="764" t="str">
        <f>IF(B208="","",ASC(SUBSTITUTE(SUBSTITUTE(SUBSTITUTE(SUBSTITUTE(【多店舗用】記入シート3!BD208,"　","")," ",""),"ヴ","ウﾞ"),"・",""))&amp;" "&amp;ASC(SUBSTITUTE(SUBSTITUTE(SUBSTITUTE(SUBSTITUTE(【多店舗用】記入シート3!BE208,"　","")," ",""),"ヴ","ウﾞ"),"・","")))</f>
        <v/>
      </c>
      <c r="AH208" s="764" t="str">
        <f>IF(【多店舗用】記入シート3!BF208="","",【多店舗用】記入シート3!BF208)</f>
        <v/>
      </c>
      <c r="AI208" s="764" t="str">
        <f>IF(【多店舗用】記入シート3!BG208="","",【多店舗用】記入シート3!BG208)</f>
        <v/>
      </c>
      <c r="AJ208" s="764" t="str">
        <f>IF(【多店舗用】記入シート3!BH208="","",【多店舗用】記入シート3!BH208)</f>
        <v/>
      </c>
      <c r="AK208" s="764" t="str">
        <f>IF(【多店舗用】記入シート3!BI208="","",【多店舗用】記入シート3!BI208)</f>
        <v/>
      </c>
      <c r="AL208" s="764" t="str">
        <f>IF(【多店舗用】記入シート3!BJ208="","",【多店舗用】記入シート3!BJ208)</f>
        <v/>
      </c>
      <c r="AM208" s="768" t="str">
        <f>IF(【多店舗用】記入シート3!BK208="","",【多店舗用】記入シート3!BK208)</f>
        <v/>
      </c>
      <c r="AN208" s="768" t="str">
        <f>IF(【多店舗用】記入シート3!BL208="","",【多店舗用】記入シート3!BL208)</f>
        <v/>
      </c>
      <c r="AO208" s="764" t="str">
        <f>IF(【多店舗用】記入シート3!BM208="","",【多店舗用】記入シート3!BM208)</f>
        <v/>
      </c>
      <c r="AP208" s="768" t="str">
        <f>IF(【多店舗用】記入シート3!BN208="","",【多店舗用】記入シート3!BN208)</f>
        <v/>
      </c>
      <c r="AQ208" s="764" t="str">
        <f>IF(【多店舗用】記入シート3!BO208="","",【多店舗用】記入シート3!BO208)</f>
        <v/>
      </c>
      <c r="AR208" s="764" t="str">
        <f>IF(【多店舗用】記入シート3!BP208="","",【多店舗用】記入シート3!BP208)</f>
        <v/>
      </c>
    </row>
    <row r="209" spans="1:44" ht="15" customHeight="1">
      <c r="A209" s="764">
        <v>201</v>
      </c>
      <c r="B209" s="764" t="str">
        <f>IF(【多店舗用】記入シート3!B209="","",DBCS(【多店舗用】記入シート3!B209))</f>
        <v/>
      </c>
      <c r="C209" s="764" t="str">
        <f>IF(【多店舗用】記入シート3!C209="","",DBCS(【多店舗用】記入シート3!C209))</f>
        <v/>
      </c>
      <c r="D209" s="764" t="str">
        <f>IF(【多店舗用】記入シート3!D209="","",ASC(【多店舗用】記入シート3!D209))</f>
        <v/>
      </c>
      <c r="E209" s="765" t="str">
        <f>IF(【多店舗用】記入シート3!E209="","",【多店舗用】記入シート3!E209)</f>
        <v/>
      </c>
      <c r="F209" s="764" t="str">
        <f>IF(【多店舗用】記入シート3!F209="","",【多店舗用】記入シート3!F209)</f>
        <v/>
      </c>
      <c r="G209" s="765" t="str">
        <f>IF(【多店舗用】記入シート3!G209="","",【多店舗用】記入シート3!G209)</f>
        <v/>
      </c>
      <c r="H209" s="764" t="str">
        <f>IF(【多店舗用】記入シート3!H209="","",SUBSTITUTE(SUBSTITUTE(SUBSTITUTE(SUBSTITUTE(SUBSTITUTE(ASC(【多店舗用】記入シート3!H209),"～","-"),"－","-"),"―","-"),"　","")," ",""))</f>
        <v/>
      </c>
      <c r="I209" s="764" t="str">
        <f>IF(B209="","",MID(T(【多店舗用】記入シート3!I209),4,LEN(T(【多店舗用】記入シート3!I209))-3)&amp;"　"&amp;SUBSTITUTE(SUBSTITUTE(SUBSTITUTE(SUBSTITUTE(T(【多店舗用】記入シート3!J209),"　","")," ",""),"―","ー"),"－","‐")&amp;"　"&amp;SUBSTITUTE(SUBSTITUTE(SUBSTITUTE(SUBSTITUTE(T(【多店舗用】記入シート3!K209),"　","")," ",""),"―","ー"),"－","‐")&amp;"　"&amp;SUBSTITUTE(SUBSTITUTE(SUBSTITUTE(SUBSTITUTE(T(【多店舗用】記入シート3!L209),"　","")," ",""),"―","ー"),"－","‐")&amp;IF(【多店舗用】記入シート3!M209="","","　"&amp;SUBSTITUTE(SUBSTITUTE(SUBSTITUTE(SUBSTITUTE(T(【多店舗用】記入シート3!M209),"　","")," ",""),"―","ー"),"－","‐")))</f>
        <v/>
      </c>
      <c r="J209" s="764" t="str">
        <f>IF(B209="","",ASC(【多店舗用】記入シート3!N209)&amp;" "&amp;ASC(SUBSTITUTE(SUBSTITUTE(SUBSTITUTE(SUBSTITUTE(SUBSTITUTE(【多店舗用】記入シート3!O209,"　","")," ",""),"ヴ","ウﾞ"),"・",""),"－","‐"))&amp;" "&amp;ASC(SUBSTITUTE(SUBSTITUTE(SUBSTITUTE(SUBSTITUTE(SUBSTITUTE(【多店舗用】記入シート3!P209,"　","")," ",""),"ヴ","ウﾞ"),"・",""),"－","‐"))&amp;IF(【多店舗用】記入シート3!Q209="",""," "&amp;ASC(SUBSTITUTE(SUBSTITUTE(SUBSTITUTE(SUBSTITUTE(SUBSTITUTE(【多店舗用】記入シート3!Q209,"　","")," ",""),"ヴ","ウﾞ"),"・",""),"－","‐"))))</f>
        <v/>
      </c>
      <c r="K209" s="764" t="str">
        <f>IF(【多店舗用】記入シート3!R209="","",【多店舗用】記入シート3!R209)</f>
        <v/>
      </c>
      <c r="L209" s="764" t="str">
        <f>IF(【多店舗用】記入シート3!S209="","",SUBSTITUTE(SUBSTITUTE(SUBSTITUTE(SUBSTITUTE(SUBSTITUTE(ASC(【多店舗用】記入シート3!S209),"～","-"),"－","-"),"―","-"),"　","")," ",""))</f>
        <v/>
      </c>
      <c r="M209" s="764" t="str">
        <f>IF(【多店舗用】記入シート3!T209="","",ASC(【多店舗用】記入シート3!T209))</f>
        <v/>
      </c>
      <c r="N209" s="764" t="str">
        <f>IF(B209="","",RIGHT("00"&amp;【多店舗用】記入シート3!U209,2)&amp;【多店舗用】記入シート3!V209&amp;RIGHT("00"&amp;【多店舗用】記入シート3!W209,2)&amp;【多店舗用】記入シート3!X209&amp;RIGHT("00"&amp;【多店舗用】記入シート3!Y209,2)&amp;【多店舗用】記入シート3!Z209&amp;RIGHT("00"&amp;【多店舗用】記入シート3!AA209,2))</f>
        <v/>
      </c>
      <c r="O209" s="764" t="str">
        <f>IF(B209="","",IF(【多店舗用】記入シート3!AB209="●",【多店舗用】記入シート3!AB$8,"")&amp;IF(【多店舗用】記入シート3!AC209="●",【多店舗用】記入シート3!AC$8,"")&amp;IF(【多店舗用】記入シート3!AD209="●",【多店舗用】記入シート3!AD$8,"")&amp;IF(【多店舗用】記入シート3!AE209="●",【多店舗用】記入シート3!AE$8,"")&amp;IF(【多店舗用】記入シート3!AF209="●",【多店舗用】記入シート3!AF$8,"")&amp;IF(【多店舗用】記入シート3!AG209="●",【多店舗用】記入シート3!AG$8,"")&amp;IF(【多店舗用】記入シート3!AH209="●",【多店舗用】記入シート3!AH$8,"")&amp;IF(【多店舗用】記入シート3!AI209="●",【多店舗用】記入シート3!AI$8,""))</f>
        <v/>
      </c>
      <c r="P209" s="764" t="str">
        <f>IF(【多店舗用】記入シート3!AJ209="","",【多店舗用】記入シート3!AJ209)</f>
        <v/>
      </c>
      <c r="Q209" s="764" t="str">
        <f>IF(【多店舗用】記入シート3!AK209="","",【多店舗用】記入シート3!AK209)</f>
        <v/>
      </c>
      <c r="R209" s="766" t="str">
        <f>IF(【多店舗用】記入シート3!AL209="","",【多店舗用】記入シート3!AL209)</f>
        <v/>
      </c>
      <c r="S209" s="766" t="str">
        <f>IF(【多店舗用】記入シート3!AM209="","",【多店舗用】記入シート3!AM209)</f>
        <v/>
      </c>
      <c r="T209" s="766" t="str">
        <f>IF(【多店舗用】記入シート3!AN209="","",【多店舗用】記入シート3!AN209)</f>
        <v/>
      </c>
      <c r="U209" s="766" t="str">
        <f>IF(【多店舗用】記入シート3!AO209="","",【多店舗用】記入シート3!AO209)</f>
        <v/>
      </c>
      <c r="V209" s="764" t="str">
        <f>IF(【多店舗用】記入シート3!AP209="","",【多店舗用】記入シート3!AP209)</f>
        <v/>
      </c>
      <c r="W209" s="764" t="str">
        <f>IF(【多店舗用】記入シート3!AQ209="","",【多店舗用】記入シート3!AQ209)</f>
        <v/>
      </c>
      <c r="X209" s="764" t="str">
        <f>IF(【多店舗用】記入シート3!AR209="","",【多店舗用】記入シート3!AR209)</f>
        <v/>
      </c>
      <c r="Y209" s="764" t="str">
        <f>IF(【多店舗用】記入シート3!AS209="","",【多店舗用】記入シート3!AS209)</f>
        <v/>
      </c>
      <c r="Z209" s="767" t="str">
        <f>IF(【多店舗用】記入シート3!AT209="","",【多店舗用】記入シート3!AT209)</f>
        <v/>
      </c>
      <c r="AA209" s="767" t="str">
        <f>IF(【多店舗用】記入シート3!AU209="","",【多店舗用】記入シート3!AU209)</f>
        <v/>
      </c>
      <c r="AB209" s="764" t="str">
        <f>IF(B209="","",T(SUBSTITUTE(SUBSTITUTE(【多店舗用】記入シート3!AV209,"　","")," ",""))&amp;"　"&amp;T(SUBSTITUTE(SUBSTITUTE(【多店舗用】記入シート3!AW209,"　","")," ","")))</f>
        <v/>
      </c>
      <c r="AC209" s="764" t="str">
        <f>IF(B209="","",ASC(SUBSTITUTE(SUBSTITUTE(SUBSTITUTE(SUBSTITUTE(【多店舗用】記入シート3!AX209,"　","")," ",""),"ヴ","ウﾞ"),"・",""))&amp;" "&amp;ASC(SUBSTITUTE(SUBSTITUTE(SUBSTITUTE(SUBSTITUTE(【多店舗用】記入シート3!AY209,"　","")," ",""),"ヴ","ウﾞ"),"・","")))</f>
        <v/>
      </c>
      <c r="AD209" s="764" t="str">
        <f>IF(【多店舗用】記入シート3!AZ209="","",【多店舗用】記入シート3!AZ209)</f>
        <v/>
      </c>
      <c r="AE209" s="764" t="str">
        <f>IF(【多店舗用】記入シート3!BA209="","",【多店舗用】記入シート3!BA209)</f>
        <v/>
      </c>
      <c r="AF209" s="764" t="str">
        <f>IF(B209="","",T(SUBSTITUTE(SUBSTITUTE(【多店舗用】記入シート3!BB209,"　","")," ",""))&amp;"　"&amp;T(SUBSTITUTE(SUBSTITUTE(【多店舗用】記入シート3!BC209,"　","")," ","")))</f>
        <v/>
      </c>
      <c r="AG209" s="764" t="str">
        <f>IF(B209="","",ASC(SUBSTITUTE(SUBSTITUTE(SUBSTITUTE(SUBSTITUTE(【多店舗用】記入シート3!BD209,"　","")," ",""),"ヴ","ウﾞ"),"・",""))&amp;" "&amp;ASC(SUBSTITUTE(SUBSTITUTE(SUBSTITUTE(SUBSTITUTE(【多店舗用】記入シート3!BE209,"　","")," ",""),"ヴ","ウﾞ"),"・","")))</f>
        <v/>
      </c>
      <c r="AH209" s="764" t="str">
        <f>IF(【多店舗用】記入シート3!BF209="","",【多店舗用】記入シート3!BF209)</f>
        <v/>
      </c>
      <c r="AI209" s="764" t="str">
        <f>IF(【多店舗用】記入シート3!BG209="","",【多店舗用】記入シート3!BG209)</f>
        <v/>
      </c>
      <c r="AJ209" s="764" t="str">
        <f>IF(【多店舗用】記入シート3!BH209="","",【多店舗用】記入シート3!BH209)</f>
        <v/>
      </c>
      <c r="AK209" s="764" t="str">
        <f>IF(【多店舗用】記入シート3!BI209="","",【多店舗用】記入シート3!BI209)</f>
        <v/>
      </c>
      <c r="AL209" s="764" t="str">
        <f>IF(【多店舗用】記入シート3!BJ209="","",【多店舗用】記入シート3!BJ209)</f>
        <v/>
      </c>
      <c r="AM209" s="768" t="str">
        <f>IF(【多店舗用】記入シート3!BK209="","",【多店舗用】記入シート3!BK209)</f>
        <v/>
      </c>
      <c r="AN209" s="768" t="str">
        <f>IF(【多店舗用】記入シート3!BL209="","",【多店舗用】記入シート3!BL209)</f>
        <v/>
      </c>
      <c r="AO209" s="764" t="str">
        <f>IF(【多店舗用】記入シート3!BM209="","",【多店舗用】記入シート3!BM209)</f>
        <v/>
      </c>
      <c r="AP209" s="768" t="str">
        <f>IF(【多店舗用】記入シート3!BN209="","",【多店舗用】記入シート3!BN209)</f>
        <v/>
      </c>
      <c r="AQ209" s="764" t="str">
        <f>IF(【多店舗用】記入シート3!BO209="","",【多店舗用】記入シート3!BO209)</f>
        <v/>
      </c>
      <c r="AR209" s="764" t="str">
        <f>IF(【多店舗用】記入シート3!BP209="","",【多店舗用】記入シート3!BP209)</f>
        <v/>
      </c>
    </row>
    <row r="210" spans="1:44" ht="15" customHeight="1">
      <c r="A210" s="764">
        <v>202</v>
      </c>
      <c r="B210" s="764" t="str">
        <f>IF(【多店舗用】記入シート3!B210="","",DBCS(【多店舗用】記入シート3!B210))</f>
        <v/>
      </c>
      <c r="C210" s="764" t="str">
        <f>IF(【多店舗用】記入シート3!C210="","",DBCS(【多店舗用】記入シート3!C210))</f>
        <v/>
      </c>
      <c r="D210" s="764" t="str">
        <f>IF(【多店舗用】記入シート3!D210="","",ASC(【多店舗用】記入シート3!D210))</f>
        <v/>
      </c>
      <c r="E210" s="765" t="str">
        <f>IF(【多店舗用】記入シート3!E210="","",【多店舗用】記入シート3!E210)</f>
        <v/>
      </c>
      <c r="F210" s="764" t="str">
        <f>IF(【多店舗用】記入シート3!F210="","",【多店舗用】記入シート3!F210)</f>
        <v/>
      </c>
      <c r="G210" s="765" t="str">
        <f>IF(【多店舗用】記入シート3!G210="","",【多店舗用】記入シート3!G210)</f>
        <v/>
      </c>
      <c r="H210" s="764" t="str">
        <f>IF(【多店舗用】記入シート3!H210="","",SUBSTITUTE(SUBSTITUTE(SUBSTITUTE(SUBSTITUTE(SUBSTITUTE(ASC(【多店舗用】記入シート3!H210),"～","-"),"－","-"),"―","-"),"　","")," ",""))</f>
        <v/>
      </c>
      <c r="I210" s="764" t="str">
        <f>IF(B210="","",MID(T(【多店舗用】記入シート3!I210),4,LEN(T(【多店舗用】記入シート3!I210))-3)&amp;"　"&amp;SUBSTITUTE(SUBSTITUTE(SUBSTITUTE(SUBSTITUTE(T(【多店舗用】記入シート3!J210),"　","")," ",""),"―","ー"),"－","‐")&amp;"　"&amp;SUBSTITUTE(SUBSTITUTE(SUBSTITUTE(SUBSTITUTE(T(【多店舗用】記入シート3!K210),"　","")," ",""),"―","ー"),"－","‐")&amp;"　"&amp;SUBSTITUTE(SUBSTITUTE(SUBSTITUTE(SUBSTITUTE(T(【多店舗用】記入シート3!L210),"　","")," ",""),"―","ー"),"－","‐")&amp;IF(【多店舗用】記入シート3!M210="","","　"&amp;SUBSTITUTE(SUBSTITUTE(SUBSTITUTE(SUBSTITUTE(T(【多店舗用】記入シート3!M210),"　","")," ",""),"―","ー"),"－","‐")))</f>
        <v/>
      </c>
      <c r="J210" s="764" t="str">
        <f>IF(B210="","",ASC(【多店舗用】記入シート3!N210)&amp;" "&amp;ASC(SUBSTITUTE(SUBSTITUTE(SUBSTITUTE(SUBSTITUTE(SUBSTITUTE(【多店舗用】記入シート3!O210,"　","")," ",""),"ヴ","ウﾞ"),"・",""),"－","‐"))&amp;" "&amp;ASC(SUBSTITUTE(SUBSTITUTE(SUBSTITUTE(SUBSTITUTE(SUBSTITUTE(【多店舗用】記入シート3!P210,"　","")," ",""),"ヴ","ウﾞ"),"・",""),"－","‐"))&amp;IF(【多店舗用】記入シート3!Q210="",""," "&amp;ASC(SUBSTITUTE(SUBSTITUTE(SUBSTITUTE(SUBSTITUTE(SUBSTITUTE(【多店舗用】記入シート3!Q210,"　","")," ",""),"ヴ","ウﾞ"),"・",""),"－","‐"))))</f>
        <v/>
      </c>
      <c r="K210" s="764" t="str">
        <f>IF(【多店舗用】記入シート3!R210="","",【多店舗用】記入シート3!R210)</f>
        <v/>
      </c>
      <c r="L210" s="764" t="str">
        <f>IF(【多店舗用】記入シート3!S210="","",SUBSTITUTE(SUBSTITUTE(SUBSTITUTE(SUBSTITUTE(SUBSTITUTE(ASC(【多店舗用】記入シート3!S210),"～","-"),"－","-"),"―","-"),"　","")," ",""))</f>
        <v/>
      </c>
      <c r="M210" s="764" t="str">
        <f>IF(【多店舗用】記入シート3!T210="","",ASC(【多店舗用】記入シート3!T210))</f>
        <v/>
      </c>
      <c r="N210" s="764" t="str">
        <f>IF(B210="","",RIGHT("00"&amp;【多店舗用】記入シート3!U210,2)&amp;【多店舗用】記入シート3!V210&amp;RIGHT("00"&amp;【多店舗用】記入シート3!W210,2)&amp;【多店舗用】記入シート3!X210&amp;RIGHT("00"&amp;【多店舗用】記入シート3!Y210,2)&amp;【多店舗用】記入シート3!Z210&amp;RIGHT("00"&amp;【多店舗用】記入シート3!AA210,2))</f>
        <v/>
      </c>
      <c r="O210" s="764" t="str">
        <f>IF(B210="","",IF(【多店舗用】記入シート3!AB210="●",【多店舗用】記入シート3!AB$8,"")&amp;IF(【多店舗用】記入シート3!AC210="●",【多店舗用】記入シート3!AC$8,"")&amp;IF(【多店舗用】記入シート3!AD210="●",【多店舗用】記入シート3!AD$8,"")&amp;IF(【多店舗用】記入シート3!AE210="●",【多店舗用】記入シート3!AE$8,"")&amp;IF(【多店舗用】記入シート3!AF210="●",【多店舗用】記入シート3!AF$8,"")&amp;IF(【多店舗用】記入シート3!AG210="●",【多店舗用】記入シート3!AG$8,"")&amp;IF(【多店舗用】記入シート3!AH210="●",【多店舗用】記入シート3!AH$8,"")&amp;IF(【多店舗用】記入シート3!AI210="●",【多店舗用】記入シート3!AI$8,""))</f>
        <v/>
      </c>
      <c r="P210" s="764" t="str">
        <f>IF(【多店舗用】記入シート3!AJ210="","",【多店舗用】記入シート3!AJ210)</f>
        <v/>
      </c>
      <c r="Q210" s="764" t="str">
        <f>IF(【多店舗用】記入シート3!AK210="","",【多店舗用】記入シート3!AK210)</f>
        <v/>
      </c>
      <c r="R210" s="766" t="str">
        <f>IF(【多店舗用】記入シート3!AL210="","",【多店舗用】記入シート3!AL210)</f>
        <v/>
      </c>
      <c r="S210" s="766" t="str">
        <f>IF(【多店舗用】記入シート3!AM210="","",【多店舗用】記入シート3!AM210)</f>
        <v/>
      </c>
      <c r="T210" s="766" t="str">
        <f>IF(【多店舗用】記入シート3!AN210="","",【多店舗用】記入シート3!AN210)</f>
        <v/>
      </c>
      <c r="U210" s="766" t="str">
        <f>IF(【多店舗用】記入シート3!AO210="","",【多店舗用】記入シート3!AO210)</f>
        <v/>
      </c>
      <c r="V210" s="764" t="str">
        <f>IF(【多店舗用】記入シート3!AP210="","",【多店舗用】記入シート3!AP210)</f>
        <v/>
      </c>
      <c r="W210" s="764" t="str">
        <f>IF(【多店舗用】記入シート3!AQ210="","",【多店舗用】記入シート3!AQ210)</f>
        <v/>
      </c>
      <c r="X210" s="764" t="str">
        <f>IF(【多店舗用】記入シート3!AR210="","",【多店舗用】記入シート3!AR210)</f>
        <v/>
      </c>
      <c r="Y210" s="764" t="str">
        <f>IF(【多店舗用】記入シート3!AS210="","",【多店舗用】記入シート3!AS210)</f>
        <v/>
      </c>
      <c r="Z210" s="767" t="str">
        <f>IF(【多店舗用】記入シート3!AT210="","",【多店舗用】記入シート3!AT210)</f>
        <v/>
      </c>
      <c r="AA210" s="767" t="str">
        <f>IF(【多店舗用】記入シート3!AU210="","",【多店舗用】記入シート3!AU210)</f>
        <v/>
      </c>
      <c r="AB210" s="764" t="str">
        <f>IF(B210="","",T(SUBSTITUTE(SUBSTITUTE(【多店舗用】記入シート3!AV210,"　","")," ",""))&amp;"　"&amp;T(SUBSTITUTE(SUBSTITUTE(【多店舗用】記入シート3!AW210,"　","")," ","")))</f>
        <v/>
      </c>
      <c r="AC210" s="764" t="str">
        <f>IF(B210="","",ASC(SUBSTITUTE(SUBSTITUTE(SUBSTITUTE(SUBSTITUTE(【多店舗用】記入シート3!AX210,"　","")," ",""),"ヴ","ウﾞ"),"・",""))&amp;" "&amp;ASC(SUBSTITUTE(SUBSTITUTE(SUBSTITUTE(SUBSTITUTE(【多店舗用】記入シート3!AY210,"　","")," ",""),"ヴ","ウﾞ"),"・","")))</f>
        <v/>
      </c>
      <c r="AD210" s="764" t="str">
        <f>IF(【多店舗用】記入シート3!AZ210="","",【多店舗用】記入シート3!AZ210)</f>
        <v/>
      </c>
      <c r="AE210" s="764" t="str">
        <f>IF(【多店舗用】記入シート3!BA210="","",【多店舗用】記入シート3!BA210)</f>
        <v/>
      </c>
      <c r="AF210" s="764" t="str">
        <f>IF(B210="","",T(SUBSTITUTE(SUBSTITUTE(【多店舗用】記入シート3!BB210,"　","")," ",""))&amp;"　"&amp;T(SUBSTITUTE(SUBSTITUTE(【多店舗用】記入シート3!BC210,"　","")," ","")))</f>
        <v/>
      </c>
      <c r="AG210" s="764" t="str">
        <f>IF(B210="","",ASC(SUBSTITUTE(SUBSTITUTE(SUBSTITUTE(SUBSTITUTE(【多店舗用】記入シート3!BD210,"　","")," ",""),"ヴ","ウﾞ"),"・",""))&amp;" "&amp;ASC(SUBSTITUTE(SUBSTITUTE(SUBSTITUTE(SUBSTITUTE(【多店舗用】記入シート3!BE210,"　","")," ",""),"ヴ","ウﾞ"),"・","")))</f>
        <v/>
      </c>
      <c r="AH210" s="764" t="str">
        <f>IF(【多店舗用】記入シート3!BF210="","",【多店舗用】記入シート3!BF210)</f>
        <v/>
      </c>
      <c r="AI210" s="764" t="str">
        <f>IF(【多店舗用】記入シート3!BG210="","",【多店舗用】記入シート3!BG210)</f>
        <v/>
      </c>
      <c r="AJ210" s="764" t="str">
        <f>IF(【多店舗用】記入シート3!BH210="","",【多店舗用】記入シート3!BH210)</f>
        <v/>
      </c>
      <c r="AK210" s="764" t="str">
        <f>IF(【多店舗用】記入シート3!BI210="","",【多店舗用】記入シート3!BI210)</f>
        <v/>
      </c>
      <c r="AL210" s="764" t="str">
        <f>IF(【多店舗用】記入シート3!BJ210="","",【多店舗用】記入シート3!BJ210)</f>
        <v/>
      </c>
      <c r="AM210" s="768" t="str">
        <f>IF(【多店舗用】記入シート3!BK210="","",【多店舗用】記入シート3!BK210)</f>
        <v/>
      </c>
      <c r="AN210" s="768" t="str">
        <f>IF(【多店舗用】記入シート3!BL210="","",【多店舗用】記入シート3!BL210)</f>
        <v/>
      </c>
      <c r="AO210" s="764" t="str">
        <f>IF(【多店舗用】記入シート3!BM210="","",【多店舗用】記入シート3!BM210)</f>
        <v/>
      </c>
      <c r="AP210" s="768" t="str">
        <f>IF(【多店舗用】記入シート3!BN210="","",【多店舗用】記入シート3!BN210)</f>
        <v/>
      </c>
      <c r="AQ210" s="764" t="str">
        <f>IF(【多店舗用】記入シート3!BO210="","",【多店舗用】記入シート3!BO210)</f>
        <v/>
      </c>
      <c r="AR210" s="764" t="str">
        <f>IF(【多店舗用】記入シート3!BP210="","",【多店舗用】記入シート3!BP210)</f>
        <v/>
      </c>
    </row>
    <row r="211" spans="1:44" ht="15" customHeight="1">
      <c r="A211" s="764">
        <v>203</v>
      </c>
      <c r="B211" s="764" t="str">
        <f>IF(【多店舗用】記入シート3!B211="","",DBCS(【多店舗用】記入シート3!B211))</f>
        <v/>
      </c>
      <c r="C211" s="764" t="str">
        <f>IF(【多店舗用】記入シート3!C211="","",DBCS(【多店舗用】記入シート3!C211))</f>
        <v/>
      </c>
      <c r="D211" s="764" t="str">
        <f>IF(【多店舗用】記入シート3!D211="","",ASC(【多店舗用】記入シート3!D211))</f>
        <v/>
      </c>
      <c r="E211" s="765" t="str">
        <f>IF(【多店舗用】記入シート3!E211="","",【多店舗用】記入シート3!E211)</f>
        <v/>
      </c>
      <c r="F211" s="764" t="str">
        <f>IF(【多店舗用】記入シート3!F211="","",【多店舗用】記入シート3!F211)</f>
        <v/>
      </c>
      <c r="G211" s="765" t="str">
        <f>IF(【多店舗用】記入シート3!G211="","",【多店舗用】記入シート3!G211)</f>
        <v/>
      </c>
      <c r="H211" s="764" t="str">
        <f>IF(【多店舗用】記入シート3!H211="","",SUBSTITUTE(SUBSTITUTE(SUBSTITUTE(SUBSTITUTE(SUBSTITUTE(ASC(【多店舗用】記入シート3!H211),"～","-"),"－","-"),"―","-"),"　","")," ",""))</f>
        <v/>
      </c>
      <c r="I211" s="764" t="str">
        <f>IF(B211="","",MID(T(【多店舗用】記入シート3!I211),4,LEN(T(【多店舗用】記入シート3!I211))-3)&amp;"　"&amp;SUBSTITUTE(SUBSTITUTE(SUBSTITUTE(SUBSTITUTE(T(【多店舗用】記入シート3!J211),"　","")," ",""),"―","ー"),"－","‐")&amp;"　"&amp;SUBSTITUTE(SUBSTITUTE(SUBSTITUTE(SUBSTITUTE(T(【多店舗用】記入シート3!K211),"　","")," ",""),"―","ー"),"－","‐")&amp;"　"&amp;SUBSTITUTE(SUBSTITUTE(SUBSTITUTE(SUBSTITUTE(T(【多店舗用】記入シート3!L211),"　","")," ",""),"―","ー"),"－","‐")&amp;IF(【多店舗用】記入シート3!M211="","","　"&amp;SUBSTITUTE(SUBSTITUTE(SUBSTITUTE(SUBSTITUTE(T(【多店舗用】記入シート3!M211),"　","")," ",""),"―","ー"),"－","‐")))</f>
        <v/>
      </c>
      <c r="J211" s="764" t="str">
        <f>IF(B211="","",ASC(【多店舗用】記入シート3!N211)&amp;" "&amp;ASC(SUBSTITUTE(SUBSTITUTE(SUBSTITUTE(SUBSTITUTE(SUBSTITUTE(【多店舗用】記入シート3!O211,"　","")," ",""),"ヴ","ウﾞ"),"・",""),"－","‐"))&amp;" "&amp;ASC(SUBSTITUTE(SUBSTITUTE(SUBSTITUTE(SUBSTITUTE(SUBSTITUTE(【多店舗用】記入シート3!P211,"　","")," ",""),"ヴ","ウﾞ"),"・",""),"－","‐"))&amp;IF(【多店舗用】記入シート3!Q211="",""," "&amp;ASC(SUBSTITUTE(SUBSTITUTE(SUBSTITUTE(SUBSTITUTE(SUBSTITUTE(【多店舗用】記入シート3!Q211,"　","")," ",""),"ヴ","ウﾞ"),"・",""),"－","‐"))))</f>
        <v/>
      </c>
      <c r="K211" s="764" t="str">
        <f>IF(【多店舗用】記入シート3!R211="","",【多店舗用】記入シート3!R211)</f>
        <v/>
      </c>
      <c r="L211" s="764" t="str">
        <f>IF(【多店舗用】記入シート3!S211="","",SUBSTITUTE(SUBSTITUTE(SUBSTITUTE(SUBSTITUTE(SUBSTITUTE(ASC(【多店舗用】記入シート3!S211),"～","-"),"－","-"),"―","-"),"　","")," ",""))</f>
        <v/>
      </c>
      <c r="M211" s="764" t="str">
        <f>IF(【多店舗用】記入シート3!T211="","",ASC(【多店舗用】記入シート3!T211))</f>
        <v/>
      </c>
      <c r="N211" s="764" t="str">
        <f>IF(B211="","",RIGHT("00"&amp;【多店舗用】記入シート3!U211,2)&amp;【多店舗用】記入シート3!V211&amp;RIGHT("00"&amp;【多店舗用】記入シート3!W211,2)&amp;【多店舗用】記入シート3!X211&amp;RIGHT("00"&amp;【多店舗用】記入シート3!Y211,2)&amp;【多店舗用】記入シート3!Z211&amp;RIGHT("00"&amp;【多店舗用】記入シート3!AA211,2))</f>
        <v/>
      </c>
      <c r="O211" s="764" t="str">
        <f>IF(B211="","",IF(【多店舗用】記入シート3!AB211="●",【多店舗用】記入シート3!AB$8,"")&amp;IF(【多店舗用】記入シート3!AC211="●",【多店舗用】記入シート3!AC$8,"")&amp;IF(【多店舗用】記入シート3!AD211="●",【多店舗用】記入シート3!AD$8,"")&amp;IF(【多店舗用】記入シート3!AE211="●",【多店舗用】記入シート3!AE$8,"")&amp;IF(【多店舗用】記入シート3!AF211="●",【多店舗用】記入シート3!AF$8,"")&amp;IF(【多店舗用】記入シート3!AG211="●",【多店舗用】記入シート3!AG$8,"")&amp;IF(【多店舗用】記入シート3!AH211="●",【多店舗用】記入シート3!AH$8,"")&amp;IF(【多店舗用】記入シート3!AI211="●",【多店舗用】記入シート3!AI$8,""))</f>
        <v/>
      </c>
      <c r="P211" s="764" t="str">
        <f>IF(【多店舗用】記入シート3!AJ211="","",【多店舗用】記入シート3!AJ211)</f>
        <v/>
      </c>
      <c r="Q211" s="764" t="str">
        <f>IF(【多店舗用】記入シート3!AK211="","",【多店舗用】記入シート3!AK211)</f>
        <v/>
      </c>
      <c r="R211" s="766" t="str">
        <f>IF(【多店舗用】記入シート3!AL211="","",【多店舗用】記入シート3!AL211)</f>
        <v/>
      </c>
      <c r="S211" s="766" t="str">
        <f>IF(【多店舗用】記入シート3!AM211="","",【多店舗用】記入シート3!AM211)</f>
        <v/>
      </c>
      <c r="T211" s="766" t="str">
        <f>IF(【多店舗用】記入シート3!AN211="","",【多店舗用】記入シート3!AN211)</f>
        <v/>
      </c>
      <c r="U211" s="766" t="str">
        <f>IF(【多店舗用】記入シート3!AO211="","",【多店舗用】記入シート3!AO211)</f>
        <v/>
      </c>
      <c r="V211" s="764" t="str">
        <f>IF(【多店舗用】記入シート3!AP211="","",【多店舗用】記入シート3!AP211)</f>
        <v/>
      </c>
      <c r="W211" s="764" t="str">
        <f>IF(【多店舗用】記入シート3!AQ211="","",【多店舗用】記入シート3!AQ211)</f>
        <v/>
      </c>
      <c r="X211" s="764" t="str">
        <f>IF(【多店舗用】記入シート3!AR211="","",【多店舗用】記入シート3!AR211)</f>
        <v/>
      </c>
      <c r="Y211" s="764" t="str">
        <f>IF(【多店舗用】記入シート3!AS211="","",【多店舗用】記入シート3!AS211)</f>
        <v/>
      </c>
      <c r="Z211" s="767" t="str">
        <f>IF(【多店舗用】記入シート3!AT211="","",【多店舗用】記入シート3!AT211)</f>
        <v/>
      </c>
      <c r="AA211" s="767" t="str">
        <f>IF(【多店舗用】記入シート3!AU211="","",【多店舗用】記入シート3!AU211)</f>
        <v/>
      </c>
      <c r="AB211" s="764" t="str">
        <f>IF(B211="","",T(SUBSTITUTE(SUBSTITUTE(【多店舗用】記入シート3!AV211,"　","")," ",""))&amp;"　"&amp;T(SUBSTITUTE(SUBSTITUTE(【多店舗用】記入シート3!AW211,"　","")," ","")))</f>
        <v/>
      </c>
      <c r="AC211" s="764" t="str">
        <f>IF(B211="","",ASC(SUBSTITUTE(SUBSTITUTE(SUBSTITUTE(SUBSTITUTE(【多店舗用】記入シート3!AX211,"　","")," ",""),"ヴ","ウﾞ"),"・",""))&amp;" "&amp;ASC(SUBSTITUTE(SUBSTITUTE(SUBSTITUTE(SUBSTITUTE(【多店舗用】記入シート3!AY211,"　","")," ",""),"ヴ","ウﾞ"),"・","")))</f>
        <v/>
      </c>
      <c r="AD211" s="764" t="str">
        <f>IF(【多店舗用】記入シート3!AZ211="","",【多店舗用】記入シート3!AZ211)</f>
        <v/>
      </c>
      <c r="AE211" s="764" t="str">
        <f>IF(【多店舗用】記入シート3!BA211="","",【多店舗用】記入シート3!BA211)</f>
        <v/>
      </c>
      <c r="AF211" s="764" t="str">
        <f>IF(B211="","",T(SUBSTITUTE(SUBSTITUTE(【多店舗用】記入シート3!BB211,"　","")," ",""))&amp;"　"&amp;T(SUBSTITUTE(SUBSTITUTE(【多店舗用】記入シート3!BC211,"　","")," ","")))</f>
        <v/>
      </c>
      <c r="AG211" s="764" t="str">
        <f>IF(B211="","",ASC(SUBSTITUTE(SUBSTITUTE(SUBSTITUTE(SUBSTITUTE(【多店舗用】記入シート3!BD211,"　","")," ",""),"ヴ","ウﾞ"),"・",""))&amp;" "&amp;ASC(SUBSTITUTE(SUBSTITUTE(SUBSTITUTE(SUBSTITUTE(【多店舗用】記入シート3!BE211,"　","")," ",""),"ヴ","ウﾞ"),"・","")))</f>
        <v/>
      </c>
      <c r="AH211" s="764" t="str">
        <f>IF(【多店舗用】記入シート3!BF211="","",【多店舗用】記入シート3!BF211)</f>
        <v/>
      </c>
      <c r="AI211" s="764" t="str">
        <f>IF(【多店舗用】記入シート3!BG211="","",【多店舗用】記入シート3!BG211)</f>
        <v/>
      </c>
      <c r="AJ211" s="764" t="str">
        <f>IF(【多店舗用】記入シート3!BH211="","",【多店舗用】記入シート3!BH211)</f>
        <v/>
      </c>
      <c r="AK211" s="764" t="str">
        <f>IF(【多店舗用】記入シート3!BI211="","",【多店舗用】記入シート3!BI211)</f>
        <v/>
      </c>
      <c r="AL211" s="764" t="str">
        <f>IF(【多店舗用】記入シート3!BJ211="","",【多店舗用】記入シート3!BJ211)</f>
        <v/>
      </c>
      <c r="AM211" s="768" t="str">
        <f>IF(【多店舗用】記入シート3!BK211="","",【多店舗用】記入シート3!BK211)</f>
        <v/>
      </c>
      <c r="AN211" s="768" t="str">
        <f>IF(【多店舗用】記入シート3!BL211="","",【多店舗用】記入シート3!BL211)</f>
        <v/>
      </c>
      <c r="AO211" s="764" t="str">
        <f>IF(【多店舗用】記入シート3!BM211="","",【多店舗用】記入シート3!BM211)</f>
        <v/>
      </c>
      <c r="AP211" s="768" t="str">
        <f>IF(【多店舗用】記入シート3!BN211="","",【多店舗用】記入シート3!BN211)</f>
        <v/>
      </c>
      <c r="AQ211" s="764" t="str">
        <f>IF(【多店舗用】記入シート3!BO211="","",【多店舗用】記入シート3!BO211)</f>
        <v/>
      </c>
      <c r="AR211" s="764" t="str">
        <f>IF(【多店舗用】記入シート3!BP211="","",【多店舗用】記入シート3!BP211)</f>
        <v/>
      </c>
    </row>
    <row r="212" spans="1:44" ht="15" customHeight="1">
      <c r="A212" s="764">
        <v>204</v>
      </c>
      <c r="B212" s="764" t="str">
        <f>IF(【多店舗用】記入シート3!B212="","",DBCS(【多店舗用】記入シート3!B212))</f>
        <v/>
      </c>
      <c r="C212" s="764" t="str">
        <f>IF(【多店舗用】記入シート3!C212="","",DBCS(【多店舗用】記入シート3!C212))</f>
        <v/>
      </c>
      <c r="D212" s="764" t="str">
        <f>IF(【多店舗用】記入シート3!D212="","",ASC(【多店舗用】記入シート3!D212))</f>
        <v/>
      </c>
      <c r="E212" s="765" t="str">
        <f>IF(【多店舗用】記入シート3!E212="","",【多店舗用】記入シート3!E212)</f>
        <v/>
      </c>
      <c r="F212" s="764" t="str">
        <f>IF(【多店舗用】記入シート3!F212="","",【多店舗用】記入シート3!F212)</f>
        <v/>
      </c>
      <c r="G212" s="765" t="str">
        <f>IF(【多店舗用】記入シート3!G212="","",【多店舗用】記入シート3!G212)</f>
        <v/>
      </c>
      <c r="H212" s="764" t="str">
        <f>IF(【多店舗用】記入シート3!H212="","",SUBSTITUTE(SUBSTITUTE(SUBSTITUTE(SUBSTITUTE(SUBSTITUTE(ASC(【多店舗用】記入シート3!H212),"～","-"),"－","-"),"―","-"),"　","")," ",""))</f>
        <v/>
      </c>
      <c r="I212" s="764" t="str">
        <f>IF(B212="","",MID(T(【多店舗用】記入シート3!I212),4,LEN(T(【多店舗用】記入シート3!I212))-3)&amp;"　"&amp;SUBSTITUTE(SUBSTITUTE(SUBSTITUTE(SUBSTITUTE(T(【多店舗用】記入シート3!J212),"　","")," ",""),"―","ー"),"－","‐")&amp;"　"&amp;SUBSTITUTE(SUBSTITUTE(SUBSTITUTE(SUBSTITUTE(T(【多店舗用】記入シート3!K212),"　","")," ",""),"―","ー"),"－","‐")&amp;"　"&amp;SUBSTITUTE(SUBSTITUTE(SUBSTITUTE(SUBSTITUTE(T(【多店舗用】記入シート3!L212),"　","")," ",""),"―","ー"),"－","‐")&amp;IF(【多店舗用】記入シート3!M212="","","　"&amp;SUBSTITUTE(SUBSTITUTE(SUBSTITUTE(SUBSTITUTE(T(【多店舗用】記入シート3!M212),"　","")," ",""),"―","ー"),"－","‐")))</f>
        <v/>
      </c>
      <c r="J212" s="764" t="str">
        <f>IF(B212="","",ASC(【多店舗用】記入シート3!N212)&amp;" "&amp;ASC(SUBSTITUTE(SUBSTITUTE(SUBSTITUTE(SUBSTITUTE(SUBSTITUTE(【多店舗用】記入シート3!O212,"　","")," ",""),"ヴ","ウﾞ"),"・",""),"－","‐"))&amp;" "&amp;ASC(SUBSTITUTE(SUBSTITUTE(SUBSTITUTE(SUBSTITUTE(SUBSTITUTE(【多店舗用】記入シート3!P212,"　","")," ",""),"ヴ","ウﾞ"),"・",""),"－","‐"))&amp;IF(【多店舗用】記入シート3!Q212="",""," "&amp;ASC(SUBSTITUTE(SUBSTITUTE(SUBSTITUTE(SUBSTITUTE(SUBSTITUTE(【多店舗用】記入シート3!Q212,"　","")," ",""),"ヴ","ウﾞ"),"・",""),"－","‐"))))</f>
        <v/>
      </c>
      <c r="K212" s="764" t="str">
        <f>IF(【多店舗用】記入シート3!R212="","",【多店舗用】記入シート3!R212)</f>
        <v/>
      </c>
      <c r="L212" s="764" t="str">
        <f>IF(【多店舗用】記入シート3!S212="","",SUBSTITUTE(SUBSTITUTE(SUBSTITUTE(SUBSTITUTE(SUBSTITUTE(ASC(【多店舗用】記入シート3!S212),"～","-"),"－","-"),"―","-"),"　","")," ",""))</f>
        <v/>
      </c>
      <c r="M212" s="764" t="str">
        <f>IF(【多店舗用】記入シート3!T212="","",ASC(【多店舗用】記入シート3!T212))</f>
        <v/>
      </c>
      <c r="N212" s="764" t="str">
        <f>IF(B212="","",RIGHT("00"&amp;【多店舗用】記入シート3!U212,2)&amp;【多店舗用】記入シート3!V212&amp;RIGHT("00"&amp;【多店舗用】記入シート3!W212,2)&amp;【多店舗用】記入シート3!X212&amp;RIGHT("00"&amp;【多店舗用】記入シート3!Y212,2)&amp;【多店舗用】記入シート3!Z212&amp;RIGHT("00"&amp;【多店舗用】記入シート3!AA212,2))</f>
        <v/>
      </c>
      <c r="O212" s="764" t="str">
        <f>IF(B212="","",IF(【多店舗用】記入シート3!AB212="●",【多店舗用】記入シート3!AB$8,"")&amp;IF(【多店舗用】記入シート3!AC212="●",【多店舗用】記入シート3!AC$8,"")&amp;IF(【多店舗用】記入シート3!AD212="●",【多店舗用】記入シート3!AD$8,"")&amp;IF(【多店舗用】記入シート3!AE212="●",【多店舗用】記入シート3!AE$8,"")&amp;IF(【多店舗用】記入シート3!AF212="●",【多店舗用】記入シート3!AF$8,"")&amp;IF(【多店舗用】記入シート3!AG212="●",【多店舗用】記入シート3!AG$8,"")&amp;IF(【多店舗用】記入シート3!AH212="●",【多店舗用】記入シート3!AH$8,"")&amp;IF(【多店舗用】記入シート3!AI212="●",【多店舗用】記入シート3!AI$8,""))</f>
        <v/>
      </c>
      <c r="P212" s="764" t="str">
        <f>IF(【多店舗用】記入シート3!AJ212="","",【多店舗用】記入シート3!AJ212)</f>
        <v/>
      </c>
      <c r="Q212" s="764" t="str">
        <f>IF(【多店舗用】記入シート3!AK212="","",【多店舗用】記入シート3!AK212)</f>
        <v/>
      </c>
      <c r="R212" s="766" t="str">
        <f>IF(【多店舗用】記入シート3!AL212="","",【多店舗用】記入シート3!AL212)</f>
        <v/>
      </c>
      <c r="S212" s="766" t="str">
        <f>IF(【多店舗用】記入シート3!AM212="","",【多店舗用】記入シート3!AM212)</f>
        <v/>
      </c>
      <c r="T212" s="766" t="str">
        <f>IF(【多店舗用】記入シート3!AN212="","",【多店舗用】記入シート3!AN212)</f>
        <v/>
      </c>
      <c r="U212" s="766" t="str">
        <f>IF(【多店舗用】記入シート3!AO212="","",【多店舗用】記入シート3!AO212)</f>
        <v/>
      </c>
      <c r="V212" s="764" t="str">
        <f>IF(【多店舗用】記入シート3!AP212="","",【多店舗用】記入シート3!AP212)</f>
        <v/>
      </c>
      <c r="W212" s="764" t="str">
        <f>IF(【多店舗用】記入シート3!AQ212="","",【多店舗用】記入シート3!AQ212)</f>
        <v/>
      </c>
      <c r="X212" s="764" t="str">
        <f>IF(【多店舗用】記入シート3!AR212="","",【多店舗用】記入シート3!AR212)</f>
        <v/>
      </c>
      <c r="Y212" s="764" t="str">
        <f>IF(【多店舗用】記入シート3!AS212="","",【多店舗用】記入シート3!AS212)</f>
        <v/>
      </c>
      <c r="Z212" s="767" t="str">
        <f>IF(【多店舗用】記入シート3!AT212="","",【多店舗用】記入シート3!AT212)</f>
        <v/>
      </c>
      <c r="AA212" s="767" t="str">
        <f>IF(【多店舗用】記入シート3!AU212="","",【多店舗用】記入シート3!AU212)</f>
        <v/>
      </c>
      <c r="AB212" s="764" t="str">
        <f>IF(B212="","",T(SUBSTITUTE(SUBSTITUTE(【多店舗用】記入シート3!AV212,"　","")," ",""))&amp;"　"&amp;T(SUBSTITUTE(SUBSTITUTE(【多店舗用】記入シート3!AW212,"　","")," ","")))</f>
        <v/>
      </c>
      <c r="AC212" s="764" t="str">
        <f>IF(B212="","",ASC(SUBSTITUTE(SUBSTITUTE(SUBSTITUTE(SUBSTITUTE(【多店舗用】記入シート3!AX212,"　","")," ",""),"ヴ","ウﾞ"),"・",""))&amp;" "&amp;ASC(SUBSTITUTE(SUBSTITUTE(SUBSTITUTE(SUBSTITUTE(【多店舗用】記入シート3!AY212,"　","")," ",""),"ヴ","ウﾞ"),"・","")))</f>
        <v/>
      </c>
      <c r="AD212" s="764" t="str">
        <f>IF(【多店舗用】記入シート3!AZ212="","",【多店舗用】記入シート3!AZ212)</f>
        <v/>
      </c>
      <c r="AE212" s="764" t="str">
        <f>IF(【多店舗用】記入シート3!BA212="","",【多店舗用】記入シート3!BA212)</f>
        <v/>
      </c>
      <c r="AF212" s="764" t="str">
        <f>IF(B212="","",T(SUBSTITUTE(SUBSTITUTE(【多店舗用】記入シート3!BB212,"　","")," ",""))&amp;"　"&amp;T(SUBSTITUTE(SUBSTITUTE(【多店舗用】記入シート3!BC212,"　","")," ","")))</f>
        <v/>
      </c>
      <c r="AG212" s="764" t="str">
        <f>IF(B212="","",ASC(SUBSTITUTE(SUBSTITUTE(SUBSTITUTE(SUBSTITUTE(【多店舗用】記入シート3!BD212,"　","")," ",""),"ヴ","ウﾞ"),"・",""))&amp;" "&amp;ASC(SUBSTITUTE(SUBSTITUTE(SUBSTITUTE(SUBSTITUTE(【多店舗用】記入シート3!BE212,"　","")," ",""),"ヴ","ウﾞ"),"・","")))</f>
        <v/>
      </c>
      <c r="AH212" s="764" t="str">
        <f>IF(【多店舗用】記入シート3!BF212="","",【多店舗用】記入シート3!BF212)</f>
        <v/>
      </c>
      <c r="AI212" s="764" t="str">
        <f>IF(【多店舗用】記入シート3!BG212="","",【多店舗用】記入シート3!BG212)</f>
        <v/>
      </c>
      <c r="AJ212" s="764" t="str">
        <f>IF(【多店舗用】記入シート3!BH212="","",【多店舗用】記入シート3!BH212)</f>
        <v/>
      </c>
      <c r="AK212" s="764" t="str">
        <f>IF(【多店舗用】記入シート3!BI212="","",【多店舗用】記入シート3!BI212)</f>
        <v/>
      </c>
      <c r="AL212" s="764" t="str">
        <f>IF(【多店舗用】記入シート3!BJ212="","",【多店舗用】記入シート3!BJ212)</f>
        <v/>
      </c>
      <c r="AM212" s="768" t="str">
        <f>IF(【多店舗用】記入シート3!BK212="","",【多店舗用】記入シート3!BK212)</f>
        <v/>
      </c>
      <c r="AN212" s="768" t="str">
        <f>IF(【多店舗用】記入シート3!BL212="","",【多店舗用】記入シート3!BL212)</f>
        <v/>
      </c>
      <c r="AO212" s="764" t="str">
        <f>IF(【多店舗用】記入シート3!BM212="","",【多店舗用】記入シート3!BM212)</f>
        <v/>
      </c>
      <c r="AP212" s="768" t="str">
        <f>IF(【多店舗用】記入シート3!BN212="","",【多店舗用】記入シート3!BN212)</f>
        <v/>
      </c>
      <c r="AQ212" s="764" t="str">
        <f>IF(【多店舗用】記入シート3!BO212="","",【多店舗用】記入シート3!BO212)</f>
        <v/>
      </c>
      <c r="AR212" s="764" t="str">
        <f>IF(【多店舗用】記入シート3!BP212="","",【多店舗用】記入シート3!BP212)</f>
        <v/>
      </c>
    </row>
    <row r="213" spans="1:44" ht="15" customHeight="1">
      <c r="A213" s="764">
        <v>205</v>
      </c>
      <c r="B213" s="764" t="str">
        <f>IF(【多店舗用】記入シート3!B213="","",DBCS(【多店舗用】記入シート3!B213))</f>
        <v/>
      </c>
      <c r="C213" s="764" t="str">
        <f>IF(【多店舗用】記入シート3!C213="","",DBCS(【多店舗用】記入シート3!C213))</f>
        <v/>
      </c>
      <c r="D213" s="764" t="str">
        <f>IF(【多店舗用】記入シート3!D213="","",ASC(【多店舗用】記入シート3!D213))</f>
        <v/>
      </c>
      <c r="E213" s="765" t="str">
        <f>IF(【多店舗用】記入シート3!E213="","",【多店舗用】記入シート3!E213)</f>
        <v/>
      </c>
      <c r="F213" s="764" t="str">
        <f>IF(【多店舗用】記入シート3!F213="","",【多店舗用】記入シート3!F213)</f>
        <v/>
      </c>
      <c r="G213" s="765" t="str">
        <f>IF(【多店舗用】記入シート3!G213="","",【多店舗用】記入シート3!G213)</f>
        <v/>
      </c>
      <c r="H213" s="764" t="str">
        <f>IF(【多店舗用】記入シート3!H213="","",SUBSTITUTE(SUBSTITUTE(SUBSTITUTE(SUBSTITUTE(SUBSTITUTE(ASC(【多店舗用】記入シート3!H213),"～","-"),"－","-"),"―","-"),"　","")," ",""))</f>
        <v/>
      </c>
      <c r="I213" s="764" t="str">
        <f>IF(B213="","",MID(T(【多店舗用】記入シート3!I213),4,LEN(T(【多店舗用】記入シート3!I213))-3)&amp;"　"&amp;SUBSTITUTE(SUBSTITUTE(SUBSTITUTE(SUBSTITUTE(T(【多店舗用】記入シート3!J213),"　","")," ",""),"―","ー"),"－","‐")&amp;"　"&amp;SUBSTITUTE(SUBSTITUTE(SUBSTITUTE(SUBSTITUTE(T(【多店舗用】記入シート3!K213),"　","")," ",""),"―","ー"),"－","‐")&amp;"　"&amp;SUBSTITUTE(SUBSTITUTE(SUBSTITUTE(SUBSTITUTE(T(【多店舗用】記入シート3!L213),"　","")," ",""),"―","ー"),"－","‐")&amp;IF(【多店舗用】記入シート3!M213="","","　"&amp;SUBSTITUTE(SUBSTITUTE(SUBSTITUTE(SUBSTITUTE(T(【多店舗用】記入シート3!M213),"　","")," ",""),"―","ー"),"－","‐")))</f>
        <v/>
      </c>
      <c r="J213" s="764" t="str">
        <f>IF(B213="","",ASC(【多店舗用】記入シート3!N213)&amp;" "&amp;ASC(SUBSTITUTE(SUBSTITUTE(SUBSTITUTE(SUBSTITUTE(SUBSTITUTE(【多店舗用】記入シート3!O213,"　","")," ",""),"ヴ","ウﾞ"),"・",""),"－","‐"))&amp;" "&amp;ASC(SUBSTITUTE(SUBSTITUTE(SUBSTITUTE(SUBSTITUTE(SUBSTITUTE(【多店舗用】記入シート3!P213,"　","")," ",""),"ヴ","ウﾞ"),"・",""),"－","‐"))&amp;IF(【多店舗用】記入シート3!Q213="",""," "&amp;ASC(SUBSTITUTE(SUBSTITUTE(SUBSTITUTE(SUBSTITUTE(SUBSTITUTE(【多店舗用】記入シート3!Q213,"　","")," ",""),"ヴ","ウﾞ"),"・",""),"－","‐"))))</f>
        <v/>
      </c>
      <c r="K213" s="764" t="str">
        <f>IF(【多店舗用】記入シート3!R213="","",【多店舗用】記入シート3!R213)</f>
        <v/>
      </c>
      <c r="L213" s="764" t="str">
        <f>IF(【多店舗用】記入シート3!S213="","",SUBSTITUTE(SUBSTITUTE(SUBSTITUTE(SUBSTITUTE(SUBSTITUTE(ASC(【多店舗用】記入シート3!S213),"～","-"),"－","-"),"―","-"),"　","")," ",""))</f>
        <v/>
      </c>
      <c r="M213" s="764" t="str">
        <f>IF(【多店舗用】記入シート3!T213="","",ASC(【多店舗用】記入シート3!T213))</f>
        <v/>
      </c>
      <c r="N213" s="764" t="str">
        <f>IF(B213="","",RIGHT("00"&amp;【多店舗用】記入シート3!U213,2)&amp;【多店舗用】記入シート3!V213&amp;RIGHT("00"&amp;【多店舗用】記入シート3!W213,2)&amp;【多店舗用】記入シート3!X213&amp;RIGHT("00"&amp;【多店舗用】記入シート3!Y213,2)&amp;【多店舗用】記入シート3!Z213&amp;RIGHT("00"&amp;【多店舗用】記入シート3!AA213,2))</f>
        <v/>
      </c>
      <c r="O213" s="764" t="str">
        <f>IF(B213="","",IF(【多店舗用】記入シート3!AB213="●",【多店舗用】記入シート3!AB$8,"")&amp;IF(【多店舗用】記入シート3!AC213="●",【多店舗用】記入シート3!AC$8,"")&amp;IF(【多店舗用】記入シート3!AD213="●",【多店舗用】記入シート3!AD$8,"")&amp;IF(【多店舗用】記入シート3!AE213="●",【多店舗用】記入シート3!AE$8,"")&amp;IF(【多店舗用】記入シート3!AF213="●",【多店舗用】記入シート3!AF$8,"")&amp;IF(【多店舗用】記入シート3!AG213="●",【多店舗用】記入シート3!AG$8,"")&amp;IF(【多店舗用】記入シート3!AH213="●",【多店舗用】記入シート3!AH$8,"")&amp;IF(【多店舗用】記入シート3!AI213="●",【多店舗用】記入シート3!AI$8,""))</f>
        <v/>
      </c>
      <c r="P213" s="764" t="str">
        <f>IF(【多店舗用】記入シート3!AJ213="","",【多店舗用】記入シート3!AJ213)</f>
        <v/>
      </c>
      <c r="Q213" s="764" t="str">
        <f>IF(【多店舗用】記入シート3!AK213="","",【多店舗用】記入シート3!AK213)</f>
        <v/>
      </c>
      <c r="R213" s="766" t="str">
        <f>IF(【多店舗用】記入シート3!AL213="","",【多店舗用】記入シート3!AL213)</f>
        <v/>
      </c>
      <c r="S213" s="766" t="str">
        <f>IF(【多店舗用】記入シート3!AM213="","",【多店舗用】記入シート3!AM213)</f>
        <v/>
      </c>
      <c r="T213" s="766" t="str">
        <f>IF(【多店舗用】記入シート3!AN213="","",【多店舗用】記入シート3!AN213)</f>
        <v/>
      </c>
      <c r="U213" s="766" t="str">
        <f>IF(【多店舗用】記入シート3!AO213="","",【多店舗用】記入シート3!AO213)</f>
        <v/>
      </c>
      <c r="V213" s="764" t="str">
        <f>IF(【多店舗用】記入シート3!AP213="","",【多店舗用】記入シート3!AP213)</f>
        <v/>
      </c>
      <c r="W213" s="764" t="str">
        <f>IF(【多店舗用】記入シート3!AQ213="","",【多店舗用】記入シート3!AQ213)</f>
        <v/>
      </c>
      <c r="X213" s="764" t="str">
        <f>IF(【多店舗用】記入シート3!AR213="","",【多店舗用】記入シート3!AR213)</f>
        <v/>
      </c>
      <c r="Y213" s="764" t="str">
        <f>IF(【多店舗用】記入シート3!AS213="","",【多店舗用】記入シート3!AS213)</f>
        <v/>
      </c>
      <c r="Z213" s="767" t="str">
        <f>IF(【多店舗用】記入シート3!AT213="","",【多店舗用】記入シート3!AT213)</f>
        <v/>
      </c>
      <c r="AA213" s="767" t="str">
        <f>IF(【多店舗用】記入シート3!AU213="","",【多店舗用】記入シート3!AU213)</f>
        <v/>
      </c>
      <c r="AB213" s="764" t="str">
        <f>IF(B213="","",T(SUBSTITUTE(SUBSTITUTE(【多店舗用】記入シート3!AV213,"　","")," ",""))&amp;"　"&amp;T(SUBSTITUTE(SUBSTITUTE(【多店舗用】記入シート3!AW213,"　","")," ","")))</f>
        <v/>
      </c>
      <c r="AC213" s="764" t="str">
        <f>IF(B213="","",ASC(SUBSTITUTE(SUBSTITUTE(SUBSTITUTE(SUBSTITUTE(【多店舗用】記入シート3!AX213,"　","")," ",""),"ヴ","ウﾞ"),"・",""))&amp;" "&amp;ASC(SUBSTITUTE(SUBSTITUTE(SUBSTITUTE(SUBSTITUTE(【多店舗用】記入シート3!AY213,"　","")," ",""),"ヴ","ウﾞ"),"・","")))</f>
        <v/>
      </c>
      <c r="AD213" s="764" t="str">
        <f>IF(【多店舗用】記入シート3!AZ213="","",【多店舗用】記入シート3!AZ213)</f>
        <v/>
      </c>
      <c r="AE213" s="764" t="str">
        <f>IF(【多店舗用】記入シート3!BA213="","",【多店舗用】記入シート3!BA213)</f>
        <v/>
      </c>
      <c r="AF213" s="764" t="str">
        <f>IF(B213="","",T(SUBSTITUTE(SUBSTITUTE(【多店舗用】記入シート3!BB213,"　","")," ",""))&amp;"　"&amp;T(SUBSTITUTE(SUBSTITUTE(【多店舗用】記入シート3!BC213,"　","")," ","")))</f>
        <v/>
      </c>
      <c r="AG213" s="764" t="str">
        <f>IF(B213="","",ASC(SUBSTITUTE(SUBSTITUTE(SUBSTITUTE(SUBSTITUTE(【多店舗用】記入シート3!BD213,"　","")," ",""),"ヴ","ウﾞ"),"・",""))&amp;" "&amp;ASC(SUBSTITUTE(SUBSTITUTE(SUBSTITUTE(SUBSTITUTE(【多店舗用】記入シート3!BE213,"　","")," ",""),"ヴ","ウﾞ"),"・","")))</f>
        <v/>
      </c>
      <c r="AH213" s="764" t="str">
        <f>IF(【多店舗用】記入シート3!BF213="","",【多店舗用】記入シート3!BF213)</f>
        <v/>
      </c>
      <c r="AI213" s="764" t="str">
        <f>IF(【多店舗用】記入シート3!BG213="","",【多店舗用】記入シート3!BG213)</f>
        <v/>
      </c>
      <c r="AJ213" s="764" t="str">
        <f>IF(【多店舗用】記入シート3!BH213="","",【多店舗用】記入シート3!BH213)</f>
        <v/>
      </c>
      <c r="AK213" s="764" t="str">
        <f>IF(【多店舗用】記入シート3!BI213="","",【多店舗用】記入シート3!BI213)</f>
        <v/>
      </c>
      <c r="AL213" s="764" t="str">
        <f>IF(【多店舗用】記入シート3!BJ213="","",【多店舗用】記入シート3!BJ213)</f>
        <v/>
      </c>
      <c r="AM213" s="768" t="str">
        <f>IF(【多店舗用】記入シート3!BK213="","",【多店舗用】記入シート3!BK213)</f>
        <v/>
      </c>
      <c r="AN213" s="768" t="str">
        <f>IF(【多店舗用】記入シート3!BL213="","",【多店舗用】記入シート3!BL213)</f>
        <v/>
      </c>
      <c r="AO213" s="764" t="str">
        <f>IF(【多店舗用】記入シート3!BM213="","",【多店舗用】記入シート3!BM213)</f>
        <v/>
      </c>
      <c r="AP213" s="768" t="str">
        <f>IF(【多店舗用】記入シート3!BN213="","",【多店舗用】記入シート3!BN213)</f>
        <v/>
      </c>
      <c r="AQ213" s="764" t="str">
        <f>IF(【多店舗用】記入シート3!BO213="","",【多店舗用】記入シート3!BO213)</f>
        <v/>
      </c>
      <c r="AR213" s="764" t="str">
        <f>IF(【多店舗用】記入シート3!BP213="","",【多店舗用】記入シート3!BP213)</f>
        <v/>
      </c>
    </row>
    <row r="214" spans="1:44" ht="15" customHeight="1">
      <c r="A214" s="764">
        <v>206</v>
      </c>
      <c r="B214" s="764" t="str">
        <f>IF(【多店舗用】記入シート3!B214="","",DBCS(【多店舗用】記入シート3!B214))</f>
        <v/>
      </c>
      <c r="C214" s="764" t="str">
        <f>IF(【多店舗用】記入シート3!C214="","",DBCS(【多店舗用】記入シート3!C214))</f>
        <v/>
      </c>
      <c r="D214" s="764" t="str">
        <f>IF(【多店舗用】記入シート3!D214="","",ASC(【多店舗用】記入シート3!D214))</f>
        <v/>
      </c>
      <c r="E214" s="765" t="str">
        <f>IF(【多店舗用】記入シート3!E214="","",【多店舗用】記入シート3!E214)</f>
        <v/>
      </c>
      <c r="F214" s="764" t="str">
        <f>IF(【多店舗用】記入シート3!F214="","",【多店舗用】記入シート3!F214)</f>
        <v/>
      </c>
      <c r="G214" s="765" t="str">
        <f>IF(【多店舗用】記入シート3!G214="","",【多店舗用】記入シート3!G214)</f>
        <v/>
      </c>
      <c r="H214" s="764" t="str">
        <f>IF(【多店舗用】記入シート3!H214="","",SUBSTITUTE(SUBSTITUTE(SUBSTITUTE(SUBSTITUTE(SUBSTITUTE(ASC(【多店舗用】記入シート3!H214),"～","-"),"－","-"),"―","-"),"　","")," ",""))</f>
        <v/>
      </c>
      <c r="I214" s="764" t="str">
        <f>IF(B214="","",MID(T(【多店舗用】記入シート3!I214),4,LEN(T(【多店舗用】記入シート3!I214))-3)&amp;"　"&amp;SUBSTITUTE(SUBSTITUTE(SUBSTITUTE(SUBSTITUTE(T(【多店舗用】記入シート3!J214),"　","")," ",""),"―","ー"),"－","‐")&amp;"　"&amp;SUBSTITUTE(SUBSTITUTE(SUBSTITUTE(SUBSTITUTE(T(【多店舗用】記入シート3!K214),"　","")," ",""),"―","ー"),"－","‐")&amp;"　"&amp;SUBSTITUTE(SUBSTITUTE(SUBSTITUTE(SUBSTITUTE(T(【多店舗用】記入シート3!L214),"　","")," ",""),"―","ー"),"－","‐")&amp;IF(【多店舗用】記入シート3!M214="","","　"&amp;SUBSTITUTE(SUBSTITUTE(SUBSTITUTE(SUBSTITUTE(T(【多店舗用】記入シート3!M214),"　","")," ",""),"―","ー"),"－","‐")))</f>
        <v/>
      </c>
      <c r="J214" s="764" t="str">
        <f>IF(B214="","",ASC(【多店舗用】記入シート3!N214)&amp;" "&amp;ASC(SUBSTITUTE(SUBSTITUTE(SUBSTITUTE(SUBSTITUTE(SUBSTITUTE(【多店舗用】記入シート3!O214,"　","")," ",""),"ヴ","ウﾞ"),"・",""),"－","‐"))&amp;" "&amp;ASC(SUBSTITUTE(SUBSTITUTE(SUBSTITUTE(SUBSTITUTE(SUBSTITUTE(【多店舗用】記入シート3!P214,"　","")," ",""),"ヴ","ウﾞ"),"・",""),"－","‐"))&amp;IF(【多店舗用】記入シート3!Q214="",""," "&amp;ASC(SUBSTITUTE(SUBSTITUTE(SUBSTITUTE(SUBSTITUTE(SUBSTITUTE(【多店舗用】記入シート3!Q214,"　","")," ",""),"ヴ","ウﾞ"),"・",""),"－","‐"))))</f>
        <v/>
      </c>
      <c r="K214" s="764" t="str">
        <f>IF(【多店舗用】記入シート3!R214="","",【多店舗用】記入シート3!R214)</f>
        <v/>
      </c>
      <c r="L214" s="764" t="str">
        <f>IF(【多店舗用】記入シート3!S214="","",SUBSTITUTE(SUBSTITUTE(SUBSTITUTE(SUBSTITUTE(SUBSTITUTE(ASC(【多店舗用】記入シート3!S214),"～","-"),"－","-"),"―","-"),"　","")," ",""))</f>
        <v/>
      </c>
      <c r="M214" s="764" t="str">
        <f>IF(【多店舗用】記入シート3!T214="","",ASC(【多店舗用】記入シート3!T214))</f>
        <v/>
      </c>
      <c r="N214" s="764" t="str">
        <f>IF(B214="","",RIGHT("00"&amp;【多店舗用】記入シート3!U214,2)&amp;【多店舗用】記入シート3!V214&amp;RIGHT("00"&amp;【多店舗用】記入シート3!W214,2)&amp;【多店舗用】記入シート3!X214&amp;RIGHT("00"&amp;【多店舗用】記入シート3!Y214,2)&amp;【多店舗用】記入シート3!Z214&amp;RIGHT("00"&amp;【多店舗用】記入シート3!AA214,2))</f>
        <v/>
      </c>
      <c r="O214" s="764" t="str">
        <f>IF(B214="","",IF(【多店舗用】記入シート3!AB214="●",【多店舗用】記入シート3!AB$8,"")&amp;IF(【多店舗用】記入シート3!AC214="●",【多店舗用】記入シート3!AC$8,"")&amp;IF(【多店舗用】記入シート3!AD214="●",【多店舗用】記入シート3!AD$8,"")&amp;IF(【多店舗用】記入シート3!AE214="●",【多店舗用】記入シート3!AE$8,"")&amp;IF(【多店舗用】記入シート3!AF214="●",【多店舗用】記入シート3!AF$8,"")&amp;IF(【多店舗用】記入シート3!AG214="●",【多店舗用】記入シート3!AG$8,"")&amp;IF(【多店舗用】記入シート3!AH214="●",【多店舗用】記入シート3!AH$8,"")&amp;IF(【多店舗用】記入シート3!AI214="●",【多店舗用】記入シート3!AI$8,""))</f>
        <v/>
      </c>
      <c r="P214" s="764" t="str">
        <f>IF(【多店舗用】記入シート3!AJ214="","",【多店舗用】記入シート3!AJ214)</f>
        <v/>
      </c>
      <c r="Q214" s="764" t="str">
        <f>IF(【多店舗用】記入シート3!AK214="","",【多店舗用】記入シート3!AK214)</f>
        <v/>
      </c>
      <c r="R214" s="766" t="str">
        <f>IF(【多店舗用】記入シート3!AL214="","",【多店舗用】記入シート3!AL214)</f>
        <v/>
      </c>
      <c r="S214" s="766" t="str">
        <f>IF(【多店舗用】記入シート3!AM214="","",【多店舗用】記入シート3!AM214)</f>
        <v/>
      </c>
      <c r="T214" s="766" t="str">
        <f>IF(【多店舗用】記入シート3!AN214="","",【多店舗用】記入シート3!AN214)</f>
        <v/>
      </c>
      <c r="U214" s="766" t="str">
        <f>IF(【多店舗用】記入シート3!AO214="","",【多店舗用】記入シート3!AO214)</f>
        <v/>
      </c>
      <c r="V214" s="764" t="str">
        <f>IF(【多店舗用】記入シート3!AP214="","",【多店舗用】記入シート3!AP214)</f>
        <v/>
      </c>
      <c r="W214" s="764" t="str">
        <f>IF(【多店舗用】記入シート3!AQ214="","",【多店舗用】記入シート3!AQ214)</f>
        <v/>
      </c>
      <c r="X214" s="764" t="str">
        <f>IF(【多店舗用】記入シート3!AR214="","",【多店舗用】記入シート3!AR214)</f>
        <v/>
      </c>
      <c r="Y214" s="764" t="str">
        <f>IF(【多店舗用】記入シート3!AS214="","",【多店舗用】記入シート3!AS214)</f>
        <v/>
      </c>
      <c r="Z214" s="767" t="str">
        <f>IF(【多店舗用】記入シート3!AT214="","",【多店舗用】記入シート3!AT214)</f>
        <v/>
      </c>
      <c r="AA214" s="767" t="str">
        <f>IF(【多店舗用】記入シート3!AU214="","",【多店舗用】記入シート3!AU214)</f>
        <v/>
      </c>
      <c r="AB214" s="764" t="str">
        <f>IF(B214="","",T(SUBSTITUTE(SUBSTITUTE(【多店舗用】記入シート3!AV214,"　","")," ",""))&amp;"　"&amp;T(SUBSTITUTE(SUBSTITUTE(【多店舗用】記入シート3!AW214,"　","")," ","")))</f>
        <v/>
      </c>
      <c r="AC214" s="764" t="str">
        <f>IF(B214="","",ASC(SUBSTITUTE(SUBSTITUTE(SUBSTITUTE(SUBSTITUTE(【多店舗用】記入シート3!AX214,"　","")," ",""),"ヴ","ウﾞ"),"・",""))&amp;" "&amp;ASC(SUBSTITUTE(SUBSTITUTE(SUBSTITUTE(SUBSTITUTE(【多店舗用】記入シート3!AY214,"　","")," ",""),"ヴ","ウﾞ"),"・","")))</f>
        <v/>
      </c>
      <c r="AD214" s="764" t="str">
        <f>IF(【多店舗用】記入シート3!AZ214="","",【多店舗用】記入シート3!AZ214)</f>
        <v/>
      </c>
      <c r="AE214" s="764" t="str">
        <f>IF(【多店舗用】記入シート3!BA214="","",【多店舗用】記入シート3!BA214)</f>
        <v/>
      </c>
      <c r="AF214" s="764" t="str">
        <f>IF(B214="","",T(SUBSTITUTE(SUBSTITUTE(【多店舗用】記入シート3!BB214,"　","")," ",""))&amp;"　"&amp;T(SUBSTITUTE(SUBSTITUTE(【多店舗用】記入シート3!BC214,"　","")," ","")))</f>
        <v/>
      </c>
      <c r="AG214" s="764" t="str">
        <f>IF(B214="","",ASC(SUBSTITUTE(SUBSTITUTE(SUBSTITUTE(SUBSTITUTE(【多店舗用】記入シート3!BD214,"　","")," ",""),"ヴ","ウﾞ"),"・",""))&amp;" "&amp;ASC(SUBSTITUTE(SUBSTITUTE(SUBSTITUTE(SUBSTITUTE(【多店舗用】記入シート3!BE214,"　","")," ",""),"ヴ","ウﾞ"),"・","")))</f>
        <v/>
      </c>
      <c r="AH214" s="764" t="str">
        <f>IF(【多店舗用】記入シート3!BF214="","",【多店舗用】記入シート3!BF214)</f>
        <v/>
      </c>
      <c r="AI214" s="764" t="str">
        <f>IF(【多店舗用】記入シート3!BG214="","",【多店舗用】記入シート3!BG214)</f>
        <v/>
      </c>
      <c r="AJ214" s="764" t="str">
        <f>IF(【多店舗用】記入シート3!BH214="","",【多店舗用】記入シート3!BH214)</f>
        <v/>
      </c>
      <c r="AK214" s="764" t="str">
        <f>IF(【多店舗用】記入シート3!BI214="","",【多店舗用】記入シート3!BI214)</f>
        <v/>
      </c>
      <c r="AL214" s="764" t="str">
        <f>IF(【多店舗用】記入シート3!BJ214="","",【多店舗用】記入シート3!BJ214)</f>
        <v/>
      </c>
      <c r="AM214" s="768" t="str">
        <f>IF(【多店舗用】記入シート3!BK214="","",【多店舗用】記入シート3!BK214)</f>
        <v/>
      </c>
      <c r="AN214" s="768" t="str">
        <f>IF(【多店舗用】記入シート3!BL214="","",【多店舗用】記入シート3!BL214)</f>
        <v/>
      </c>
      <c r="AO214" s="764" t="str">
        <f>IF(【多店舗用】記入シート3!BM214="","",【多店舗用】記入シート3!BM214)</f>
        <v/>
      </c>
      <c r="AP214" s="768" t="str">
        <f>IF(【多店舗用】記入シート3!BN214="","",【多店舗用】記入シート3!BN214)</f>
        <v/>
      </c>
      <c r="AQ214" s="764" t="str">
        <f>IF(【多店舗用】記入シート3!BO214="","",【多店舗用】記入シート3!BO214)</f>
        <v/>
      </c>
      <c r="AR214" s="764" t="str">
        <f>IF(【多店舗用】記入シート3!BP214="","",【多店舗用】記入シート3!BP214)</f>
        <v/>
      </c>
    </row>
    <row r="215" spans="1:44" ht="15" customHeight="1">
      <c r="A215" s="764">
        <v>207</v>
      </c>
      <c r="B215" s="764" t="str">
        <f>IF(【多店舗用】記入シート3!B215="","",DBCS(【多店舗用】記入シート3!B215))</f>
        <v/>
      </c>
      <c r="C215" s="764" t="str">
        <f>IF(【多店舗用】記入シート3!C215="","",DBCS(【多店舗用】記入シート3!C215))</f>
        <v/>
      </c>
      <c r="D215" s="764" t="str">
        <f>IF(【多店舗用】記入シート3!D215="","",ASC(【多店舗用】記入シート3!D215))</f>
        <v/>
      </c>
      <c r="E215" s="765" t="str">
        <f>IF(【多店舗用】記入シート3!E215="","",【多店舗用】記入シート3!E215)</f>
        <v/>
      </c>
      <c r="F215" s="764" t="str">
        <f>IF(【多店舗用】記入シート3!F215="","",【多店舗用】記入シート3!F215)</f>
        <v/>
      </c>
      <c r="G215" s="765" t="str">
        <f>IF(【多店舗用】記入シート3!G215="","",【多店舗用】記入シート3!G215)</f>
        <v/>
      </c>
      <c r="H215" s="764" t="str">
        <f>IF(【多店舗用】記入シート3!H215="","",SUBSTITUTE(SUBSTITUTE(SUBSTITUTE(SUBSTITUTE(SUBSTITUTE(ASC(【多店舗用】記入シート3!H215),"～","-"),"－","-"),"―","-"),"　","")," ",""))</f>
        <v/>
      </c>
      <c r="I215" s="764" t="str">
        <f>IF(B215="","",MID(T(【多店舗用】記入シート3!I215),4,LEN(T(【多店舗用】記入シート3!I215))-3)&amp;"　"&amp;SUBSTITUTE(SUBSTITUTE(SUBSTITUTE(SUBSTITUTE(T(【多店舗用】記入シート3!J215),"　","")," ",""),"―","ー"),"－","‐")&amp;"　"&amp;SUBSTITUTE(SUBSTITUTE(SUBSTITUTE(SUBSTITUTE(T(【多店舗用】記入シート3!K215),"　","")," ",""),"―","ー"),"－","‐")&amp;"　"&amp;SUBSTITUTE(SUBSTITUTE(SUBSTITUTE(SUBSTITUTE(T(【多店舗用】記入シート3!L215),"　","")," ",""),"―","ー"),"－","‐")&amp;IF(【多店舗用】記入シート3!M215="","","　"&amp;SUBSTITUTE(SUBSTITUTE(SUBSTITUTE(SUBSTITUTE(T(【多店舗用】記入シート3!M215),"　","")," ",""),"―","ー"),"－","‐")))</f>
        <v/>
      </c>
      <c r="J215" s="764" t="str">
        <f>IF(B215="","",ASC(【多店舗用】記入シート3!N215)&amp;" "&amp;ASC(SUBSTITUTE(SUBSTITUTE(SUBSTITUTE(SUBSTITUTE(SUBSTITUTE(【多店舗用】記入シート3!O215,"　","")," ",""),"ヴ","ウﾞ"),"・",""),"－","‐"))&amp;" "&amp;ASC(SUBSTITUTE(SUBSTITUTE(SUBSTITUTE(SUBSTITUTE(SUBSTITUTE(【多店舗用】記入シート3!P215,"　","")," ",""),"ヴ","ウﾞ"),"・",""),"－","‐"))&amp;IF(【多店舗用】記入シート3!Q215="",""," "&amp;ASC(SUBSTITUTE(SUBSTITUTE(SUBSTITUTE(SUBSTITUTE(SUBSTITUTE(【多店舗用】記入シート3!Q215,"　","")," ",""),"ヴ","ウﾞ"),"・",""),"－","‐"))))</f>
        <v/>
      </c>
      <c r="K215" s="764" t="str">
        <f>IF(【多店舗用】記入シート3!R215="","",【多店舗用】記入シート3!R215)</f>
        <v/>
      </c>
      <c r="L215" s="764" t="str">
        <f>IF(【多店舗用】記入シート3!S215="","",SUBSTITUTE(SUBSTITUTE(SUBSTITUTE(SUBSTITUTE(SUBSTITUTE(ASC(【多店舗用】記入シート3!S215),"～","-"),"－","-"),"―","-"),"　","")," ",""))</f>
        <v/>
      </c>
      <c r="M215" s="764" t="str">
        <f>IF(【多店舗用】記入シート3!T215="","",ASC(【多店舗用】記入シート3!T215))</f>
        <v/>
      </c>
      <c r="N215" s="764" t="str">
        <f>IF(B215="","",RIGHT("00"&amp;【多店舗用】記入シート3!U215,2)&amp;【多店舗用】記入シート3!V215&amp;RIGHT("00"&amp;【多店舗用】記入シート3!W215,2)&amp;【多店舗用】記入シート3!X215&amp;RIGHT("00"&amp;【多店舗用】記入シート3!Y215,2)&amp;【多店舗用】記入シート3!Z215&amp;RIGHT("00"&amp;【多店舗用】記入シート3!AA215,2))</f>
        <v/>
      </c>
      <c r="O215" s="764" t="str">
        <f>IF(B215="","",IF(【多店舗用】記入シート3!AB215="●",【多店舗用】記入シート3!AB$8,"")&amp;IF(【多店舗用】記入シート3!AC215="●",【多店舗用】記入シート3!AC$8,"")&amp;IF(【多店舗用】記入シート3!AD215="●",【多店舗用】記入シート3!AD$8,"")&amp;IF(【多店舗用】記入シート3!AE215="●",【多店舗用】記入シート3!AE$8,"")&amp;IF(【多店舗用】記入シート3!AF215="●",【多店舗用】記入シート3!AF$8,"")&amp;IF(【多店舗用】記入シート3!AG215="●",【多店舗用】記入シート3!AG$8,"")&amp;IF(【多店舗用】記入シート3!AH215="●",【多店舗用】記入シート3!AH$8,"")&amp;IF(【多店舗用】記入シート3!AI215="●",【多店舗用】記入シート3!AI$8,""))</f>
        <v/>
      </c>
      <c r="P215" s="764" t="str">
        <f>IF(【多店舗用】記入シート3!AJ215="","",【多店舗用】記入シート3!AJ215)</f>
        <v/>
      </c>
      <c r="Q215" s="764" t="str">
        <f>IF(【多店舗用】記入シート3!AK215="","",【多店舗用】記入シート3!AK215)</f>
        <v/>
      </c>
      <c r="R215" s="766" t="str">
        <f>IF(【多店舗用】記入シート3!AL215="","",【多店舗用】記入シート3!AL215)</f>
        <v/>
      </c>
      <c r="S215" s="766" t="str">
        <f>IF(【多店舗用】記入シート3!AM215="","",【多店舗用】記入シート3!AM215)</f>
        <v/>
      </c>
      <c r="T215" s="766" t="str">
        <f>IF(【多店舗用】記入シート3!AN215="","",【多店舗用】記入シート3!AN215)</f>
        <v/>
      </c>
      <c r="U215" s="766" t="str">
        <f>IF(【多店舗用】記入シート3!AO215="","",【多店舗用】記入シート3!AO215)</f>
        <v/>
      </c>
      <c r="V215" s="764" t="str">
        <f>IF(【多店舗用】記入シート3!AP215="","",【多店舗用】記入シート3!AP215)</f>
        <v/>
      </c>
      <c r="W215" s="764" t="str">
        <f>IF(【多店舗用】記入シート3!AQ215="","",【多店舗用】記入シート3!AQ215)</f>
        <v/>
      </c>
      <c r="X215" s="764" t="str">
        <f>IF(【多店舗用】記入シート3!AR215="","",【多店舗用】記入シート3!AR215)</f>
        <v/>
      </c>
      <c r="Y215" s="764" t="str">
        <f>IF(【多店舗用】記入シート3!AS215="","",【多店舗用】記入シート3!AS215)</f>
        <v/>
      </c>
      <c r="Z215" s="767" t="str">
        <f>IF(【多店舗用】記入シート3!AT215="","",【多店舗用】記入シート3!AT215)</f>
        <v/>
      </c>
      <c r="AA215" s="767" t="str">
        <f>IF(【多店舗用】記入シート3!AU215="","",【多店舗用】記入シート3!AU215)</f>
        <v/>
      </c>
      <c r="AB215" s="764" t="str">
        <f>IF(B215="","",T(SUBSTITUTE(SUBSTITUTE(【多店舗用】記入シート3!AV215,"　","")," ",""))&amp;"　"&amp;T(SUBSTITUTE(SUBSTITUTE(【多店舗用】記入シート3!AW215,"　","")," ","")))</f>
        <v/>
      </c>
      <c r="AC215" s="764" t="str">
        <f>IF(B215="","",ASC(SUBSTITUTE(SUBSTITUTE(SUBSTITUTE(SUBSTITUTE(【多店舗用】記入シート3!AX215,"　","")," ",""),"ヴ","ウﾞ"),"・",""))&amp;" "&amp;ASC(SUBSTITUTE(SUBSTITUTE(SUBSTITUTE(SUBSTITUTE(【多店舗用】記入シート3!AY215,"　","")," ",""),"ヴ","ウﾞ"),"・","")))</f>
        <v/>
      </c>
      <c r="AD215" s="764" t="str">
        <f>IF(【多店舗用】記入シート3!AZ215="","",【多店舗用】記入シート3!AZ215)</f>
        <v/>
      </c>
      <c r="AE215" s="764" t="str">
        <f>IF(【多店舗用】記入シート3!BA215="","",【多店舗用】記入シート3!BA215)</f>
        <v/>
      </c>
      <c r="AF215" s="764" t="str">
        <f>IF(B215="","",T(SUBSTITUTE(SUBSTITUTE(【多店舗用】記入シート3!BB215,"　","")," ",""))&amp;"　"&amp;T(SUBSTITUTE(SUBSTITUTE(【多店舗用】記入シート3!BC215,"　","")," ","")))</f>
        <v/>
      </c>
      <c r="AG215" s="764" t="str">
        <f>IF(B215="","",ASC(SUBSTITUTE(SUBSTITUTE(SUBSTITUTE(SUBSTITUTE(【多店舗用】記入シート3!BD215,"　","")," ",""),"ヴ","ウﾞ"),"・",""))&amp;" "&amp;ASC(SUBSTITUTE(SUBSTITUTE(SUBSTITUTE(SUBSTITUTE(【多店舗用】記入シート3!BE215,"　","")," ",""),"ヴ","ウﾞ"),"・","")))</f>
        <v/>
      </c>
      <c r="AH215" s="764" t="str">
        <f>IF(【多店舗用】記入シート3!BF215="","",【多店舗用】記入シート3!BF215)</f>
        <v/>
      </c>
      <c r="AI215" s="764" t="str">
        <f>IF(【多店舗用】記入シート3!BG215="","",【多店舗用】記入シート3!BG215)</f>
        <v/>
      </c>
      <c r="AJ215" s="764" t="str">
        <f>IF(【多店舗用】記入シート3!BH215="","",【多店舗用】記入シート3!BH215)</f>
        <v/>
      </c>
      <c r="AK215" s="764" t="str">
        <f>IF(【多店舗用】記入シート3!BI215="","",【多店舗用】記入シート3!BI215)</f>
        <v/>
      </c>
      <c r="AL215" s="764" t="str">
        <f>IF(【多店舗用】記入シート3!BJ215="","",【多店舗用】記入シート3!BJ215)</f>
        <v/>
      </c>
      <c r="AM215" s="768" t="str">
        <f>IF(【多店舗用】記入シート3!BK215="","",【多店舗用】記入シート3!BK215)</f>
        <v/>
      </c>
      <c r="AN215" s="768" t="str">
        <f>IF(【多店舗用】記入シート3!BL215="","",【多店舗用】記入シート3!BL215)</f>
        <v/>
      </c>
      <c r="AO215" s="764" t="str">
        <f>IF(【多店舗用】記入シート3!BM215="","",【多店舗用】記入シート3!BM215)</f>
        <v/>
      </c>
      <c r="AP215" s="768" t="str">
        <f>IF(【多店舗用】記入シート3!BN215="","",【多店舗用】記入シート3!BN215)</f>
        <v/>
      </c>
      <c r="AQ215" s="764" t="str">
        <f>IF(【多店舗用】記入シート3!BO215="","",【多店舗用】記入シート3!BO215)</f>
        <v/>
      </c>
      <c r="AR215" s="764" t="str">
        <f>IF(【多店舗用】記入シート3!BP215="","",【多店舗用】記入シート3!BP215)</f>
        <v/>
      </c>
    </row>
    <row r="216" spans="1:44" ht="15" customHeight="1">
      <c r="A216" s="764">
        <v>208</v>
      </c>
      <c r="B216" s="764" t="str">
        <f>IF(【多店舗用】記入シート3!B216="","",DBCS(【多店舗用】記入シート3!B216))</f>
        <v/>
      </c>
      <c r="C216" s="764" t="str">
        <f>IF(【多店舗用】記入シート3!C216="","",DBCS(【多店舗用】記入シート3!C216))</f>
        <v/>
      </c>
      <c r="D216" s="764" t="str">
        <f>IF(【多店舗用】記入シート3!D216="","",ASC(【多店舗用】記入シート3!D216))</f>
        <v/>
      </c>
      <c r="E216" s="765" t="str">
        <f>IF(【多店舗用】記入シート3!E216="","",【多店舗用】記入シート3!E216)</f>
        <v/>
      </c>
      <c r="F216" s="764" t="str">
        <f>IF(【多店舗用】記入シート3!F216="","",【多店舗用】記入シート3!F216)</f>
        <v/>
      </c>
      <c r="G216" s="765" t="str">
        <f>IF(【多店舗用】記入シート3!G216="","",【多店舗用】記入シート3!G216)</f>
        <v/>
      </c>
      <c r="H216" s="764" t="str">
        <f>IF(【多店舗用】記入シート3!H216="","",SUBSTITUTE(SUBSTITUTE(SUBSTITUTE(SUBSTITUTE(SUBSTITUTE(ASC(【多店舗用】記入シート3!H216),"～","-"),"－","-"),"―","-"),"　","")," ",""))</f>
        <v/>
      </c>
      <c r="I216" s="764" t="str">
        <f>IF(B216="","",MID(T(【多店舗用】記入シート3!I216),4,LEN(T(【多店舗用】記入シート3!I216))-3)&amp;"　"&amp;SUBSTITUTE(SUBSTITUTE(SUBSTITUTE(SUBSTITUTE(T(【多店舗用】記入シート3!J216),"　","")," ",""),"―","ー"),"－","‐")&amp;"　"&amp;SUBSTITUTE(SUBSTITUTE(SUBSTITUTE(SUBSTITUTE(T(【多店舗用】記入シート3!K216),"　","")," ",""),"―","ー"),"－","‐")&amp;"　"&amp;SUBSTITUTE(SUBSTITUTE(SUBSTITUTE(SUBSTITUTE(T(【多店舗用】記入シート3!L216),"　","")," ",""),"―","ー"),"－","‐")&amp;IF(【多店舗用】記入シート3!M216="","","　"&amp;SUBSTITUTE(SUBSTITUTE(SUBSTITUTE(SUBSTITUTE(T(【多店舗用】記入シート3!M216),"　","")," ",""),"―","ー"),"－","‐")))</f>
        <v/>
      </c>
      <c r="J216" s="764" t="str">
        <f>IF(B216="","",ASC(【多店舗用】記入シート3!N216)&amp;" "&amp;ASC(SUBSTITUTE(SUBSTITUTE(SUBSTITUTE(SUBSTITUTE(SUBSTITUTE(【多店舗用】記入シート3!O216,"　","")," ",""),"ヴ","ウﾞ"),"・",""),"－","‐"))&amp;" "&amp;ASC(SUBSTITUTE(SUBSTITUTE(SUBSTITUTE(SUBSTITUTE(SUBSTITUTE(【多店舗用】記入シート3!P216,"　","")," ",""),"ヴ","ウﾞ"),"・",""),"－","‐"))&amp;IF(【多店舗用】記入シート3!Q216="",""," "&amp;ASC(SUBSTITUTE(SUBSTITUTE(SUBSTITUTE(SUBSTITUTE(SUBSTITUTE(【多店舗用】記入シート3!Q216,"　","")," ",""),"ヴ","ウﾞ"),"・",""),"－","‐"))))</f>
        <v/>
      </c>
      <c r="K216" s="764" t="str">
        <f>IF(【多店舗用】記入シート3!R216="","",【多店舗用】記入シート3!R216)</f>
        <v/>
      </c>
      <c r="L216" s="764" t="str">
        <f>IF(【多店舗用】記入シート3!S216="","",SUBSTITUTE(SUBSTITUTE(SUBSTITUTE(SUBSTITUTE(SUBSTITUTE(ASC(【多店舗用】記入シート3!S216),"～","-"),"－","-"),"―","-"),"　","")," ",""))</f>
        <v/>
      </c>
      <c r="M216" s="764" t="str">
        <f>IF(【多店舗用】記入シート3!T216="","",ASC(【多店舗用】記入シート3!T216))</f>
        <v/>
      </c>
      <c r="N216" s="764" t="str">
        <f>IF(B216="","",RIGHT("00"&amp;【多店舗用】記入シート3!U216,2)&amp;【多店舗用】記入シート3!V216&amp;RIGHT("00"&amp;【多店舗用】記入シート3!W216,2)&amp;【多店舗用】記入シート3!X216&amp;RIGHT("00"&amp;【多店舗用】記入シート3!Y216,2)&amp;【多店舗用】記入シート3!Z216&amp;RIGHT("00"&amp;【多店舗用】記入シート3!AA216,2))</f>
        <v/>
      </c>
      <c r="O216" s="764" t="str">
        <f>IF(B216="","",IF(【多店舗用】記入シート3!AB216="●",【多店舗用】記入シート3!AB$8,"")&amp;IF(【多店舗用】記入シート3!AC216="●",【多店舗用】記入シート3!AC$8,"")&amp;IF(【多店舗用】記入シート3!AD216="●",【多店舗用】記入シート3!AD$8,"")&amp;IF(【多店舗用】記入シート3!AE216="●",【多店舗用】記入シート3!AE$8,"")&amp;IF(【多店舗用】記入シート3!AF216="●",【多店舗用】記入シート3!AF$8,"")&amp;IF(【多店舗用】記入シート3!AG216="●",【多店舗用】記入シート3!AG$8,"")&amp;IF(【多店舗用】記入シート3!AH216="●",【多店舗用】記入シート3!AH$8,"")&amp;IF(【多店舗用】記入シート3!AI216="●",【多店舗用】記入シート3!AI$8,""))</f>
        <v/>
      </c>
      <c r="P216" s="764" t="str">
        <f>IF(【多店舗用】記入シート3!AJ216="","",【多店舗用】記入シート3!AJ216)</f>
        <v/>
      </c>
      <c r="Q216" s="764" t="str">
        <f>IF(【多店舗用】記入シート3!AK216="","",【多店舗用】記入シート3!AK216)</f>
        <v/>
      </c>
      <c r="R216" s="766" t="str">
        <f>IF(【多店舗用】記入シート3!AL216="","",【多店舗用】記入シート3!AL216)</f>
        <v/>
      </c>
      <c r="S216" s="766" t="str">
        <f>IF(【多店舗用】記入シート3!AM216="","",【多店舗用】記入シート3!AM216)</f>
        <v/>
      </c>
      <c r="T216" s="766" t="str">
        <f>IF(【多店舗用】記入シート3!AN216="","",【多店舗用】記入シート3!AN216)</f>
        <v/>
      </c>
      <c r="U216" s="766" t="str">
        <f>IF(【多店舗用】記入シート3!AO216="","",【多店舗用】記入シート3!AO216)</f>
        <v/>
      </c>
      <c r="V216" s="764" t="str">
        <f>IF(【多店舗用】記入シート3!AP216="","",【多店舗用】記入シート3!AP216)</f>
        <v/>
      </c>
      <c r="W216" s="764" t="str">
        <f>IF(【多店舗用】記入シート3!AQ216="","",【多店舗用】記入シート3!AQ216)</f>
        <v/>
      </c>
      <c r="X216" s="764" t="str">
        <f>IF(【多店舗用】記入シート3!AR216="","",【多店舗用】記入シート3!AR216)</f>
        <v/>
      </c>
      <c r="Y216" s="764" t="str">
        <f>IF(【多店舗用】記入シート3!AS216="","",【多店舗用】記入シート3!AS216)</f>
        <v/>
      </c>
      <c r="Z216" s="767" t="str">
        <f>IF(【多店舗用】記入シート3!AT216="","",【多店舗用】記入シート3!AT216)</f>
        <v/>
      </c>
      <c r="AA216" s="767" t="str">
        <f>IF(【多店舗用】記入シート3!AU216="","",【多店舗用】記入シート3!AU216)</f>
        <v/>
      </c>
      <c r="AB216" s="764" t="str">
        <f>IF(B216="","",T(SUBSTITUTE(SUBSTITUTE(【多店舗用】記入シート3!AV216,"　","")," ",""))&amp;"　"&amp;T(SUBSTITUTE(SUBSTITUTE(【多店舗用】記入シート3!AW216,"　","")," ","")))</f>
        <v/>
      </c>
      <c r="AC216" s="764" t="str">
        <f>IF(B216="","",ASC(SUBSTITUTE(SUBSTITUTE(SUBSTITUTE(SUBSTITUTE(【多店舗用】記入シート3!AX216,"　","")," ",""),"ヴ","ウﾞ"),"・",""))&amp;" "&amp;ASC(SUBSTITUTE(SUBSTITUTE(SUBSTITUTE(SUBSTITUTE(【多店舗用】記入シート3!AY216,"　","")," ",""),"ヴ","ウﾞ"),"・","")))</f>
        <v/>
      </c>
      <c r="AD216" s="764" t="str">
        <f>IF(【多店舗用】記入シート3!AZ216="","",【多店舗用】記入シート3!AZ216)</f>
        <v/>
      </c>
      <c r="AE216" s="764" t="str">
        <f>IF(【多店舗用】記入シート3!BA216="","",【多店舗用】記入シート3!BA216)</f>
        <v/>
      </c>
      <c r="AF216" s="764" t="str">
        <f>IF(B216="","",T(SUBSTITUTE(SUBSTITUTE(【多店舗用】記入シート3!BB216,"　","")," ",""))&amp;"　"&amp;T(SUBSTITUTE(SUBSTITUTE(【多店舗用】記入シート3!BC216,"　","")," ","")))</f>
        <v/>
      </c>
      <c r="AG216" s="764" t="str">
        <f>IF(B216="","",ASC(SUBSTITUTE(SUBSTITUTE(SUBSTITUTE(SUBSTITUTE(【多店舗用】記入シート3!BD216,"　","")," ",""),"ヴ","ウﾞ"),"・",""))&amp;" "&amp;ASC(SUBSTITUTE(SUBSTITUTE(SUBSTITUTE(SUBSTITUTE(【多店舗用】記入シート3!BE216,"　","")," ",""),"ヴ","ウﾞ"),"・","")))</f>
        <v/>
      </c>
      <c r="AH216" s="764" t="str">
        <f>IF(【多店舗用】記入シート3!BF216="","",【多店舗用】記入シート3!BF216)</f>
        <v/>
      </c>
      <c r="AI216" s="764" t="str">
        <f>IF(【多店舗用】記入シート3!BG216="","",【多店舗用】記入シート3!BG216)</f>
        <v/>
      </c>
      <c r="AJ216" s="764" t="str">
        <f>IF(【多店舗用】記入シート3!BH216="","",【多店舗用】記入シート3!BH216)</f>
        <v/>
      </c>
      <c r="AK216" s="764" t="str">
        <f>IF(【多店舗用】記入シート3!BI216="","",【多店舗用】記入シート3!BI216)</f>
        <v/>
      </c>
      <c r="AL216" s="764" t="str">
        <f>IF(【多店舗用】記入シート3!BJ216="","",【多店舗用】記入シート3!BJ216)</f>
        <v/>
      </c>
      <c r="AM216" s="768" t="str">
        <f>IF(【多店舗用】記入シート3!BK216="","",【多店舗用】記入シート3!BK216)</f>
        <v/>
      </c>
      <c r="AN216" s="768" t="str">
        <f>IF(【多店舗用】記入シート3!BL216="","",【多店舗用】記入シート3!BL216)</f>
        <v/>
      </c>
      <c r="AO216" s="764" t="str">
        <f>IF(【多店舗用】記入シート3!BM216="","",【多店舗用】記入シート3!BM216)</f>
        <v/>
      </c>
      <c r="AP216" s="768" t="str">
        <f>IF(【多店舗用】記入シート3!BN216="","",【多店舗用】記入シート3!BN216)</f>
        <v/>
      </c>
      <c r="AQ216" s="764" t="str">
        <f>IF(【多店舗用】記入シート3!BO216="","",【多店舗用】記入シート3!BO216)</f>
        <v/>
      </c>
      <c r="AR216" s="764" t="str">
        <f>IF(【多店舗用】記入シート3!BP216="","",【多店舗用】記入シート3!BP216)</f>
        <v/>
      </c>
    </row>
    <row r="217" spans="1:44" ht="15" customHeight="1">
      <c r="A217" s="764">
        <v>209</v>
      </c>
      <c r="B217" s="764" t="str">
        <f>IF(【多店舗用】記入シート3!B217="","",DBCS(【多店舗用】記入シート3!B217))</f>
        <v/>
      </c>
      <c r="C217" s="764" t="str">
        <f>IF(【多店舗用】記入シート3!C217="","",DBCS(【多店舗用】記入シート3!C217))</f>
        <v/>
      </c>
      <c r="D217" s="764" t="str">
        <f>IF(【多店舗用】記入シート3!D217="","",ASC(【多店舗用】記入シート3!D217))</f>
        <v/>
      </c>
      <c r="E217" s="765" t="str">
        <f>IF(【多店舗用】記入シート3!E217="","",【多店舗用】記入シート3!E217)</f>
        <v/>
      </c>
      <c r="F217" s="764" t="str">
        <f>IF(【多店舗用】記入シート3!F217="","",【多店舗用】記入シート3!F217)</f>
        <v/>
      </c>
      <c r="G217" s="765" t="str">
        <f>IF(【多店舗用】記入シート3!G217="","",【多店舗用】記入シート3!G217)</f>
        <v/>
      </c>
      <c r="H217" s="764" t="str">
        <f>IF(【多店舗用】記入シート3!H217="","",SUBSTITUTE(SUBSTITUTE(SUBSTITUTE(SUBSTITUTE(SUBSTITUTE(ASC(【多店舗用】記入シート3!H217),"～","-"),"－","-"),"―","-"),"　","")," ",""))</f>
        <v/>
      </c>
      <c r="I217" s="764" t="str">
        <f>IF(B217="","",MID(T(【多店舗用】記入シート3!I217),4,LEN(T(【多店舗用】記入シート3!I217))-3)&amp;"　"&amp;SUBSTITUTE(SUBSTITUTE(SUBSTITUTE(SUBSTITUTE(T(【多店舗用】記入シート3!J217),"　","")," ",""),"―","ー"),"－","‐")&amp;"　"&amp;SUBSTITUTE(SUBSTITUTE(SUBSTITUTE(SUBSTITUTE(T(【多店舗用】記入シート3!K217),"　","")," ",""),"―","ー"),"－","‐")&amp;"　"&amp;SUBSTITUTE(SUBSTITUTE(SUBSTITUTE(SUBSTITUTE(T(【多店舗用】記入シート3!L217),"　","")," ",""),"―","ー"),"－","‐")&amp;IF(【多店舗用】記入シート3!M217="","","　"&amp;SUBSTITUTE(SUBSTITUTE(SUBSTITUTE(SUBSTITUTE(T(【多店舗用】記入シート3!M217),"　","")," ",""),"―","ー"),"－","‐")))</f>
        <v/>
      </c>
      <c r="J217" s="764" t="str">
        <f>IF(B217="","",ASC(【多店舗用】記入シート3!N217)&amp;" "&amp;ASC(SUBSTITUTE(SUBSTITUTE(SUBSTITUTE(SUBSTITUTE(SUBSTITUTE(【多店舗用】記入シート3!O217,"　","")," ",""),"ヴ","ウﾞ"),"・",""),"－","‐"))&amp;" "&amp;ASC(SUBSTITUTE(SUBSTITUTE(SUBSTITUTE(SUBSTITUTE(SUBSTITUTE(【多店舗用】記入シート3!P217,"　","")," ",""),"ヴ","ウﾞ"),"・",""),"－","‐"))&amp;IF(【多店舗用】記入シート3!Q217="",""," "&amp;ASC(SUBSTITUTE(SUBSTITUTE(SUBSTITUTE(SUBSTITUTE(SUBSTITUTE(【多店舗用】記入シート3!Q217,"　","")," ",""),"ヴ","ウﾞ"),"・",""),"－","‐"))))</f>
        <v/>
      </c>
      <c r="K217" s="764" t="str">
        <f>IF(【多店舗用】記入シート3!R217="","",【多店舗用】記入シート3!R217)</f>
        <v/>
      </c>
      <c r="L217" s="764" t="str">
        <f>IF(【多店舗用】記入シート3!S217="","",SUBSTITUTE(SUBSTITUTE(SUBSTITUTE(SUBSTITUTE(SUBSTITUTE(ASC(【多店舗用】記入シート3!S217),"～","-"),"－","-"),"―","-"),"　","")," ",""))</f>
        <v/>
      </c>
      <c r="M217" s="764" t="str">
        <f>IF(【多店舗用】記入シート3!T217="","",ASC(【多店舗用】記入シート3!T217))</f>
        <v/>
      </c>
      <c r="N217" s="764" t="str">
        <f>IF(B217="","",RIGHT("00"&amp;【多店舗用】記入シート3!U217,2)&amp;【多店舗用】記入シート3!V217&amp;RIGHT("00"&amp;【多店舗用】記入シート3!W217,2)&amp;【多店舗用】記入シート3!X217&amp;RIGHT("00"&amp;【多店舗用】記入シート3!Y217,2)&amp;【多店舗用】記入シート3!Z217&amp;RIGHT("00"&amp;【多店舗用】記入シート3!AA217,2))</f>
        <v/>
      </c>
      <c r="O217" s="764" t="str">
        <f>IF(B217="","",IF(【多店舗用】記入シート3!AB217="●",【多店舗用】記入シート3!AB$8,"")&amp;IF(【多店舗用】記入シート3!AC217="●",【多店舗用】記入シート3!AC$8,"")&amp;IF(【多店舗用】記入シート3!AD217="●",【多店舗用】記入シート3!AD$8,"")&amp;IF(【多店舗用】記入シート3!AE217="●",【多店舗用】記入シート3!AE$8,"")&amp;IF(【多店舗用】記入シート3!AF217="●",【多店舗用】記入シート3!AF$8,"")&amp;IF(【多店舗用】記入シート3!AG217="●",【多店舗用】記入シート3!AG$8,"")&amp;IF(【多店舗用】記入シート3!AH217="●",【多店舗用】記入シート3!AH$8,"")&amp;IF(【多店舗用】記入シート3!AI217="●",【多店舗用】記入シート3!AI$8,""))</f>
        <v/>
      </c>
      <c r="P217" s="764" t="str">
        <f>IF(【多店舗用】記入シート3!AJ217="","",【多店舗用】記入シート3!AJ217)</f>
        <v/>
      </c>
      <c r="Q217" s="764" t="str">
        <f>IF(【多店舗用】記入シート3!AK217="","",【多店舗用】記入シート3!AK217)</f>
        <v/>
      </c>
      <c r="R217" s="766" t="str">
        <f>IF(【多店舗用】記入シート3!AL217="","",【多店舗用】記入シート3!AL217)</f>
        <v/>
      </c>
      <c r="S217" s="766" t="str">
        <f>IF(【多店舗用】記入シート3!AM217="","",【多店舗用】記入シート3!AM217)</f>
        <v/>
      </c>
      <c r="T217" s="766" t="str">
        <f>IF(【多店舗用】記入シート3!AN217="","",【多店舗用】記入シート3!AN217)</f>
        <v/>
      </c>
      <c r="U217" s="766" t="str">
        <f>IF(【多店舗用】記入シート3!AO217="","",【多店舗用】記入シート3!AO217)</f>
        <v/>
      </c>
      <c r="V217" s="764" t="str">
        <f>IF(【多店舗用】記入シート3!AP217="","",【多店舗用】記入シート3!AP217)</f>
        <v/>
      </c>
      <c r="W217" s="764" t="str">
        <f>IF(【多店舗用】記入シート3!AQ217="","",【多店舗用】記入シート3!AQ217)</f>
        <v/>
      </c>
      <c r="X217" s="764" t="str">
        <f>IF(【多店舗用】記入シート3!AR217="","",【多店舗用】記入シート3!AR217)</f>
        <v/>
      </c>
      <c r="Y217" s="764" t="str">
        <f>IF(【多店舗用】記入シート3!AS217="","",【多店舗用】記入シート3!AS217)</f>
        <v/>
      </c>
      <c r="Z217" s="767" t="str">
        <f>IF(【多店舗用】記入シート3!AT217="","",【多店舗用】記入シート3!AT217)</f>
        <v/>
      </c>
      <c r="AA217" s="767" t="str">
        <f>IF(【多店舗用】記入シート3!AU217="","",【多店舗用】記入シート3!AU217)</f>
        <v/>
      </c>
      <c r="AB217" s="764" t="str">
        <f>IF(B217="","",T(SUBSTITUTE(SUBSTITUTE(【多店舗用】記入シート3!AV217,"　","")," ",""))&amp;"　"&amp;T(SUBSTITUTE(SUBSTITUTE(【多店舗用】記入シート3!AW217,"　","")," ","")))</f>
        <v/>
      </c>
      <c r="AC217" s="764" t="str">
        <f>IF(B217="","",ASC(SUBSTITUTE(SUBSTITUTE(SUBSTITUTE(SUBSTITUTE(【多店舗用】記入シート3!AX217,"　","")," ",""),"ヴ","ウﾞ"),"・",""))&amp;" "&amp;ASC(SUBSTITUTE(SUBSTITUTE(SUBSTITUTE(SUBSTITUTE(【多店舗用】記入シート3!AY217,"　","")," ",""),"ヴ","ウﾞ"),"・","")))</f>
        <v/>
      </c>
      <c r="AD217" s="764" t="str">
        <f>IF(【多店舗用】記入シート3!AZ217="","",【多店舗用】記入シート3!AZ217)</f>
        <v/>
      </c>
      <c r="AE217" s="764" t="str">
        <f>IF(【多店舗用】記入シート3!BA217="","",【多店舗用】記入シート3!BA217)</f>
        <v/>
      </c>
      <c r="AF217" s="764" t="str">
        <f>IF(B217="","",T(SUBSTITUTE(SUBSTITUTE(【多店舗用】記入シート3!BB217,"　","")," ",""))&amp;"　"&amp;T(SUBSTITUTE(SUBSTITUTE(【多店舗用】記入シート3!BC217,"　","")," ","")))</f>
        <v/>
      </c>
      <c r="AG217" s="764" t="str">
        <f>IF(B217="","",ASC(SUBSTITUTE(SUBSTITUTE(SUBSTITUTE(SUBSTITUTE(【多店舗用】記入シート3!BD217,"　","")," ",""),"ヴ","ウﾞ"),"・",""))&amp;" "&amp;ASC(SUBSTITUTE(SUBSTITUTE(SUBSTITUTE(SUBSTITUTE(【多店舗用】記入シート3!BE217,"　","")," ",""),"ヴ","ウﾞ"),"・","")))</f>
        <v/>
      </c>
      <c r="AH217" s="764" t="str">
        <f>IF(【多店舗用】記入シート3!BF217="","",【多店舗用】記入シート3!BF217)</f>
        <v/>
      </c>
      <c r="AI217" s="764" t="str">
        <f>IF(【多店舗用】記入シート3!BG217="","",【多店舗用】記入シート3!BG217)</f>
        <v/>
      </c>
      <c r="AJ217" s="764" t="str">
        <f>IF(【多店舗用】記入シート3!BH217="","",【多店舗用】記入シート3!BH217)</f>
        <v/>
      </c>
      <c r="AK217" s="764" t="str">
        <f>IF(【多店舗用】記入シート3!BI217="","",【多店舗用】記入シート3!BI217)</f>
        <v/>
      </c>
      <c r="AL217" s="764" t="str">
        <f>IF(【多店舗用】記入シート3!BJ217="","",【多店舗用】記入シート3!BJ217)</f>
        <v/>
      </c>
      <c r="AM217" s="768" t="str">
        <f>IF(【多店舗用】記入シート3!BK217="","",【多店舗用】記入シート3!BK217)</f>
        <v/>
      </c>
      <c r="AN217" s="768" t="str">
        <f>IF(【多店舗用】記入シート3!BL217="","",【多店舗用】記入シート3!BL217)</f>
        <v/>
      </c>
      <c r="AO217" s="764" t="str">
        <f>IF(【多店舗用】記入シート3!BM217="","",【多店舗用】記入シート3!BM217)</f>
        <v/>
      </c>
      <c r="AP217" s="768" t="str">
        <f>IF(【多店舗用】記入シート3!BN217="","",【多店舗用】記入シート3!BN217)</f>
        <v/>
      </c>
      <c r="AQ217" s="764" t="str">
        <f>IF(【多店舗用】記入シート3!BO217="","",【多店舗用】記入シート3!BO217)</f>
        <v/>
      </c>
      <c r="AR217" s="764" t="str">
        <f>IF(【多店舗用】記入シート3!BP217="","",【多店舗用】記入シート3!BP217)</f>
        <v/>
      </c>
    </row>
    <row r="218" spans="1:44" ht="15" customHeight="1">
      <c r="A218" s="764">
        <v>210</v>
      </c>
      <c r="B218" s="764" t="str">
        <f>IF(【多店舗用】記入シート3!B218="","",DBCS(【多店舗用】記入シート3!B218))</f>
        <v/>
      </c>
      <c r="C218" s="764" t="str">
        <f>IF(【多店舗用】記入シート3!C218="","",DBCS(【多店舗用】記入シート3!C218))</f>
        <v/>
      </c>
      <c r="D218" s="764" t="str">
        <f>IF(【多店舗用】記入シート3!D218="","",ASC(【多店舗用】記入シート3!D218))</f>
        <v/>
      </c>
      <c r="E218" s="765" t="str">
        <f>IF(【多店舗用】記入シート3!E218="","",【多店舗用】記入シート3!E218)</f>
        <v/>
      </c>
      <c r="F218" s="764" t="str">
        <f>IF(【多店舗用】記入シート3!F218="","",【多店舗用】記入シート3!F218)</f>
        <v/>
      </c>
      <c r="G218" s="765" t="str">
        <f>IF(【多店舗用】記入シート3!G218="","",【多店舗用】記入シート3!G218)</f>
        <v/>
      </c>
      <c r="H218" s="764" t="str">
        <f>IF(【多店舗用】記入シート3!H218="","",SUBSTITUTE(SUBSTITUTE(SUBSTITUTE(SUBSTITUTE(SUBSTITUTE(ASC(【多店舗用】記入シート3!H218),"～","-"),"－","-"),"―","-"),"　","")," ",""))</f>
        <v/>
      </c>
      <c r="I218" s="764" t="str">
        <f>IF(B218="","",MID(T(【多店舗用】記入シート3!I218),4,LEN(T(【多店舗用】記入シート3!I218))-3)&amp;"　"&amp;SUBSTITUTE(SUBSTITUTE(SUBSTITUTE(SUBSTITUTE(T(【多店舗用】記入シート3!J218),"　","")," ",""),"―","ー"),"－","‐")&amp;"　"&amp;SUBSTITUTE(SUBSTITUTE(SUBSTITUTE(SUBSTITUTE(T(【多店舗用】記入シート3!K218),"　","")," ",""),"―","ー"),"－","‐")&amp;"　"&amp;SUBSTITUTE(SUBSTITUTE(SUBSTITUTE(SUBSTITUTE(T(【多店舗用】記入シート3!L218),"　","")," ",""),"―","ー"),"－","‐")&amp;IF(【多店舗用】記入シート3!M218="","","　"&amp;SUBSTITUTE(SUBSTITUTE(SUBSTITUTE(SUBSTITUTE(T(【多店舗用】記入シート3!M218),"　","")," ",""),"―","ー"),"－","‐")))</f>
        <v/>
      </c>
      <c r="J218" s="764" t="str">
        <f>IF(B218="","",ASC(【多店舗用】記入シート3!N218)&amp;" "&amp;ASC(SUBSTITUTE(SUBSTITUTE(SUBSTITUTE(SUBSTITUTE(SUBSTITUTE(【多店舗用】記入シート3!O218,"　","")," ",""),"ヴ","ウﾞ"),"・",""),"－","‐"))&amp;" "&amp;ASC(SUBSTITUTE(SUBSTITUTE(SUBSTITUTE(SUBSTITUTE(SUBSTITUTE(【多店舗用】記入シート3!P218,"　","")," ",""),"ヴ","ウﾞ"),"・",""),"－","‐"))&amp;IF(【多店舗用】記入シート3!Q218="",""," "&amp;ASC(SUBSTITUTE(SUBSTITUTE(SUBSTITUTE(SUBSTITUTE(SUBSTITUTE(【多店舗用】記入シート3!Q218,"　","")," ",""),"ヴ","ウﾞ"),"・",""),"－","‐"))))</f>
        <v/>
      </c>
      <c r="K218" s="764" t="str">
        <f>IF(【多店舗用】記入シート3!R218="","",【多店舗用】記入シート3!R218)</f>
        <v/>
      </c>
      <c r="L218" s="764" t="str">
        <f>IF(【多店舗用】記入シート3!S218="","",SUBSTITUTE(SUBSTITUTE(SUBSTITUTE(SUBSTITUTE(SUBSTITUTE(ASC(【多店舗用】記入シート3!S218),"～","-"),"－","-"),"―","-"),"　","")," ",""))</f>
        <v/>
      </c>
      <c r="M218" s="764" t="str">
        <f>IF(【多店舗用】記入シート3!T218="","",ASC(【多店舗用】記入シート3!T218))</f>
        <v/>
      </c>
      <c r="N218" s="764" t="str">
        <f>IF(B218="","",RIGHT("00"&amp;【多店舗用】記入シート3!U218,2)&amp;【多店舗用】記入シート3!V218&amp;RIGHT("00"&amp;【多店舗用】記入シート3!W218,2)&amp;【多店舗用】記入シート3!X218&amp;RIGHT("00"&amp;【多店舗用】記入シート3!Y218,2)&amp;【多店舗用】記入シート3!Z218&amp;RIGHT("00"&amp;【多店舗用】記入シート3!AA218,2))</f>
        <v/>
      </c>
      <c r="O218" s="764" t="str">
        <f>IF(B218="","",IF(【多店舗用】記入シート3!AB218="●",【多店舗用】記入シート3!AB$8,"")&amp;IF(【多店舗用】記入シート3!AC218="●",【多店舗用】記入シート3!AC$8,"")&amp;IF(【多店舗用】記入シート3!AD218="●",【多店舗用】記入シート3!AD$8,"")&amp;IF(【多店舗用】記入シート3!AE218="●",【多店舗用】記入シート3!AE$8,"")&amp;IF(【多店舗用】記入シート3!AF218="●",【多店舗用】記入シート3!AF$8,"")&amp;IF(【多店舗用】記入シート3!AG218="●",【多店舗用】記入シート3!AG$8,"")&amp;IF(【多店舗用】記入シート3!AH218="●",【多店舗用】記入シート3!AH$8,"")&amp;IF(【多店舗用】記入シート3!AI218="●",【多店舗用】記入シート3!AI$8,""))</f>
        <v/>
      </c>
      <c r="P218" s="764" t="str">
        <f>IF(【多店舗用】記入シート3!AJ218="","",【多店舗用】記入シート3!AJ218)</f>
        <v/>
      </c>
      <c r="Q218" s="764" t="str">
        <f>IF(【多店舗用】記入シート3!AK218="","",【多店舗用】記入シート3!AK218)</f>
        <v/>
      </c>
      <c r="R218" s="766" t="str">
        <f>IF(【多店舗用】記入シート3!AL218="","",【多店舗用】記入シート3!AL218)</f>
        <v/>
      </c>
      <c r="S218" s="766" t="str">
        <f>IF(【多店舗用】記入シート3!AM218="","",【多店舗用】記入シート3!AM218)</f>
        <v/>
      </c>
      <c r="T218" s="766" t="str">
        <f>IF(【多店舗用】記入シート3!AN218="","",【多店舗用】記入シート3!AN218)</f>
        <v/>
      </c>
      <c r="U218" s="766" t="str">
        <f>IF(【多店舗用】記入シート3!AO218="","",【多店舗用】記入シート3!AO218)</f>
        <v/>
      </c>
      <c r="V218" s="764" t="str">
        <f>IF(【多店舗用】記入シート3!AP218="","",【多店舗用】記入シート3!AP218)</f>
        <v/>
      </c>
      <c r="W218" s="764" t="str">
        <f>IF(【多店舗用】記入シート3!AQ218="","",【多店舗用】記入シート3!AQ218)</f>
        <v/>
      </c>
      <c r="X218" s="764" t="str">
        <f>IF(【多店舗用】記入シート3!AR218="","",【多店舗用】記入シート3!AR218)</f>
        <v/>
      </c>
      <c r="Y218" s="764" t="str">
        <f>IF(【多店舗用】記入シート3!AS218="","",【多店舗用】記入シート3!AS218)</f>
        <v/>
      </c>
      <c r="Z218" s="767" t="str">
        <f>IF(【多店舗用】記入シート3!AT218="","",【多店舗用】記入シート3!AT218)</f>
        <v/>
      </c>
      <c r="AA218" s="767" t="str">
        <f>IF(【多店舗用】記入シート3!AU218="","",【多店舗用】記入シート3!AU218)</f>
        <v/>
      </c>
      <c r="AB218" s="764" t="str">
        <f>IF(B218="","",T(SUBSTITUTE(SUBSTITUTE(【多店舗用】記入シート3!AV218,"　","")," ",""))&amp;"　"&amp;T(SUBSTITUTE(SUBSTITUTE(【多店舗用】記入シート3!AW218,"　","")," ","")))</f>
        <v/>
      </c>
      <c r="AC218" s="764" t="str">
        <f>IF(B218="","",ASC(SUBSTITUTE(SUBSTITUTE(SUBSTITUTE(SUBSTITUTE(【多店舗用】記入シート3!AX218,"　","")," ",""),"ヴ","ウﾞ"),"・",""))&amp;" "&amp;ASC(SUBSTITUTE(SUBSTITUTE(SUBSTITUTE(SUBSTITUTE(【多店舗用】記入シート3!AY218,"　","")," ",""),"ヴ","ウﾞ"),"・","")))</f>
        <v/>
      </c>
      <c r="AD218" s="764" t="str">
        <f>IF(【多店舗用】記入シート3!AZ218="","",【多店舗用】記入シート3!AZ218)</f>
        <v/>
      </c>
      <c r="AE218" s="764" t="str">
        <f>IF(【多店舗用】記入シート3!BA218="","",【多店舗用】記入シート3!BA218)</f>
        <v/>
      </c>
      <c r="AF218" s="764" t="str">
        <f>IF(B218="","",T(SUBSTITUTE(SUBSTITUTE(【多店舗用】記入シート3!BB218,"　","")," ",""))&amp;"　"&amp;T(SUBSTITUTE(SUBSTITUTE(【多店舗用】記入シート3!BC218,"　","")," ","")))</f>
        <v/>
      </c>
      <c r="AG218" s="764" t="str">
        <f>IF(B218="","",ASC(SUBSTITUTE(SUBSTITUTE(SUBSTITUTE(SUBSTITUTE(【多店舗用】記入シート3!BD218,"　","")," ",""),"ヴ","ウﾞ"),"・",""))&amp;" "&amp;ASC(SUBSTITUTE(SUBSTITUTE(SUBSTITUTE(SUBSTITUTE(【多店舗用】記入シート3!BE218,"　","")," ",""),"ヴ","ウﾞ"),"・","")))</f>
        <v/>
      </c>
      <c r="AH218" s="764" t="str">
        <f>IF(【多店舗用】記入シート3!BF218="","",【多店舗用】記入シート3!BF218)</f>
        <v/>
      </c>
      <c r="AI218" s="764" t="str">
        <f>IF(【多店舗用】記入シート3!BG218="","",【多店舗用】記入シート3!BG218)</f>
        <v/>
      </c>
      <c r="AJ218" s="764" t="str">
        <f>IF(【多店舗用】記入シート3!BH218="","",【多店舗用】記入シート3!BH218)</f>
        <v/>
      </c>
      <c r="AK218" s="764" t="str">
        <f>IF(【多店舗用】記入シート3!BI218="","",【多店舗用】記入シート3!BI218)</f>
        <v/>
      </c>
      <c r="AL218" s="764" t="str">
        <f>IF(【多店舗用】記入シート3!BJ218="","",【多店舗用】記入シート3!BJ218)</f>
        <v/>
      </c>
      <c r="AM218" s="768" t="str">
        <f>IF(【多店舗用】記入シート3!BK218="","",【多店舗用】記入シート3!BK218)</f>
        <v/>
      </c>
      <c r="AN218" s="768" t="str">
        <f>IF(【多店舗用】記入シート3!BL218="","",【多店舗用】記入シート3!BL218)</f>
        <v/>
      </c>
      <c r="AO218" s="764" t="str">
        <f>IF(【多店舗用】記入シート3!BM218="","",【多店舗用】記入シート3!BM218)</f>
        <v/>
      </c>
      <c r="AP218" s="768" t="str">
        <f>IF(【多店舗用】記入シート3!BN218="","",【多店舗用】記入シート3!BN218)</f>
        <v/>
      </c>
      <c r="AQ218" s="764" t="str">
        <f>IF(【多店舗用】記入シート3!BO218="","",【多店舗用】記入シート3!BO218)</f>
        <v/>
      </c>
      <c r="AR218" s="764" t="str">
        <f>IF(【多店舗用】記入シート3!BP218="","",【多店舗用】記入シート3!BP218)</f>
        <v/>
      </c>
    </row>
    <row r="219" spans="1:44" ht="15" customHeight="1">
      <c r="A219" s="764">
        <v>211</v>
      </c>
      <c r="B219" s="764" t="str">
        <f>IF(【多店舗用】記入シート3!B219="","",DBCS(【多店舗用】記入シート3!B219))</f>
        <v/>
      </c>
      <c r="C219" s="764" t="str">
        <f>IF(【多店舗用】記入シート3!C219="","",DBCS(【多店舗用】記入シート3!C219))</f>
        <v/>
      </c>
      <c r="D219" s="764" t="str">
        <f>IF(【多店舗用】記入シート3!D219="","",ASC(【多店舗用】記入シート3!D219))</f>
        <v/>
      </c>
      <c r="E219" s="765" t="str">
        <f>IF(【多店舗用】記入シート3!E219="","",【多店舗用】記入シート3!E219)</f>
        <v/>
      </c>
      <c r="F219" s="764" t="str">
        <f>IF(【多店舗用】記入シート3!F219="","",【多店舗用】記入シート3!F219)</f>
        <v/>
      </c>
      <c r="G219" s="765" t="str">
        <f>IF(【多店舗用】記入シート3!G219="","",【多店舗用】記入シート3!G219)</f>
        <v/>
      </c>
      <c r="H219" s="764" t="str">
        <f>IF(【多店舗用】記入シート3!H219="","",SUBSTITUTE(SUBSTITUTE(SUBSTITUTE(SUBSTITUTE(SUBSTITUTE(ASC(【多店舗用】記入シート3!H219),"～","-"),"－","-"),"―","-"),"　","")," ",""))</f>
        <v/>
      </c>
      <c r="I219" s="764" t="str">
        <f>IF(B219="","",MID(T(【多店舗用】記入シート3!I219),4,LEN(T(【多店舗用】記入シート3!I219))-3)&amp;"　"&amp;SUBSTITUTE(SUBSTITUTE(SUBSTITUTE(SUBSTITUTE(T(【多店舗用】記入シート3!J219),"　","")," ",""),"―","ー"),"－","‐")&amp;"　"&amp;SUBSTITUTE(SUBSTITUTE(SUBSTITUTE(SUBSTITUTE(T(【多店舗用】記入シート3!K219),"　","")," ",""),"―","ー"),"－","‐")&amp;"　"&amp;SUBSTITUTE(SUBSTITUTE(SUBSTITUTE(SUBSTITUTE(T(【多店舗用】記入シート3!L219),"　","")," ",""),"―","ー"),"－","‐")&amp;IF(【多店舗用】記入シート3!M219="","","　"&amp;SUBSTITUTE(SUBSTITUTE(SUBSTITUTE(SUBSTITUTE(T(【多店舗用】記入シート3!M219),"　","")," ",""),"―","ー"),"－","‐")))</f>
        <v/>
      </c>
      <c r="J219" s="764" t="str">
        <f>IF(B219="","",ASC(【多店舗用】記入シート3!N219)&amp;" "&amp;ASC(SUBSTITUTE(SUBSTITUTE(SUBSTITUTE(SUBSTITUTE(SUBSTITUTE(【多店舗用】記入シート3!O219,"　","")," ",""),"ヴ","ウﾞ"),"・",""),"－","‐"))&amp;" "&amp;ASC(SUBSTITUTE(SUBSTITUTE(SUBSTITUTE(SUBSTITUTE(SUBSTITUTE(【多店舗用】記入シート3!P219,"　","")," ",""),"ヴ","ウﾞ"),"・",""),"－","‐"))&amp;IF(【多店舗用】記入シート3!Q219="",""," "&amp;ASC(SUBSTITUTE(SUBSTITUTE(SUBSTITUTE(SUBSTITUTE(SUBSTITUTE(【多店舗用】記入シート3!Q219,"　","")," ",""),"ヴ","ウﾞ"),"・",""),"－","‐"))))</f>
        <v/>
      </c>
      <c r="K219" s="764" t="str">
        <f>IF(【多店舗用】記入シート3!R219="","",【多店舗用】記入シート3!R219)</f>
        <v/>
      </c>
      <c r="L219" s="764" t="str">
        <f>IF(【多店舗用】記入シート3!S219="","",SUBSTITUTE(SUBSTITUTE(SUBSTITUTE(SUBSTITUTE(SUBSTITUTE(ASC(【多店舗用】記入シート3!S219),"～","-"),"－","-"),"―","-"),"　","")," ",""))</f>
        <v/>
      </c>
      <c r="M219" s="764" t="str">
        <f>IF(【多店舗用】記入シート3!T219="","",ASC(【多店舗用】記入シート3!T219))</f>
        <v/>
      </c>
      <c r="N219" s="764" t="str">
        <f>IF(B219="","",RIGHT("00"&amp;【多店舗用】記入シート3!U219,2)&amp;【多店舗用】記入シート3!V219&amp;RIGHT("00"&amp;【多店舗用】記入シート3!W219,2)&amp;【多店舗用】記入シート3!X219&amp;RIGHT("00"&amp;【多店舗用】記入シート3!Y219,2)&amp;【多店舗用】記入シート3!Z219&amp;RIGHT("00"&amp;【多店舗用】記入シート3!AA219,2))</f>
        <v/>
      </c>
      <c r="O219" s="764" t="str">
        <f>IF(B219="","",IF(【多店舗用】記入シート3!AB219="●",【多店舗用】記入シート3!AB$8,"")&amp;IF(【多店舗用】記入シート3!AC219="●",【多店舗用】記入シート3!AC$8,"")&amp;IF(【多店舗用】記入シート3!AD219="●",【多店舗用】記入シート3!AD$8,"")&amp;IF(【多店舗用】記入シート3!AE219="●",【多店舗用】記入シート3!AE$8,"")&amp;IF(【多店舗用】記入シート3!AF219="●",【多店舗用】記入シート3!AF$8,"")&amp;IF(【多店舗用】記入シート3!AG219="●",【多店舗用】記入シート3!AG$8,"")&amp;IF(【多店舗用】記入シート3!AH219="●",【多店舗用】記入シート3!AH$8,"")&amp;IF(【多店舗用】記入シート3!AI219="●",【多店舗用】記入シート3!AI$8,""))</f>
        <v/>
      </c>
      <c r="P219" s="764" t="str">
        <f>IF(【多店舗用】記入シート3!AJ219="","",【多店舗用】記入シート3!AJ219)</f>
        <v/>
      </c>
      <c r="Q219" s="764" t="str">
        <f>IF(【多店舗用】記入シート3!AK219="","",【多店舗用】記入シート3!AK219)</f>
        <v/>
      </c>
      <c r="R219" s="766" t="str">
        <f>IF(【多店舗用】記入シート3!AL219="","",【多店舗用】記入シート3!AL219)</f>
        <v/>
      </c>
      <c r="S219" s="766" t="str">
        <f>IF(【多店舗用】記入シート3!AM219="","",【多店舗用】記入シート3!AM219)</f>
        <v/>
      </c>
      <c r="T219" s="766" t="str">
        <f>IF(【多店舗用】記入シート3!AN219="","",【多店舗用】記入シート3!AN219)</f>
        <v/>
      </c>
      <c r="U219" s="766" t="str">
        <f>IF(【多店舗用】記入シート3!AO219="","",【多店舗用】記入シート3!AO219)</f>
        <v/>
      </c>
      <c r="V219" s="764" t="str">
        <f>IF(【多店舗用】記入シート3!AP219="","",【多店舗用】記入シート3!AP219)</f>
        <v/>
      </c>
      <c r="W219" s="764" t="str">
        <f>IF(【多店舗用】記入シート3!AQ219="","",【多店舗用】記入シート3!AQ219)</f>
        <v/>
      </c>
      <c r="X219" s="764" t="str">
        <f>IF(【多店舗用】記入シート3!AR219="","",【多店舗用】記入シート3!AR219)</f>
        <v/>
      </c>
      <c r="Y219" s="764" t="str">
        <f>IF(【多店舗用】記入シート3!AS219="","",【多店舗用】記入シート3!AS219)</f>
        <v/>
      </c>
      <c r="Z219" s="767" t="str">
        <f>IF(【多店舗用】記入シート3!AT219="","",【多店舗用】記入シート3!AT219)</f>
        <v/>
      </c>
      <c r="AA219" s="767" t="str">
        <f>IF(【多店舗用】記入シート3!AU219="","",【多店舗用】記入シート3!AU219)</f>
        <v/>
      </c>
      <c r="AB219" s="764" t="str">
        <f>IF(B219="","",T(SUBSTITUTE(SUBSTITUTE(【多店舗用】記入シート3!AV219,"　","")," ",""))&amp;"　"&amp;T(SUBSTITUTE(SUBSTITUTE(【多店舗用】記入シート3!AW219,"　","")," ","")))</f>
        <v/>
      </c>
      <c r="AC219" s="764" t="str">
        <f>IF(B219="","",ASC(SUBSTITUTE(SUBSTITUTE(SUBSTITUTE(SUBSTITUTE(【多店舗用】記入シート3!AX219,"　","")," ",""),"ヴ","ウﾞ"),"・",""))&amp;" "&amp;ASC(SUBSTITUTE(SUBSTITUTE(SUBSTITUTE(SUBSTITUTE(【多店舗用】記入シート3!AY219,"　","")," ",""),"ヴ","ウﾞ"),"・","")))</f>
        <v/>
      </c>
      <c r="AD219" s="764" t="str">
        <f>IF(【多店舗用】記入シート3!AZ219="","",【多店舗用】記入シート3!AZ219)</f>
        <v/>
      </c>
      <c r="AE219" s="764" t="str">
        <f>IF(【多店舗用】記入シート3!BA219="","",【多店舗用】記入シート3!BA219)</f>
        <v/>
      </c>
      <c r="AF219" s="764" t="str">
        <f>IF(B219="","",T(SUBSTITUTE(SUBSTITUTE(【多店舗用】記入シート3!BB219,"　","")," ",""))&amp;"　"&amp;T(SUBSTITUTE(SUBSTITUTE(【多店舗用】記入シート3!BC219,"　","")," ","")))</f>
        <v/>
      </c>
      <c r="AG219" s="764" t="str">
        <f>IF(B219="","",ASC(SUBSTITUTE(SUBSTITUTE(SUBSTITUTE(SUBSTITUTE(【多店舗用】記入シート3!BD219,"　","")," ",""),"ヴ","ウﾞ"),"・",""))&amp;" "&amp;ASC(SUBSTITUTE(SUBSTITUTE(SUBSTITUTE(SUBSTITUTE(【多店舗用】記入シート3!BE219,"　","")," ",""),"ヴ","ウﾞ"),"・","")))</f>
        <v/>
      </c>
      <c r="AH219" s="764" t="str">
        <f>IF(【多店舗用】記入シート3!BF219="","",【多店舗用】記入シート3!BF219)</f>
        <v/>
      </c>
      <c r="AI219" s="764" t="str">
        <f>IF(【多店舗用】記入シート3!BG219="","",【多店舗用】記入シート3!BG219)</f>
        <v/>
      </c>
      <c r="AJ219" s="764" t="str">
        <f>IF(【多店舗用】記入シート3!BH219="","",【多店舗用】記入シート3!BH219)</f>
        <v/>
      </c>
      <c r="AK219" s="764" t="str">
        <f>IF(【多店舗用】記入シート3!BI219="","",【多店舗用】記入シート3!BI219)</f>
        <v/>
      </c>
      <c r="AL219" s="764" t="str">
        <f>IF(【多店舗用】記入シート3!BJ219="","",【多店舗用】記入シート3!BJ219)</f>
        <v/>
      </c>
      <c r="AM219" s="768" t="str">
        <f>IF(【多店舗用】記入シート3!BK219="","",【多店舗用】記入シート3!BK219)</f>
        <v/>
      </c>
      <c r="AN219" s="768" t="str">
        <f>IF(【多店舗用】記入シート3!BL219="","",【多店舗用】記入シート3!BL219)</f>
        <v/>
      </c>
      <c r="AO219" s="764" t="str">
        <f>IF(【多店舗用】記入シート3!BM219="","",【多店舗用】記入シート3!BM219)</f>
        <v/>
      </c>
      <c r="AP219" s="768" t="str">
        <f>IF(【多店舗用】記入シート3!BN219="","",【多店舗用】記入シート3!BN219)</f>
        <v/>
      </c>
      <c r="AQ219" s="764" t="str">
        <f>IF(【多店舗用】記入シート3!BO219="","",【多店舗用】記入シート3!BO219)</f>
        <v/>
      </c>
      <c r="AR219" s="764" t="str">
        <f>IF(【多店舗用】記入シート3!BP219="","",【多店舗用】記入シート3!BP219)</f>
        <v/>
      </c>
    </row>
    <row r="220" spans="1:44" ht="15" customHeight="1">
      <c r="A220" s="764">
        <v>212</v>
      </c>
      <c r="B220" s="764" t="str">
        <f>IF(【多店舗用】記入シート3!B220="","",DBCS(【多店舗用】記入シート3!B220))</f>
        <v/>
      </c>
      <c r="C220" s="764" t="str">
        <f>IF(【多店舗用】記入シート3!C220="","",DBCS(【多店舗用】記入シート3!C220))</f>
        <v/>
      </c>
      <c r="D220" s="764" t="str">
        <f>IF(【多店舗用】記入シート3!D220="","",ASC(【多店舗用】記入シート3!D220))</f>
        <v/>
      </c>
      <c r="E220" s="765" t="str">
        <f>IF(【多店舗用】記入シート3!E220="","",【多店舗用】記入シート3!E220)</f>
        <v/>
      </c>
      <c r="F220" s="764" t="str">
        <f>IF(【多店舗用】記入シート3!F220="","",【多店舗用】記入シート3!F220)</f>
        <v/>
      </c>
      <c r="G220" s="765" t="str">
        <f>IF(【多店舗用】記入シート3!G220="","",【多店舗用】記入シート3!G220)</f>
        <v/>
      </c>
      <c r="H220" s="764" t="str">
        <f>IF(【多店舗用】記入シート3!H220="","",SUBSTITUTE(SUBSTITUTE(SUBSTITUTE(SUBSTITUTE(SUBSTITUTE(ASC(【多店舗用】記入シート3!H220),"～","-"),"－","-"),"―","-"),"　","")," ",""))</f>
        <v/>
      </c>
      <c r="I220" s="764" t="str">
        <f>IF(B220="","",MID(T(【多店舗用】記入シート3!I220),4,LEN(T(【多店舗用】記入シート3!I220))-3)&amp;"　"&amp;SUBSTITUTE(SUBSTITUTE(SUBSTITUTE(SUBSTITUTE(T(【多店舗用】記入シート3!J220),"　","")," ",""),"―","ー"),"－","‐")&amp;"　"&amp;SUBSTITUTE(SUBSTITUTE(SUBSTITUTE(SUBSTITUTE(T(【多店舗用】記入シート3!K220),"　","")," ",""),"―","ー"),"－","‐")&amp;"　"&amp;SUBSTITUTE(SUBSTITUTE(SUBSTITUTE(SUBSTITUTE(T(【多店舗用】記入シート3!L220),"　","")," ",""),"―","ー"),"－","‐")&amp;IF(【多店舗用】記入シート3!M220="","","　"&amp;SUBSTITUTE(SUBSTITUTE(SUBSTITUTE(SUBSTITUTE(T(【多店舗用】記入シート3!M220),"　","")," ",""),"―","ー"),"－","‐")))</f>
        <v/>
      </c>
      <c r="J220" s="764" t="str">
        <f>IF(B220="","",ASC(【多店舗用】記入シート3!N220)&amp;" "&amp;ASC(SUBSTITUTE(SUBSTITUTE(SUBSTITUTE(SUBSTITUTE(SUBSTITUTE(【多店舗用】記入シート3!O220,"　","")," ",""),"ヴ","ウﾞ"),"・",""),"－","‐"))&amp;" "&amp;ASC(SUBSTITUTE(SUBSTITUTE(SUBSTITUTE(SUBSTITUTE(SUBSTITUTE(【多店舗用】記入シート3!P220,"　","")," ",""),"ヴ","ウﾞ"),"・",""),"－","‐"))&amp;IF(【多店舗用】記入シート3!Q220="",""," "&amp;ASC(SUBSTITUTE(SUBSTITUTE(SUBSTITUTE(SUBSTITUTE(SUBSTITUTE(【多店舗用】記入シート3!Q220,"　","")," ",""),"ヴ","ウﾞ"),"・",""),"－","‐"))))</f>
        <v/>
      </c>
      <c r="K220" s="764" t="str">
        <f>IF(【多店舗用】記入シート3!R220="","",【多店舗用】記入シート3!R220)</f>
        <v/>
      </c>
      <c r="L220" s="764" t="str">
        <f>IF(【多店舗用】記入シート3!S220="","",SUBSTITUTE(SUBSTITUTE(SUBSTITUTE(SUBSTITUTE(SUBSTITUTE(ASC(【多店舗用】記入シート3!S220),"～","-"),"－","-"),"―","-"),"　","")," ",""))</f>
        <v/>
      </c>
      <c r="M220" s="764" t="str">
        <f>IF(【多店舗用】記入シート3!T220="","",ASC(【多店舗用】記入シート3!T220))</f>
        <v/>
      </c>
      <c r="N220" s="764" t="str">
        <f>IF(B220="","",RIGHT("00"&amp;【多店舗用】記入シート3!U220,2)&amp;【多店舗用】記入シート3!V220&amp;RIGHT("00"&amp;【多店舗用】記入シート3!W220,2)&amp;【多店舗用】記入シート3!X220&amp;RIGHT("00"&amp;【多店舗用】記入シート3!Y220,2)&amp;【多店舗用】記入シート3!Z220&amp;RIGHT("00"&amp;【多店舗用】記入シート3!AA220,2))</f>
        <v/>
      </c>
      <c r="O220" s="764" t="str">
        <f>IF(B220="","",IF(【多店舗用】記入シート3!AB220="●",【多店舗用】記入シート3!AB$8,"")&amp;IF(【多店舗用】記入シート3!AC220="●",【多店舗用】記入シート3!AC$8,"")&amp;IF(【多店舗用】記入シート3!AD220="●",【多店舗用】記入シート3!AD$8,"")&amp;IF(【多店舗用】記入シート3!AE220="●",【多店舗用】記入シート3!AE$8,"")&amp;IF(【多店舗用】記入シート3!AF220="●",【多店舗用】記入シート3!AF$8,"")&amp;IF(【多店舗用】記入シート3!AG220="●",【多店舗用】記入シート3!AG$8,"")&amp;IF(【多店舗用】記入シート3!AH220="●",【多店舗用】記入シート3!AH$8,"")&amp;IF(【多店舗用】記入シート3!AI220="●",【多店舗用】記入シート3!AI$8,""))</f>
        <v/>
      </c>
      <c r="P220" s="764" t="str">
        <f>IF(【多店舗用】記入シート3!AJ220="","",【多店舗用】記入シート3!AJ220)</f>
        <v/>
      </c>
      <c r="Q220" s="764" t="str">
        <f>IF(【多店舗用】記入シート3!AK220="","",【多店舗用】記入シート3!AK220)</f>
        <v/>
      </c>
      <c r="R220" s="766" t="str">
        <f>IF(【多店舗用】記入シート3!AL220="","",【多店舗用】記入シート3!AL220)</f>
        <v/>
      </c>
      <c r="S220" s="766" t="str">
        <f>IF(【多店舗用】記入シート3!AM220="","",【多店舗用】記入シート3!AM220)</f>
        <v/>
      </c>
      <c r="T220" s="766" t="str">
        <f>IF(【多店舗用】記入シート3!AN220="","",【多店舗用】記入シート3!AN220)</f>
        <v/>
      </c>
      <c r="U220" s="766" t="str">
        <f>IF(【多店舗用】記入シート3!AO220="","",【多店舗用】記入シート3!AO220)</f>
        <v/>
      </c>
      <c r="V220" s="764" t="str">
        <f>IF(【多店舗用】記入シート3!AP220="","",【多店舗用】記入シート3!AP220)</f>
        <v/>
      </c>
      <c r="W220" s="764" t="str">
        <f>IF(【多店舗用】記入シート3!AQ220="","",【多店舗用】記入シート3!AQ220)</f>
        <v/>
      </c>
      <c r="X220" s="764" t="str">
        <f>IF(【多店舗用】記入シート3!AR220="","",【多店舗用】記入シート3!AR220)</f>
        <v/>
      </c>
      <c r="Y220" s="764" t="str">
        <f>IF(【多店舗用】記入シート3!AS220="","",【多店舗用】記入シート3!AS220)</f>
        <v/>
      </c>
      <c r="Z220" s="767" t="str">
        <f>IF(【多店舗用】記入シート3!AT220="","",【多店舗用】記入シート3!AT220)</f>
        <v/>
      </c>
      <c r="AA220" s="767" t="str">
        <f>IF(【多店舗用】記入シート3!AU220="","",【多店舗用】記入シート3!AU220)</f>
        <v/>
      </c>
      <c r="AB220" s="764" t="str">
        <f>IF(B220="","",T(SUBSTITUTE(SUBSTITUTE(【多店舗用】記入シート3!AV220,"　","")," ",""))&amp;"　"&amp;T(SUBSTITUTE(SUBSTITUTE(【多店舗用】記入シート3!AW220,"　","")," ","")))</f>
        <v/>
      </c>
      <c r="AC220" s="764" t="str">
        <f>IF(B220="","",ASC(SUBSTITUTE(SUBSTITUTE(SUBSTITUTE(SUBSTITUTE(【多店舗用】記入シート3!AX220,"　","")," ",""),"ヴ","ウﾞ"),"・",""))&amp;" "&amp;ASC(SUBSTITUTE(SUBSTITUTE(SUBSTITUTE(SUBSTITUTE(【多店舗用】記入シート3!AY220,"　","")," ",""),"ヴ","ウﾞ"),"・","")))</f>
        <v/>
      </c>
      <c r="AD220" s="764" t="str">
        <f>IF(【多店舗用】記入シート3!AZ220="","",【多店舗用】記入シート3!AZ220)</f>
        <v/>
      </c>
      <c r="AE220" s="764" t="str">
        <f>IF(【多店舗用】記入シート3!BA220="","",【多店舗用】記入シート3!BA220)</f>
        <v/>
      </c>
      <c r="AF220" s="764" t="str">
        <f>IF(B220="","",T(SUBSTITUTE(SUBSTITUTE(【多店舗用】記入シート3!BB220,"　","")," ",""))&amp;"　"&amp;T(SUBSTITUTE(SUBSTITUTE(【多店舗用】記入シート3!BC220,"　","")," ","")))</f>
        <v/>
      </c>
      <c r="AG220" s="764" t="str">
        <f>IF(B220="","",ASC(SUBSTITUTE(SUBSTITUTE(SUBSTITUTE(SUBSTITUTE(【多店舗用】記入シート3!BD220,"　","")," ",""),"ヴ","ウﾞ"),"・",""))&amp;" "&amp;ASC(SUBSTITUTE(SUBSTITUTE(SUBSTITUTE(SUBSTITUTE(【多店舗用】記入シート3!BE220,"　","")," ",""),"ヴ","ウﾞ"),"・","")))</f>
        <v/>
      </c>
      <c r="AH220" s="764" t="str">
        <f>IF(【多店舗用】記入シート3!BF220="","",【多店舗用】記入シート3!BF220)</f>
        <v/>
      </c>
      <c r="AI220" s="764" t="str">
        <f>IF(【多店舗用】記入シート3!BG220="","",【多店舗用】記入シート3!BG220)</f>
        <v/>
      </c>
      <c r="AJ220" s="764" t="str">
        <f>IF(【多店舗用】記入シート3!BH220="","",【多店舗用】記入シート3!BH220)</f>
        <v/>
      </c>
      <c r="AK220" s="764" t="str">
        <f>IF(【多店舗用】記入シート3!BI220="","",【多店舗用】記入シート3!BI220)</f>
        <v/>
      </c>
      <c r="AL220" s="764" t="str">
        <f>IF(【多店舗用】記入シート3!BJ220="","",【多店舗用】記入シート3!BJ220)</f>
        <v/>
      </c>
      <c r="AM220" s="768" t="str">
        <f>IF(【多店舗用】記入シート3!BK220="","",【多店舗用】記入シート3!BK220)</f>
        <v/>
      </c>
      <c r="AN220" s="768" t="str">
        <f>IF(【多店舗用】記入シート3!BL220="","",【多店舗用】記入シート3!BL220)</f>
        <v/>
      </c>
      <c r="AO220" s="764" t="str">
        <f>IF(【多店舗用】記入シート3!BM220="","",【多店舗用】記入シート3!BM220)</f>
        <v/>
      </c>
      <c r="AP220" s="768" t="str">
        <f>IF(【多店舗用】記入シート3!BN220="","",【多店舗用】記入シート3!BN220)</f>
        <v/>
      </c>
      <c r="AQ220" s="764" t="str">
        <f>IF(【多店舗用】記入シート3!BO220="","",【多店舗用】記入シート3!BO220)</f>
        <v/>
      </c>
      <c r="AR220" s="764" t="str">
        <f>IF(【多店舗用】記入シート3!BP220="","",【多店舗用】記入シート3!BP220)</f>
        <v/>
      </c>
    </row>
    <row r="221" spans="1:44" ht="15" customHeight="1">
      <c r="A221" s="764">
        <v>213</v>
      </c>
      <c r="B221" s="764" t="str">
        <f>IF(【多店舗用】記入シート3!B221="","",DBCS(【多店舗用】記入シート3!B221))</f>
        <v/>
      </c>
      <c r="C221" s="764" t="str">
        <f>IF(【多店舗用】記入シート3!C221="","",DBCS(【多店舗用】記入シート3!C221))</f>
        <v/>
      </c>
      <c r="D221" s="764" t="str">
        <f>IF(【多店舗用】記入シート3!D221="","",ASC(【多店舗用】記入シート3!D221))</f>
        <v/>
      </c>
      <c r="E221" s="765" t="str">
        <f>IF(【多店舗用】記入シート3!E221="","",【多店舗用】記入シート3!E221)</f>
        <v/>
      </c>
      <c r="F221" s="764" t="str">
        <f>IF(【多店舗用】記入シート3!F221="","",【多店舗用】記入シート3!F221)</f>
        <v/>
      </c>
      <c r="G221" s="765" t="str">
        <f>IF(【多店舗用】記入シート3!G221="","",【多店舗用】記入シート3!G221)</f>
        <v/>
      </c>
      <c r="H221" s="764" t="str">
        <f>IF(【多店舗用】記入シート3!H221="","",SUBSTITUTE(SUBSTITUTE(SUBSTITUTE(SUBSTITUTE(SUBSTITUTE(ASC(【多店舗用】記入シート3!H221),"～","-"),"－","-"),"―","-"),"　","")," ",""))</f>
        <v/>
      </c>
      <c r="I221" s="764" t="str">
        <f>IF(B221="","",MID(T(【多店舗用】記入シート3!I221),4,LEN(T(【多店舗用】記入シート3!I221))-3)&amp;"　"&amp;SUBSTITUTE(SUBSTITUTE(SUBSTITUTE(SUBSTITUTE(T(【多店舗用】記入シート3!J221),"　","")," ",""),"―","ー"),"－","‐")&amp;"　"&amp;SUBSTITUTE(SUBSTITUTE(SUBSTITUTE(SUBSTITUTE(T(【多店舗用】記入シート3!K221),"　","")," ",""),"―","ー"),"－","‐")&amp;"　"&amp;SUBSTITUTE(SUBSTITUTE(SUBSTITUTE(SUBSTITUTE(T(【多店舗用】記入シート3!L221),"　","")," ",""),"―","ー"),"－","‐")&amp;IF(【多店舗用】記入シート3!M221="","","　"&amp;SUBSTITUTE(SUBSTITUTE(SUBSTITUTE(SUBSTITUTE(T(【多店舗用】記入シート3!M221),"　","")," ",""),"―","ー"),"－","‐")))</f>
        <v/>
      </c>
      <c r="J221" s="764" t="str">
        <f>IF(B221="","",ASC(【多店舗用】記入シート3!N221)&amp;" "&amp;ASC(SUBSTITUTE(SUBSTITUTE(SUBSTITUTE(SUBSTITUTE(SUBSTITUTE(【多店舗用】記入シート3!O221,"　","")," ",""),"ヴ","ウﾞ"),"・",""),"－","‐"))&amp;" "&amp;ASC(SUBSTITUTE(SUBSTITUTE(SUBSTITUTE(SUBSTITUTE(SUBSTITUTE(【多店舗用】記入シート3!P221,"　","")," ",""),"ヴ","ウﾞ"),"・",""),"－","‐"))&amp;IF(【多店舗用】記入シート3!Q221="",""," "&amp;ASC(SUBSTITUTE(SUBSTITUTE(SUBSTITUTE(SUBSTITUTE(SUBSTITUTE(【多店舗用】記入シート3!Q221,"　","")," ",""),"ヴ","ウﾞ"),"・",""),"－","‐"))))</f>
        <v/>
      </c>
      <c r="K221" s="764" t="str">
        <f>IF(【多店舗用】記入シート3!R221="","",【多店舗用】記入シート3!R221)</f>
        <v/>
      </c>
      <c r="L221" s="764" t="str">
        <f>IF(【多店舗用】記入シート3!S221="","",SUBSTITUTE(SUBSTITUTE(SUBSTITUTE(SUBSTITUTE(SUBSTITUTE(ASC(【多店舗用】記入シート3!S221),"～","-"),"－","-"),"―","-"),"　","")," ",""))</f>
        <v/>
      </c>
      <c r="M221" s="764" t="str">
        <f>IF(【多店舗用】記入シート3!T221="","",ASC(【多店舗用】記入シート3!T221))</f>
        <v/>
      </c>
      <c r="N221" s="764" t="str">
        <f>IF(B221="","",RIGHT("00"&amp;【多店舗用】記入シート3!U221,2)&amp;【多店舗用】記入シート3!V221&amp;RIGHT("00"&amp;【多店舗用】記入シート3!W221,2)&amp;【多店舗用】記入シート3!X221&amp;RIGHT("00"&amp;【多店舗用】記入シート3!Y221,2)&amp;【多店舗用】記入シート3!Z221&amp;RIGHT("00"&amp;【多店舗用】記入シート3!AA221,2))</f>
        <v/>
      </c>
      <c r="O221" s="764" t="str">
        <f>IF(B221="","",IF(【多店舗用】記入シート3!AB221="●",【多店舗用】記入シート3!AB$8,"")&amp;IF(【多店舗用】記入シート3!AC221="●",【多店舗用】記入シート3!AC$8,"")&amp;IF(【多店舗用】記入シート3!AD221="●",【多店舗用】記入シート3!AD$8,"")&amp;IF(【多店舗用】記入シート3!AE221="●",【多店舗用】記入シート3!AE$8,"")&amp;IF(【多店舗用】記入シート3!AF221="●",【多店舗用】記入シート3!AF$8,"")&amp;IF(【多店舗用】記入シート3!AG221="●",【多店舗用】記入シート3!AG$8,"")&amp;IF(【多店舗用】記入シート3!AH221="●",【多店舗用】記入シート3!AH$8,"")&amp;IF(【多店舗用】記入シート3!AI221="●",【多店舗用】記入シート3!AI$8,""))</f>
        <v/>
      </c>
      <c r="P221" s="764" t="str">
        <f>IF(【多店舗用】記入シート3!AJ221="","",【多店舗用】記入シート3!AJ221)</f>
        <v/>
      </c>
      <c r="Q221" s="764" t="str">
        <f>IF(【多店舗用】記入シート3!AK221="","",【多店舗用】記入シート3!AK221)</f>
        <v/>
      </c>
      <c r="R221" s="766" t="str">
        <f>IF(【多店舗用】記入シート3!AL221="","",【多店舗用】記入シート3!AL221)</f>
        <v/>
      </c>
      <c r="S221" s="766" t="str">
        <f>IF(【多店舗用】記入シート3!AM221="","",【多店舗用】記入シート3!AM221)</f>
        <v/>
      </c>
      <c r="T221" s="766" t="str">
        <f>IF(【多店舗用】記入シート3!AN221="","",【多店舗用】記入シート3!AN221)</f>
        <v/>
      </c>
      <c r="U221" s="766" t="str">
        <f>IF(【多店舗用】記入シート3!AO221="","",【多店舗用】記入シート3!AO221)</f>
        <v/>
      </c>
      <c r="V221" s="764" t="str">
        <f>IF(【多店舗用】記入シート3!AP221="","",【多店舗用】記入シート3!AP221)</f>
        <v/>
      </c>
      <c r="W221" s="764" t="str">
        <f>IF(【多店舗用】記入シート3!AQ221="","",【多店舗用】記入シート3!AQ221)</f>
        <v/>
      </c>
      <c r="X221" s="764" t="str">
        <f>IF(【多店舗用】記入シート3!AR221="","",【多店舗用】記入シート3!AR221)</f>
        <v/>
      </c>
      <c r="Y221" s="764" t="str">
        <f>IF(【多店舗用】記入シート3!AS221="","",【多店舗用】記入シート3!AS221)</f>
        <v/>
      </c>
      <c r="Z221" s="767" t="str">
        <f>IF(【多店舗用】記入シート3!AT221="","",【多店舗用】記入シート3!AT221)</f>
        <v/>
      </c>
      <c r="AA221" s="767" t="str">
        <f>IF(【多店舗用】記入シート3!AU221="","",【多店舗用】記入シート3!AU221)</f>
        <v/>
      </c>
      <c r="AB221" s="764" t="str">
        <f>IF(B221="","",T(SUBSTITUTE(SUBSTITUTE(【多店舗用】記入シート3!AV221,"　","")," ",""))&amp;"　"&amp;T(SUBSTITUTE(SUBSTITUTE(【多店舗用】記入シート3!AW221,"　","")," ","")))</f>
        <v/>
      </c>
      <c r="AC221" s="764" t="str">
        <f>IF(B221="","",ASC(SUBSTITUTE(SUBSTITUTE(SUBSTITUTE(SUBSTITUTE(【多店舗用】記入シート3!AX221,"　","")," ",""),"ヴ","ウﾞ"),"・",""))&amp;" "&amp;ASC(SUBSTITUTE(SUBSTITUTE(SUBSTITUTE(SUBSTITUTE(【多店舗用】記入シート3!AY221,"　","")," ",""),"ヴ","ウﾞ"),"・","")))</f>
        <v/>
      </c>
      <c r="AD221" s="764" t="str">
        <f>IF(【多店舗用】記入シート3!AZ221="","",【多店舗用】記入シート3!AZ221)</f>
        <v/>
      </c>
      <c r="AE221" s="764" t="str">
        <f>IF(【多店舗用】記入シート3!BA221="","",【多店舗用】記入シート3!BA221)</f>
        <v/>
      </c>
      <c r="AF221" s="764" t="str">
        <f>IF(B221="","",T(SUBSTITUTE(SUBSTITUTE(【多店舗用】記入シート3!BB221,"　","")," ",""))&amp;"　"&amp;T(SUBSTITUTE(SUBSTITUTE(【多店舗用】記入シート3!BC221,"　","")," ","")))</f>
        <v/>
      </c>
      <c r="AG221" s="764" t="str">
        <f>IF(B221="","",ASC(SUBSTITUTE(SUBSTITUTE(SUBSTITUTE(SUBSTITUTE(【多店舗用】記入シート3!BD221,"　","")," ",""),"ヴ","ウﾞ"),"・",""))&amp;" "&amp;ASC(SUBSTITUTE(SUBSTITUTE(SUBSTITUTE(SUBSTITUTE(【多店舗用】記入シート3!BE221,"　","")," ",""),"ヴ","ウﾞ"),"・","")))</f>
        <v/>
      </c>
      <c r="AH221" s="764" t="str">
        <f>IF(【多店舗用】記入シート3!BF221="","",【多店舗用】記入シート3!BF221)</f>
        <v/>
      </c>
      <c r="AI221" s="764" t="str">
        <f>IF(【多店舗用】記入シート3!BG221="","",【多店舗用】記入シート3!BG221)</f>
        <v/>
      </c>
      <c r="AJ221" s="764" t="str">
        <f>IF(【多店舗用】記入シート3!BH221="","",【多店舗用】記入シート3!BH221)</f>
        <v/>
      </c>
      <c r="AK221" s="764" t="str">
        <f>IF(【多店舗用】記入シート3!BI221="","",【多店舗用】記入シート3!BI221)</f>
        <v/>
      </c>
      <c r="AL221" s="764" t="str">
        <f>IF(【多店舗用】記入シート3!BJ221="","",【多店舗用】記入シート3!BJ221)</f>
        <v/>
      </c>
      <c r="AM221" s="768" t="str">
        <f>IF(【多店舗用】記入シート3!BK221="","",【多店舗用】記入シート3!BK221)</f>
        <v/>
      </c>
      <c r="AN221" s="768" t="str">
        <f>IF(【多店舗用】記入シート3!BL221="","",【多店舗用】記入シート3!BL221)</f>
        <v/>
      </c>
      <c r="AO221" s="764" t="str">
        <f>IF(【多店舗用】記入シート3!BM221="","",【多店舗用】記入シート3!BM221)</f>
        <v/>
      </c>
      <c r="AP221" s="768" t="str">
        <f>IF(【多店舗用】記入シート3!BN221="","",【多店舗用】記入シート3!BN221)</f>
        <v/>
      </c>
      <c r="AQ221" s="764" t="str">
        <f>IF(【多店舗用】記入シート3!BO221="","",【多店舗用】記入シート3!BO221)</f>
        <v/>
      </c>
      <c r="AR221" s="764" t="str">
        <f>IF(【多店舗用】記入シート3!BP221="","",【多店舗用】記入シート3!BP221)</f>
        <v/>
      </c>
    </row>
    <row r="222" spans="1:44" ht="15" customHeight="1">
      <c r="A222" s="764">
        <v>214</v>
      </c>
      <c r="B222" s="764" t="str">
        <f>IF(【多店舗用】記入シート3!B222="","",DBCS(【多店舗用】記入シート3!B222))</f>
        <v/>
      </c>
      <c r="C222" s="764" t="str">
        <f>IF(【多店舗用】記入シート3!C222="","",DBCS(【多店舗用】記入シート3!C222))</f>
        <v/>
      </c>
      <c r="D222" s="764" t="str">
        <f>IF(【多店舗用】記入シート3!D222="","",ASC(【多店舗用】記入シート3!D222))</f>
        <v/>
      </c>
      <c r="E222" s="765" t="str">
        <f>IF(【多店舗用】記入シート3!E222="","",【多店舗用】記入シート3!E222)</f>
        <v/>
      </c>
      <c r="F222" s="764" t="str">
        <f>IF(【多店舗用】記入シート3!F222="","",【多店舗用】記入シート3!F222)</f>
        <v/>
      </c>
      <c r="G222" s="765" t="str">
        <f>IF(【多店舗用】記入シート3!G222="","",【多店舗用】記入シート3!G222)</f>
        <v/>
      </c>
      <c r="H222" s="764" t="str">
        <f>IF(【多店舗用】記入シート3!H222="","",SUBSTITUTE(SUBSTITUTE(SUBSTITUTE(SUBSTITUTE(SUBSTITUTE(ASC(【多店舗用】記入シート3!H222),"～","-"),"－","-"),"―","-"),"　","")," ",""))</f>
        <v/>
      </c>
      <c r="I222" s="764" t="str">
        <f>IF(B222="","",MID(T(【多店舗用】記入シート3!I222),4,LEN(T(【多店舗用】記入シート3!I222))-3)&amp;"　"&amp;SUBSTITUTE(SUBSTITUTE(SUBSTITUTE(SUBSTITUTE(T(【多店舗用】記入シート3!J222),"　","")," ",""),"―","ー"),"－","‐")&amp;"　"&amp;SUBSTITUTE(SUBSTITUTE(SUBSTITUTE(SUBSTITUTE(T(【多店舗用】記入シート3!K222),"　","")," ",""),"―","ー"),"－","‐")&amp;"　"&amp;SUBSTITUTE(SUBSTITUTE(SUBSTITUTE(SUBSTITUTE(T(【多店舗用】記入シート3!L222),"　","")," ",""),"―","ー"),"－","‐")&amp;IF(【多店舗用】記入シート3!M222="","","　"&amp;SUBSTITUTE(SUBSTITUTE(SUBSTITUTE(SUBSTITUTE(T(【多店舗用】記入シート3!M222),"　","")," ",""),"―","ー"),"－","‐")))</f>
        <v/>
      </c>
      <c r="J222" s="764" t="str">
        <f>IF(B222="","",ASC(【多店舗用】記入シート3!N222)&amp;" "&amp;ASC(SUBSTITUTE(SUBSTITUTE(SUBSTITUTE(SUBSTITUTE(SUBSTITUTE(【多店舗用】記入シート3!O222,"　","")," ",""),"ヴ","ウﾞ"),"・",""),"－","‐"))&amp;" "&amp;ASC(SUBSTITUTE(SUBSTITUTE(SUBSTITUTE(SUBSTITUTE(SUBSTITUTE(【多店舗用】記入シート3!P222,"　","")," ",""),"ヴ","ウﾞ"),"・",""),"－","‐"))&amp;IF(【多店舗用】記入シート3!Q222="",""," "&amp;ASC(SUBSTITUTE(SUBSTITUTE(SUBSTITUTE(SUBSTITUTE(SUBSTITUTE(【多店舗用】記入シート3!Q222,"　","")," ",""),"ヴ","ウﾞ"),"・",""),"－","‐"))))</f>
        <v/>
      </c>
      <c r="K222" s="764" t="str">
        <f>IF(【多店舗用】記入シート3!R222="","",【多店舗用】記入シート3!R222)</f>
        <v/>
      </c>
      <c r="L222" s="764" t="str">
        <f>IF(【多店舗用】記入シート3!S222="","",SUBSTITUTE(SUBSTITUTE(SUBSTITUTE(SUBSTITUTE(SUBSTITUTE(ASC(【多店舗用】記入シート3!S222),"～","-"),"－","-"),"―","-"),"　","")," ",""))</f>
        <v/>
      </c>
      <c r="M222" s="764" t="str">
        <f>IF(【多店舗用】記入シート3!T222="","",ASC(【多店舗用】記入シート3!T222))</f>
        <v/>
      </c>
      <c r="N222" s="764" t="str">
        <f>IF(B222="","",RIGHT("00"&amp;【多店舗用】記入シート3!U222,2)&amp;【多店舗用】記入シート3!V222&amp;RIGHT("00"&amp;【多店舗用】記入シート3!W222,2)&amp;【多店舗用】記入シート3!X222&amp;RIGHT("00"&amp;【多店舗用】記入シート3!Y222,2)&amp;【多店舗用】記入シート3!Z222&amp;RIGHT("00"&amp;【多店舗用】記入シート3!AA222,2))</f>
        <v/>
      </c>
      <c r="O222" s="764" t="str">
        <f>IF(B222="","",IF(【多店舗用】記入シート3!AB222="●",【多店舗用】記入シート3!AB$8,"")&amp;IF(【多店舗用】記入シート3!AC222="●",【多店舗用】記入シート3!AC$8,"")&amp;IF(【多店舗用】記入シート3!AD222="●",【多店舗用】記入シート3!AD$8,"")&amp;IF(【多店舗用】記入シート3!AE222="●",【多店舗用】記入シート3!AE$8,"")&amp;IF(【多店舗用】記入シート3!AF222="●",【多店舗用】記入シート3!AF$8,"")&amp;IF(【多店舗用】記入シート3!AG222="●",【多店舗用】記入シート3!AG$8,"")&amp;IF(【多店舗用】記入シート3!AH222="●",【多店舗用】記入シート3!AH$8,"")&amp;IF(【多店舗用】記入シート3!AI222="●",【多店舗用】記入シート3!AI$8,""))</f>
        <v/>
      </c>
      <c r="P222" s="764" t="str">
        <f>IF(【多店舗用】記入シート3!AJ222="","",【多店舗用】記入シート3!AJ222)</f>
        <v/>
      </c>
      <c r="Q222" s="764" t="str">
        <f>IF(【多店舗用】記入シート3!AK222="","",【多店舗用】記入シート3!AK222)</f>
        <v/>
      </c>
      <c r="R222" s="766" t="str">
        <f>IF(【多店舗用】記入シート3!AL222="","",【多店舗用】記入シート3!AL222)</f>
        <v/>
      </c>
      <c r="S222" s="766" t="str">
        <f>IF(【多店舗用】記入シート3!AM222="","",【多店舗用】記入シート3!AM222)</f>
        <v/>
      </c>
      <c r="T222" s="766" t="str">
        <f>IF(【多店舗用】記入シート3!AN222="","",【多店舗用】記入シート3!AN222)</f>
        <v/>
      </c>
      <c r="U222" s="766" t="str">
        <f>IF(【多店舗用】記入シート3!AO222="","",【多店舗用】記入シート3!AO222)</f>
        <v/>
      </c>
      <c r="V222" s="764" t="str">
        <f>IF(【多店舗用】記入シート3!AP222="","",【多店舗用】記入シート3!AP222)</f>
        <v/>
      </c>
      <c r="W222" s="764" t="str">
        <f>IF(【多店舗用】記入シート3!AQ222="","",【多店舗用】記入シート3!AQ222)</f>
        <v/>
      </c>
      <c r="X222" s="764" t="str">
        <f>IF(【多店舗用】記入シート3!AR222="","",【多店舗用】記入シート3!AR222)</f>
        <v/>
      </c>
      <c r="Y222" s="764" t="str">
        <f>IF(【多店舗用】記入シート3!AS222="","",【多店舗用】記入シート3!AS222)</f>
        <v/>
      </c>
      <c r="Z222" s="767" t="str">
        <f>IF(【多店舗用】記入シート3!AT222="","",【多店舗用】記入シート3!AT222)</f>
        <v/>
      </c>
      <c r="AA222" s="767" t="str">
        <f>IF(【多店舗用】記入シート3!AU222="","",【多店舗用】記入シート3!AU222)</f>
        <v/>
      </c>
      <c r="AB222" s="764" t="str">
        <f>IF(B222="","",T(SUBSTITUTE(SUBSTITUTE(【多店舗用】記入シート3!AV222,"　","")," ",""))&amp;"　"&amp;T(SUBSTITUTE(SUBSTITUTE(【多店舗用】記入シート3!AW222,"　","")," ","")))</f>
        <v/>
      </c>
      <c r="AC222" s="764" t="str">
        <f>IF(B222="","",ASC(SUBSTITUTE(SUBSTITUTE(SUBSTITUTE(SUBSTITUTE(【多店舗用】記入シート3!AX222,"　","")," ",""),"ヴ","ウﾞ"),"・",""))&amp;" "&amp;ASC(SUBSTITUTE(SUBSTITUTE(SUBSTITUTE(SUBSTITUTE(【多店舗用】記入シート3!AY222,"　","")," ",""),"ヴ","ウﾞ"),"・","")))</f>
        <v/>
      </c>
      <c r="AD222" s="764" t="str">
        <f>IF(【多店舗用】記入シート3!AZ222="","",【多店舗用】記入シート3!AZ222)</f>
        <v/>
      </c>
      <c r="AE222" s="764" t="str">
        <f>IF(【多店舗用】記入シート3!BA222="","",【多店舗用】記入シート3!BA222)</f>
        <v/>
      </c>
      <c r="AF222" s="764" t="str">
        <f>IF(B222="","",T(SUBSTITUTE(SUBSTITUTE(【多店舗用】記入シート3!BB222,"　","")," ",""))&amp;"　"&amp;T(SUBSTITUTE(SUBSTITUTE(【多店舗用】記入シート3!BC222,"　","")," ","")))</f>
        <v/>
      </c>
      <c r="AG222" s="764" t="str">
        <f>IF(B222="","",ASC(SUBSTITUTE(SUBSTITUTE(SUBSTITUTE(SUBSTITUTE(【多店舗用】記入シート3!BD222,"　","")," ",""),"ヴ","ウﾞ"),"・",""))&amp;" "&amp;ASC(SUBSTITUTE(SUBSTITUTE(SUBSTITUTE(SUBSTITUTE(【多店舗用】記入シート3!BE222,"　","")," ",""),"ヴ","ウﾞ"),"・","")))</f>
        <v/>
      </c>
      <c r="AH222" s="764" t="str">
        <f>IF(【多店舗用】記入シート3!BF222="","",【多店舗用】記入シート3!BF222)</f>
        <v/>
      </c>
      <c r="AI222" s="764" t="str">
        <f>IF(【多店舗用】記入シート3!BG222="","",【多店舗用】記入シート3!BG222)</f>
        <v/>
      </c>
      <c r="AJ222" s="764" t="str">
        <f>IF(【多店舗用】記入シート3!BH222="","",【多店舗用】記入シート3!BH222)</f>
        <v/>
      </c>
      <c r="AK222" s="764" t="str">
        <f>IF(【多店舗用】記入シート3!BI222="","",【多店舗用】記入シート3!BI222)</f>
        <v/>
      </c>
      <c r="AL222" s="764" t="str">
        <f>IF(【多店舗用】記入シート3!BJ222="","",【多店舗用】記入シート3!BJ222)</f>
        <v/>
      </c>
      <c r="AM222" s="768" t="str">
        <f>IF(【多店舗用】記入シート3!BK222="","",【多店舗用】記入シート3!BK222)</f>
        <v/>
      </c>
      <c r="AN222" s="768" t="str">
        <f>IF(【多店舗用】記入シート3!BL222="","",【多店舗用】記入シート3!BL222)</f>
        <v/>
      </c>
      <c r="AO222" s="764" t="str">
        <f>IF(【多店舗用】記入シート3!BM222="","",【多店舗用】記入シート3!BM222)</f>
        <v/>
      </c>
      <c r="AP222" s="768" t="str">
        <f>IF(【多店舗用】記入シート3!BN222="","",【多店舗用】記入シート3!BN222)</f>
        <v/>
      </c>
      <c r="AQ222" s="764" t="str">
        <f>IF(【多店舗用】記入シート3!BO222="","",【多店舗用】記入シート3!BO222)</f>
        <v/>
      </c>
      <c r="AR222" s="764" t="str">
        <f>IF(【多店舗用】記入シート3!BP222="","",【多店舗用】記入シート3!BP222)</f>
        <v/>
      </c>
    </row>
    <row r="223" spans="1:44" ht="15" customHeight="1">
      <c r="A223" s="764">
        <v>215</v>
      </c>
      <c r="B223" s="764" t="str">
        <f>IF(【多店舗用】記入シート3!B223="","",DBCS(【多店舗用】記入シート3!B223))</f>
        <v/>
      </c>
      <c r="C223" s="764" t="str">
        <f>IF(【多店舗用】記入シート3!C223="","",DBCS(【多店舗用】記入シート3!C223))</f>
        <v/>
      </c>
      <c r="D223" s="764" t="str">
        <f>IF(【多店舗用】記入シート3!D223="","",ASC(【多店舗用】記入シート3!D223))</f>
        <v/>
      </c>
      <c r="E223" s="765" t="str">
        <f>IF(【多店舗用】記入シート3!E223="","",【多店舗用】記入シート3!E223)</f>
        <v/>
      </c>
      <c r="F223" s="764" t="str">
        <f>IF(【多店舗用】記入シート3!F223="","",【多店舗用】記入シート3!F223)</f>
        <v/>
      </c>
      <c r="G223" s="765" t="str">
        <f>IF(【多店舗用】記入シート3!G223="","",【多店舗用】記入シート3!G223)</f>
        <v/>
      </c>
      <c r="H223" s="764" t="str">
        <f>IF(【多店舗用】記入シート3!H223="","",SUBSTITUTE(SUBSTITUTE(SUBSTITUTE(SUBSTITUTE(SUBSTITUTE(ASC(【多店舗用】記入シート3!H223),"～","-"),"－","-"),"―","-"),"　","")," ",""))</f>
        <v/>
      </c>
      <c r="I223" s="764" t="str">
        <f>IF(B223="","",MID(T(【多店舗用】記入シート3!I223),4,LEN(T(【多店舗用】記入シート3!I223))-3)&amp;"　"&amp;SUBSTITUTE(SUBSTITUTE(SUBSTITUTE(SUBSTITUTE(T(【多店舗用】記入シート3!J223),"　","")," ",""),"―","ー"),"－","‐")&amp;"　"&amp;SUBSTITUTE(SUBSTITUTE(SUBSTITUTE(SUBSTITUTE(T(【多店舗用】記入シート3!K223),"　","")," ",""),"―","ー"),"－","‐")&amp;"　"&amp;SUBSTITUTE(SUBSTITUTE(SUBSTITUTE(SUBSTITUTE(T(【多店舗用】記入シート3!L223),"　","")," ",""),"―","ー"),"－","‐")&amp;IF(【多店舗用】記入シート3!M223="","","　"&amp;SUBSTITUTE(SUBSTITUTE(SUBSTITUTE(SUBSTITUTE(T(【多店舗用】記入シート3!M223),"　","")," ",""),"―","ー"),"－","‐")))</f>
        <v/>
      </c>
      <c r="J223" s="764" t="str">
        <f>IF(B223="","",ASC(【多店舗用】記入シート3!N223)&amp;" "&amp;ASC(SUBSTITUTE(SUBSTITUTE(SUBSTITUTE(SUBSTITUTE(SUBSTITUTE(【多店舗用】記入シート3!O223,"　","")," ",""),"ヴ","ウﾞ"),"・",""),"－","‐"))&amp;" "&amp;ASC(SUBSTITUTE(SUBSTITUTE(SUBSTITUTE(SUBSTITUTE(SUBSTITUTE(【多店舗用】記入シート3!P223,"　","")," ",""),"ヴ","ウﾞ"),"・",""),"－","‐"))&amp;IF(【多店舗用】記入シート3!Q223="",""," "&amp;ASC(SUBSTITUTE(SUBSTITUTE(SUBSTITUTE(SUBSTITUTE(SUBSTITUTE(【多店舗用】記入シート3!Q223,"　","")," ",""),"ヴ","ウﾞ"),"・",""),"－","‐"))))</f>
        <v/>
      </c>
      <c r="K223" s="764" t="str">
        <f>IF(【多店舗用】記入シート3!R223="","",【多店舗用】記入シート3!R223)</f>
        <v/>
      </c>
      <c r="L223" s="764" t="str">
        <f>IF(【多店舗用】記入シート3!S223="","",SUBSTITUTE(SUBSTITUTE(SUBSTITUTE(SUBSTITUTE(SUBSTITUTE(ASC(【多店舗用】記入シート3!S223),"～","-"),"－","-"),"―","-"),"　","")," ",""))</f>
        <v/>
      </c>
      <c r="M223" s="764" t="str">
        <f>IF(【多店舗用】記入シート3!T223="","",ASC(【多店舗用】記入シート3!T223))</f>
        <v/>
      </c>
      <c r="N223" s="764" t="str">
        <f>IF(B223="","",RIGHT("00"&amp;【多店舗用】記入シート3!U223,2)&amp;【多店舗用】記入シート3!V223&amp;RIGHT("00"&amp;【多店舗用】記入シート3!W223,2)&amp;【多店舗用】記入シート3!X223&amp;RIGHT("00"&amp;【多店舗用】記入シート3!Y223,2)&amp;【多店舗用】記入シート3!Z223&amp;RIGHT("00"&amp;【多店舗用】記入シート3!AA223,2))</f>
        <v/>
      </c>
      <c r="O223" s="764" t="str">
        <f>IF(B223="","",IF(【多店舗用】記入シート3!AB223="●",【多店舗用】記入シート3!AB$8,"")&amp;IF(【多店舗用】記入シート3!AC223="●",【多店舗用】記入シート3!AC$8,"")&amp;IF(【多店舗用】記入シート3!AD223="●",【多店舗用】記入シート3!AD$8,"")&amp;IF(【多店舗用】記入シート3!AE223="●",【多店舗用】記入シート3!AE$8,"")&amp;IF(【多店舗用】記入シート3!AF223="●",【多店舗用】記入シート3!AF$8,"")&amp;IF(【多店舗用】記入シート3!AG223="●",【多店舗用】記入シート3!AG$8,"")&amp;IF(【多店舗用】記入シート3!AH223="●",【多店舗用】記入シート3!AH$8,"")&amp;IF(【多店舗用】記入シート3!AI223="●",【多店舗用】記入シート3!AI$8,""))</f>
        <v/>
      </c>
      <c r="P223" s="764" t="str">
        <f>IF(【多店舗用】記入シート3!AJ223="","",【多店舗用】記入シート3!AJ223)</f>
        <v/>
      </c>
      <c r="Q223" s="764" t="str">
        <f>IF(【多店舗用】記入シート3!AK223="","",【多店舗用】記入シート3!AK223)</f>
        <v/>
      </c>
      <c r="R223" s="766" t="str">
        <f>IF(【多店舗用】記入シート3!AL223="","",【多店舗用】記入シート3!AL223)</f>
        <v/>
      </c>
      <c r="S223" s="766" t="str">
        <f>IF(【多店舗用】記入シート3!AM223="","",【多店舗用】記入シート3!AM223)</f>
        <v/>
      </c>
      <c r="T223" s="766" t="str">
        <f>IF(【多店舗用】記入シート3!AN223="","",【多店舗用】記入シート3!AN223)</f>
        <v/>
      </c>
      <c r="U223" s="766" t="str">
        <f>IF(【多店舗用】記入シート3!AO223="","",【多店舗用】記入シート3!AO223)</f>
        <v/>
      </c>
      <c r="V223" s="764" t="str">
        <f>IF(【多店舗用】記入シート3!AP223="","",【多店舗用】記入シート3!AP223)</f>
        <v/>
      </c>
      <c r="W223" s="764" t="str">
        <f>IF(【多店舗用】記入シート3!AQ223="","",【多店舗用】記入シート3!AQ223)</f>
        <v/>
      </c>
      <c r="X223" s="764" t="str">
        <f>IF(【多店舗用】記入シート3!AR223="","",【多店舗用】記入シート3!AR223)</f>
        <v/>
      </c>
      <c r="Y223" s="764" t="str">
        <f>IF(【多店舗用】記入シート3!AS223="","",【多店舗用】記入シート3!AS223)</f>
        <v/>
      </c>
      <c r="Z223" s="767" t="str">
        <f>IF(【多店舗用】記入シート3!AT223="","",【多店舗用】記入シート3!AT223)</f>
        <v/>
      </c>
      <c r="AA223" s="767" t="str">
        <f>IF(【多店舗用】記入シート3!AU223="","",【多店舗用】記入シート3!AU223)</f>
        <v/>
      </c>
      <c r="AB223" s="764" t="str">
        <f>IF(B223="","",T(SUBSTITUTE(SUBSTITUTE(【多店舗用】記入シート3!AV223,"　","")," ",""))&amp;"　"&amp;T(SUBSTITUTE(SUBSTITUTE(【多店舗用】記入シート3!AW223,"　","")," ","")))</f>
        <v/>
      </c>
      <c r="AC223" s="764" t="str">
        <f>IF(B223="","",ASC(SUBSTITUTE(SUBSTITUTE(SUBSTITUTE(SUBSTITUTE(【多店舗用】記入シート3!AX223,"　","")," ",""),"ヴ","ウﾞ"),"・",""))&amp;" "&amp;ASC(SUBSTITUTE(SUBSTITUTE(SUBSTITUTE(SUBSTITUTE(【多店舗用】記入シート3!AY223,"　","")," ",""),"ヴ","ウﾞ"),"・","")))</f>
        <v/>
      </c>
      <c r="AD223" s="764" t="str">
        <f>IF(【多店舗用】記入シート3!AZ223="","",【多店舗用】記入シート3!AZ223)</f>
        <v/>
      </c>
      <c r="AE223" s="764" t="str">
        <f>IF(【多店舗用】記入シート3!BA223="","",【多店舗用】記入シート3!BA223)</f>
        <v/>
      </c>
      <c r="AF223" s="764" t="str">
        <f>IF(B223="","",T(SUBSTITUTE(SUBSTITUTE(【多店舗用】記入シート3!BB223,"　","")," ",""))&amp;"　"&amp;T(SUBSTITUTE(SUBSTITUTE(【多店舗用】記入シート3!BC223,"　","")," ","")))</f>
        <v/>
      </c>
      <c r="AG223" s="764" t="str">
        <f>IF(B223="","",ASC(SUBSTITUTE(SUBSTITUTE(SUBSTITUTE(SUBSTITUTE(【多店舗用】記入シート3!BD223,"　","")," ",""),"ヴ","ウﾞ"),"・",""))&amp;" "&amp;ASC(SUBSTITUTE(SUBSTITUTE(SUBSTITUTE(SUBSTITUTE(【多店舗用】記入シート3!BE223,"　","")," ",""),"ヴ","ウﾞ"),"・","")))</f>
        <v/>
      </c>
      <c r="AH223" s="764" t="str">
        <f>IF(【多店舗用】記入シート3!BF223="","",【多店舗用】記入シート3!BF223)</f>
        <v/>
      </c>
      <c r="AI223" s="764" t="str">
        <f>IF(【多店舗用】記入シート3!BG223="","",【多店舗用】記入シート3!BG223)</f>
        <v/>
      </c>
      <c r="AJ223" s="764" t="str">
        <f>IF(【多店舗用】記入シート3!BH223="","",【多店舗用】記入シート3!BH223)</f>
        <v/>
      </c>
      <c r="AK223" s="764" t="str">
        <f>IF(【多店舗用】記入シート3!BI223="","",【多店舗用】記入シート3!BI223)</f>
        <v/>
      </c>
      <c r="AL223" s="764" t="str">
        <f>IF(【多店舗用】記入シート3!BJ223="","",【多店舗用】記入シート3!BJ223)</f>
        <v/>
      </c>
      <c r="AM223" s="768" t="str">
        <f>IF(【多店舗用】記入シート3!BK223="","",【多店舗用】記入シート3!BK223)</f>
        <v/>
      </c>
      <c r="AN223" s="768" t="str">
        <f>IF(【多店舗用】記入シート3!BL223="","",【多店舗用】記入シート3!BL223)</f>
        <v/>
      </c>
      <c r="AO223" s="764" t="str">
        <f>IF(【多店舗用】記入シート3!BM223="","",【多店舗用】記入シート3!BM223)</f>
        <v/>
      </c>
      <c r="AP223" s="768" t="str">
        <f>IF(【多店舗用】記入シート3!BN223="","",【多店舗用】記入シート3!BN223)</f>
        <v/>
      </c>
      <c r="AQ223" s="764" t="str">
        <f>IF(【多店舗用】記入シート3!BO223="","",【多店舗用】記入シート3!BO223)</f>
        <v/>
      </c>
      <c r="AR223" s="764" t="str">
        <f>IF(【多店舗用】記入シート3!BP223="","",【多店舗用】記入シート3!BP223)</f>
        <v/>
      </c>
    </row>
    <row r="224" spans="1:44" ht="15" customHeight="1">
      <c r="A224" s="764">
        <v>216</v>
      </c>
      <c r="B224" s="764" t="str">
        <f>IF(【多店舗用】記入シート3!B224="","",DBCS(【多店舗用】記入シート3!B224))</f>
        <v/>
      </c>
      <c r="C224" s="764" t="str">
        <f>IF(【多店舗用】記入シート3!C224="","",DBCS(【多店舗用】記入シート3!C224))</f>
        <v/>
      </c>
      <c r="D224" s="764" t="str">
        <f>IF(【多店舗用】記入シート3!D224="","",ASC(【多店舗用】記入シート3!D224))</f>
        <v/>
      </c>
      <c r="E224" s="765" t="str">
        <f>IF(【多店舗用】記入シート3!E224="","",【多店舗用】記入シート3!E224)</f>
        <v/>
      </c>
      <c r="F224" s="764" t="str">
        <f>IF(【多店舗用】記入シート3!F224="","",【多店舗用】記入シート3!F224)</f>
        <v/>
      </c>
      <c r="G224" s="765" t="str">
        <f>IF(【多店舗用】記入シート3!G224="","",【多店舗用】記入シート3!G224)</f>
        <v/>
      </c>
      <c r="H224" s="764" t="str">
        <f>IF(【多店舗用】記入シート3!H224="","",SUBSTITUTE(SUBSTITUTE(SUBSTITUTE(SUBSTITUTE(SUBSTITUTE(ASC(【多店舗用】記入シート3!H224),"～","-"),"－","-"),"―","-"),"　","")," ",""))</f>
        <v/>
      </c>
      <c r="I224" s="764" t="str">
        <f>IF(B224="","",MID(T(【多店舗用】記入シート3!I224),4,LEN(T(【多店舗用】記入シート3!I224))-3)&amp;"　"&amp;SUBSTITUTE(SUBSTITUTE(SUBSTITUTE(SUBSTITUTE(T(【多店舗用】記入シート3!J224),"　","")," ",""),"―","ー"),"－","‐")&amp;"　"&amp;SUBSTITUTE(SUBSTITUTE(SUBSTITUTE(SUBSTITUTE(T(【多店舗用】記入シート3!K224),"　","")," ",""),"―","ー"),"－","‐")&amp;"　"&amp;SUBSTITUTE(SUBSTITUTE(SUBSTITUTE(SUBSTITUTE(T(【多店舗用】記入シート3!L224),"　","")," ",""),"―","ー"),"－","‐")&amp;IF(【多店舗用】記入シート3!M224="","","　"&amp;SUBSTITUTE(SUBSTITUTE(SUBSTITUTE(SUBSTITUTE(T(【多店舗用】記入シート3!M224),"　","")," ",""),"―","ー"),"－","‐")))</f>
        <v/>
      </c>
      <c r="J224" s="764" t="str">
        <f>IF(B224="","",ASC(【多店舗用】記入シート3!N224)&amp;" "&amp;ASC(SUBSTITUTE(SUBSTITUTE(SUBSTITUTE(SUBSTITUTE(SUBSTITUTE(【多店舗用】記入シート3!O224,"　","")," ",""),"ヴ","ウﾞ"),"・",""),"－","‐"))&amp;" "&amp;ASC(SUBSTITUTE(SUBSTITUTE(SUBSTITUTE(SUBSTITUTE(SUBSTITUTE(【多店舗用】記入シート3!P224,"　","")," ",""),"ヴ","ウﾞ"),"・",""),"－","‐"))&amp;IF(【多店舗用】記入シート3!Q224="",""," "&amp;ASC(SUBSTITUTE(SUBSTITUTE(SUBSTITUTE(SUBSTITUTE(SUBSTITUTE(【多店舗用】記入シート3!Q224,"　","")," ",""),"ヴ","ウﾞ"),"・",""),"－","‐"))))</f>
        <v/>
      </c>
      <c r="K224" s="764" t="str">
        <f>IF(【多店舗用】記入シート3!R224="","",【多店舗用】記入シート3!R224)</f>
        <v/>
      </c>
      <c r="L224" s="764" t="str">
        <f>IF(【多店舗用】記入シート3!S224="","",SUBSTITUTE(SUBSTITUTE(SUBSTITUTE(SUBSTITUTE(SUBSTITUTE(ASC(【多店舗用】記入シート3!S224),"～","-"),"－","-"),"―","-"),"　","")," ",""))</f>
        <v/>
      </c>
      <c r="M224" s="764" t="str">
        <f>IF(【多店舗用】記入シート3!T224="","",ASC(【多店舗用】記入シート3!T224))</f>
        <v/>
      </c>
      <c r="N224" s="764" t="str">
        <f>IF(B224="","",RIGHT("00"&amp;【多店舗用】記入シート3!U224,2)&amp;【多店舗用】記入シート3!V224&amp;RIGHT("00"&amp;【多店舗用】記入シート3!W224,2)&amp;【多店舗用】記入シート3!X224&amp;RIGHT("00"&amp;【多店舗用】記入シート3!Y224,2)&amp;【多店舗用】記入シート3!Z224&amp;RIGHT("00"&amp;【多店舗用】記入シート3!AA224,2))</f>
        <v/>
      </c>
      <c r="O224" s="764" t="str">
        <f>IF(B224="","",IF(【多店舗用】記入シート3!AB224="●",【多店舗用】記入シート3!AB$8,"")&amp;IF(【多店舗用】記入シート3!AC224="●",【多店舗用】記入シート3!AC$8,"")&amp;IF(【多店舗用】記入シート3!AD224="●",【多店舗用】記入シート3!AD$8,"")&amp;IF(【多店舗用】記入シート3!AE224="●",【多店舗用】記入シート3!AE$8,"")&amp;IF(【多店舗用】記入シート3!AF224="●",【多店舗用】記入シート3!AF$8,"")&amp;IF(【多店舗用】記入シート3!AG224="●",【多店舗用】記入シート3!AG$8,"")&amp;IF(【多店舗用】記入シート3!AH224="●",【多店舗用】記入シート3!AH$8,"")&amp;IF(【多店舗用】記入シート3!AI224="●",【多店舗用】記入シート3!AI$8,""))</f>
        <v/>
      </c>
      <c r="P224" s="764" t="str">
        <f>IF(【多店舗用】記入シート3!AJ224="","",【多店舗用】記入シート3!AJ224)</f>
        <v/>
      </c>
      <c r="Q224" s="764" t="str">
        <f>IF(【多店舗用】記入シート3!AK224="","",【多店舗用】記入シート3!AK224)</f>
        <v/>
      </c>
      <c r="R224" s="766" t="str">
        <f>IF(【多店舗用】記入シート3!AL224="","",【多店舗用】記入シート3!AL224)</f>
        <v/>
      </c>
      <c r="S224" s="766" t="str">
        <f>IF(【多店舗用】記入シート3!AM224="","",【多店舗用】記入シート3!AM224)</f>
        <v/>
      </c>
      <c r="T224" s="766" t="str">
        <f>IF(【多店舗用】記入シート3!AN224="","",【多店舗用】記入シート3!AN224)</f>
        <v/>
      </c>
      <c r="U224" s="766" t="str">
        <f>IF(【多店舗用】記入シート3!AO224="","",【多店舗用】記入シート3!AO224)</f>
        <v/>
      </c>
      <c r="V224" s="764" t="str">
        <f>IF(【多店舗用】記入シート3!AP224="","",【多店舗用】記入シート3!AP224)</f>
        <v/>
      </c>
      <c r="W224" s="764" t="str">
        <f>IF(【多店舗用】記入シート3!AQ224="","",【多店舗用】記入シート3!AQ224)</f>
        <v/>
      </c>
      <c r="X224" s="764" t="str">
        <f>IF(【多店舗用】記入シート3!AR224="","",【多店舗用】記入シート3!AR224)</f>
        <v/>
      </c>
      <c r="Y224" s="764" t="str">
        <f>IF(【多店舗用】記入シート3!AS224="","",【多店舗用】記入シート3!AS224)</f>
        <v/>
      </c>
      <c r="Z224" s="767" t="str">
        <f>IF(【多店舗用】記入シート3!AT224="","",【多店舗用】記入シート3!AT224)</f>
        <v/>
      </c>
      <c r="AA224" s="767" t="str">
        <f>IF(【多店舗用】記入シート3!AU224="","",【多店舗用】記入シート3!AU224)</f>
        <v/>
      </c>
      <c r="AB224" s="764" t="str">
        <f>IF(B224="","",T(SUBSTITUTE(SUBSTITUTE(【多店舗用】記入シート3!AV224,"　","")," ",""))&amp;"　"&amp;T(SUBSTITUTE(SUBSTITUTE(【多店舗用】記入シート3!AW224,"　","")," ","")))</f>
        <v/>
      </c>
      <c r="AC224" s="764" t="str">
        <f>IF(B224="","",ASC(SUBSTITUTE(SUBSTITUTE(SUBSTITUTE(SUBSTITUTE(【多店舗用】記入シート3!AX224,"　","")," ",""),"ヴ","ウﾞ"),"・",""))&amp;" "&amp;ASC(SUBSTITUTE(SUBSTITUTE(SUBSTITUTE(SUBSTITUTE(【多店舗用】記入シート3!AY224,"　","")," ",""),"ヴ","ウﾞ"),"・","")))</f>
        <v/>
      </c>
      <c r="AD224" s="764" t="str">
        <f>IF(【多店舗用】記入シート3!AZ224="","",【多店舗用】記入シート3!AZ224)</f>
        <v/>
      </c>
      <c r="AE224" s="764" t="str">
        <f>IF(【多店舗用】記入シート3!BA224="","",【多店舗用】記入シート3!BA224)</f>
        <v/>
      </c>
      <c r="AF224" s="764" t="str">
        <f>IF(B224="","",T(SUBSTITUTE(SUBSTITUTE(【多店舗用】記入シート3!BB224,"　","")," ",""))&amp;"　"&amp;T(SUBSTITUTE(SUBSTITUTE(【多店舗用】記入シート3!BC224,"　","")," ","")))</f>
        <v/>
      </c>
      <c r="AG224" s="764" t="str">
        <f>IF(B224="","",ASC(SUBSTITUTE(SUBSTITUTE(SUBSTITUTE(SUBSTITUTE(【多店舗用】記入シート3!BD224,"　","")," ",""),"ヴ","ウﾞ"),"・",""))&amp;" "&amp;ASC(SUBSTITUTE(SUBSTITUTE(SUBSTITUTE(SUBSTITUTE(【多店舗用】記入シート3!BE224,"　","")," ",""),"ヴ","ウﾞ"),"・","")))</f>
        <v/>
      </c>
      <c r="AH224" s="764" t="str">
        <f>IF(【多店舗用】記入シート3!BF224="","",【多店舗用】記入シート3!BF224)</f>
        <v/>
      </c>
      <c r="AI224" s="764" t="str">
        <f>IF(【多店舗用】記入シート3!BG224="","",【多店舗用】記入シート3!BG224)</f>
        <v/>
      </c>
      <c r="AJ224" s="764" t="str">
        <f>IF(【多店舗用】記入シート3!BH224="","",【多店舗用】記入シート3!BH224)</f>
        <v/>
      </c>
      <c r="AK224" s="764" t="str">
        <f>IF(【多店舗用】記入シート3!BI224="","",【多店舗用】記入シート3!BI224)</f>
        <v/>
      </c>
      <c r="AL224" s="764" t="str">
        <f>IF(【多店舗用】記入シート3!BJ224="","",【多店舗用】記入シート3!BJ224)</f>
        <v/>
      </c>
      <c r="AM224" s="768" t="str">
        <f>IF(【多店舗用】記入シート3!BK224="","",【多店舗用】記入シート3!BK224)</f>
        <v/>
      </c>
      <c r="AN224" s="768" t="str">
        <f>IF(【多店舗用】記入シート3!BL224="","",【多店舗用】記入シート3!BL224)</f>
        <v/>
      </c>
      <c r="AO224" s="764" t="str">
        <f>IF(【多店舗用】記入シート3!BM224="","",【多店舗用】記入シート3!BM224)</f>
        <v/>
      </c>
      <c r="AP224" s="768" t="str">
        <f>IF(【多店舗用】記入シート3!BN224="","",【多店舗用】記入シート3!BN224)</f>
        <v/>
      </c>
      <c r="AQ224" s="764" t="str">
        <f>IF(【多店舗用】記入シート3!BO224="","",【多店舗用】記入シート3!BO224)</f>
        <v/>
      </c>
      <c r="AR224" s="764" t="str">
        <f>IF(【多店舗用】記入シート3!BP224="","",【多店舗用】記入シート3!BP224)</f>
        <v/>
      </c>
    </row>
    <row r="225" spans="1:44" ht="15" customHeight="1">
      <c r="A225" s="764">
        <v>217</v>
      </c>
      <c r="B225" s="764" t="str">
        <f>IF(【多店舗用】記入シート3!B225="","",DBCS(【多店舗用】記入シート3!B225))</f>
        <v/>
      </c>
      <c r="C225" s="764" t="str">
        <f>IF(【多店舗用】記入シート3!C225="","",DBCS(【多店舗用】記入シート3!C225))</f>
        <v/>
      </c>
      <c r="D225" s="764" t="str">
        <f>IF(【多店舗用】記入シート3!D225="","",ASC(【多店舗用】記入シート3!D225))</f>
        <v/>
      </c>
      <c r="E225" s="765" t="str">
        <f>IF(【多店舗用】記入シート3!E225="","",【多店舗用】記入シート3!E225)</f>
        <v/>
      </c>
      <c r="F225" s="764" t="str">
        <f>IF(【多店舗用】記入シート3!F225="","",【多店舗用】記入シート3!F225)</f>
        <v/>
      </c>
      <c r="G225" s="765" t="str">
        <f>IF(【多店舗用】記入シート3!G225="","",【多店舗用】記入シート3!G225)</f>
        <v/>
      </c>
      <c r="H225" s="764" t="str">
        <f>IF(【多店舗用】記入シート3!H225="","",SUBSTITUTE(SUBSTITUTE(SUBSTITUTE(SUBSTITUTE(SUBSTITUTE(ASC(【多店舗用】記入シート3!H225),"～","-"),"－","-"),"―","-"),"　","")," ",""))</f>
        <v/>
      </c>
      <c r="I225" s="764" t="str">
        <f>IF(B225="","",MID(T(【多店舗用】記入シート3!I225),4,LEN(T(【多店舗用】記入シート3!I225))-3)&amp;"　"&amp;SUBSTITUTE(SUBSTITUTE(SUBSTITUTE(SUBSTITUTE(T(【多店舗用】記入シート3!J225),"　","")," ",""),"―","ー"),"－","‐")&amp;"　"&amp;SUBSTITUTE(SUBSTITUTE(SUBSTITUTE(SUBSTITUTE(T(【多店舗用】記入シート3!K225),"　","")," ",""),"―","ー"),"－","‐")&amp;"　"&amp;SUBSTITUTE(SUBSTITUTE(SUBSTITUTE(SUBSTITUTE(T(【多店舗用】記入シート3!L225),"　","")," ",""),"―","ー"),"－","‐")&amp;IF(【多店舗用】記入シート3!M225="","","　"&amp;SUBSTITUTE(SUBSTITUTE(SUBSTITUTE(SUBSTITUTE(T(【多店舗用】記入シート3!M225),"　","")," ",""),"―","ー"),"－","‐")))</f>
        <v/>
      </c>
      <c r="J225" s="764" t="str">
        <f>IF(B225="","",ASC(【多店舗用】記入シート3!N225)&amp;" "&amp;ASC(SUBSTITUTE(SUBSTITUTE(SUBSTITUTE(SUBSTITUTE(SUBSTITUTE(【多店舗用】記入シート3!O225,"　","")," ",""),"ヴ","ウﾞ"),"・",""),"－","‐"))&amp;" "&amp;ASC(SUBSTITUTE(SUBSTITUTE(SUBSTITUTE(SUBSTITUTE(SUBSTITUTE(【多店舗用】記入シート3!P225,"　","")," ",""),"ヴ","ウﾞ"),"・",""),"－","‐"))&amp;IF(【多店舗用】記入シート3!Q225="",""," "&amp;ASC(SUBSTITUTE(SUBSTITUTE(SUBSTITUTE(SUBSTITUTE(SUBSTITUTE(【多店舗用】記入シート3!Q225,"　","")," ",""),"ヴ","ウﾞ"),"・",""),"－","‐"))))</f>
        <v/>
      </c>
      <c r="K225" s="764" t="str">
        <f>IF(【多店舗用】記入シート3!R225="","",【多店舗用】記入シート3!R225)</f>
        <v/>
      </c>
      <c r="L225" s="764" t="str">
        <f>IF(【多店舗用】記入シート3!S225="","",SUBSTITUTE(SUBSTITUTE(SUBSTITUTE(SUBSTITUTE(SUBSTITUTE(ASC(【多店舗用】記入シート3!S225),"～","-"),"－","-"),"―","-"),"　","")," ",""))</f>
        <v/>
      </c>
      <c r="M225" s="764" t="str">
        <f>IF(【多店舗用】記入シート3!T225="","",ASC(【多店舗用】記入シート3!T225))</f>
        <v/>
      </c>
      <c r="N225" s="764" t="str">
        <f>IF(B225="","",RIGHT("00"&amp;【多店舗用】記入シート3!U225,2)&amp;【多店舗用】記入シート3!V225&amp;RIGHT("00"&amp;【多店舗用】記入シート3!W225,2)&amp;【多店舗用】記入シート3!X225&amp;RIGHT("00"&amp;【多店舗用】記入シート3!Y225,2)&amp;【多店舗用】記入シート3!Z225&amp;RIGHT("00"&amp;【多店舗用】記入シート3!AA225,2))</f>
        <v/>
      </c>
      <c r="O225" s="764" t="str">
        <f>IF(B225="","",IF(【多店舗用】記入シート3!AB225="●",【多店舗用】記入シート3!AB$8,"")&amp;IF(【多店舗用】記入シート3!AC225="●",【多店舗用】記入シート3!AC$8,"")&amp;IF(【多店舗用】記入シート3!AD225="●",【多店舗用】記入シート3!AD$8,"")&amp;IF(【多店舗用】記入シート3!AE225="●",【多店舗用】記入シート3!AE$8,"")&amp;IF(【多店舗用】記入シート3!AF225="●",【多店舗用】記入シート3!AF$8,"")&amp;IF(【多店舗用】記入シート3!AG225="●",【多店舗用】記入シート3!AG$8,"")&amp;IF(【多店舗用】記入シート3!AH225="●",【多店舗用】記入シート3!AH$8,"")&amp;IF(【多店舗用】記入シート3!AI225="●",【多店舗用】記入シート3!AI$8,""))</f>
        <v/>
      </c>
      <c r="P225" s="764" t="str">
        <f>IF(【多店舗用】記入シート3!AJ225="","",【多店舗用】記入シート3!AJ225)</f>
        <v/>
      </c>
      <c r="Q225" s="764" t="str">
        <f>IF(【多店舗用】記入シート3!AK225="","",【多店舗用】記入シート3!AK225)</f>
        <v/>
      </c>
      <c r="R225" s="766" t="str">
        <f>IF(【多店舗用】記入シート3!AL225="","",【多店舗用】記入シート3!AL225)</f>
        <v/>
      </c>
      <c r="S225" s="766" t="str">
        <f>IF(【多店舗用】記入シート3!AM225="","",【多店舗用】記入シート3!AM225)</f>
        <v/>
      </c>
      <c r="T225" s="766" t="str">
        <f>IF(【多店舗用】記入シート3!AN225="","",【多店舗用】記入シート3!AN225)</f>
        <v/>
      </c>
      <c r="U225" s="766" t="str">
        <f>IF(【多店舗用】記入シート3!AO225="","",【多店舗用】記入シート3!AO225)</f>
        <v/>
      </c>
      <c r="V225" s="764" t="str">
        <f>IF(【多店舗用】記入シート3!AP225="","",【多店舗用】記入シート3!AP225)</f>
        <v/>
      </c>
      <c r="W225" s="764" t="str">
        <f>IF(【多店舗用】記入シート3!AQ225="","",【多店舗用】記入シート3!AQ225)</f>
        <v/>
      </c>
      <c r="X225" s="764" t="str">
        <f>IF(【多店舗用】記入シート3!AR225="","",【多店舗用】記入シート3!AR225)</f>
        <v/>
      </c>
      <c r="Y225" s="764" t="str">
        <f>IF(【多店舗用】記入シート3!AS225="","",【多店舗用】記入シート3!AS225)</f>
        <v/>
      </c>
      <c r="Z225" s="767" t="str">
        <f>IF(【多店舗用】記入シート3!AT225="","",【多店舗用】記入シート3!AT225)</f>
        <v/>
      </c>
      <c r="AA225" s="767" t="str">
        <f>IF(【多店舗用】記入シート3!AU225="","",【多店舗用】記入シート3!AU225)</f>
        <v/>
      </c>
      <c r="AB225" s="764" t="str">
        <f>IF(B225="","",T(SUBSTITUTE(SUBSTITUTE(【多店舗用】記入シート3!AV225,"　","")," ",""))&amp;"　"&amp;T(SUBSTITUTE(SUBSTITUTE(【多店舗用】記入シート3!AW225,"　","")," ","")))</f>
        <v/>
      </c>
      <c r="AC225" s="764" t="str">
        <f>IF(B225="","",ASC(SUBSTITUTE(SUBSTITUTE(SUBSTITUTE(SUBSTITUTE(【多店舗用】記入シート3!AX225,"　","")," ",""),"ヴ","ウﾞ"),"・",""))&amp;" "&amp;ASC(SUBSTITUTE(SUBSTITUTE(SUBSTITUTE(SUBSTITUTE(【多店舗用】記入シート3!AY225,"　","")," ",""),"ヴ","ウﾞ"),"・","")))</f>
        <v/>
      </c>
      <c r="AD225" s="764" t="str">
        <f>IF(【多店舗用】記入シート3!AZ225="","",【多店舗用】記入シート3!AZ225)</f>
        <v/>
      </c>
      <c r="AE225" s="764" t="str">
        <f>IF(【多店舗用】記入シート3!BA225="","",【多店舗用】記入シート3!BA225)</f>
        <v/>
      </c>
      <c r="AF225" s="764" t="str">
        <f>IF(B225="","",T(SUBSTITUTE(SUBSTITUTE(【多店舗用】記入シート3!BB225,"　","")," ",""))&amp;"　"&amp;T(SUBSTITUTE(SUBSTITUTE(【多店舗用】記入シート3!BC225,"　","")," ","")))</f>
        <v/>
      </c>
      <c r="AG225" s="764" t="str">
        <f>IF(B225="","",ASC(SUBSTITUTE(SUBSTITUTE(SUBSTITUTE(SUBSTITUTE(【多店舗用】記入シート3!BD225,"　","")," ",""),"ヴ","ウﾞ"),"・",""))&amp;" "&amp;ASC(SUBSTITUTE(SUBSTITUTE(SUBSTITUTE(SUBSTITUTE(【多店舗用】記入シート3!BE225,"　","")," ",""),"ヴ","ウﾞ"),"・","")))</f>
        <v/>
      </c>
      <c r="AH225" s="764" t="str">
        <f>IF(【多店舗用】記入シート3!BF225="","",【多店舗用】記入シート3!BF225)</f>
        <v/>
      </c>
      <c r="AI225" s="764" t="str">
        <f>IF(【多店舗用】記入シート3!BG225="","",【多店舗用】記入シート3!BG225)</f>
        <v/>
      </c>
      <c r="AJ225" s="764" t="str">
        <f>IF(【多店舗用】記入シート3!BH225="","",【多店舗用】記入シート3!BH225)</f>
        <v/>
      </c>
      <c r="AK225" s="764" t="str">
        <f>IF(【多店舗用】記入シート3!BI225="","",【多店舗用】記入シート3!BI225)</f>
        <v/>
      </c>
      <c r="AL225" s="764" t="str">
        <f>IF(【多店舗用】記入シート3!BJ225="","",【多店舗用】記入シート3!BJ225)</f>
        <v/>
      </c>
      <c r="AM225" s="768" t="str">
        <f>IF(【多店舗用】記入シート3!BK225="","",【多店舗用】記入シート3!BK225)</f>
        <v/>
      </c>
      <c r="AN225" s="768" t="str">
        <f>IF(【多店舗用】記入シート3!BL225="","",【多店舗用】記入シート3!BL225)</f>
        <v/>
      </c>
      <c r="AO225" s="764" t="str">
        <f>IF(【多店舗用】記入シート3!BM225="","",【多店舗用】記入シート3!BM225)</f>
        <v/>
      </c>
      <c r="AP225" s="768" t="str">
        <f>IF(【多店舗用】記入シート3!BN225="","",【多店舗用】記入シート3!BN225)</f>
        <v/>
      </c>
      <c r="AQ225" s="764" t="str">
        <f>IF(【多店舗用】記入シート3!BO225="","",【多店舗用】記入シート3!BO225)</f>
        <v/>
      </c>
      <c r="AR225" s="764" t="str">
        <f>IF(【多店舗用】記入シート3!BP225="","",【多店舗用】記入シート3!BP225)</f>
        <v/>
      </c>
    </row>
    <row r="226" spans="1:44" ht="15" customHeight="1">
      <c r="A226" s="764">
        <v>218</v>
      </c>
      <c r="B226" s="764" t="str">
        <f>IF(【多店舗用】記入シート3!B226="","",DBCS(【多店舗用】記入シート3!B226))</f>
        <v/>
      </c>
      <c r="C226" s="764" t="str">
        <f>IF(【多店舗用】記入シート3!C226="","",DBCS(【多店舗用】記入シート3!C226))</f>
        <v/>
      </c>
      <c r="D226" s="764" t="str">
        <f>IF(【多店舗用】記入シート3!D226="","",ASC(【多店舗用】記入シート3!D226))</f>
        <v/>
      </c>
      <c r="E226" s="765" t="str">
        <f>IF(【多店舗用】記入シート3!E226="","",【多店舗用】記入シート3!E226)</f>
        <v/>
      </c>
      <c r="F226" s="764" t="str">
        <f>IF(【多店舗用】記入シート3!F226="","",【多店舗用】記入シート3!F226)</f>
        <v/>
      </c>
      <c r="G226" s="765" t="str">
        <f>IF(【多店舗用】記入シート3!G226="","",【多店舗用】記入シート3!G226)</f>
        <v/>
      </c>
      <c r="H226" s="764" t="str">
        <f>IF(【多店舗用】記入シート3!H226="","",SUBSTITUTE(SUBSTITUTE(SUBSTITUTE(SUBSTITUTE(SUBSTITUTE(ASC(【多店舗用】記入シート3!H226),"～","-"),"－","-"),"―","-"),"　","")," ",""))</f>
        <v/>
      </c>
      <c r="I226" s="764" t="str">
        <f>IF(B226="","",MID(T(【多店舗用】記入シート3!I226),4,LEN(T(【多店舗用】記入シート3!I226))-3)&amp;"　"&amp;SUBSTITUTE(SUBSTITUTE(SUBSTITUTE(SUBSTITUTE(T(【多店舗用】記入シート3!J226),"　","")," ",""),"―","ー"),"－","‐")&amp;"　"&amp;SUBSTITUTE(SUBSTITUTE(SUBSTITUTE(SUBSTITUTE(T(【多店舗用】記入シート3!K226),"　","")," ",""),"―","ー"),"－","‐")&amp;"　"&amp;SUBSTITUTE(SUBSTITUTE(SUBSTITUTE(SUBSTITUTE(T(【多店舗用】記入シート3!L226),"　","")," ",""),"―","ー"),"－","‐")&amp;IF(【多店舗用】記入シート3!M226="","","　"&amp;SUBSTITUTE(SUBSTITUTE(SUBSTITUTE(SUBSTITUTE(T(【多店舗用】記入シート3!M226),"　","")," ",""),"―","ー"),"－","‐")))</f>
        <v/>
      </c>
      <c r="J226" s="764" t="str">
        <f>IF(B226="","",ASC(【多店舗用】記入シート3!N226)&amp;" "&amp;ASC(SUBSTITUTE(SUBSTITUTE(SUBSTITUTE(SUBSTITUTE(SUBSTITUTE(【多店舗用】記入シート3!O226,"　","")," ",""),"ヴ","ウﾞ"),"・",""),"－","‐"))&amp;" "&amp;ASC(SUBSTITUTE(SUBSTITUTE(SUBSTITUTE(SUBSTITUTE(SUBSTITUTE(【多店舗用】記入シート3!P226,"　","")," ",""),"ヴ","ウﾞ"),"・",""),"－","‐"))&amp;IF(【多店舗用】記入シート3!Q226="",""," "&amp;ASC(SUBSTITUTE(SUBSTITUTE(SUBSTITUTE(SUBSTITUTE(SUBSTITUTE(【多店舗用】記入シート3!Q226,"　","")," ",""),"ヴ","ウﾞ"),"・",""),"－","‐"))))</f>
        <v/>
      </c>
      <c r="K226" s="764" t="str">
        <f>IF(【多店舗用】記入シート3!R226="","",【多店舗用】記入シート3!R226)</f>
        <v/>
      </c>
      <c r="L226" s="764" t="str">
        <f>IF(【多店舗用】記入シート3!S226="","",SUBSTITUTE(SUBSTITUTE(SUBSTITUTE(SUBSTITUTE(SUBSTITUTE(ASC(【多店舗用】記入シート3!S226),"～","-"),"－","-"),"―","-"),"　","")," ",""))</f>
        <v/>
      </c>
      <c r="M226" s="764" t="str">
        <f>IF(【多店舗用】記入シート3!T226="","",ASC(【多店舗用】記入シート3!T226))</f>
        <v/>
      </c>
      <c r="N226" s="764" t="str">
        <f>IF(B226="","",RIGHT("00"&amp;【多店舗用】記入シート3!U226,2)&amp;【多店舗用】記入シート3!V226&amp;RIGHT("00"&amp;【多店舗用】記入シート3!W226,2)&amp;【多店舗用】記入シート3!X226&amp;RIGHT("00"&amp;【多店舗用】記入シート3!Y226,2)&amp;【多店舗用】記入シート3!Z226&amp;RIGHT("00"&amp;【多店舗用】記入シート3!AA226,2))</f>
        <v/>
      </c>
      <c r="O226" s="764" t="str">
        <f>IF(B226="","",IF(【多店舗用】記入シート3!AB226="●",【多店舗用】記入シート3!AB$8,"")&amp;IF(【多店舗用】記入シート3!AC226="●",【多店舗用】記入シート3!AC$8,"")&amp;IF(【多店舗用】記入シート3!AD226="●",【多店舗用】記入シート3!AD$8,"")&amp;IF(【多店舗用】記入シート3!AE226="●",【多店舗用】記入シート3!AE$8,"")&amp;IF(【多店舗用】記入シート3!AF226="●",【多店舗用】記入シート3!AF$8,"")&amp;IF(【多店舗用】記入シート3!AG226="●",【多店舗用】記入シート3!AG$8,"")&amp;IF(【多店舗用】記入シート3!AH226="●",【多店舗用】記入シート3!AH$8,"")&amp;IF(【多店舗用】記入シート3!AI226="●",【多店舗用】記入シート3!AI$8,""))</f>
        <v/>
      </c>
      <c r="P226" s="764" t="str">
        <f>IF(【多店舗用】記入シート3!AJ226="","",【多店舗用】記入シート3!AJ226)</f>
        <v/>
      </c>
      <c r="Q226" s="764" t="str">
        <f>IF(【多店舗用】記入シート3!AK226="","",【多店舗用】記入シート3!AK226)</f>
        <v/>
      </c>
      <c r="R226" s="766" t="str">
        <f>IF(【多店舗用】記入シート3!AL226="","",【多店舗用】記入シート3!AL226)</f>
        <v/>
      </c>
      <c r="S226" s="766" t="str">
        <f>IF(【多店舗用】記入シート3!AM226="","",【多店舗用】記入シート3!AM226)</f>
        <v/>
      </c>
      <c r="T226" s="766" t="str">
        <f>IF(【多店舗用】記入シート3!AN226="","",【多店舗用】記入シート3!AN226)</f>
        <v/>
      </c>
      <c r="U226" s="766" t="str">
        <f>IF(【多店舗用】記入シート3!AO226="","",【多店舗用】記入シート3!AO226)</f>
        <v/>
      </c>
      <c r="V226" s="764" t="str">
        <f>IF(【多店舗用】記入シート3!AP226="","",【多店舗用】記入シート3!AP226)</f>
        <v/>
      </c>
      <c r="W226" s="764" t="str">
        <f>IF(【多店舗用】記入シート3!AQ226="","",【多店舗用】記入シート3!AQ226)</f>
        <v/>
      </c>
      <c r="X226" s="764" t="str">
        <f>IF(【多店舗用】記入シート3!AR226="","",【多店舗用】記入シート3!AR226)</f>
        <v/>
      </c>
      <c r="Y226" s="764" t="str">
        <f>IF(【多店舗用】記入シート3!AS226="","",【多店舗用】記入シート3!AS226)</f>
        <v/>
      </c>
      <c r="Z226" s="767" t="str">
        <f>IF(【多店舗用】記入シート3!AT226="","",【多店舗用】記入シート3!AT226)</f>
        <v/>
      </c>
      <c r="AA226" s="767" t="str">
        <f>IF(【多店舗用】記入シート3!AU226="","",【多店舗用】記入シート3!AU226)</f>
        <v/>
      </c>
      <c r="AB226" s="764" t="str">
        <f>IF(B226="","",T(SUBSTITUTE(SUBSTITUTE(【多店舗用】記入シート3!AV226,"　","")," ",""))&amp;"　"&amp;T(SUBSTITUTE(SUBSTITUTE(【多店舗用】記入シート3!AW226,"　","")," ","")))</f>
        <v/>
      </c>
      <c r="AC226" s="764" t="str">
        <f>IF(B226="","",ASC(SUBSTITUTE(SUBSTITUTE(SUBSTITUTE(SUBSTITUTE(【多店舗用】記入シート3!AX226,"　","")," ",""),"ヴ","ウﾞ"),"・",""))&amp;" "&amp;ASC(SUBSTITUTE(SUBSTITUTE(SUBSTITUTE(SUBSTITUTE(【多店舗用】記入シート3!AY226,"　","")," ",""),"ヴ","ウﾞ"),"・","")))</f>
        <v/>
      </c>
      <c r="AD226" s="764" t="str">
        <f>IF(【多店舗用】記入シート3!AZ226="","",【多店舗用】記入シート3!AZ226)</f>
        <v/>
      </c>
      <c r="AE226" s="764" t="str">
        <f>IF(【多店舗用】記入シート3!BA226="","",【多店舗用】記入シート3!BA226)</f>
        <v/>
      </c>
      <c r="AF226" s="764" t="str">
        <f>IF(B226="","",T(SUBSTITUTE(SUBSTITUTE(【多店舗用】記入シート3!BB226,"　","")," ",""))&amp;"　"&amp;T(SUBSTITUTE(SUBSTITUTE(【多店舗用】記入シート3!BC226,"　","")," ","")))</f>
        <v/>
      </c>
      <c r="AG226" s="764" t="str">
        <f>IF(B226="","",ASC(SUBSTITUTE(SUBSTITUTE(SUBSTITUTE(SUBSTITUTE(【多店舗用】記入シート3!BD226,"　","")," ",""),"ヴ","ウﾞ"),"・",""))&amp;" "&amp;ASC(SUBSTITUTE(SUBSTITUTE(SUBSTITUTE(SUBSTITUTE(【多店舗用】記入シート3!BE226,"　","")," ",""),"ヴ","ウﾞ"),"・","")))</f>
        <v/>
      </c>
      <c r="AH226" s="764" t="str">
        <f>IF(【多店舗用】記入シート3!BF226="","",【多店舗用】記入シート3!BF226)</f>
        <v/>
      </c>
      <c r="AI226" s="764" t="str">
        <f>IF(【多店舗用】記入シート3!BG226="","",【多店舗用】記入シート3!BG226)</f>
        <v/>
      </c>
      <c r="AJ226" s="764" t="str">
        <f>IF(【多店舗用】記入シート3!BH226="","",【多店舗用】記入シート3!BH226)</f>
        <v/>
      </c>
      <c r="AK226" s="764" t="str">
        <f>IF(【多店舗用】記入シート3!BI226="","",【多店舗用】記入シート3!BI226)</f>
        <v/>
      </c>
      <c r="AL226" s="764" t="str">
        <f>IF(【多店舗用】記入シート3!BJ226="","",【多店舗用】記入シート3!BJ226)</f>
        <v/>
      </c>
      <c r="AM226" s="768" t="str">
        <f>IF(【多店舗用】記入シート3!BK226="","",【多店舗用】記入シート3!BK226)</f>
        <v/>
      </c>
      <c r="AN226" s="768" t="str">
        <f>IF(【多店舗用】記入シート3!BL226="","",【多店舗用】記入シート3!BL226)</f>
        <v/>
      </c>
      <c r="AO226" s="764" t="str">
        <f>IF(【多店舗用】記入シート3!BM226="","",【多店舗用】記入シート3!BM226)</f>
        <v/>
      </c>
      <c r="AP226" s="768" t="str">
        <f>IF(【多店舗用】記入シート3!BN226="","",【多店舗用】記入シート3!BN226)</f>
        <v/>
      </c>
      <c r="AQ226" s="764" t="str">
        <f>IF(【多店舗用】記入シート3!BO226="","",【多店舗用】記入シート3!BO226)</f>
        <v/>
      </c>
      <c r="AR226" s="764" t="str">
        <f>IF(【多店舗用】記入シート3!BP226="","",【多店舗用】記入シート3!BP226)</f>
        <v/>
      </c>
    </row>
    <row r="227" spans="1:44" ht="15" customHeight="1">
      <c r="A227" s="764">
        <v>219</v>
      </c>
      <c r="B227" s="764" t="str">
        <f>IF(【多店舗用】記入シート3!B227="","",DBCS(【多店舗用】記入シート3!B227))</f>
        <v/>
      </c>
      <c r="C227" s="764" t="str">
        <f>IF(【多店舗用】記入シート3!C227="","",DBCS(【多店舗用】記入シート3!C227))</f>
        <v/>
      </c>
      <c r="D227" s="764" t="str">
        <f>IF(【多店舗用】記入シート3!D227="","",ASC(【多店舗用】記入シート3!D227))</f>
        <v/>
      </c>
      <c r="E227" s="765" t="str">
        <f>IF(【多店舗用】記入シート3!E227="","",【多店舗用】記入シート3!E227)</f>
        <v/>
      </c>
      <c r="F227" s="764" t="str">
        <f>IF(【多店舗用】記入シート3!F227="","",【多店舗用】記入シート3!F227)</f>
        <v/>
      </c>
      <c r="G227" s="765" t="str">
        <f>IF(【多店舗用】記入シート3!G227="","",【多店舗用】記入シート3!G227)</f>
        <v/>
      </c>
      <c r="H227" s="764" t="str">
        <f>IF(【多店舗用】記入シート3!H227="","",SUBSTITUTE(SUBSTITUTE(SUBSTITUTE(SUBSTITUTE(SUBSTITUTE(ASC(【多店舗用】記入シート3!H227),"～","-"),"－","-"),"―","-"),"　","")," ",""))</f>
        <v/>
      </c>
      <c r="I227" s="764" t="str">
        <f>IF(B227="","",MID(T(【多店舗用】記入シート3!I227),4,LEN(T(【多店舗用】記入シート3!I227))-3)&amp;"　"&amp;SUBSTITUTE(SUBSTITUTE(SUBSTITUTE(SUBSTITUTE(T(【多店舗用】記入シート3!J227),"　","")," ",""),"―","ー"),"－","‐")&amp;"　"&amp;SUBSTITUTE(SUBSTITUTE(SUBSTITUTE(SUBSTITUTE(T(【多店舗用】記入シート3!K227),"　","")," ",""),"―","ー"),"－","‐")&amp;"　"&amp;SUBSTITUTE(SUBSTITUTE(SUBSTITUTE(SUBSTITUTE(T(【多店舗用】記入シート3!L227),"　","")," ",""),"―","ー"),"－","‐")&amp;IF(【多店舗用】記入シート3!M227="","","　"&amp;SUBSTITUTE(SUBSTITUTE(SUBSTITUTE(SUBSTITUTE(T(【多店舗用】記入シート3!M227),"　","")," ",""),"―","ー"),"－","‐")))</f>
        <v/>
      </c>
      <c r="J227" s="764" t="str">
        <f>IF(B227="","",ASC(【多店舗用】記入シート3!N227)&amp;" "&amp;ASC(SUBSTITUTE(SUBSTITUTE(SUBSTITUTE(SUBSTITUTE(SUBSTITUTE(【多店舗用】記入シート3!O227,"　","")," ",""),"ヴ","ウﾞ"),"・",""),"－","‐"))&amp;" "&amp;ASC(SUBSTITUTE(SUBSTITUTE(SUBSTITUTE(SUBSTITUTE(SUBSTITUTE(【多店舗用】記入シート3!P227,"　","")," ",""),"ヴ","ウﾞ"),"・",""),"－","‐"))&amp;IF(【多店舗用】記入シート3!Q227="",""," "&amp;ASC(SUBSTITUTE(SUBSTITUTE(SUBSTITUTE(SUBSTITUTE(SUBSTITUTE(【多店舗用】記入シート3!Q227,"　","")," ",""),"ヴ","ウﾞ"),"・",""),"－","‐"))))</f>
        <v/>
      </c>
      <c r="K227" s="764" t="str">
        <f>IF(【多店舗用】記入シート3!R227="","",【多店舗用】記入シート3!R227)</f>
        <v/>
      </c>
      <c r="L227" s="764" t="str">
        <f>IF(【多店舗用】記入シート3!S227="","",SUBSTITUTE(SUBSTITUTE(SUBSTITUTE(SUBSTITUTE(SUBSTITUTE(ASC(【多店舗用】記入シート3!S227),"～","-"),"－","-"),"―","-"),"　","")," ",""))</f>
        <v/>
      </c>
      <c r="M227" s="764" t="str">
        <f>IF(【多店舗用】記入シート3!T227="","",ASC(【多店舗用】記入シート3!T227))</f>
        <v/>
      </c>
      <c r="N227" s="764" t="str">
        <f>IF(B227="","",RIGHT("00"&amp;【多店舗用】記入シート3!U227,2)&amp;【多店舗用】記入シート3!V227&amp;RIGHT("00"&amp;【多店舗用】記入シート3!W227,2)&amp;【多店舗用】記入シート3!X227&amp;RIGHT("00"&amp;【多店舗用】記入シート3!Y227,2)&amp;【多店舗用】記入シート3!Z227&amp;RIGHT("00"&amp;【多店舗用】記入シート3!AA227,2))</f>
        <v/>
      </c>
      <c r="O227" s="764" t="str">
        <f>IF(B227="","",IF(【多店舗用】記入シート3!AB227="●",【多店舗用】記入シート3!AB$8,"")&amp;IF(【多店舗用】記入シート3!AC227="●",【多店舗用】記入シート3!AC$8,"")&amp;IF(【多店舗用】記入シート3!AD227="●",【多店舗用】記入シート3!AD$8,"")&amp;IF(【多店舗用】記入シート3!AE227="●",【多店舗用】記入シート3!AE$8,"")&amp;IF(【多店舗用】記入シート3!AF227="●",【多店舗用】記入シート3!AF$8,"")&amp;IF(【多店舗用】記入シート3!AG227="●",【多店舗用】記入シート3!AG$8,"")&amp;IF(【多店舗用】記入シート3!AH227="●",【多店舗用】記入シート3!AH$8,"")&amp;IF(【多店舗用】記入シート3!AI227="●",【多店舗用】記入シート3!AI$8,""))</f>
        <v/>
      </c>
      <c r="P227" s="764" t="str">
        <f>IF(【多店舗用】記入シート3!AJ227="","",【多店舗用】記入シート3!AJ227)</f>
        <v/>
      </c>
      <c r="Q227" s="764" t="str">
        <f>IF(【多店舗用】記入シート3!AK227="","",【多店舗用】記入シート3!AK227)</f>
        <v/>
      </c>
      <c r="R227" s="766" t="str">
        <f>IF(【多店舗用】記入シート3!AL227="","",【多店舗用】記入シート3!AL227)</f>
        <v/>
      </c>
      <c r="S227" s="766" t="str">
        <f>IF(【多店舗用】記入シート3!AM227="","",【多店舗用】記入シート3!AM227)</f>
        <v/>
      </c>
      <c r="T227" s="766" t="str">
        <f>IF(【多店舗用】記入シート3!AN227="","",【多店舗用】記入シート3!AN227)</f>
        <v/>
      </c>
      <c r="U227" s="766" t="str">
        <f>IF(【多店舗用】記入シート3!AO227="","",【多店舗用】記入シート3!AO227)</f>
        <v/>
      </c>
      <c r="V227" s="764" t="str">
        <f>IF(【多店舗用】記入シート3!AP227="","",【多店舗用】記入シート3!AP227)</f>
        <v/>
      </c>
      <c r="W227" s="764" t="str">
        <f>IF(【多店舗用】記入シート3!AQ227="","",【多店舗用】記入シート3!AQ227)</f>
        <v/>
      </c>
      <c r="X227" s="764" t="str">
        <f>IF(【多店舗用】記入シート3!AR227="","",【多店舗用】記入シート3!AR227)</f>
        <v/>
      </c>
      <c r="Y227" s="764" t="str">
        <f>IF(【多店舗用】記入シート3!AS227="","",【多店舗用】記入シート3!AS227)</f>
        <v/>
      </c>
      <c r="Z227" s="767" t="str">
        <f>IF(【多店舗用】記入シート3!AT227="","",【多店舗用】記入シート3!AT227)</f>
        <v/>
      </c>
      <c r="AA227" s="767" t="str">
        <f>IF(【多店舗用】記入シート3!AU227="","",【多店舗用】記入シート3!AU227)</f>
        <v/>
      </c>
      <c r="AB227" s="764" t="str">
        <f>IF(B227="","",T(SUBSTITUTE(SUBSTITUTE(【多店舗用】記入シート3!AV227,"　","")," ",""))&amp;"　"&amp;T(SUBSTITUTE(SUBSTITUTE(【多店舗用】記入シート3!AW227,"　","")," ","")))</f>
        <v/>
      </c>
      <c r="AC227" s="764" t="str">
        <f>IF(B227="","",ASC(SUBSTITUTE(SUBSTITUTE(SUBSTITUTE(SUBSTITUTE(【多店舗用】記入シート3!AX227,"　","")," ",""),"ヴ","ウﾞ"),"・",""))&amp;" "&amp;ASC(SUBSTITUTE(SUBSTITUTE(SUBSTITUTE(SUBSTITUTE(【多店舗用】記入シート3!AY227,"　","")," ",""),"ヴ","ウﾞ"),"・","")))</f>
        <v/>
      </c>
      <c r="AD227" s="764" t="str">
        <f>IF(【多店舗用】記入シート3!AZ227="","",【多店舗用】記入シート3!AZ227)</f>
        <v/>
      </c>
      <c r="AE227" s="764" t="str">
        <f>IF(【多店舗用】記入シート3!BA227="","",【多店舗用】記入シート3!BA227)</f>
        <v/>
      </c>
      <c r="AF227" s="764" t="str">
        <f>IF(B227="","",T(SUBSTITUTE(SUBSTITUTE(【多店舗用】記入シート3!BB227,"　","")," ",""))&amp;"　"&amp;T(SUBSTITUTE(SUBSTITUTE(【多店舗用】記入シート3!BC227,"　","")," ","")))</f>
        <v/>
      </c>
      <c r="AG227" s="764" t="str">
        <f>IF(B227="","",ASC(SUBSTITUTE(SUBSTITUTE(SUBSTITUTE(SUBSTITUTE(【多店舗用】記入シート3!BD227,"　","")," ",""),"ヴ","ウﾞ"),"・",""))&amp;" "&amp;ASC(SUBSTITUTE(SUBSTITUTE(SUBSTITUTE(SUBSTITUTE(【多店舗用】記入シート3!BE227,"　","")," ",""),"ヴ","ウﾞ"),"・","")))</f>
        <v/>
      </c>
      <c r="AH227" s="764" t="str">
        <f>IF(【多店舗用】記入シート3!BF227="","",【多店舗用】記入シート3!BF227)</f>
        <v/>
      </c>
      <c r="AI227" s="764" t="str">
        <f>IF(【多店舗用】記入シート3!BG227="","",【多店舗用】記入シート3!BG227)</f>
        <v/>
      </c>
      <c r="AJ227" s="764" t="str">
        <f>IF(【多店舗用】記入シート3!BH227="","",【多店舗用】記入シート3!BH227)</f>
        <v/>
      </c>
      <c r="AK227" s="764" t="str">
        <f>IF(【多店舗用】記入シート3!BI227="","",【多店舗用】記入シート3!BI227)</f>
        <v/>
      </c>
      <c r="AL227" s="764" t="str">
        <f>IF(【多店舗用】記入シート3!BJ227="","",【多店舗用】記入シート3!BJ227)</f>
        <v/>
      </c>
      <c r="AM227" s="768" t="str">
        <f>IF(【多店舗用】記入シート3!BK227="","",【多店舗用】記入シート3!BK227)</f>
        <v/>
      </c>
      <c r="AN227" s="768" t="str">
        <f>IF(【多店舗用】記入シート3!BL227="","",【多店舗用】記入シート3!BL227)</f>
        <v/>
      </c>
      <c r="AO227" s="764" t="str">
        <f>IF(【多店舗用】記入シート3!BM227="","",【多店舗用】記入シート3!BM227)</f>
        <v/>
      </c>
      <c r="AP227" s="768" t="str">
        <f>IF(【多店舗用】記入シート3!BN227="","",【多店舗用】記入シート3!BN227)</f>
        <v/>
      </c>
      <c r="AQ227" s="764" t="str">
        <f>IF(【多店舗用】記入シート3!BO227="","",【多店舗用】記入シート3!BO227)</f>
        <v/>
      </c>
      <c r="AR227" s="764" t="str">
        <f>IF(【多店舗用】記入シート3!BP227="","",【多店舗用】記入シート3!BP227)</f>
        <v/>
      </c>
    </row>
    <row r="228" spans="1:44" ht="15" customHeight="1">
      <c r="A228" s="764">
        <v>220</v>
      </c>
      <c r="B228" s="764" t="str">
        <f>IF(【多店舗用】記入シート3!B228="","",DBCS(【多店舗用】記入シート3!B228))</f>
        <v/>
      </c>
      <c r="C228" s="764" t="str">
        <f>IF(【多店舗用】記入シート3!C228="","",DBCS(【多店舗用】記入シート3!C228))</f>
        <v/>
      </c>
      <c r="D228" s="764" t="str">
        <f>IF(【多店舗用】記入シート3!D228="","",ASC(【多店舗用】記入シート3!D228))</f>
        <v/>
      </c>
      <c r="E228" s="765" t="str">
        <f>IF(【多店舗用】記入シート3!E228="","",【多店舗用】記入シート3!E228)</f>
        <v/>
      </c>
      <c r="F228" s="764" t="str">
        <f>IF(【多店舗用】記入シート3!F228="","",【多店舗用】記入シート3!F228)</f>
        <v/>
      </c>
      <c r="G228" s="765" t="str">
        <f>IF(【多店舗用】記入シート3!G228="","",【多店舗用】記入シート3!G228)</f>
        <v/>
      </c>
      <c r="H228" s="764" t="str">
        <f>IF(【多店舗用】記入シート3!H228="","",SUBSTITUTE(SUBSTITUTE(SUBSTITUTE(SUBSTITUTE(SUBSTITUTE(ASC(【多店舗用】記入シート3!H228),"～","-"),"－","-"),"―","-"),"　","")," ",""))</f>
        <v/>
      </c>
      <c r="I228" s="764" t="str">
        <f>IF(B228="","",MID(T(【多店舗用】記入シート3!I228),4,LEN(T(【多店舗用】記入シート3!I228))-3)&amp;"　"&amp;SUBSTITUTE(SUBSTITUTE(SUBSTITUTE(SUBSTITUTE(T(【多店舗用】記入シート3!J228),"　","")," ",""),"―","ー"),"－","‐")&amp;"　"&amp;SUBSTITUTE(SUBSTITUTE(SUBSTITUTE(SUBSTITUTE(T(【多店舗用】記入シート3!K228),"　","")," ",""),"―","ー"),"－","‐")&amp;"　"&amp;SUBSTITUTE(SUBSTITUTE(SUBSTITUTE(SUBSTITUTE(T(【多店舗用】記入シート3!L228),"　","")," ",""),"―","ー"),"－","‐")&amp;IF(【多店舗用】記入シート3!M228="","","　"&amp;SUBSTITUTE(SUBSTITUTE(SUBSTITUTE(SUBSTITUTE(T(【多店舗用】記入シート3!M228),"　","")," ",""),"―","ー"),"－","‐")))</f>
        <v/>
      </c>
      <c r="J228" s="764" t="str">
        <f>IF(B228="","",ASC(【多店舗用】記入シート3!N228)&amp;" "&amp;ASC(SUBSTITUTE(SUBSTITUTE(SUBSTITUTE(SUBSTITUTE(SUBSTITUTE(【多店舗用】記入シート3!O228,"　","")," ",""),"ヴ","ウﾞ"),"・",""),"－","‐"))&amp;" "&amp;ASC(SUBSTITUTE(SUBSTITUTE(SUBSTITUTE(SUBSTITUTE(SUBSTITUTE(【多店舗用】記入シート3!P228,"　","")," ",""),"ヴ","ウﾞ"),"・",""),"－","‐"))&amp;IF(【多店舗用】記入シート3!Q228="",""," "&amp;ASC(SUBSTITUTE(SUBSTITUTE(SUBSTITUTE(SUBSTITUTE(SUBSTITUTE(【多店舗用】記入シート3!Q228,"　","")," ",""),"ヴ","ウﾞ"),"・",""),"－","‐"))))</f>
        <v/>
      </c>
      <c r="K228" s="764" t="str">
        <f>IF(【多店舗用】記入シート3!R228="","",【多店舗用】記入シート3!R228)</f>
        <v/>
      </c>
      <c r="L228" s="764" t="str">
        <f>IF(【多店舗用】記入シート3!S228="","",SUBSTITUTE(SUBSTITUTE(SUBSTITUTE(SUBSTITUTE(SUBSTITUTE(ASC(【多店舗用】記入シート3!S228),"～","-"),"－","-"),"―","-"),"　","")," ",""))</f>
        <v/>
      </c>
      <c r="M228" s="764" t="str">
        <f>IF(【多店舗用】記入シート3!T228="","",ASC(【多店舗用】記入シート3!T228))</f>
        <v/>
      </c>
      <c r="N228" s="764" t="str">
        <f>IF(B228="","",RIGHT("00"&amp;【多店舗用】記入シート3!U228,2)&amp;【多店舗用】記入シート3!V228&amp;RIGHT("00"&amp;【多店舗用】記入シート3!W228,2)&amp;【多店舗用】記入シート3!X228&amp;RIGHT("00"&amp;【多店舗用】記入シート3!Y228,2)&amp;【多店舗用】記入シート3!Z228&amp;RIGHT("00"&amp;【多店舗用】記入シート3!AA228,2))</f>
        <v/>
      </c>
      <c r="O228" s="764" t="str">
        <f>IF(B228="","",IF(【多店舗用】記入シート3!AB228="●",【多店舗用】記入シート3!AB$8,"")&amp;IF(【多店舗用】記入シート3!AC228="●",【多店舗用】記入シート3!AC$8,"")&amp;IF(【多店舗用】記入シート3!AD228="●",【多店舗用】記入シート3!AD$8,"")&amp;IF(【多店舗用】記入シート3!AE228="●",【多店舗用】記入シート3!AE$8,"")&amp;IF(【多店舗用】記入シート3!AF228="●",【多店舗用】記入シート3!AF$8,"")&amp;IF(【多店舗用】記入シート3!AG228="●",【多店舗用】記入シート3!AG$8,"")&amp;IF(【多店舗用】記入シート3!AH228="●",【多店舗用】記入シート3!AH$8,"")&amp;IF(【多店舗用】記入シート3!AI228="●",【多店舗用】記入シート3!AI$8,""))</f>
        <v/>
      </c>
      <c r="P228" s="764" t="str">
        <f>IF(【多店舗用】記入シート3!AJ228="","",【多店舗用】記入シート3!AJ228)</f>
        <v/>
      </c>
      <c r="Q228" s="764" t="str">
        <f>IF(【多店舗用】記入シート3!AK228="","",【多店舗用】記入シート3!AK228)</f>
        <v/>
      </c>
      <c r="R228" s="766" t="str">
        <f>IF(【多店舗用】記入シート3!AL228="","",【多店舗用】記入シート3!AL228)</f>
        <v/>
      </c>
      <c r="S228" s="766" t="str">
        <f>IF(【多店舗用】記入シート3!AM228="","",【多店舗用】記入シート3!AM228)</f>
        <v/>
      </c>
      <c r="T228" s="766" t="str">
        <f>IF(【多店舗用】記入シート3!AN228="","",【多店舗用】記入シート3!AN228)</f>
        <v/>
      </c>
      <c r="U228" s="766" t="str">
        <f>IF(【多店舗用】記入シート3!AO228="","",【多店舗用】記入シート3!AO228)</f>
        <v/>
      </c>
      <c r="V228" s="764" t="str">
        <f>IF(【多店舗用】記入シート3!AP228="","",【多店舗用】記入シート3!AP228)</f>
        <v/>
      </c>
      <c r="W228" s="764" t="str">
        <f>IF(【多店舗用】記入シート3!AQ228="","",【多店舗用】記入シート3!AQ228)</f>
        <v/>
      </c>
      <c r="X228" s="764" t="str">
        <f>IF(【多店舗用】記入シート3!AR228="","",【多店舗用】記入シート3!AR228)</f>
        <v/>
      </c>
      <c r="Y228" s="764" t="str">
        <f>IF(【多店舗用】記入シート3!AS228="","",【多店舗用】記入シート3!AS228)</f>
        <v/>
      </c>
      <c r="Z228" s="767" t="str">
        <f>IF(【多店舗用】記入シート3!AT228="","",【多店舗用】記入シート3!AT228)</f>
        <v/>
      </c>
      <c r="AA228" s="767" t="str">
        <f>IF(【多店舗用】記入シート3!AU228="","",【多店舗用】記入シート3!AU228)</f>
        <v/>
      </c>
      <c r="AB228" s="764" t="str">
        <f>IF(B228="","",T(SUBSTITUTE(SUBSTITUTE(【多店舗用】記入シート3!AV228,"　","")," ",""))&amp;"　"&amp;T(SUBSTITUTE(SUBSTITUTE(【多店舗用】記入シート3!AW228,"　","")," ","")))</f>
        <v/>
      </c>
      <c r="AC228" s="764" t="str">
        <f>IF(B228="","",ASC(SUBSTITUTE(SUBSTITUTE(SUBSTITUTE(SUBSTITUTE(【多店舗用】記入シート3!AX228,"　","")," ",""),"ヴ","ウﾞ"),"・",""))&amp;" "&amp;ASC(SUBSTITUTE(SUBSTITUTE(SUBSTITUTE(SUBSTITUTE(【多店舗用】記入シート3!AY228,"　","")," ",""),"ヴ","ウﾞ"),"・","")))</f>
        <v/>
      </c>
      <c r="AD228" s="764" t="str">
        <f>IF(【多店舗用】記入シート3!AZ228="","",【多店舗用】記入シート3!AZ228)</f>
        <v/>
      </c>
      <c r="AE228" s="764" t="str">
        <f>IF(【多店舗用】記入シート3!BA228="","",【多店舗用】記入シート3!BA228)</f>
        <v/>
      </c>
      <c r="AF228" s="764" t="str">
        <f>IF(B228="","",T(SUBSTITUTE(SUBSTITUTE(【多店舗用】記入シート3!BB228,"　","")," ",""))&amp;"　"&amp;T(SUBSTITUTE(SUBSTITUTE(【多店舗用】記入シート3!BC228,"　","")," ","")))</f>
        <v/>
      </c>
      <c r="AG228" s="764" t="str">
        <f>IF(B228="","",ASC(SUBSTITUTE(SUBSTITUTE(SUBSTITUTE(SUBSTITUTE(【多店舗用】記入シート3!BD228,"　","")," ",""),"ヴ","ウﾞ"),"・",""))&amp;" "&amp;ASC(SUBSTITUTE(SUBSTITUTE(SUBSTITUTE(SUBSTITUTE(【多店舗用】記入シート3!BE228,"　","")," ",""),"ヴ","ウﾞ"),"・","")))</f>
        <v/>
      </c>
      <c r="AH228" s="764" t="str">
        <f>IF(【多店舗用】記入シート3!BF228="","",【多店舗用】記入シート3!BF228)</f>
        <v/>
      </c>
      <c r="AI228" s="764" t="str">
        <f>IF(【多店舗用】記入シート3!BG228="","",【多店舗用】記入シート3!BG228)</f>
        <v/>
      </c>
      <c r="AJ228" s="764" t="str">
        <f>IF(【多店舗用】記入シート3!BH228="","",【多店舗用】記入シート3!BH228)</f>
        <v/>
      </c>
      <c r="AK228" s="764" t="str">
        <f>IF(【多店舗用】記入シート3!BI228="","",【多店舗用】記入シート3!BI228)</f>
        <v/>
      </c>
      <c r="AL228" s="764" t="str">
        <f>IF(【多店舗用】記入シート3!BJ228="","",【多店舗用】記入シート3!BJ228)</f>
        <v/>
      </c>
      <c r="AM228" s="768" t="str">
        <f>IF(【多店舗用】記入シート3!BK228="","",【多店舗用】記入シート3!BK228)</f>
        <v/>
      </c>
      <c r="AN228" s="768" t="str">
        <f>IF(【多店舗用】記入シート3!BL228="","",【多店舗用】記入シート3!BL228)</f>
        <v/>
      </c>
      <c r="AO228" s="764" t="str">
        <f>IF(【多店舗用】記入シート3!BM228="","",【多店舗用】記入シート3!BM228)</f>
        <v/>
      </c>
      <c r="AP228" s="768" t="str">
        <f>IF(【多店舗用】記入シート3!BN228="","",【多店舗用】記入シート3!BN228)</f>
        <v/>
      </c>
      <c r="AQ228" s="764" t="str">
        <f>IF(【多店舗用】記入シート3!BO228="","",【多店舗用】記入シート3!BO228)</f>
        <v/>
      </c>
      <c r="AR228" s="764" t="str">
        <f>IF(【多店舗用】記入シート3!BP228="","",【多店舗用】記入シート3!BP228)</f>
        <v/>
      </c>
    </row>
    <row r="229" spans="1:44" ht="15" customHeight="1">
      <c r="A229" s="764">
        <v>221</v>
      </c>
      <c r="B229" s="764" t="str">
        <f>IF(【多店舗用】記入シート3!B229="","",DBCS(【多店舗用】記入シート3!B229))</f>
        <v/>
      </c>
      <c r="C229" s="764" t="str">
        <f>IF(【多店舗用】記入シート3!C229="","",DBCS(【多店舗用】記入シート3!C229))</f>
        <v/>
      </c>
      <c r="D229" s="764" t="str">
        <f>IF(【多店舗用】記入シート3!D229="","",ASC(【多店舗用】記入シート3!D229))</f>
        <v/>
      </c>
      <c r="E229" s="765" t="str">
        <f>IF(【多店舗用】記入シート3!E229="","",【多店舗用】記入シート3!E229)</f>
        <v/>
      </c>
      <c r="F229" s="764" t="str">
        <f>IF(【多店舗用】記入シート3!F229="","",【多店舗用】記入シート3!F229)</f>
        <v/>
      </c>
      <c r="G229" s="765" t="str">
        <f>IF(【多店舗用】記入シート3!G229="","",【多店舗用】記入シート3!G229)</f>
        <v/>
      </c>
      <c r="H229" s="764" t="str">
        <f>IF(【多店舗用】記入シート3!H229="","",SUBSTITUTE(SUBSTITUTE(SUBSTITUTE(SUBSTITUTE(SUBSTITUTE(ASC(【多店舗用】記入シート3!H229),"～","-"),"－","-"),"―","-"),"　","")," ",""))</f>
        <v/>
      </c>
      <c r="I229" s="764" t="str">
        <f>IF(B229="","",MID(T(【多店舗用】記入シート3!I229),4,LEN(T(【多店舗用】記入シート3!I229))-3)&amp;"　"&amp;SUBSTITUTE(SUBSTITUTE(SUBSTITUTE(SUBSTITUTE(T(【多店舗用】記入シート3!J229),"　","")," ",""),"―","ー"),"－","‐")&amp;"　"&amp;SUBSTITUTE(SUBSTITUTE(SUBSTITUTE(SUBSTITUTE(T(【多店舗用】記入シート3!K229),"　","")," ",""),"―","ー"),"－","‐")&amp;"　"&amp;SUBSTITUTE(SUBSTITUTE(SUBSTITUTE(SUBSTITUTE(T(【多店舗用】記入シート3!L229),"　","")," ",""),"―","ー"),"－","‐")&amp;IF(【多店舗用】記入シート3!M229="","","　"&amp;SUBSTITUTE(SUBSTITUTE(SUBSTITUTE(SUBSTITUTE(T(【多店舗用】記入シート3!M229),"　","")," ",""),"―","ー"),"－","‐")))</f>
        <v/>
      </c>
      <c r="J229" s="764" t="str">
        <f>IF(B229="","",ASC(【多店舗用】記入シート3!N229)&amp;" "&amp;ASC(SUBSTITUTE(SUBSTITUTE(SUBSTITUTE(SUBSTITUTE(SUBSTITUTE(【多店舗用】記入シート3!O229,"　","")," ",""),"ヴ","ウﾞ"),"・",""),"－","‐"))&amp;" "&amp;ASC(SUBSTITUTE(SUBSTITUTE(SUBSTITUTE(SUBSTITUTE(SUBSTITUTE(【多店舗用】記入シート3!P229,"　","")," ",""),"ヴ","ウﾞ"),"・",""),"－","‐"))&amp;IF(【多店舗用】記入シート3!Q229="",""," "&amp;ASC(SUBSTITUTE(SUBSTITUTE(SUBSTITUTE(SUBSTITUTE(SUBSTITUTE(【多店舗用】記入シート3!Q229,"　","")," ",""),"ヴ","ウﾞ"),"・",""),"－","‐"))))</f>
        <v/>
      </c>
      <c r="K229" s="764" t="str">
        <f>IF(【多店舗用】記入シート3!R229="","",【多店舗用】記入シート3!R229)</f>
        <v/>
      </c>
      <c r="L229" s="764" t="str">
        <f>IF(【多店舗用】記入シート3!S229="","",SUBSTITUTE(SUBSTITUTE(SUBSTITUTE(SUBSTITUTE(SUBSTITUTE(ASC(【多店舗用】記入シート3!S229),"～","-"),"－","-"),"―","-"),"　","")," ",""))</f>
        <v/>
      </c>
      <c r="M229" s="764" t="str">
        <f>IF(【多店舗用】記入シート3!T229="","",ASC(【多店舗用】記入シート3!T229))</f>
        <v/>
      </c>
      <c r="N229" s="764" t="str">
        <f>IF(B229="","",RIGHT("00"&amp;【多店舗用】記入シート3!U229,2)&amp;【多店舗用】記入シート3!V229&amp;RIGHT("00"&amp;【多店舗用】記入シート3!W229,2)&amp;【多店舗用】記入シート3!X229&amp;RIGHT("00"&amp;【多店舗用】記入シート3!Y229,2)&amp;【多店舗用】記入シート3!Z229&amp;RIGHT("00"&amp;【多店舗用】記入シート3!AA229,2))</f>
        <v/>
      </c>
      <c r="O229" s="764" t="str">
        <f>IF(B229="","",IF(【多店舗用】記入シート3!AB229="●",【多店舗用】記入シート3!AB$8,"")&amp;IF(【多店舗用】記入シート3!AC229="●",【多店舗用】記入シート3!AC$8,"")&amp;IF(【多店舗用】記入シート3!AD229="●",【多店舗用】記入シート3!AD$8,"")&amp;IF(【多店舗用】記入シート3!AE229="●",【多店舗用】記入シート3!AE$8,"")&amp;IF(【多店舗用】記入シート3!AF229="●",【多店舗用】記入シート3!AF$8,"")&amp;IF(【多店舗用】記入シート3!AG229="●",【多店舗用】記入シート3!AG$8,"")&amp;IF(【多店舗用】記入シート3!AH229="●",【多店舗用】記入シート3!AH$8,"")&amp;IF(【多店舗用】記入シート3!AI229="●",【多店舗用】記入シート3!AI$8,""))</f>
        <v/>
      </c>
      <c r="P229" s="764" t="str">
        <f>IF(【多店舗用】記入シート3!AJ229="","",【多店舗用】記入シート3!AJ229)</f>
        <v/>
      </c>
      <c r="Q229" s="764" t="str">
        <f>IF(【多店舗用】記入シート3!AK229="","",【多店舗用】記入シート3!AK229)</f>
        <v/>
      </c>
      <c r="R229" s="766" t="str">
        <f>IF(【多店舗用】記入シート3!AL229="","",【多店舗用】記入シート3!AL229)</f>
        <v/>
      </c>
      <c r="S229" s="766" t="str">
        <f>IF(【多店舗用】記入シート3!AM229="","",【多店舗用】記入シート3!AM229)</f>
        <v/>
      </c>
      <c r="T229" s="766" t="str">
        <f>IF(【多店舗用】記入シート3!AN229="","",【多店舗用】記入シート3!AN229)</f>
        <v/>
      </c>
      <c r="U229" s="766" t="str">
        <f>IF(【多店舗用】記入シート3!AO229="","",【多店舗用】記入シート3!AO229)</f>
        <v/>
      </c>
      <c r="V229" s="764" t="str">
        <f>IF(【多店舗用】記入シート3!AP229="","",【多店舗用】記入シート3!AP229)</f>
        <v/>
      </c>
      <c r="W229" s="764" t="str">
        <f>IF(【多店舗用】記入シート3!AQ229="","",【多店舗用】記入シート3!AQ229)</f>
        <v/>
      </c>
      <c r="X229" s="764" t="str">
        <f>IF(【多店舗用】記入シート3!AR229="","",【多店舗用】記入シート3!AR229)</f>
        <v/>
      </c>
      <c r="Y229" s="764" t="str">
        <f>IF(【多店舗用】記入シート3!AS229="","",【多店舗用】記入シート3!AS229)</f>
        <v/>
      </c>
      <c r="Z229" s="767" t="str">
        <f>IF(【多店舗用】記入シート3!AT229="","",【多店舗用】記入シート3!AT229)</f>
        <v/>
      </c>
      <c r="AA229" s="767" t="str">
        <f>IF(【多店舗用】記入シート3!AU229="","",【多店舗用】記入シート3!AU229)</f>
        <v/>
      </c>
      <c r="AB229" s="764" t="str">
        <f>IF(B229="","",T(SUBSTITUTE(SUBSTITUTE(【多店舗用】記入シート3!AV229,"　","")," ",""))&amp;"　"&amp;T(SUBSTITUTE(SUBSTITUTE(【多店舗用】記入シート3!AW229,"　","")," ","")))</f>
        <v/>
      </c>
      <c r="AC229" s="764" t="str">
        <f>IF(B229="","",ASC(SUBSTITUTE(SUBSTITUTE(SUBSTITUTE(SUBSTITUTE(【多店舗用】記入シート3!AX229,"　","")," ",""),"ヴ","ウﾞ"),"・",""))&amp;" "&amp;ASC(SUBSTITUTE(SUBSTITUTE(SUBSTITUTE(SUBSTITUTE(【多店舗用】記入シート3!AY229,"　","")," ",""),"ヴ","ウﾞ"),"・","")))</f>
        <v/>
      </c>
      <c r="AD229" s="764" t="str">
        <f>IF(【多店舗用】記入シート3!AZ229="","",【多店舗用】記入シート3!AZ229)</f>
        <v/>
      </c>
      <c r="AE229" s="764" t="str">
        <f>IF(【多店舗用】記入シート3!BA229="","",【多店舗用】記入シート3!BA229)</f>
        <v/>
      </c>
      <c r="AF229" s="764" t="str">
        <f>IF(B229="","",T(SUBSTITUTE(SUBSTITUTE(【多店舗用】記入シート3!BB229,"　","")," ",""))&amp;"　"&amp;T(SUBSTITUTE(SUBSTITUTE(【多店舗用】記入シート3!BC229,"　","")," ","")))</f>
        <v/>
      </c>
      <c r="AG229" s="764" t="str">
        <f>IF(B229="","",ASC(SUBSTITUTE(SUBSTITUTE(SUBSTITUTE(SUBSTITUTE(【多店舗用】記入シート3!BD229,"　","")," ",""),"ヴ","ウﾞ"),"・",""))&amp;" "&amp;ASC(SUBSTITUTE(SUBSTITUTE(SUBSTITUTE(SUBSTITUTE(【多店舗用】記入シート3!BE229,"　","")," ",""),"ヴ","ウﾞ"),"・","")))</f>
        <v/>
      </c>
      <c r="AH229" s="764" t="str">
        <f>IF(【多店舗用】記入シート3!BF229="","",【多店舗用】記入シート3!BF229)</f>
        <v/>
      </c>
      <c r="AI229" s="764" t="str">
        <f>IF(【多店舗用】記入シート3!BG229="","",【多店舗用】記入シート3!BG229)</f>
        <v/>
      </c>
      <c r="AJ229" s="764" t="str">
        <f>IF(【多店舗用】記入シート3!BH229="","",【多店舗用】記入シート3!BH229)</f>
        <v/>
      </c>
      <c r="AK229" s="764" t="str">
        <f>IF(【多店舗用】記入シート3!BI229="","",【多店舗用】記入シート3!BI229)</f>
        <v/>
      </c>
      <c r="AL229" s="764" t="str">
        <f>IF(【多店舗用】記入シート3!BJ229="","",【多店舗用】記入シート3!BJ229)</f>
        <v/>
      </c>
      <c r="AM229" s="768" t="str">
        <f>IF(【多店舗用】記入シート3!BK229="","",【多店舗用】記入シート3!BK229)</f>
        <v/>
      </c>
      <c r="AN229" s="768" t="str">
        <f>IF(【多店舗用】記入シート3!BL229="","",【多店舗用】記入シート3!BL229)</f>
        <v/>
      </c>
      <c r="AO229" s="764" t="str">
        <f>IF(【多店舗用】記入シート3!BM229="","",【多店舗用】記入シート3!BM229)</f>
        <v/>
      </c>
      <c r="AP229" s="768" t="str">
        <f>IF(【多店舗用】記入シート3!BN229="","",【多店舗用】記入シート3!BN229)</f>
        <v/>
      </c>
      <c r="AQ229" s="764" t="str">
        <f>IF(【多店舗用】記入シート3!BO229="","",【多店舗用】記入シート3!BO229)</f>
        <v/>
      </c>
      <c r="AR229" s="764" t="str">
        <f>IF(【多店舗用】記入シート3!BP229="","",【多店舗用】記入シート3!BP229)</f>
        <v/>
      </c>
    </row>
    <row r="230" spans="1:44" ht="15" customHeight="1">
      <c r="A230" s="764">
        <v>222</v>
      </c>
      <c r="B230" s="764" t="str">
        <f>IF(【多店舗用】記入シート3!B230="","",DBCS(【多店舗用】記入シート3!B230))</f>
        <v/>
      </c>
      <c r="C230" s="764" t="str">
        <f>IF(【多店舗用】記入シート3!C230="","",DBCS(【多店舗用】記入シート3!C230))</f>
        <v/>
      </c>
      <c r="D230" s="764" t="str">
        <f>IF(【多店舗用】記入シート3!D230="","",ASC(【多店舗用】記入シート3!D230))</f>
        <v/>
      </c>
      <c r="E230" s="765" t="str">
        <f>IF(【多店舗用】記入シート3!E230="","",【多店舗用】記入シート3!E230)</f>
        <v/>
      </c>
      <c r="F230" s="764" t="str">
        <f>IF(【多店舗用】記入シート3!F230="","",【多店舗用】記入シート3!F230)</f>
        <v/>
      </c>
      <c r="G230" s="765" t="str">
        <f>IF(【多店舗用】記入シート3!G230="","",【多店舗用】記入シート3!G230)</f>
        <v/>
      </c>
      <c r="H230" s="764" t="str">
        <f>IF(【多店舗用】記入シート3!H230="","",SUBSTITUTE(SUBSTITUTE(SUBSTITUTE(SUBSTITUTE(SUBSTITUTE(ASC(【多店舗用】記入シート3!H230),"～","-"),"－","-"),"―","-"),"　","")," ",""))</f>
        <v/>
      </c>
      <c r="I230" s="764" t="str">
        <f>IF(B230="","",MID(T(【多店舗用】記入シート3!I230),4,LEN(T(【多店舗用】記入シート3!I230))-3)&amp;"　"&amp;SUBSTITUTE(SUBSTITUTE(SUBSTITUTE(SUBSTITUTE(T(【多店舗用】記入シート3!J230),"　","")," ",""),"―","ー"),"－","‐")&amp;"　"&amp;SUBSTITUTE(SUBSTITUTE(SUBSTITUTE(SUBSTITUTE(T(【多店舗用】記入シート3!K230),"　","")," ",""),"―","ー"),"－","‐")&amp;"　"&amp;SUBSTITUTE(SUBSTITUTE(SUBSTITUTE(SUBSTITUTE(T(【多店舗用】記入シート3!L230),"　","")," ",""),"―","ー"),"－","‐")&amp;IF(【多店舗用】記入シート3!M230="","","　"&amp;SUBSTITUTE(SUBSTITUTE(SUBSTITUTE(SUBSTITUTE(T(【多店舗用】記入シート3!M230),"　","")," ",""),"―","ー"),"－","‐")))</f>
        <v/>
      </c>
      <c r="J230" s="764" t="str">
        <f>IF(B230="","",ASC(【多店舗用】記入シート3!N230)&amp;" "&amp;ASC(SUBSTITUTE(SUBSTITUTE(SUBSTITUTE(SUBSTITUTE(SUBSTITUTE(【多店舗用】記入シート3!O230,"　","")," ",""),"ヴ","ウﾞ"),"・",""),"－","‐"))&amp;" "&amp;ASC(SUBSTITUTE(SUBSTITUTE(SUBSTITUTE(SUBSTITUTE(SUBSTITUTE(【多店舗用】記入シート3!P230,"　","")," ",""),"ヴ","ウﾞ"),"・",""),"－","‐"))&amp;IF(【多店舗用】記入シート3!Q230="",""," "&amp;ASC(SUBSTITUTE(SUBSTITUTE(SUBSTITUTE(SUBSTITUTE(SUBSTITUTE(【多店舗用】記入シート3!Q230,"　","")," ",""),"ヴ","ウﾞ"),"・",""),"－","‐"))))</f>
        <v/>
      </c>
      <c r="K230" s="764" t="str">
        <f>IF(【多店舗用】記入シート3!R230="","",【多店舗用】記入シート3!R230)</f>
        <v/>
      </c>
      <c r="L230" s="764" t="str">
        <f>IF(【多店舗用】記入シート3!S230="","",SUBSTITUTE(SUBSTITUTE(SUBSTITUTE(SUBSTITUTE(SUBSTITUTE(ASC(【多店舗用】記入シート3!S230),"～","-"),"－","-"),"―","-"),"　","")," ",""))</f>
        <v/>
      </c>
      <c r="M230" s="764" t="str">
        <f>IF(【多店舗用】記入シート3!T230="","",ASC(【多店舗用】記入シート3!T230))</f>
        <v/>
      </c>
      <c r="N230" s="764" t="str">
        <f>IF(B230="","",RIGHT("00"&amp;【多店舗用】記入シート3!U230,2)&amp;【多店舗用】記入シート3!V230&amp;RIGHT("00"&amp;【多店舗用】記入シート3!W230,2)&amp;【多店舗用】記入シート3!X230&amp;RIGHT("00"&amp;【多店舗用】記入シート3!Y230,2)&amp;【多店舗用】記入シート3!Z230&amp;RIGHT("00"&amp;【多店舗用】記入シート3!AA230,2))</f>
        <v/>
      </c>
      <c r="O230" s="764" t="str">
        <f>IF(B230="","",IF(【多店舗用】記入シート3!AB230="●",【多店舗用】記入シート3!AB$8,"")&amp;IF(【多店舗用】記入シート3!AC230="●",【多店舗用】記入シート3!AC$8,"")&amp;IF(【多店舗用】記入シート3!AD230="●",【多店舗用】記入シート3!AD$8,"")&amp;IF(【多店舗用】記入シート3!AE230="●",【多店舗用】記入シート3!AE$8,"")&amp;IF(【多店舗用】記入シート3!AF230="●",【多店舗用】記入シート3!AF$8,"")&amp;IF(【多店舗用】記入シート3!AG230="●",【多店舗用】記入シート3!AG$8,"")&amp;IF(【多店舗用】記入シート3!AH230="●",【多店舗用】記入シート3!AH$8,"")&amp;IF(【多店舗用】記入シート3!AI230="●",【多店舗用】記入シート3!AI$8,""))</f>
        <v/>
      </c>
      <c r="P230" s="764" t="str">
        <f>IF(【多店舗用】記入シート3!AJ230="","",【多店舗用】記入シート3!AJ230)</f>
        <v/>
      </c>
      <c r="Q230" s="764" t="str">
        <f>IF(【多店舗用】記入シート3!AK230="","",【多店舗用】記入シート3!AK230)</f>
        <v/>
      </c>
      <c r="R230" s="766" t="str">
        <f>IF(【多店舗用】記入シート3!AL230="","",【多店舗用】記入シート3!AL230)</f>
        <v/>
      </c>
      <c r="S230" s="766" t="str">
        <f>IF(【多店舗用】記入シート3!AM230="","",【多店舗用】記入シート3!AM230)</f>
        <v/>
      </c>
      <c r="T230" s="766" t="str">
        <f>IF(【多店舗用】記入シート3!AN230="","",【多店舗用】記入シート3!AN230)</f>
        <v/>
      </c>
      <c r="U230" s="766" t="str">
        <f>IF(【多店舗用】記入シート3!AO230="","",【多店舗用】記入シート3!AO230)</f>
        <v/>
      </c>
      <c r="V230" s="764" t="str">
        <f>IF(【多店舗用】記入シート3!AP230="","",【多店舗用】記入シート3!AP230)</f>
        <v/>
      </c>
      <c r="W230" s="764" t="str">
        <f>IF(【多店舗用】記入シート3!AQ230="","",【多店舗用】記入シート3!AQ230)</f>
        <v/>
      </c>
      <c r="X230" s="764" t="str">
        <f>IF(【多店舗用】記入シート3!AR230="","",【多店舗用】記入シート3!AR230)</f>
        <v/>
      </c>
      <c r="Y230" s="764" t="str">
        <f>IF(【多店舗用】記入シート3!AS230="","",【多店舗用】記入シート3!AS230)</f>
        <v/>
      </c>
      <c r="Z230" s="767" t="str">
        <f>IF(【多店舗用】記入シート3!AT230="","",【多店舗用】記入シート3!AT230)</f>
        <v/>
      </c>
      <c r="AA230" s="767" t="str">
        <f>IF(【多店舗用】記入シート3!AU230="","",【多店舗用】記入シート3!AU230)</f>
        <v/>
      </c>
      <c r="AB230" s="764" t="str">
        <f>IF(B230="","",T(SUBSTITUTE(SUBSTITUTE(【多店舗用】記入シート3!AV230,"　","")," ",""))&amp;"　"&amp;T(SUBSTITUTE(SUBSTITUTE(【多店舗用】記入シート3!AW230,"　","")," ","")))</f>
        <v/>
      </c>
      <c r="AC230" s="764" t="str">
        <f>IF(B230="","",ASC(SUBSTITUTE(SUBSTITUTE(SUBSTITUTE(SUBSTITUTE(【多店舗用】記入シート3!AX230,"　","")," ",""),"ヴ","ウﾞ"),"・",""))&amp;" "&amp;ASC(SUBSTITUTE(SUBSTITUTE(SUBSTITUTE(SUBSTITUTE(【多店舗用】記入シート3!AY230,"　","")," ",""),"ヴ","ウﾞ"),"・","")))</f>
        <v/>
      </c>
      <c r="AD230" s="764" t="str">
        <f>IF(【多店舗用】記入シート3!AZ230="","",【多店舗用】記入シート3!AZ230)</f>
        <v/>
      </c>
      <c r="AE230" s="764" t="str">
        <f>IF(【多店舗用】記入シート3!BA230="","",【多店舗用】記入シート3!BA230)</f>
        <v/>
      </c>
      <c r="AF230" s="764" t="str">
        <f>IF(B230="","",T(SUBSTITUTE(SUBSTITUTE(【多店舗用】記入シート3!BB230,"　","")," ",""))&amp;"　"&amp;T(SUBSTITUTE(SUBSTITUTE(【多店舗用】記入シート3!BC230,"　","")," ","")))</f>
        <v/>
      </c>
      <c r="AG230" s="764" t="str">
        <f>IF(B230="","",ASC(SUBSTITUTE(SUBSTITUTE(SUBSTITUTE(SUBSTITUTE(【多店舗用】記入シート3!BD230,"　","")," ",""),"ヴ","ウﾞ"),"・",""))&amp;" "&amp;ASC(SUBSTITUTE(SUBSTITUTE(SUBSTITUTE(SUBSTITUTE(【多店舗用】記入シート3!BE230,"　","")," ",""),"ヴ","ウﾞ"),"・","")))</f>
        <v/>
      </c>
      <c r="AH230" s="764" t="str">
        <f>IF(【多店舗用】記入シート3!BF230="","",【多店舗用】記入シート3!BF230)</f>
        <v/>
      </c>
      <c r="AI230" s="764" t="str">
        <f>IF(【多店舗用】記入シート3!BG230="","",【多店舗用】記入シート3!BG230)</f>
        <v/>
      </c>
      <c r="AJ230" s="764" t="str">
        <f>IF(【多店舗用】記入シート3!BH230="","",【多店舗用】記入シート3!BH230)</f>
        <v/>
      </c>
      <c r="AK230" s="764" t="str">
        <f>IF(【多店舗用】記入シート3!BI230="","",【多店舗用】記入シート3!BI230)</f>
        <v/>
      </c>
      <c r="AL230" s="764" t="str">
        <f>IF(【多店舗用】記入シート3!BJ230="","",【多店舗用】記入シート3!BJ230)</f>
        <v/>
      </c>
      <c r="AM230" s="768" t="str">
        <f>IF(【多店舗用】記入シート3!BK230="","",【多店舗用】記入シート3!BK230)</f>
        <v/>
      </c>
      <c r="AN230" s="768" t="str">
        <f>IF(【多店舗用】記入シート3!BL230="","",【多店舗用】記入シート3!BL230)</f>
        <v/>
      </c>
      <c r="AO230" s="764" t="str">
        <f>IF(【多店舗用】記入シート3!BM230="","",【多店舗用】記入シート3!BM230)</f>
        <v/>
      </c>
      <c r="AP230" s="768" t="str">
        <f>IF(【多店舗用】記入シート3!BN230="","",【多店舗用】記入シート3!BN230)</f>
        <v/>
      </c>
      <c r="AQ230" s="764" t="str">
        <f>IF(【多店舗用】記入シート3!BO230="","",【多店舗用】記入シート3!BO230)</f>
        <v/>
      </c>
      <c r="AR230" s="764" t="str">
        <f>IF(【多店舗用】記入シート3!BP230="","",【多店舗用】記入シート3!BP230)</f>
        <v/>
      </c>
    </row>
    <row r="231" spans="1:44" ht="15" customHeight="1">
      <c r="A231" s="764">
        <v>223</v>
      </c>
      <c r="B231" s="764" t="str">
        <f>IF(【多店舗用】記入シート3!B231="","",DBCS(【多店舗用】記入シート3!B231))</f>
        <v/>
      </c>
      <c r="C231" s="764" t="str">
        <f>IF(【多店舗用】記入シート3!C231="","",DBCS(【多店舗用】記入シート3!C231))</f>
        <v/>
      </c>
      <c r="D231" s="764" t="str">
        <f>IF(【多店舗用】記入シート3!D231="","",ASC(【多店舗用】記入シート3!D231))</f>
        <v/>
      </c>
      <c r="E231" s="765" t="str">
        <f>IF(【多店舗用】記入シート3!E231="","",【多店舗用】記入シート3!E231)</f>
        <v/>
      </c>
      <c r="F231" s="764" t="str">
        <f>IF(【多店舗用】記入シート3!F231="","",【多店舗用】記入シート3!F231)</f>
        <v/>
      </c>
      <c r="G231" s="765" t="str">
        <f>IF(【多店舗用】記入シート3!G231="","",【多店舗用】記入シート3!G231)</f>
        <v/>
      </c>
      <c r="H231" s="764" t="str">
        <f>IF(【多店舗用】記入シート3!H231="","",SUBSTITUTE(SUBSTITUTE(SUBSTITUTE(SUBSTITUTE(SUBSTITUTE(ASC(【多店舗用】記入シート3!H231),"～","-"),"－","-"),"―","-"),"　","")," ",""))</f>
        <v/>
      </c>
      <c r="I231" s="764" t="str">
        <f>IF(B231="","",MID(T(【多店舗用】記入シート3!I231),4,LEN(T(【多店舗用】記入シート3!I231))-3)&amp;"　"&amp;SUBSTITUTE(SUBSTITUTE(SUBSTITUTE(SUBSTITUTE(T(【多店舗用】記入シート3!J231),"　","")," ",""),"―","ー"),"－","‐")&amp;"　"&amp;SUBSTITUTE(SUBSTITUTE(SUBSTITUTE(SUBSTITUTE(T(【多店舗用】記入シート3!K231),"　","")," ",""),"―","ー"),"－","‐")&amp;"　"&amp;SUBSTITUTE(SUBSTITUTE(SUBSTITUTE(SUBSTITUTE(T(【多店舗用】記入シート3!L231),"　","")," ",""),"―","ー"),"－","‐")&amp;IF(【多店舗用】記入シート3!M231="","","　"&amp;SUBSTITUTE(SUBSTITUTE(SUBSTITUTE(SUBSTITUTE(T(【多店舗用】記入シート3!M231),"　","")," ",""),"―","ー"),"－","‐")))</f>
        <v/>
      </c>
      <c r="J231" s="764" t="str">
        <f>IF(B231="","",ASC(【多店舗用】記入シート3!N231)&amp;" "&amp;ASC(SUBSTITUTE(SUBSTITUTE(SUBSTITUTE(SUBSTITUTE(SUBSTITUTE(【多店舗用】記入シート3!O231,"　","")," ",""),"ヴ","ウﾞ"),"・",""),"－","‐"))&amp;" "&amp;ASC(SUBSTITUTE(SUBSTITUTE(SUBSTITUTE(SUBSTITUTE(SUBSTITUTE(【多店舗用】記入シート3!P231,"　","")," ",""),"ヴ","ウﾞ"),"・",""),"－","‐"))&amp;IF(【多店舗用】記入シート3!Q231="",""," "&amp;ASC(SUBSTITUTE(SUBSTITUTE(SUBSTITUTE(SUBSTITUTE(SUBSTITUTE(【多店舗用】記入シート3!Q231,"　","")," ",""),"ヴ","ウﾞ"),"・",""),"－","‐"))))</f>
        <v/>
      </c>
      <c r="K231" s="764" t="str">
        <f>IF(【多店舗用】記入シート3!R231="","",【多店舗用】記入シート3!R231)</f>
        <v/>
      </c>
      <c r="L231" s="764" t="str">
        <f>IF(【多店舗用】記入シート3!S231="","",SUBSTITUTE(SUBSTITUTE(SUBSTITUTE(SUBSTITUTE(SUBSTITUTE(ASC(【多店舗用】記入シート3!S231),"～","-"),"－","-"),"―","-"),"　","")," ",""))</f>
        <v/>
      </c>
      <c r="M231" s="764" t="str">
        <f>IF(【多店舗用】記入シート3!T231="","",ASC(【多店舗用】記入シート3!T231))</f>
        <v/>
      </c>
      <c r="N231" s="764" t="str">
        <f>IF(B231="","",RIGHT("00"&amp;【多店舗用】記入シート3!U231,2)&amp;【多店舗用】記入シート3!V231&amp;RIGHT("00"&amp;【多店舗用】記入シート3!W231,2)&amp;【多店舗用】記入シート3!X231&amp;RIGHT("00"&amp;【多店舗用】記入シート3!Y231,2)&amp;【多店舗用】記入シート3!Z231&amp;RIGHT("00"&amp;【多店舗用】記入シート3!AA231,2))</f>
        <v/>
      </c>
      <c r="O231" s="764" t="str">
        <f>IF(B231="","",IF(【多店舗用】記入シート3!AB231="●",【多店舗用】記入シート3!AB$8,"")&amp;IF(【多店舗用】記入シート3!AC231="●",【多店舗用】記入シート3!AC$8,"")&amp;IF(【多店舗用】記入シート3!AD231="●",【多店舗用】記入シート3!AD$8,"")&amp;IF(【多店舗用】記入シート3!AE231="●",【多店舗用】記入シート3!AE$8,"")&amp;IF(【多店舗用】記入シート3!AF231="●",【多店舗用】記入シート3!AF$8,"")&amp;IF(【多店舗用】記入シート3!AG231="●",【多店舗用】記入シート3!AG$8,"")&amp;IF(【多店舗用】記入シート3!AH231="●",【多店舗用】記入シート3!AH$8,"")&amp;IF(【多店舗用】記入シート3!AI231="●",【多店舗用】記入シート3!AI$8,""))</f>
        <v/>
      </c>
      <c r="P231" s="764" t="str">
        <f>IF(【多店舗用】記入シート3!AJ231="","",【多店舗用】記入シート3!AJ231)</f>
        <v/>
      </c>
      <c r="Q231" s="764" t="str">
        <f>IF(【多店舗用】記入シート3!AK231="","",【多店舗用】記入シート3!AK231)</f>
        <v/>
      </c>
      <c r="R231" s="766" t="str">
        <f>IF(【多店舗用】記入シート3!AL231="","",【多店舗用】記入シート3!AL231)</f>
        <v/>
      </c>
      <c r="S231" s="766" t="str">
        <f>IF(【多店舗用】記入シート3!AM231="","",【多店舗用】記入シート3!AM231)</f>
        <v/>
      </c>
      <c r="T231" s="766" t="str">
        <f>IF(【多店舗用】記入シート3!AN231="","",【多店舗用】記入シート3!AN231)</f>
        <v/>
      </c>
      <c r="U231" s="766" t="str">
        <f>IF(【多店舗用】記入シート3!AO231="","",【多店舗用】記入シート3!AO231)</f>
        <v/>
      </c>
      <c r="V231" s="764" t="str">
        <f>IF(【多店舗用】記入シート3!AP231="","",【多店舗用】記入シート3!AP231)</f>
        <v/>
      </c>
      <c r="W231" s="764" t="str">
        <f>IF(【多店舗用】記入シート3!AQ231="","",【多店舗用】記入シート3!AQ231)</f>
        <v/>
      </c>
      <c r="X231" s="764" t="str">
        <f>IF(【多店舗用】記入シート3!AR231="","",【多店舗用】記入シート3!AR231)</f>
        <v/>
      </c>
      <c r="Y231" s="764" t="str">
        <f>IF(【多店舗用】記入シート3!AS231="","",【多店舗用】記入シート3!AS231)</f>
        <v/>
      </c>
      <c r="Z231" s="767" t="str">
        <f>IF(【多店舗用】記入シート3!AT231="","",【多店舗用】記入シート3!AT231)</f>
        <v/>
      </c>
      <c r="AA231" s="767" t="str">
        <f>IF(【多店舗用】記入シート3!AU231="","",【多店舗用】記入シート3!AU231)</f>
        <v/>
      </c>
      <c r="AB231" s="764" t="str">
        <f>IF(B231="","",T(SUBSTITUTE(SUBSTITUTE(【多店舗用】記入シート3!AV231,"　","")," ",""))&amp;"　"&amp;T(SUBSTITUTE(SUBSTITUTE(【多店舗用】記入シート3!AW231,"　","")," ","")))</f>
        <v/>
      </c>
      <c r="AC231" s="764" t="str">
        <f>IF(B231="","",ASC(SUBSTITUTE(SUBSTITUTE(SUBSTITUTE(SUBSTITUTE(【多店舗用】記入シート3!AX231,"　","")," ",""),"ヴ","ウﾞ"),"・",""))&amp;" "&amp;ASC(SUBSTITUTE(SUBSTITUTE(SUBSTITUTE(SUBSTITUTE(【多店舗用】記入シート3!AY231,"　","")," ",""),"ヴ","ウﾞ"),"・","")))</f>
        <v/>
      </c>
      <c r="AD231" s="764" t="str">
        <f>IF(【多店舗用】記入シート3!AZ231="","",【多店舗用】記入シート3!AZ231)</f>
        <v/>
      </c>
      <c r="AE231" s="764" t="str">
        <f>IF(【多店舗用】記入シート3!BA231="","",【多店舗用】記入シート3!BA231)</f>
        <v/>
      </c>
      <c r="AF231" s="764" t="str">
        <f>IF(B231="","",T(SUBSTITUTE(SUBSTITUTE(【多店舗用】記入シート3!BB231,"　","")," ",""))&amp;"　"&amp;T(SUBSTITUTE(SUBSTITUTE(【多店舗用】記入シート3!BC231,"　","")," ","")))</f>
        <v/>
      </c>
      <c r="AG231" s="764" t="str">
        <f>IF(B231="","",ASC(SUBSTITUTE(SUBSTITUTE(SUBSTITUTE(SUBSTITUTE(【多店舗用】記入シート3!BD231,"　","")," ",""),"ヴ","ウﾞ"),"・",""))&amp;" "&amp;ASC(SUBSTITUTE(SUBSTITUTE(SUBSTITUTE(SUBSTITUTE(【多店舗用】記入シート3!BE231,"　","")," ",""),"ヴ","ウﾞ"),"・","")))</f>
        <v/>
      </c>
      <c r="AH231" s="764" t="str">
        <f>IF(【多店舗用】記入シート3!BF231="","",【多店舗用】記入シート3!BF231)</f>
        <v/>
      </c>
      <c r="AI231" s="764" t="str">
        <f>IF(【多店舗用】記入シート3!BG231="","",【多店舗用】記入シート3!BG231)</f>
        <v/>
      </c>
      <c r="AJ231" s="764" t="str">
        <f>IF(【多店舗用】記入シート3!BH231="","",【多店舗用】記入シート3!BH231)</f>
        <v/>
      </c>
      <c r="AK231" s="764" t="str">
        <f>IF(【多店舗用】記入シート3!BI231="","",【多店舗用】記入シート3!BI231)</f>
        <v/>
      </c>
      <c r="AL231" s="764" t="str">
        <f>IF(【多店舗用】記入シート3!BJ231="","",【多店舗用】記入シート3!BJ231)</f>
        <v/>
      </c>
      <c r="AM231" s="768" t="str">
        <f>IF(【多店舗用】記入シート3!BK231="","",【多店舗用】記入シート3!BK231)</f>
        <v/>
      </c>
      <c r="AN231" s="768" t="str">
        <f>IF(【多店舗用】記入シート3!BL231="","",【多店舗用】記入シート3!BL231)</f>
        <v/>
      </c>
      <c r="AO231" s="764" t="str">
        <f>IF(【多店舗用】記入シート3!BM231="","",【多店舗用】記入シート3!BM231)</f>
        <v/>
      </c>
      <c r="AP231" s="768" t="str">
        <f>IF(【多店舗用】記入シート3!BN231="","",【多店舗用】記入シート3!BN231)</f>
        <v/>
      </c>
      <c r="AQ231" s="764" t="str">
        <f>IF(【多店舗用】記入シート3!BO231="","",【多店舗用】記入シート3!BO231)</f>
        <v/>
      </c>
      <c r="AR231" s="764" t="str">
        <f>IF(【多店舗用】記入シート3!BP231="","",【多店舗用】記入シート3!BP231)</f>
        <v/>
      </c>
    </row>
    <row r="232" spans="1:44" ht="15" customHeight="1">
      <c r="A232" s="764">
        <v>224</v>
      </c>
      <c r="B232" s="764" t="str">
        <f>IF(【多店舗用】記入シート3!B232="","",DBCS(【多店舗用】記入シート3!B232))</f>
        <v/>
      </c>
      <c r="C232" s="764" t="str">
        <f>IF(【多店舗用】記入シート3!C232="","",DBCS(【多店舗用】記入シート3!C232))</f>
        <v/>
      </c>
      <c r="D232" s="764" t="str">
        <f>IF(【多店舗用】記入シート3!D232="","",ASC(【多店舗用】記入シート3!D232))</f>
        <v/>
      </c>
      <c r="E232" s="765" t="str">
        <f>IF(【多店舗用】記入シート3!E232="","",【多店舗用】記入シート3!E232)</f>
        <v/>
      </c>
      <c r="F232" s="764" t="str">
        <f>IF(【多店舗用】記入シート3!F232="","",【多店舗用】記入シート3!F232)</f>
        <v/>
      </c>
      <c r="G232" s="765" t="str">
        <f>IF(【多店舗用】記入シート3!G232="","",【多店舗用】記入シート3!G232)</f>
        <v/>
      </c>
      <c r="H232" s="764" t="str">
        <f>IF(【多店舗用】記入シート3!H232="","",SUBSTITUTE(SUBSTITUTE(SUBSTITUTE(SUBSTITUTE(SUBSTITUTE(ASC(【多店舗用】記入シート3!H232),"～","-"),"－","-"),"―","-"),"　","")," ",""))</f>
        <v/>
      </c>
      <c r="I232" s="764" t="str">
        <f>IF(B232="","",MID(T(【多店舗用】記入シート3!I232),4,LEN(T(【多店舗用】記入シート3!I232))-3)&amp;"　"&amp;SUBSTITUTE(SUBSTITUTE(SUBSTITUTE(SUBSTITUTE(T(【多店舗用】記入シート3!J232),"　","")," ",""),"―","ー"),"－","‐")&amp;"　"&amp;SUBSTITUTE(SUBSTITUTE(SUBSTITUTE(SUBSTITUTE(T(【多店舗用】記入シート3!K232),"　","")," ",""),"―","ー"),"－","‐")&amp;"　"&amp;SUBSTITUTE(SUBSTITUTE(SUBSTITUTE(SUBSTITUTE(T(【多店舗用】記入シート3!L232),"　","")," ",""),"―","ー"),"－","‐")&amp;IF(【多店舗用】記入シート3!M232="","","　"&amp;SUBSTITUTE(SUBSTITUTE(SUBSTITUTE(SUBSTITUTE(T(【多店舗用】記入シート3!M232),"　","")," ",""),"―","ー"),"－","‐")))</f>
        <v/>
      </c>
      <c r="J232" s="764" t="str">
        <f>IF(B232="","",ASC(【多店舗用】記入シート3!N232)&amp;" "&amp;ASC(SUBSTITUTE(SUBSTITUTE(SUBSTITUTE(SUBSTITUTE(SUBSTITUTE(【多店舗用】記入シート3!O232,"　","")," ",""),"ヴ","ウﾞ"),"・",""),"－","‐"))&amp;" "&amp;ASC(SUBSTITUTE(SUBSTITUTE(SUBSTITUTE(SUBSTITUTE(SUBSTITUTE(【多店舗用】記入シート3!P232,"　","")," ",""),"ヴ","ウﾞ"),"・",""),"－","‐"))&amp;IF(【多店舗用】記入シート3!Q232="",""," "&amp;ASC(SUBSTITUTE(SUBSTITUTE(SUBSTITUTE(SUBSTITUTE(SUBSTITUTE(【多店舗用】記入シート3!Q232,"　","")," ",""),"ヴ","ウﾞ"),"・",""),"－","‐"))))</f>
        <v/>
      </c>
      <c r="K232" s="764" t="str">
        <f>IF(【多店舗用】記入シート3!R232="","",【多店舗用】記入シート3!R232)</f>
        <v/>
      </c>
      <c r="L232" s="764" t="str">
        <f>IF(【多店舗用】記入シート3!S232="","",SUBSTITUTE(SUBSTITUTE(SUBSTITUTE(SUBSTITUTE(SUBSTITUTE(ASC(【多店舗用】記入シート3!S232),"～","-"),"－","-"),"―","-"),"　","")," ",""))</f>
        <v/>
      </c>
      <c r="M232" s="764" t="str">
        <f>IF(【多店舗用】記入シート3!T232="","",ASC(【多店舗用】記入シート3!T232))</f>
        <v/>
      </c>
      <c r="N232" s="764" t="str">
        <f>IF(B232="","",RIGHT("00"&amp;【多店舗用】記入シート3!U232,2)&amp;【多店舗用】記入シート3!V232&amp;RIGHT("00"&amp;【多店舗用】記入シート3!W232,2)&amp;【多店舗用】記入シート3!X232&amp;RIGHT("00"&amp;【多店舗用】記入シート3!Y232,2)&amp;【多店舗用】記入シート3!Z232&amp;RIGHT("00"&amp;【多店舗用】記入シート3!AA232,2))</f>
        <v/>
      </c>
      <c r="O232" s="764" t="str">
        <f>IF(B232="","",IF(【多店舗用】記入シート3!AB232="●",【多店舗用】記入シート3!AB$8,"")&amp;IF(【多店舗用】記入シート3!AC232="●",【多店舗用】記入シート3!AC$8,"")&amp;IF(【多店舗用】記入シート3!AD232="●",【多店舗用】記入シート3!AD$8,"")&amp;IF(【多店舗用】記入シート3!AE232="●",【多店舗用】記入シート3!AE$8,"")&amp;IF(【多店舗用】記入シート3!AF232="●",【多店舗用】記入シート3!AF$8,"")&amp;IF(【多店舗用】記入シート3!AG232="●",【多店舗用】記入シート3!AG$8,"")&amp;IF(【多店舗用】記入シート3!AH232="●",【多店舗用】記入シート3!AH$8,"")&amp;IF(【多店舗用】記入シート3!AI232="●",【多店舗用】記入シート3!AI$8,""))</f>
        <v/>
      </c>
      <c r="P232" s="764" t="str">
        <f>IF(【多店舗用】記入シート3!AJ232="","",【多店舗用】記入シート3!AJ232)</f>
        <v/>
      </c>
      <c r="Q232" s="764" t="str">
        <f>IF(【多店舗用】記入シート3!AK232="","",【多店舗用】記入シート3!AK232)</f>
        <v/>
      </c>
      <c r="R232" s="766" t="str">
        <f>IF(【多店舗用】記入シート3!AL232="","",【多店舗用】記入シート3!AL232)</f>
        <v/>
      </c>
      <c r="S232" s="766" t="str">
        <f>IF(【多店舗用】記入シート3!AM232="","",【多店舗用】記入シート3!AM232)</f>
        <v/>
      </c>
      <c r="T232" s="766" t="str">
        <f>IF(【多店舗用】記入シート3!AN232="","",【多店舗用】記入シート3!AN232)</f>
        <v/>
      </c>
      <c r="U232" s="766" t="str">
        <f>IF(【多店舗用】記入シート3!AO232="","",【多店舗用】記入シート3!AO232)</f>
        <v/>
      </c>
      <c r="V232" s="764" t="str">
        <f>IF(【多店舗用】記入シート3!AP232="","",【多店舗用】記入シート3!AP232)</f>
        <v/>
      </c>
      <c r="W232" s="764" t="str">
        <f>IF(【多店舗用】記入シート3!AQ232="","",【多店舗用】記入シート3!AQ232)</f>
        <v/>
      </c>
      <c r="X232" s="764" t="str">
        <f>IF(【多店舗用】記入シート3!AR232="","",【多店舗用】記入シート3!AR232)</f>
        <v/>
      </c>
      <c r="Y232" s="764" t="str">
        <f>IF(【多店舗用】記入シート3!AS232="","",【多店舗用】記入シート3!AS232)</f>
        <v/>
      </c>
      <c r="Z232" s="767" t="str">
        <f>IF(【多店舗用】記入シート3!AT232="","",【多店舗用】記入シート3!AT232)</f>
        <v/>
      </c>
      <c r="AA232" s="767" t="str">
        <f>IF(【多店舗用】記入シート3!AU232="","",【多店舗用】記入シート3!AU232)</f>
        <v/>
      </c>
      <c r="AB232" s="764" t="str">
        <f>IF(B232="","",T(SUBSTITUTE(SUBSTITUTE(【多店舗用】記入シート3!AV232,"　","")," ",""))&amp;"　"&amp;T(SUBSTITUTE(SUBSTITUTE(【多店舗用】記入シート3!AW232,"　","")," ","")))</f>
        <v/>
      </c>
      <c r="AC232" s="764" t="str">
        <f>IF(B232="","",ASC(SUBSTITUTE(SUBSTITUTE(SUBSTITUTE(SUBSTITUTE(【多店舗用】記入シート3!AX232,"　","")," ",""),"ヴ","ウﾞ"),"・",""))&amp;" "&amp;ASC(SUBSTITUTE(SUBSTITUTE(SUBSTITUTE(SUBSTITUTE(【多店舗用】記入シート3!AY232,"　","")," ",""),"ヴ","ウﾞ"),"・","")))</f>
        <v/>
      </c>
      <c r="AD232" s="764" t="str">
        <f>IF(【多店舗用】記入シート3!AZ232="","",【多店舗用】記入シート3!AZ232)</f>
        <v/>
      </c>
      <c r="AE232" s="764" t="str">
        <f>IF(【多店舗用】記入シート3!BA232="","",【多店舗用】記入シート3!BA232)</f>
        <v/>
      </c>
      <c r="AF232" s="764" t="str">
        <f>IF(B232="","",T(SUBSTITUTE(SUBSTITUTE(【多店舗用】記入シート3!BB232,"　","")," ",""))&amp;"　"&amp;T(SUBSTITUTE(SUBSTITUTE(【多店舗用】記入シート3!BC232,"　","")," ","")))</f>
        <v/>
      </c>
      <c r="AG232" s="764" t="str">
        <f>IF(B232="","",ASC(SUBSTITUTE(SUBSTITUTE(SUBSTITUTE(SUBSTITUTE(【多店舗用】記入シート3!BD232,"　","")," ",""),"ヴ","ウﾞ"),"・",""))&amp;" "&amp;ASC(SUBSTITUTE(SUBSTITUTE(SUBSTITUTE(SUBSTITUTE(【多店舗用】記入シート3!BE232,"　","")," ",""),"ヴ","ウﾞ"),"・","")))</f>
        <v/>
      </c>
      <c r="AH232" s="764" t="str">
        <f>IF(【多店舗用】記入シート3!BF232="","",【多店舗用】記入シート3!BF232)</f>
        <v/>
      </c>
      <c r="AI232" s="764" t="str">
        <f>IF(【多店舗用】記入シート3!BG232="","",【多店舗用】記入シート3!BG232)</f>
        <v/>
      </c>
      <c r="AJ232" s="764" t="str">
        <f>IF(【多店舗用】記入シート3!BH232="","",【多店舗用】記入シート3!BH232)</f>
        <v/>
      </c>
      <c r="AK232" s="764" t="str">
        <f>IF(【多店舗用】記入シート3!BI232="","",【多店舗用】記入シート3!BI232)</f>
        <v/>
      </c>
      <c r="AL232" s="764" t="str">
        <f>IF(【多店舗用】記入シート3!BJ232="","",【多店舗用】記入シート3!BJ232)</f>
        <v/>
      </c>
      <c r="AM232" s="768" t="str">
        <f>IF(【多店舗用】記入シート3!BK232="","",【多店舗用】記入シート3!BK232)</f>
        <v/>
      </c>
      <c r="AN232" s="768" t="str">
        <f>IF(【多店舗用】記入シート3!BL232="","",【多店舗用】記入シート3!BL232)</f>
        <v/>
      </c>
      <c r="AO232" s="764" t="str">
        <f>IF(【多店舗用】記入シート3!BM232="","",【多店舗用】記入シート3!BM232)</f>
        <v/>
      </c>
      <c r="AP232" s="768" t="str">
        <f>IF(【多店舗用】記入シート3!BN232="","",【多店舗用】記入シート3!BN232)</f>
        <v/>
      </c>
      <c r="AQ232" s="764" t="str">
        <f>IF(【多店舗用】記入シート3!BO232="","",【多店舗用】記入シート3!BO232)</f>
        <v/>
      </c>
      <c r="AR232" s="764" t="str">
        <f>IF(【多店舗用】記入シート3!BP232="","",【多店舗用】記入シート3!BP232)</f>
        <v/>
      </c>
    </row>
    <row r="233" spans="1:44" ht="15" customHeight="1">
      <c r="A233" s="764">
        <v>225</v>
      </c>
      <c r="B233" s="764" t="str">
        <f>IF(【多店舗用】記入シート3!B233="","",DBCS(【多店舗用】記入シート3!B233))</f>
        <v/>
      </c>
      <c r="C233" s="764" t="str">
        <f>IF(【多店舗用】記入シート3!C233="","",DBCS(【多店舗用】記入シート3!C233))</f>
        <v/>
      </c>
      <c r="D233" s="764" t="str">
        <f>IF(【多店舗用】記入シート3!D233="","",ASC(【多店舗用】記入シート3!D233))</f>
        <v/>
      </c>
      <c r="E233" s="765" t="str">
        <f>IF(【多店舗用】記入シート3!E233="","",【多店舗用】記入シート3!E233)</f>
        <v/>
      </c>
      <c r="F233" s="764" t="str">
        <f>IF(【多店舗用】記入シート3!F233="","",【多店舗用】記入シート3!F233)</f>
        <v/>
      </c>
      <c r="G233" s="765" t="str">
        <f>IF(【多店舗用】記入シート3!G233="","",【多店舗用】記入シート3!G233)</f>
        <v/>
      </c>
      <c r="H233" s="764" t="str">
        <f>IF(【多店舗用】記入シート3!H233="","",SUBSTITUTE(SUBSTITUTE(SUBSTITUTE(SUBSTITUTE(SUBSTITUTE(ASC(【多店舗用】記入シート3!H233),"～","-"),"－","-"),"―","-"),"　","")," ",""))</f>
        <v/>
      </c>
      <c r="I233" s="764" t="str">
        <f>IF(B233="","",MID(T(【多店舗用】記入シート3!I233),4,LEN(T(【多店舗用】記入シート3!I233))-3)&amp;"　"&amp;SUBSTITUTE(SUBSTITUTE(SUBSTITUTE(SUBSTITUTE(T(【多店舗用】記入シート3!J233),"　","")," ",""),"―","ー"),"－","‐")&amp;"　"&amp;SUBSTITUTE(SUBSTITUTE(SUBSTITUTE(SUBSTITUTE(T(【多店舗用】記入シート3!K233),"　","")," ",""),"―","ー"),"－","‐")&amp;"　"&amp;SUBSTITUTE(SUBSTITUTE(SUBSTITUTE(SUBSTITUTE(T(【多店舗用】記入シート3!L233),"　","")," ",""),"―","ー"),"－","‐")&amp;IF(【多店舗用】記入シート3!M233="","","　"&amp;SUBSTITUTE(SUBSTITUTE(SUBSTITUTE(SUBSTITUTE(T(【多店舗用】記入シート3!M233),"　","")," ",""),"―","ー"),"－","‐")))</f>
        <v/>
      </c>
      <c r="J233" s="764" t="str">
        <f>IF(B233="","",ASC(【多店舗用】記入シート3!N233)&amp;" "&amp;ASC(SUBSTITUTE(SUBSTITUTE(SUBSTITUTE(SUBSTITUTE(SUBSTITUTE(【多店舗用】記入シート3!O233,"　","")," ",""),"ヴ","ウﾞ"),"・",""),"－","‐"))&amp;" "&amp;ASC(SUBSTITUTE(SUBSTITUTE(SUBSTITUTE(SUBSTITUTE(SUBSTITUTE(【多店舗用】記入シート3!P233,"　","")," ",""),"ヴ","ウﾞ"),"・",""),"－","‐"))&amp;IF(【多店舗用】記入シート3!Q233="",""," "&amp;ASC(SUBSTITUTE(SUBSTITUTE(SUBSTITUTE(SUBSTITUTE(SUBSTITUTE(【多店舗用】記入シート3!Q233,"　","")," ",""),"ヴ","ウﾞ"),"・",""),"－","‐"))))</f>
        <v/>
      </c>
      <c r="K233" s="764" t="str">
        <f>IF(【多店舗用】記入シート3!R233="","",【多店舗用】記入シート3!R233)</f>
        <v/>
      </c>
      <c r="L233" s="764" t="str">
        <f>IF(【多店舗用】記入シート3!S233="","",SUBSTITUTE(SUBSTITUTE(SUBSTITUTE(SUBSTITUTE(SUBSTITUTE(ASC(【多店舗用】記入シート3!S233),"～","-"),"－","-"),"―","-"),"　","")," ",""))</f>
        <v/>
      </c>
      <c r="M233" s="764" t="str">
        <f>IF(【多店舗用】記入シート3!T233="","",ASC(【多店舗用】記入シート3!T233))</f>
        <v/>
      </c>
      <c r="N233" s="764" t="str">
        <f>IF(B233="","",RIGHT("00"&amp;【多店舗用】記入シート3!U233,2)&amp;【多店舗用】記入シート3!V233&amp;RIGHT("00"&amp;【多店舗用】記入シート3!W233,2)&amp;【多店舗用】記入シート3!X233&amp;RIGHT("00"&amp;【多店舗用】記入シート3!Y233,2)&amp;【多店舗用】記入シート3!Z233&amp;RIGHT("00"&amp;【多店舗用】記入シート3!AA233,2))</f>
        <v/>
      </c>
      <c r="O233" s="764" t="str">
        <f>IF(B233="","",IF(【多店舗用】記入シート3!AB233="●",【多店舗用】記入シート3!AB$8,"")&amp;IF(【多店舗用】記入シート3!AC233="●",【多店舗用】記入シート3!AC$8,"")&amp;IF(【多店舗用】記入シート3!AD233="●",【多店舗用】記入シート3!AD$8,"")&amp;IF(【多店舗用】記入シート3!AE233="●",【多店舗用】記入シート3!AE$8,"")&amp;IF(【多店舗用】記入シート3!AF233="●",【多店舗用】記入シート3!AF$8,"")&amp;IF(【多店舗用】記入シート3!AG233="●",【多店舗用】記入シート3!AG$8,"")&amp;IF(【多店舗用】記入シート3!AH233="●",【多店舗用】記入シート3!AH$8,"")&amp;IF(【多店舗用】記入シート3!AI233="●",【多店舗用】記入シート3!AI$8,""))</f>
        <v/>
      </c>
      <c r="P233" s="764" t="str">
        <f>IF(【多店舗用】記入シート3!AJ233="","",【多店舗用】記入シート3!AJ233)</f>
        <v/>
      </c>
      <c r="Q233" s="764" t="str">
        <f>IF(【多店舗用】記入シート3!AK233="","",【多店舗用】記入シート3!AK233)</f>
        <v/>
      </c>
      <c r="R233" s="766" t="str">
        <f>IF(【多店舗用】記入シート3!AL233="","",【多店舗用】記入シート3!AL233)</f>
        <v/>
      </c>
      <c r="S233" s="766" t="str">
        <f>IF(【多店舗用】記入シート3!AM233="","",【多店舗用】記入シート3!AM233)</f>
        <v/>
      </c>
      <c r="T233" s="766" t="str">
        <f>IF(【多店舗用】記入シート3!AN233="","",【多店舗用】記入シート3!AN233)</f>
        <v/>
      </c>
      <c r="U233" s="766" t="str">
        <f>IF(【多店舗用】記入シート3!AO233="","",【多店舗用】記入シート3!AO233)</f>
        <v/>
      </c>
      <c r="V233" s="764" t="str">
        <f>IF(【多店舗用】記入シート3!AP233="","",【多店舗用】記入シート3!AP233)</f>
        <v/>
      </c>
      <c r="W233" s="764" t="str">
        <f>IF(【多店舗用】記入シート3!AQ233="","",【多店舗用】記入シート3!AQ233)</f>
        <v/>
      </c>
      <c r="X233" s="764" t="str">
        <f>IF(【多店舗用】記入シート3!AR233="","",【多店舗用】記入シート3!AR233)</f>
        <v/>
      </c>
      <c r="Y233" s="764" t="str">
        <f>IF(【多店舗用】記入シート3!AS233="","",【多店舗用】記入シート3!AS233)</f>
        <v/>
      </c>
      <c r="Z233" s="767" t="str">
        <f>IF(【多店舗用】記入シート3!AT233="","",【多店舗用】記入シート3!AT233)</f>
        <v/>
      </c>
      <c r="AA233" s="767" t="str">
        <f>IF(【多店舗用】記入シート3!AU233="","",【多店舗用】記入シート3!AU233)</f>
        <v/>
      </c>
      <c r="AB233" s="764" t="str">
        <f>IF(B233="","",T(SUBSTITUTE(SUBSTITUTE(【多店舗用】記入シート3!AV233,"　","")," ",""))&amp;"　"&amp;T(SUBSTITUTE(SUBSTITUTE(【多店舗用】記入シート3!AW233,"　","")," ","")))</f>
        <v/>
      </c>
      <c r="AC233" s="764" t="str">
        <f>IF(B233="","",ASC(SUBSTITUTE(SUBSTITUTE(SUBSTITUTE(SUBSTITUTE(【多店舗用】記入シート3!AX233,"　","")," ",""),"ヴ","ウﾞ"),"・",""))&amp;" "&amp;ASC(SUBSTITUTE(SUBSTITUTE(SUBSTITUTE(SUBSTITUTE(【多店舗用】記入シート3!AY233,"　","")," ",""),"ヴ","ウﾞ"),"・","")))</f>
        <v/>
      </c>
      <c r="AD233" s="764" t="str">
        <f>IF(【多店舗用】記入シート3!AZ233="","",【多店舗用】記入シート3!AZ233)</f>
        <v/>
      </c>
      <c r="AE233" s="764" t="str">
        <f>IF(【多店舗用】記入シート3!BA233="","",【多店舗用】記入シート3!BA233)</f>
        <v/>
      </c>
      <c r="AF233" s="764" t="str">
        <f>IF(B233="","",T(SUBSTITUTE(SUBSTITUTE(【多店舗用】記入シート3!BB233,"　","")," ",""))&amp;"　"&amp;T(SUBSTITUTE(SUBSTITUTE(【多店舗用】記入シート3!BC233,"　","")," ","")))</f>
        <v/>
      </c>
      <c r="AG233" s="764" t="str">
        <f>IF(B233="","",ASC(SUBSTITUTE(SUBSTITUTE(SUBSTITUTE(SUBSTITUTE(【多店舗用】記入シート3!BD233,"　","")," ",""),"ヴ","ウﾞ"),"・",""))&amp;" "&amp;ASC(SUBSTITUTE(SUBSTITUTE(SUBSTITUTE(SUBSTITUTE(【多店舗用】記入シート3!BE233,"　","")," ",""),"ヴ","ウﾞ"),"・","")))</f>
        <v/>
      </c>
      <c r="AH233" s="764" t="str">
        <f>IF(【多店舗用】記入シート3!BF233="","",【多店舗用】記入シート3!BF233)</f>
        <v/>
      </c>
      <c r="AI233" s="764" t="str">
        <f>IF(【多店舗用】記入シート3!BG233="","",【多店舗用】記入シート3!BG233)</f>
        <v/>
      </c>
      <c r="AJ233" s="764" t="str">
        <f>IF(【多店舗用】記入シート3!BH233="","",【多店舗用】記入シート3!BH233)</f>
        <v/>
      </c>
      <c r="AK233" s="764" t="str">
        <f>IF(【多店舗用】記入シート3!BI233="","",【多店舗用】記入シート3!BI233)</f>
        <v/>
      </c>
      <c r="AL233" s="764" t="str">
        <f>IF(【多店舗用】記入シート3!BJ233="","",【多店舗用】記入シート3!BJ233)</f>
        <v/>
      </c>
      <c r="AM233" s="768" t="str">
        <f>IF(【多店舗用】記入シート3!BK233="","",【多店舗用】記入シート3!BK233)</f>
        <v/>
      </c>
      <c r="AN233" s="768" t="str">
        <f>IF(【多店舗用】記入シート3!BL233="","",【多店舗用】記入シート3!BL233)</f>
        <v/>
      </c>
      <c r="AO233" s="764" t="str">
        <f>IF(【多店舗用】記入シート3!BM233="","",【多店舗用】記入シート3!BM233)</f>
        <v/>
      </c>
      <c r="AP233" s="768" t="str">
        <f>IF(【多店舗用】記入シート3!BN233="","",【多店舗用】記入シート3!BN233)</f>
        <v/>
      </c>
      <c r="AQ233" s="764" t="str">
        <f>IF(【多店舗用】記入シート3!BO233="","",【多店舗用】記入シート3!BO233)</f>
        <v/>
      </c>
      <c r="AR233" s="764" t="str">
        <f>IF(【多店舗用】記入シート3!BP233="","",【多店舗用】記入シート3!BP233)</f>
        <v/>
      </c>
    </row>
    <row r="234" spans="1:44" ht="15" customHeight="1">
      <c r="A234" s="764">
        <v>226</v>
      </c>
      <c r="B234" s="764" t="str">
        <f>IF(【多店舗用】記入シート3!B234="","",DBCS(【多店舗用】記入シート3!B234))</f>
        <v/>
      </c>
      <c r="C234" s="764" t="str">
        <f>IF(【多店舗用】記入シート3!C234="","",DBCS(【多店舗用】記入シート3!C234))</f>
        <v/>
      </c>
      <c r="D234" s="764" t="str">
        <f>IF(【多店舗用】記入シート3!D234="","",ASC(【多店舗用】記入シート3!D234))</f>
        <v/>
      </c>
      <c r="E234" s="765" t="str">
        <f>IF(【多店舗用】記入シート3!E234="","",【多店舗用】記入シート3!E234)</f>
        <v/>
      </c>
      <c r="F234" s="764" t="str">
        <f>IF(【多店舗用】記入シート3!F234="","",【多店舗用】記入シート3!F234)</f>
        <v/>
      </c>
      <c r="G234" s="765" t="str">
        <f>IF(【多店舗用】記入シート3!G234="","",【多店舗用】記入シート3!G234)</f>
        <v/>
      </c>
      <c r="H234" s="764" t="str">
        <f>IF(【多店舗用】記入シート3!H234="","",SUBSTITUTE(SUBSTITUTE(SUBSTITUTE(SUBSTITUTE(SUBSTITUTE(ASC(【多店舗用】記入シート3!H234),"～","-"),"－","-"),"―","-"),"　","")," ",""))</f>
        <v/>
      </c>
      <c r="I234" s="764" t="str">
        <f>IF(B234="","",MID(T(【多店舗用】記入シート3!I234),4,LEN(T(【多店舗用】記入シート3!I234))-3)&amp;"　"&amp;SUBSTITUTE(SUBSTITUTE(SUBSTITUTE(SUBSTITUTE(T(【多店舗用】記入シート3!J234),"　","")," ",""),"―","ー"),"－","‐")&amp;"　"&amp;SUBSTITUTE(SUBSTITUTE(SUBSTITUTE(SUBSTITUTE(T(【多店舗用】記入シート3!K234),"　","")," ",""),"―","ー"),"－","‐")&amp;"　"&amp;SUBSTITUTE(SUBSTITUTE(SUBSTITUTE(SUBSTITUTE(T(【多店舗用】記入シート3!L234),"　","")," ",""),"―","ー"),"－","‐")&amp;IF(【多店舗用】記入シート3!M234="","","　"&amp;SUBSTITUTE(SUBSTITUTE(SUBSTITUTE(SUBSTITUTE(T(【多店舗用】記入シート3!M234),"　","")," ",""),"―","ー"),"－","‐")))</f>
        <v/>
      </c>
      <c r="J234" s="764" t="str">
        <f>IF(B234="","",ASC(【多店舗用】記入シート3!N234)&amp;" "&amp;ASC(SUBSTITUTE(SUBSTITUTE(SUBSTITUTE(SUBSTITUTE(SUBSTITUTE(【多店舗用】記入シート3!O234,"　","")," ",""),"ヴ","ウﾞ"),"・",""),"－","‐"))&amp;" "&amp;ASC(SUBSTITUTE(SUBSTITUTE(SUBSTITUTE(SUBSTITUTE(SUBSTITUTE(【多店舗用】記入シート3!P234,"　","")," ",""),"ヴ","ウﾞ"),"・",""),"－","‐"))&amp;IF(【多店舗用】記入シート3!Q234="",""," "&amp;ASC(SUBSTITUTE(SUBSTITUTE(SUBSTITUTE(SUBSTITUTE(SUBSTITUTE(【多店舗用】記入シート3!Q234,"　","")," ",""),"ヴ","ウﾞ"),"・",""),"－","‐"))))</f>
        <v/>
      </c>
      <c r="K234" s="764" t="str">
        <f>IF(【多店舗用】記入シート3!R234="","",【多店舗用】記入シート3!R234)</f>
        <v/>
      </c>
      <c r="L234" s="764" t="str">
        <f>IF(【多店舗用】記入シート3!S234="","",SUBSTITUTE(SUBSTITUTE(SUBSTITUTE(SUBSTITUTE(SUBSTITUTE(ASC(【多店舗用】記入シート3!S234),"～","-"),"－","-"),"―","-"),"　","")," ",""))</f>
        <v/>
      </c>
      <c r="M234" s="764" t="str">
        <f>IF(【多店舗用】記入シート3!T234="","",ASC(【多店舗用】記入シート3!T234))</f>
        <v/>
      </c>
      <c r="N234" s="764" t="str">
        <f>IF(B234="","",RIGHT("00"&amp;【多店舗用】記入シート3!U234,2)&amp;【多店舗用】記入シート3!V234&amp;RIGHT("00"&amp;【多店舗用】記入シート3!W234,2)&amp;【多店舗用】記入シート3!X234&amp;RIGHT("00"&amp;【多店舗用】記入シート3!Y234,2)&amp;【多店舗用】記入シート3!Z234&amp;RIGHT("00"&amp;【多店舗用】記入シート3!AA234,2))</f>
        <v/>
      </c>
      <c r="O234" s="764" t="str">
        <f>IF(B234="","",IF(【多店舗用】記入シート3!AB234="●",【多店舗用】記入シート3!AB$8,"")&amp;IF(【多店舗用】記入シート3!AC234="●",【多店舗用】記入シート3!AC$8,"")&amp;IF(【多店舗用】記入シート3!AD234="●",【多店舗用】記入シート3!AD$8,"")&amp;IF(【多店舗用】記入シート3!AE234="●",【多店舗用】記入シート3!AE$8,"")&amp;IF(【多店舗用】記入シート3!AF234="●",【多店舗用】記入シート3!AF$8,"")&amp;IF(【多店舗用】記入シート3!AG234="●",【多店舗用】記入シート3!AG$8,"")&amp;IF(【多店舗用】記入シート3!AH234="●",【多店舗用】記入シート3!AH$8,"")&amp;IF(【多店舗用】記入シート3!AI234="●",【多店舗用】記入シート3!AI$8,""))</f>
        <v/>
      </c>
      <c r="P234" s="764" t="str">
        <f>IF(【多店舗用】記入シート3!AJ234="","",【多店舗用】記入シート3!AJ234)</f>
        <v/>
      </c>
      <c r="Q234" s="764" t="str">
        <f>IF(【多店舗用】記入シート3!AK234="","",【多店舗用】記入シート3!AK234)</f>
        <v/>
      </c>
      <c r="R234" s="766" t="str">
        <f>IF(【多店舗用】記入シート3!AL234="","",【多店舗用】記入シート3!AL234)</f>
        <v/>
      </c>
      <c r="S234" s="766" t="str">
        <f>IF(【多店舗用】記入シート3!AM234="","",【多店舗用】記入シート3!AM234)</f>
        <v/>
      </c>
      <c r="T234" s="766" t="str">
        <f>IF(【多店舗用】記入シート3!AN234="","",【多店舗用】記入シート3!AN234)</f>
        <v/>
      </c>
      <c r="U234" s="766" t="str">
        <f>IF(【多店舗用】記入シート3!AO234="","",【多店舗用】記入シート3!AO234)</f>
        <v/>
      </c>
      <c r="V234" s="764" t="str">
        <f>IF(【多店舗用】記入シート3!AP234="","",【多店舗用】記入シート3!AP234)</f>
        <v/>
      </c>
      <c r="W234" s="764" t="str">
        <f>IF(【多店舗用】記入シート3!AQ234="","",【多店舗用】記入シート3!AQ234)</f>
        <v/>
      </c>
      <c r="X234" s="764" t="str">
        <f>IF(【多店舗用】記入シート3!AR234="","",【多店舗用】記入シート3!AR234)</f>
        <v/>
      </c>
      <c r="Y234" s="764" t="str">
        <f>IF(【多店舗用】記入シート3!AS234="","",【多店舗用】記入シート3!AS234)</f>
        <v/>
      </c>
      <c r="Z234" s="767" t="str">
        <f>IF(【多店舗用】記入シート3!AT234="","",【多店舗用】記入シート3!AT234)</f>
        <v/>
      </c>
      <c r="AA234" s="767" t="str">
        <f>IF(【多店舗用】記入シート3!AU234="","",【多店舗用】記入シート3!AU234)</f>
        <v/>
      </c>
      <c r="AB234" s="764" t="str">
        <f>IF(B234="","",T(SUBSTITUTE(SUBSTITUTE(【多店舗用】記入シート3!AV234,"　","")," ",""))&amp;"　"&amp;T(SUBSTITUTE(SUBSTITUTE(【多店舗用】記入シート3!AW234,"　","")," ","")))</f>
        <v/>
      </c>
      <c r="AC234" s="764" t="str">
        <f>IF(B234="","",ASC(SUBSTITUTE(SUBSTITUTE(SUBSTITUTE(SUBSTITUTE(【多店舗用】記入シート3!AX234,"　","")," ",""),"ヴ","ウﾞ"),"・",""))&amp;" "&amp;ASC(SUBSTITUTE(SUBSTITUTE(SUBSTITUTE(SUBSTITUTE(【多店舗用】記入シート3!AY234,"　","")," ",""),"ヴ","ウﾞ"),"・","")))</f>
        <v/>
      </c>
      <c r="AD234" s="764" t="str">
        <f>IF(【多店舗用】記入シート3!AZ234="","",【多店舗用】記入シート3!AZ234)</f>
        <v/>
      </c>
      <c r="AE234" s="764" t="str">
        <f>IF(【多店舗用】記入シート3!BA234="","",【多店舗用】記入シート3!BA234)</f>
        <v/>
      </c>
      <c r="AF234" s="764" t="str">
        <f>IF(B234="","",T(SUBSTITUTE(SUBSTITUTE(【多店舗用】記入シート3!BB234,"　","")," ",""))&amp;"　"&amp;T(SUBSTITUTE(SUBSTITUTE(【多店舗用】記入シート3!BC234,"　","")," ","")))</f>
        <v/>
      </c>
      <c r="AG234" s="764" t="str">
        <f>IF(B234="","",ASC(SUBSTITUTE(SUBSTITUTE(SUBSTITUTE(SUBSTITUTE(【多店舗用】記入シート3!BD234,"　","")," ",""),"ヴ","ウﾞ"),"・",""))&amp;" "&amp;ASC(SUBSTITUTE(SUBSTITUTE(SUBSTITUTE(SUBSTITUTE(【多店舗用】記入シート3!BE234,"　","")," ",""),"ヴ","ウﾞ"),"・","")))</f>
        <v/>
      </c>
      <c r="AH234" s="764" t="str">
        <f>IF(【多店舗用】記入シート3!BF234="","",【多店舗用】記入シート3!BF234)</f>
        <v/>
      </c>
      <c r="AI234" s="764" t="str">
        <f>IF(【多店舗用】記入シート3!BG234="","",【多店舗用】記入シート3!BG234)</f>
        <v/>
      </c>
      <c r="AJ234" s="764" t="str">
        <f>IF(【多店舗用】記入シート3!BH234="","",【多店舗用】記入シート3!BH234)</f>
        <v/>
      </c>
      <c r="AK234" s="764" t="str">
        <f>IF(【多店舗用】記入シート3!BI234="","",【多店舗用】記入シート3!BI234)</f>
        <v/>
      </c>
      <c r="AL234" s="764" t="str">
        <f>IF(【多店舗用】記入シート3!BJ234="","",【多店舗用】記入シート3!BJ234)</f>
        <v/>
      </c>
      <c r="AM234" s="768" t="str">
        <f>IF(【多店舗用】記入シート3!BK234="","",【多店舗用】記入シート3!BK234)</f>
        <v/>
      </c>
      <c r="AN234" s="768" t="str">
        <f>IF(【多店舗用】記入シート3!BL234="","",【多店舗用】記入シート3!BL234)</f>
        <v/>
      </c>
      <c r="AO234" s="764" t="str">
        <f>IF(【多店舗用】記入シート3!BM234="","",【多店舗用】記入シート3!BM234)</f>
        <v/>
      </c>
      <c r="AP234" s="768" t="str">
        <f>IF(【多店舗用】記入シート3!BN234="","",【多店舗用】記入シート3!BN234)</f>
        <v/>
      </c>
      <c r="AQ234" s="764" t="str">
        <f>IF(【多店舗用】記入シート3!BO234="","",【多店舗用】記入シート3!BO234)</f>
        <v/>
      </c>
      <c r="AR234" s="764" t="str">
        <f>IF(【多店舗用】記入シート3!BP234="","",【多店舗用】記入シート3!BP234)</f>
        <v/>
      </c>
    </row>
    <row r="235" spans="1:44" ht="15" customHeight="1">
      <c r="A235" s="764">
        <v>227</v>
      </c>
      <c r="B235" s="764" t="str">
        <f>IF(【多店舗用】記入シート3!B235="","",DBCS(【多店舗用】記入シート3!B235))</f>
        <v/>
      </c>
      <c r="C235" s="764" t="str">
        <f>IF(【多店舗用】記入シート3!C235="","",DBCS(【多店舗用】記入シート3!C235))</f>
        <v/>
      </c>
      <c r="D235" s="764" t="str">
        <f>IF(【多店舗用】記入シート3!D235="","",ASC(【多店舗用】記入シート3!D235))</f>
        <v/>
      </c>
      <c r="E235" s="765" t="str">
        <f>IF(【多店舗用】記入シート3!E235="","",【多店舗用】記入シート3!E235)</f>
        <v/>
      </c>
      <c r="F235" s="764" t="str">
        <f>IF(【多店舗用】記入シート3!F235="","",【多店舗用】記入シート3!F235)</f>
        <v/>
      </c>
      <c r="G235" s="765" t="str">
        <f>IF(【多店舗用】記入シート3!G235="","",【多店舗用】記入シート3!G235)</f>
        <v/>
      </c>
      <c r="H235" s="764" t="str">
        <f>IF(【多店舗用】記入シート3!H235="","",SUBSTITUTE(SUBSTITUTE(SUBSTITUTE(SUBSTITUTE(SUBSTITUTE(ASC(【多店舗用】記入シート3!H235),"～","-"),"－","-"),"―","-"),"　","")," ",""))</f>
        <v/>
      </c>
      <c r="I235" s="764" t="str">
        <f>IF(B235="","",MID(T(【多店舗用】記入シート3!I235),4,LEN(T(【多店舗用】記入シート3!I235))-3)&amp;"　"&amp;SUBSTITUTE(SUBSTITUTE(SUBSTITUTE(SUBSTITUTE(T(【多店舗用】記入シート3!J235),"　","")," ",""),"―","ー"),"－","‐")&amp;"　"&amp;SUBSTITUTE(SUBSTITUTE(SUBSTITUTE(SUBSTITUTE(T(【多店舗用】記入シート3!K235),"　","")," ",""),"―","ー"),"－","‐")&amp;"　"&amp;SUBSTITUTE(SUBSTITUTE(SUBSTITUTE(SUBSTITUTE(T(【多店舗用】記入シート3!L235),"　","")," ",""),"―","ー"),"－","‐")&amp;IF(【多店舗用】記入シート3!M235="","","　"&amp;SUBSTITUTE(SUBSTITUTE(SUBSTITUTE(SUBSTITUTE(T(【多店舗用】記入シート3!M235),"　","")," ",""),"―","ー"),"－","‐")))</f>
        <v/>
      </c>
      <c r="J235" s="764" t="str">
        <f>IF(B235="","",ASC(【多店舗用】記入シート3!N235)&amp;" "&amp;ASC(SUBSTITUTE(SUBSTITUTE(SUBSTITUTE(SUBSTITUTE(SUBSTITUTE(【多店舗用】記入シート3!O235,"　","")," ",""),"ヴ","ウﾞ"),"・",""),"－","‐"))&amp;" "&amp;ASC(SUBSTITUTE(SUBSTITUTE(SUBSTITUTE(SUBSTITUTE(SUBSTITUTE(【多店舗用】記入シート3!P235,"　","")," ",""),"ヴ","ウﾞ"),"・",""),"－","‐"))&amp;IF(【多店舗用】記入シート3!Q235="",""," "&amp;ASC(SUBSTITUTE(SUBSTITUTE(SUBSTITUTE(SUBSTITUTE(SUBSTITUTE(【多店舗用】記入シート3!Q235,"　","")," ",""),"ヴ","ウﾞ"),"・",""),"－","‐"))))</f>
        <v/>
      </c>
      <c r="K235" s="764" t="str">
        <f>IF(【多店舗用】記入シート3!R235="","",【多店舗用】記入シート3!R235)</f>
        <v/>
      </c>
      <c r="L235" s="764" t="str">
        <f>IF(【多店舗用】記入シート3!S235="","",SUBSTITUTE(SUBSTITUTE(SUBSTITUTE(SUBSTITUTE(SUBSTITUTE(ASC(【多店舗用】記入シート3!S235),"～","-"),"－","-"),"―","-"),"　","")," ",""))</f>
        <v/>
      </c>
      <c r="M235" s="764" t="str">
        <f>IF(【多店舗用】記入シート3!T235="","",ASC(【多店舗用】記入シート3!T235))</f>
        <v/>
      </c>
      <c r="N235" s="764" t="str">
        <f>IF(B235="","",RIGHT("00"&amp;【多店舗用】記入シート3!U235,2)&amp;【多店舗用】記入シート3!V235&amp;RIGHT("00"&amp;【多店舗用】記入シート3!W235,2)&amp;【多店舗用】記入シート3!X235&amp;RIGHT("00"&amp;【多店舗用】記入シート3!Y235,2)&amp;【多店舗用】記入シート3!Z235&amp;RIGHT("00"&amp;【多店舗用】記入シート3!AA235,2))</f>
        <v/>
      </c>
      <c r="O235" s="764" t="str">
        <f>IF(B235="","",IF(【多店舗用】記入シート3!AB235="●",【多店舗用】記入シート3!AB$8,"")&amp;IF(【多店舗用】記入シート3!AC235="●",【多店舗用】記入シート3!AC$8,"")&amp;IF(【多店舗用】記入シート3!AD235="●",【多店舗用】記入シート3!AD$8,"")&amp;IF(【多店舗用】記入シート3!AE235="●",【多店舗用】記入シート3!AE$8,"")&amp;IF(【多店舗用】記入シート3!AF235="●",【多店舗用】記入シート3!AF$8,"")&amp;IF(【多店舗用】記入シート3!AG235="●",【多店舗用】記入シート3!AG$8,"")&amp;IF(【多店舗用】記入シート3!AH235="●",【多店舗用】記入シート3!AH$8,"")&amp;IF(【多店舗用】記入シート3!AI235="●",【多店舗用】記入シート3!AI$8,""))</f>
        <v/>
      </c>
      <c r="P235" s="764" t="str">
        <f>IF(【多店舗用】記入シート3!AJ235="","",【多店舗用】記入シート3!AJ235)</f>
        <v/>
      </c>
      <c r="Q235" s="764" t="str">
        <f>IF(【多店舗用】記入シート3!AK235="","",【多店舗用】記入シート3!AK235)</f>
        <v/>
      </c>
      <c r="R235" s="766" t="str">
        <f>IF(【多店舗用】記入シート3!AL235="","",【多店舗用】記入シート3!AL235)</f>
        <v/>
      </c>
      <c r="S235" s="766" t="str">
        <f>IF(【多店舗用】記入シート3!AM235="","",【多店舗用】記入シート3!AM235)</f>
        <v/>
      </c>
      <c r="T235" s="766" t="str">
        <f>IF(【多店舗用】記入シート3!AN235="","",【多店舗用】記入シート3!AN235)</f>
        <v/>
      </c>
      <c r="U235" s="766" t="str">
        <f>IF(【多店舗用】記入シート3!AO235="","",【多店舗用】記入シート3!AO235)</f>
        <v/>
      </c>
      <c r="V235" s="764" t="str">
        <f>IF(【多店舗用】記入シート3!AP235="","",【多店舗用】記入シート3!AP235)</f>
        <v/>
      </c>
      <c r="W235" s="764" t="str">
        <f>IF(【多店舗用】記入シート3!AQ235="","",【多店舗用】記入シート3!AQ235)</f>
        <v/>
      </c>
      <c r="X235" s="764" t="str">
        <f>IF(【多店舗用】記入シート3!AR235="","",【多店舗用】記入シート3!AR235)</f>
        <v/>
      </c>
      <c r="Y235" s="764" t="str">
        <f>IF(【多店舗用】記入シート3!AS235="","",【多店舗用】記入シート3!AS235)</f>
        <v/>
      </c>
      <c r="Z235" s="767" t="str">
        <f>IF(【多店舗用】記入シート3!AT235="","",【多店舗用】記入シート3!AT235)</f>
        <v/>
      </c>
      <c r="AA235" s="767" t="str">
        <f>IF(【多店舗用】記入シート3!AU235="","",【多店舗用】記入シート3!AU235)</f>
        <v/>
      </c>
      <c r="AB235" s="764" t="str">
        <f>IF(B235="","",T(SUBSTITUTE(SUBSTITUTE(【多店舗用】記入シート3!AV235,"　","")," ",""))&amp;"　"&amp;T(SUBSTITUTE(SUBSTITUTE(【多店舗用】記入シート3!AW235,"　","")," ","")))</f>
        <v/>
      </c>
      <c r="AC235" s="764" t="str">
        <f>IF(B235="","",ASC(SUBSTITUTE(SUBSTITUTE(SUBSTITUTE(SUBSTITUTE(【多店舗用】記入シート3!AX235,"　","")," ",""),"ヴ","ウﾞ"),"・",""))&amp;" "&amp;ASC(SUBSTITUTE(SUBSTITUTE(SUBSTITUTE(SUBSTITUTE(【多店舗用】記入シート3!AY235,"　","")," ",""),"ヴ","ウﾞ"),"・","")))</f>
        <v/>
      </c>
      <c r="AD235" s="764" t="str">
        <f>IF(【多店舗用】記入シート3!AZ235="","",【多店舗用】記入シート3!AZ235)</f>
        <v/>
      </c>
      <c r="AE235" s="764" t="str">
        <f>IF(【多店舗用】記入シート3!BA235="","",【多店舗用】記入シート3!BA235)</f>
        <v/>
      </c>
      <c r="AF235" s="764" t="str">
        <f>IF(B235="","",T(SUBSTITUTE(SUBSTITUTE(【多店舗用】記入シート3!BB235,"　","")," ",""))&amp;"　"&amp;T(SUBSTITUTE(SUBSTITUTE(【多店舗用】記入シート3!BC235,"　","")," ","")))</f>
        <v/>
      </c>
      <c r="AG235" s="764" t="str">
        <f>IF(B235="","",ASC(SUBSTITUTE(SUBSTITUTE(SUBSTITUTE(SUBSTITUTE(【多店舗用】記入シート3!BD235,"　","")," ",""),"ヴ","ウﾞ"),"・",""))&amp;" "&amp;ASC(SUBSTITUTE(SUBSTITUTE(SUBSTITUTE(SUBSTITUTE(【多店舗用】記入シート3!BE235,"　","")," ",""),"ヴ","ウﾞ"),"・","")))</f>
        <v/>
      </c>
      <c r="AH235" s="764" t="str">
        <f>IF(【多店舗用】記入シート3!BF235="","",【多店舗用】記入シート3!BF235)</f>
        <v/>
      </c>
      <c r="AI235" s="764" t="str">
        <f>IF(【多店舗用】記入シート3!BG235="","",【多店舗用】記入シート3!BG235)</f>
        <v/>
      </c>
      <c r="AJ235" s="764" t="str">
        <f>IF(【多店舗用】記入シート3!BH235="","",【多店舗用】記入シート3!BH235)</f>
        <v/>
      </c>
      <c r="AK235" s="764" t="str">
        <f>IF(【多店舗用】記入シート3!BI235="","",【多店舗用】記入シート3!BI235)</f>
        <v/>
      </c>
      <c r="AL235" s="764" t="str">
        <f>IF(【多店舗用】記入シート3!BJ235="","",【多店舗用】記入シート3!BJ235)</f>
        <v/>
      </c>
      <c r="AM235" s="768" t="str">
        <f>IF(【多店舗用】記入シート3!BK235="","",【多店舗用】記入シート3!BK235)</f>
        <v/>
      </c>
      <c r="AN235" s="768" t="str">
        <f>IF(【多店舗用】記入シート3!BL235="","",【多店舗用】記入シート3!BL235)</f>
        <v/>
      </c>
      <c r="AO235" s="764" t="str">
        <f>IF(【多店舗用】記入シート3!BM235="","",【多店舗用】記入シート3!BM235)</f>
        <v/>
      </c>
      <c r="AP235" s="768" t="str">
        <f>IF(【多店舗用】記入シート3!BN235="","",【多店舗用】記入シート3!BN235)</f>
        <v/>
      </c>
      <c r="AQ235" s="764" t="str">
        <f>IF(【多店舗用】記入シート3!BO235="","",【多店舗用】記入シート3!BO235)</f>
        <v/>
      </c>
      <c r="AR235" s="764" t="str">
        <f>IF(【多店舗用】記入シート3!BP235="","",【多店舗用】記入シート3!BP235)</f>
        <v/>
      </c>
    </row>
    <row r="236" spans="1:44" ht="15" customHeight="1">
      <c r="A236" s="764">
        <v>228</v>
      </c>
      <c r="B236" s="764" t="str">
        <f>IF(【多店舗用】記入シート3!B236="","",DBCS(【多店舗用】記入シート3!B236))</f>
        <v/>
      </c>
      <c r="C236" s="764" t="str">
        <f>IF(【多店舗用】記入シート3!C236="","",DBCS(【多店舗用】記入シート3!C236))</f>
        <v/>
      </c>
      <c r="D236" s="764" t="str">
        <f>IF(【多店舗用】記入シート3!D236="","",ASC(【多店舗用】記入シート3!D236))</f>
        <v/>
      </c>
      <c r="E236" s="765" t="str">
        <f>IF(【多店舗用】記入シート3!E236="","",【多店舗用】記入シート3!E236)</f>
        <v/>
      </c>
      <c r="F236" s="764" t="str">
        <f>IF(【多店舗用】記入シート3!F236="","",【多店舗用】記入シート3!F236)</f>
        <v/>
      </c>
      <c r="G236" s="765" t="str">
        <f>IF(【多店舗用】記入シート3!G236="","",【多店舗用】記入シート3!G236)</f>
        <v/>
      </c>
      <c r="H236" s="764" t="str">
        <f>IF(【多店舗用】記入シート3!H236="","",SUBSTITUTE(SUBSTITUTE(SUBSTITUTE(SUBSTITUTE(SUBSTITUTE(ASC(【多店舗用】記入シート3!H236),"～","-"),"－","-"),"―","-"),"　","")," ",""))</f>
        <v/>
      </c>
      <c r="I236" s="764" t="str">
        <f>IF(B236="","",MID(T(【多店舗用】記入シート3!I236),4,LEN(T(【多店舗用】記入シート3!I236))-3)&amp;"　"&amp;SUBSTITUTE(SUBSTITUTE(SUBSTITUTE(SUBSTITUTE(T(【多店舗用】記入シート3!J236),"　","")," ",""),"―","ー"),"－","‐")&amp;"　"&amp;SUBSTITUTE(SUBSTITUTE(SUBSTITUTE(SUBSTITUTE(T(【多店舗用】記入シート3!K236),"　","")," ",""),"―","ー"),"－","‐")&amp;"　"&amp;SUBSTITUTE(SUBSTITUTE(SUBSTITUTE(SUBSTITUTE(T(【多店舗用】記入シート3!L236),"　","")," ",""),"―","ー"),"－","‐")&amp;IF(【多店舗用】記入シート3!M236="","","　"&amp;SUBSTITUTE(SUBSTITUTE(SUBSTITUTE(SUBSTITUTE(T(【多店舗用】記入シート3!M236),"　","")," ",""),"―","ー"),"－","‐")))</f>
        <v/>
      </c>
      <c r="J236" s="764" t="str">
        <f>IF(B236="","",ASC(【多店舗用】記入シート3!N236)&amp;" "&amp;ASC(SUBSTITUTE(SUBSTITUTE(SUBSTITUTE(SUBSTITUTE(SUBSTITUTE(【多店舗用】記入シート3!O236,"　","")," ",""),"ヴ","ウﾞ"),"・",""),"－","‐"))&amp;" "&amp;ASC(SUBSTITUTE(SUBSTITUTE(SUBSTITUTE(SUBSTITUTE(SUBSTITUTE(【多店舗用】記入シート3!P236,"　","")," ",""),"ヴ","ウﾞ"),"・",""),"－","‐"))&amp;IF(【多店舗用】記入シート3!Q236="",""," "&amp;ASC(SUBSTITUTE(SUBSTITUTE(SUBSTITUTE(SUBSTITUTE(SUBSTITUTE(【多店舗用】記入シート3!Q236,"　","")," ",""),"ヴ","ウﾞ"),"・",""),"－","‐"))))</f>
        <v/>
      </c>
      <c r="K236" s="764" t="str">
        <f>IF(【多店舗用】記入シート3!R236="","",【多店舗用】記入シート3!R236)</f>
        <v/>
      </c>
      <c r="L236" s="764" t="str">
        <f>IF(【多店舗用】記入シート3!S236="","",SUBSTITUTE(SUBSTITUTE(SUBSTITUTE(SUBSTITUTE(SUBSTITUTE(ASC(【多店舗用】記入シート3!S236),"～","-"),"－","-"),"―","-"),"　","")," ",""))</f>
        <v/>
      </c>
      <c r="M236" s="764" t="str">
        <f>IF(【多店舗用】記入シート3!T236="","",ASC(【多店舗用】記入シート3!T236))</f>
        <v/>
      </c>
      <c r="N236" s="764" t="str">
        <f>IF(B236="","",RIGHT("00"&amp;【多店舗用】記入シート3!U236,2)&amp;【多店舗用】記入シート3!V236&amp;RIGHT("00"&amp;【多店舗用】記入シート3!W236,2)&amp;【多店舗用】記入シート3!X236&amp;RIGHT("00"&amp;【多店舗用】記入シート3!Y236,2)&amp;【多店舗用】記入シート3!Z236&amp;RIGHT("00"&amp;【多店舗用】記入シート3!AA236,2))</f>
        <v/>
      </c>
      <c r="O236" s="764" t="str">
        <f>IF(B236="","",IF(【多店舗用】記入シート3!AB236="●",【多店舗用】記入シート3!AB$8,"")&amp;IF(【多店舗用】記入シート3!AC236="●",【多店舗用】記入シート3!AC$8,"")&amp;IF(【多店舗用】記入シート3!AD236="●",【多店舗用】記入シート3!AD$8,"")&amp;IF(【多店舗用】記入シート3!AE236="●",【多店舗用】記入シート3!AE$8,"")&amp;IF(【多店舗用】記入シート3!AF236="●",【多店舗用】記入シート3!AF$8,"")&amp;IF(【多店舗用】記入シート3!AG236="●",【多店舗用】記入シート3!AG$8,"")&amp;IF(【多店舗用】記入シート3!AH236="●",【多店舗用】記入シート3!AH$8,"")&amp;IF(【多店舗用】記入シート3!AI236="●",【多店舗用】記入シート3!AI$8,""))</f>
        <v/>
      </c>
      <c r="P236" s="764" t="str">
        <f>IF(【多店舗用】記入シート3!AJ236="","",【多店舗用】記入シート3!AJ236)</f>
        <v/>
      </c>
      <c r="Q236" s="764" t="str">
        <f>IF(【多店舗用】記入シート3!AK236="","",【多店舗用】記入シート3!AK236)</f>
        <v/>
      </c>
      <c r="R236" s="766" t="str">
        <f>IF(【多店舗用】記入シート3!AL236="","",【多店舗用】記入シート3!AL236)</f>
        <v/>
      </c>
      <c r="S236" s="766" t="str">
        <f>IF(【多店舗用】記入シート3!AM236="","",【多店舗用】記入シート3!AM236)</f>
        <v/>
      </c>
      <c r="T236" s="766" t="str">
        <f>IF(【多店舗用】記入シート3!AN236="","",【多店舗用】記入シート3!AN236)</f>
        <v/>
      </c>
      <c r="U236" s="766" t="str">
        <f>IF(【多店舗用】記入シート3!AO236="","",【多店舗用】記入シート3!AO236)</f>
        <v/>
      </c>
      <c r="V236" s="764" t="str">
        <f>IF(【多店舗用】記入シート3!AP236="","",【多店舗用】記入シート3!AP236)</f>
        <v/>
      </c>
      <c r="W236" s="764" t="str">
        <f>IF(【多店舗用】記入シート3!AQ236="","",【多店舗用】記入シート3!AQ236)</f>
        <v/>
      </c>
      <c r="X236" s="764" t="str">
        <f>IF(【多店舗用】記入シート3!AR236="","",【多店舗用】記入シート3!AR236)</f>
        <v/>
      </c>
      <c r="Y236" s="764" t="str">
        <f>IF(【多店舗用】記入シート3!AS236="","",【多店舗用】記入シート3!AS236)</f>
        <v/>
      </c>
      <c r="Z236" s="767" t="str">
        <f>IF(【多店舗用】記入シート3!AT236="","",【多店舗用】記入シート3!AT236)</f>
        <v/>
      </c>
      <c r="AA236" s="767" t="str">
        <f>IF(【多店舗用】記入シート3!AU236="","",【多店舗用】記入シート3!AU236)</f>
        <v/>
      </c>
      <c r="AB236" s="764" t="str">
        <f>IF(B236="","",T(SUBSTITUTE(SUBSTITUTE(【多店舗用】記入シート3!AV236,"　","")," ",""))&amp;"　"&amp;T(SUBSTITUTE(SUBSTITUTE(【多店舗用】記入シート3!AW236,"　","")," ","")))</f>
        <v/>
      </c>
      <c r="AC236" s="764" t="str">
        <f>IF(B236="","",ASC(SUBSTITUTE(SUBSTITUTE(SUBSTITUTE(SUBSTITUTE(【多店舗用】記入シート3!AX236,"　","")," ",""),"ヴ","ウﾞ"),"・",""))&amp;" "&amp;ASC(SUBSTITUTE(SUBSTITUTE(SUBSTITUTE(SUBSTITUTE(【多店舗用】記入シート3!AY236,"　","")," ",""),"ヴ","ウﾞ"),"・","")))</f>
        <v/>
      </c>
      <c r="AD236" s="764" t="str">
        <f>IF(【多店舗用】記入シート3!AZ236="","",【多店舗用】記入シート3!AZ236)</f>
        <v/>
      </c>
      <c r="AE236" s="764" t="str">
        <f>IF(【多店舗用】記入シート3!BA236="","",【多店舗用】記入シート3!BA236)</f>
        <v/>
      </c>
      <c r="AF236" s="764" t="str">
        <f>IF(B236="","",T(SUBSTITUTE(SUBSTITUTE(【多店舗用】記入シート3!BB236,"　","")," ",""))&amp;"　"&amp;T(SUBSTITUTE(SUBSTITUTE(【多店舗用】記入シート3!BC236,"　","")," ","")))</f>
        <v/>
      </c>
      <c r="AG236" s="764" t="str">
        <f>IF(B236="","",ASC(SUBSTITUTE(SUBSTITUTE(SUBSTITUTE(SUBSTITUTE(【多店舗用】記入シート3!BD236,"　","")," ",""),"ヴ","ウﾞ"),"・",""))&amp;" "&amp;ASC(SUBSTITUTE(SUBSTITUTE(SUBSTITUTE(SUBSTITUTE(【多店舗用】記入シート3!BE236,"　","")," ",""),"ヴ","ウﾞ"),"・","")))</f>
        <v/>
      </c>
      <c r="AH236" s="764" t="str">
        <f>IF(【多店舗用】記入シート3!BF236="","",【多店舗用】記入シート3!BF236)</f>
        <v/>
      </c>
      <c r="AI236" s="764" t="str">
        <f>IF(【多店舗用】記入シート3!BG236="","",【多店舗用】記入シート3!BG236)</f>
        <v/>
      </c>
      <c r="AJ236" s="764" t="str">
        <f>IF(【多店舗用】記入シート3!BH236="","",【多店舗用】記入シート3!BH236)</f>
        <v/>
      </c>
      <c r="AK236" s="764" t="str">
        <f>IF(【多店舗用】記入シート3!BI236="","",【多店舗用】記入シート3!BI236)</f>
        <v/>
      </c>
      <c r="AL236" s="764" t="str">
        <f>IF(【多店舗用】記入シート3!BJ236="","",【多店舗用】記入シート3!BJ236)</f>
        <v/>
      </c>
      <c r="AM236" s="768" t="str">
        <f>IF(【多店舗用】記入シート3!BK236="","",【多店舗用】記入シート3!BK236)</f>
        <v/>
      </c>
      <c r="AN236" s="768" t="str">
        <f>IF(【多店舗用】記入シート3!BL236="","",【多店舗用】記入シート3!BL236)</f>
        <v/>
      </c>
      <c r="AO236" s="764" t="str">
        <f>IF(【多店舗用】記入シート3!BM236="","",【多店舗用】記入シート3!BM236)</f>
        <v/>
      </c>
      <c r="AP236" s="768" t="str">
        <f>IF(【多店舗用】記入シート3!BN236="","",【多店舗用】記入シート3!BN236)</f>
        <v/>
      </c>
      <c r="AQ236" s="764" t="str">
        <f>IF(【多店舗用】記入シート3!BO236="","",【多店舗用】記入シート3!BO236)</f>
        <v/>
      </c>
      <c r="AR236" s="764" t="str">
        <f>IF(【多店舗用】記入シート3!BP236="","",【多店舗用】記入シート3!BP236)</f>
        <v/>
      </c>
    </row>
    <row r="237" spans="1:44" ht="15" customHeight="1">
      <c r="A237" s="764">
        <v>229</v>
      </c>
      <c r="B237" s="764" t="str">
        <f>IF(【多店舗用】記入シート3!B237="","",DBCS(【多店舗用】記入シート3!B237))</f>
        <v/>
      </c>
      <c r="C237" s="764" t="str">
        <f>IF(【多店舗用】記入シート3!C237="","",DBCS(【多店舗用】記入シート3!C237))</f>
        <v/>
      </c>
      <c r="D237" s="764" t="str">
        <f>IF(【多店舗用】記入シート3!D237="","",ASC(【多店舗用】記入シート3!D237))</f>
        <v/>
      </c>
      <c r="E237" s="765" t="str">
        <f>IF(【多店舗用】記入シート3!E237="","",【多店舗用】記入シート3!E237)</f>
        <v/>
      </c>
      <c r="F237" s="764" t="str">
        <f>IF(【多店舗用】記入シート3!F237="","",【多店舗用】記入シート3!F237)</f>
        <v/>
      </c>
      <c r="G237" s="765" t="str">
        <f>IF(【多店舗用】記入シート3!G237="","",【多店舗用】記入シート3!G237)</f>
        <v/>
      </c>
      <c r="H237" s="764" t="str">
        <f>IF(【多店舗用】記入シート3!H237="","",SUBSTITUTE(SUBSTITUTE(SUBSTITUTE(SUBSTITUTE(SUBSTITUTE(ASC(【多店舗用】記入シート3!H237),"～","-"),"－","-"),"―","-"),"　","")," ",""))</f>
        <v/>
      </c>
      <c r="I237" s="764" t="str">
        <f>IF(B237="","",MID(T(【多店舗用】記入シート3!I237),4,LEN(T(【多店舗用】記入シート3!I237))-3)&amp;"　"&amp;SUBSTITUTE(SUBSTITUTE(SUBSTITUTE(SUBSTITUTE(T(【多店舗用】記入シート3!J237),"　","")," ",""),"―","ー"),"－","‐")&amp;"　"&amp;SUBSTITUTE(SUBSTITUTE(SUBSTITUTE(SUBSTITUTE(T(【多店舗用】記入シート3!K237),"　","")," ",""),"―","ー"),"－","‐")&amp;"　"&amp;SUBSTITUTE(SUBSTITUTE(SUBSTITUTE(SUBSTITUTE(T(【多店舗用】記入シート3!L237),"　","")," ",""),"―","ー"),"－","‐")&amp;IF(【多店舗用】記入シート3!M237="","","　"&amp;SUBSTITUTE(SUBSTITUTE(SUBSTITUTE(SUBSTITUTE(T(【多店舗用】記入シート3!M237),"　","")," ",""),"―","ー"),"－","‐")))</f>
        <v/>
      </c>
      <c r="J237" s="764" t="str">
        <f>IF(B237="","",ASC(【多店舗用】記入シート3!N237)&amp;" "&amp;ASC(SUBSTITUTE(SUBSTITUTE(SUBSTITUTE(SUBSTITUTE(SUBSTITUTE(【多店舗用】記入シート3!O237,"　","")," ",""),"ヴ","ウﾞ"),"・",""),"－","‐"))&amp;" "&amp;ASC(SUBSTITUTE(SUBSTITUTE(SUBSTITUTE(SUBSTITUTE(SUBSTITUTE(【多店舗用】記入シート3!P237,"　","")," ",""),"ヴ","ウﾞ"),"・",""),"－","‐"))&amp;IF(【多店舗用】記入シート3!Q237="",""," "&amp;ASC(SUBSTITUTE(SUBSTITUTE(SUBSTITUTE(SUBSTITUTE(SUBSTITUTE(【多店舗用】記入シート3!Q237,"　","")," ",""),"ヴ","ウﾞ"),"・",""),"－","‐"))))</f>
        <v/>
      </c>
      <c r="K237" s="764" t="str">
        <f>IF(【多店舗用】記入シート3!R237="","",【多店舗用】記入シート3!R237)</f>
        <v/>
      </c>
      <c r="L237" s="764" t="str">
        <f>IF(【多店舗用】記入シート3!S237="","",SUBSTITUTE(SUBSTITUTE(SUBSTITUTE(SUBSTITUTE(SUBSTITUTE(ASC(【多店舗用】記入シート3!S237),"～","-"),"－","-"),"―","-"),"　","")," ",""))</f>
        <v/>
      </c>
      <c r="M237" s="764" t="str">
        <f>IF(【多店舗用】記入シート3!T237="","",ASC(【多店舗用】記入シート3!T237))</f>
        <v/>
      </c>
      <c r="N237" s="764" t="str">
        <f>IF(B237="","",RIGHT("00"&amp;【多店舗用】記入シート3!U237,2)&amp;【多店舗用】記入シート3!V237&amp;RIGHT("00"&amp;【多店舗用】記入シート3!W237,2)&amp;【多店舗用】記入シート3!X237&amp;RIGHT("00"&amp;【多店舗用】記入シート3!Y237,2)&amp;【多店舗用】記入シート3!Z237&amp;RIGHT("00"&amp;【多店舗用】記入シート3!AA237,2))</f>
        <v/>
      </c>
      <c r="O237" s="764" t="str">
        <f>IF(B237="","",IF(【多店舗用】記入シート3!AB237="●",【多店舗用】記入シート3!AB$8,"")&amp;IF(【多店舗用】記入シート3!AC237="●",【多店舗用】記入シート3!AC$8,"")&amp;IF(【多店舗用】記入シート3!AD237="●",【多店舗用】記入シート3!AD$8,"")&amp;IF(【多店舗用】記入シート3!AE237="●",【多店舗用】記入シート3!AE$8,"")&amp;IF(【多店舗用】記入シート3!AF237="●",【多店舗用】記入シート3!AF$8,"")&amp;IF(【多店舗用】記入シート3!AG237="●",【多店舗用】記入シート3!AG$8,"")&amp;IF(【多店舗用】記入シート3!AH237="●",【多店舗用】記入シート3!AH$8,"")&amp;IF(【多店舗用】記入シート3!AI237="●",【多店舗用】記入シート3!AI$8,""))</f>
        <v/>
      </c>
      <c r="P237" s="764" t="str">
        <f>IF(【多店舗用】記入シート3!AJ237="","",【多店舗用】記入シート3!AJ237)</f>
        <v/>
      </c>
      <c r="Q237" s="764" t="str">
        <f>IF(【多店舗用】記入シート3!AK237="","",【多店舗用】記入シート3!AK237)</f>
        <v/>
      </c>
      <c r="R237" s="766" t="str">
        <f>IF(【多店舗用】記入シート3!AL237="","",【多店舗用】記入シート3!AL237)</f>
        <v/>
      </c>
      <c r="S237" s="766" t="str">
        <f>IF(【多店舗用】記入シート3!AM237="","",【多店舗用】記入シート3!AM237)</f>
        <v/>
      </c>
      <c r="T237" s="766" t="str">
        <f>IF(【多店舗用】記入シート3!AN237="","",【多店舗用】記入シート3!AN237)</f>
        <v/>
      </c>
      <c r="U237" s="766" t="str">
        <f>IF(【多店舗用】記入シート3!AO237="","",【多店舗用】記入シート3!AO237)</f>
        <v/>
      </c>
      <c r="V237" s="764" t="str">
        <f>IF(【多店舗用】記入シート3!AP237="","",【多店舗用】記入シート3!AP237)</f>
        <v/>
      </c>
      <c r="W237" s="764" t="str">
        <f>IF(【多店舗用】記入シート3!AQ237="","",【多店舗用】記入シート3!AQ237)</f>
        <v/>
      </c>
      <c r="X237" s="764" t="str">
        <f>IF(【多店舗用】記入シート3!AR237="","",【多店舗用】記入シート3!AR237)</f>
        <v/>
      </c>
      <c r="Y237" s="764" t="str">
        <f>IF(【多店舗用】記入シート3!AS237="","",【多店舗用】記入シート3!AS237)</f>
        <v/>
      </c>
      <c r="Z237" s="767" t="str">
        <f>IF(【多店舗用】記入シート3!AT237="","",【多店舗用】記入シート3!AT237)</f>
        <v/>
      </c>
      <c r="AA237" s="767" t="str">
        <f>IF(【多店舗用】記入シート3!AU237="","",【多店舗用】記入シート3!AU237)</f>
        <v/>
      </c>
      <c r="AB237" s="764" t="str">
        <f>IF(B237="","",T(SUBSTITUTE(SUBSTITUTE(【多店舗用】記入シート3!AV237,"　","")," ",""))&amp;"　"&amp;T(SUBSTITUTE(SUBSTITUTE(【多店舗用】記入シート3!AW237,"　","")," ","")))</f>
        <v/>
      </c>
      <c r="AC237" s="764" t="str">
        <f>IF(B237="","",ASC(SUBSTITUTE(SUBSTITUTE(SUBSTITUTE(SUBSTITUTE(【多店舗用】記入シート3!AX237,"　","")," ",""),"ヴ","ウﾞ"),"・",""))&amp;" "&amp;ASC(SUBSTITUTE(SUBSTITUTE(SUBSTITUTE(SUBSTITUTE(【多店舗用】記入シート3!AY237,"　","")," ",""),"ヴ","ウﾞ"),"・","")))</f>
        <v/>
      </c>
      <c r="AD237" s="764" t="str">
        <f>IF(【多店舗用】記入シート3!AZ237="","",【多店舗用】記入シート3!AZ237)</f>
        <v/>
      </c>
      <c r="AE237" s="764" t="str">
        <f>IF(【多店舗用】記入シート3!BA237="","",【多店舗用】記入シート3!BA237)</f>
        <v/>
      </c>
      <c r="AF237" s="764" t="str">
        <f>IF(B237="","",T(SUBSTITUTE(SUBSTITUTE(【多店舗用】記入シート3!BB237,"　","")," ",""))&amp;"　"&amp;T(SUBSTITUTE(SUBSTITUTE(【多店舗用】記入シート3!BC237,"　","")," ","")))</f>
        <v/>
      </c>
      <c r="AG237" s="764" t="str">
        <f>IF(B237="","",ASC(SUBSTITUTE(SUBSTITUTE(SUBSTITUTE(SUBSTITUTE(【多店舗用】記入シート3!BD237,"　","")," ",""),"ヴ","ウﾞ"),"・",""))&amp;" "&amp;ASC(SUBSTITUTE(SUBSTITUTE(SUBSTITUTE(SUBSTITUTE(【多店舗用】記入シート3!BE237,"　","")," ",""),"ヴ","ウﾞ"),"・","")))</f>
        <v/>
      </c>
      <c r="AH237" s="764" t="str">
        <f>IF(【多店舗用】記入シート3!BF237="","",【多店舗用】記入シート3!BF237)</f>
        <v/>
      </c>
      <c r="AI237" s="764" t="str">
        <f>IF(【多店舗用】記入シート3!BG237="","",【多店舗用】記入シート3!BG237)</f>
        <v/>
      </c>
      <c r="AJ237" s="764" t="str">
        <f>IF(【多店舗用】記入シート3!BH237="","",【多店舗用】記入シート3!BH237)</f>
        <v/>
      </c>
      <c r="AK237" s="764" t="str">
        <f>IF(【多店舗用】記入シート3!BI237="","",【多店舗用】記入シート3!BI237)</f>
        <v/>
      </c>
      <c r="AL237" s="764" t="str">
        <f>IF(【多店舗用】記入シート3!BJ237="","",【多店舗用】記入シート3!BJ237)</f>
        <v/>
      </c>
      <c r="AM237" s="768" t="str">
        <f>IF(【多店舗用】記入シート3!BK237="","",【多店舗用】記入シート3!BK237)</f>
        <v/>
      </c>
      <c r="AN237" s="768" t="str">
        <f>IF(【多店舗用】記入シート3!BL237="","",【多店舗用】記入シート3!BL237)</f>
        <v/>
      </c>
      <c r="AO237" s="764" t="str">
        <f>IF(【多店舗用】記入シート3!BM237="","",【多店舗用】記入シート3!BM237)</f>
        <v/>
      </c>
      <c r="AP237" s="768" t="str">
        <f>IF(【多店舗用】記入シート3!BN237="","",【多店舗用】記入シート3!BN237)</f>
        <v/>
      </c>
      <c r="AQ237" s="764" t="str">
        <f>IF(【多店舗用】記入シート3!BO237="","",【多店舗用】記入シート3!BO237)</f>
        <v/>
      </c>
      <c r="AR237" s="764" t="str">
        <f>IF(【多店舗用】記入シート3!BP237="","",【多店舗用】記入シート3!BP237)</f>
        <v/>
      </c>
    </row>
    <row r="238" spans="1:44" ht="15" customHeight="1">
      <c r="A238" s="764">
        <v>230</v>
      </c>
      <c r="B238" s="764" t="str">
        <f>IF(【多店舗用】記入シート3!B238="","",DBCS(【多店舗用】記入シート3!B238))</f>
        <v/>
      </c>
      <c r="C238" s="764" t="str">
        <f>IF(【多店舗用】記入シート3!C238="","",DBCS(【多店舗用】記入シート3!C238))</f>
        <v/>
      </c>
      <c r="D238" s="764" t="str">
        <f>IF(【多店舗用】記入シート3!D238="","",ASC(【多店舗用】記入シート3!D238))</f>
        <v/>
      </c>
      <c r="E238" s="765" t="str">
        <f>IF(【多店舗用】記入シート3!E238="","",【多店舗用】記入シート3!E238)</f>
        <v/>
      </c>
      <c r="F238" s="764" t="str">
        <f>IF(【多店舗用】記入シート3!F238="","",【多店舗用】記入シート3!F238)</f>
        <v/>
      </c>
      <c r="G238" s="765" t="str">
        <f>IF(【多店舗用】記入シート3!G238="","",【多店舗用】記入シート3!G238)</f>
        <v/>
      </c>
      <c r="H238" s="764" t="str">
        <f>IF(【多店舗用】記入シート3!H238="","",SUBSTITUTE(SUBSTITUTE(SUBSTITUTE(SUBSTITUTE(SUBSTITUTE(ASC(【多店舗用】記入シート3!H238),"～","-"),"－","-"),"―","-"),"　","")," ",""))</f>
        <v/>
      </c>
      <c r="I238" s="764" t="str">
        <f>IF(B238="","",MID(T(【多店舗用】記入シート3!I238),4,LEN(T(【多店舗用】記入シート3!I238))-3)&amp;"　"&amp;SUBSTITUTE(SUBSTITUTE(SUBSTITUTE(SUBSTITUTE(T(【多店舗用】記入シート3!J238),"　","")," ",""),"―","ー"),"－","‐")&amp;"　"&amp;SUBSTITUTE(SUBSTITUTE(SUBSTITUTE(SUBSTITUTE(T(【多店舗用】記入シート3!K238),"　","")," ",""),"―","ー"),"－","‐")&amp;"　"&amp;SUBSTITUTE(SUBSTITUTE(SUBSTITUTE(SUBSTITUTE(T(【多店舗用】記入シート3!L238),"　","")," ",""),"―","ー"),"－","‐")&amp;IF(【多店舗用】記入シート3!M238="","","　"&amp;SUBSTITUTE(SUBSTITUTE(SUBSTITUTE(SUBSTITUTE(T(【多店舗用】記入シート3!M238),"　","")," ",""),"―","ー"),"－","‐")))</f>
        <v/>
      </c>
      <c r="J238" s="764" t="str">
        <f>IF(B238="","",ASC(【多店舗用】記入シート3!N238)&amp;" "&amp;ASC(SUBSTITUTE(SUBSTITUTE(SUBSTITUTE(SUBSTITUTE(SUBSTITUTE(【多店舗用】記入シート3!O238,"　","")," ",""),"ヴ","ウﾞ"),"・",""),"－","‐"))&amp;" "&amp;ASC(SUBSTITUTE(SUBSTITUTE(SUBSTITUTE(SUBSTITUTE(SUBSTITUTE(【多店舗用】記入シート3!P238,"　","")," ",""),"ヴ","ウﾞ"),"・",""),"－","‐"))&amp;IF(【多店舗用】記入シート3!Q238="",""," "&amp;ASC(SUBSTITUTE(SUBSTITUTE(SUBSTITUTE(SUBSTITUTE(SUBSTITUTE(【多店舗用】記入シート3!Q238,"　","")," ",""),"ヴ","ウﾞ"),"・",""),"－","‐"))))</f>
        <v/>
      </c>
      <c r="K238" s="764" t="str">
        <f>IF(【多店舗用】記入シート3!R238="","",【多店舗用】記入シート3!R238)</f>
        <v/>
      </c>
      <c r="L238" s="764" t="str">
        <f>IF(【多店舗用】記入シート3!S238="","",SUBSTITUTE(SUBSTITUTE(SUBSTITUTE(SUBSTITUTE(SUBSTITUTE(ASC(【多店舗用】記入シート3!S238),"～","-"),"－","-"),"―","-"),"　","")," ",""))</f>
        <v/>
      </c>
      <c r="M238" s="764" t="str">
        <f>IF(【多店舗用】記入シート3!T238="","",ASC(【多店舗用】記入シート3!T238))</f>
        <v/>
      </c>
      <c r="N238" s="764" t="str">
        <f>IF(B238="","",RIGHT("00"&amp;【多店舗用】記入シート3!U238,2)&amp;【多店舗用】記入シート3!V238&amp;RIGHT("00"&amp;【多店舗用】記入シート3!W238,2)&amp;【多店舗用】記入シート3!X238&amp;RIGHT("00"&amp;【多店舗用】記入シート3!Y238,2)&amp;【多店舗用】記入シート3!Z238&amp;RIGHT("00"&amp;【多店舗用】記入シート3!AA238,2))</f>
        <v/>
      </c>
      <c r="O238" s="764" t="str">
        <f>IF(B238="","",IF(【多店舗用】記入シート3!AB238="●",【多店舗用】記入シート3!AB$8,"")&amp;IF(【多店舗用】記入シート3!AC238="●",【多店舗用】記入シート3!AC$8,"")&amp;IF(【多店舗用】記入シート3!AD238="●",【多店舗用】記入シート3!AD$8,"")&amp;IF(【多店舗用】記入シート3!AE238="●",【多店舗用】記入シート3!AE$8,"")&amp;IF(【多店舗用】記入シート3!AF238="●",【多店舗用】記入シート3!AF$8,"")&amp;IF(【多店舗用】記入シート3!AG238="●",【多店舗用】記入シート3!AG$8,"")&amp;IF(【多店舗用】記入シート3!AH238="●",【多店舗用】記入シート3!AH$8,"")&amp;IF(【多店舗用】記入シート3!AI238="●",【多店舗用】記入シート3!AI$8,""))</f>
        <v/>
      </c>
      <c r="P238" s="764" t="str">
        <f>IF(【多店舗用】記入シート3!AJ238="","",【多店舗用】記入シート3!AJ238)</f>
        <v/>
      </c>
      <c r="Q238" s="764" t="str">
        <f>IF(【多店舗用】記入シート3!AK238="","",【多店舗用】記入シート3!AK238)</f>
        <v/>
      </c>
      <c r="R238" s="766" t="str">
        <f>IF(【多店舗用】記入シート3!AL238="","",【多店舗用】記入シート3!AL238)</f>
        <v/>
      </c>
      <c r="S238" s="766" t="str">
        <f>IF(【多店舗用】記入シート3!AM238="","",【多店舗用】記入シート3!AM238)</f>
        <v/>
      </c>
      <c r="T238" s="766" t="str">
        <f>IF(【多店舗用】記入シート3!AN238="","",【多店舗用】記入シート3!AN238)</f>
        <v/>
      </c>
      <c r="U238" s="766" t="str">
        <f>IF(【多店舗用】記入シート3!AO238="","",【多店舗用】記入シート3!AO238)</f>
        <v/>
      </c>
      <c r="V238" s="764" t="str">
        <f>IF(【多店舗用】記入シート3!AP238="","",【多店舗用】記入シート3!AP238)</f>
        <v/>
      </c>
      <c r="W238" s="764" t="str">
        <f>IF(【多店舗用】記入シート3!AQ238="","",【多店舗用】記入シート3!AQ238)</f>
        <v/>
      </c>
      <c r="X238" s="764" t="str">
        <f>IF(【多店舗用】記入シート3!AR238="","",【多店舗用】記入シート3!AR238)</f>
        <v/>
      </c>
      <c r="Y238" s="764" t="str">
        <f>IF(【多店舗用】記入シート3!AS238="","",【多店舗用】記入シート3!AS238)</f>
        <v/>
      </c>
      <c r="Z238" s="767" t="str">
        <f>IF(【多店舗用】記入シート3!AT238="","",【多店舗用】記入シート3!AT238)</f>
        <v/>
      </c>
      <c r="AA238" s="767" t="str">
        <f>IF(【多店舗用】記入シート3!AU238="","",【多店舗用】記入シート3!AU238)</f>
        <v/>
      </c>
      <c r="AB238" s="764" t="str">
        <f>IF(B238="","",T(SUBSTITUTE(SUBSTITUTE(【多店舗用】記入シート3!AV238,"　","")," ",""))&amp;"　"&amp;T(SUBSTITUTE(SUBSTITUTE(【多店舗用】記入シート3!AW238,"　","")," ","")))</f>
        <v/>
      </c>
      <c r="AC238" s="764" t="str">
        <f>IF(B238="","",ASC(SUBSTITUTE(SUBSTITUTE(SUBSTITUTE(SUBSTITUTE(【多店舗用】記入シート3!AX238,"　","")," ",""),"ヴ","ウﾞ"),"・",""))&amp;" "&amp;ASC(SUBSTITUTE(SUBSTITUTE(SUBSTITUTE(SUBSTITUTE(【多店舗用】記入シート3!AY238,"　","")," ",""),"ヴ","ウﾞ"),"・","")))</f>
        <v/>
      </c>
      <c r="AD238" s="764" t="str">
        <f>IF(【多店舗用】記入シート3!AZ238="","",【多店舗用】記入シート3!AZ238)</f>
        <v/>
      </c>
      <c r="AE238" s="764" t="str">
        <f>IF(【多店舗用】記入シート3!BA238="","",【多店舗用】記入シート3!BA238)</f>
        <v/>
      </c>
      <c r="AF238" s="764" t="str">
        <f>IF(B238="","",T(SUBSTITUTE(SUBSTITUTE(【多店舗用】記入シート3!BB238,"　","")," ",""))&amp;"　"&amp;T(SUBSTITUTE(SUBSTITUTE(【多店舗用】記入シート3!BC238,"　","")," ","")))</f>
        <v/>
      </c>
      <c r="AG238" s="764" t="str">
        <f>IF(B238="","",ASC(SUBSTITUTE(SUBSTITUTE(SUBSTITUTE(SUBSTITUTE(【多店舗用】記入シート3!BD238,"　","")," ",""),"ヴ","ウﾞ"),"・",""))&amp;" "&amp;ASC(SUBSTITUTE(SUBSTITUTE(SUBSTITUTE(SUBSTITUTE(【多店舗用】記入シート3!BE238,"　","")," ",""),"ヴ","ウﾞ"),"・","")))</f>
        <v/>
      </c>
      <c r="AH238" s="764" t="str">
        <f>IF(【多店舗用】記入シート3!BF238="","",【多店舗用】記入シート3!BF238)</f>
        <v/>
      </c>
      <c r="AI238" s="764" t="str">
        <f>IF(【多店舗用】記入シート3!BG238="","",【多店舗用】記入シート3!BG238)</f>
        <v/>
      </c>
      <c r="AJ238" s="764" t="str">
        <f>IF(【多店舗用】記入シート3!BH238="","",【多店舗用】記入シート3!BH238)</f>
        <v/>
      </c>
      <c r="AK238" s="764" t="str">
        <f>IF(【多店舗用】記入シート3!BI238="","",【多店舗用】記入シート3!BI238)</f>
        <v/>
      </c>
      <c r="AL238" s="764" t="str">
        <f>IF(【多店舗用】記入シート3!BJ238="","",【多店舗用】記入シート3!BJ238)</f>
        <v/>
      </c>
      <c r="AM238" s="768" t="str">
        <f>IF(【多店舗用】記入シート3!BK238="","",【多店舗用】記入シート3!BK238)</f>
        <v/>
      </c>
      <c r="AN238" s="768" t="str">
        <f>IF(【多店舗用】記入シート3!BL238="","",【多店舗用】記入シート3!BL238)</f>
        <v/>
      </c>
      <c r="AO238" s="764" t="str">
        <f>IF(【多店舗用】記入シート3!BM238="","",【多店舗用】記入シート3!BM238)</f>
        <v/>
      </c>
      <c r="AP238" s="768" t="str">
        <f>IF(【多店舗用】記入シート3!BN238="","",【多店舗用】記入シート3!BN238)</f>
        <v/>
      </c>
      <c r="AQ238" s="764" t="str">
        <f>IF(【多店舗用】記入シート3!BO238="","",【多店舗用】記入シート3!BO238)</f>
        <v/>
      </c>
      <c r="AR238" s="764" t="str">
        <f>IF(【多店舗用】記入シート3!BP238="","",【多店舗用】記入シート3!BP238)</f>
        <v/>
      </c>
    </row>
    <row r="239" spans="1:44" ht="15" customHeight="1">
      <c r="A239" s="764">
        <v>231</v>
      </c>
      <c r="B239" s="764" t="str">
        <f>IF(【多店舗用】記入シート3!B239="","",DBCS(【多店舗用】記入シート3!B239))</f>
        <v/>
      </c>
      <c r="C239" s="764" t="str">
        <f>IF(【多店舗用】記入シート3!C239="","",DBCS(【多店舗用】記入シート3!C239))</f>
        <v/>
      </c>
      <c r="D239" s="764" t="str">
        <f>IF(【多店舗用】記入シート3!D239="","",ASC(【多店舗用】記入シート3!D239))</f>
        <v/>
      </c>
      <c r="E239" s="765" t="str">
        <f>IF(【多店舗用】記入シート3!E239="","",【多店舗用】記入シート3!E239)</f>
        <v/>
      </c>
      <c r="F239" s="764" t="str">
        <f>IF(【多店舗用】記入シート3!F239="","",【多店舗用】記入シート3!F239)</f>
        <v/>
      </c>
      <c r="G239" s="765" t="str">
        <f>IF(【多店舗用】記入シート3!G239="","",【多店舗用】記入シート3!G239)</f>
        <v/>
      </c>
      <c r="H239" s="764" t="str">
        <f>IF(【多店舗用】記入シート3!H239="","",SUBSTITUTE(SUBSTITUTE(SUBSTITUTE(SUBSTITUTE(SUBSTITUTE(ASC(【多店舗用】記入シート3!H239),"～","-"),"－","-"),"―","-"),"　","")," ",""))</f>
        <v/>
      </c>
      <c r="I239" s="764" t="str">
        <f>IF(B239="","",MID(T(【多店舗用】記入シート3!I239),4,LEN(T(【多店舗用】記入シート3!I239))-3)&amp;"　"&amp;SUBSTITUTE(SUBSTITUTE(SUBSTITUTE(SUBSTITUTE(T(【多店舗用】記入シート3!J239),"　","")," ",""),"―","ー"),"－","‐")&amp;"　"&amp;SUBSTITUTE(SUBSTITUTE(SUBSTITUTE(SUBSTITUTE(T(【多店舗用】記入シート3!K239),"　","")," ",""),"―","ー"),"－","‐")&amp;"　"&amp;SUBSTITUTE(SUBSTITUTE(SUBSTITUTE(SUBSTITUTE(T(【多店舗用】記入シート3!L239),"　","")," ",""),"―","ー"),"－","‐")&amp;IF(【多店舗用】記入シート3!M239="","","　"&amp;SUBSTITUTE(SUBSTITUTE(SUBSTITUTE(SUBSTITUTE(T(【多店舗用】記入シート3!M239),"　","")," ",""),"―","ー"),"－","‐")))</f>
        <v/>
      </c>
      <c r="J239" s="764" t="str">
        <f>IF(B239="","",ASC(【多店舗用】記入シート3!N239)&amp;" "&amp;ASC(SUBSTITUTE(SUBSTITUTE(SUBSTITUTE(SUBSTITUTE(SUBSTITUTE(【多店舗用】記入シート3!O239,"　","")," ",""),"ヴ","ウﾞ"),"・",""),"－","‐"))&amp;" "&amp;ASC(SUBSTITUTE(SUBSTITUTE(SUBSTITUTE(SUBSTITUTE(SUBSTITUTE(【多店舗用】記入シート3!P239,"　","")," ",""),"ヴ","ウﾞ"),"・",""),"－","‐"))&amp;IF(【多店舗用】記入シート3!Q239="",""," "&amp;ASC(SUBSTITUTE(SUBSTITUTE(SUBSTITUTE(SUBSTITUTE(SUBSTITUTE(【多店舗用】記入シート3!Q239,"　","")," ",""),"ヴ","ウﾞ"),"・",""),"－","‐"))))</f>
        <v/>
      </c>
      <c r="K239" s="764" t="str">
        <f>IF(【多店舗用】記入シート3!R239="","",【多店舗用】記入シート3!R239)</f>
        <v/>
      </c>
      <c r="L239" s="764" t="str">
        <f>IF(【多店舗用】記入シート3!S239="","",SUBSTITUTE(SUBSTITUTE(SUBSTITUTE(SUBSTITUTE(SUBSTITUTE(ASC(【多店舗用】記入シート3!S239),"～","-"),"－","-"),"―","-"),"　","")," ",""))</f>
        <v/>
      </c>
      <c r="M239" s="764" t="str">
        <f>IF(【多店舗用】記入シート3!T239="","",ASC(【多店舗用】記入シート3!T239))</f>
        <v/>
      </c>
      <c r="N239" s="764" t="str">
        <f>IF(B239="","",RIGHT("00"&amp;【多店舗用】記入シート3!U239,2)&amp;【多店舗用】記入シート3!V239&amp;RIGHT("00"&amp;【多店舗用】記入シート3!W239,2)&amp;【多店舗用】記入シート3!X239&amp;RIGHT("00"&amp;【多店舗用】記入シート3!Y239,2)&amp;【多店舗用】記入シート3!Z239&amp;RIGHT("00"&amp;【多店舗用】記入シート3!AA239,2))</f>
        <v/>
      </c>
      <c r="O239" s="764" t="str">
        <f>IF(B239="","",IF(【多店舗用】記入シート3!AB239="●",【多店舗用】記入シート3!AB$8,"")&amp;IF(【多店舗用】記入シート3!AC239="●",【多店舗用】記入シート3!AC$8,"")&amp;IF(【多店舗用】記入シート3!AD239="●",【多店舗用】記入シート3!AD$8,"")&amp;IF(【多店舗用】記入シート3!AE239="●",【多店舗用】記入シート3!AE$8,"")&amp;IF(【多店舗用】記入シート3!AF239="●",【多店舗用】記入シート3!AF$8,"")&amp;IF(【多店舗用】記入シート3!AG239="●",【多店舗用】記入シート3!AG$8,"")&amp;IF(【多店舗用】記入シート3!AH239="●",【多店舗用】記入シート3!AH$8,"")&amp;IF(【多店舗用】記入シート3!AI239="●",【多店舗用】記入シート3!AI$8,""))</f>
        <v/>
      </c>
      <c r="P239" s="764" t="str">
        <f>IF(【多店舗用】記入シート3!AJ239="","",【多店舗用】記入シート3!AJ239)</f>
        <v/>
      </c>
      <c r="Q239" s="764" t="str">
        <f>IF(【多店舗用】記入シート3!AK239="","",【多店舗用】記入シート3!AK239)</f>
        <v/>
      </c>
      <c r="R239" s="766" t="str">
        <f>IF(【多店舗用】記入シート3!AL239="","",【多店舗用】記入シート3!AL239)</f>
        <v/>
      </c>
      <c r="S239" s="766" t="str">
        <f>IF(【多店舗用】記入シート3!AM239="","",【多店舗用】記入シート3!AM239)</f>
        <v/>
      </c>
      <c r="T239" s="766" t="str">
        <f>IF(【多店舗用】記入シート3!AN239="","",【多店舗用】記入シート3!AN239)</f>
        <v/>
      </c>
      <c r="U239" s="766" t="str">
        <f>IF(【多店舗用】記入シート3!AO239="","",【多店舗用】記入シート3!AO239)</f>
        <v/>
      </c>
      <c r="V239" s="764" t="str">
        <f>IF(【多店舗用】記入シート3!AP239="","",【多店舗用】記入シート3!AP239)</f>
        <v/>
      </c>
      <c r="W239" s="764" t="str">
        <f>IF(【多店舗用】記入シート3!AQ239="","",【多店舗用】記入シート3!AQ239)</f>
        <v/>
      </c>
      <c r="X239" s="764" t="str">
        <f>IF(【多店舗用】記入シート3!AR239="","",【多店舗用】記入シート3!AR239)</f>
        <v/>
      </c>
      <c r="Y239" s="764" t="str">
        <f>IF(【多店舗用】記入シート3!AS239="","",【多店舗用】記入シート3!AS239)</f>
        <v/>
      </c>
      <c r="Z239" s="767" t="str">
        <f>IF(【多店舗用】記入シート3!AT239="","",【多店舗用】記入シート3!AT239)</f>
        <v/>
      </c>
      <c r="AA239" s="767" t="str">
        <f>IF(【多店舗用】記入シート3!AU239="","",【多店舗用】記入シート3!AU239)</f>
        <v/>
      </c>
      <c r="AB239" s="764" t="str">
        <f>IF(B239="","",T(SUBSTITUTE(SUBSTITUTE(【多店舗用】記入シート3!AV239,"　","")," ",""))&amp;"　"&amp;T(SUBSTITUTE(SUBSTITUTE(【多店舗用】記入シート3!AW239,"　","")," ","")))</f>
        <v/>
      </c>
      <c r="AC239" s="764" t="str">
        <f>IF(B239="","",ASC(SUBSTITUTE(SUBSTITUTE(SUBSTITUTE(SUBSTITUTE(【多店舗用】記入シート3!AX239,"　","")," ",""),"ヴ","ウﾞ"),"・",""))&amp;" "&amp;ASC(SUBSTITUTE(SUBSTITUTE(SUBSTITUTE(SUBSTITUTE(【多店舗用】記入シート3!AY239,"　","")," ",""),"ヴ","ウﾞ"),"・","")))</f>
        <v/>
      </c>
      <c r="AD239" s="764" t="str">
        <f>IF(【多店舗用】記入シート3!AZ239="","",【多店舗用】記入シート3!AZ239)</f>
        <v/>
      </c>
      <c r="AE239" s="764" t="str">
        <f>IF(【多店舗用】記入シート3!BA239="","",【多店舗用】記入シート3!BA239)</f>
        <v/>
      </c>
      <c r="AF239" s="764" t="str">
        <f>IF(B239="","",T(SUBSTITUTE(SUBSTITUTE(【多店舗用】記入シート3!BB239,"　","")," ",""))&amp;"　"&amp;T(SUBSTITUTE(SUBSTITUTE(【多店舗用】記入シート3!BC239,"　","")," ","")))</f>
        <v/>
      </c>
      <c r="AG239" s="764" t="str">
        <f>IF(B239="","",ASC(SUBSTITUTE(SUBSTITUTE(SUBSTITUTE(SUBSTITUTE(【多店舗用】記入シート3!BD239,"　","")," ",""),"ヴ","ウﾞ"),"・",""))&amp;" "&amp;ASC(SUBSTITUTE(SUBSTITUTE(SUBSTITUTE(SUBSTITUTE(【多店舗用】記入シート3!BE239,"　","")," ",""),"ヴ","ウﾞ"),"・","")))</f>
        <v/>
      </c>
      <c r="AH239" s="764" t="str">
        <f>IF(【多店舗用】記入シート3!BF239="","",【多店舗用】記入シート3!BF239)</f>
        <v/>
      </c>
      <c r="AI239" s="764" t="str">
        <f>IF(【多店舗用】記入シート3!BG239="","",【多店舗用】記入シート3!BG239)</f>
        <v/>
      </c>
      <c r="AJ239" s="764" t="str">
        <f>IF(【多店舗用】記入シート3!BH239="","",【多店舗用】記入シート3!BH239)</f>
        <v/>
      </c>
      <c r="AK239" s="764" t="str">
        <f>IF(【多店舗用】記入シート3!BI239="","",【多店舗用】記入シート3!BI239)</f>
        <v/>
      </c>
      <c r="AL239" s="764" t="str">
        <f>IF(【多店舗用】記入シート3!BJ239="","",【多店舗用】記入シート3!BJ239)</f>
        <v/>
      </c>
      <c r="AM239" s="768" t="str">
        <f>IF(【多店舗用】記入シート3!BK239="","",【多店舗用】記入シート3!BK239)</f>
        <v/>
      </c>
      <c r="AN239" s="768" t="str">
        <f>IF(【多店舗用】記入シート3!BL239="","",【多店舗用】記入シート3!BL239)</f>
        <v/>
      </c>
      <c r="AO239" s="764" t="str">
        <f>IF(【多店舗用】記入シート3!BM239="","",【多店舗用】記入シート3!BM239)</f>
        <v/>
      </c>
      <c r="AP239" s="768" t="str">
        <f>IF(【多店舗用】記入シート3!BN239="","",【多店舗用】記入シート3!BN239)</f>
        <v/>
      </c>
      <c r="AQ239" s="764" t="str">
        <f>IF(【多店舗用】記入シート3!BO239="","",【多店舗用】記入シート3!BO239)</f>
        <v/>
      </c>
      <c r="AR239" s="764" t="str">
        <f>IF(【多店舗用】記入シート3!BP239="","",【多店舗用】記入シート3!BP239)</f>
        <v/>
      </c>
    </row>
    <row r="240" spans="1:44" ht="15" customHeight="1">
      <c r="A240" s="764">
        <v>232</v>
      </c>
      <c r="B240" s="764" t="str">
        <f>IF(【多店舗用】記入シート3!B240="","",DBCS(【多店舗用】記入シート3!B240))</f>
        <v/>
      </c>
      <c r="C240" s="764" t="str">
        <f>IF(【多店舗用】記入シート3!C240="","",DBCS(【多店舗用】記入シート3!C240))</f>
        <v/>
      </c>
      <c r="D240" s="764" t="str">
        <f>IF(【多店舗用】記入シート3!D240="","",ASC(【多店舗用】記入シート3!D240))</f>
        <v/>
      </c>
      <c r="E240" s="765" t="str">
        <f>IF(【多店舗用】記入シート3!E240="","",【多店舗用】記入シート3!E240)</f>
        <v/>
      </c>
      <c r="F240" s="764" t="str">
        <f>IF(【多店舗用】記入シート3!F240="","",【多店舗用】記入シート3!F240)</f>
        <v/>
      </c>
      <c r="G240" s="765" t="str">
        <f>IF(【多店舗用】記入シート3!G240="","",【多店舗用】記入シート3!G240)</f>
        <v/>
      </c>
      <c r="H240" s="764" t="str">
        <f>IF(【多店舗用】記入シート3!H240="","",SUBSTITUTE(SUBSTITUTE(SUBSTITUTE(SUBSTITUTE(SUBSTITUTE(ASC(【多店舗用】記入シート3!H240),"～","-"),"－","-"),"―","-"),"　","")," ",""))</f>
        <v/>
      </c>
      <c r="I240" s="764" t="str">
        <f>IF(B240="","",MID(T(【多店舗用】記入シート3!I240),4,LEN(T(【多店舗用】記入シート3!I240))-3)&amp;"　"&amp;SUBSTITUTE(SUBSTITUTE(SUBSTITUTE(SUBSTITUTE(T(【多店舗用】記入シート3!J240),"　","")," ",""),"―","ー"),"－","‐")&amp;"　"&amp;SUBSTITUTE(SUBSTITUTE(SUBSTITUTE(SUBSTITUTE(T(【多店舗用】記入シート3!K240),"　","")," ",""),"―","ー"),"－","‐")&amp;"　"&amp;SUBSTITUTE(SUBSTITUTE(SUBSTITUTE(SUBSTITUTE(T(【多店舗用】記入シート3!L240),"　","")," ",""),"―","ー"),"－","‐")&amp;IF(【多店舗用】記入シート3!M240="","","　"&amp;SUBSTITUTE(SUBSTITUTE(SUBSTITUTE(SUBSTITUTE(T(【多店舗用】記入シート3!M240),"　","")," ",""),"―","ー"),"－","‐")))</f>
        <v/>
      </c>
      <c r="J240" s="764" t="str">
        <f>IF(B240="","",ASC(【多店舗用】記入シート3!N240)&amp;" "&amp;ASC(SUBSTITUTE(SUBSTITUTE(SUBSTITUTE(SUBSTITUTE(SUBSTITUTE(【多店舗用】記入シート3!O240,"　","")," ",""),"ヴ","ウﾞ"),"・",""),"－","‐"))&amp;" "&amp;ASC(SUBSTITUTE(SUBSTITUTE(SUBSTITUTE(SUBSTITUTE(SUBSTITUTE(【多店舗用】記入シート3!P240,"　","")," ",""),"ヴ","ウﾞ"),"・",""),"－","‐"))&amp;IF(【多店舗用】記入シート3!Q240="",""," "&amp;ASC(SUBSTITUTE(SUBSTITUTE(SUBSTITUTE(SUBSTITUTE(SUBSTITUTE(【多店舗用】記入シート3!Q240,"　","")," ",""),"ヴ","ウﾞ"),"・",""),"－","‐"))))</f>
        <v/>
      </c>
      <c r="K240" s="764" t="str">
        <f>IF(【多店舗用】記入シート3!R240="","",【多店舗用】記入シート3!R240)</f>
        <v/>
      </c>
      <c r="L240" s="764" t="str">
        <f>IF(【多店舗用】記入シート3!S240="","",SUBSTITUTE(SUBSTITUTE(SUBSTITUTE(SUBSTITUTE(SUBSTITUTE(ASC(【多店舗用】記入シート3!S240),"～","-"),"－","-"),"―","-"),"　","")," ",""))</f>
        <v/>
      </c>
      <c r="M240" s="764" t="str">
        <f>IF(【多店舗用】記入シート3!T240="","",ASC(【多店舗用】記入シート3!T240))</f>
        <v/>
      </c>
      <c r="N240" s="764" t="str">
        <f>IF(B240="","",RIGHT("00"&amp;【多店舗用】記入シート3!U240,2)&amp;【多店舗用】記入シート3!V240&amp;RIGHT("00"&amp;【多店舗用】記入シート3!W240,2)&amp;【多店舗用】記入シート3!X240&amp;RIGHT("00"&amp;【多店舗用】記入シート3!Y240,2)&amp;【多店舗用】記入シート3!Z240&amp;RIGHT("00"&amp;【多店舗用】記入シート3!AA240,2))</f>
        <v/>
      </c>
      <c r="O240" s="764" t="str">
        <f>IF(B240="","",IF(【多店舗用】記入シート3!AB240="●",【多店舗用】記入シート3!AB$8,"")&amp;IF(【多店舗用】記入シート3!AC240="●",【多店舗用】記入シート3!AC$8,"")&amp;IF(【多店舗用】記入シート3!AD240="●",【多店舗用】記入シート3!AD$8,"")&amp;IF(【多店舗用】記入シート3!AE240="●",【多店舗用】記入シート3!AE$8,"")&amp;IF(【多店舗用】記入シート3!AF240="●",【多店舗用】記入シート3!AF$8,"")&amp;IF(【多店舗用】記入シート3!AG240="●",【多店舗用】記入シート3!AG$8,"")&amp;IF(【多店舗用】記入シート3!AH240="●",【多店舗用】記入シート3!AH$8,"")&amp;IF(【多店舗用】記入シート3!AI240="●",【多店舗用】記入シート3!AI$8,""))</f>
        <v/>
      </c>
      <c r="P240" s="764" t="str">
        <f>IF(【多店舗用】記入シート3!AJ240="","",【多店舗用】記入シート3!AJ240)</f>
        <v/>
      </c>
      <c r="Q240" s="764" t="str">
        <f>IF(【多店舗用】記入シート3!AK240="","",【多店舗用】記入シート3!AK240)</f>
        <v/>
      </c>
      <c r="R240" s="766" t="str">
        <f>IF(【多店舗用】記入シート3!AL240="","",【多店舗用】記入シート3!AL240)</f>
        <v/>
      </c>
      <c r="S240" s="766" t="str">
        <f>IF(【多店舗用】記入シート3!AM240="","",【多店舗用】記入シート3!AM240)</f>
        <v/>
      </c>
      <c r="T240" s="766" t="str">
        <f>IF(【多店舗用】記入シート3!AN240="","",【多店舗用】記入シート3!AN240)</f>
        <v/>
      </c>
      <c r="U240" s="766" t="str">
        <f>IF(【多店舗用】記入シート3!AO240="","",【多店舗用】記入シート3!AO240)</f>
        <v/>
      </c>
      <c r="V240" s="764" t="str">
        <f>IF(【多店舗用】記入シート3!AP240="","",【多店舗用】記入シート3!AP240)</f>
        <v/>
      </c>
      <c r="W240" s="764" t="str">
        <f>IF(【多店舗用】記入シート3!AQ240="","",【多店舗用】記入シート3!AQ240)</f>
        <v/>
      </c>
      <c r="X240" s="764" t="str">
        <f>IF(【多店舗用】記入シート3!AR240="","",【多店舗用】記入シート3!AR240)</f>
        <v/>
      </c>
      <c r="Y240" s="764" t="str">
        <f>IF(【多店舗用】記入シート3!AS240="","",【多店舗用】記入シート3!AS240)</f>
        <v/>
      </c>
      <c r="Z240" s="767" t="str">
        <f>IF(【多店舗用】記入シート3!AT240="","",【多店舗用】記入シート3!AT240)</f>
        <v/>
      </c>
      <c r="AA240" s="767" t="str">
        <f>IF(【多店舗用】記入シート3!AU240="","",【多店舗用】記入シート3!AU240)</f>
        <v/>
      </c>
      <c r="AB240" s="764" t="str">
        <f>IF(B240="","",T(SUBSTITUTE(SUBSTITUTE(【多店舗用】記入シート3!AV240,"　","")," ",""))&amp;"　"&amp;T(SUBSTITUTE(SUBSTITUTE(【多店舗用】記入シート3!AW240,"　","")," ","")))</f>
        <v/>
      </c>
      <c r="AC240" s="764" t="str">
        <f>IF(B240="","",ASC(SUBSTITUTE(SUBSTITUTE(SUBSTITUTE(SUBSTITUTE(【多店舗用】記入シート3!AX240,"　","")," ",""),"ヴ","ウﾞ"),"・",""))&amp;" "&amp;ASC(SUBSTITUTE(SUBSTITUTE(SUBSTITUTE(SUBSTITUTE(【多店舗用】記入シート3!AY240,"　","")," ",""),"ヴ","ウﾞ"),"・","")))</f>
        <v/>
      </c>
      <c r="AD240" s="764" t="str">
        <f>IF(【多店舗用】記入シート3!AZ240="","",【多店舗用】記入シート3!AZ240)</f>
        <v/>
      </c>
      <c r="AE240" s="764" t="str">
        <f>IF(【多店舗用】記入シート3!BA240="","",【多店舗用】記入シート3!BA240)</f>
        <v/>
      </c>
      <c r="AF240" s="764" t="str">
        <f>IF(B240="","",T(SUBSTITUTE(SUBSTITUTE(【多店舗用】記入シート3!BB240,"　","")," ",""))&amp;"　"&amp;T(SUBSTITUTE(SUBSTITUTE(【多店舗用】記入シート3!BC240,"　","")," ","")))</f>
        <v/>
      </c>
      <c r="AG240" s="764" t="str">
        <f>IF(B240="","",ASC(SUBSTITUTE(SUBSTITUTE(SUBSTITUTE(SUBSTITUTE(【多店舗用】記入シート3!BD240,"　","")," ",""),"ヴ","ウﾞ"),"・",""))&amp;" "&amp;ASC(SUBSTITUTE(SUBSTITUTE(SUBSTITUTE(SUBSTITUTE(【多店舗用】記入シート3!BE240,"　","")," ",""),"ヴ","ウﾞ"),"・","")))</f>
        <v/>
      </c>
      <c r="AH240" s="764" t="str">
        <f>IF(【多店舗用】記入シート3!BF240="","",【多店舗用】記入シート3!BF240)</f>
        <v/>
      </c>
      <c r="AI240" s="764" t="str">
        <f>IF(【多店舗用】記入シート3!BG240="","",【多店舗用】記入シート3!BG240)</f>
        <v/>
      </c>
      <c r="AJ240" s="764" t="str">
        <f>IF(【多店舗用】記入シート3!BH240="","",【多店舗用】記入シート3!BH240)</f>
        <v/>
      </c>
      <c r="AK240" s="764" t="str">
        <f>IF(【多店舗用】記入シート3!BI240="","",【多店舗用】記入シート3!BI240)</f>
        <v/>
      </c>
      <c r="AL240" s="764" t="str">
        <f>IF(【多店舗用】記入シート3!BJ240="","",【多店舗用】記入シート3!BJ240)</f>
        <v/>
      </c>
      <c r="AM240" s="768" t="str">
        <f>IF(【多店舗用】記入シート3!BK240="","",【多店舗用】記入シート3!BK240)</f>
        <v/>
      </c>
      <c r="AN240" s="768" t="str">
        <f>IF(【多店舗用】記入シート3!BL240="","",【多店舗用】記入シート3!BL240)</f>
        <v/>
      </c>
      <c r="AO240" s="764" t="str">
        <f>IF(【多店舗用】記入シート3!BM240="","",【多店舗用】記入シート3!BM240)</f>
        <v/>
      </c>
      <c r="AP240" s="768" t="str">
        <f>IF(【多店舗用】記入シート3!BN240="","",【多店舗用】記入シート3!BN240)</f>
        <v/>
      </c>
      <c r="AQ240" s="764" t="str">
        <f>IF(【多店舗用】記入シート3!BO240="","",【多店舗用】記入シート3!BO240)</f>
        <v/>
      </c>
      <c r="AR240" s="764" t="str">
        <f>IF(【多店舗用】記入シート3!BP240="","",【多店舗用】記入シート3!BP240)</f>
        <v/>
      </c>
    </row>
    <row r="241" spans="1:44" ht="15" customHeight="1">
      <c r="A241" s="764">
        <v>233</v>
      </c>
      <c r="B241" s="764" t="str">
        <f>IF(【多店舗用】記入シート3!B241="","",DBCS(【多店舗用】記入シート3!B241))</f>
        <v/>
      </c>
      <c r="C241" s="764" t="str">
        <f>IF(【多店舗用】記入シート3!C241="","",DBCS(【多店舗用】記入シート3!C241))</f>
        <v/>
      </c>
      <c r="D241" s="764" t="str">
        <f>IF(【多店舗用】記入シート3!D241="","",ASC(【多店舗用】記入シート3!D241))</f>
        <v/>
      </c>
      <c r="E241" s="765" t="str">
        <f>IF(【多店舗用】記入シート3!E241="","",【多店舗用】記入シート3!E241)</f>
        <v/>
      </c>
      <c r="F241" s="764" t="str">
        <f>IF(【多店舗用】記入シート3!F241="","",【多店舗用】記入シート3!F241)</f>
        <v/>
      </c>
      <c r="G241" s="765" t="str">
        <f>IF(【多店舗用】記入シート3!G241="","",【多店舗用】記入シート3!G241)</f>
        <v/>
      </c>
      <c r="H241" s="764" t="str">
        <f>IF(【多店舗用】記入シート3!H241="","",SUBSTITUTE(SUBSTITUTE(SUBSTITUTE(SUBSTITUTE(SUBSTITUTE(ASC(【多店舗用】記入シート3!H241),"～","-"),"－","-"),"―","-"),"　","")," ",""))</f>
        <v/>
      </c>
      <c r="I241" s="764" t="str">
        <f>IF(B241="","",MID(T(【多店舗用】記入シート3!I241),4,LEN(T(【多店舗用】記入シート3!I241))-3)&amp;"　"&amp;SUBSTITUTE(SUBSTITUTE(SUBSTITUTE(SUBSTITUTE(T(【多店舗用】記入シート3!J241),"　","")," ",""),"―","ー"),"－","‐")&amp;"　"&amp;SUBSTITUTE(SUBSTITUTE(SUBSTITUTE(SUBSTITUTE(T(【多店舗用】記入シート3!K241),"　","")," ",""),"―","ー"),"－","‐")&amp;"　"&amp;SUBSTITUTE(SUBSTITUTE(SUBSTITUTE(SUBSTITUTE(T(【多店舗用】記入シート3!L241),"　","")," ",""),"―","ー"),"－","‐")&amp;IF(【多店舗用】記入シート3!M241="","","　"&amp;SUBSTITUTE(SUBSTITUTE(SUBSTITUTE(SUBSTITUTE(T(【多店舗用】記入シート3!M241),"　","")," ",""),"―","ー"),"－","‐")))</f>
        <v/>
      </c>
      <c r="J241" s="764" t="str">
        <f>IF(B241="","",ASC(【多店舗用】記入シート3!N241)&amp;" "&amp;ASC(SUBSTITUTE(SUBSTITUTE(SUBSTITUTE(SUBSTITUTE(SUBSTITUTE(【多店舗用】記入シート3!O241,"　","")," ",""),"ヴ","ウﾞ"),"・",""),"－","‐"))&amp;" "&amp;ASC(SUBSTITUTE(SUBSTITUTE(SUBSTITUTE(SUBSTITUTE(SUBSTITUTE(【多店舗用】記入シート3!P241,"　","")," ",""),"ヴ","ウﾞ"),"・",""),"－","‐"))&amp;IF(【多店舗用】記入シート3!Q241="",""," "&amp;ASC(SUBSTITUTE(SUBSTITUTE(SUBSTITUTE(SUBSTITUTE(SUBSTITUTE(【多店舗用】記入シート3!Q241,"　","")," ",""),"ヴ","ウﾞ"),"・",""),"－","‐"))))</f>
        <v/>
      </c>
      <c r="K241" s="764" t="str">
        <f>IF(【多店舗用】記入シート3!R241="","",【多店舗用】記入シート3!R241)</f>
        <v/>
      </c>
      <c r="L241" s="764" t="str">
        <f>IF(【多店舗用】記入シート3!S241="","",SUBSTITUTE(SUBSTITUTE(SUBSTITUTE(SUBSTITUTE(SUBSTITUTE(ASC(【多店舗用】記入シート3!S241),"～","-"),"－","-"),"―","-"),"　","")," ",""))</f>
        <v/>
      </c>
      <c r="M241" s="764" t="str">
        <f>IF(【多店舗用】記入シート3!T241="","",ASC(【多店舗用】記入シート3!T241))</f>
        <v/>
      </c>
      <c r="N241" s="764" t="str">
        <f>IF(B241="","",RIGHT("00"&amp;【多店舗用】記入シート3!U241,2)&amp;【多店舗用】記入シート3!V241&amp;RIGHT("00"&amp;【多店舗用】記入シート3!W241,2)&amp;【多店舗用】記入シート3!X241&amp;RIGHT("00"&amp;【多店舗用】記入シート3!Y241,2)&amp;【多店舗用】記入シート3!Z241&amp;RIGHT("00"&amp;【多店舗用】記入シート3!AA241,2))</f>
        <v/>
      </c>
      <c r="O241" s="764" t="str">
        <f>IF(B241="","",IF(【多店舗用】記入シート3!AB241="●",【多店舗用】記入シート3!AB$8,"")&amp;IF(【多店舗用】記入シート3!AC241="●",【多店舗用】記入シート3!AC$8,"")&amp;IF(【多店舗用】記入シート3!AD241="●",【多店舗用】記入シート3!AD$8,"")&amp;IF(【多店舗用】記入シート3!AE241="●",【多店舗用】記入シート3!AE$8,"")&amp;IF(【多店舗用】記入シート3!AF241="●",【多店舗用】記入シート3!AF$8,"")&amp;IF(【多店舗用】記入シート3!AG241="●",【多店舗用】記入シート3!AG$8,"")&amp;IF(【多店舗用】記入シート3!AH241="●",【多店舗用】記入シート3!AH$8,"")&amp;IF(【多店舗用】記入シート3!AI241="●",【多店舗用】記入シート3!AI$8,""))</f>
        <v/>
      </c>
      <c r="P241" s="764" t="str">
        <f>IF(【多店舗用】記入シート3!AJ241="","",【多店舗用】記入シート3!AJ241)</f>
        <v/>
      </c>
      <c r="Q241" s="764" t="str">
        <f>IF(【多店舗用】記入シート3!AK241="","",【多店舗用】記入シート3!AK241)</f>
        <v/>
      </c>
      <c r="R241" s="766" t="str">
        <f>IF(【多店舗用】記入シート3!AL241="","",【多店舗用】記入シート3!AL241)</f>
        <v/>
      </c>
      <c r="S241" s="766" t="str">
        <f>IF(【多店舗用】記入シート3!AM241="","",【多店舗用】記入シート3!AM241)</f>
        <v/>
      </c>
      <c r="T241" s="766" t="str">
        <f>IF(【多店舗用】記入シート3!AN241="","",【多店舗用】記入シート3!AN241)</f>
        <v/>
      </c>
      <c r="U241" s="766" t="str">
        <f>IF(【多店舗用】記入シート3!AO241="","",【多店舗用】記入シート3!AO241)</f>
        <v/>
      </c>
      <c r="V241" s="764" t="str">
        <f>IF(【多店舗用】記入シート3!AP241="","",【多店舗用】記入シート3!AP241)</f>
        <v/>
      </c>
      <c r="W241" s="764" t="str">
        <f>IF(【多店舗用】記入シート3!AQ241="","",【多店舗用】記入シート3!AQ241)</f>
        <v/>
      </c>
      <c r="X241" s="764" t="str">
        <f>IF(【多店舗用】記入シート3!AR241="","",【多店舗用】記入シート3!AR241)</f>
        <v/>
      </c>
      <c r="Y241" s="764" t="str">
        <f>IF(【多店舗用】記入シート3!AS241="","",【多店舗用】記入シート3!AS241)</f>
        <v/>
      </c>
      <c r="Z241" s="767" t="str">
        <f>IF(【多店舗用】記入シート3!AT241="","",【多店舗用】記入シート3!AT241)</f>
        <v/>
      </c>
      <c r="AA241" s="767" t="str">
        <f>IF(【多店舗用】記入シート3!AU241="","",【多店舗用】記入シート3!AU241)</f>
        <v/>
      </c>
      <c r="AB241" s="764" t="str">
        <f>IF(B241="","",T(SUBSTITUTE(SUBSTITUTE(【多店舗用】記入シート3!AV241,"　","")," ",""))&amp;"　"&amp;T(SUBSTITUTE(SUBSTITUTE(【多店舗用】記入シート3!AW241,"　","")," ","")))</f>
        <v/>
      </c>
      <c r="AC241" s="764" t="str">
        <f>IF(B241="","",ASC(SUBSTITUTE(SUBSTITUTE(SUBSTITUTE(SUBSTITUTE(【多店舗用】記入シート3!AX241,"　","")," ",""),"ヴ","ウﾞ"),"・",""))&amp;" "&amp;ASC(SUBSTITUTE(SUBSTITUTE(SUBSTITUTE(SUBSTITUTE(【多店舗用】記入シート3!AY241,"　","")," ",""),"ヴ","ウﾞ"),"・","")))</f>
        <v/>
      </c>
      <c r="AD241" s="764" t="str">
        <f>IF(【多店舗用】記入シート3!AZ241="","",【多店舗用】記入シート3!AZ241)</f>
        <v/>
      </c>
      <c r="AE241" s="764" t="str">
        <f>IF(【多店舗用】記入シート3!BA241="","",【多店舗用】記入シート3!BA241)</f>
        <v/>
      </c>
      <c r="AF241" s="764" t="str">
        <f>IF(B241="","",T(SUBSTITUTE(SUBSTITUTE(【多店舗用】記入シート3!BB241,"　","")," ",""))&amp;"　"&amp;T(SUBSTITUTE(SUBSTITUTE(【多店舗用】記入シート3!BC241,"　","")," ","")))</f>
        <v/>
      </c>
      <c r="AG241" s="764" t="str">
        <f>IF(B241="","",ASC(SUBSTITUTE(SUBSTITUTE(SUBSTITUTE(SUBSTITUTE(【多店舗用】記入シート3!BD241,"　","")," ",""),"ヴ","ウﾞ"),"・",""))&amp;" "&amp;ASC(SUBSTITUTE(SUBSTITUTE(SUBSTITUTE(SUBSTITUTE(【多店舗用】記入シート3!BE241,"　","")," ",""),"ヴ","ウﾞ"),"・","")))</f>
        <v/>
      </c>
      <c r="AH241" s="764" t="str">
        <f>IF(【多店舗用】記入シート3!BF241="","",【多店舗用】記入シート3!BF241)</f>
        <v/>
      </c>
      <c r="AI241" s="764" t="str">
        <f>IF(【多店舗用】記入シート3!BG241="","",【多店舗用】記入シート3!BG241)</f>
        <v/>
      </c>
      <c r="AJ241" s="764" t="str">
        <f>IF(【多店舗用】記入シート3!BH241="","",【多店舗用】記入シート3!BH241)</f>
        <v/>
      </c>
      <c r="AK241" s="764" t="str">
        <f>IF(【多店舗用】記入シート3!BI241="","",【多店舗用】記入シート3!BI241)</f>
        <v/>
      </c>
      <c r="AL241" s="764" t="str">
        <f>IF(【多店舗用】記入シート3!BJ241="","",【多店舗用】記入シート3!BJ241)</f>
        <v/>
      </c>
      <c r="AM241" s="768" t="str">
        <f>IF(【多店舗用】記入シート3!BK241="","",【多店舗用】記入シート3!BK241)</f>
        <v/>
      </c>
      <c r="AN241" s="768" t="str">
        <f>IF(【多店舗用】記入シート3!BL241="","",【多店舗用】記入シート3!BL241)</f>
        <v/>
      </c>
      <c r="AO241" s="764" t="str">
        <f>IF(【多店舗用】記入シート3!BM241="","",【多店舗用】記入シート3!BM241)</f>
        <v/>
      </c>
      <c r="AP241" s="768" t="str">
        <f>IF(【多店舗用】記入シート3!BN241="","",【多店舗用】記入シート3!BN241)</f>
        <v/>
      </c>
      <c r="AQ241" s="764" t="str">
        <f>IF(【多店舗用】記入シート3!BO241="","",【多店舗用】記入シート3!BO241)</f>
        <v/>
      </c>
      <c r="AR241" s="764" t="str">
        <f>IF(【多店舗用】記入シート3!BP241="","",【多店舗用】記入シート3!BP241)</f>
        <v/>
      </c>
    </row>
    <row r="242" spans="1:44" ht="15" customHeight="1">
      <c r="A242" s="764">
        <v>234</v>
      </c>
      <c r="B242" s="764" t="str">
        <f>IF(【多店舗用】記入シート3!B242="","",DBCS(【多店舗用】記入シート3!B242))</f>
        <v/>
      </c>
      <c r="C242" s="764" t="str">
        <f>IF(【多店舗用】記入シート3!C242="","",DBCS(【多店舗用】記入シート3!C242))</f>
        <v/>
      </c>
      <c r="D242" s="764" t="str">
        <f>IF(【多店舗用】記入シート3!D242="","",ASC(【多店舗用】記入シート3!D242))</f>
        <v/>
      </c>
      <c r="E242" s="765" t="str">
        <f>IF(【多店舗用】記入シート3!E242="","",【多店舗用】記入シート3!E242)</f>
        <v/>
      </c>
      <c r="F242" s="764" t="str">
        <f>IF(【多店舗用】記入シート3!F242="","",【多店舗用】記入シート3!F242)</f>
        <v/>
      </c>
      <c r="G242" s="765" t="str">
        <f>IF(【多店舗用】記入シート3!G242="","",【多店舗用】記入シート3!G242)</f>
        <v/>
      </c>
      <c r="H242" s="764" t="str">
        <f>IF(【多店舗用】記入シート3!H242="","",SUBSTITUTE(SUBSTITUTE(SUBSTITUTE(SUBSTITUTE(SUBSTITUTE(ASC(【多店舗用】記入シート3!H242),"～","-"),"－","-"),"―","-"),"　","")," ",""))</f>
        <v/>
      </c>
      <c r="I242" s="764" t="str">
        <f>IF(B242="","",MID(T(【多店舗用】記入シート3!I242),4,LEN(T(【多店舗用】記入シート3!I242))-3)&amp;"　"&amp;SUBSTITUTE(SUBSTITUTE(SUBSTITUTE(SUBSTITUTE(T(【多店舗用】記入シート3!J242),"　","")," ",""),"―","ー"),"－","‐")&amp;"　"&amp;SUBSTITUTE(SUBSTITUTE(SUBSTITUTE(SUBSTITUTE(T(【多店舗用】記入シート3!K242),"　","")," ",""),"―","ー"),"－","‐")&amp;"　"&amp;SUBSTITUTE(SUBSTITUTE(SUBSTITUTE(SUBSTITUTE(T(【多店舗用】記入シート3!L242),"　","")," ",""),"―","ー"),"－","‐")&amp;IF(【多店舗用】記入シート3!M242="","","　"&amp;SUBSTITUTE(SUBSTITUTE(SUBSTITUTE(SUBSTITUTE(T(【多店舗用】記入シート3!M242),"　","")," ",""),"―","ー"),"－","‐")))</f>
        <v/>
      </c>
      <c r="J242" s="764" t="str">
        <f>IF(B242="","",ASC(【多店舗用】記入シート3!N242)&amp;" "&amp;ASC(SUBSTITUTE(SUBSTITUTE(SUBSTITUTE(SUBSTITUTE(SUBSTITUTE(【多店舗用】記入シート3!O242,"　","")," ",""),"ヴ","ウﾞ"),"・",""),"－","‐"))&amp;" "&amp;ASC(SUBSTITUTE(SUBSTITUTE(SUBSTITUTE(SUBSTITUTE(SUBSTITUTE(【多店舗用】記入シート3!P242,"　","")," ",""),"ヴ","ウﾞ"),"・",""),"－","‐"))&amp;IF(【多店舗用】記入シート3!Q242="",""," "&amp;ASC(SUBSTITUTE(SUBSTITUTE(SUBSTITUTE(SUBSTITUTE(SUBSTITUTE(【多店舗用】記入シート3!Q242,"　","")," ",""),"ヴ","ウﾞ"),"・",""),"－","‐"))))</f>
        <v/>
      </c>
      <c r="K242" s="764" t="str">
        <f>IF(【多店舗用】記入シート3!R242="","",【多店舗用】記入シート3!R242)</f>
        <v/>
      </c>
      <c r="L242" s="764" t="str">
        <f>IF(【多店舗用】記入シート3!S242="","",SUBSTITUTE(SUBSTITUTE(SUBSTITUTE(SUBSTITUTE(SUBSTITUTE(ASC(【多店舗用】記入シート3!S242),"～","-"),"－","-"),"―","-"),"　","")," ",""))</f>
        <v/>
      </c>
      <c r="M242" s="764" t="str">
        <f>IF(【多店舗用】記入シート3!T242="","",ASC(【多店舗用】記入シート3!T242))</f>
        <v/>
      </c>
      <c r="N242" s="764" t="str">
        <f>IF(B242="","",RIGHT("00"&amp;【多店舗用】記入シート3!U242,2)&amp;【多店舗用】記入シート3!V242&amp;RIGHT("00"&amp;【多店舗用】記入シート3!W242,2)&amp;【多店舗用】記入シート3!X242&amp;RIGHT("00"&amp;【多店舗用】記入シート3!Y242,2)&amp;【多店舗用】記入シート3!Z242&amp;RIGHT("00"&amp;【多店舗用】記入シート3!AA242,2))</f>
        <v/>
      </c>
      <c r="O242" s="764" t="str">
        <f>IF(B242="","",IF(【多店舗用】記入シート3!AB242="●",【多店舗用】記入シート3!AB$8,"")&amp;IF(【多店舗用】記入シート3!AC242="●",【多店舗用】記入シート3!AC$8,"")&amp;IF(【多店舗用】記入シート3!AD242="●",【多店舗用】記入シート3!AD$8,"")&amp;IF(【多店舗用】記入シート3!AE242="●",【多店舗用】記入シート3!AE$8,"")&amp;IF(【多店舗用】記入シート3!AF242="●",【多店舗用】記入シート3!AF$8,"")&amp;IF(【多店舗用】記入シート3!AG242="●",【多店舗用】記入シート3!AG$8,"")&amp;IF(【多店舗用】記入シート3!AH242="●",【多店舗用】記入シート3!AH$8,"")&amp;IF(【多店舗用】記入シート3!AI242="●",【多店舗用】記入シート3!AI$8,""))</f>
        <v/>
      </c>
      <c r="P242" s="764" t="str">
        <f>IF(【多店舗用】記入シート3!AJ242="","",【多店舗用】記入シート3!AJ242)</f>
        <v/>
      </c>
      <c r="Q242" s="764" t="str">
        <f>IF(【多店舗用】記入シート3!AK242="","",【多店舗用】記入シート3!AK242)</f>
        <v/>
      </c>
      <c r="R242" s="766" t="str">
        <f>IF(【多店舗用】記入シート3!AL242="","",【多店舗用】記入シート3!AL242)</f>
        <v/>
      </c>
      <c r="S242" s="766" t="str">
        <f>IF(【多店舗用】記入シート3!AM242="","",【多店舗用】記入シート3!AM242)</f>
        <v/>
      </c>
      <c r="T242" s="766" t="str">
        <f>IF(【多店舗用】記入シート3!AN242="","",【多店舗用】記入シート3!AN242)</f>
        <v/>
      </c>
      <c r="U242" s="766" t="str">
        <f>IF(【多店舗用】記入シート3!AO242="","",【多店舗用】記入シート3!AO242)</f>
        <v/>
      </c>
      <c r="V242" s="764" t="str">
        <f>IF(【多店舗用】記入シート3!AP242="","",【多店舗用】記入シート3!AP242)</f>
        <v/>
      </c>
      <c r="W242" s="764" t="str">
        <f>IF(【多店舗用】記入シート3!AQ242="","",【多店舗用】記入シート3!AQ242)</f>
        <v/>
      </c>
      <c r="X242" s="764" t="str">
        <f>IF(【多店舗用】記入シート3!AR242="","",【多店舗用】記入シート3!AR242)</f>
        <v/>
      </c>
      <c r="Y242" s="764" t="str">
        <f>IF(【多店舗用】記入シート3!AS242="","",【多店舗用】記入シート3!AS242)</f>
        <v/>
      </c>
      <c r="Z242" s="767" t="str">
        <f>IF(【多店舗用】記入シート3!AT242="","",【多店舗用】記入シート3!AT242)</f>
        <v/>
      </c>
      <c r="AA242" s="767" t="str">
        <f>IF(【多店舗用】記入シート3!AU242="","",【多店舗用】記入シート3!AU242)</f>
        <v/>
      </c>
      <c r="AB242" s="764" t="str">
        <f>IF(B242="","",T(SUBSTITUTE(SUBSTITUTE(【多店舗用】記入シート3!AV242,"　","")," ",""))&amp;"　"&amp;T(SUBSTITUTE(SUBSTITUTE(【多店舗用】記入シート3!AW242,"　","")," ","")))</f>
        <v/>
      </c>
      <c r="AC242" s="764" t="str">
        <f>IF(B242="","",ASC(SUBSTITUTE(SUBSTITUTE(SUBSTITUTE(SUBSTITUTE(【多店舗用】記入シート3!AX242,"　","")," ",""),"ヴ","ウﾞ"),"・",""))&amp;" "&amp;ASC(SUBSTITUTE(SUBSTITUTE(SUBSTITUTE(SUBSTITUTE(【多店舗用】記入シート3!AY242,"　","")," ",""),"ヴ","ウﾞ"),"・","")))</f>
        <v/>
      </c>
      <c r="AD242" s="764" t="str">
        <f>IF(【多店舗用】記入シート3!AZ242="","",【多店舗用】記入シート3!AZ242)</f>
        <v/>
      </c>
      <c r="AE242" s="764" t="str">
        <f>IF(【多店舗用】記入シート3!BA242="","",【多店舗用】記入シート3!BA242)</f>
        <v/>
      </c>
      <c r="AF242" s="764" t="str">
        <f>IF(B242="","",T(SUBSTITUTE(SUBSTITUTE(【多店舗用】記入シート3!BB242,"　","")," ",""))&amp;"　"&amp;T(SUBSTITUTE(SUBSTITUTE(【多店舗用】記入シート3!BC242,"　","")," ","")))</f>
        <v/>
      </c>
      <c r="AG242" s="764" t="str">
        <f>IF(B242="","",ASC(SUBSTITUTE(SUBSTITUTE(SUBSTITUTE(SUBSTITUTE(【多店舗用】記入シート3!BD242,"　","")," ",""),"ヴ","ウﾞ"),"・",""))&amp;" "&amp;ASC(SUBSTITUTE(SUBSTITUTE(SUBSTITUTE(SUBSTITUTE(【多店舗用】記入シート3!BE242,"　","")," ",""),"ヴ","ウﾞ"),"・","")))</f>
        <v/>
      </c>
      <c r="AH242" s="764" t="str">
        <f>IF(【多店舗用】記入シート3!BF242="","",【多店舗用】記入シート3!BF242)</f>
        <v/>
      </c>
      <c r="AI242" s="764" t="str">
        <f>IF(【多店舗用】記入シート3!BG242="","",【多店舗用】記入シート3!BG242)</f>
        <v/>
      </c>
      <c r="AJ242" s="764" t="str">
        <f>IF(【多店舗用】記入シート3!BH242="","",【多店舗用】記入シート3!BH242)</f>
        <v/>
      </c>
      <c r="AK242" s="764" t="str">
        <f>IF(【多店舗用】記入シート3!BI242="","",【多店舗用】記入シート3!BI242)</f>
        <v/>
      </c>
      <c r="AL242" s="764" t="str">
        <f>IF(【多店舗用】記入シート3!BJ242="","",【多店舗用】記入シート3!BJ242)</f>
        <v/>
      </c>
      <c r="AM242" s="768" t="str">
        <f>IF(【多店舗用】記入シート3!BK242="","",【多店舗用】記入シート3!BK242)</f>
        <v/>
      </c>
      <c r="AN242" s="768" t="str">
        <f>IF(【多店舗用】記入シート3!BL242="","",【多店舗用】記入シート3!BL242)</f>
        <v/>
      </c>
      <c r="AO242" s="764" t="str">
        <f>IF(【多店舗用】記入シート3!BM242="","",【多店舗用】記入シート3!BM242)</f>
        <v/>
      </c>
      <c r="AP242" s="768" t="str">
        <f>IF(【多店舗用】記入シート3!BN242="","",【多店舗用】記入シート3!BN242)</f>
        <v/>
      </c>
      <c r="AQ242" s="764" t="str">
        <f>IF(【多店舗用】記入シート3!BO242="","",【多店舗用】記入シート3!BO242)</f>
        <v/>
      </c>
      <c r="AR242" s="764" t="str">
        <f>IF(【多店舗用】記入シート3!BP242="","",【多店舗用】記入シート3!BP242)</f>
        <v/>
      </c>
    </row>
    <row r="243" spans="1:44" ht="15" customHeight="1">
      <c r="A243" s="764">
        <v>235</v>
      </c>
      <c r="B243" s="764" t="str">
        <f>IF(【多店舗用】記入シート3!B243="","",DBCS(【多店舗用】記入シート3!B243))</f>
        <v/>
      </c>
      <c r="C243" s="764" t="str">
        <f>IF(【多店舗用】記入シート3!C243="","",DBCS(【多店舗用】記入シート3!C243))</f>
        <v/>
      </c>
      <c r="D243" s="764" t="str">
        <f>IF(【多店舗用】記入シート3!D243="","",ASC(【多店舗用】記入シート3!D243))</f>
        <v/>
      </c>
      <c r="E243" s="765" t="str">
        <f>IF(【多店舗用】記入シート3!E243="","",【多店舗用】記入シート3!E243)</f>
        <v/>
      </c>
      <c r="F243" s="764" t="str">
        <f>IF(【多店舗用】記入シート3!F243="","",【多店舗用】記入シート3!F243)</f>
        <v/>
      </c>
      <c r="G243" s="765" t="str">
        <f>IF(【多店舗用】記入シート3!G243="","",【多店舗用】記入シート3!G243)</f>
        <v/>
      </c>
      <c r="H243" s="764" t="str">
        <f>IF(【多店舗用】記入シート3!H243="","",SUBSTITUTE(SUBSTITUTE(SUBSTITUTE(SUBSTITUTE(SUBSTITUTE(ASC(【多店舗用】記入シート3!H243),"～","-"),"－","-"),"―","-"),"　","")," ",""))</f>
        <v/>
      </c>
      <c r="I243" s="764" t="str">
        <f>IF(B243="","",MID(T(【多店舗用】記入シート3!I243),4,LEN(T(【多店舗用】記入シート3!I243))-3)&amp;"　"&amp;SUBSTITUTE(SUBSTITUTE(SUBSTITUTE(SUBSTITUTE(T(【多店舗用】記入シート3!J243),"　","")," ",""),"―","ー"),"－","‐")&amp;"　"&amp;SUBSTITUTE(SUBSTITUTE(SUBSTITUTE(SUBSTITUTE(T(【多店舗用】記入シート3!K243),"　","")," ",""),"―","ー"),"－","‐")&amp;"　"&amp;SUBSTITUTE(SUBSTITUTE(SUBSTITUTE(SUBSTITUTE(T(【多店舗用】記入シート3!L243),"　","")," ",""),"―","ー"),"－","‐")&amp;IF(【多店舗用】記入シート3!M243="","","　"&amp;SUBSTITUTE(SUBSTITUTE(SUBSTITUTE(SUBSTITUTE(T(【多店舗用】記入シート3!M243),"　","")," ",""),"―","ー"),"－","‐")))</f>
        <v/>
      </c>
      <c r="J243" s="764" t="str">
        <f>IF(B243="","",ASC(【多店舗用】記入シート3!N243)&amp;" "&amp;ASC(SUBSTITUTE(SUBSTITUTE(SUBSTITUTE(SUBSTITUTE(SUBSTITUTE(【多店舗用】記入シート3!O243,"　","")," ",""),"ヴ","ウﾞ"),"・",""),"－","‐"))&amp;" "&amp;ASC(SUBSTITUTE(SUBSTITUTE(SUBSTITUTE(SUBSTITUTE(SUBSTITUTE(【多店舗用】記入シート3!P243,"　","")," ",""),"ヴ","ウﾞ"),"・",""),"－","‐"))&amp;IF(【多店舗用】記入シート3!Q243="",""," "&amp;ASC(SUBSTITUTE(SUBSTITUTE(SUBSTITUTE(SUBSTITUTE(SUBSTITUTE(【多店舗用】記入シート3!Q243,"　","")," ",""),"ヴ","ウﾞ"),"・",""),"－","‐"))))</f>
        <v/>
      </c>
      <c r="K243" s="764" t="str">
        <f>IF(【多店舗用】記入シート3!R243="","",【多店舗用】記入シート3!R243)</f>
        <v/>
      </c>
      <c r="L243" s="764" t="str">
        <f>IF(【多店舗用】記入シート3!S243="","",SUBSTITUTE(SUBSTITUTE(SUBSTITUTE(SUBSTITUTE(SUBSTITUTE(ASC(【多店舗用】記入シート3!S243),"～","-"),"－","-"),"―","-"),"　","")," ",""))</f>
        <v/>
      </c>
      <c r="M243" s="764" t="str">
        <f>IF(【多店舗用】記入シート3!T243="","",ASC(【多店舗用】記入シート3!T243))</f>
        <v/>
      </c>
      <c r="N243" s="764" t="str">
        <f>IF(B243="","",RIGHT("00"&amp;【多店舗用】記入シート3!U243,2)&amp;【多店舗用】記入シート3!V243&amp;RIGHT("00"&amp;【多店舗用】記入シート3!W243,2)&amp;【多店舗用】記入シート3!X243&amp;RIGHT("00"&amp;【多店舗用】記入シート3!Y243,2)&amp;【多店舗用】記入シート3!Z243&amp;RIGHT("00"&amp;【多店舗用】記入シート3!AA243,2))</f>
        <v/>
      </c>
      <c r="O243" s="764" t="str">
        <f>IF(B243="","",IF(【多店舗用】記入シート3!AB243="●",【多店舗用】記入シート3!AB$8,"")&amp;IF(【多店舗用】記入シート3!AC243="●",【多店舗用】記入シート3!AC$8,"")&amp;IF(【多店舗用】記入シート3!AD243="●",【多店舗用】記入シート3!AD$8,"")&amp;IF(【多店舗用】記入シート3!AE243="●",【多店舗用】記入シート3!AE$8,"")&amp;IF(【多店舗用】記入シート3!AF243="●",【多店舗用】記入シート3!AF$8,"")&amp;IF(【多店舗用】記入シート3!AG243="●",【多店舗用】記入シート3!AG$8,"")&amp;IF(【多店舗用】記入シート3!AH243="●",【多店舗用】記入シート3!AH$8,"")&amp;IF(【多店舗用】記入シート3!AI243="●",【多店舗用】記入シート3!AI$8,""))</f>
        <v/>
      </c>
      <c r="P243" s="764" t="str">
        <f>IF(【多店舗用】記入シート3!AJ243="","",【多店舗用】記入シート3!AJ243)</f>
        <v/>
      </c>
      <c r="Q243" s="764" t="str">
        <f>IF(【多店舗用】記入シート3!AK243="","",【多店舗用】記入シート3!AK243)</f>
        <v/>
      </c>
      <c r="R243" s="766" t="str">
        <f>IF(【多店舗用】記入シート3!AL243="","",【多店舗用】記入シート3!AL243)</f>
        <v/>
      </c>
      <c r="S243" s="766" t="str">
        <f>IF(【多店舗用】記入シート3!AM243="","",【多店舗用】記入シート3!AM243)</f>
        <v/>
      </c>
      <c r="T243" s="766" t="str">
        <f>IF(【多店舗用】記入シート3!AN243="","",【多店舗用】記入シート3!AN243)</f>
        <v/>
      </c>
      <c r="U243" s="766" t="str">
        <f>IF(【多店舗用】記入シート3!AO243="","",【多店舗用】記入シート3!AO243)</f>
        <v/>
      </c>
      <c r="V243" s="764" t="str">
        <f>IF(【多店舗用】記入シート3!AP243="","",【多店舗用】記入シート3!AP243)</f>
        <v/>
      </c>
      <c r="W243" s="764" t="str">
        <f>IF(【多店舗用】記入シート3!AQ243="","",【多店舗用】記入シート3!AQ243)</f>
        <v/>
      </c>
      <c r="X243" s="764" t="str">
        <f>IF(【多店舗用】記入シート3!AR243="","",【多店舗用】記入シート3!AR243)</f>
        <v/>
      </c>
      <c r="Y243" s="764" t="str">
        <f>IF(【多店舗用】記入シート3!AS243="","",【多店舗用】記入シート3!AS243)</f>
        <v/>
      </c>
      <c r="Z243" s="767" t="str">
        <f>IF(【多店舗用】記入シート3!AT243="","",【多店舗用】記入シート3!AT243)</f>
        <v/>
      </c>
      <c r="AA243" s="767" t="str">
        <f>IF(【多店舗用】記入シート3!AU243="","",【多店舗用】記入シート3!AU243)</f>
        <v/>
      </c>
      <c r="AB243" s="764" t="str">
        <f>IF(B243="","",T(SUBSTITUTE(SUBSTITUTE(【多店舗用】記入シート3!AV243,"　","")," ",""))&amp;"　"&amp;T(SUBSTITUTE(SUBSTITUTE(【多店舗用】記入シート3!AW243,"　","")," ","")))</f>
        <v/>
      </c>
      <c r="AC243" s="764" t="str">
        <f>IF(B243="","",ASC(SUBSTITUTE(SUBSTITUTE(SUBSTITUTE(SUBSTITUTE(【多店舗用】記入シート3!AX243,"　","")," ",""),"ヴ","ウﾞ"),"・",""))&amp;" "&amp;ASC(SUBSTITUTE(SUBSTITUTE(SUBSTITUTE(SUBSTITUTE(【多店舗用】記入シート3!AY243,"　","")," ",""),"ヴ","ウﾞ"),"・","")))</f>
        <v/>
      </c>
      <c r="AD243" s="764" t="str">
        <f>IF(【多店舗用】記入シート3!AZ243="","",【多店舗用】記入シート3!AZ243)</f>
        <v/>
      </c>
      <c r="AE243" s="764" t="str">
        <f>IF(【多店舗用】記入シート3!BA243="","",【多店舗用】記入シート3!BA243)</f>
        <v/>
      </c>
      <c r="AF243" s="764" t="str">
        <f>IF(B243="","",T(SUBSTITUTE(SUBSTITUTE(【多店舗用】記入シート3!BB243,"　","")," ",""))&amp;"　"&amp;T(SUBSTITUTE(SUBSTITUTE(【多店舗用】記入シート3!BC243,"　","")," ","")))</f>
        <v/>
      </c>
      <c r="AG243" s="764" t="str">
        <f>IF(B243="","",ASC(SUBSTITUTE(SUBSTITUTE(SUBSTITUTE(SUBSTITUTE(【多店舗用】記入シート3!BD243,"　","")," ",""),"ヴ","ウﾞ"),"・",""))&amp;" "&amp;ASC(SUBSTITUTE(SUBSTITUTE(SUBSTITUTE(SUBSTITUTE(【多店舗用】記入シート3!BE243,"　","")," ",""),"ヴ","ウﾞ"),"・","")))</f>
        <v/>
      </c>
      <c r="AH243" s="764" t="str">
        <f>IF(【多店舗用】記入シート3!BF243="","",【多店舗用】記入シート3!BF243)</f>
        <v/>
      </c>
      <c r="AI243" s="764" t="str">
        <f>IF(【多店舗用】記入シート3!BG243="","",【多店舗用】記入シート3!BG243)</f>
        <v/>
      </c>
      <c r="AJ243" s="764" t="str">
        <f>IF(【多店舗用】記入シート3!BH243="","",【多店舗用】記入シート3!BH243)</f>
        <v/>
      </c>
      <c r="AK243" s="764" t="str">
        <f>IF(【多店舗用】記入シート3!BI243="","",【多店舗用】記入シート3!BI243)</f>
        <v/>
      </c>
      <c r="AL243" s="764" t="str">
        <f>IF(【多店舗用】記入シート3!BJ243="","",【多店舗用】記入シート3!BJ243)</f>
        <v/>
      </c>
      <c r="AM243" s="768" t="str">
        <f>IF(【多店舗用】記入シート3!BK243="","",【多店舗用】記入シート3!BK243)</f>
        <v/>
      </c>
      <c r="AN243" s="768" t="str">
        <f>IF(【多店舗用】記入シート3!BL243="","",【多店舗用】記入シート3!BL243)</f>
        <v/>
      </c>
      <c r="AO243" s="764" t="str">
        <f>IF(【多店舗用】記入シート3!BM243="","",【多店舗用】記入シート3!BM243)</f>
        <v/>
      </c>
      <c r="AP243" s="768" t="str">
        <f>IF(【多店舗用】記入シート3!BN243="","",【多店舗用】記入シート3!BN243)</f>
        <v/>
      </c>
      <c r="AQ243" s="764" t="str">
        <f>IF(【多店舗用】記入シート3!BO243="","",【多店舗用】記入シート3!BO243)</f>
        <v/>
      </c>
      <c r="AR243" s="764" t="str">
        <f>IF(【多店舗用】記入シート3!BP243="","",【多店舗用】記入シート3!BP243)</f>
        <v/>
      </c>
    </row>
    <row r="244" spans="1:44" ht="15" customHeight="1">
      <c r="A244" s="764">
        <v>236</v>
      </c>
      <c r="B244" s="764" t="str">
        <f>IF(【多店舗用】記入シート3!B244="","",DBCS(【多店舗用】記入シート3!B244))</f>
        <v/>
      </c>
      <c r="C244" s="764" t="str">
        <f>IF(【多店舗用】記入シート3!C244="","",DBCS(【多店舗用】記入シート3!C244))</f>
        <v/>
      </c>
      <c r="D244" s="764" t="str">
        <f>IF(【多店舗用】記入シート3!D244="","",ASC(【多店舗用】記入シート3!D244))</f>
        <v/>
      </c>
      <c r="E244" s="765" t="str">
        <f>IF(【多店舗用】記入シート3!E244="","",【多店舗用】記入シート3!E244)</f>
        <v/>
      </c>
      <c r="F244" s="764" t="str">
        <f>IF(【多店舗用】記入シート3!F244="","",【多店舗用】記入シート3!F244)</f>
        <v/>
      </c>
      <c r="G244" s="765" t="str">
        <f>IF(【多店舗用】記入シート3!G244="","",【多店舗用】記入シート3!G244)</f>
        <v/>
      </c>
      <c r="H244" s="764" t="str">
        <f>IF(【多店舗用】記入シート3!H244="","",SUBSTITUTE(SUBSTITUTE(SUBSTITUTE(SUBSTITUTE(SUBSTITUTE(ASC(【多店舗用】記入シート3!H244),"～","-"),"－","-"),"―","-"),"　","")," ",""))</f>
        <v/>
      </c>
      <c r="I244" s="764" t="str">
        <f>IF(B244="","",MID(T(【多店舗用】記入シート3!I244),4,LEN(T(【多店舗用】記入シート3!I244))-3)&amp;"　"&amp;SUBSTITUTE(SUBSTITUTE(SUBSTITUTE(SUBSTITUTE(T(【多店舗用】記入シート3!J244),"　","")," ",""),"―","ー"),"－","‐")&amp;"　"&amp;SUBSTITUTE(SUBSTITUTE(SUBSTITUTE(SUBSTITUTE(T(【多店舗用】記入シート3!K244),"　","")," ",""),"―","ー"),"－","‐")&amp;"　"&amp;SUBSTITUTE(SUBSTITUTE(SUBSTITUTE(SUBSTITUTE(T(【多店舗用】記入シート3!L244),"　","")," ",""),"―","ー"),"－","‐")&amp;IF(【多店舗用】記入シート3!M244="","","　"&amp;SUBSTITUTE(SUBSTITUTE(SUBSTITUTE(SUBSTITUTE(T(【多店舗用】記入シート3!M244),"　","")," ",""),"―","ー"),"－","‐")))</f>
        <v/>
      </c>
      <c r="J244" s="764" t="str">
        <f>IF(B244="","",ASC(【多店舗用】記入シート3!N244)&amp;" "&amp;ASC(SUBSTITUTE(SUBSTITUTE(SUBSTITUTE(SUBSTITUTE(SUBSTITUTE(【多店舗用】記入シート3!O244,"　","")," ",""),"ヴ","ウﾞ"),"・",""),"－","‐"))&amp;" "&amp;ASC(SUBSTITUTE(SUBSTITUTE(SUBSTITUTE(SUBSTITUTE(SUBSTITUTE(【多店舗用】記入シート3!P244,"　","")," ",""),"ヴ","ウﾞ"),"・",""),"－","‐"))&amp;IF(【多店舗用】記入シート3!Q244="",""," "&amp;ASC(SUBSTITUTE(SUBSTITUTE(SUBSTITUTE(SUBSTITUTE(SUBSTITUTE(【多店舗用】記入シート3!Q244,"　","")," ",""),"ヴ","ウﾞ"),"・",""),"－","‐"))))</f>
        <v/>
      </c>
      <c r="K244" s="764" t="str">
        <f>IF(【多店舗用】記入シート3!R244="","",【多店舗用】記入シート3!R244)</f>
        <v/>
      </c>
      <c r="L244" s="764" t="str">
        <f>IF(【多店舗用】記入シート3!S244="","",SUBSTITUTE(SUBSTITUTE(SUBSTITUTE(SUBSTITUTE(SUBSTITUTE(ASC(【多店舗用】記入シート3!S244),"～","-"),"－","-"),"―","-"),"　","")," ",""))</f>
        <v/>
      </c>
      <c r="M244" s="764" t="str">
        <f>IF(【多店舗用】記入シート3!T244="","",ASC(【多店舗用】記入シート3!T244))</f>
        <v/>
      </c>
      <c r="N244" s="764" t="str">
        <f>IF(B244="","",RIGHT("00"&amp;【多店舗用】記入シート3!U244,2)&amp;【多店舗用】記入シート3!V244&amp;RIGHT("00"&amp;【多店舗用】記入シート3!W244,2)&amp;【多店舗用】記入シート3!X244&amp;RIGHT("00"&amp;【多店舗用】記入シート3!Y244,2)&amp;【多店舗用】記入シート3!Z244&amp;RIGHT("00"&amp;【多店舗用】記入シート3!AA244,2))</f>
        <v/>
      </c>
      <c r="O244" s="764" t="str">
        <f>IF(B244="","",IF(【多店舗用】記入シート3!AB244="●",【多店舗用】記入シート3!AB$8,"")&amp;IF(【多店舗用】記入シート3!AC244="●",【多店舗用】記入シート3!AC$8,"")&amp;IF(【多店舗用】記入シート3!AD244="●",【多店舗用】記入シート3!AD$8,"")&amp;IF(【多店舗用】記入シート3!AE244="●",【多店舗用】記入シート3!AE$8,"")&amp;IF(【多店舗用】記入シート3!AF244="●",【多店舗用】記入シート3!AF$8,"")&amp;IF(【多店舗用】記入シート3!AG244="●",【多店舗用】記入シート3!AG$8,"")&amp;IF(【多店舗用】記入シート3!AH244="●",【多店舗用】記入シート3!AH$8,"")&amp;IF(【多店舗用】記入シート3!AI244="●",【多店舗用】記入シート3!AI$8,""))</f>
        <v/>
      </c>
      <c r="P244" s="764" t="str">
        <f>IF(【多店舗用】記入シート3!AJ244="","",【多店舗用】記入シート3!AJ244)</f>
        <v/>
      </c>
      <c r="Q244" s="764" t="str">
        <f>IF(【多店舗用】記入シート3!AK244="","",【多店舗用】記入シート3!AK244)</f>
        <v/>
      </c>
      <c r="R244" s="766" t="str">
        <f>IF(【多店舗用】記入シート3!AL244="","",【多店舗用】記入シート3!AL244)</f>
        <v/>
      </c>
      <c r="S244" s="766" t="str">
        <f>IF(【多店舗用】記入シート3!AM244="","",【多店舗用】記入シート3!AM244)</f>
        <v/>
      </c>
      <c r="T244" s="766" t="str">
        <f>IF(【多店舗用】記入シート3!AN244="","",【多店舗用】記入シート3!AN244)</f>
        <v/>
      </c>
      <c r="U244" s="766" t="str">
        <f>IF(【多店舗用】記入シート3!AO244="","",【多店舗用】記入シート3!AO244)</f>
        <v/>
      </c>
      <c r="V244" s="764" t="str">
        <f>IF(【多店舗用】記入シート3!AP244="","",【多店舗用】記入シート3!AP244)</f>
        <v/>
      </c>
      <c r="W244" s="764" t="str">
        <f>IF(【多店舗用】記入シート3!AQ244="","",【多店舗用】記入シート3!AQ244)</f>
        <v/>
      </c>
      <c r="X244" s="764" t="str">
        <f>IF(【多店舗用】記入シート3!AR244="","",【多店舗用】記入シート3!AR244)</f>
        <v/>
      </c>
      <c r="Y244" s="764" t="str">
        <f>IF(【多店舗用】記入シート3!AS244="","",【多店舗用】記入シート3!AS244)</f>
        <v/>
      </c>
      <c r="Z244" s="767" t="str">
        <f>IF(【多店舗用】記入シート3!AT244="","",【多店舗用】記入シート3!AT244)</f>
        <v/>
      </c>
      <c r="AA244" s="767" t="str">
        <f>IF(【多店舗用】記入シート3!AU244="","",【多店舗用】記入シート3!AU244)</f>
        <v/>
      </c>
      <c r="AB244" s="764" t="str">
        <f>IF(B244="","",T(SUBSTITUTE(SUBSTITUTE(【多店舗用】記入シート3!AV244,"　","")," ",""))&amp;"　"&amp;T(SUBSTITUTE(SUBSTITUTE(【多店舗用】記入シート3!AW244,"　","")," ","")))</f>
        <v/>
      </c>
      <c r="AC244" s="764" t="str">
        <f>IF(B244="","",ASC(SUBSTITUTE(SUBSTITUTE(SUBSTITUTE(SUBSTITUTE(【多店舗用】記入シート3!AX244,"　","")," ",""),"ヴ","ウﾞ"),"・",""))&amp;" "&amp;ASC(SUBSTITUTE(SUBSTITUTE(SUBSTITUTE(SUBSTITUTE(【多店舗用】記入シート3!AY244,"　","")," ",""),"ヴ","ウﾞ"),"・","")))</f>
        <v/>
      </c>
      <c r="AD244" s="764" t="str">
        <f>IF(【多店舗用】記入シート3!AZ244="","",【多店舗用】記入シート3!AZ244)</f>
        <v/>
      </c>
      <c r="AE244" s="764" t="str">
        <f>IF(【多店舗用】記入シート3!BA244="","",【多店舗用】記入シート3!BA244)</f>
        <v/>
      </c>
      <c r="AF244" s="764" t="str">
        <f>IF(B244="","",T(SUBSTITUTE(SUBSTITUTE(【多店舗用】記入シート3!BB244,"　","")," ",""))&amp;"　"&amp;T(SUBSTITUTE(SUBSTITUTE(【多店舗用】記入シート3!BC244,"　","")," ","")))</f>
        <v/>
      </c>
      <c r="AG244" s="764" t="str">
        <f>IF(B244="","",ASC(SUBSTITUTE(SUBSTITUTE(SUBSTITUTE(SUBSTITUTE(【多店舗用】記入シート3!BD244,"　","")," ",""),"ヴ","ウﾞ"),"・",""))&amp;" "&amp;ASC(SUBSTITUTE(SUBSTITUTE(SUBSTITUTE(SUBSTITUTE(【多店舗用】記入シート3!BE244,"　","")," ",""),"ヴ","ウﾞ"),"・","")))</f>
        <v/>
      </c>
      <c r="AH244" s="764" t="str">
        <f>IF(【多店舗用】記入シート3!BF244="","",【多店舗用】記入シート3!BF244)</f>
        <v/>
      </c>
      <c r="AI244" s="764" t="str">
        <f>IF(【多店舗用】記入シート3!BG244="","",【多店舗用】記入シート3!BG244)</f>
        <v/>
      </c>
      <c r="AJ244" s="764" t="str">
        <f>IF(【多店舗用】記入シート3!BH244="","",【多店舗用】記入シート3!BH244)</f>
        <v/>
      </c>
      <c r="AK244" s="764" t="str">
        <f>IF(【多店舗用】記入シート3!BI244="","",【多店舗用】記入シート3!BI244)</f>
        <v/>
      </c>
      <c r="AL244" s="764" t="str">
        <f>IF(【多店舗用】記入シート3!BJ244="","",【多店舗用】記入シート3!BJ244)</f>
        <v/>
      </c>
      <c r="AM244" s="768" t="str">
        <f>IF(【多店舗用】記入シート3!BK244="","",【多店舗用】記入シート3!BK244)</f>
        <v/>
      </c>
      <c r="AN244" s="768" t="str">
        <f>IF(【多店舗用】記入シート3!BL244="","",【多店舗用】記入シート3!BL244)</f>
        <v/>
      </c>
      <c r="AO244" s="764" t="str">
        <f>IF(【多店舗用】記入シート3!BM244="","",【多店舗用】記入シート3!BM244)</f>
        <v/>
      </c>
      <c r="AP244" s="768" t="str">
        <f>IF(【多店舗用】記入シート3!BN244="","",【多店舗用】記入シート3!BN244)</f>
        <v/>
      </c>
      <c r="AQ244" s="764" t="str">
        <f>IF(【多店舗用】記入シート3!BO244="","",【多店舗用】記入シート3!BO244)</f>
        <v/>
      </c>
      <c r="AR244" s="764" t="str">
        <f>IF(【多店舗用】記入シート3!BP244="","",【多店舗用】記入シート3!BP244)</f>
        <v/>
      </c>
    </row>
    <row r="245" spans="1:44" ht="15" customHeight="1">
      <c r="A245" s="764">
        <v>237</v>
      </c>
      <c r="B245" s="764" t="str">
        <f>IF(【多店舗用】記入シート3!B245="","",DBCS(【多店舗用】記入シート3!B245))</f>
        <v/>
      </c>
      <c r="C245" s="764" t="str">
        <f>IF(【多店舗用】記入シート3!C245="","",DBCS(【多店舗用】記入シート3!C245))</f>
        <v/>
      </c>
      <c r="D245" s="764" t="str">
        <f>IF(【多店舗用】記入シート3!D245="","",ASC(【多店舗用】記入シート3!D245))</f>
        <v/>
      </c>
      <c r="E245" s="765" t="str">
        <f>IF(【多店舗用】記入シート3!E245="","",【多店舗用】記入シート3!E245)</f>
        <v/>
      </c>
      <c r="F245" s="764" t="str">
        <f>IF(【多店舗用】記入シート3!F245="","",【多店舗用】記入シート3!F245)</f>
        <v/>
      </c>
      <c r="G245" s="765" t="str">
        <f>IF(【多店舗用】記入シート3!G245="","",【多店舗用】記入シート3!G245)</f>
        <v/>
      </c>
      <c r="H245" s="764" t="str">
        <f>IF(【多店舗用】記入シート3!H245="","",SUBSTITUTE(SUBSTITUTE(SUBSTITUTE(SUBSTITUTE(SUBSTITUTE(ASC(【多店舗用】記入シート3!H245),"～","-"),"－","-"),"―","-"),"　","")," ",""))</f>
        <v/>
      </c>
      <c r="I245" s="764" t="str">
        <f>IF(B245="","",MID(T(【多店舗用】記入シート3!I245),4,LEN(T(【多店舗用】記入シート3!I245))-3)&amp;"　"&amp;SUBSTITUTE(SUBSTITUTE(SUBSTITUTE(SUBSTITUTE(T(【多店舗用】記入シート3!J245),"　","")," ",""),"―","ー"),"－","‐")&amp;"　"&amp;SUBSTITUTE(SUBSTITUTE(SUBSTITUTE(SUBSTITUTE(T(【多店舗用】記入シート3!K245),"　","")," ",""),"―","ー"),"－","‐")&amp;"　"&amp;SUBSTITUTE(SUBSTITUTE(SUBSTITUTE(SUBSTITUTE(T(【多店舗用】記入シート3!L245),"　","")," ",""),"―","ー"),"－","‐")&amp;IF(【多店舗用】記入シート3!M245="","","　"&amp;SUBSTITUTE(SUBSTITUTE(SUBSTITUTE(SUBSTITUTE(T(【多店舗用】記入シート3!M245),"　","")," ",""),"―","ー"),"－","‐")))</f>
        <v/>
      </c>
      <c r="J245" s="764" t="str">
        <f>IF(B245="","",ASC(【多店舗用】記入シート3!N245)&amp;" "&amp;ASC(SUBSTITUTE(SUBSTITUTE(SUBSTITUTE(SUBSTITUTE(SUBSTITUTE(【多店舗用】記入シート3!O245,"　","")," ",""),"ヴ","ウﾞ"),"・",""),"－","‐"))&amp;" "&amp;ASC(SUBSTITUTE(SUBSTITUTE(SUBSTITUTE(SUBSTITUTE(SUBSTITUTE(【多店舗用】記入シート3!P245,"　","")," ",""),"ヴ","ウﾞ"),"・",""),"－","‐"))&amp;IF(【多店舗用】記入シート3!Q245="",""," "&amp;ASC(SUBSTITUTE(SUBSTITUTE(SUBSTITUTE(SUBSTITUTE(SUBSTITUTE(【多店舗用】記入シート3!Q245,"　","")," ",""),"ヴ","ウﾞ"),"・",""),"－","‐"))))</f>
        <v/>
      </c>
      <c r="K245" s="764" t="str">
        <f>IF(【多店舗用】記入シート3!R245="","",【多店舗用】記入シート3!R245)</f>
        <v/>
      </c>
      <c r="L245" s="764" t="str">
        <f>IF(【多店舗用】記入シート3!S245="","",SUBSTITUTE(SUBSTITUTE(SUBSTITUTE(SUBSTITUTE(SUBSTITUTE(ASC(【多店舗用】記入シート3!S245),"～","-"),"－","-"),"―","-"),"　","")," ",""))</f>
        <v/>
      </c>
      <c r="M245" s="764" t="str">
        <f>IF(【多店舗用】記入シート3!T245="","",ASC(【多店舗用】記入シート3!T245))</f>
        <v/>
      </c>
      <c r="N245" s="764" t="str">
        <f>IF(B245="","",RIGHT("00"&amp;【多店舗用】記入シート3!U245,2)&amp;【多店舗用】記入シート3!V245&amp;RIGHT("00"&amp;【多店舗用】記入シート3!W245,2)&amp;【多店舗用】記入シート3!X245&amp;RIGHT("00"&amp;【多店舗用】記入シート3!Y245,2)&amp;【多店舗用】記入シート3!Z245&amp;RIGHT("00"&amp;【多店舗用】記入シート3!AA245,2))</f>
        <v/>
      </c>
      <c r="O245" s="764" t="str">
        <f>IF(B245="","",IF(【多店舗用】記入シート3!AB245="●",【多店舗用】記入シート3!AB$8,"")&amp;IF(【多店舗用】記入シート3!AC245="●",【多店舗用】記入シート3!AC$8,"")&amp;IF(【多店舗用】記入シート3!AD245="●",【多店舗用】記入シート3!AD$8,"")&amp;IF(【多店舗用】記入シート3!AE245="●",【多店舗用】記入シート3!AE$8,"")&amp;IF(【多店舗用】記入シート3!AF245="●",【多店舗用】記入シート3!AF$8,"")&amp;IF(【多店舗用】記入シート3!AG245="●",【多店舗用】記入シート3!AG$8,"")&amp;IF(【多店舗用】記入シート3!AH245="●",【多店舗用】記入シート3!AH$8,"")&amp;IF(【多店舗用】記入シート3!AI245="●",【多店舗用】記入シート3!AI$8,""))</f>
        <v/>
      </c>
      <c r="P245" s="764" t="str">
        <f>IF(【多店舗用】記入シート3!AJ245="","",【多店舗用】記入シート3!AJ245)</f>
        <v/>
      </c>
      <c r="Q245" s="764" t="str">
        <f>IF(【多店舗用】記入シート3!AK245="","",【多店舗用】記入シート3!AK245)</f>
        <v/>
      </c>
      <c r="R245" s="766" t="str">
        <f>IF(【多店舗用】記入シート3!AL245="","",【多店舗用】記入シート3!AL245)</f>
        <v/>
      </c>
      <c r="S245" s="766" t="str">
        <f>IF(【多店舗用】記入シート3!AM245="","",【多店舗用】記入シート3!AM245)</f>
        <v/>
      </c>
      <c r="T245" s="766" t="str">
        <f>IF(【多店舗用】記入シート3!AN245="","",【多店舗用】記入シート3!AN245)</f>
        <v/>
      </c>
      <c r="U245" s="766" t="str">
        <f>IF(【多店舗用】記入シート3!AO245="","",【多店舗用】記入シート3!AO245)</f>
        <v/>
      </c>
      <c r="V245" s="764" t="str">
        <f>IF(【多店舗用】記入シート3!AP245="","",【多店舗用】記入シート3!AP245)</f>
        <v/>
      </c>
      <c r="W245" s="764" t="str">
        <f>IF(【多店舗用】記入シート3!AQ245="","",【多店舗用】記入シート3!AQ245)</f>
        <v/>
      </c>
      <c r="X245" s="764" t="str">
        <f>IF(【多店舗用】記入シート3!AR245="","",【多店舗用】記入シート3!AR245)</f>
        <v/>
      </c>
      <c r="Y245" s="764" t="str">
        <f>IF(【多店舗用】記入シート3!AS245="","",【多店舗用】記入シート3!AS245)</f>
        <v/>
      </c>
      <c r="Z245" s="767" t="str">
        <f>IF(【多店舗用】記入シート3!AT245="","",【多店舗用】記入シート3!AT245)</f>
        <v/>
      </c>
      <c r="AA245" s="767" t="str">
        <f>IF(【多店舗用】記入シート3!AU245="","",【多店舗用】記入シート3!AU245)</f>
        <v/>
      </c>
      <c r="AB245" s="764" t="str">
        <f>IF(B245="","",T(SUBSTITUTE(SUBSTITUTE(【多店舗用】記入シート3!AV245,"　","")," ",""))&amp;"　"&amp;T(SUBSTITUTE(SUBSTITUTE(【多店舗用】記入シート3!AW245,"　","")," ","")))</f>
        <v/>
      </c>
      <c r="AC245" s="764" t="str">
        <f>IF(B245="","",ASC(SUBSTITUTE(SUBSTITUTE(SUBSTITUTE(SUBSTITUTE(【多店舗用】記入シート3!AX245,"　","")," ",""),"ヴ","ウﾞ"),"・",""))&amp;" "&amp;ASC(SUBSTITUTE(SUBSTITUTE(SUBSTITUTE(SUBSTITUTE(【多店舗用】記入シート3!AY245,"　","")," ",""),"ヴ","ウﾞ"),"・","")))</f>
        <v/>
      </c>
      <c r="AD245" s="764" t="str">
        <f>IF(【多店舗用】記入シート3!AZ245="","",【多店舗用】記入シート3!AZ245)</f>
        <v/>
      </c>
      <c r="AE245" s="764" t="str">
        <f>IF(【多店舗用】記入シート3!BA245="","",【多店舗用】記入シート3!BA245)</f>
        <v/>
      </c>
      <c r="AF245" s="764" t="str">
        <f>IF(B245="","",T(SUBSTITUTE(SUBSTITUTE(【多店舗用】記入シート3!BB245,"　","")," ",""))&amp;"　"&amp;T(SUBSTITUTE(SUBSTITUTE(【多店舗用】記入シート3!BC245,"　","")," ","")))</f>
        <v/>
      </c>
      <c r="AG245" s="764" t="str">
        <f>IF(B245="","",ASC(SUBSTITUTE(SUBSTITUTE(SUBSTITUTE(SUBSTITUTE(【多店舗用】記入シート3!BD245,"　","")," ",""),"ヴ","ウﾞ"),"・",""))&amp;" "&amp;ASC(SUBSTITUTE(SUBSTITUTE(SUBSTITUTE(SUBSTITUTE(【多店舗用】記入シート3!BE245,"　","")," ",""),"ヴ","ウﾞ"),"・","")))</f>
        <v/>
      </c>
      <c r="AH245" s="764" t="str">
        <f>IF(【多店舗用】記入シート3!BF245="","",【多店舗用】記入シート3!BF245)</f>
        <v/>
      </c>
      <c r="AI245" s="764" t="str">
        <f>IF(【多店舗用】記入シート3!BG245="","",【多店舗用】記入シート3!BG245)</f>
        <v/>
      </c>
      <c r="AJ245" s="764" t="str">
        <f>IF(【多店舗用】記入シート3!BH245="","",【多店舗用】記入シート3!BH245)</f>
        <v/>
      </c>
      <c r="AK245" s="764" t="str">
        <f>IF(【多店舗用】記入シート3!BI245="","",【多店舗用】記入シート3!BI245)</f>
        <v/>
      </c>
      <c r="AL245" s="764" t="str">
        <f>IF(【多店舗用】記入シート3!BJ245="","",【多店舗用】記入シート3!BJ245)</f>
        <v/>
      </c>
      <c r="AM245" s="768" t="str">
        <f>IF(【多店舗用】記入シート3!BK245="","",【多店舗用】記入シート3!BK245)</f>
        <v/>
      </c>
      <c r="AN245" s="768" t="str">
        <f>IF(【多店舗用】記入シート3!BL245="","",【多店舗用】記入シート3!BL245)</f>
        <v/>
      </c>
      <c r="AO245" s="764" t="str">
        <f>IF(【多店舗用】記入シート3!BM245="","",【多店舗用】記入シート3!BM245)</f>
        <v/>
      </c>
      <c r="AP245" s="768" t="str">
        <f>IF(【多店舗用】記入シート3!BN245="","",【多店舗用】記入シート3!BN245)</f>
        <v/>
      </c>
      <c r="AQ245" s="764" t="str">
        <f>IF(【多店舗用】記入シート3!BO245="","",【多店舗用】記入シート3!BO245)</f>
        <v/>
      </c>
      <c r="AR245" s="764" t="str">
        <f>IF(【多店舗用】記入シート3!BP245="","",【多店舗用】記入シート3!BP245)</f>
        <v/>
      </c>
    </row>
    <row r="246" spans="1:44" ht="15" customHeight="1">
      <c r="A246" s="764">
        <v>238</v>
      </c>
      <c r="B246" s="764" t="str">
        <f>IF(【多店舗用】記入シート3!B246="","",DBCS(【多店舗用】記入シート3!B246))</f>
        <v/>
      </c>
      <c r="C246" s="764" t="str">
        <f>IF(【多店舗用】記入シート3!C246="","",DBCS(【多店舗用】記入シート3!C246))</f>
        <v/>
      </c>
      <c r="D246" s="764" t="str">
        <f>IF(【多店舗用】記入シート3!D246="","",ASC(【多店舗用】記入シート3!D246))</f>
        <v/>
      </c>
      <c r="E246" s="765" t="str">
        <f>IF(【多店舗用】記入シート3!E246="","",【多店舗用】記入シート3!E246)</f>
        <v/>
      </c>
      <c r="F246" s="764" t="str">
        <f>IF(【多店舗用】記入シート3!F246="","",【多店舗用】記入シート3!F246)</f>
        <v/>
      </c>
      <c r="G246" s="765" t="str">
        <f>IF(【多店舗用】記入シート3!G246="","",【多店舗用】記入シート3!G246)</f>
        <v/>
      </c>
      <c r="H246" s="764" t="str">
        <f>IF(【多店舗用】記入シート3!H246="","",SUBSTITUTE(SUBSTITUTE(SUBSTITUTE(SUBSTITUTE(SUBSTITUTE(ASC(【多店舗用】記入シート3!H246),"～","-"),"－","-"),"―","-"),"　","")," ",""))</f>
        <v/>
      </c>
      <c r="I246" s="764" t="str">
        <f>IF(B246="","",MID(T(【多店舗用】記入シート3!I246),4,LEN(T(【多店舗用】記入シート3!I246))-3)&amp;"　"&amp;SUBSTITUTE(SUBSTITUTE(SUBSTITUTE(SUBSTITUTE(T(【多店舗用】記入シート3!J246),"　","")," ",""),"―","ー"),"－","‐")&amp;"　"&amp;SUBSTITUTE(SUBSTITUTE(SUBSTITUTE(SUBSTITUTE(T(【多店舗用】記入シート3!K246),"　","")," ",""),"―","ー"),"－","‐")&amp;"　"&amp;SUBSTITUTE(SUBSTITUTE(SUBSTITUTE(SUBSTITUTE(T(【多店舗用】記入シート3!L246),"　","")," ",""),"―","ー"),"－","‐")&amp;IF(【多店舗用】記入シート3!M246="","","　"&amp;SUBSTITUTE(SUBSTITUTE(SUBSTITUTE(SUBSTITUTE(T(【多店舗用】記入シート3!M246),"　","")," ",""),"―","ー"),"－","‐")))</f>
        <v/>
      </c>
      <c r="J246" s="764" t="str">
        <f>IF(B246="","",ASC(【多店舗用】記入シート3!N246)&amp;" "&amp;ASC(SUBSTITUTE(SUBSTITUTE(SUBSTITUTE(SUBSTITUTE(SUBSTITUTE(【多店舗用】記入シート3!O246,"　","")," ",""),"ヴ","ウﾞ"),"・",""),"－","‐"))&amp;" "&amp;ASC(SUBSTITUTE(SUBSTITUTE(SUBSTITUTE(SUBSTITUTE(SUBSTITUTE(【多店舗用】記入シート3!P246,"　","")," ",""),"ヴ","ウﾞ"),"・",""),"－","‐"))&amp;IF(【多店舗用】記入シート3!Q246="",""," "&amp;ASC(SUBSTITUTE(SUBSTITUTE(SUBSTITUTE(SUBSTITUTE(SUBSTITUTE(【多店舗用】記入シート3!Q246,"　","")," ",""),"ヴ","ウﾞ"),"・",""),"－","‐"))))</f>
        <v/>
      </c>
      <c r="K246" s="764" t="str">
        <f>IF(【多店舗用】記入シート3!R246="","",【多店舗用】記入シート3!R246)</f>
        <v/>
      </c>
      <c r="L246" s="764" t="str">
        <f>IF(【多店舗用】記入シート3!S246="","",SUBSTITUTE(SUBSTITUTE(SUBSTITUTE(SUBSTITUTE(SUBSTITUTE(ASC(【多店舗用】記入シート3!S246),"～","-"),"－","-"),"―","-"),"　","")," ",""))</f>
        <v/>
      </c>
      <c r="M246" s="764" t="str">
        <f>IF(【多店舗用】記入シート3!T246="","",ASC(【多店舗用】記入シート3!T246))</f>
        <v/>
      </c>
      <c r="N246" s="764" t="str">
        <f>IF(B246="","",RIGHT("00"&amp;【多店舗用】記入シート3!U246,2)&amp;【多店舗用】記入シート3!V246&amp;RIGHT("00"&amp;【多店舗用】記入シート3!W246,2)&amp;【多店舗用】記入シート3!X246&amp;RIGHT("00"&amp;【多店舗用】記入シート3!Y246,2)&amp;【多店舗用】記入シート3!Z246&amp;RIGHT("00"&amp;【多店舗用】記入シート3!AA246,2))</f>
        <v/>
      </c>
      <c r="O246" s="764" t="str">
        <f>IF(B246="","",IF(【多店舗用】記入シート3!AB246="●",【多店舗用】記入シート3!AB$8,"")&amp;IF(【多店舗用】記入シート3!AC246="●",【多店舗用】記入シート3!AC$8,"")&amp;IF(【多店舗用】記入シート3!AD246="●",【多店舗用】記入シート3!AD$8,"")&amp;IF(【多店舗用】記入シート3!AE246="●",【多店舗用】記入シート3!AE$8,"")&amp;IF(【多店舗用】記入シート3!AF246="●",【多店舗用】記入シート3!AF$8,"")&amp;IF(【多店舗用】記入シート3!AG246="●",【多店舗用】記入シート3!AG$8,"")&amp;IF(【多店舗用】記入シート3!AH246="●",【多店舗用】記入シート3!AH$8,"")&amp;IF(【多店舗用】記入シート3!AI246="●",【多店舗用】記入シート3!AI$8,""))</f>
        <v/>
      </c>
      <c r="P246" s="764" t="str">
        <f>IF(【多店舗用】記入シート3!AJ246="","",【多店舗用】記入シート3!AJ246)</f>
        <v/>
      </c>
      <c r="Q246" s="764" t="str">
        <f>IF(【多店舗用】記入シート3!AK246="","",【多店舗用】記入シート3!AK246)</f>
        <v/>
      </c>
      <c r="R246" s="766" t="str">
        <f>IF(【多店舗用】記入シート3!AL246="","",【多店舗用】記入シート3!AL246)</f>
        <v/>
      </c>
      <c r="S246" s="766" t="str">
        <f>IF(【多店舗用】記入シート3!AM246="","",【多店舗用】記入シート3!AM246)</f>
        <v/>
      </c>
      <c r="T246" s="766" t="str">
        <f>IF(【多店舗用】記入シート3!AN246="","",【多店舗用】記入シート3!AN246)</f>
        <v/>
      </c>
      <c r="U246" s="766" t="str">
        <f>IF(【多店舗用】記入シート3!AO246="","",【多店舗用】記入シート3!AO246)</f>
        <v/>
      </c>
      <c r="V246" s="764" t="str">
        <f>IF(【多店舗用】記入シート3!AP246="","",【多店舗用】記入シート3!AP246)</f>
        <v/>
      </c>
      <c r="W246" s="764" t="str">
        <f>IF(【多店舗用】記入シート3!AQ246="","",【多店舗用】記入シート3!AQ246)</f>
        <v/>
      </c>
      <c r="X246" s="764" t="str">
        <f>IF(【多店舗用】記入シート3!AR246="","",【多店舗用】記入シート3!AR246)</f>
        <v/>
      </c>
      <c r="Y246" s="764" t="str">
        <f>IF(【多店舗用】記入シート3!AS246="","",【多店舗用】記入シート3!AS246)</f>
        <v/>
      </c>
      <c r="Z246" s="767" t="str">
        <f>IF(【多店舗用】記入シート3!AT246="","",【多店舗用】記入シート3!AT246)</f>
        <v/>
      </c>
      <c r="AA246" s="767" t="str">
        <f>IF(【多店舗用】記入シート3!AU246="","",【多店舗用】記入シート3!AU246)</f>
        <v/>
      </c>
      <c r="AB246" s="764" t="str">
        <f>IF(B246="","",T(SUBSTITUTE(SUBSTITUTE(【多店舗用】記入シート3!AV246,"　","")," ",""))&amp;"　"&amp;T(SUBSTITUTE(SUBSTITUTE(【多店舗用】記入シート3!AW246,"　","")," ","")))</f>
        <v/>
      </c>
      <c r="AC246" s="764" t="str">
        <f>IF(B246="","",ASC(SUBSTITUTE(SUBSTITUTE(SUBSTITUTE(SUBSTITUTE(【多店舗用】記入シート3!AX246,"　","")," ",""),"ヴ","ウﾞ"),"・",""))&amp;" "&amp;ASC(SUBSTITUTE(SUBSTITUTE(SUBSTITUTE(SUBSTITUTE(【多店舗用】記入シート3!AY246,"　","")," ",""),"ヴ","ウﾞ"),"・","")))</f>
        <v/>
      </c>
      <c r="AD246" s="764" t="str">
        <f>IF(【多店舗用】記入シート3!AZ246="","",【多店舗用】記入シート3!AZ246)</f>
        <v/>
      </c>
      <c r="AE246" s="764" t="str">
        <f>IF(【多店舗用】記入シート3!BA246="","",【多店舗用】記入シート3!BA246)</f>
        <v/>
      </c>
      <c r="AF246" s="764" t="str">
        <f>IF(B246="","",T(SUBSTITUTE(SUBSTITUTE(【多店舗用】記入シート3!BB246,"　","")," ",""))&amp;"　"&amp;T(SUBSTITUTE(SUBSTITUTE(【多店舗用】記入シート3!BC246,"　","")," ","")))</f>
        <v/>
      </c>
      <c r="AG246" s="764" t="str">
        <f>IF(B246="","",ASC(SUBSTITUTE(SUBSTITUTE(SUBSTITUTE(SUBSTITUTE(【多店舗用】記入シート3!BD246,"　","")," ",""),"ヴ","ウﾞ"),"・",""))&amp;" "&amp;ASC(SUBSTITUTE(SUBSTITUTE(SUBSTITUTE(SUBSTITUTE(【多店舗用】記入シート3!BE246,"　","")," ",""),"ヴ","ウﾞ"),"・","")))</f>
        <v/>
      </c>
      <c r="AH246" s="764" t="str">
        <f>IF(【多店舗用】記入シート3!BF246="","",【多店舗用】記入シート3!BF246)</f>
        <v/>
      </c>
      <c r="AI246" s="764" t="str">
        <f>IF(【多店舗用】記入シート3!BG246="","",【多店舗用】記入シート3!BG246)</f>
        <v/>
      </c>
      <c r="AJ246" s="764" t="str">
        <f>IF(【多店舗用】記入シート3!BH246="","",【多店舗用】記入シート3!BH246)</f>
        <v/>
      </c>
      <c r="AK246" s="764" t="str">
        <f>IF(【多店舗用】記入シート3!BI246="","",【多店舗用】記入シート3!BI246)</f>
        <v/>
      </c>
      <c r="AL246" s="764" t="str">
        <f>IF(【多店舗用】記入シート3!BJ246="","",【多店舗用】記入シート3!BJ246)</f>
        <v/>
      </c>
      <c r="AM246" s="768" t="str">
        <f>IF(【多店舗用】記入シート3!BK246="","",【多店舗用】記入シート3!BK246)</f>
        <v/>
      </c>
      <c r="AN246" s="768" t="str">
        <f>IF(【多店舗用】記入シート3!BL246="","",【多店舗用】記入シート3!BL246)</f>
        <v/>
      </c>
      <c r="AO246" s="764" t="str">
        <f>IF(【多店舗用】記入シート3!BM246="","",【多店舗用】記入シート3!BM246)</f>
        <v/>
      </c>
      <c r="AP246" s="768" t="str">
        <f>IF(【多店舗用】記入シート3!BN246="","",【多店舗用】記入シート3!BN246)</f>
        <v/>
      </c>
      <c r="AQ246" s="764" t="str">
        <f>IF(【多店舗用】記入シート3!BO246="","",【多店舗用】記入シート3!BO246)</f>
        <v/>
      </c>
      <c r="AR246" s="764" t="str">
        <f>IF(【多店舗用】記入シート3!BP246="","",【多店舗用】記入シート3!BP246)</f>
        <v/>
      </c>
    </row>
    <row r="247" spans="1:44" ht="15" customHeight="1">
      <c r="A247" s="764">
        <v>239</v>
      </c>
      <c r="B247" s="764" t="str">
        <f>IF(【多店舗用】記入シート3!B247="","",DBCS(【多店舗用】記入シート3!B247))</f>
        <v/>
      </c>
      <c r="C247" s="764" t="str">
        <f>IF(【多店舗用】記入シート3!C247="","",DBCS(【多店舗用】記入シート3!C247))</f>
        <v/>
      </c>
      <c r="D247" s="764" t="str">
        <f>IF(【多店舗用】記入シート3!D247="","",ASC(【多店舗用】記入シート3!D247))</f>
        <v/>
      </c>
      <c r="E247" s="765" t="str">
        <f>IF(【多店舗用】記入シート3!E247="","",【多店舗用】記入シート3!E247)</f>
        <v/>
      </c>
      <c r="F247" s="764" t="str">
        <f>IF(【多店舗用】記入シート3!F247="","",【多店舗用】記入シート3!F247)</f>
        <v/>
      </c>
      <c r="G247" s="765" t="str">
        <f>IF(【多店舗用】記入シート3!G247="","",【多店舗用】記入シート3!G247)</f>
        <v/>
      </c>
      <c r="H247" s="764" t="str">
        <f>IF(【多店舗用】記入シート3!H247="","",SUBSTITUTE(SUBSTITUTE(SUBSTITUTE(SUBSTITUTE(SUBSTITUTE(ASC(【多店舗用】記入シート3!H247),"～","-"),"－","-"),"―","-"),"　","")," ",""))</f>
        <v/>
      </c>
      <c r="I247" s="764" t="str">
        <f>IF(B247="","",MID(T(【多店舗用】記入シート3!I247),4,LEN(T(【多店舗用】記入シート3!I247))-3)&amp;"　"&amp;SUBSTITUTE(SUBSTITUTE(SUBSTITUTE(SUBSTITUTE(T(【多店舗用】記入シート3!J247),"　","")," ",""),"―","ー"),"－","‐")&amp;"　"&amp;SUBSTITUTE(SUBSTITUTE(SUBSTITUTE(SUBSTITUTE(T(【多店舗用】記入シート3!K247),"　","")," ",""),"―","ー"),"－","‐")&amp;"　"&amp;SUBSTITUTE(SUBSTITUTE(SUBSTITUTE(SUBSTITUTE(T(【多店舗用】記入シート3!L247),"　","")," ",""),"―","ー"),"－","‐")&amp;IF(【多店舗用】記入シート3!M247="","","　"&amp;SUBSTITUTE(SUBSTITUTE(SUBSTITUTE(SUBSTITUTE(T(【多店舗用】記入シート3!M247),"　","")," ",""),"―","ー"),"－","‐")))</f>
        <v/>
      </c>
      <c r="J247" s="764" t="str">
        <f>IF(B247="","",ASC(【多店舗用】記入シート3!N247)&amp;" "&amp;ASC(SUBSTITUTE(SUBSTITUTE(SUBSTITUTE(SUBSTITUTE(SUBSTITUTE(【多店舗用】記入シート3!O247,"　","")," ",""),"ヴ","ウﾞ"),"・",""),"－","‐"))&amp;" "&amp;ASC(SUBSTITUTE(SUBSTITUTE(SUBSTITUTE(SUBSTITUTE(SUBSTITUTE(【多店舗用】記入シート3!P247,"　","")," ",""),"ヴ","ウﾞ"),"・",""),"－","‐"))&amp;IF(【多店舗用】記入シート3!Q247="",""," "&amp;ASC(SUBSTITUTE(SUBSTITUTE(SUBSTITUTE(SUBSTITUTE(SUBSTITUTE(【多店舗用】記入シート3!Q247,"　","")," ",""),"ヴ","ウﾞ"),"・",""),"－","‐"))))</f>
        <v/>
      </c>
      <c r="K247" s="764" t="str">
        <f>IF(【多店舗用】記入シート3!R247="","",【多店舗用】記入シート3!R247)</f>
        <v/>
      </c>
      <c r="L247" s="764" t="str">
        <f>IF(【多店舗用】記入シート3!S247="","",SUBSTITUTE(SUBSTITUTE(SUBSTITUTE(SUBSTITUTE(SUBSTITUTE(ASC(【多店舗用】記入シート3!S247),"～","-"),"－","-"),"―","-"),"　","")," ",""))</f>
        <v/>
      </c>
      <c r="M247" s="764" t="str">
        <f>IF(【多店舗用】記入シート3!T247="","",ASC(【多店舗用】記入シート3!T247))</f>
        <v/>
      </c>
      <c r="N247" s="764" t="str">
        <f>IF(B247="","",RIGHT("00"&amp;【多店舗用】記入シート3!U247,2)&amp;【多店舗用】記入シート3!V247&amp;RIGHT("00"&amp;【多店舗用】記入シート3!W247,2)&amp;【多店舗用】記入シート3!X247&amp;RIGHT("00"&amp;【多店舗用】記入シート3!Y247,2)&amp;【多店舗用】記入シート3!Z247&amp;RIGHT("00"&amp;【多店舗用】記入シート3!AA247,2))</f>
        <v/>
      </c>
      <c r="O247" s="764" t="str">
        <f>IF(B247="","",IF(【多店舗用】記入シート3!AB247="●",【多店舗用】記入シート3!AB$8,"")&amp;IF(【多店舗用】記入シート3!AC247="●",【多店舗用】記入シート3!AC$8,"")&amp;IF(【多店舗用】記入シート3!AD247="●",【多店舗用】記入シート3!AD$8,"")&amp;IF(【多店舗用】記入シート3!AE247="●",【多店舗用】記入シート3!AE$8,"")&amp;IF(【多店舗用】記入シート3!AF247="●",【多店舗用】記入シート3!AF$8,"")&amp;IF(【多店舗用】記入シート3!AG247="●",【多店舗用】記入シート3!AG$8,"")&amp;IF(【多店舗用】記入シート3!AH247="●",【多店舗用】記入シート3!AH$8,"")&amp;IF(【多店舗用】記入シート3!AI247="●",【多店舗用】記入シート3!AI$8,""))</f>
        <v/>
      </c>
      <c r="P247" s="764" t="str">
        <f>IF(【多店舗用】記入シート3!AJ247="","",【多店舗用】記入シート3!AJ247)</f>
        <v/>
      </c>
      <c r="Q247" s="764" t="str">
        <f>IF(【多店舗用】記入シート3!AK247="","",【多店舗用】記入シート3!AK247)</f>
        <v/>
      </c>
      <c r="R247" s="766" t="str">
        <f>IF(【多店舗用】記入シート3!AL247="","",【多店舗用】記入シート3!AL247)</f>
        <v/>
      </c>
      <c r="S247" s="766" t="str">
        <f>IF(【多店舗用】記入シート3!AM247="","",【多店舗用】記入シート3!AM247)</f>
        <v/>
      </c>
      <c r="T247" s="766" t="str">
        <f>IF(【多店舗用】記入シート3!AN247="","",【多店舗用】記入シート3!AN247)</f>
        <v/>
      </c>
      <c r="U247" s="766" t="str">
        <f>IF(【多店舗用】記入シート3!AO247="","",【多店舗用】記入シート3!AO247)</f>
        <v/>
      </c>
      <c r="V247" s="764" t="str">
        <f>IF(【多店舗用】記入シート3!AP247="","",【多店舗用】記入シート3!AP247)</f>
        <v/>
      </c>
      <c r="W247" s="764" t="str">
        <f>IF(【多店舗用】記入シート3!AQ247="","",【多店舗用】記入シート3!AQ247)</f>
        <v/>
      </c>
      <c r="X247" s="764" t="str">
        <f>IF(【多店舗用】記入シート3!AR247="","",【多店舗用】記入シート3!AR247)</f>
        <v/>
      </c>
      <c r="Y247" s="764" t="str">
        <f>IF(【多店舗用】記入シート3!AS247="","",【多店舗用】記入シート3!AS247)</f>
        <v/>
      </c>
      <c r="Z247" s="767" t="str">
        <f>IF(【多店舗用】記入シート3!AT247="","",【多店舗用】記入シート3!AT247)</f>
        <v/>
      </c>
      <c r="AA247" s="767" t="str">
        <f>IF(【多店舗用】記入シート3!AU247="","",【多店舗用】記入シート3!AU247)</f>
        <v/>
      </c>
      <c r="AB247" s="764" t="str">
        <f>IF(B247="","",T(SUBSTITUTE(SUBSTITUTE(【多店舗用】記入シート3!AV247,"　","")," ",""))&amp;"　"&amp;T(SUBSTITUTE(SUBSTITUTE(【多店舗用】記入シート3!AW247,"　","")," ","")))</f>
        <v/>
      </c>
      <c r="AC247" s="764" t="str">
        <f>IF(B247="","",ASC(SUBSTITUTE(SUBSTITUTE(SUBSTITUTE(SUBSTITUTE(【多店舗用】記入シート3!AX247,"　","")," ",""),"ヴ","ウﾞ"),"・",""))&amp;" "&amp;ASC(SUBSTITUTE(SUBSTITUTE(SUBSTITUTE(SUBSTITUTE(【多店舗用】記入シート3!AY247,"　","")," ",""),"ヴ","ウﾞ"),"・","")))</f>
        <v/>
      </c>
      <c r="AD247" s="764" t="str">
        <f>IF(【多店舗用】記入シート3!AZ247="","",【多店舗用】記入シート3!AZ247)</f>
        <v/>
      </c>
      <c r="AE247" s="764" t="str">
        <f>IF(【多店舗用】記入シート3!BA247="","",【多店舗用】記入シート3!BA247)</f>
        <v/>
      </c>
      <c r="AF247" s="764" t="str">
        <f>IF(B247="","",T(SUBSTITUTE(SUBSTITUTE(【多店舗用】記入シート3!BB247,"　","")," ",""))&amp;"　"&amp;T(SUBSTITUTE(SUBSTITUTE(【多店舗用】記入シート3!BC247,"　","")," ","")))</f>
        <v/>
      </c>
      <c r="AG247" s="764" t="str">
        <f>IF(B247="","",ASC(SUBSTITUTE(SUBSTITUTE(SUBSTITUTE(SUBSTITUTE(【多店舗用】記入シート3!BD247,"　","")," ",""),"ヴ","ウﾞ"),"・",""))&amp;" "&amp;ASC(SUBSTITUTE(SUBSTITUTE(SUBSTITUTE(SUBSTITUTE(【多店舗用】記入シート3!BE247,"　","")," ",""),"ヴ","ウﾞ"),"・","")))</f>
        <v/>
      </c>
      <c r="AH247" s="764" t="str">
        <f>IF(【多店舗用】記入シート3!BF247="","",【多店舗用】記入シート3!BF247)</f>
        <v/>
      </c>
      <c r="AI247" s="764" t="str">
        <f>IF(【多店舗用】記入シート3!BG247="","",【多店舗用】記入シート3!BG247)</f>
        <v/>
      </c>
      <c r="AJ247" s="764" t="str">
        <f>IF(【多店舗用】記入シート3!BH247="","",【多店舗用】記入シート3!BH247)</f>
        <v/>
      </c>
      <c r="AK247" s="764" t="str">
        <f>IF(【多店舗用】記入シート3!BI247="","",【多店舗用】記入シート3!BI247)</f>
        <v/>
      </c>
      <c r="AL247" s="764" t="str">
        <f>IF(【多店舗用】記入シート3!BJ247="","",【多店舗用】記入シート3!BJ247)</f>
        <v/>
      </c>
      <c r="AM247" s="768" t="str">
        <f>IF(【多店舗用】記入シート3!BK247="","",【多店舗用】記入シート3!BK247)</f>
        <v/>
      </c>
      <c r="AN247" s="768" t="str">
        <f>IF(【多店舗用】記入シート3!BL247="","",【多店舗用】記入シート3!BL247)</f>
        <v/>
      </c>
      <c r="AO247" s="764" t="str">
        <f>IF(【多店舗用】記入シート3!BM247="","",【多店舗用】記入シート3!BM247)</f>
        <v/>
      </c>
      <c r="AP247" s="768" t="str">
        <f>IF(【多店舗用】記入シート3!BN247="","",【多店舗用】記入シート3!BN247)</f>
        <v/>
      </c>
      <c r="AQ247" s="764" t="str">
        <f>IF(【多店舗用】記入シート3!BO247="","",【多店舗用】記入シート3!BO247)</f>
        <v/>
      </c>
      <c r="AR247" s="764" t="str">
        <f>IF(【多店舗用】記入シート3!BP247="","",【多店舗用】記入シート3!BP247)</f>
        <v/>
      </c>
    </row>
    <row r="248" spans="1:44" ht="15" customHeight="1">
      <c r="A248" s="764">
        <v>240</v>
      </c>
      <c r="B248" s="764" t="str">
        <f>IF(【多店舗用】記入シート3!B248="","",DBCS(【多店舗用】記入シート3!B248))</f>
        <v/>
      </c>
      <c r="C248" s="764" t="str">
        <f>IF(【多店舗用】記入シート3!C248="","",DBCS(【多店舗用】記入シート3!C248))</f>
        <v/>
      </c>
      <c r="D248" s="764" t="str">
        <f>IF(【多店舗用】記入シート3!D248="","",ASC(【多店舗用】記入シート3!D248))</f>
        <v/>
      </c>
      <c r="E248" s="765" t="str">
        <f>IF(【多店舗用】記入シート3!E248="","",【多店舗用】記入シート3!E248)</f>
        <v/>
      </c>
      <c r="F248" s="764" t="str">
        <f>IF(【多店舗用】記入シート3!F248="","",【多店舗用】記入シート3!F248)</f>
        <v/>
      </c>
      <c r="G248" s="765" t="str">
        <f>IF(【多店舗用】記入シート3!G248="","",【多店舗用】記入シート3!G248)</f>
        <v/>
      </c>
      <c r="H248" s="764" t="str">
        <f>IF(【多店舗用】記入シート3!H248="","",SUBSTITUTE(SUBSTITUTE(SUBSTITUTE(SUBSTITUTE(SUBSTITUTE(ASC(【多店舗用】記入シート3!H248),"～","-"),"－","-"),"―","-"),"　","")," ",""))</f>
        <v/>
      </c>
      <c r="I248" s="764" t="str">
        <f>IF(B248="","",MID(T(【多店舗用】記入シート3!I248),4,LEN(T(【多店舗用】記入シート3!I248))-3)&amp;"　"&amp;SUBSTITUTE(SUBSTITUTE(SUBSTITUTE(SUBSTITUTE(T(【多店舗用】記入シート3!J248),"　","")," ",""),"―","ー"),"－","‐")&amp;"　"&amp;SUBSTITUTE(SUBSTITUTE(SUBSTITUTE(SUBSTITUTE(T(【多店舗用】記入シート3!K248),"　","")," ",""),"―","ー"),"－","‐")&amp;"　"&amp;SUBSTITUTE(SUBSTITUTE(SUBSTITUTE(SUBSTITUTE(T(【多店舗用】記入シート3!L248),"　","")," ",""),"―","ー"),"－","‐")&amp;IF(【多店舗用】記入シート3!M248="","","　"&amp;SUBSTITUTE(SUBSTITUTE(SUBSTITUTE(SUBSTITUTE(T(【多店舗用】記入シート3!M248),"　","")," ",""),"―","ー"),"－","‐")))</f>
        <v/>
      </c>
      <c r="J248" s="764" t="str">
        <f>IF(B248="","",ASC(【多店舗用】記入シート3!N248)&amp;" "&amp;ASC(SUBSTITUTE(SUBSTITUTE(SUBSTITUTE(SUBSTITUTE(SUBSTITUTE(【多店舗用】記入シート3!O248,"　","")," ",""),"ヴ","ウﾞ"),"・",""),"－","‐"))&amp;" "&amp;ASC(SUBSTITUTE(SUBSTITUTE(SUBSTITUTE(SUBSTITUTE(SUBSTITUTE(【多店舗用】記入シート3!P248,"　","")," ",""),"ヴ","ウﾞ"),"・",""),"－","‐"))&amp;IF(【多店舗用】記入シート3!Q248="",""," "&amp;ASC(SUBSTITUTE(SUBSTITUTE(SUBSTITUTE(SUBSTITUTE(SUBSTITUTE(【多店舗用】記入シート3!Q248,"　","")," ",""),"ヴ","ウﾞ"),"・",""),"－","‐"))))</f>
        <v/>
      </c>
      <c r="K248" s="764" t="str">
        <f>IF(【多店舗用】記入シート3!R248="","",【多店舗用】記入シート3!R248)</f>
        <v/>
      </c>
      <c r="L248" s="764" t="str">
        <f>IF(【多店舗用】記入シート3!S248="","",SUBSTITUTE(SUBSTITUTE(SUBSTITUTE(SUBSTITUTE(SUBSTITUTE(ASC(【多店舗用】記入シート3!S248),"～","-"),"－","-"),"―","-"),"　","")," ",""))</f>
        <v/>
      </c>
      <c r="M248" s="764" t="str">
        <f>IF(【多店舗用】記入シート3!T248="","",ASC(【多店舗用】記入シート3!T248))</f>
        <v/>
      </c>
      <c r="N248" s="764" t="str">
        <f>IF(B248="","",RIGHT("00"&amp;【多店舗用】記入シート3!U248,2)&amp;【多店舗用】記入シート3!V248&amp;RIGHT("00"&amp;【多店舗用】記入シート3!W248,2)&amp;【多店舗用】記入シート3!X248&amp;RIGHT("00"&amp;【多店舗用】記入シート3!Y248,2)&amp;【多店舗用】記入シート3!Z248&amp;RIGHT("00"&amp;【多店舗用】記入シート3!AA248,2))</f>
        <v/>
      </c>
      <c r="O248" s="764" t="str">
        <f>IF(B248="","",IF(【多店舗用】記入シート3!AB248="●",【多店舗用】記入シート3!AB$8,"")&amp;IF(【多店舗用】記入シート3!AC248="●",【多店舗用】記入シート3!AC$8,"")&amp;IF(【多店舗用】記入シート3!AD248="●",【多店舗用】記入シート3!AD$8,"")&amp;IF(【多店舗用】記入シート3!AE248="●",【多店舗用】記入シート3!AE$8,"")&amp;IF(【多店舗用】記入シート3!AF248="●",【多店舗用】記入シート3!AF$8,"")&amp;IF(【多店舗用】記入シート3!AG248="●",【多店舗用】記入シート3!AG$8,"")&amp;IF(【多店舗用】記入シート3!AH248="●",【多店舗用】記入シート3!AH$8,"")&amp;IF(【多店舗用】記入シート3!AI248="●",【多店舗用】記入シート3!AI$8,""))</f>
        <v/>
      </c>
      <c r="P248" s="764" t="str">
        <f>IF(【多店舗用】記入シート3!AJ248="","",【多店舗用】記入シート3!AJ248)</f>
        <v/>
      </c>
      <c r="Q248" s="764" t="str">
        <f>IF(【多店舗用】記入シート3!AK248="","",【多店舗用】記入シート3!AK248)</f>
        <v/>
      </c>
      <c r="R248" s="766" t="str">
        <f>IF(【多店舗用】記入シート3!AL248="","",【多店舗用】記入シート3!AL248)</f>
        <v/>
      </c>
      <c r="S248" s="766" t="str">
        <f>IF(【多店舗用】記入シート3!AM248="","",【多店舗用】記入シート3!AM248)</f>
        <v/>
      </c>
      <c r="T248" s="766" t="str">
        <f>IF(【多店舗用】記入シート3!AN248="","",【多店舗用】記入シート3!AN248)</f>
        <v/>
      </c>
      <c r="U248" s="766" t="str">
        <f>IF(【多店舗用】記入シート3!AO248="","",【多店舗用】記入シート3!AO248)</f>
        <v/>
      </c>
      <c r="V248" s="764" t="str">
        <f>IF(【多店舗用】記入シート3!AP248="","",【多店舗用】記入シート3!AP248)</f>
        <v/>
      </c>
      <c r="W248" s="764" t="str">
        <f>IF(【多店舗用】記入シート3!AQ248="","",【多店舗用】記入シート3!AQ248)</f>
        <v/>
      </c>
      <c r="X248" s="764" t="str">
        <f>IF(【多店舗用】記入シート3!AR248="","",【多店舗用】記入シート3!AR248)</f>
        <v/>
      </c>
      <c r="Y248" s="764" t="str">
        <f>IF(【多店舗用】記入シート3!AS248="","",【多店舗用】記入シート3!AS248)</f>
        <v/>
      </c>
      <c r="Z248" s="767" t="str">
        <f>IF(【多店舗用】記入シート3!AT248="","",【多店舗用】記入シート3!AT248)</f>
        <v/>
      </c>
      <c r="AA248" s="767" t="str">
        <f>IF(【多店舗用】記入シート3!AU248="","",【多店舗用】記入シート3!AU248)</f>
        <v/>
      </c>
      <c r="AB248" s="764" t="str">
        <f>IF(B248="","",T(SUBSTITUTE(SUBSTITUTE(【多店舗用】記入シート3!AV248,"　","")," ",""))&amp;"　"&amp;T(SUBSTITUTE(SUBSTITUTE(【多店舗用】記入シート3!AW248,"　","")," ","")))</f>
        <v/>
      </c>
      <c r="AC248" s="764" t="str">
        <f>IF(B248="","",ASC(SUBSTITUTE(SUBSTITUTE(SUBSTITUTE(SUBSTITUTE(【多店舗用】記入シート3!AX248,"　","")," ",""),"ヴ","ウﾞ"),"・",""))&amp;" "&amp;ASC(SUBSTITUTE(SUBSTITUTE(SUBSTITUTE(SUBSTITUTE(【多店舗用】記入シート3!AY248,"　","")," ",""),"ヴ","ウﾞ"),"・","")))</f>
        <v/>
      </c>
      <c r="AD248" s="764" t="str">
        <f>IF(【多店舗用】記入シート3!AZ248="","",【多店舗用】記入シート3!AZ248)</f>
        <v/>
      </c>
      <c r="AE248" s="764" t="str">
        <f>IF(【多店舗用】記入シート3!BA248="","",【多店舗用】記入シート3!BA248)</f>
        <v/>
      </c>
      <c r="AF248" s="764" t="str">
        <f>IF(B248="","",T(SUBSTITUTE(SUBSTITUTE(【多店舗用】記入シート3!BB248,"　","")," ",""))&amp;"　"&amp;T(SUBSTITUTE(SUBSTITUTE(【多店舗用】記入シート3!BC248,"　","")," ","")))</f>
        <v/>
      </c>
      <c r="AG248" s="764" t="str">
        <f>IF(B248="","",ASC(SUBSTITUTE(SUBSTITUTE(SUBSTITUTE(SUBSTITUTE(【多店舗用】記入シート3!BD248,"　","")," ",""),"ヴ","ウﾞ"),"・",""))&amp;" "&amp;ASC(SUBSTITUTE(SUBSTITUTE(SUBSTITUTE(SUBSTITUTE(【多店舗用】記入シート3!BE248,"　","")," ",""),"ヴ","ウﾞ"),"・","")))</f>
        <v/>
      </c>
      <c r="AH248" s="764" t="str">
        <f>IF(【多店舗用】記入シート3!BF248="","",【多店舗用】記入シート3!BF248)</f>
        <v/>
      </c>
      <c r="AI248" s="764" t="str">
        <f>IF(【多店舗用】記入シート3!BG248="","",【多店舗用】記入シート3!BG248)</f>
        <v/>
      </c>
      <c r="AJ248" s="764" t="str">
        <f>IF(【多店舗用】記入シート3!BH248="","",【多店舗用】記入シート3!BH248)</f>
        <v/>
      </c>
      <c r="AK248" s="764" t="str">
        <f>IF(【多店舗用】記入シート3!BI248="","",【多店舗用】記入シート3!BI248)</f>
        <v/>
      </c>
      <c r="AL248" s="764" t="str">
        <f>IF(【多店舗用】記入シート3!BJ248="","",【多店舗用】記入シート3!BJ248)</f>
        <v/>
      </c>
      <c r="AM248" s="768" t="str">
        <f>IF(【多店舗用】記入シート3!BK248="","",【多店舗用】記入シート3!BK248)</f>
        <v/>
      </c>
      <c r="AN248" s="768" t="str">
        <f>IF(【多店舗用】記入シート3!BL248="","",【多店舗用】記入シート3!BL248)</f>
        <v/>
      </c>
      <c r="AO248" s="764" t="str">
        <f>IF(【多店舗用】記入シート3!BM248="","",【多店舗用】記入シート3!BM248)</f>
        <v/>
      </c>
      <c r="AP248" s="768" t="str">
        <f>IF(【多店舗用】記入シート3!BN248="","",【多店舗用】記入シート3!BN248)</f>
        <v/>
      </c>
      <c r="AQ248" s="764" t="str">
        <f>IF(【多店舗用】記入シート3!BO248="","",【多店舗用】記入シート3!BO248)</f>
        <v/>
      </c>
      <c r="AR248" s="764" t="str">
        <f>IF(【多店舗用】記入シート3!BP248="","",【多店舗用】記入シート3!BP248)</f>
        <v/>
      </c>
    </row>
    <row r="249" spans="1:44" ht="15" customHeight="1">
      <c r="A249" s="764">
        <v>241</v>
      </c>
      <c r="B249" s="764" t="str">
        <f>IF(【多店舗用】記入シート3!B249="","",DBCS(【多店舗用】記入シート3!B249))</f>
        <v/>
      </c>
      <c r="C249" s="764" t="str">
        <f>IF(【多店舗用】記入シート3!C249="","",DBCS(【多店舗用】記入シート3!C249))</f>
        <v/>
      </c>
      <c r="D249" s="764" t="str">
        <f>IF(【多店舗用】記入シート3!D249="","",ASC(【多店舗用】記入シート3!D249))</f>
        <v/>
      </c>
      <c r="E249" s="765" t="str">
        <f>IF(【多店舗用】記入シート3!E249="","",【多店舗用】記入シート3!E249)</f>
        <v/>
      </c>
      <c r="F249" s="764" t="str">
        <f>IF(【多店舗用】記入シート3!F249="","",【多店舗用】記入シート3!F249)</f>
        <v/>
      </c>
      <c r="G249" s="765" t="str">
        <f>IF(【多店舗用】記入シート3!G249="","",【多店舗用】記入シート3!G249)</f>
        <v/>
      </c>
      <c r="H249" s="764" t="str">
        <f>IF(【多店舗用】記入シート3!H249="","",SUBSTITUTE(SUBSTITUTE(SUBSTITUTE(SUBSTITUTE(SUBSTITUTE(ASC(【多店舗用】記入シート3!H249),"～","-"),"－","-"),"―","-"),"　","")," ",""))</f>
        <v/>
      </c>
      <c r="I249" s="764" t="str">
        <f>IF(B249="","",MID(T(【多店舗用】記入シート3!I249),4,LEN(T(【多店舗用】記入シート3!I249))-3)&amp;"　"&amp;SUBSTITUTE(SUBSTITUTE(SUBSTITUTE(SUBSTITUTE(T(【多店舗用】記入シート3!J249),"　","")," ",""),"―","ー"),"－","‐")&amp;"　"&amp;SUBSTITUTE(SUBSTITUTE(SUBSTITUTE(SUBSTITUTE(T(【多店舗用】記入シート3!K249),"　","")," ",""),"―","ー"),"－","‐")&amp;"　"&amp;SUBSTITUTE(SUBSTITUTE(SUBSTITUTE(SUBSTITUTE(T(【多店舗用】記入シート3!L249),"　","")," ",""),"―","ー"),"－","‐")&amp;IF(【多店舗用】記入シート3!M249="","","　"&amp;SUBSTITUTE(SUBSTITUTE(SUBSTITUTE(SUBSTITUTE(T(【多店舗用】記入シート3!M249),"　","")," ",""),"―","ー"),"－","‐")))</f>
        <v/>
      </c>
      <c r="J249" s="764" t="str">
        <f>IF(B249="","",ASC(【多店舗用】記入シート3!N249)&amp;" "&amp;ASC(SUBSTITUTE(SUBSTITUTE(SUBSTITUTE(SUBSTITUTE(SUBSTITUTE(【多店舗用】記入シート3!O249,"　","")," ",""),"ヴ","ウﾞ"),"・",""),"－","‐"))&amp;" "&amp;ASC(SUBSTITUTE(SUBSTITUTE(SUBSTITUTE(SUBSTITUTE(SUBSTITUTE(【多店舗用】記入シート3!P249,"　","")," ",""),"ヴ","ウﾞ"),"・",""),"－","‐"))&amp;IF(【多店舗用】記入シート3!Q249="",""," "&amp;ASC(SUBSTITUTE(SUBSTITUTE(SUBSTITUTE(SUBSTITUTE(SUBSTITUTE(【多店舗用】記入シート3!Q249,"　","")," ",""),"ヴ","ウﾞ"),"・",""),"－","‐"))))</f>
        <v/>
      </c>
      <c r="K249" s="764" t="str">
        <f>IF(【多店舗用】記入シート3!R249="","",【多店舗用】記入シート3!R249)</f>
        <v/>
      </c>
      <c r="L249" s="764" t="str">
        <f>IF(【多店舗用】記入シート3!S249="","",SUBSTITUTE(SUBSTITUTE(SUBSTITUTE(SUBSTITUTE(SUBSTITUTE(ASC(【多店舗用】記入シート3!S249),"～","-"),"－","-"),"―","-"),"　","")," ",""))</f>
        <v/>
      </c>
      <c r="M249" s="764" t="str">
        <f>IF(【多店舗用】記入シート3!T249="","",ASC(【多店舗用】記入シート3!T249))</f>
        <v/>
      </c>
      <c r="N249" s="764" t="str">
        <f>IF(B249="","",RIGHT("00"&amp;【多店舗用】記入シート3!U249,2)&amp;【多店舗用】記入シート3!V249&amp;RIGHT("00"&amp;【多店舗用】記入シート3!W249,2)&amp;【多店舗用】記入シート3!X249&amp;RIGHT("00"&amp;【多店舗用】記入シート3!Y249,2)&amp;【多店舗用】記入シート3!Z249&amp;RIGHT("00"&amp;【多店舗用】記入シート3!AA249,2))</f>
        <v/>
      </c>
      <c r="O249" s="764" t="str">
        <f>IF(B249="","",IF(【多店舗用】記入シート3!AB249="●",【多店舗用】記入シート3!AB$8,"")&amp;IF(【多店舗用】記入シート3!AC249="●",【多店舗用】記入シート3!AC$8,"")&amp;IF(【多店舗用】記入シート3!AD249="●",【多店舗用】記入シート3!AD$8,"")&amp;IF(【多店舗用】記入シート3!AE249="●",【多店舗用】記入シート3!AE$8,"")&amp;IF(【多店舗用】記入シート3!AF249="●",【多店舗用】記入シート3!AF$8,"")&amp;IF(【多店舗用】記入シート3!AG249="●",【多店舗用】記入シート3!AG$8,"")&amp;IF(【多店舗用】記入シート3!AH249="●",【多店舗用】記入シート3!AH$8,"")&amp;IF(【多店舗用】記入シート3!AI249="●",【多店舗用】記入シート3!AI$8,""))</f>
        <v/>
      </c>
      <c r="P249" s="764" t="str">
        <f>IF(【多店舗用】記入シート3!AJ249="","",【多店舗用】記入シート3!AJ249)</f>
        <v/>
      </c>
      <c r="Q249" s="764" t="str">
        <f>IF(【多店舗用】記入シート3!AK249="","",【多店舗用】記入シート3!AK249)</f>
        <v/>
      </c>
      <c r="R249" s="766" t="str">
        <f>IF(【多店舗用】記入シート3!AL249="","",【多店舗用】記入シート3!AL249)</f>
        <v/>
      </c>
      <c r="S249" s="766" t="str">
        <f>IF(【多店舗用】記入シート3!AM249="","",【多店舗用】記入シート3!AM249)</f>
        <v/>
      </c>
      <c r="T249" s="766" t="str">
        <f>IF(【多店舗用】記入シート3!AN249="","",【多店舗用】記入シート3!AN249)</f>
        <v/>
      </c>
      <c r="U249" s="766" t="str">
        <f>IF(【多店舗用】記入シート3!AO249="","",【多店舗用】記入シート3!AO249)</f>
        <v/>
      </c>
      <c r="V249" s="764" t="str">
        <f>IF(【多店舗用】記入シート3!AP249="","",【多店舗用】記入シート3!AP249)</f>
        <v/>
      </c>
      <c r="W249" s="764" t="str">
        <f>IF(【多店舗用】記入シート3!AQ249="","",【多店舗用】記入シート3!AQ249)</f>
        <v/>
      </c>
      <c r="X249" s="764" t="str">
        <f>IF(【多店舗用】記入シート3!AR249="","",【多店舗用】記入シート3!AR249)</f>
        <v/>
      </c>
      <c r="Y249" s="764" t="str">
        <f>IF(【多店舗用】記入シート3!AS249="","",【多店舗用】記入シート3!AS249)</f>
        <v/>
      </c>
      <c r="Z249" s="767" t="str">
        <f>IF(【多店舗用】記入シート3!AT249="","",【多店舗用】記入シート3!AT249)</f>
        <v/>
      </c>
      <c r="AA249" s="767" t="str">
        <f>IF(【多店舗用】記入シート3!AU249="","",【多店舗用】記入シート3!AU249)</f>
        <v/>
      </c>
      <c r="AB249" s="764" t="str">
        <f>IF(B249="","",T(SUBSTITUTE(SUBSTITUTE(【多店舗用】記入シート3!AV249,"　","")," ",""))&amp;"　"&amp;T(SUBSTITUTE(SUBSTITUTE(【多店舗用】記入シート3!AW249,"　","")," ","")))</f>
        <v/>
      </c>
      <c r="AC249" s="764" t="str">
        <f>IF(B249="","",ASC(SUBSTITUTE(SUBSTITUTE(SUBSTITUTE(SUBSTITUTE(【多店舗用】記入シート3!AX249,"　","")," ",""),"ヴ","ウﾞ"),"・",""))&amp;" "&amp;ASC(SUBSTITUTE(SUBSTITUTE(SUBSTITUTE(SUBSTITUTE(【多店舗用】記入シート3!AY249,"　","")," ",""),"ヴ","ウﾞ"),"・","")))</f>
        <v/>
      </c>
      <c r="AD249" s="764" t="str">
        <f>IF(【多店舗用】記入シート3!AZ249="","",【多店舗用】記入シート3!AZ249)</f>
        <v/>
      </c>
      <c r="AE249" s="764" t="str">
        <f>IF(【多店舗用】記入シート3!BA249="","",【多店舗用】記入シート3!BA249)</f>
        <v/>
      </c>
      <c r="AF249" s="764" t="str">
        <f>IF(B249="","",T(SUBSTITUTE(SUBSTITUTE(【多店舗用】記入シート3!BB249,"　","")," ",""))&amp;"　"&amp;T(SUBSTITUTE(SUBSTITUTE(【多店舗用】記入シート3!BC249,"　","")," ","")))</f>
        <v/>
      </c>
      <c r="AG249" s="764" t="str">
        <f>IF(B249="","",ASC(SUBSTITUTE(SUBSTITUTE(SUBSTITUTE(SUBSTITUTE(【多店舗用】記入シート3!BD249,"　","")," ",""),"ヴ","ウﾞ"),"・",""))&amp;" "&amp;ASC(SUBSTITUTE(SUBSTITUTE(SUBSTITUTE(SUBSTITUTE(【多店舗用】記入シート3!BE249,"　","")," ",""),"ヴ","ウﾞ"),"・","")))</f>
        <v/>
      </c>
      <c r="AH249" s="764" t="str">
        <f>IF(【多店舗用】記入シート3!BF249="","",【多店舗用】記入シート3!BF249)</f>
        <v/>
      </c>
      <c r="AI249" s="764" t="str">
        <f>IF(【多店舗用】記入シート3!BG249="","",【多店舗用】記入シート3!BG249)</f>
        <v/>
      </c>
      <c r="AJ249" s="764" t="str">
        <f>IF(【多店舗用】記入シート3!BH249="","",【多店舗用】記入シート3!BH249)</f>
        <v/>
      </c>
      <c r="AK249" s="764" t="str">
        <f>IF(【多店舗用】記入シート3!BI249="","",【多店舗用】記入シート3!BI249)</f>
        <v/>
      </c>
      <c r="AL249" s="764" t="str">
        <f>IF(【多店舗用】記入シート3!BJ249="","",【多店舗用】記入シート3!BJ249)</f>
        <v/>
      </c>
      <c r="AM249" s="768" t="str">
        <f>IF(【多店舗用】記入シート3!BK249="","",【多店舗用】記入シート3!BK249)</f>
        <v/>
      </c>
      <c r="AN249" s="768" t="str">
        <f>IF(【多店舗用】記入シート3!BL249="","",【多店舗用】記入シート3!BL249)</f>
        <v/>
      </c>
      <c r="AO249" s="764" t="str">
        <f>IF(【多店舗用】記入シート3!BM249="","",【多店舗用】記入シート3!BM249)</f>
        <v/>
      </c>
      <c r="AP249" s="768" t="str">
        <f>IF(【多店舗用】記入シート3!BN249="","",【多店舗用】記入シート3!BN249)</f>
        <v/>
      </c>
      <c r="AQ249" s="764" t="str">
        <f>IF(【多店舗用】記入シート3!BO249="","",【多店舗用】記入シート3!BO249)</f>
        <v/>
      </c>
      <c r="AR249" s="764" t="str">
        <f>IF(【多店舗用】記入シート3!BP249="","",【多店舗用】記入シート3!BP249)</f>
        <v/>
      </c>
    </row>
    <row r="250" spans="1:44" ht="15" customHeight="1">
      <c r="A250" s="764">
        <v>242</v>
      </c>
      <c r="B250" s="764" t="str">
        <f>IF(【多店舗用】記入シート3!B250="","",DBCS(【多店舗用】記入シート3!B250))</f>
        <v/>
      </c>
      <c r="C250" s="764" t="str">
        <f>IF(【多店舗用】記入シート3!C250="","",DBCS(【多店舗用】記入シート3!C250))</f>
        <v/>
      </c>
      <c r="D250" s="764" t="str">
        <f>IF(【多店舗用】記入シート3!D250="","",ASC(【多店舗用】記入シート3!D250))</f>
        <v/>
      </c>
      <c r="E250" s="765" t="str">
        <f>IF(【多店舗用】記入シート3!E250="","",【多店舗用】記入シート3!E250)</f>
        <v/>
      </c>
      <c r="F250" s="764" t="str">
        <f>IF(【多店舗用】記入シート3!F250="","",【多店舗用】記入シート3!F250)</f>
        <v/>
      </c>
      <c r="G250" s="765" t="str">
        <f>IF(【多店舗用】記入シート3!G250="","",【多店舗用】記入シート3!G250)</f>
        <v/>
      </c>
      <c r="H250" s="764" t="str">
        <f>IF(【多店舗用】記入シート3!H250="","",SUBSTITUTE(SUBSTITUTE(SUBSTITUTE(SUBSTITUTE(SUBSTITUTE(ASC(【多店舗用】記入シート3!H250),"～","-"),"－","-"),"―","-"),"　","")," ",""))</f>
        <v/>
      </c>
      <c r="I250" s="764" t="str">
        <f>IF(B250="","",MID(T(【多店舗用】記入シート3!I250),4,LEN(T(【多店舗用】記入シート3!I250))-3)&amp;"　"&amp;SUBSTITUTE(SUBSTITUTE(SUBSTITUTE(SUBSTITUTE(T(【多店舗用】記入シート3!J250),"　","")," ",""),"―","ー"),"－","‐")&amp;"　"&amp;SUBSTITUTE(SUBSTITUTE(SUBSTITUTE(SUBSTITUTE(T(【多店舗用】記入シート3!K250),"　","")," ",""),"―","ー"),"－","‐")&amp;"　"&amp;SUBSTITUTE(SUBSTITUTE(SUBSTITUTE(SUBSTITUTE(T(【多店舗用】記入シート3!L250),"　","")," ",""),"―","ー"),"－","‐")&amp;IF(【多店舗用】記入シート3!M250="","","　"&amp;SUBSTITUTE(SUBSTITUTE(SUBSTITUTE(SUBSTITUTE(T(【多店舗用】記入シート3!M250),"　","")," ",""),"―","ー"),"－","‐")))</f>
        <v/>
      </c>
      <c r="J250" s="764" t="str">
        <f>IF(B250="","",ASC(【多店舗用】記入シート3!N250)&amp;" "&amp;ASC(SUBSTITUTE(SUBSTITUTE(SUBSTITUTE(SUBSTITUTE(SUBSTITUTE(【多店舗用】記入シート3!O250,"　","")," ",""),"ヴ","ウﾞ"),"・",""),"－","‐"))&amp;" "&amp;ASC(SUBSTITUTE(SUBSTITUTE(SUBSTITUTE(SUBSTITUTE(SUBSTITUTE(【多店舗用】記入シート3!P250,"　","")," ",""),"ヴ","ウﾞ"),"・",""),"－","‐"))&amp;IF(【多店舗用】記入シート3!Q250="",""," "&amp;ASC(SUBSTITUTE(SUBSTITUTE(SUBSTITUTE(SUBSTITUTE(SUBSTITUTE(【多店舗用】記入シート3!Q250,"　","")," ",""),"ヴ","ウﾞ"),"・",""),"－","‐"))))</f>
        <v/>
      </c>
      <c r="K250" s="764" t="str">
        <f>IF(【多店舗用】記入シート3!R250="","",【多店舗用】記入シート3!R250)</f>
        <v/>
      </c>
      <c r="L250" s="764" t="str">
        <f>IF(【多店舗用】記入シート3!S250="","",SUBSTITUTE(SUBSTITUTE(SUBSTITUTE(SUBSTITUTE(SUBSTITUTE(ASC(【多店舗用】記入シート3!S250),"～","-"),"－","-"),"―","-"),"　","")," ",""))</f>
        <v/>
      </c>
      <c r="M250" s="764" t="str">
        <f>IF(【多店舗用】記入シート3!T250="","",ASC(【多店舗用】記入シート3!T250))</f>
        <v/>
      </c>
      <c r="N250" s="764" t="str">
        <f>IF(B250="","",RIGHT("00"&amp;【多店舗用】記入シート3!U250,2)&amp;【多店舗用】記入シート3!V250&amp;RIGHT("00"&amp;【多店舗用】記入シート3!W250,2)&amp;【多店舗用】記入シート3!X250&amp;RIGHT("00"&amp;【多店舗用】記入シート3!Y250,2)&amp;【多店舗用】記入シート3!Z250&amp;RIGHT("00"&amp;【多店舗用】記入シート3!AA250,2))</f>
        <v/>
      </c>
      <c r="O250" s="764" t="str">
        <f>IF(B250="","",IF(【多店舗用】記入シート3!AB250="●",【多店舗用】記入シート3!AB$8,"")&amp;IF(【多店舗用】記入シート3!AC250="●",【多店舗用】記入シート3!AC$8,"")&amp;IF(【多店舗用】記入シート3!AD250="●",【多店舗用】記入シート3!AD$8,"")&amp;IF(【多店舗用】記入シート3!AE250="●",【多店舗用】記入シート3!AE$8,"")&amp;IF(【多店舗用】記入シート3!AF250="●",【多店舗用】記入シート3!AF$8,"")&amp;IF(【多店舗用】記入シート3!AG250="●",【多店舗用】記入シート3!AG$8,"")&amp;IF(【多店舗用】記入シート3!AH250="●",【多店舗用】記入シート3!AH$8,"")&amp;IF(【多店舗用】記入シート3!AI250="●",【多店舗用】記入シート3!AI$8,""))</f>
        <v/>
      </c>
      <c r="P250" s="764" t="str">
        <f>IF(【多店舗用】記入シート3!AJ250="","",【多店舗用】記入シート3!AJ250)</f>
        <v/>
      </c>
      <c r="Q250" s="764" t="str">
        <f>IF(【多店舗用】記入シート3!AK250="","",【多店舗用】記入シート3!AK250)</f>
        <v/>
      </c>
      <c r="R250" s="766" t="str">
        <f>IF(【多店舗用】記入シート3!AL250="","",【多店舗用】記入シート3!AL250)</f>
        <v/>
      </c>
      <c r="S250" s="766" t="str">
        <f>IF(【多店舗用】記入シート3!AM250="","",【多店舗用】記入シート3!AM250)</f>
        <v/>
      </c>
      <c r="T250" s="766" t="str">
        <f>IF(【多店舗用】記入シート3!AN250="","",【多店舗用】記入シート3!AN250)</f>
        <v/>
      </c>
      <c r="U250" s="766" t="str">
        <f>IF(【多店舗用】記入シート3!AO250="","",【多店舗用】記入シート3!AO250)</f>
        <v/>
      </c>
      <c r="V250" s="764" t="str">
        <f>IF(【多店舗用】記入シート3!AP250="","",【多店舗用】記入シート3!AP250)</f>
        <v/>
      </c>
      <c r="W250" s="764" t="str">
        <f>IF(【多店舗用】記入シート3!AQ250="","",【多店舗用】記入シート3!AQ250)</f>
        <v/>
      </c>
      <c r="X250" s="764" t="str">
        <f>IF(【多店舗用】記入シート3!AR250="","",【多店舗用】記入シート3!AR250)</f>
        <v/>
      </c>
      <c r="Y250" s="764" t="str">
        <f>IF(【多店舗用】記入シート3!AS250="","",【多店舗用】記入シート3!AS250)</f>
        <v/>
      </c>
      <c r="Z250" s="767" t="str">
        <f>IF(【多店舗用】記入シート3!AT250="","",【多店舗用】記入シート3!AT250)</f>
        <v/>
      </c>
      <c r="AA250" s="767" t="str">
        <f>IF(【多店舗用】記入シート3!AU250="","",【多店舗用】記入シート3!AU250)</f>
        <v/>
      </c>
      <c r="AB250" s="764" t="str">
        <f>IF(B250="","",T(SUBSTITUTE(SUBSTITUTE(【多店舗用】記入シート3!AV250,"　","")," ",""))&amp;"　"&amp;T(SUBSTITUTE(SUBSTITUTE(【多店舗用】記入シート3!AW250,"　","")," ","")))</f>
        <v/>
      </c>
      <c r="AC250" s="764" t="str">
        <f>IF(B250="","",ASC(SUBSTITUTE(SUBSTITUTE(SUBSTITUTE(SUBSTITUTE(【多店舗用】記入シート3!AX250,"　","")," ",""),"ヴ","ウﾞ"),"・",""))&amp;" "&amp;ASC(SUBSTITUTE(SUBSTITUTE(SUBSTITUTE(SUBSTITUTE(【多店舗用】記入シート3!AY250,"　","")," ",""),"ヴ","ウﾞ"),"・","")))</f>
        <v/>
      </c>
      <c r="AD250" s="764" t="str">
        <f>IF(【多店舗用】記入シート3!AZ250="","",【多店舗用】記入シート3!AZ250)</f>
        <v/>
      </c>
      <c r="AE250" s="764" t="str">
        <f>IF(【多店舗用】記入シート3!BA250="","",【多店舗用】記入シート3!BA250)</f>
        <v/>
      </c>
      <c r="AF250" s="764" t="str">
        <f>IF(B250="","",T(SUBSTITUTE(SUBSTITUTE(【多店舗用】記入シート3!BB250,"　","")," ",""))&amp;"　"&amp;T(SUBSTITUTE(SUBSTITUTE(【多店舗用】記入シート3!BC250,"　","")," ","")))</f>
        <v/>
      </c>
      <c r="AG250" s="764" t="str">
        <f>IF(B250="","",ASC(SUBSTITUTE(SUBSTITUTE(SUBSTITUTE(SUBSTITUTE(【多店舗用】記入シート3!BD250,"　","")," ",""),"ヴ","ウﾞ"),"・",""))&amp;" "&amp;ASC(SUBSTITUTE(SUBSTITUTE(SUBSTITUTE(SUBSTITUTE(【多店舗用】記入シート3!BE250,"　","")," ",""),"ヴ","ウﾞ"),"・","")))</f>
        <v/>
      </c>
      <c r="AH250" s="764" t="str">
        <f>IF(【多店舗用】記入シート3!BF250="","",【多店舗用】記入シート3!BF250)</f>
        <v/>
      </c>
      <c r="AI250" s="764" t="str">
        <f>IF(【多店舗用】記入シート3!BG250="","",【多店舗用】記入シート3!BG250)</f>
        <v/>
      </c>
      <c r="AJ250" s="764" t="str">
        <f>IF(【多店舗用】記入シート3!BH250="","",【多店舗用】記入シート3!BH250)</f>
        <v/>
      </c>
      <c r="AK250" s="764" t="str">
        <f>IF(【多店舗用】記入シート3!BI250="","",【多店舗用】記入シート3!BI250)</f>
        <v/>
      </c>
      <c r="AL250" s="764" t="str">
        <f>IF(【多店舗用】記入シート3!BJ250="","",【多店舗用】記入シート3!BJ250)</f>
        <v/>
      </c>
      <c r="AM250" s="768" t="str">
        <f>IF(【多店舗用】記入シート3!BK250="","",【多店舗用】記入シート3!BK250)</f>
        <v/>
      </c>
      <c r="AN250" s="768" t="str">
        <f>IF(【多店舗用】記入シート3!BL250="","",【多店舗用】記入シート3!BL250)</f>
        <v/>
      </c>
      <c r="AO250" s="764" t="str">
        <f>IF(【多店舗用】記入シート3!BM250="","",【多店舗用】記入シート3!BM250)</f>
        <v/>
      </c>
      <c r="AP250" s="768" t="str">
        <f>IF(【多店舗用】記入シート3!BN250="","",【多店舗用】記入シート3!BN250)</f>
        <v/>
      </c>
      <c r="AQ250" s="764" t="str">
        <f>IF(【多店舗用】記入シート3!BO250="","",【多店舗用】記入シート3!BO250)</f>
        <v/>
      </c>
      <c r="AR250" s="764" t="str">
        <f>IF(【多店舗用】記入シート3!BP250="","",【多店舗用】記入シート3!BP250)</f>
        <v/>
      </c>
    </row>
    <row r="251" spans="1:44" ht="15" customHeight="1">
      <c r="A251" s="764">
        <v>243</v>
      </c>
      <c r="B251" s="764" t="str">
        <f>IF(【多店舗用】記入シート3!B251="","",DBCS(【多店舗用】記入シート3!B251))</f>
        <v/>
      </c>
      <c r="C251" s="764" t="str">
        <f>IF(【多店舗用】記入シート3!C251="","",DBCS(【多店舗用】記入シート3!C251))</f>
        <v/>
      </c>
      <c r="D251" s="764" t="str">
        <f>IF(【多店舗用】記入シート3!D251="","",ASC(【多店舗用】記入シート3!D251))</f>
        <v/>
      </c>
      <c r="E251" s="765" t="str">
        <f>IF(【多店舗用】記入シート3!E251="","",【多店舗用】記入シート3!E251)</f>
        <v/>
      </c>
      <c r="F251" s="764" t="str">
        <f>IF(【多店舗用】記入シート3!F251="","",【多店舗用】記入シート3!F251)</f>
        <v/>
      </c>
      <c r="G251" s="765" t="str">
        <f>IF(【多店舗用】記入シート3!G251="","",【多店舗用】記入シート3!G251)</f>
        <v/>
      </c>
      <c r="H251" s="764" t="str">
        <f>IF(【多店舗用】記入シート3!H251="","",SUBSTITUTE(SUBSTITUTE(SUBSTITUTE(SUBSTITUTE(SUBSTITUTE(ASC(【多店舗用】記入シート3!H251),"～","-"),"－","-"),"―","-"),"　","")," ",""))</f>
        <v/>
      </c>
      <c r="I251" s="764" t="str">
        <f>IF(B251="","",MID(T(【多店舗用】記入シート3!I251),4,LEN(T(【多店舗用】記入シート3!I251))-3)&amp;"　"&amp;SUBSTITUTE(SUBSTITUTE(SUBSTITUTE(SUBSTITUTE(T(【多店舗用】記入シート3!J251),"　","")," ",""),"―","ー"),"－","‐")&amp;"　"&amp;SUBSTITUTE(SUBSTITUTE(SUBSTITUTE(SUBSTITUTE(T(【多店舗用】記入シート3!K251),"　","")," ",""),"―","ー"),"－","‐")&amp;"　"&amp;SUBSTITUTE(SUBSTITUTE(SUBSTITUTE(SUBSTITUTE(T(【多店舗用】記入シート3!L251),"　","")," ",""),"―","ー"),"－","‐")&amp;IF(【多店舗用】記入シート3!M251="","","　"&amp;SUBSTITUTE(SUBSTITUTE(SUBSTITUTE(SUBSTITUTE(T(【多店舗用】記入シート3!M251),"　","")," ",""),"―","ー"),"－","‐")))</f>
        <v/>
      </c>
      <c r="J251" s="764" t="str">
        <f>IF(B251="","",ASC(【多店舗用】記入シート3!N251)&amp;" "&amp;ASC(SUBSTITUTE(SUBSTITUTE(SUBSTITUTE(SUBSTITUTE(SUBSTITUTE(【多店舗用】記入シート3!O251,"　","")," ",""),"ヴ","ウﾞ"),"・",""),"－","‐"))&amp;" "&amp;ASC(SUBSTITUTE(SUBSTITUTE(SUBSTITUTE(SUBSTITUTE(SUBSTITUTE(【多店舗用】記入シート3!P251,"　","")," ",""),"ヴ","ウﾞ"),"・",""),"－","‐"))&amp;IF(【多店舗用】記入シート3!Q251="",""," "&amp;ASC(SUBSTITUTE(SUBSTITUTE(SUBSTITUTE(SUBSTITUTE(SUBSTITUTE(【多店舗用】記入シート3!Q251,"　","")," ",""),"ヴ","ウﾞ"),"・",""),"－","‐"))))</f>
        <v/>
      </c>
      <c r="K251" s="764" t="str">
        <f>IF(【多店舗用】記入シート3!R251="","",【多店舗用】記入シート3!R251)</f>
        <v/>
      </c>
      <c r="L251" s="764" t="str">
        <f>IF(【多店舗用】記入シート3!S251="","",SUBSTITUTE(SUBSTITUTE(SUBSTITUTE(SUBSTITUTE(SUBSTITUTE(ASC(【多店舗用】記入シート3!S251),"～","-"),"－","-"),"―","-"),"　","")," ",""))</f>
        <v/>
      </c>
      <c r="M251" s="764" t="str">
        <f>IF(【多店舗用】記入シート3!T251="","",ASC(【多店舗用】記入シート3!T251))</f>
        <v/>
      </c>
      <c r="N251" s="764" t="str">
        <f>IF(B251="","",RIGHT("00"&amp;【多店舗用】記入シート3!U251,2)&amp;【多店舗用】記入シート3!V251&amp;RIGHT("00"&amp;【多店舗用】記入シート3!W251,2)&amp;【多店舗用】記入シート3!X251&amp;RIGHT("00"&amp;【多店舗用】記入シート3!Y251,2)&amp;【多店舗用】記入シート3!Z251&amp;RIGHT("00"&amp;【多店舗用】記入シート3!AA251,2))</f>
        <v/>
      </c>
      <c r="O251" s="764" t="str">
        <f>IF(B251="","",IF(【多店舗用】記入シート3!AB251="●",【多店舗用】記入シート3!AB$8,"")&amp;IF(【多店舗用】記入シート3!AC251="●",【多店舗用】記入シート3!AC$8,"")&amp;IF(【多店舗用】記入シート3!AD251="●",【多店舗用】記入シート3!AD$8,"")&amp;IF(【多店舗用】記入シート3!AE251="●",【多店舗用】記入シート3!AE$8,"")&amp;IF(【多店舗用】記入シート3!AF251="●",【多店舗用】記入シート3!AF$8,"")&amp;IF(【多店舗用】記入シート3!AG251="●",【多店舗用】記入シート3!AG$8,"")&amp;IF(【多店舗用】記入シート3!AH251="●",【多店舗用】記入シート3!AH$8,"")&amp;IF(【多店舗用】記入シート3!AI251="●",【多店舗用】記入シート3!AI$8,""))</f>
        <v/>
      </c>
      <c r="P251" s="764" t="str">
        <f>IF(【多店舗用】記入シート3!AJ251="","",【多店舗用】記入シート3!AJ251)</f>
        <v/>
      </c>
      <c r="Q251" s="764" t="str">
        <f>IF(【多店舗用】記入シート3!AK251="","",【多店舗用】記入シート3!AK251)</f>
        <v/>
      </c>
      <c r="R251" s="766" t="str">
        <f>IF(【多店舗用】記入シート3!AL251="","",【多店舗用】記入シート3!AL251)</f>
        <v/>
      </c>
      <c r="S251" s="766" t="str">
        <f>IF(【多店舗用】記入シート3!AM251="","",【多店舗用】記入シート3!AM251)</f>
        <v/>
      </c>
      <c r="T251" s="766" t="str">
        <f>IF(【多店舗用】記入シート3!AN251="","",【多店舗用】記入シート3!AN251)</f>
        <v/>
      </c>
      <c r="U251" s="766" t="str">
        <f>IF(【多店舗用】記入シート3!AO251="","",【多店舗用】記入シート3!AO251)</f>
        <v/>
      </c>
      <c r="V251" s="764" t="str">
        <f>IF(【多店舗用】記入シート3!AP251="","",【多店舗用】記入シート3!AP251)</f>
        <v/>
      </c>
      <c r="W251" s="764" t="str">
        <f>IF(【多店舗用】記入シート3!AQ251="","",【多店舗用】記入シート3!AQ251)</f>
        <v/>
      </c>
      <c r="X251" s="764" t="str">
        <f>IF(【多店舗用】記入シート3!AR251="","",【多店舗用】記入シート3!AR251)</f>
        <v/>
      </c>
      <c r="Y251" s="764" t="str">
        <f>IF(【多店舗用】記入シート3!AS251="","",【多店舗用】記入シート3!AS251)</f>
        <v/>
      </c>
      <c r="Z251" s="767" t="str">
        <f>IF(【多店舗用】記入シート3!AT251="","",【多店舗用】記入シート3!AT251)</f>
        <v/>
      </c>
      <c r="AA251" s="767" t="str">
        <f>IF(【多店舗用】記入シート3!AU251="","",【多店舗用】記入シート3!AU251)</f>
        <v/>
      </c>
      <c r="AB251" s="764" t="str">
        <f>IF(B251="","",T(SUBSTITUTE(SUBSTITUTE(【多店舗用】記入シート3!AV251,"　","")," ",""))&amp;"　"&amp;T(SUBSTITUTE(SUBSTITUTE(【多店舗用】記入シート3!AW251,"　","")," ","")))</f>
        <v/>
      </c>
      <c r="AC251" s="764" t="str">
        <f>IF(B251="","",ASC(SUBSTITUTE(SUBSTITUTE(SUBSTITUTE(SUBSTITUTE(【多店舗用】記入シート3!AX251,"　","")," ",""),"ヴ","ウﾞ"),"・",""))&amp;" "&amp;ASC(SUBSTITUTE(SUBSTITUTE(SUBSTITUTE(SUBSTITUTE(【多店舗用】記入シート3!AY251,"　","")," ",""),"ヴ","ウﾞ"),"・","")))</f>
        <v/>
      </c>
      <c r="AD251" s="764" t="str">
        <f>IF(【多店舗用】記入シート3!AZ251="","",【多店舗用】記入シート3!AZ251)</f>
        <v/>
      </c>
      <c r="AE251" s="764" t="str">
        <f>IF(【多店舗用】記入シート3!BA251="","",【多店舗用】記入シート3!BA251)</f>
        <v/>
      </c>
      <c r="AF251" s="764" t="str">
        <f>IF(B251="","",T(SUBSTITUTE(SUBSTITUTE(【多店舗用】記入シート3!BB251,"　","")," ",""))&amp;"　"&amp;T(SUBSTITUTE(SUBSTITUTE(【多店舗用】記入シート3!BC251,"　","")," ","")))</f>
        <v/>
      </c>
      <c r="AG251" s="764" t="str">
        <f>IF(B251="","",ASC(SUBSTITUTE(SUBSTITUTE(SUBSTITUTE(SUBSTITUTE(【多店舗用】記入シート3!BD251,"　","")," ",""),"ヴ","ウﾞ"),"・",""))&amp;" "&amp;ASC(SUBSTITUTE(SUBSTITUTE(SUBSTITUTE(SUBSTITUTE(【多店舗用】記入シート3!BE251,"　","")," ",""),"ヴ","ウﾞ"),"・","")))</f>
        <v/>
      </c>
      <c r="AH251" s="764" t="str">
        <f>IF(【多店舗用】記入シート3!BF251="","",【多店舗用】記入シート3!BF251)</f>
        <v/>
      </c>
      <c r="AI251" s="764" t="str">
        <f>IF(【多店舗用】記入シート3!BG251="","",【多店舗用】記入シート3!BG251)</f>
        <v/>
      </c>
      <c r="AJ251" s="764" t="str">
        <f>IF(【多店舗用】記入シート3!BH251="","",【多店舗用】記入シート3!BH251)</f>
        <v/>
      </c>
      <c r="AK251" s="764" t="str">
        <f>IF(【多店舗用】記入シート3!BI251="","",【多店舗用】記入シート3!BI251)</f>
        <v/>
      </c>
      <c r="AL251" s="764" t="str">
        <f>IF(【多店舗用】記入シート3!BJ251="","",【多店舗用】記入シート3!BJ251)</f>
        <v/>
      </c>
      <c r="AM251" s="768" t="str">
        <f>IF(【多店舗用】記入シート3!BK251="","",【多店舗用】記入シート3!BK251)</f>
        <v/>
      </c>
      <c r="AN251" s="768" t="str">
        <f>IF(【多店舗用】記入シート3!BL251="","",【多店舗用】記入シート3!BL251)</f>
        <v/>
      </c>
      <c r="AO251" s="764" t="str">
        <f>IF(【多店舗用】記入シート3!BM251="","",【多店舗用】記入シート3!BM251)</f>
        <v/>
      </c>
      <c r="AP251" s="768" t="str">
        <f>IF(【多店舗用】記入シート3!BN251="","",【多店舗用】記入シート3!BN251)</f>
        <v/>
      </c>
      <c r="AQ251" s="764" t="str">
        <f>IF(【多店舗用】記入シート3!BO251="","",【多店舗用】記入シート3!BO251)</f>
        <v/>
      </c>
      <c r="AR251" s="764" t="str">
        <f>IF(【多店舗用】記入シート3!BP251="","",【多店舗用】記入シート3!BP251)</f>
        <v/>
      </c>
    </row>
    <row r="252" spans="1:44" ht="15" customHeight="1">
      <c r="A252" s="764">
        <v>244</v>
      </c>
      <c r="B252" s="764" t="str">
        <f>IF(【多店舗用】記入シート3!B252="","",DBCS(【多店舗用】記入シート3!B252))</f>
        <v/>
      </c>
      <c r="C252" s="764" t="str">
        <f>IF(【多店舗用】記入シート3!C252="","",DBCS(【多店舗用】記入シート3!C252))</f>
        <v/>
      </c>
      <c r="D252" s="764" t="str">
        <f>IF(【多店舗用】記入シート3!D252="","",ASC(【多店舗用】記入シート3!D252))</f>
        <v/>
      </c>
      <c r="E252" s="765" t="str">
        <f>IF(【多店舗用】記入シート3!E252="","",【多店舗用】記入シート3!E252)</f>
        <v/>
      </c>
      <c r="F252" s="764" t="str">
        <f>IF(【多店舗用】記入シート3!F252="","",【多店舗用】記入シート3!F252)</f>
        <v/>
      </c>
      <c r="G252" s="765" t="str">
        <f>IF(【多店舗用】記入シート3!G252="","",【多店舗用】記入シート3!G252)</f>
        <v/>
      </c>
      <c r="H252" s="764" t="str">
        <f>IF(【多店舗用】記入シート3!H252="","",SUBSTITUTE(SUBSTITUTE(SUBSTITUTE(SUBSTITUTE(SUBSTITUTE(ASC(【多店舗用】記入シート3!H252),"～","-"),"－","-"),"―","-"),"　","")," ",""))</f>
        <v/>
      </c>
      <c r="I252" s="764" t="str">
        <f>IF(B252="","",MID(T(【多店舗用】記入シート3!I252),4,LEN(T(【多店舗用】記入シート3!I252))-3)&amp;"　"&amp;SUBSTITUTE(SUBSTITUTE(SUBSTITUTE(SUBSTITUTE(T(【多店舗用】記入シート3!J252),"　","")," ",""),"―","ー"),"－","‐")&amp;"　"&amp;SUBSTITUTE(SUBSTITUTE(SUBSTITUTE(SUBSTITUTE(T(【多店舗用】記入シート3!K252),"　","")," ",""),"―","ー"),"－","‐")&amp;"　"&amp;SUBSTITUTE(SUBSTITUTE(SUBSTITUTE(SUBSTITUTE(T(【多店舗用】記入シート3!L252),"　","")," ",""),"―","ー"),"－","‐")&amp;IF(【多店舗用】記入シート3!M252="","","　"&amp;SUBSTITUTE(SUBSTITUTE(SUBSTITUTE(SUBSTITUTE(T(【多店舗用】記入シート3!M252),"　","")," ",""),"―","ー"),"－","‐")))</f>
        <v/>
      </c>
      <c r="J252" s="764" t="str">
        <f>IF(B252="","",ASC(【多店舗用】記入シート3!N252)&amp;" "&amp;ASC(SUBSTITUTE(SUBSTITUTE(SUBSTITUTE(SUBSTITUTE(SUBSTITUTE(【多店舗用】記入シート3!O252,"　","")," ",""),"ヴ","ウﾞ"),"・",""),"－","‐"))&amp;" "&amp;ASC(SUBSTITUTE(SUBSTITUTE(SUBSTITUTE(SUBSTITUTE(SUBSTITUTE(【多店舗用】記入シート3!P252,"　","")," ",""),"ヴ","ウﾞ"),"・",""),"－","‐"))&amp;IF(【多店舗用】記入シート3!Q252="",""," "&amp;ASC(SUBSTITUTE(SUBSTITUTE(SUBSTITUTE(SUBSTITUTE(SUBSTITUTE(【多店舗用】記入シート3!Q252,"　","")," ",""),"ヴ","ウﾞ"),"・",""),"－","‐"))))</f>
        <v/>
      </c>
      <c r="K252" s="764" t="str">
        <f>IF(【多店舗用】記入シート3!R252="","",【多店舗用】記入シート3!R252)</f>
        <v/>
      </c>
      <c r="L252" s="764" t="str">
        <f>IF(【多店舗用】記入シート3!S252="","",SUBSTITUTE(SUBSTITUTE(SUBSTITUTE(SUBSTITUTE(SUBSTITUTE(ASC(【多店舗用】記入シート3!S252),"～","-"),"－","-"),"―","-"),"　","")," ",""))</f>
        <v/>
      </c>
      <c r="M252" s="764" t="str">
        <f>IF(【多店舗用】記入シート3!T252="","",ASC(【多店舗用】記入シート3!T252))</f>
        <v/>
      </c>
      <c r="N252" s="764" t="str">
        <f>IF(B252="","",RIGHT("00"&amp;【多店舗用】記入シート3!U252,2)&amp;【多店舗用】記入シート3!V252&amp;RIGHT("00"&amp;【多店舗用】記入シート3!W252,2)&amp;【多店舗用】記入シート3!X252&amp;RIGHT("00"&amp;【多店舗用】記入シート3!Y252,2)&amp;【多店舗用】記入シート3!Z252&amp;RIGHT("00"&amp;【多店舗用】記入シート3!AA252,2))</f>
        <v/>
      </c>
      <c r="O252" s="764" t="str">
        <f>IF(B252="","",IF(【多店舗用】記入シート3!AB252="●",【多店舗用】記入シート3!AB$8,"")&amp;IF(【多店舗用】記入シート3!AC252="●",【多店舗用】記入シート3!AC$8,"")&amp;IF(【多店舗用】記入シート3!AD252="●",【多店舗用】記入シート3!AD$8,"")&amp;IF(【多店舗用】記入シート3!AE252="●",【多店舗用】記入シート3!AE$8,"")&amp;IF(【多店舗用】記入シート3!AF252="●",【多店舗用】記入シート3!AF$8,"")&amp;IF(【多店舗用】記入シート3!AG252="●",【多店舗用】記入シート3!AG$8,"")&amp;IF(【多店舗用】記入シート3!AH252="●",【多店舗用】記入シート3!AH$8,"")&amp;IF(【多店舗用】記入シート3!AI252="●",【多店舗用】記入シート3!AI$8,""))</f>
        <v/>
      </c>
      <c r="P252" s="764" t="str">
        <f>IF(【多店舗用】記入シート3!AJ252="","",【多店舗用】記入シート3!AJ252)</f>
        <v/>
      </c>
      <c r="Q252" s="764" t="str">
        <f>IF(【多店舗用】記入シート3!AK252="","",【多店舗用】記入シート3!AK252)</f>
        <v/>
      </c>
      <c r="R252" s="766" t="str">
        <f>IF(【多店舗用】記入シート3!AL252="","",【多店舗用】記入シート3!AL252)</f>
        <v/>
      </c>
      <c r="S252" s="766" t="str">
        <f>IF(【多店舗用】記入シート3!AM252="","",【多店舗用】記入シート3!AM252)</f>
        <v/>
      </c>
      <c r="T252" s="766" t="str">
        <f>IF(【多店舗用】記入シート3!AN252="","",【多店舗用】記入シート3!AN252)</f>
        <v/>
      </c>
      <c r="U252" s="766" t="str">
        <f>IF(【多店舗用】記入シート3!AO252="","",【多店舗用】記入シート3!AO252)</f>
        <v/>
      </c>
      <c r="V252" s="764" t="str">
        <f>IF(【多店舗用】記入シート3!AP252="","",【多店舗用】記入シート3!AP252)</f>
        <v/>
      </c>
      <c r="W252" s="764" t="str">
        <f>IF(【多店舗用】記入シート3!AQ252="","",【多店舗用】記入シート3!AQ252)</f>
        <v/>
      </c>
      <c r="X252" s="764" t="str">
        <f>IF(【多店舗用】記入シート3!AR252="","",【多店舗用】記入シート3!AR252)</f>
        <v/>
      </c>
      <c r="Y252" s="764" t="str">
        <f>IF(【多店舗用】記入シート3!AS252="","",【多店舗用】記入シート3!AS252)</f>
        <v/>
      </c>
      <c r="Z252" s="767" t="str">
        <f>IF(【多店舗用】記入シート3!AT252="","",【多店舗用】記入シート3!AT252)</f>
        <v/>
      </c>
      <c r="AA252" s="767" t="str">
        <f>IF(【多店舗用】記入シート3!AU252="","",【多店舗用】記入シート3!AU252)</f>
        <v/>
      </c>
      <c r="AB252" s="764" t="str">
        <f>IF(B252="","",T(SUBSTITUTE(SUBSTITUTE(【多店舗用】記入シート3!AV252,"　","")," ",""))&amp;"　"&amp;T(SUBSTITUTE(SUBSTITUTE(【多店舗用】記入シート3!AW252,"　","")," ","")))</f>
        <v/>
      </c>
      <c r="AC252" s="764" t="str">
        <f>IF(B252="","",ASC(SUBSTITUTE(SUBSTITUTE(SUBSTITUTE(SUBSTITUTE(【多店舗用】記入シート3!AX252,"　","")," ",""),"ヴ","ウﾞ"),"・",""))&amp;" "&amp;ASC(SUBSTITUTE(SUBSTITUTE(SUBSTITUTE(SUBSTITUTE(【多店舗用】記入シート3!AY252,"　","")," ",""),"ヴ","ウﾞ"),"・","")))</f>
        <v/>
      </c>
      <c r="AD252" s="764" t="str">
        <f>IF(【多店舗用】記入シート3!AZ252="","",【多店舗用】記入シート3!AZ252)</f>
        <v/>
      </c>
      <c r="AE252" s="764" t="str">
        <f>IF(【多店舗用】記入シート3!BA252="","",【多店舗用】記入シート3!BA252)</f>
        <v/>
      </c>
      <c r="AF252" s="764" t="str">
        <f>IF(B252="","",T(SUBSTITUTE(SUBSTITUTE(【多店舗用】記入シート3!BB252,"　","")," ",""))&amp;"　"&amp;T(SUBSTITUTE(SUBSTITUTE(【多店舗用】記入シート3!BC252,"　","")," ","")))</f>
        <v/>
      </c>
      <c r="AG252" s="764" t="str">
        <f>IF(B252="","",ASC(SUBSTITUTE(SUBSTITUTE(SUBSTITUTE(SUBSTITUTE(【多店舗用】記入シート3!BD252,"　","")," ",""),"ヴ","ウﾞ"),"・",""))&amp;" "&amp;ASC(SUBSTITUTE(SUBSTITUTE(SUBSTITUTE(SUBSTITUTE(【多店舗用】記入シート3!BE252,"　","")," ",""),"ヴ","ウﾞ"),"・","")))</f>
        <v/>
      </c>
      <c r="AH252" s="764" t="str">
        <f>IF(【多店舗用】記入シート3!BF252="","",【多店舗用】記入シート3!BF252)</f>
        <v/>
      </c>
      <c r="AI252" s="764" t="str">
        <f>IF(【多店舗用】記入シート3!BG252="","",【多店舗用】記入シート3!BG252)</f>
        <v/>
      </c>
      <c r="AJ252" s="764" t="str">
        <f>IF(【多店舗用】記入シート3!BH252="","",【多店舗用】記入シート3!BH252)</f>
        <v/>
      </c>
      <c r="AK252" s="764" t="str">
        <f>IF(【多店舗用】記入シート3!BI252="","",【多店舗用】記入シート3!BI252)</f>
        <v/>
      </c>
      <c r="AL252" s="764" t="str">
        <f>IF(【多店舗用】記入シート3!BJ252="","",【多店舗用】記入シート3!BJ252)</f>
        <v/>
      </c>
      <c r="AM252" s="768" t="str">
        <f>IF(【多店舗用】記入シート3!BK252="","",【多店舗用】記入シート3!BK252)</f>
        <v/>
      </c>
      <c r="AN252" s="768" t="str">
        <f>IF(【多店舗用】記入シート3!BL252="","",【多店舗用】記入シート3!BL252)</f>
        <v/>
      </c>
      <c r="AO252" s="764" t="str">
        <f>IF(【多店舗用】記入シート3!BM252="","",【多店舗用】記入シート3!BM252)</f>
        <v/>
      </c>
      <c r="AP252" s="768" t="str">
        <f>IF(【多店舗用】記入シート3!BN252="","",【多店舗用】記入シート3!BN252)</f>
        <v/>
      </c>
      <c r="AQ252" s="764" t="str">
        <f>IF(【多店舗用】記入シート3!BO252="","",【多店舗用】記入シート3!BO252)</f>
        <v/>
      </c>
      <c r="AR252" s="764" t="str">
        <f>IF(【多店舗用】記入シート3!BP252="","",【多店舗用】記入シート3!BP252)</f>
        <v/>
      </c>
    </row>
    <row r="253" spans="1:44" ht="15" customHeight="1">
      <c r="A253" s="764">
        <v>245</v>
      </c>
      <c r="B253" s="764" t="str">
        <f>IF(【多店舗用】記入シート3!B253="","",DBCS(【多店舗用】記入シート3!B253))</f>
        <v/>
      </c>
      <c r="C253" s="764" t="str">
        <f>IF(【多店舗用】記入シート3!C253="","",DBCS(【多店舗用】記入シート3!C253))</f>
        <v/>
      </c>
      <c r="D253" s="764" t="str">
        <f>IF(【多店舗用】記入シート3!D253="","",ASC(【多店舗用】記入シート3!D253))</f>
        <v/>
      </c>
      <c r="E253" s="765" t="str">
        <f>IF(【多店舗用】記入シート3!E253="","",【多店舗用】記入シート3!E253)</f>
        <v/>
      </c>
      <c r="F253" s="764" t="str">
        <f>IF(【多店舗用】記入シート3!F253="","",【多店舗用】記入シート3!F253)</f>
        <v/>
      </c>
      <c r="G253" s="765" t="str">
        <f>IF(【多店舗用】記入シート3!G253="","",【多店舗用】記入シート3!G253)</f>
        <v/>
      </c>
      <c r="H253" s="764" t="str">
        <f>IF(【多店舗用】記入シート3!H253="","",SUBSTITUTE(SUBSTITUTE(SUBSTITUTE(SUBSTITUTE(SUBSTITUTE(ASC(【多店舗用】記入シート3!H253),"～","-"),"－","-"),"―","-"),"　","")," ",""))</f>
        <v/>
      </c>
      <c r="I253" s="764" t="str">
        <f>IF(B253="","",MID(T(【多店舗用】記入シート3!I253),4,LEN(T(【多店舗用】記入シート3!I253))-3)&amp;"　"&amp;SUBSTITUTE(SUBSTITUTE(SUBSTITUTE(SUBSTITUTE(T(【多店舗用】記入シート3!J253),"　","")," ",""),"―","ー"),"－","‐")&amp;"　"&amp;SUBSTITUTE(SUBSTITUTE(SUBSTITUTE(SUBSTITUTE(T(【多店舗用】記入シート3!K253),"　","")," ",""),"―","ー"),"－","‐")&amp;"　"&amp;SUBSTITUTE(SUBSTITUTE(SUBSTITUTE(SUBSTITUTE(T(【多店舗用】記入シート3!L253),"　","")," ",""),"―","ー"),"－","‐")&amp;IF(【多店舗用】記入シート3!M253="","","　"&amp;SUBSTITUTE(SUBSTITUTE(SUBSTITUTE(SUBSTITUTE(T(【多店舗用】記入シート3!M253),"　","")," ",""),"―","ー"),"－","‐")))</f>
        <v/>
      </c>
      <c r="J253" s="764" t="str">
        <f>IF(B253="","",ASC(【多店舗用】記入シート3!N253)&amp;" "&amp;ASC(SUBSTITUTE(SUBSTITUTE(SUBSTITUTE(SUBSTITUTE(SUBSTITUTE(【多店舗用】記入シート3!O253,"　","")," ",""),"ヴ","ウﾞ"),"・",""),"－","‐"))&amp;" "&amp;ASC(SUBSTITUTE(SUBSTITUTE(SUBSTITUTE(SUBSTITUTE(SUBSTITUTE(【多店舗用】記入シート3!P253,"　","")," ",""),"ヴ","ウﾞ"),"・",""),"－","‐"))&amp;IF(【多店舗用】記入シート3!Q253="",""," "&amp;ASC(SUBSTITUTE(SUBSTITUTE(SUBSTITUTE(SUBSTITUTE(SUBSTITUTE(【多店舗用】記入シート3!Q253,"　","")," ",""),"ヴ","ウﾞ"),"・",""),"－","‐"))))</f>
        <v/>
      </c>
      <c r="K253" s="764" t="str">
        <f>IF(【多店舗用】記入シート3!R253="","",【多店舗用】記入シート3!R253)</f>
        <v/>
      </c>
      <c r="L253" s="764" t="str">
        <f>IF(【多店舗用】記入シート3!S253="","",SUBSTITUTE(SUBSTITUTE(SUBSTITUTE(SUBSTITUTE(SUBSTITUTE(ASC(【多店舗用】記入シート3!S253),"～","-"),"－","-"),"―","-"),"　","")," ",""))</f>
        <v/>
      </c>
      <c r="M253" s="764" t="str">
        <f>IF(【多店舗用】記入シート3!T253="","",ASC(【多店舗用】記入シート3!T253))</f>
        <v/>
      </c>
      <c r="N253" s="764" t="str">
        <f>IF(B253="","",RIGHT("00"&amp;【多店舗用】記入シート3!U253,2)&amp;【多店舗用】記入シート3!V253&amp;RIGHT("00"&amp;【多店舗用】記入シート3!W253,2)&amp;【多店舗用】記入シート3!X253&amp;RIGHT("00"&amp;【多店舗用】記入シート3!Y253,2)&amp;【多店舗用】記入シート3!Z253&amp;RIGHT("00"&amp;【多店舗用】記入シート3!AA253,2))</f>
        <v/>
      </c>
      <c r="O253" s="764" t="str">
        <f>IF(B253="","",IF(【多店舗用】記入シート3!AB253="●",【多店舗用】記入シート3!AB$8,"")&amp;IF(【多店舗用】記入シート3!AC253="●",【多店舗用】記入シート3!AC$8,"")&amp;IF(【多店舗用】記入シート3!AD253="●",【多店舗用】記入シート3!AD$8,"")&amp;IF(【多店舗用】記入シート3!AE253="●",【多店舗用】記入シート3!AE$8,"")&amp;IF(【多店舗用】記入シート3!AF253="●",【多店舗用】記入シート3!AF$8,"")&amp;IF(【多店舗用】記入シート3!AG253="●",【多店舗用】記入シート3!AG$8,"")&amp;IF(【多店舗用】記入シート3!AH253="●",【多店舗用】記入シート3!AH$8,"")&amp;IF(【多店舗用】記入シート3!AI253="●",【多店舗用】記入シート3!AI$8,""))</f>
        <v/>
      </c>
      <c r="P253" s="764" t="str">
        <f>IF(【多店舗用】記入シート3!AJ253="","",【多店舗用】記入シート3!AJ253)</f>
        <v/>
      </c>
      <c r="Q253" s="764" t="str">
        <f>IF(【多店舗用】記入シート3!AK253="","",【多店舗用】記入シート3!AK253)</f>
        <v/>
      </c>
      <c r="R253" s="766" t="str">
        <f>IF(【多店舗用】記入シート3!AL253="","",【多店舗用】記入シート3!AL253)</f>
        <v/>
      </c>
      <c r="S253" s="766" t="str">
        <f>IF(【多店舗用】記入シート3!AM253="","",【多店舗用】記入シート3!AM253)</f>
        <v/>
      </c>
      <c r="T253" s="766" t="str">
        <f>IF(【多店舗用】記入シート3!AN253="","",【多店舗用】記入シート3!AN253)</f>
        <v/>
      </c>
      <c r="U253" s="766" t="str">
        <f>IF(【多店舗用】記入シート3!AO253="","",【多店舗用】記入シート3!AO253)</f>
        <v/>
      </c>
      <c r="V253" s="764" t="str">
        <f>IF(【多店舗用】記入シート3!AP253="","",【多店舗用】記入シート3!AP253)</f>
        <v/>
      </c>
      <c r="W253" s="764" t="str">
        <f>IF(【多店舗用】記入シート3!AQ253="","",【多店舗用】記入シート3!AQ253)</f>
        <v/>
      </c>
      <c r="X253" s="764" t="str">
        <f>IF(【多店舗用】記入シート3!AR253="","",【多店舗用】記入シート3!AR253)</f>
        <v/>
      </c>
      <c r="Y253" s="764" t="str">
        <f>IF(【多店舗用】記入シート3!AS253="","",【多店舗用】記入シート3!AS253)</f>
        <v/>
      </c>
      <c r="Z253" s="767" t="str">
        <f>IF(【多店舗用】記入シート3!AT253="","",【多店舗用】記入シート3!AT253)</f>
        <v/>
      </c>
      <c r="AA253" s="767" t="str">
        <f>IF(【多店舗用】記入シート3!AU253="","",【多店舗用】記入シート3!AU253)</f>
        <v/>
      </c>
      <c r="AB253" s="764" t="str">
        <f>IF(B253="","",T(SUBSTITUTE(SUBSTITUTE(【多店舗用】記入シート3!AV253,"　","")," ",""))&amp;"　"&amp;T(SUBSTITUTE(SUBSTITUTE(【多店舗用】記入シート3!AW253,"　","")," ","")))</f>
        <v/>
      </c>
      <c r="AC253" s="764" t="str">
        <f>IF(B253="","",ASC(SUBSTITUTE(SUBSTITUTE(SUBSTITUTE(SUBSTITUTE(【多店舗用】記入シート3!AX253,"　","")," ",""),"ヴ","ウﾞ"),"・",""))&amp;" "&amp;ASC(SUBSTITUTE(SUBSTITUTE(SUBSTITUTE(SUBSTITUTE(【多店舗用】記入シート3!AY253,"　","")," ",""),"ヴ","ウﾞ"),"・","")))</f>
        <v/>
      </c>
      <c r="AD253" s="764" t="str">
        <f>IF(【多店舗用】記入シート3!AZ253="","",【多店舗用】記入シート3!AZ253)</f>
        <v/>
      </c>
      <c r="AE253" s="764" t="str">
        <f>IF(【多店舗用】記入シート3!BA253="","",【多店舗用】記入シート3!BA253)</f>
        <v/>
      </c>
      <c r="AF253" s="764" t="str">
        <f>IF(B253="","",T(SUBSTITUTE(SUBSTITUTE(【多店舗用】記入シート3!BB253,"　","")," ",""))&amp;"　"&amp;T(SUBSTITUTE(SUBSTITUTE(【多店舗用】記入シート3!BC253,"　","")," ","")))</f>
        <v/>
      </c>
      <c r="AG253" s="764" t="str">
        <f>IF(B253="","",ASC(SUBSTITUTE(SUBSTITUTE(SUBSTITUTE(SUBSTITUTE(【多店舗用】記入シート3!BD253,"　","")," ",""),"ヴ","ウﾞ"),"・",""))&amp;" "&amp;ASC(SUBSTITUTE(SUBSTITUTE(SUBSTITUTE(SUBSTITUTE(【多店舗用】記入シート3!BE253,"　","")," ",""),"ヴ","ウﾞ"),"・","")))</f>
        <v/>
      </c>
      <c r="AH253" s="764" t="str">
        <f>IF(【多店舗用】記入シート3!BF253="","",【多店舗用】記入シート3!BF253)</f>
        <v/>
      </c>
      <c r="AI253" s="764" t="str">
        <f>IF(【多店舗用】記入シート3!BG253="","",【多店舗用】記入シート3!BG253)</f>
        <v/>
      </c>
      <c r="AJ253" s="764" t="str">
        <f>IF(【多店舗用】記入シート3!BH253="","",【多店舗用】記入シート3!BH253)</f>
        <v/>
      </c>
      <c r="AK253" s="764" t="str">
        <f>IF(【多店舗用】記入シート3!BI253="","",【多店舗用】記入シート3!BI253)</f>
        <v/>
      </c>
      <c r="AL253" s="764" t="str">
        <f>IF(【多店舗用】記入シート3!BJ253="","",【多店舗用】記入シート3!BJ253)</f>
        <v/>
      </c>
      <c r="AM253" s="768" t="str">
        <f>IF(【多店舗用】記入シート3!BK253="","",【多店舗用】記入シート3!BK253)</f>
        <v/>
      </c>
      <c r="AN253" s="768" t="str">
        <f>IF(【多店舗用】記入シート3!BL253="","",【多店舗用】記入シート3!BL253)</f>
        <v/>
      </c>
      <c r="AO253" s="764" t="str">
        <f>IF(【多店舗用】記入シート3!BM253="","",【多店舗用】記入シート3!BM253)</f>
        <v/>
      </c>
      <c r="AP253" s="768" t="str">
        <f>IF(【多店舗用】記入シート3!BN253="","",【多店舗用】記入シート3!BN253)</f>
        <v/>
      </c>
      <c r="AQ253" s="764" t="str">
        <f>IF(【多店舗用】記入シート3!BO253="","",【多店舗用】記入シート3!BO253)</f>
        <v/>
      </c>
      <c r="AR253" s="764" t="str">
        <f>IF(【多店舗用】記入シート3!BP253="","",【多店舗用】記入シート3!BP253)</f>
        <v/>
      </c>
    </row>
    <row r="254" spans="1:44" ht="15" customHeight="1">
      <c r="A254" s="764">
        <v>246</v>
      </c>
      <c r="B254" s="764" t="str">
        <f>IF(【多店舗用】記入シート3!B254="","",DBCS(【多店舗用】記入シート3!B254))</f>
        <v/>
      </c>
      <c r="C254" s="764" t="str">
        <f>IF(【多店舗用】記入シート3!C254="","",DBCS(【多店舗用】記入シート3!C254))</f>
        <v/>
      </c>
      <c r="D254" s="764" t="str">
        <f>IF(【多店舗用】記入シート3!D254="","",ASC(【多店舗用】記入シート3!D254))</f>
        <v/>
      </c>
      <c r="E254" s="765" t="str">
        <f>IF(【多店舗用】記入シート3!E254="","",【多店舗用】記入シート3!E254)</f>
        <v/>
      </c>
      <c r="F254" s="764" t="str">
        <f>IF(【多店舗用】記入シート3!F254="","",【多店舗用】記入シート3!F254)</f>
        <v/>
      </c>
      <c r="G254" s="765" t="str">
        <f>IF(【多店舗用】記入シート3!G254="","",【多店舗用】記入シート3!G254)</f>
        <v/>
      </c>
      <c r="H254" s="764" t="str">
        <f>IF(【多店舗用】記入シート3!H254="","",SUBSTITUTE(SUBSTITUTE(SUBSTITUTE(SUBSTITUTE(SUBSTITUTE(ASC(【多店舗用】記入シート3!H254),"～","-"),"－","-"),"―","-"),"　","")," ",""))</f>
        <v/>
      </c>
      <c r="I254" s="764" t="str">
        <f>IF(B254="","",MID(T(【多店舗用】記入シート3!I254),4,LEN(T(【多店舗用】記入シート3!I254))-3)&amp;"　"&amp;SUBSTITUTE(SUBSTITUTE(SUBSTITUTE(SUBSTITUTE(T(【多店舗用】記入シート3!J254),"　","")," ",""),"―","ー"),"－","‐")&amp;"　"&amp;SUBSTITUTE(SUBSTITUTE(SUBSTITUTE(SUBSTITUTE(T(【多店舗用】記入シート3!K254),"　","")," ",""),"―","ー"),"－","‐")&amp;"　"&amp;SUBSTITUTE(SUBSTITUTE(SUBSTITUTE(SUBSTITUTE(T(【多店舗用】記入シート3!L254),"　","")," ",""),"―","ー"),"－","‐")&amp;IF(【多店舗用】記入シート3!M254="","","　"&amp;SUBSTITUTE(SUBSTITUTE(SUBSTITUTE(SUBSTITUTE(T(【多店舗用】記入シート3!M254),"　","")," ",""),"―","ー"),"－","‐")))</f>
        <v/>
      </c>
      <c r="J254" s="764" t="str">
        <f>IF(B254="","",ASC(【多店舗用】記入シート3!N254)&amp;" "&amp;ASC(SUBSTITUTE(SUBSTITUTE(SUBSTITUTE(SUBSTITUTE(SUBSTITUTE(【多店舗用】記入シート3!O254,"　","")," ",""),"ヴ","ウﾞ"),"・",""),"－","‐"))&amp;" "&amp;ASC(SUBSTITUTE(SUBSTITUTE(SUBSTITUTE(SUBSTITUTE(SUBSTITUTE(【多店舗用】記入シート3!P254,"　","")," ",""),"ヴ","ウﾞ"),"・",""),"－","‐"))&amp;IF(【多店舗用】記入シート3!Q254="",""," "&amp;ASC(SUBSTITUTE(SUBSTITUTE(SUBSTITUTE(SUBSTITUTE(SUBSTITUTE(【多店舗用】記入シート3!Q254,"　","")," ",""),"ヴ","ウﾞ"),"・",""),"－","‐"))))</f>
        <v/>
      </c>
      <c r="K254" s="764" t="str">
        <f>IF(【多店舗用】記入シート3!R254="","",【多店舗用】記入シート3!R254)</f>
        <v/>
      </c>
      <c r="L254" s="764" t="str">
        <f>IF(【多店舗用】記入シート3!S254="","",SUBSTITUTE(SUBSTITUTE(SUBSTITUTE(SUBSTITUTE(SUBSTITUTE(ASC(【多店舗用】記入シート3!S254),"～","-"),"－","-"),"―","-"),"　","")," ",""))</f>
        <v/>
      </c>
      <c r="M254" s="764" t="str">
        <f>IF(【多店舗用】記入シート3!T254="","",ASC(【多店舗用】記入シート3!T254))</f>
        <v/>
      </c>
      <c r="N254" s="764" t="str">
        <f>IF(B254="","",RIGHT("00"&amp;【多店舗用】記入シート3!U254,2)&amp;【多店舗用】記入シート3!V254&amp;RIGHT("00"&amp;【多店舗用】記入シート3!W254,2)&amp;【多店舗用】記入シート3!X254&amp;RIGHT("00"&amp;【多店舗用】記入シート3!Y254,2)&amp;【多店舗用】記入シート3!Z254&amp;RIGHT("00"&amp;【多店舗用】記入シート3!AA254,2))</f>
        <v/>
      </c>
      <c r="O254" s="764" t="str">
        <f>IF(B254="","",IF(【多店舗用】記入シート3!AB254="●",【多店舗用】記入シート3!AB$8,"")&amp;IF(【多店舗用】記入シート3!AC254="●",【多店舗用】記入シート3!AC$8,"")&amp;IF(【多店舗用】記入シート3!AD254="●",【多店舗用】記入シート3!AD$8,"")&amp;IF(【多店舗用】記入シート3!AE254="●",【多店舗用】記入シート3!AE$8,"")&amp;IF(【多店舗用】記入シート3!AF254="●",【多店舗用】記入シート3!AF$8,"")&amp;IF(【多店舗用】記入シート3!AG254="●",【多店舗用】記入シート3!AG$8,"")&amp;IF(【多店舗用】記入シート3!AH254="●",【多店舗用】記入シート3!AH$8,"")&amp;IF(【多店舗用】記入シート3!AI254="●",【多店舗用】記入シート3!AI$8,""))</f>
        <v/>
      </c>
      <c r="P254" s="764" t="str">
        <f>IF(【多店舗用】記入シート3!AJ254="","",【多店舗用】記入シート3!AJ254)</f>
        <v/>
      </c>
      <c r="Q254" s="764" t="str">
        <f>IF(【多店舗用】記入シート3!AK254="","",【多店舗用】記入シート3!AK254)</f>
        <v/>
      </c>
      <c r="R254" s="766" t="str">
        <f>IF(【多店舗用】記入シート3!AL254="","",【多店舗用】記入シート3!AL254)</f>
        <v/>
      </c>
      <c r="S254" s="766" t="str">
        <f>IF(【多店舗用】記入シート3!AM254="","",【多店舗用】記入シート3!AM254)</f>
        <v/>
      </c>
      <c r="T254" s="766" t="str">
        <f>IF(【多店舗用】記入シート3!AN254="","",【多店舗用】記入シート3!AN254)</f>
        <v/>
      </c>
      <c r="U254" s="766" t="str">
        <f>IF(【多店舗用】記入シート3!AO254="","",【多店舗用】記入シート3!AO254)</f>
        <v/>
      </c>
      <c r="V254" s="764" t="str">
        <f>IF(【多店舗用】記入シート3!AP254="","",【多店舗用】記入シート3!AP254)</f>
        <v/>
      </c>
      <c r="W254" s="764" t="str">
        <f>IF(【多店舗用】記入シート3!AQ254="","",【多店舗用】記入シート3!AQ254)</f>
        <v/>
      </c>
      <c r="X254" s="764" t="str">
        <f>IF(【多店舗用】記入シート3!AR254="","",【多店舗用】記入シート3!AR254)</f>
        <v/>
      </c>
      <c r="Y254" s="764" t="str">
        <f>IF(【多店舗用】記入シート3!AS254="","",【多店舗用】記入シート3!AS254)</f>
        <v/>
      </c>
      <c r="Z254" s="767" t="str">
        <f>IF(【多店舗用】記入シート3!AT254="","",【多店舗用】記入シート3!AT254)</f>
        <v/>
      </c>
      <c r="AA254" s="767" t="str">
        <f>IF(【多店舗用】記入シート3!AU254="","",【多店舗用】記入シート3!AU254)</f>
        <v/>
      </c>
      <c r="AB254" s="764" t="str">
        <f>IF(B254="","",T(SUBSTITUTE(SUBSTITUTE(【多店舗用】記入シート3!AV254,"　","")," ",""))&amp;"　"&amp;T(SUBSTITUTE(SUBSTITUTE(【多店舗用】記入シート3!AW254,"　","")," ","")))</f>
        <v/>
      </c>
      <c r="AC254" s="764" t="str">
        <f>IF(B254="","",ASC(SUBSTITUTE(SUBSTITUTE(SUBSTITUTE(SUBSTITUTE(【多店舗用】記入シート3!AX254,"　","")," ",""),"ヴ","ウﾞ"),"・",""))&amp;" "&amp;ASC(SUBSTITUTE(SUBSTITUTE(SUBSTITUTE(SUBSTITUTE(【多店舗用】記入シート3!AY254,"　","")," ",""),"ヴ","ウﾞ"),"・","")))</f>
        <v/>
      </c>
      <c r="AD254" s="764" t="str">
        <f>IF(【多店舗用】記入シート3!AZ254="","",【多店舗用】記入シート3!AZ254)</f>
        <v/>
      </c>
      <c r="AE254" s="764" t="str">
        <f>IF(【多店舗用】記入シート3!BA254="","",【多店舗用】記入シート3!BA254)</f>
        <v/>
      </c>
      <c r="AF254" s="764" t="str">
        <f>IF(B254="","",T(SUBSTITUTE(SUBSTITUTE(【多店舗用】記入シート3!BB254,"　","")," ",""))&amp;"　"&amp;T(SUBSTITUTE(SUBSTITUTE(【多店舗用】記入シート3!BC254,"　","")," ","")))</f>
        <v/>
      </c>
      <c r="AG254" s="764" t="str">
        <f>IF(B254="","",ASC(SUBSTITUTE(SUBSTITUTE(SUBSTITUTE(SUBSTITUTE(【多店舗用】記入シート3!BD254,"　","")," ",""),"ヴ","ウﾞ"),"・",""))&amp;" "&amp;ASC(SUBSTITUTE(SUBSTITUTE(SUBSTITUTE(SUBSTITUTE(【多店舗用】記入シート3!BE254,"　","")," ",""),"ヴ","ウﾞ"),"・","")))</f>
        <v/>
      </c>
      <c r="AH254" s="764" t="str">
        <f>IF(【多店舗用】記入シート3!BF254="","",【多店舗用】記入シート3!BF254)</f>
        <v/>
      </c>
      <c r="AI254" s="764" t="str">
        <f>IF(【多店舗用】記入シート3!BG254="","",【多店舗用】記入シート3!BG254)</f>
        <v/>
      </c>
      <c r="AJ254" s="764" t="str">
        <f>IF(【多店舗用】記入シート3!BH254="","",【多店舗用】記入シート3!BH254)</f>
        <v/>
      </c>
      <c r="AK254" s="764" t="str">
        <f>IF(【多店舗用】記入シート3!BI254="","",【多店舗用】記入シート3!BI254)</f>
        <v/>
      </c>
      <c r="AL254" s="764" t="str">
        <f>IF(【多店舗用】記入シート3!BJ254="","",【多店舗用】記入シート3!BJ254)</f>
        <v/>
      </c>
      <c r="AM254" s="768" t="str">
        <f>IF(【多店舗用】記入シート3!BK254="","",【多店舗用】記入シート3!BK254)</f>
        <v/>
      </c>
      <c r="AN254" s="768" t="str">
        <f>IF(【多店舗用】記入シート3!BL254="","",【多店舗用】記入シート3!BL254)</f>
        <v/>
      </c>
      <c r="AO254" s="764" t="str">
        <f>IF(【多店舗用】記入シート3!BM254="","",【多店舗用】記入シート3!BM254)</f>
        <v/>
      </c>
      <c r="AP254" s="768" t="str">
        <f>IF(【多店舗用】記入シート3!BN254="","",【多店舗用】記入シート3!BN254)</f>
        <v/>
      </c>
      <c r="AQ254" s="764" t="str">
        <f>IF(【多店舗用】記入シート3!BO254="","",【多店舗用】記入シート3!BO254)</f>
        <v/>
      </c>
      <c r="AR254" s="764" t="str">
        <f>IF(【多店舗用】記入シート3!BP254="","",【多店舗用】記入シート3!BP254)</f>
        <v/>
      </c>
    </row>
    <row r="255" spans="1:44" ht="15" customHeight="1">
      <c r="A255" s="764">
        <v>247</v>
      </c>
      <c r="B255" s="764" t="str">
        <f>IF(【多店舗用】記入シート3!B255="","",DBCS(【多店舗用】記入シート3!B255))</f>
        <v/>
      </c>
      <c r="C255" s="764" t="str">
        <f>IF(【多店舗用】記入シート3!C255="","",DBCS(【多店舗用】記入シート3!C255))</f>
        <v/>
      </c>
      <c r="D255" s="764" t="str">
        <f>IF(【多店舗用】記入シート3!D255="","",ASC(【多店舗用】記入シート3!D255))</f>
        <v/>
      </c>
      <c r="E255" s="765" t="str">
        <f>IF(【多店舗用】記入シート3!E255="","",【多店舗用】記入シート3!E255)</f>
        <v/>
      </c>
      <c r="F255" s="764" t="str">
        <f>IF(【多店舗用】記入シート3!F255="","",【多店舗用】記入シート3!F255)</f>
        <v/>
      </c>
      <c r="G255" s="765" t="str">
        <f>IF(【多店舗用】記入シート3!G255="","",【多店舗用】記入シート3!G255)</f>
        <v/>
      </c>
      <c r="H255" s="764" t="str">
        <f>IF(【多店舗用】記入シート3!H255="","",SUBSTITUTE(SUBSTITUTE(SUBSTITUTE(SUBSTITUTE(SUBSTITUTE(ASC(【多店舗用】記入シート3!H255),"～","-"),"－","-"),"―","-"),"　","")," ",""))</f>
        <v/>
      </c>
      <c r="I255" s="764" t="str">
        <f>IF(B255="","",MID(T(【多店舗用】記入シート3!I255),4,LEN(T(【多店舗用】記入シート3!I255))-3)&amp;"　"&amp;SUBSTITUTE(SUBSTITUTE(SUBSTITUTE(SUBSTITUTE(T(【多店舗用】記入シート3!J255),"　","")," ",""),"―","ー"),"－","‐")&amp;"　"&amp;SUBSTITUTE(SUBSTITUTE(SUBSTITUTE(SUBSTITUTE(T(【多店舗用】記入シート3!K255),"　","")," ",""),"―","ー"),"－","‐")&amp;"　"&amp;SUBSTITUTE(SUBSTITUTE(SUBSTITUTE(SUBSTITUTE(T(【多店舗用】記入シート3!L255),"　","")," ",""),"―","ー"),"－","‐")&amp;IF(【多店舗用】記入シート3!M255="","","　"&amp;SUBSTITUTE(SUBSTITUTE(SUBSTITUTE(SUBSTITUTE(T(【多店舗用】記入シート3!M255),"　","")," ",""),"―","ー"),"－","‐")))</f>
        <v/>
      </c>
      <c r="J255" s="764" t="str">
        <f>IF(B255="","",ASC(【多店舗用】記入シート3!N255)&amp;" "&amp;ASC(SUBSTITUTE(SUBSTITUTE(SUBSTITUTE(SUBSTITUTE(SUBSTITUTE(【多店舗用】記入シート3!O255,"　","")," ",""),"ヴ","ウﾞ"),"・",""),"－","‐"))&amp;" "&amp;ASC(SUBSTITUTE(SUBSTITUTE(SUBSTITUTE(SUBSTITUTE(SUBSTITUTE(【多店舗用】記入シート3!P255,"　","")," ",""),"ヴ","ウﾞ"),"・",""),"－","‐"))&amp;IF(【多店舗用】記入シート3!Q255="",""," "&amp;ASC(SUBSTITUTE(SUBSTITUTE(SUBSTITUTE(SUBSTITUTE(SUBSTITUTE(【多店舗用】記入シート3!Q255,"　","")," ",""),"ヴ","ウﾞ"),"・",""),"－","‐"))))</f>
        <v/>
      </c>
      <c r="K255" s="764" t="str">
        <f>IF(【多店舗用】記入シート3!R255="","",【多店舗用】記入シート3!R255)</f>
        <v/>
      </c>
      <c r="L255" s="764" t="str">
        <f>IF(【多店舗用】記入シート3!S255="","",SUBSTITUTE(SUBSTITUTE(SUBSTITUTE(SUBSTITUTE(SUBSTITUTE(ASC(【多店舗用】記入シート3!S255),"～","-"),"－","-"),"―","-"),"　","")," ",""))</f>
        <v/>
      </c>
      <c r="M255" s="764" t="str">
        <f>IF(【多店舗用】記入シート3!T255="","",ASC(【多店舗用】記入シート3!T255))</f>
        <v/>
      </c>
      <c r="N255" s="764" t="str">
        <f>IF(B255="","",RIGHT("00"&amp;【多店舗用】記入シート3!U255,2)&amp;【多店舗用】記入シート3!V255&amp;RIGHT("00"&amp;【多店舗用】記入シート3!W255,2)&amp;【多店舗用】記入シート3!X255&amp;RIGHT("00"&amp;【多店舗用】記入シート3!Y255,2)&amp;【多店舗用】記入シート3!Z255&amp;RIGHT("00"&amp;【多店舗用】記入シート3!AA255,2))</f>
        <v/>
      </c>
      <c r="O255" s="764" t="str">
        <f>IF(B255="","",IF(【多店舗用】記入シート3!AB255="●",【多店舗用】記入シート3!AB$8,"")&amp;IF(【多店舗用】記入シート3!AC255="●",【多店舗用】記入シート3!AC$8,"")&amp;IF(【多店舗用】記入シート3!AD255="●",【多店舗用】記入シート3!AD$8,"")&amp;IF(【多店舗用】記入シート3!AE255="●",【多店舗用】記入シート3!AE$8,"")&amp;IF(【多店舗用】記入シート3!AF255="●",【多店舗用】記入シート3!AF$8,"")&amp;IF(【多店舗用】記入シート3!AG255="●",【多店舗用】記入シート3!AG$8,"")&amp;IF(【多店舗用】記入シート3!AH255="●",【多店舗用】記入シート3!AH$8,"")&amp;IF(【多店舗用】記入シート3!AI255="●",【多店舗用】記入シート3!AI$8,""))</f>
        <v/>
      </c>
      <c r="P255" s="764" t="str">
        <f>IF(【多店舗用】記入シート3!AJ255="","",【多店舗用】記入シート3!AJ255)</f>
        <v/>
      </c>
      <c r="Q255" s="764" t="str">
        <f>IF(【多店舗用】記入シート3!AK255="","",【多店舗用】記入シート3!AK255)</f>
        <v/>
      </c>
      <c r="R255" s="766" t="str">
        <f>IF(【多店舗用】記入シート3!AL255="","",【多店舗用】記入シート3!AL255)</f>
        <v/>
      </c>
      <c r="S255" s="766" t="str">
        <f>IF(【多店舗用】記入シート3!AM255="","",【多店舗用】記入シート3!AM255)</f>
        <v/>
      </c>
      <c r="T255" s="766" t="str">
        <f>IF(【多店舗用】記入シート3!AN255="","",【多店舗用】記入シート3!AN255)</f>
        <v/>
      </c>
      <c r="U255" s="766" t="str">
        <f>IF(【多店舗用】記入シート3!AO255="","",【多店舗用】記入シート3!AO255)</f>
        <v/>
      </c>
      <c r="V255" s="764" t="str">
        <f>IF(【多店舗用】記入シート3!AP255="","",【多店舗用】記入シート3!AP255)</f>
        <v/>
      </c>
      <c r="W255" s="764" t="str">
        <f>IF(【多店舗用】記入シート3!AQ255="","",【多店舗用】記入シート3!AQ255)</f>
        <v/>
      </c>
      <c r="X255" s="764" t="str">
        <f>IF(【多店舗用】記入シート3!AR255="","",【多店舗用】記入シート3!AR255)</f>
        <v/>
      </c>
      <c r="Y255" s="764" t="str">
        <f>IF(【多店舗用】記入シート3!AS255="","",【多店舗用】記入シート3!AS255)</f>
        <v/>
      </c>
      <c r="Z255" s="767" t="str">
        <f>IF(【多店舗用】記入シート3!AT255="","",【多店舗用】記入シート3!AT255)</f>
        <v/>
      </c>
      <c r="AA255" s="767" t="str">
        <f>IF(【多店舗用】記入シート3!AU255="","",【多店舗用】記入シート3!AU255)</f>
        <v/>
      </c>
      <c r="AB255" s="764" t="str">
        <f>IF(B255="","",T(SUBSTITUTE(SUBSTITUTE(【多店舗用】記入シート3!AV255,"　","")," ",""))&amp;"　"&amp;T(SUBSTITUTE(SUBSTITUTE(【多店舗用】記入シート3!AW255,"　","")," ","")))</f>
        <v/>
      </c>
      <c r="AC255" s="764" t="str">
        <f>IF(B255="","",ASC(SUBSTITUTE(SUBSTITUTE(SUBSTITUTE(SUBSTITUTE(【多店舗用】記入シート3!AX255,"　","")," ",""),"ヴ","ウﾞ"),"・",""))&amp;" "&amp;ASC(SUBSTITUTE(SUBSTITUTE(SUBSTITUTE(SUBSTITUTE(【多店舗用】記入シート3!AY255,"　","")," ",""),"ヴ","ウﾞ"),"・","")))</f>
        <v/>
      </c>
      <c r="AD255" s="764" t="str">
        <f>IF(【多店舗用】記入シート3!AZ255="","",【多店舗用】記入シート3!AZ255)</f>
        <v/>
      </c>
      <c r="AE255" s="764" t="str">
        <f>IF(【多店舗用】記入シート3!BA255="","",【多店舗用】記入シート3!BA255)</f>
        <v/>
      </c>
      <c r="AF255" s="764" t="str">
        <f>IF(B255="","",T(SUBSTITUTE(SUBSTITUTE(【多店舗用】記入シート3!BB255,"　","")," ",""))&amp;"　"&amp;T(SUBSTITUTE(SUBSTITUTE(【多店舗用】記入シート3!BC255,"　","")," ","")))</f>
        <v/>
      </c>
      <c r="AG255" s="764" t="str">
        <f>IF(B255="","",ASC(SUBSTITUTE(SUBSTITUTE(SUBSTITUTE(SUBSTITUTE(【多店舗用】記入シート3!BD255,"　","")," ",""),"ヴ","ウﾞ"),"・",""))&amp;" "&amp;ASC(SUBSTITUTE(SUBSTITUTE(SUBSTITUTE(SUBSTITUTE(【多店舗用】記入シート3!BE255,"　","")," ",""),"ヴ","ウﾞ"),"・","")))</f>
        <v/>
      </c>
      <c r="AH255" s="764" t="str">
        <f>IF(【多店舗用】記入シート3!BF255="","",【多店舗用】記入シート3!BF255)</f>
        <v/>
      </c>
      <c r="AI255" s="764" t="str">
        <f>IF(【多店舗用】記入シート3!BG255="","",【多店舗用】記入シート3!BG255)</f>
        <v/>
      </c>
      <c r="AJ255" s="764" t="str">
        <f>IF(【多店舗用】記入シート3!BH255="","",【多店舗用】記入シート3!BH255)</f>
        <v/>
      </c>
      <c r="AK255" s="764" t="str">
        <f>IF(【多店舗用】記入シート3!BI255="","",【多店舗用】記入シート3!BI255)</f>
        <v/>
      </c>
      <c r="AL255" s="764" t="str">
        <f>IF(【多店舗用】記入シート3!BJ255="","",【多店舗用】記入シート3!BJ255)</f>
        <v/>
      </c>
      <c r="AM255" s="768" t="str">
        <f>IF(【多店舗用】記入シート3!BK255="","",【多店舗用】記入シート3!BK255)</f>
        <v/>
      </c>
      <c r="AN255" s="768" t="str">
        <f>IF(【多店舗用】記入シート3!BL255="","",【多店舗用】記入シート3!BL255)</f>
        <v/>
      </c>
      <c r="AO255" s="764" t="str">
        <f>IF(【多店舗用】記入シート3!BM255="","",【多店舗用】記入シート3!BM255)</f>
        <v/>
      </c>
      <c r="AP255" s="768" t="str">
        <f>IF(【多店舗用】記入シート3!BN255="","",【多店舗用】記入シート3!BN255)</f>
        <v/>
      </c>
      <c r="AQ255" s="764" t="str">
        <f>IF(【多店舗用】記入シート3!BO255="","",【多店舗用】記入シート3!BO255)</f>
        <v/>
      </c>
      <c r="AR255" s="764" t="str">
        <f>IF(【多店舗用】記入シート3!BP255="","",【多店舗用】記入シート3!BP255)</f>
        <v/>
      </c>
    </row>
    <row r="256" spans="1:44" ht="15" customHeight="1">
      <c r="A256" s="764">
        <v>248</v>
      </c>
      <c r="B256" s="764" t="str">
        <f>IF(【多店舗用】記入シート3!B256="","",DBCS(【多店舗用】記入シート3!B256))</f>
        <v/>
      </c>
      <c r="C256" s="764" t="str">
        <f>IF(【多店舗用】記入シート3!C256="","",DBCS(【多店舗用】記入シート3!C256))</f>
        <v/>
      </c>
      <c r="D256" s="764" t="str">
        <f>IF(【多店舗用】記入シート3!D256="","",ASC(【多店舗用】記入シート3!D256))</f>
        <v/>
      </c>
      <c r="E256" s="765" t="str">
        <f>IF(【多店舗用】記入シート3!E256="","",【多店舗用】記入シート3!E256)</f>
        <v/>
      </c>
      <c r="F256" s="764" t="str">
        <f>IF(【多店舗用】記入シート3!F256="","",【多店舗用】記入シート3!F256)</f>
        <v/>
      </c>
      <c r="G256" s="765" t="str">
        <f>IF(【多店舗用】記入シート3!G256="","",【多店舗用】記入シート3!G256)</f>
        <v/>
      </c>
      <c r="H256" s="764" t="str">
        <f>IF(【多店舗用】記入シート3!H256="","",SUBSTITUTE(SUBSTITUTE(SUBSTITUTE(SUBSTITUTE(SUBSTITUTE(ASC(【多店舗用】記入シート3!H256),"～","-"),"－","-"),"―","-"),"　","")," ",""))</f>
        <v/>
      </c>
      <c r="I256" s="764" t="str">
        <f>IF(B256="","",MID(T(【多店舗用】記入シート3!I256),4,LEN(T(【多店舗用】記入シート3!I256))-3)&amp;"　"&amp;SUBSTITUTE(SUBSTITUTE(SUBSTITUTE(SUBSTITUTE(T(【多店舗用】記入シート3!J256),"　","")," ",""),"―","ー"),"－","‐")&amp;"　"&amp;SUBSTITUTE(SUBSTITUTE(SUBSTITUTE(SUBSTITUTE(T(【多店舗用】記入シート3!K256),"　","")," ",""),"―","ー"),"－","‐")&amp;"　"&amp;SUBSTITUTE(SUBSTITUTE(SUBSTITUTE(SUBSTITUTE(T(【多店舗用】記入シート3!L256),"　","")," ",""),"―","ー"),"－","‐")&amp;IF(【多店舗用】記入シート3!M256="","","　"&amp;SUBSTITUTE(SUBSTITUTE(SUBSTITUTE(SUBSTITUTE(T(【多店舗用】記入シート3!M256),"　","")," ",""),"―","ー"),"－","‐")))</f>
        <v/>
      </c>
      <c r="J256" s="764" t="str">
        <f>IF(B256="","",ASC(【多店舗用】記入シート3!N256)&amp;" "&amp;ASC(SUBSTITUTE(SUBSTITUTE(SUBSTITUTE(SUBSTITUTE(SUBSTITUTE(【多店舗用】記入シート3!O256,"　","")," ",""),"ヴ","ウﾞ"),"・",""),"－","‐"))&amp;" "&amp;ASC(SUBSTITUTE(SUBSTITUTE(SUBSTITUTE(SUBSTITUTE(SUBSTITUTE(【多店舗用】記入シート3!P256,"　","")," ",""),"ヴ","ウﾞ"),"・",""),"－","‐"))&amp;IF(【多店舗用】記入シート3!Q256="",""," "&amp;ASC(SUBSTITUTE(SUBSTITUTE(SUBSTITUTE(SUBSTITUTE(SUBSTITUTE(【多店舗用】記入シート3!Q256,"　","")," ",""),"ヴ","ウﾞ"),"・",""),"－","‐"))))</f>
        <v/>
      </c>
      <c r="K256" s="764" t="str">
        <f>IF(【多店舗用】記入シート3!R256="","",【多店舗用】記入シート3!R256)</f>
        <v/>
      </c>
      <c r="L256" s="764" t="str">
        <f>IF(【多店舗用】記入シート3!S256="","",SUBSTITUTE(SUBSTITUTE(SUBSTITUTE(SUBSTITUTE(SUBSTITUTE(ASC(【多店舗用】記入シート3!S256),"～","-"),"－","-"),"―","-"),"　","")," ",""))</f>
        <v/>
      </c>
      <c r="M256" s="764" t="str">
        <f>IF(【多店舗用】記入シート3!T256="","",ASC(【多店舗用】記入シート3!T256))</f>
        <v/>
      </c>
      <c r="N256" s="764" t="str">
        <f>IF(B256="","",RIGHT("00"&amp;【多店舗用】記入シート3!U256,2)&amp;【多店舗用】記入シート3!V256&amp;RIGHT("00"&amp;【多店舗用】記入シート3!W256,2)&amp;【多店舗用】記入シート3!X256&amp;RIGHT("00"&amp;【多店舗用】記入シート3!Y256,2)&amp;【多店舗用】記入シート3!Z256&amp;RIGHT("00"&amp;【多店舗用】記入シート3!AA256,2))</f>
        <v/>
      </c>
      <c r="O256" s="764" t="str">
        <f>IF(B256="","",IF(【多店舗用】記入シート3!AB256="●",【多店舗用】記入シート3!AB$8,"")&amp;IF(【多店舗用】記入シート3!AC256="●",【多店舗用】記入シート3!AC$8,"")&amp;IF(【多店舗用】記入シート3!AD256="●",【多店舗用】記入シート3!AD$8,"")&amp;IF(【多店舗用】記入シート3!AE256="●",【多店舗用】記入シート3!AE$8,"")&amp;IF(【多店舗用】記入シート3!AF256="●",【多店舗用】記入シート3!AF$8,"")&amp;IF(【多店舗用】記入シート3!AG256="●",【多店舗用】記入シート3!AG$8,"")&amp;IF(【多店舗用】記入シート3!AH256="●",【多店舗用】記入シート3!AH$8,"")&amp;IF(【多店舗用】記入シート3!AI256="●",【多店舗用】記入シート3!AI$8,""))</f>
        <v/>
      </c>
      <c r="P256" s="764" t="str">
        <f>IF(【多店舗用】記入シート3!AJ256="","",【多店舗用】記入シート3!AJ256)</f>
        <v/>
      </c>
      <c r="Q256" s="764" t="str">
        <f>IF(【多店舗用】記入シート3!AK256="","",【多店舗用】記入シート3!AK256)</f>
        <v/>
      </c>
      <c r="R256" s="766" t="str">
        <f>IF(【多店舗用】記入シート3!AL256="","",【多店舗用】記入シート3!AL256)</f>
        <v/>
      </c>
      <c r="S256" s="766" t="str">
        <f>IF(【多店舗用】記入シート3!AM256="","",【多店舗用】記入シート3!AM256)</f>
        <v/>
      </c>
      <c r="T256" s="766" t="str">
        <f>IF(【多店舗用】記入シート3!AN256="","",【多店舗用】記入シート3!AN256)</f>
        <v/>
      </c>
      <c r="U256" s="766" t="str">
        <f>IF(【多店舗用】記入シート3!AO256="","",【多店舗用】記入シート3!AO256)</f>
        <v/>
      </c>
      <c r="V256" s="764" t="str">
        <f>IF(【多店舗用】記入シート3!AP256="","",【多店舗用】記入シート3!AP256)</f>
        <v/>
      </c>
      <c r="W256" s="764" t="str">
        <f>IF(【多店舗用】記入シート3!AQ256="","",【多店舗用】記入シート3!AQ256)</f>
        <v/>
      </c>
      <c r="X256" s="764" t="str">
        <f>IF(【多店舗用】記入シート3!AR256="","",【多店舗用】記入シート3!AR256)</f>
        <v/>
      </c>
      <c r="Y256" s="764" t="str">
        <f>IF(【多店舗用】記入シート3!AS256="","",【多店舗用】記入シート3!AS256)</f>
        <v/>
      </c>
      <c r="Z256" s="767" t="str">
        <f>IF(【多店舗用】記入シート3!AT256="","",【多店舗用】記入シート3!AT256)</f>
        <v/>
      </c>
      <c r="AA256" s="767" t="str">
        <f>IF(【多店舗用】記入シート3!AU256="","",【多店舗用】記入シート3!AU256)</f>
        <v/>
      </c>
      <c r="AB256" s="764" t="str">
        <f>IF(B256="","",T(SUBSTITUTE(SUBSTITUTE(【多店舗用】記入シート3!AV256,"　","")," ",""))&amp;"　"&amp;T(SUBSTITUTE(SUBSTITUTE(【多店舗用】記入シート3!AW256,"　","")," ","")))</f>
        <v/>
      </c>
      <c r="AC256" s="764" t="str">
        <f>IF(B256="","",ASC(SUBSTITUTE(SUBSTITUTE(SUBSTITUTE(SUBSTITUTE(【多店舗用】記入シート3!AX256,"　","")," ",""),"ヴ","ウﾞ"),"・",""))&amp;" "&amp;ASC(SUBSTITUTE(SUBSTITUTE(SUBSTITUTE(SUBSTITUTE(【多店舗用】記入シート3!AY256,"　","")," ",""),"ヴ","ウﾞ"),"・","")))</f>
        <v/>
      </c>
      <c r="AD256" s="764" t="str">
        <f>IF(【多店舗用】記入シート3!AZ256="","",【多店舗用】記入シート3!AZ256)</f>
        <v/>
      </c>
      <c r="AE256" s="764" t="str">
        <f>IF(【多店舗用】記入シート3!BA256="","",【多店舗用】記入シート3!BA256)</f>
        <v/>
      </c>
      <c r="AF256" s="764" t="str">
        <f>IF(B256="","",T(SUBSTITUTE(SUBSTITUTE(【多店舗用】記入シート3!BB256,"　","")," ",""))&amp;"　"&amp;T(SUBSTITUTE(SUBSTITUTE(【多店舗用】記入シート3!BC256,"　","")," ","")))</f>
        <v/>
      </c>
      <c r="AG256" s="764" t="str">
        <f>IF(B256="","",ASC(SUBSTITUTE(SUBSTITUTE(SUBSTITUTE(SUBSTITUTE(【多店舗用】記入シート3!BD256,"　","")," ",""),"ヴ","ウﾞ"),"・",""))&amp;" "&amp;ASC(SUBSTITUTE(SUBSTITUTE(SUBSTITUTE(SUBSTITUTE(【多店舗用】記入シート3!BE256,"　","")," ",""),"ヴ","ウﾞ"),"・","")))</f>
        <v/>
      </c>
      <c r="AH256" s="764" t="str">
        <f>IF(【多店舗用】記入シート3!BF256="","",【多店舗用】記入シート3!BF256)</f>
        <v/>
      </c>
      <c r="AI256" s="764" t="str">
        <f>IF(【多店舗用】記入シート3!BG256="","",【多店舗用】記入シート3!BG256)</f>
        <v/>
      </c>
      <c r="AJ256" s="764" t="str">
        <f>IF(【多店舗用】記入シート3!BH256="","",【多店舗用】記入シート3!BH256)</f>
        <v/>
      </c>
      <c r="AK256" s="764" t="str">
        <f>IF(【多店舗用】記入シート3!BI256="","",【多店舗用】記入シート3!BI256)</f>
        <v/>
      </c>
      <c r="AL256" s="764" t="str">
        <f>IF(【多店舗用】記入シート3!BJ256="","",【多店舗用】記入シート3!BJ256)</f>
        <v/>
      </c>
      <c r="AM256" s="768" t="str">
        <f>IF(【多店舗用】記入シート3!BK256="","",【多店舗用】記入シート3!BK256)</f>
        <v/>
      </c>
      <c r="AN256" s="768" t="str">
        <f>IF(【多店舗用】記入シート3!BL256="","",【多店舗用】記入シート3!BL256)</f>
        <v/>
      </c>
      <c r="AO256" s="764" t="str">
        <f>IF(【多店舗用】記入シート3!BM256="","",【多店舗用】記入シート3!BM256)</f>
        <v/>
      </c>
      <c r="AP256" s="768" t="str">
        <f>IF(【多店舗用】記入シート3!BN256="","",【多店舗用】記入シート3!BN256)</f>
        <v/>
      </c>
      <c r="AQ256" s="764" t="str">
        <f>IF(【多店舗用】記入シート3!BO256="","",【多店舗用】記入シート3!BO256)</f>
        <v/>
      </c>
      <c r="AR256" s="764" t="str">
        <f>IF(【多店舗用】記入シート3!BP256="","",【多店舗用】記入シート3!BP256)</f>
        <v/>
      </c>
    </row>
    <row r="257" spans="1:44" ht="15" customHeight="1">
      <c r="A257" s="764">
        <v>249</v>
      </c>
      <c r="B257" s="764" t="str">
        <f>IF(【多店舗用】記入シート3!B257="","",DBCS(【多店舗用】記入シート3!B257))</f>
        <v/>
      </c>
      <c r="C257" s="764" t="str">
        <f>IF(【多店舗用】記入シート3!C257="","",DBCS(【多店舗用】記入シート3!C257))</f>
        <v/>
      </c>
      <c r="D257" s="764" t="str">
        <f>IF(【多店舗用】記入シート3!D257="","",ASC(【多店舗用】記入シート3!D257))</f>
        <v/>
      </c>
      <c r="E257" s="765" t="str">
        <f>IF(【多店舗用】記入シート3!E257="","",【多店舗用】記入シート3!E257)</f>
        <v/>
      </c>
      <c r="F257" s="764" t="str">
        <f>IF(【多店舗用】記入シート3!F257="","",【多店舗用】記入シート3!F257)</f>
        <v/>
      </c>
      <c r="G257" s="765" t="str">
        <f>IF(【多店舗用】記入シート3!G257="","",【多店舗用】記入シート3!G257)</f>
        <v/>
      </c>
      <c r="H257" s="764" t="str">
        <f>IF(【多店舗用】記入シート3!H257="","",SUBSTITUTE(SUBSTITUTE(SUBSTITUTE(SUBSTITUTE(SUBSTITUTE(ASC(【多店舗用】記入シート3!H257),"～","-"),"－","-"),"―","-"),"　","")," ",""))</f>
        <v/>
      </c>
      <c r="I257" s="764" t="str">
        <f>IF(B257="","",MID(T(【多店舗用】記入シート3!I257),4,LEN(T(【多店舗用】記入シート3!I257))-3)&amp;"　"&amp;SUBSTITUTE(SUBSTITUTE(SUBSTITUTE(SUBSTITUTE(T(【多店舗用】記入シート3!J257),"　","")," ",""),"―","ー"),"－","‐")&amp;"　"&amp;SUBSTITUTE(SUBSTITUTE(SUBSTITUTE(SUBSTITUTE(T(【多店舗用】記入シート3!K257),"　","")," ",""),"―","ー"),"－","‐")&amp;"　"&amp;SUBSTITUTE(SUBSTITUTE(SUBSTITUTE(SUBSTITUTE(T(【多店舗用】記入シート3!L257),"　","")," ",""),"―","ー"),"－","‐")&amp;IF(【多店舗用】記入シート3!M257="","","　"&amp;SUBSTITUTE(SUBSTITUTE(SUBSTITUTE(SUBSTITUTE(T(【多店舗用】記入シート3!M257),"　","")," ",""),"―","ー"),"－","‐")))</f>
        <v/>
      </c>
      <c r="J257" s="764" t="str">
        <f>IF(B257="","",ASC(【多店舗用】記入シート3!N257)&amp;" "&amp;ASC(SUBSTITUTE(SUBSTITUTE(SUBSTITUTE(SUBSTITUTE(SUBSTITUTE(【多店舗用】記入シート3!O257,"　","")," ",""),"ヴ","ウﾞ"),"・",""),"－","‐"))&amp;" "&amp;ASC(SUBSTITUTE(SUBSTITUTE(SUBSTITUTE(SUBSTITUTE(SUBSTITUTE(【多店舗用】記入シート3!P257,"　","")," ",""),"ヴ","ウﾞ"),"・",""),"－","‐"))&amp;IF(【多店舗用】記入シート3!Q257="",""," "&amp;ASC(SUBSTITUTE(SUBSTITUTE(SUBSTITUTE(SUBSTITUTE(SUBSTITUTE(【多店舗用】記入シート3!Q257,"　","")," ",""),"ヴ","ウﾞ"),"・",""),"－","‐"))))</f>
        <v/>
      </c>
      <c r="K257" s="764" t="str">
        <f>IF(【多店舗用】記入シート3!R257="","",【多店舗用】記入シート3!R257)</f>
        <v/>
      </c>
      <c r="L257" s="764" t="str">
        <f>IF(【多店舗用】記入シート3!S257="","",SUBSTITUTE(SUBSTITUTE(SUBSTITUTE(SUBSTITUTE(SUBSTITUTE(ASC(【多店舗用】記入シート3!S257),"～","-"),"－","-"),"―","-"),"　","")," ",""))</f>
        <v/>
      </c>
      <c r="M257" s="764" t="str">
        <f>IF(【多店舗用】記入シート3!T257="","",ASC(【多店舗用】記入シート3!T257))</f>
        <v/>
      </c>
      <c r="N257" s="764" t="str">
        <f>IF(B257="","",RIGHT("00"&amp;【多店舗用】記入シート3!U257,2)&amp;【多店舗用】記入シート3!V257&amp;RIGHT("00"&amp;【多店舗用】記入シート3!W257,2)&amp;【多店舗用】記入シート3!X257&amp;RIGHT("00"&amp;【多店舗用】記入シート3!Y257,2)&amp;【多店舗用】記入シート3!Z257&amp;RIGHT("00"&amp;【多店舗用】記入シート3!AA257,2))</f>
        <v/>
      </c>
      <c r="O257" s="764" t="str">
        <f>IF(B257="","",IF(【多店舗用】記入シート3!AB257="●",【多店舗用】記入シート3!AB$8,"")&amp;IF(【多店舗用】記入シート3!AC257="●",【多店舗用】記入シート3!AC$8,"")&amp;IF(【多店舗用】記入シート3!AD257="●",【多店舗用】記入シート3!AD$8,"")&amp;IF(【多店舗用】記入シート3!AE257="●",【多店舗用】記入シート3!AE$8,"")&amp;IF(【多店舗用】記入シート3!AF257="●",【多店舗用】記入シート3!AF$8,"")&amp;IF(【多店舗用】記入シート3!AG257="●",【多店舗用】記入シート3!AG$8,"")&amp;IF(【多店舗用】記入シート3!AH257="●",【多店舗用】記入シート3!AH$8,"")&amp;IF(【多店舗用】記入シート3!AI257="●",【多店舗用】記入シート3!AI$8,""))</f>
        <v/>
      </c>
      <c r="P257" s="764" t="str">
        <f>IF(【多店舗用】記入シート3!AJ257="","",【多店舗用】記入シート3!AJ257)</f>
        <v/>
      </c>
      <c r="Q257" s="764" t="str">
        <f>IF(【多店舗用】記入シート3!AK257="","",【多店舗用】記入シート3!AK257)</f>
        <v/>
      </c>
      <c r="R257" s="766" t="str">
        <f>IF(【多店舗用】記入シート3!AL257="","",【多店舗用】記入シート3!AL257)</f>
        <v/>
      </c>
      <c r="S257" s="766" t="str">
        <f>IF(【多店舗用】記入シート3!AM257="","",【多店舗用】記入シート3!AM257)</f>
        <v/>
      </c>
      <c r="T257" s="766" t="str">
        <f>IF(【多店舗用】記入シート3!AN257="","",【多店舗用】記入シート3!AN257)</f>
        <v/>
      </c>
      <c r="U257" s="766" t="str">
        <f>IF(【多店舗用】記入シート3!AO257="","",【多店舗用】記入シート3!AO257)</f>
        <v/>
      </c>
      <c r="V257" s="764" t="str">
        <f>IF(【多店舗用】記入シート3!AP257="","",【多店舗用】記入シート3!AP257)</f>
        <v/>
      </c>
      <c r="W257" s="764" t="str">
        <f>IF(【多店舗用】記入シート3!AQ257="","",【多店舗用】記入シート3!AQ257)</f>
        <v/>
      </c>
      <c r="X257" s="764" t="str">
        <f>IF(【多店舗用】記入シート3!AR257="","",【多店舗用】記入シート3!AR257)</f>
        <v/>
      </c>
      <c r="Y257" s="764" t="str">
        <f>IF(【多店舗用】記入シート3!AS257="","",【多店舗用】記入シート3!AS257)</f>
        <v/>
      </c>
      <c r="Z257" s="767" t="str">
        <f>IF(【多店舗用】記入シート3!AT257="","",【多店舗用】記入シート3!AT257)</f>
        <v/>
      </c>
      <c r="AA257" s="767" t="str">
        <f>IF(【多店舗用】記入シート3!AU257="","",【多店舗用】記入シート3!AU257)</f>
        <v/>
      </c>
      <c r="AB257" s="764" t="str">
        <f>IF(B257="","",T(SUBSTITUTE(SUBSTITUTE(【多店舗用】記入シート3!AV257,"　","")," ",""))&amp;"　"&amp;T(SUBSTITUTE(SUBSTITUTE(【多店舗用】記入シート3!AW257,"　","")," ","")))</f>
        <v/>
      </c>
      <c r="AC257" s="764" t="str">
        <f>IF(B257="","",ASC(SUBSTITUTE(SUBSTITUTE(SUBSTITUTE(SUBSTITUTE(【多店舗用】記入シート3!AX257,"　","")," ",""),"ヴ","ウﾞ"),"・",""))&amp;" "&amp;ASC(SUBSTITUTE(SUBSTITUTE(SUBSTITUTE(SUBSTITUTE(【多店舗用】記入シート3!AY257,"　","")," ",""),"ヴ","ウﾞ"),"・","")))</f>
        <v/>
      </c>
      <c r="AD257" s="764" t="str">
        <f>IF(【多店舗用】記入シート3!AZ257="","",【多店舗用】記入シート3!AZ257)</f>
        <v/>
      </c>
      <c r="AE257" s="764" t="str">
        <f>IF(【多店舗用】記入シート3!BA257="","",【多店舗用】記入シート3!BA257)</f>
        <v/>
      </c>
      <c r="AF257" s="764" t="str">
        <f>IF(B257="","",T(SUBSTITUTE(SUBSTITUTE(【多店舗用】記入シート3!BB257,"　","")," ",""))&amp;"　"&amp;T(SUBSTITUTE(SUBSTITUTE(【多店舗用】記入シート3!BC257,"　","")," ","")))</f>
        <v/>
      </c>
      <c r="AG257" s="764" t="str">
        <f>IF(B257="","",ASC(SUBSTITUTE(SUBSTITUTE(SUBSTITUTE(SUBSTITUTE(【多店舗用】記入シート3!BD257,"　","")," ",""),"ヴ","ウﾞ"),"・",""))&amp;" "&amp;ASC(SUBSTITUTE(SUBSTITUTE(SUBSTITUTE(SUBSTITUTE(【多店舗用】記入シート3!BE257,"　","")," ",""),"ヴ","ウﾞ"),"・","")))</f>
        <v/>
      </c>
      <c r="AH257" s="764" t="str">
        <f>IF(【多店舗用】記入シート3!BF257="","",【多店舗用】記入シート3!BF257)</f>
        <v/>
      </c>
      <c r="AI257" s="764" t="str">
        <f>IF(【多店舗用】記入シート3!BG257="","",【多店舗用】記入シート3!BG257)</f>
        <v/>
      </c>
      <c r="AJ257" s="764" t="str">
        <f>IF(【多店舗用】記入シート3!BH257="","",【多店舗用】記入シート3!BH257)</f>
        <v/>
      </c>
      <c r="AK257" s="764" t="str">
        <f>IF(【多店舗用】記入シート3!BI257="","",【多店舗用】記入シート3!BI257)</f>
        <v/>
      </c>
      <c r="AL257" s="764" t="str">
        <f>IF(【多店舗用】記入シート3!BJ257="","",【多店舗用】記入シート3!BJ257)</f>
        <v/>
      </c>
      <c r="AM257" s="768" t="str">
        <f>IF(【多店舗用】記入シート3!BK257="","",【多店舗用】記入シート3!BK257)</f>
        <v/>
      </c>
      <c r="AN257" s="768" t="str">
        <f>IF(【多店舗用】記入シート3!BL257="","",【多店舗用】記入シート3!BL257)</f>
        <v/>
      </c>
      <c r="AO257" s="764" t="str">
        <f>IF(【多店舗用】記入シート3!BM257="","",【多店舗用】記入シート3!BM257)</f>
        <v/>
      </c>
      <c r="AP257" s="768" t="str">
        <f>IF(【多店舗用】記入シート3!BN257="","",【多店舗用】記入シート3!BN257)</f>
        <v/>
      </c>
      <c r="AQ257" s="764" t="str">
        <f>IF(【多店舗用】記入シート3!BO257="","",【多店舗用】記入シート3!BO257)</f>
        <v/>
      </c>
      <c r="AR257" s="764" t="str">
        <f>IF(【多店舗用】記入シート3!BP257="","",【多店舗用】記入シート3!BP257)</f>
        <v/>
      </c>
    </row>
    <row r="258" spans="1:44" ht="15" customHeight="1">
      <c r="A258" s="764">
        <v>250</v>
      </c>
      <c r="B258" s="764" t="str">
        <f>IF(【多店舗用】記入シート3!B258="","",DBCS(【多店舗用】記入シート3!B258))</f>
        <v/>
      </c>
      <c r="C258" s="764" t="str">
        <f>IF(【多店舗用】記入シート3!C258="","",DBCS(【多店舗用】記入シート3!C258))</f>
        <v/>
      </c>
      <c r="D258" s="764" t="str">
        <f>IF(【多店舗用】記入シート3!D258="","",ASC(【多店舗用】記入シート3!D258))</f>
        <v/>
      </c>
      <c r="E258" s="765" t="str">
        <f>IF(【多店舗用】記入シート3!E258="","",【多店舗用】記入シート3!E258)</f>
        <v/>
      </c>
      <c r="F258" s="764" t="str">
        <f>IF(【多店舗用】記入シート3!F258="","",【多店舗用】記入シート3!F258)</f>
        <v/>
      </c>
      <c r="G258" s="765" t="str">
        <f>IF(【多店舗用】記入シート3!G258="","",【多店舗用】記入シート3!G258)</f>
        <v/>
      </c>
      <c r="H258" s="764" t="str">
        <f>IF(【多店舗用】記入シート3!H258="","",SUBSTITUTE(SUBSTITUTE(SUBSTITUTE(SUBSTITUTE(SUBSTITUTE(ASC(【多店舗用】記入シート3!H258),"～","-"),"－","-"),"―","-"),"　","")," ",""))</f>
        <v/>
      </c>
      <c r="I258" s="764" t="str">
        <f>IF(B258="","",MID(T(【多店舗用】記入シート3!I258),4,LEN(T(【多店舗用】記入シート3!I258))-3)&amp;"　"&amp;SUBSTITUTE(SUBSTITUTE(SUBSTITUTE(SUBSTITUTE(T(【多店舗用】記入シート3!J258),"　","")," ",""),"―","ー"),"－","‐")&amp;"　"&amp;SUBSTITUTE(SUBSTITUTE(SUBSTITUTE(SUBSTITUTE(T(【多店舗用】記入シート3!K258),"　","")," ",""),"―","ー"),"－","‐")&amp;"　"&amp;SUBSTITUTE(SUBSTITUTE(SUBSTITUTE(SUBSTITUTE(T(【多店舗用】記入シート3!L258),"　","")," ",""),"―","ー"),"－","‐")&amp;IF(【多店舗用】記入シート3!M258="","","　"&amp;SUBSTITUTE(SUBSTITUTE(SUBSTITUTE(SUBSTITUTE(T(【多店舗用】記入シート3!M258),"　","")," ",""),"―","ー"),"－","‐")))</f>
        <v/>
      </c>
      <c r="J258" s="764" t="str">
        <f>IF(B258="","",ASC(【多店舗用】記入シート3!N258)&amp;" "&amp;ASC(SUBSTITUTE(SUBSTITUTE(SUBSTITUTE(SUBSTITUTE(SUBSTITUTE(【多店舗用】記入シート3!O258,"　","")," ",""),"ヴ","ウﾞ"),"・",""),"－","‐"))&amp;" "&amp;ASC(SUBSTITUTE(SUBSTITUTE(SUBSTITUTE(SUBSTITUTE(SUBSTITUTE(【多店舗用】記入シート3!P258,"　","")," ",""),"ヴ","ウﾞ"),"・",""),"－","‐"))&amp;IF(【多店舗用】記入シート3!Q258="",""," "&amp;ASC(SUBSTITUTE(SUBSTITUTE(SUBSTITUTE(SUBSTITUTE(SUBSTITUTE(【多店舗用】記入シート3!Q258,"　","")," ",""),"ヴ","ウﾞ"),"・",""),"－","‐"))))</f>
        <v/>
      </c>
      <c r="K258" s="764" t="str">
        <f>IF(【多店舗用】記入シート3!R258="","",【多店舗用】記入シート3!R258)</f>
        <v/>
      </c>
      <c r="L258" s="764" t="str">
        <f>IF(【多店舗用】記入シート3!S258="","",SUBSTITUTE(SUBSTITUTE(SUBSTITUTE(SUBSTITUTE(SUBSTITUTE(ASC(【多店舗用】記入シート3!S258),"～","-"),"－","-"),"―","-"),"　","")," ",""))</f>
        <v/>
      </c>
      <c r="M258" s="764" t="str">
        <f>IF(【多店舗用】記入シート3!T258="","",ASC(【多店舗用】記入シート3!T258))</f>
        <v/>
      </c>
      <c r="N258" s="764" t="str">
        <f>IF(B258="","",RIGHT("00"&amp;【多店舗用】記入シート3!U258,2)&amp;【多店舗用】記入シート3!V258&amp;RIGHT("00"&amp;【多店舗用】記入シート3!W258,2)&amp;【多店舗用】記入シート3!X258&amp;RIGHT("00"&amp;【多店舗用】記入シート3!Y258,2)&amp;【多店舗用】記入シート3!Z258&amp;RIGHT("00"&amp;【多店舗用】記入シート3!AA258,2))</f>
        <v/>
      </c>
      <c r="O258" s="764" t="str">
        <f>IF(B258="","",IF(【多店舗用】記入シート3!AB258="●",【多店舗用】記入シート3!AB$8,"")&amp;IF(【多店舗用】記入シート3!AC258="●",【多店舗用】記入シート3!AC$8,"")&amp;IF(【多店舗用】記入シート3!AD258="●",【多店舗用】記入シート3!AD$8,"")&amp;IF(【多店舗用】記入シート3!AE258="●",【多店舗用】記入シート3!AE$8,"")&amp;IF(【多店舗用】記入シート3!AF258="●",【多店舗用】記入シート3!AF$8,"")&amp;IF(【多店舗用】記入シート3!AG258="●",【多店舗用】記入シート3!AG$8,"")&amp;IF(【多店舗用】記入シート3!AH258="●",【多店舗用】記入シート3!AH$8,"")&amp;IF(【多店舗用】記入シート3!AI258="●",【多店舗用】記入シート3!AI$8,""))</f>
        <v/>
      </c>
      <c r="P258" s="764" t="str">
        <f>IF(【多店舗用】記入シート3!AJ258="","",【多店舗用】記入シート3!AJ258)</f>
        <v/>
      </c>
      <c r="Q258" s="764" t="str">
        <f>IF(【多店舗用】記入シート3!AK258="","",【多店舗用】記入シート3!AK258)</f>
        <v/>
      </c>
      <c r="R258" s="766" t="str">
        <f>IF(【多店舗用】記入シート3!AL258="","",【多店舗用】記入シート3!AL258)</f>
        <v/>
      </c>
      <c r="S258" s="766" t="str">
        <f>IF(【多店舗用】記入シート3!AM258="","",【多店舗用】記入シート3!AM258)</f>
        <v/>
      </c>
      <c r="T258" s="766" t="str">
        <f>IF(【多店舗用】記入シート3!AN258="","",【多店舗用】記入シート3!AN258)</f>
        <v/>
      </c>
      <c r="U258" s="766" t="str">
        <f>IF(【多店舗用】記入シート3!AO258="","",【多店舗用】記入シート3!AO258)</f>
        <v/>
      </c>
      <c r="V258" s="764" t="str">
        <f>IF(【多店舗用】記入シート3!AP258="","",【多店舗用】記入シート3!AP258)</f>
        <v/>
      </c>
      <c r="W258" s="764" t="str">
        <f>IF(【多店舗用】記入シート3!AQ258="","",【多店舗用】記入シート3!AQ258)</f>
        <v/>
      </c>
      <c r="X258" s="764" t="str">
        <f>IF(【多店舗用】記入シート3!AR258="","",【多店舗用】記入シート3!AR258)</f>
        <v/>
      </c>
      <c r="Y258" s="764" t="str">
        <f>IF(【多店舗用】記入シート3!AS258="","",【多店舗用】記入シート3!AS258)</f>
        <v/>
      </c>
      <c r="Z258" s="767" t="str">
        <f>IF(【多店舗用】記入シート3!AT258="","",【多店舗用】記入シート3!AT258)</f>
        <v/>
      </c>
      <c r="AA258" s="767" t="str">
        <f>IF(【多店舗用】記入シート3!AU258="","",【多店舗用】記入シート3!AU258)</f>
        <v/>
      </c>
      <c r="AB258" s="764" t="str">
        <f>IF(B258="","",T(SUBSTITUTE(SUBSTITUTE(【多店舗用】記入シート3!AV258,"　","")," ",""))&amp;"　"&amp;T(SUBSTITUTE(SUBSTITUTE(【多店舗用】記入シート3!AW258,"　","")," ","")))</f>
        <v/>
      </c>
      <c r="AC258" s="764" t="str">
        <f>IF(B258="","",ASC(SUBSTITUTE(SUBSTITUTE(SUBSTITUTE(SUBSTITUTE(【多店舗用】記入シート3!AX258,"　","")," ",""),"ヴ","ウﾞ"),"・",""))&amp;" "&amp;ASC(SUBSTITUTE(SUBSTITUTE(SUBSTITUTE(SUBSTITUTE(【多店舗用】記入シート3!AY258,"　","")," ",""),"ヴ","ウﾞ"),"・","")))</f>
        <v/>
      </c>
      <c r="AD258" s="764" t="str">
        <f>IF(【多店舗用】記入シート3!AZ258="","",【多店舗用】記入シート3!AZ258)</f>
        <v/>
      </c>
      <c r="AE258" s="764" t="str">
        <f>IF(【多店舗用】記入シート3!BA258="","",【多店舗用】記入シート3!BA258)</f>
        <v/>
      </c>
      <c r="AF258" s="764" t="str">
        <f>IF(B258="","",T(SUBSTITUTE(SUBSTITUTE(【多店舗用】記入シート3!BB258,"　","")," ",""))&amp;"　"&amp;T(SUBSTITUTE(SUBSTITUTE(【多店舗用】記入シート3!BC258,"　","")," ","")))</f>
        <v/>
      </c>
      <c r="AG258" s="764" t="str">
        <f>IF(B258="","",ASC(SUBSTITUTE(SUBSTITUTE(SUBSTITUTE(SUBSTITUTE(【多店舗用】記入シート3!BD258,"　","")," ",""),"ヴ","ウﾞ"),"・",""))&amp;" "&amp;ASC(SUBSTITUTE(SUBSTITUTE(SUBSTITUTE(SUBSTITUTE(【多店舗用】記入シート3!BE258,"　","")," ",""),"ヴ","ウﾞ"),"・","")))</f>
        <v/>
      </c>
      <c r="AH258" s="764" t="str">
        <f>IF(【多店舗用】記入シート3!BF258="","",【多店舗用】記入シート3!BF258)</f>
        <v/>
      </c>
      <c r="AI258" s="764" t="str">
        <f>IF(【多店舗用】記入シート3!BG258="","",【多店舗用】記入シート3!BG258)</f>
        <v/>
      </c>
      <c r="AJ258" s="764" t="str">
        <f>IF(【多店舗用】記入シート3!BH258="","",【多店舗用】記入シート3!BH258)</f>
        <v/>
      </c>
      <c r="AK258" s="764" t="str">
        <f>IF(【多店舗用】記入シート3!BI258="","",【多店舗用】記入シート3!BI258)</f>
        <v/>
      </c>
      <c r="AL258" s="764" t="str">
        <f>IF(【多店舗用】記入シート3!BJ258="","",【多店舗用】記入シート3!BJ258)</f>
        <v/>
      </c>
      <c r="AM258" s="768" t="str">
        <f>IF(【多店舗用】記入シート3!BK258="","",【多店舗用】記入シート3!BK258)</f>
        <v/>
      </c>
      <c r="AN258" s="768" t="str">
        <f>IF(【多店舗用】記入シート3!BL258="","",【多店舗用】記入シート3!BL258)</f>
        <v/>
      </c>
      <c r="AO258" s="764" t="str">
        <f>IF(【多店舗用】記入シート3!BM258="","",【多店舗用】記入シート3!BM258)</f>
        <v/>
      </c>
      <c r="AP258" s="768" t="str">
        <f>IF(【多店舗用】記入シート3!BN258="","",【多店舗用】記入シート3!BN258)</f>
        <v/>
      </c>
      <c r="AQ258" s="764" t="str">
        <f>IF(【多店舗用】記入シート3!BO258="","",【多店舗用】記入シート3!BO258)</f>
        <v/>
      </c>
      <c r="AR258" s="764" t="str">
        <f>IF(【多店舗用】記入シート3!BP258="","",【多店舗用】記入シート3!BP258)</f>
        <v/>
      </c>
    </row>
    <row r="259" spans="1:44" ht="15" customHeight="1">
      <c r="A259" s="764">
        <v>251</v>
      </c>
      <c r="B259" s="764" t="str">
        <f>IF(【多店舗用】記入シート3!B259="","",DBCS(【多店舗用】記入シート3!B259))</f>
        <v/>
      </c>
      <c r="C259" s="764" t="str">
        <f>IF(【多店舗用】記入シート3!C259="","",DBCS(【多店舗用】記入シート3!C259))</f>
        <v/>
      </c>
      <c r="D259" s="764" t="str">
        <f>IF(【多店舗用】記入シート3!D259="","",ASC(【多店舗用】記入シート3!D259))</f>
        <v/>
      </c>
      <c r="E259" s="765" t="str">
        <f>IF(【多店舗用】記入シート3!E259="","",【多店舗用】記入シート3!E259)</f>
        <v/>
      </c>
      <c r="F259" s="764" t="str">
        <f>IF(【多店舗用】記入シート3!F259="","",【多店舗用】記入シート3!F259)</f>
        <v/>
      </c>
      <c r="G259" s="765" t="str">
        <f>IF(【多店舗用】記入シート3!G259="","",【多店舗用】記入シート3!G259)</f>
        <v/>
      </c>
      <c r="H259" s="764" t="str">
        <f>IF(【多店舗用】記入シート3!H259="","",SUBSTITUTE(SUBSTITUTE(SUBSTITUTE(SUBSTITUTE(SUBSTITUTE(ASC(【多店舗用】記入シート3!H259),"～","-"),"－","-"),"―","-"),"　","")," ",""))</f>
        <v/>
      </c>
      <c r="I259" s="764" t="str">
        <f>IF(B259="","",MID(T(【多店舗用】記入シート3!I259),4,LEN(T(【多店舗用】記入シート3!I259))-3)&amp;"　"&amp;SUBSTITUTE(SUBSTITUTE(SUBSTITUTE(SUBSTITUTE(T(【多店舗用】記入シート3!J259),"　","")," ",""),"―","ー"),"－","‐")&amp;"　"&amp;SUBSTITUTE(SUBSTITUTE(SUBSTITUTE(SUBSTITUTE(T(【多店舗用】記入シート3!K259),"　","")," ",""),"―","ー"),"－","‐")&amp;"　"&amp;SUBSTITUTE(SUBSTITUTE(SUBSTITUTE(SUBSTITUTE(T(【多店舗用】記入シート3!L259),"　","")," ",""),"―","ー"),"－","‐")&amp;IF(【多店舗用】記入シート3!M259="","","　"&amp;SUBSTITUTE(SUBSTITUTE(SUBSTITUTE(SUBSTITUTE(T(【多店舗用】記入シート3!M259),"　","")," ",""),"―","ー"),"－","‐")))</f>
        <v/>
      </c>
      <c r="J259" s="764" t="str">
        <f>IF(B259="","",ASC(【多店舗用】記入シート3!N259)&amp;" "&amp;ASC(SUBSTITUTE(SUBSTITUTE(SUBSTITUTE(SUBSTITUTE(SUBSTITUTE(【多店舗用】記入シート3!O259,"　","")," ",""),"ヴ","ウﾞ"),"・",""),"－","‐"))&amp;" "&amp;ASC(SUBSTITUTE(SUBSTITUTE(SUBSTITUTE(SUBSTITUTE(SUBSTITUTE(【多店舗用】記入シート3!P259,"　","")," ",""),"ヴ","ウﾞ"),"・",""),"－","‐"))&amp;IF(【多店舗用】記入シート3!Q259="",""," "&amp;ASC(SUBSTITUTE(SUBSTITUTE(SUBSTITUTE(SUBSTITUTE(SUBSTITUTE(【多店舗用】記入シート3!Q259,"　","")," ",""),"ヴ","ウﾞ"),"・",""),"－","‐"))))</f>
        <v/>
      </c>
      <c r="K259" s="764" t="str">
        <f>IF(【多店舗用】記入シート3!R259="","",【多店舗用】記入シート3!R259)</f>
        <v/>
      </c>
      <c r="L259" s="764" t="str">
        <f>IF(【多店舗用】記入シート3!S259="","",SUBSTITUTE(SUBSTITUTE(SUBSTITUTE(SUBSTITUTE(SUBSTITUTE(ASC(【多店舗用】記入シート3!S259),"～","-"),"－","-"),"―","-"),"　","")," ",""))</f>
        <v/>
      </c>
      <c r="M259" s="764" t="str">
        <f>IF(【多店舗用】記入シート3!T259="","",ASC(【多店舗用】記入シート3!T259))</f>
        <v/>
      </c>
      <c r="N259" s="764" t="str">
        <f>IF(B259="","",RIGHT("00"&amp;【多店舗用】記入シート3!U259,2)&amp;【多店舗用】記入シート3!V259&amp;RIGHT("00"&amp;【多店舗用】記入シート3!W259,2)&amp;【多店舗用】記入シート3!X259&amp;RIGHT("00"&amp;【多店舗用】記入シート3!Y259,2)&amp;【多店舗用】記入シート3!Z259&amp;RIGHT("00"&amp;【多店舗用】記入シート3!AA259,2))</f>
        <v/>
      </c>
      <c r="O259" s="764" t="str">
        <f>IF(B259="","",IF(【多店舗用】記入シート3!AB259="●",【多店舗用】記入シート3!AB$8,"")&amp;IF(【多店舗用】記入シート3!AC259="●",【多店舗用】記入シート3!AC$8,"")&amp;IF(【多店舗用】記入シート3!AD259="●",【多店舗用】記入シート3!AD$8,"")&amp;IF(【多店舗用】記入シート3!AE259="●",【多店舗用】記入シート3!AE$8,"")&amp;IF(【多店舗用】記入シート3!AF259="●",【多店舗用】記入シート3!AF$8,"")&amp;IF(【多店舗用】記入シート3!AG259="●",【多店舗用】記入シート3!AG$8,"")&amp;IF(【多店舗用】記入シート3!AH259="●",【多店舗用】記入シート3!AH$8,"")&amp;IF(【多店舗用】記入シート3!AI259="●",【多店舗用】記入シート3!AI$8,""))</f>
        <v/>
      </c>
      <c r="P259" s="764" t="str">
        <f>IF(【多店舗用】記入シート3!AJ259="","",【多店舗用】記入シート3!AJ259)</f>
        <v/>
      </c>
      <c r="Q259" s="764" t="str">
        <f>IF(【多店舗用】記入シート3!AK259="","",【多店舗用】記入シート3!AK259)</f>
        <v/>
      </c>
      <c r="R259" s="766" t="str">
        <f>IF(【多店舗用】記入シート3!AL259="","",【多店舗用】記入シート3!AL259)</f>
        <v/>
      </c>
      <c r="S259" s="766" t="str">
        <f>IF(【多店舗用】記入シート3!AM259="","",【多店舗用】記入シート3!AM259)</f>
        <v/>
      </c>
      <c r="T259" s="766" t="str">
        <f>IF(【多店舗用】記入シート3!AN259="","",【多店舗用】記入シート3!AN259)</f>
        <v/>
      </c>
      <c r="U259" s="766" t="str">
        <f>IF(【多店舗用】記入シート3!AO259="","",【多店舗用】記入シート3!AO259)</f>
        <v/>
      </c>
      <c r="V259" s="764" t="str">
        <f>IF(【多店舗用】記入シート3!AP259="","",【多店舗用】記入シート3!AP259)</f>
        <v/>
      </c>
      <c r="W259" s="764" t="str">
        <f>IF(【多店舗用】記入シート3!AQ259="","",【多店舗用】記入シート3!AQ259)</f>
        <v/>
      </c>
      <c r="X259" s="764" t="str">
        <f>IF(【多店舗用】記入シート3!AR259="","",【多店舗用】記入シート3!AR259)</f>
        <v/>
      </c>
      <c r="Y259" s="764" t="str">
        <f>IF(【多店舗用】記入シート3!AS259="","",【多店舗用】記入シート3!AS259)</f>
        <v/>
      </c>
      <c r="Z259" s="767" t="str">
        <f>IF(【多店舗用】記入シート3!AT259="","",【多店舗用】記入シート3!AT259)</f>
        <v/>
      </c>
      <c r="AA259" s="767" t="str">
        <f>IF(【多店舗用】記入シート3!AU259="","",【多店舗用】記入シート3!AU259)</f>
        <v/>
      </c>
      <c r="AB259" s="764" t="str">
        <f>IF(B259="","",T(SUBSTITUTE(SUBSTITUTE(【多店舗用】記入シート3!AV259,"　","")," ",""))&amp;"　"&amp;T(SUBSTITUTE(SUBSTITUTE(【多店舗用】記入シート3!AW259,"　","")," ","")))</f>
        <v/>
      </c>
      <c r="AC259" s="764" t="str">
        <f>IF(B259="","",ASC(SUBSTITUTE(SUBSTITUTE(SUBSTITUTE(SUBSTITUTE(【多店舗用】記入シート3!AX259,"　","")," ",""),"ヴ","ウﾞ"),"・",""))&amp;" "&amp;ASC(SUBSTITUTE(SUBSTITUTE(SUBSTITUTE(SUBSTITUTE(【多店舗用】記入シート3!AY259,"　","")," ",""),"ヴ","ウﾞ"),"・","")))</f>
        <v/>
      </c>
      <c r="AD259" s="764" t="str">
        <f>IF(【多店舗用】記入シート3!AZ259="","",【多店舗用】記入シート3!AZ259)</f>
        <v/>
      </c>
      <c r="AE259" s="764" t="str">
        <f>IF(【多店舗用】記入シート3!BA259="","",【多店舗用】記入シート3!BA259)</f>
        <v/>
      </c>
      <c r="AF259" s="764" t="str">
        <f>IF(B259="","",T(SUBSTITUTE(SUBSTITUTE(【多店舗用】記入シート3!BB259,"　","")," ",""))&amp;"　"&amp;T(SUBSTITUTE(SUBSTITUTE(【多店舗用】記入シート3!BC259,"　","")," ","")))</f>
        <v/>
      </c>
      <c r="AG259" s="764" t="str">
        <f>IF(B259="","",ASC(SUBSTITUTE(SUBSTITUTE(SUBSTITUTE(SUBSTITUTE(【多店舗用】記入シート3!BD259,"　","")," ",""),"ヴ","ウﾞ"),"・",""))&amp;" "&amp;ASC(SUBSTITUTE(SUBSTITUTE(SUBSTITUTE(SUBSTITUTE(【多店舗用】記入シート3!BE259,"　","")," ",""),"ヴ","ウﾞ"),"・","")))</f>
        <v/>
      </c>
      <c r="AH259" s="764" t="str">
        <f>IF(【多店舗用】記入シート3!BF259="","",【多店舗用】記入シート3!BF259)</f>
        <v/>
      </c>
      <c r="AI259" s="764" t="str">
        <f>IF(【多店舗用】記入シート3!BG259="","",【多店舗用】記入シート3!BG259)</f>
        <v/>
      </c>
      <c r="AJ259" s="764" t="str">
        <f>IF(【多店舗用】記入シート3!BH259="","",【多店舗用】記入シート3!BH259)</f>
        <v/>
      </c>
      <c r="AK259" s="764" t="str">
        <f>IF(【多店舗用】記入シート3!BI259="","",【多店舗用】記入シート3!BI259)</f>
        <v/>
      </c>
      <c r="AL259" s="764" t="str">
        <f>IF(【多店舗用】記入シート3!BJ259="","",【多店舗用】記入シート3!BJ259)</f>
        <v/>
      </c>
      <c r="AM259" s="768" t="str">
        <f>IF(【多店舗用】記入シート3!BK259="","",【多店舗用】記入シート3!BK259)</f>
        <v/>
      </c>
      <c r="AN259" s="768" t="str">
        <f>IF(【多店舗用】記入シート3!BL259="","",【多店舗用】記入シート3!BL259)</f>
        <v/>
      </c>
      <c r="AO259" s="764" t="str">
        <f>IF(【多店舗用】記入シート3!BM259="","",【多店舗用】記入シート3!BM259)</f>
        <v/>
      </c>
      <c r="AP259" s="768" t="str">
        <f>IF(【多店舗用】記入シート3!BN259="","",【多店舗用】記入シート3!BN259)</f>
        <v/>
      </c>
      <c r="AQ259" s="764" t="str">
        <f>IF(【多店舗用】記入シート3!BO259="","",【多店舗用】記入シート3!BO259)</f>
        <v/>
      </c>
      <c r="AR259" s="764" t="str">
        <f>IF(【多店舗用】記入シート3!BP259="","",【多店舗用】記入シート3!BP259)</f>
        <v/>
      </c>
    </row>
    <row r="260" spans="1:44" ht="15" customHeight="1">
      <c r="A260" s="764">
        <v>252</v>
      </c>
      <c r="B260" s="764" t="str">
        <f>IF(【多店舗用】記入シート3!B260="","",DBCS(【多店舗用】記入シート3!B260))</f>
        <v/>
      </c>
      <c r="C260" s="764" t="str">
        <f>IF(【多店舗用】記入シート3!C260="","",DBCS(【多店舗用】記入シート3!C260))</f>
        <v/>
      </c>
      <c r="D260" s="764" t="str">
        <f>IF(【多店舗用】記入シート3!D260="","",ASC(【多店舗用】記入シート3!D260))</f>
        <v/>
      </c>
      <c r="E260" s="765" t="str">
        <f>IF(【多店舗用】記入シート3!E260="","",【多店舗用】記入シート3!E260)</f>
        <v/>
      </c>
      <c r="F260" s="764" t="str">
        <f>IF(【多店舗用】記入シート3!F260="","",【多店舗用】記入シート3!F260)</f>
        <v/>
      </c>
      <c r="G260" s="765" t="str">
        <f>IF(【多店舗用】記入シート3!G260="","",【多店舗用】記入シート3!G260)</f>
        <v/>
      </c>
      <c r="H260" s="764" t="str">
        <f>IF(【多店舗用】記入シート3!H260="","",SUBSTITUTE(SUBSTITUTE(SUBSTITUTE(SUBSTITUTE(SUBSTITUTE(ASC(【多店舗用】記入シート3!H260),"～","-"),"－","-"),"―","-"),"　","")," ",""))</f>
        <v/>
      </c>
      <c r="I260" s="764" t="str">
        <f>IF(B260="","",MID(T(【多店舗用】記入シート3!I260),4,LEN(T(【多店舗用】記入シート3!I260))-3)&amp;"　"&amp;SUBSTITUTE(SUBSTITUTE(SUBSTITUTE(SUBSTITUTE(T(【多店舗用】記入シート3!J260),"　","")," ",""),"―","ー"),"－","‐")&amp;"　"&amp;SUBSTITUTE(SUBSTITUTE(SUBSTITUTE(SUBSTITUTE(T(【多店舗用】記入シート3!K260),"　","")," ",""),"―","ー"),"－","‐")&amp;"　"&amp;SUBSTITUTE(SUBSTITUTE(SUBSTITUTE(SUBSTITUTE(T(【多店舗用】記入シート3!L260),"　","")," ",""),"―","ー"),"－","‐")&amp;IF(【多店舗用】記入シート3!M260="","","　"&amp;SUBSTITUTE(SUBSTITUTE(SUBSTITUTE(SUBSTITUTE(T(【多店舗用】記入シート3!M260),"　","")," ",""),"―","ー"),"－","‐")))</f>
        <v/>
      </c>
      <c r="J260" s="764" t="str">
        <f>IF(B260="","",ASC(【多店舗用】記入シート3!N260)&amp;" "&amp;ASC(SUBSTITUTE(SUBSTITUTE(SUBSTITUTE(SUBSTITUTE(SUBSTITUTE(【多店舗用】記入シート3!O260,"　","")," ",""),"ヴ","ウﾞ"),"・",""),"－","‐"))&amp;" "&amp;ASC(SUBSTITUTE(SUBSTITUTE(SUBSTITUTE(SUBSTITUTE(SUBSTITUTE(【多店舗用】記入シート3!P260,"　","")," ",""),"ヴ","ウﾞ"),"・",""),"－","‐"))&amp;IF(【多店舗用】記入シート3!Q260="",""," "&amp;ASC(SUBSTITUTE(SUBSTITUTE(SUBSTITUTE(SUBSTITUTE(SUBSTITUTE(【多店舗用】記入シート3!Q260,"　","")," ",""),"ヴ","ウﾞ"),"・",""),"－","‐"))))</f>
        <v/>
      </c>
      <c r="K260" s="764" t="str">
        <f>IF(【多店舗用】記入シート3!R260="","",【多店舗用】記入シート3!R260)</f>
        <v/>
      </c>
      <c r="L260" s="764" t="str">
        <f>IF(【多店舗用】記入シート3!S260="","",SUBSTITUTE(SUBSTITUTE(SUBSTITUTE(SUBSTITUTE(SUBSTITUTE(ASC(【多店舗用】記入シート3!S260),"～","-"),"－","-"),"―","-"),"　","")," ",""))</f>
        <v/>
      </c>
      <c r="M260" s="764" t="str">
        <f>IF(【多店舗用】記入シート3!T260="","",ASC(【多店舗用】記入シート3!T260))</f>
        <v/>
      </c>
      <c r="N260" s="764" t="str">
        <f>IF(B260="","",RIGHT("00"&amp;【多店舗用】記入シート3!U260,2)&amp;【多店舗用】記入シート3!V260&amp;RIGHT("00"&amp;【多店舗用】記入シート3!W260,2)&amp;【多店舗用】記入シート3!X260&amp;RIGHT("00"&amp;【多店舗用】記入シート3!Y260,2)&amp;【多店舗用】記入シート3!Z260&amp;RIGHT("00"&amp;【多店舗用】記入シート3!AA260,2))</f>
        <v/>
      </c>
      <c r="O260" s="764" t="str">
        <f>IF(B260="","",IF(【多店舗用】記入シート3!AB260="●",【多店舗用】記入シート3!AB$8,"")&amp;IF(【多店舗用】記入シート3!AC260="●",【多店舗用】記入シート3!AC$8,"")&amp;IF(【多店舗用】記入シート3!AD260="●",【多店舗用】記入シート3!AD$8,"")&amp;IF(【多店舗用】記入シート3!AE260="●",【多店舗用】記入シート3!AE$8,"")&amp;IF(【多店舗用】記入シート3!AF260="●",【多店舗用】記入シート3!AF$8,"")&amp;IF(【多店舗用】記入シート3!AG260="●",【多店舗用】記入シート3!AG$8,"")&amp;IF(【多店舗用】記入シート3!AH260="●",【多店舗用】記入シート3!AH$8,"")&amp;IF(【多店舗用】記入シート3!AI260="●",【多店舗用】記入シート3!AI$8,""))</f>
        <v/>
      </c>
      <c r="P260" s="764" t="str">
        <f>IF(【多店舗用】記入シート3!AJ260="","",【多店舗用】記入シート3!AJ260)</f>
        <v/>
      </c>
      <c r="Q260" s="764" t="str">
        <f>IF(【多店舗用】記入シート3!AK260="","",【多店舗用】記入シート3!AK260)</f>
        <v/>
      </c>
      <c r="R260" s="766" t="str">
        <f>IF(【多店舗用】記入シート3!AL260="","",【多店舗用】記入シート3!AL260)</f>
        <v/>
      </c>
      <c r="S260" s="766" t="str">
        <f>IF(【多店舗用】記入シート3!AM260="","",【多店舗用】記入シート3!AM260)</f>
        <v/>
      </c>
      <c r="T260" s="766" t="str">
        <f>IF(【多店舗用】記入シート3!AN260="","",【多店舗用】記入シート3!AN260)</f>
        <v/>
      </c>
      <c r="U260" s="766" t="str">
        <f>IF(【多店舗用】記入シート3!AO260="","",【多店舗用】記入シート3!AO260)</f>
        <v/>
      </c>
      <c r="V260" s="764" t="str">
        <f>IF(【多店舗用】記入シート3!AP260="","",【多店舗用】記入シート3!AP260)</f>
        <v/>
      </c>
      <c r="W260" s="764" t="str">
        <f>IF(【多店舗用】記入シート3!AQ260="","",【多店舗用】記入シート3!AQ260)</f>
        <v/>
      </c>
      <c r="X260" s="764" t="str">
        <f>IF(【多店舗用】記入シート3!AR260="","",【多店舗用】記入シート3!AR260)</f>
        <v/>
      </c>
      <c r="Y260" s="764" t="str">
        <f>IF(【多店舗用】記入シート3!AS260="","",【多店舗用】記入シート3!AS260)</f>
        <v/>
      </c>
      <c r="Z260" s="767" t="str">
        <f>IF(【多店舗用】記入シート3!AT260="","",【多店舗用】記入シート3!AT260)</f>
        <v/>
      </c>
      <c r="AA260" s="767" t="str">
        <f>IF(【多店舗用】記入シート3!AU260="","",【多店舗用】記入シート3!AU260)</f>
        <v/>
      </c>
      <c r="AB260" s="764" t="str">
        <f>IF(B260="","",T(SUBSTITUTE(SUBSTITUTE(【多店舗用】記入シート3!AV260,"　","")," ",""))&amp;"　"&amp;T(SUBSTITUTE(SUBSTITUTE(【多店舗用】記入シート3!AW260,"　","")," ","")))</f>
        <v/>
      </c>
      <c r="AC260" s="764" t="str">
        <f>IF(B260="","",ASC(SUBSTITUTE(SUBSTITUTE(SUBSTITUTE(SUBSTITUTE(【多店舗用】記入シート3!AX260,"　","")," ",""),"ヴ","ウﾞ"),"・",""))&amp;" "&amp;ASC(SUBSTITUTE(SUBSTITUTE(SUBSTITUTE(SUBSTITUTE(【多店舗用】記入シート3!AY260,"　","")," ",""),"ヴ","ウﾞ"),"・","")))</f>
        <v/>
      </c>
      <c r="AD260" s="764" t="str">
        <f>IF(【多店舗用】記入シート3!AZ260="","",【多店舗用】記入シート3!AZ260)</f>
        <v/>
      </c>
      <c r="AE260" s="764" t="str">
        <f>IF(【多店舗用】記入シート3!BA260="","",【多店舗用】記入シート3!BA260)</f>
        <v/>
      </c>
      <c r="AF260" s="764" t="str">
        <f>IF(B260="","",T(SUBSTITUTE(SUBSTITUTE(【多店舗用】記入シート3!BB260,"　","")," ",""))&amp;"　"&amp;T(SUBSTITUTE(SUBSTITUTE(【多店舗用】記入シート3!BC260,"　","")," ","")))</f>
        <v/>
      </c>
      <c r="AG260" s="764" t="str">
        <f>IF(B260="","",ASC(SUBSTITUTE(SUBSTITUTE(SUBSTITUTE(SUBSTITUTE(【多店舗用】記入シート3!BD260,"　","")," ",""),"ヴ","ウﾞ"),"・",""))&amp;" "&amp;ASC(SUBSTITUTE(SUBSTITUTE(SUBSTITUTE(SUBSTITUTE(【多店舗用】記入シート3!BE260,"　","")," ",""),"ヴ","ウﾞ"),"・","")))</f>
        <v/>
      </c>
      <c r="AH260" s="764" t="str">
        <f>IF(【多店舗用】記入シート3!BF260="","",【多店舗用】記入シート3!BF260)</f>
        <v/>
      </c>
      <c r="AI260" s="764" t="str">
        <f>IF(【多店舗用】記入シート3!BG260="","",【多店舗用】記入シート3!BG260)</f>
        <v/>
      </c>
      <c r="AJ260" s="764" t="str">
        <f>IF(【多店舗用】記入シート3!BH260="","",【多店舗用】記入シート3!BH260)</f>
        <v/>
      </c>
      <c r="AK260" s="764" t="str">
        <f>IF(【多店舗用】記入シート3!BI260="","",【多店舗用】記入シート3!BI260)</f>
        <v/>
      </c>
      <c r="AL260" s="764" t="str">
        <f>IF(【多店舗用】記入シート3!BJ260="","",【多店舗用】記入シート3!BJ260)</f>
        <v/>
      </c>
      <c r="AM260" s="768" t="str">
        <f>IF(【多店舗用】記入シート3!BK260="","",【多店舗用】記入シート3!BK260)</f>
        <v/>
      </c>
      <c r="AN260" s="768" t="str">
        <f>IF(【多店舗用】記入シート3!BL260="","",【多店舗用】記入シート3!BL260)</f>
        <v/>
      </c>
      <c r="AO260" s="764" t="str">
        <f>IF(【多店舗用】記入シート3!BM260="","",【多店舗用】記入シート3!BM260)</f>
        <v/>
      </c>
      <c r="AP260" s="768" t="str">
        <f>IF(【多店舗用】記入シート3!BN260="","",【多店舗用】記入シート3!BN260)</f>
        <v/>
      </c>
      <c r="AQ260" s="764" t="str">
        <f>IF(【多店舗用】記入シート3!BO260="","",【多店舗用】記入シート3!BO260)</f>
        <v/>
      </c>
      <c r="AR260" s="764" t="str">
        <f>IF(【多店舗用】記入シート3!BP260="","",【多店舗用】記入シート3!BP260)</f>
        <v/>
      </c>
    </row>
    <row r="261" spans="1:44" ht="15" customHeight="1">
      <c r="A261" s="764">
        <v>253</v>
      </c>
      <c r="B261" s="764" t="str">
        <f>IF(【多店舗用】記入シート3!B261="","",DBCS(【多店舗用】記入シート3!B261))</f>
        <v/>
      </c>
      <c r="C261" s="764" t="str">
        <f>IF(【多店舗用】記入シート3!C261="","",DBCS(【多店舗用】記入シート3!C261))</f>
        <v/>
      </c>
      <c r="D261" s="764" t="str">
        <f>IF(【多店舗用】記入シート3!D261="","",ASC(【多店舗用】記入シート3!D261))</f>
        <v/>
      </c>
      <c r="E261" s="765" t="str">
        <f>IF(【多店舗用】記入シート3!E261="","",【多店舗用】記入シート3!E261)</f>
        <v/>
      </c>
      <c r="F261" s="764" t="str">
        <f>IF(【多店舗用】記入シート3!F261="","",【多店舗用】記入シート3!F261)</f>
        <v/>
      </c>
      <c r="G261" s="765" t="str">
        <f>IF(【多店舗用】記入シート3!G261="","",【多店舗用】記入シート3!G261)</f>
        <v/>
      </c>
      <c r="H261" s="764" t="str">
        <f>IF(【多店舗用】記入シート3!H261="","",SUBSTITUTE(SUBSTITUTE(SUBSTITUTE(SUBSTITUTE(SUBSTITUTE(ASC(【多店舗用】記入シート3!H261),"～","-"),"－","-"),"―","-"),"　","")," ",""))</f>
        <v/>
      </c>
      <c r="I261" s="764" t="str">
        <f>IF(B261="","",MID(T(【多店舗用】記入シート3!I261),4,LEN(T(【多店舗用】記入シート3!I261))-3)&amp;"　"&amp;SUBSTITUTE(SUBSTITUTE(SUBSTITUTE(SUBSTITUTE(T(【多店舗用】記入シート3!J261),"　","")," ",""),"―","ー"),"－","‐")&amp;"　"&amp;SUBSTITUTE(SUBSTITUTE(SUBSTITUTE(SUBSTITUTE(T(【多店舗用】記入シート3!K261),"　","")," ",""),"―","ー"),"－","‐")&amp;"　"&amp;SUBSTITUTE(SUBSTITUTE(SUBSTITUTE(SUBSTITUTE(T(【多店舗用】記入シート3!L261),"　","")," ",""),"―","ー"),"－","‐")&amp;IF(【多店舗用】記入シート3!M261="","","　"&amp;SUBSTITUTE(SUBSTITUTE(SUBSTITUTE(SUBSTITUTE(T(【多店舗用】記入シート3!M261),"　","")," ",""),"―","ー"),"－","‐")))</f>
        <v/>
      </c>
      <c r="J261" s="764" t="str">
        <f>IF(B261="","",ASC(【多店舗用】記入シート3!N261)&amp;" "&amp;ASC(SUBSTITUTE(SUBSTITUTE(SUBSTITUTE(SUBSTITUTE(SUBSTITUTE(【多店舗用】記入シート3!O261,"　","")," ",""),"ヴ","ウﾞ"),"・",""),"－","‐"))&amp;" "&amp;ASC(SUBSTITUTE(SUBSTITUTE(SUBSTITUTE(SUBSTITUTE(SUBSTITUTE(【多店舗用】記入シート3!P261,"　","")," ",""),"ヴ","ウﾞ"),"・",""),"－","‐"))&amp;IF(【多店舗用】記入シート3!Q261="",""," "&amp;ASC(SUBSTITUTE(SUBSTITUTE(SUBSTITUTE(SUBSTITUTE(SUBSTITUTE(【多店舗用】記入シート3!Q261,"　","")," ",""),"ヴ","ウﾞ"),"・",""),"－","‐"))))</f>
        <v/>
      </c>
      <c r="K261" s="764" t="str">
        <f>IF(【多店舗用】記入シート3!R261="","",【多店舗用】記入シート3!R261)</f>
        <v/>
      </c>
      <c r="L261" s="764" t="str">
        <f>IF(【多店舗用】記入シート3!S261="","",SUBSTITUTE(SUBSTITUTE(SUBSTITUTE(SUBSTITUTE(SUBSTITUTE(ASC(【多店舗用】記入シート3!S261),"～","-"),"－","-"),"―","-"),"　","")," ",""))</f>
        <v/>
      </c>
      <c r="M261" s="764" t="str">
        <f>IF(【多店舗用】記入シート3!T261="","",ASC(【多店舗用】記入シート3!T261))</f>
        <v/>
      </c>
      <c r="N261" s="764" t="str">
        <f>IF(B261="","",RIGHT("00"&amp;【多店舗用】記入シート3!U261,2)&amp;【多店舗用】記入シート3!V261&amp;RIGHT("00"&amp;【多店舗用】記入シート3!W261,2)&amp;【多店舗用】記入シート3!X261&amp;RIGHT("00"&amp;【多店舗用】記入シート3!Y261,2)&amp;【多店舗用】記入シート3!Z261&amp;RIGHT("00"&amp;【多店舗用】記入シート3!AA261,2))</f>
        <v/>
      </c>
      <c r="O261" s="764" t="str">
        <f>IF(B261="","",IF(【多店舗用】記入シート3!AB261="●",【多店舗用】記入シート3!AB$8,"")&amp;IF(【多店舗用】記入シート3!AC261="●",【多店舗用】記入シート3!AC$8,"")&amp;IF(【多店舗用】記入シート3!AD261="●",【多店舗用】記入シート3!AD$8,"")&amp;IF(【多店舗用】記入シート3!AE261="●",【多店舗用】記入シート3!AE$8,"")&amp;IF(【多店舗用】記入シート3!AF261="●",【多店舗用】記入シート3!AF$8,"")&amp;IF(【多店舗用】記入シート3!AG261="●",【多店舗用】記入シート3!AG$8,"")&amp;IF(【多店舗用】記入シート3!AH261="●",【多店舗用】記入シート3!AH$8,"")&amp;IF(【多店舗用】記入シート3!AI261="●",【多店舗用】記入シート3!AI$8,""))</f>
        <v/>
      </c>
      <c r="P261" s="764" t="str">
        <f>IF(【多店舗用】記入シート3!AJ261="","",【多店舗用】記入シート3!AJ261)</f>
        <v/>
      </c>
      <c r="Q261" s="764" t="str">
        <f>IF(【多店舗用】記入シート3!AK261="","",【多店舗用】記入シート3!AK261)</f>
        <v/>
      </c>
      <c r="R261" s="766" t="str">
        <f>IF(【多店舗用】記入シート3!AL261="","",【多店舗用】記入シート3!AL261)</f>
        <v/>
      </c>
      <c r="S261" s="766" t="str">
        <f>IF(【多店舗用】記入シート3!AM261="","",【多店舗用】記入シート3!AM261)</f>
        <v/>
      </c>
      <c r="T261" s="766" t="str">
        <f>IF(【多店舗用】記入シート3!AN261="","",【多店舗用】記入シート3!AN261)</f>
        <v/>
      </c>
      <c r="U261" s="766" t="str">
        <f>IF(【多店舗用】記入シート3!AO261="","",【多店舗用】記入シート3!AO261)</f>
        <v/>
      </c>
      <c r="V261" s="764" t="str">
        <f>IF(【多店舗用】記入シート3!AP261="","",【多店舗用】記入シート3!AP261)</f>
        <v/>
      </c>
      <c r="W261" s="764" t="str">
        <f>IF(【多店舗用】記入シート3!AQ261="","",【多店舗用】記入シート3!AQ261)</f>
        <v/>
      </c>
      <c r="X261" s="764" t="str">
        <f>IF(【多店舗用】記入シート3!AR261="","",【多店舗用】記入シート3!AR261)</f>
        <v/>
      </c>
      <c r="Y261" s="764" t="str">
        <f>IF(【多店舗用】記入シート3!AS261="","",【多店舗用】記入シート3!AS261)</f>
        <v/>
      </c>
      <c r="Z261" s="767" t="str">
        <f>IF(【多店舗用】記入シート3!AT261="","",【多店舗用】記入シート3!AT261)</f>
        <v/>
      </c>
      <c r="AA261" s="767" t="str">
        <f>IF(【多店舗用】記入シート3!AU261="","",【多店舗用】記入シート3!AU261)</f>
        <v/>
      </c>
      <c r="AB261" s="764" t="str">
        <f>IF(B261="","",T(SUBSTITUTE(SUBSTITUTE(【多店舗用】記入シート3!AV261,"　","")," ",""))&amp;"　"&amp;T(SUBSTITUTE(SUBSTITUTE(【多店舗用】記入シート3!AW261,"　","")," ","")))</f>
        <v/>
      </c>
      <c r="AC261" s="764" t="str">
        <f>IF(B261="","",ASC(SUBSTITUTE(SUBSTITUTE(SUBSTITUTE(SUBSTITUTE(【多店舗用】記入シート3!AX261,"　","")," ",""),"ヴ","ウﾞ"),"・",""))&amp;" "&amp;ASC(SUBSTITUTE(SUBSTITUTE(SUBSTITUTE(SUBSTITUTE(【多店舗用】記入シート3!AY261,"　","")," ",""),"ヴ","ウﾞ"),"・","")))</f>
        <v/>
      </c>
      <c r="AD261" s="764" t="str">
        <f>IF(【多店舗用】記入シート3!AZ261="","",【多店舗用】記入シート3!AZ261)</f>
        <v/>
      </c>
      <c r="AE261" s="764" t="str">
        <f>IF(【多店舗用】記入シート3!BA261="","",【多店舗用】記入シート3!BA261)</f>
        <v/>
      </c>
      <c r="AF261" s="764" t="str">
        <f>IF(B261="","",T(SUBSTITUTE(SUBSTITUTE(【多店舗用】記入シート3!BB261,"　","")," ",""))&amp;"　"&amp;T(SUBSTITUTE(SUBSTITUTE(【多店舗用】記入シート3!BC261,"　","")," ","")))</f>
        <v/>
      </c>
      <c r="AG261" s="764" t="str">
        <f>IF(B261="","",ASC(SUBSTITUTE(SUBSTITUTE(SUBSTITUTE(SUBSTITUTE(【多店舗用】記入シート3!BD261,"　","")," ",""),"ヴ","ウﾞ"),"・",""))&amp;" "&amp;ASC(SUBSTITUTE(SUBSTITUTE(SUBSTITUTE(SUBSTITUTE(【多店舗用】記入シート3!BE261,"　","")," ",""),"ヴ","ウﾞ"),"・","")))</f>
        <v/>
      </c>
      <c r="AH261" s="764" t="str">
        <f>IF(【多店舗用】記入シート3!BF261="","",【多店舗用】記入シート3!BF261)</f>
        <v/>
      </c>
      <c r="AI261" s="764" t="str">
        <f>IF(【多店舗用】記入シート3!BG261="","",【多店舗用】記入シート3!BG261)</f>
        <v/>
      </c>
      <c r="AJ261" s="764" t="str">
        <f>IF(【多店舗用】記入シート3!BH261="","",【多店舗用】記入シート3!BH261)</f>
        <v/>
      </c>
      <c r="AK261" s="764" t="str">
        <f>IF(【多店舗用】記入シート3!BI261="","",【多店舗用】記入シート3!BI261)</f>
        <v/>
      </c>
      <c r="AL261" s="764" t="str">
        <f>IF(【多店舗用】記入シート3!BJ261="","",【多店舗用】記入シート3!BJ261)</f>
        <v/>
      </c>
      <c r="AM261" s="768" t="str">
        <f>IF(【多店舗用】記入シート3!BK261="","",【多店舗用】記入シート3!BK261)</f>
        <v/>
      </c>
      <c r="AN261" s="768" t="str">
        <f>IF(【多店舗用】記入シート3!BL261="","",【多店舗用】記入シート3!BL261)</f>
        <v/>
      </c>
      <c r="AO261" s="764" t="str">
        <f>IF(【多店舗用】記入シート3!BM261="","",【多店舗用】記入シート3!BM261)</f>
        <v/>
      </c>
      <c r="AP261" s="768" t="str">
        <f>IF(【多店舗用】記入シート3!BN261="","",【多店舗用】記入シート3!BN261)</f>
        <v/>
      </c>
      <c r="AQ261" s="764" t="str">
        <f>IF(【多店舗用】記入シート3!BO261="","",【多店舗用】記入シート3!BO261)</f>
        <v/>
      </c>
      <c r="AR261" s="764" t="str">
        <f>IF(【多店舗用】記入シート3!BP261="","",【多店舗用】記入シート3!BP261)</f>
        <v/>
      </c>
    </row>
    <row r="262" spans="1:44" ht="15" customHeight="1">
      <c r="A262" s="764">
        <v>254</v>
      </c>
      <c r="B262" s="764" t="str">
        <f>IF(【多店舗用】記入シート3!B262="","",DBCS(【多店舗用】記入シート3!B262))</f>
        <v/>
      </c>
      <c r="C262" s="764" t="str">
        <f>IF(【多店舗用】記入シート3!C262="","",DBCS(【多店舗用】記入シート3!C262))</f>
        <v/>
      </c>
      <c r="D262" s="764" t="str">
        <f>IF(【多店舗用】記入シート3!D262="","",ASC(【多店舗用】記入シート3!D262))</f>
        <v/>
      </c>
      <c r="E262" s="765" t="str">
        <f>IF(【多店舗用】記入シート3!E262="","",【多店舗用】記入シート3!E262)</f>
        <v/>
      </c>
      <c r="F262" s="764" t="str">
        <f>IF(【多店舗用】記入シート3!F262="","",【多店舗用】記入シート3!F262)</f>
        <v/>
      </c>
      <c r="G262" s="765" t="str">
        <f>IF(【多店舗用】記入シート3!G262="","",【多店舗用】記入シート3!G262)</f>
        <v/>
      </c>
      <c r="H262" s="764" t="str">
        <f>IF(【多店舗用】記入シート3!H262="","",SUBSTITUTE(SUBSTITUTE(SUBSTITUTE(SUBSTITUTE(SUBSTITUTE(ASC(【多店舗用】記入シート3!H262),"～","-"),"－","-"),"―","-"),"　","")," ",""))</f>
        <v/>
      </c>
      <c r="I262" s="764" t="str">
        <f>IF(B262="","",MID(T(【多店舗用】記入シート3!I262),4,LEN(T(【多店舗用】記入シート3!I262))-3)&amp;"　"&amp;SUBSTITUTE(SUBSTITUTE(SUBSTITUTE(SUBSTITUTE(T(【多店舗用】記入シート3!J262),"　","")," ",""),"―","ー"),"－","‐")&amp;"　"&amp;SUBSTITUTE(SUBSTITUTE(SUBSTITUTE(SUBSTITUTE(T(【多店舗用】記入シート3!K262),"　","")," ",""),"―","ー"),"－","‐")&amp;"　"&amp;SUBSTITUTE(SUBSTITUTE(SUBSTITUTE(SUBSTITUTE(T(【多店舗用】記入シート3!L262),"　","")," ",""),"―","ー"),"－","‐")&amp;IF(【多店舗用】記入シート3!M262="","","　"&amp;SUBSTITUTE(SUBSTITUTE(SUBSTITUTE(SUBSTITUTE(T(【多店舗用】記入シート3!M262),"　","")," ",""),"―","ー"),"－","‐")))</f>
        <v/>
      </c>
      <c r="J262" s="764" t="str">
        <f>IF(B262="","",ASC(【多店舗用】記入シート3!N262)&amp;" "&amp;ASC(SUBSTITUTE(SUBSTITUTE(SUBSTITUTE(SUBSTITUTE(SUBSTITUTE(【多店舗用】記入シート3!O262,"　","")," ",""),"ヴ","ウﾞ"),"・",""),"－","‐"))&amp;" "&amp;ASC(SUBSTITUTE(SUBSTITUTE(SUBSTITUTE(SUBSTITUTE(SUBSTITUTE(【多店舗用】記入シート3!P262,"　","")," ",""),"ヴ","ウﾞ"),"・",""),"－","‐"))&amp;IF(【多店舗用】記入シート3!Q262="",""," "&amp;ASC(SUBSTITUTE(SUBSTITUTE(SUBSTITUTE(SUBSTITUTE(SUBSTITUTE(【多店舗用】記入シート3!Q262,"　","")," ",""),"ヴ","ウﾞ"),"・",""),"－","‐"))))</f>
        <v/>
      </c>
      <c r="K262" s="764" t="str">
        <f>IF(【多店舗用】記入シート3!R262="","",【多店舗用】記入シート3!R262)</f>
        <v/>
      </c>
      <c r="L262" s="764" t="str">
        <f>IF(【多店舗用】記入シート3!S262="","",SUBSTITUTE(SUBSTITUTE(SUBSTITUTE(SUBSTITUTE(SUBSTITUTE(ASC(【多店舗用】記入シート3!S262),"～","-"),"－","-"),"―","-"),"　","")," ",""))</f>
        <v/>
      </c>
      <c r="M262" s="764" t="str">
        <f>IF(【多店舗用】記入シート3!T262="","",ASC(【多店舗用】記入シート3!T262))</f>
        <v/>
      </c>
      <c r="N262" s="764" t="str">
        <f>IF(B262="","",RIGHT("00"&amp;【多店舗用】記入シート3!U262,2)&amp;【多店舗用】記入シート3!V262&amp;RIGHT("00"&amp;【多店舗用】記入シート3!W262,2)&amp;【多店舗用】記入シート3!X262&amp;RIGHT("00"&amp;【多店舗用】記入シート3!Y262,2)&amp;【多店舗用】記入シート3!Z262&amp;RIGHT("00"&amp;【多店舗用】記入シート3!AA262,2))</f>
        <v/>
      </c>
      <c r="O262" s="764" t="str">
        <f>IF(B262="","",IF(【多店舗用】記入シート3!AB262="●",【多店舗用】記入シート3!AB$8,"")&amp;IF(【多店舗用】記入シート3!AC262="●",【多店舗用】記入シート3!AC$8,"")&amp;IF(【多店舗用】記入シート3!AD262="●",【多店舗用】記入シート3!AD$8,"")&amp;IF(【多店舗用】記入シート3!AE262="●",【多店舗用】記入シート3!AE$8,"")&amp;IF(【多店舗用】記入シート3!AF262="●",【多店舗用】記入シート3!AF$8,"")&amp;IF(【多店舗用】記入シート3!AG262="●",【多店舗用】記入シート3!AG$8,"")&amp;IF(【多店舗用】記入シート3!AH262="●",【多店舗用】記入シート3!AH$8,"")&amp;IF(【多店舗用】記入シート3!AI262="●",【多店舗用】記入シート3!AI$8,""))</f>
        <v/>
      </c>
      <c r="P262" s="764" t="str">
        <f>IF(【多店舗用】記入シート3!AJ262="","",【多店舗用】記入シート3!AJ262)</f>
        <v/>
      </c>
      <c r="Q262" s="764" t="str">
        <f>IF(【多店舗用】記入シート3!AK262="","",【多店舗用】記入シート3!AK262)</f>
        <v/>
      </c>
      <c r="R262" s="766" t="str">
        <f>IF(【多店舗用】記入シート3!AL262="","",【多店舗用】記入シート3!AL262)</f>
        <v/>
      </c>
      <c r="S262" s="766" t="str">
        <f>IF(【多店舗用】記入シート3!AM262="","",【多店舗用】記入シート3!AM262)</f>
        <v/>
      </c>
      <c r="T262" s="766" t="str">
        <f>IF(【多店舗用】記入シート3!AN262="","",【多店舗用】記入シート3!AN262)</f>
        <v/>
      </c>
      <c r="U262" s="766" t="str">
        <f>IF(【多店舗用】記入シート3!AO262="","",【多店舗用】記入シート3!AO262)</f>
        <v/>
      </c>
      <c r="V262" s="764" t="str">
        <f>IF(【多店舗用】記入シート3!AP262="","",【多店舗用】記入シート3!AP262)</f>
        <v/>
      </c>
      <c r="W262" s="764" t="str">
        <f>IF(【多店舗用】記入シート3!AQ262="","",【多店舗用】記入シート3!AQ262)</f>
        <v/>
      </c>
      <c r="X262" s="764" t="str">
        <f>IF(【多店舗用】記入シート3!AR262="","",【多店舗用】記入シート3!AR262)</f>
        <v/>
      </c>
      <c r="Y262" s="764" t="str">
        <f>IF(【多店舗用】記入シート3!AS262="","",【多店舗用】記入シート3!AS262)</f>
        <v/>
      </c>
      <c r="Z262" s="767" t="str">
        <f>IF(【多店舗用】記入シート3!AT262="","",【多店舗用】記入シート3!AT262)</f>
        <v/>
      </c>
      <c r="AA262" s="767" t="str">
        <f>IF(【多店舗用】記入シート3!AU262="","",【多店舗用】記入シート3!AU262)</f>
        <v/>
      </c>
      <c r="AB262" s="764" t="str">
        <f>IF(B262="","",T(SUBSTITUTE(SUBSTITUTE(【多店舗用】記入シート3!AV262,"　","")," ",""))&amp;"　"&amp;T(SUBSTITUTE(SUBSTITUTE(【多店舗用】記入シート3!AW262,"　","")," ","")))</f>
        <v/>
      </c>
      <c r="AC262" s="764" t="str">
        <f>IF(B262="","",ASC(SUBSTITUTE(SUBSTITUTE(SUBSTITUTE(SUBSTITUTE(【多店舗用】記入シート3!AX262,"　","")," ",""),"ヴ","ウﾞ"),"・",""))&amp;" "&amp;ASC(SUBSTITUTE(SUBSTITUTE(SUBSTITUTE(SUBSTITUTE(【多店舗用】記入シート3!AY262,"　","")," ",""),"ヴ","ウﾞ"),"・","")))</f>
        <v/>
      </c>
      <c r="AD262" s="764" t="str">
        <f>IF(【多店舗用】記入シート3!AZ262="","",【多店舗用】記入シート3!AZ262)</f>
        <v/>
      </c>
      <c r="AE262" s="764" t="str">
        <f>IF(【多店舗用】記入シート3!BA262="","",【多店舗用】記入シート3!BA262)</f>
        <v/>
      </c>
      <c r="AF262" s="764" t="str">
        <f>IF(B262="","",T(SUBSTITUTE(SUBSTITUTE(【多店舗用】記入シート3!BB262,"　","")," ",""))&amp;"　"&amp;T(SUBSTITUTE(SUBSTITUTE(【多店舗用】記入シート3!BC262,"　","")," ","")))</f>
        <v/>
      </c>
      <c r="AG262" s="764" t="str">
        <f>IF(B262="","",ASC(SUBSTITUTE(SUBSTITUTE(SUBSTITUTE(SUBSTITUTE(【多店舗用】記入シート3!BD262,"　","")," ",""),"ヴ","ウﾞ"),"・",""))&amp;" "&amp;ASC(SUBSTITUTE(SUBSTITUTE(SUBSTITUTE(SUBSTITUTE(【多店舗用】記入シート3!BE262,"　","")," ",""),"ヴ","ウﾞ"),"・","")))</f>
        <v/>
      </c>
      <c r="AH262" s="764" t="str">
        <f>IF(【多店舗用】記入シート3!BF262="","",【多店舗用】記入シート3!BF262)</f>
        <v/>
      </c>
      <c r="AI262" s="764" t="str">
        <f>IF(【多店舗用】記入シート3!BG262="","",【多店舗用】記入シート3!BG262)</f>
        <v/>
      </c>
      <c r="AJ262" s="764" t="str">
        <f>IF(【多店舗用】記入シート3!BH262="","",【多店舗用】記入シート3!BH262)</f>
        <v/>
      </c>
      <c r="AK262" s="764" t="str">
        <f>IF(【多店舗用】記入シート3!BI262="","",【多店舗用】記入シート3!BI262)</f>
        <v/>
      </c>
      <c r="AL262" s="764" t="str">
        <f>IF(【多店舗用】記入シート3!BJ262="","",【多店舗用】記入シート3!BJ262)</f>
        <v/>
      </c>
      <c r="AM262" s="768" t="str">
        <f>IF(【多店舗用】記入シート3!BK262="","",【多店舗用】記入シート3!BK262)</f>
        <v/>
      </c>
      <c r="AN262" s="768" t="str">
        <f>IF(【多店舗用】記入シート3!BL262="","",【多店舗用】記入シート3!BL262)</f>
        <v/>
      </c>
      <c r="AO262" s="764" t="str">
        <f>IF(【多店舗用】記入シート3!BM262="","",【多店舗用】記入シート3!BM262)</f>
        <v/>
      </c>
      <c r="AP262" s="768" t="str">
        <f>IF(【多店舗用】記入シート3!BN262="","",【多店舗用】記入シート3!BN262)</f>
        <v/>
      </c>
      <c r="AQ262" s="764" t="str">
        <f>IF(【多店舗用】記入シート3!BO262="","",【多店舗用】記入シート3!BO262)</f>
        <v/>
      </c>
      <c r="AR262" s="764" t="str">
        <f>IF(【多店舗用】記入シート3!BP262="","",【多店舗用】記入シート3!BP262)</f>
        <v/>
      </c>
    </row>
    <row r="263" spans="1:44" ht="15" customHeight="1">
      <c r="A263" s="764">
        <v>255</v>
      </c>
      <c r="B263" s="764" t="str">
        <f>IF(【多店舗用】記入シート3!B263="","",DBCS(【多店舗用】記入シート3!B263))</f>
        <v/>
      </c>
      <c r="C263" s="764" t="str">
        <f>IF(【多店舗用】記入シート3!C263="","",DBCS(【多店舗用】記入シート3!C263))</f>
        <v/>
      </c>
      <c r="D263" s="764" t="str">
        <f>IF(【多店舗用】記入シート3!D263="","",ASC(【多店舗用】記入シート3!D263))</f>
        <v/>
      </c>
      <c r="E263" s="765" t="str">
        <f>IF(【多店舗用】記入シート3!E263="","",【多店舗用】記入シート3!E263)</f>
        <v/>
      </c>
      <c r="F263" s="764" t="str">
        <f>IF(【多店舗用】記入シート3!F263="","",【多店舗用】記入シート3!F263)</f>
        <v/>
      </c>
      <c r="G263" s="765" t="str">
        <f>IF(【多店舗用】記入シート3!G263="","",【多店舗用】記入シート3!G263)</f>
        <v/>
      </c>
      <c r="H263" s="764" t="str">
        <f>IF(【多店舗用】記入シート3!H263="","",SUBSTITUTE(SUBSTITUTE(SUBSTITUTE(SUBSTITUTE(SUBSTITUTE(ASC(【多店舗用】記入シート3!H263),"～","-"),"－","-"),"―","-"),"　","")," ",""))</f>
        <v/>
      </c>
      <c r="I263" s="764" t="str">
        <f>IF(B263="","",MID(T(【多店舗用】記入シート3!I263),4,LEN(T(【多店舗用】記入シート3!I263))-3)&amp;"　"&amp;SUBSTITUTE(SUBSTITUTE(SUBSTITUTE(SUBSTITUTE(T(【多店舗用】記入シート3!J263),"　","")," ",""),"―","ー"),"－","‐")&amp;"　"&amp;SUBSTITUTE(SUBSTITUTE(SUBSTITUTE(SUBSTITUTE(T(【多店舗用】記入シート3!K263),"　","")," ",""),"―","ー"),"－","‐")&amp;"　"&amp;SUBSTITUTE(SUBSTITUTE(SUBSTITUTE(SUBSTITUTE(T(【多店舗用】記入シート3!L263),"　","")," ",""),"―","ー"),"－","‐")&amp;IF(【多店舗用】記入シート3!M263="","","　"&amp;SUBSTITUTE(SUBSTITUTE(SUBSTITUTE(SUBSTITUTE(T(【多店舗用】記入シート3!M263),"　","")," ",""),"―","ー"),"－","‐")))</f>
        <v/>
      </c>
      <c r="J263" s="764" t="str">
        <f>IF(B263="","",ASC(【多店舗用】記入シート3!N263)&amp;" "&amp;ASC(SUBSTITUTE(SUBSTITUTE(SUBSTITUTE(SUBSTITUTE(SUBSTITUTE(【多店舗用】記入シート3!O263,"　","")," ",""),"ヴ","ウﾞ"),"・",""),"－","‐"))&amp;" "&amp;ASC(SUBSTITUTE(SUBSTITUTE(SUBSTITUTE(SUBSTITUTE(SUBSTITUTE(【多店舗用】記入シート3!P263,"　","")," ",""),"ヴ","ウﾞ"),"・",""),"－","‐"))&amp;IF(【多店舗用】記入シート3!Q263="",""," "&amp;ASC(SUBSTITUTE(SUBSTITUTE(SUBSTITUTE(SUBSTITUTE(SUBSTITUTE(【多店舗用】記入シート3!Q263,"　","")," ",""),"ヴ","ウﾞ"),"・",""),"－","‐"))))</f>
        <v/>
      </c>
      <c r="K263" s="764" t="str">
        <f>IF(【多店舗用】記入シート3!R263="","",【多店舗用】記入シート3!R263)</f>
        <v/>
      </c>
      <c r="L263" s="764" t="str">
        <f>IF(【多店舗用】記入シート3!S263="","",SUBSTITUTE(SUBSTITUTE(SUBSTITUTE(SUBSTITUTE(SUBSTITUTE(ASC(【多店舗用】記入シート3!S263),"～","-"),"－","-"),"―","-"),"　","")," ",""))</f>
        <v/>
      </c>
      <c r="M263" s="764" t="str">
        <f>IF(【多店舗用】記入シート3!T263="","",ASC(【多店舗用】記入シート3!T263))</f>
        <v/>
      </c>
      <c r="N263" s="764" t="str">
        <f>IF(B263="","",RIGHT("00"&amp;【多店舗用】記入シート3!U263,2)&amp;【多店舗用】記入シート3!V263&amp;RIGHT("00"&amp;【多店舗用】記入シート3!W263,2)&amp;【多店舗用】記入シート3!X263&amp;RIGHT("00"&amp;【多店舗用】記入シート3!Y263,2)&amp;【多店舗用】記入シート3!Z263&amp;RIGHT("00"&amp;【多店舗用】記入シート3!AA263,2))</f>
        <v/>
      </c>
      <c r="O263" s="764" t="str">
        <f>IF(B263="","",IF(【多店舗用】記入シート3!AB263="●",【多店舗用】記入シート3!AB$8,"")&amp;IF(【多店舗用】記入シート3!AC263="●",【多店舗用】記入シート3!AC$8,"")&amp;IF(【多店舗用】記入シート3!AD263="●",【多店舗用】記入シート3!AD$8,"")&amp;IF(【多店舗用】記入シート3!AE263="●",【多店舗用】記入シート3!AE$8,"")&amp;IF(【多店舗用】記入シート3!AF263="●",【多店舗用】記入シート3!AF$8,"")&amp;IF(【多店舗用】記入シート3!AG263="●",【多店舗用】記入シート3!AG$8,"")&amp;IF(【多店舗用】記入シート3!AH263="●",【多店舗用】記入シート3!AH$8,"")&amp;IF(【多店舗用】記入シート3!AI263="●",【多店舗用】記入シート3!AI$8,""))</f>
        <v/>
      </c>
      <c r="P263" s="764" t="str">
        <f>IF(【多店舗用】記入シート3!AJ263="","",【多店舗用】記入シート3!AJ263)</f>
        <v/>
      </c>
      <c r="Q263" s="764" t="str">
        <f>IF(【多店舗用】記入シート3!AK263="","",【多店舗用】記入シート3!AK263)</f>
        <v/>
      </c>
      <c r="R263" s="766" t="str">
        <f>IF(【多店舗用】記入シート3!AL263="","",【多店舗用】記入シート3!AL263)</f>
        <v/>
      </c>
      <c r="S263" s="766" t="str">
        <f>IF(【多店舗用】記入シート3!AM263="","",【多店舗用】記入シート3!AM263)</f>
        <v/>
      </c>
      <c r="T263" s="766" t="str">
        <f>IF(【多店舗用】記入シート3!AN263="","",【多店舗用】記入シート3!AN263)</f>
        <v/>
      </c>
      <c r="U263" s="766" t="str">
        <f>IF(【多店舗用】記入シート3!AO263="","",【多店舗用】記入シート3!AO263)</f>
        <v/>
      </c>
      <c r="V263" s="764" t="str">
        <f>IF(【多店舗用】記入シート3!AP263="","",【多店舗用】記入シート3!AP263)</f>
        <v/>
      </c>
      <c r="W263" s="764" t="str">
        <f>IF(【多店舗用】記入シート3!AQ263="","",【多店舗用】記入シート3!AQ263)</f>
        <v/>
      </c>
      <c r="X263" s="764" t="str">
        <f>IF(【多店舗用】記入シート3!AR263="","",【多店舗用】記入シート3!AR263)</f>
        <v/>
      </c>
      <c r="Y263" s="764" t="str">
        <f>IF(【多店舗用】記入シート3!AS263="","",【多店舗用】記入シート3!AS263)</f>
        <v/>
      </c>
      <c r="Z263" s="767" t="str">
        <f>IF(【多店舗用】記入シート3!AT263="","",【多店舗用】記入シート3!AT263)</f>
        <v/>
      </c>
      <c r="AA263" s="767" t="str">
        <f>IF(【多店舗用】記入シート3!AU263="","",【多店舗用】記入シート3!AU263)</f>
        <v/>
      </c>
      <c r="AB263" s="764" t="str">
        <f>IF(B263="","",T(SUBSTITUTE(SUBSTITUTE(【多店舗用】記入シート3!AV263,"　","")," ",""))&amp;"　"&amp;T(SUBSTITUTE(SUBSTITUTE(【多店舗用】記入シート3!AW263,"　","")," ","")))</f>
        <v/>
      </c>
      <c r="AC263" s="764" t="str">
        <f>IF(B263="","",ASC(SUBSTITUTE(SUBSTITUTE(SUBSTITUTE(SUBSTITUTE(【多店舗用】記入シート3!AX263,"　","")," ",""),"ヴ","ウﾞ"),"・",""))&amp;" "&amp;ASC(SUBSTITUTE(SUBSTITUTE(SUBSTITUTE(SUBSTITUTE(【多店舗用】記入シート3!AY263,"　","")," ",""),"ヴ","ウﾞ"),"・","")))</f>
        <v/>
      </c>
      <c r="AD263" s="764" t="str">
        <f>IF(【多店舗用】記入シート3!AZ263="","",【多店舗用】記入シート3!AZ263)</f>
        <v/>
      </c>
      <c r="AE263" s="764" t="str">
        <f>IF(【多店舗用】記入シート3!BA263="","",【多店舗用】記入シート3!BA263)</f>
        <v/>
      </c>
      <c r="AF263" s="764" t="str">
        <f>IF(B263="","",T(SUBSTITUTE(SUBSTITUTE(【多店舗用】記入シート3!BB263,"　","")," ",""))&amp;"　"&amp;T(SUBSTITUTE(SUBSTITUTE(【多店舗用】記入シート3!BC263,"　","")," ","")))</f>
        <v/>
      </c>
      <c r="AG263" s="764" t="str">
        <f>IF(B263="","",ASC(SUBSTITUTE(SUBSTITUTE(SUBSTITUTE(SUBSTITUTE(【多店舗用】記入シート3!BD263,"　","")," ",""),"ヴ","ウﾞ"),"・",""))&amp;" "&amp;ASC(SUBSTITUTE(SUBSTITUTE(SUBSTITUTE(SUBSTITUTE(【多店舗用】記入シート3!BE263,"　","")," ",""),"ヴ","ウﾞ"),"・","")))</f>
        <v/>
      </c>
      <c r="AH263" s="764" t="str">
        <f>IF(【多店舗用】記入シート3!BF263="","",【多店舗用】記入シート3!BF263)</f>
        <v/>
      </c>
      <c r="AI263" s="764" t="str">
        <f>IF(【多店舗用】記入シート3!BG263="","",【多店舗用】記入シート3!BG263)</f>
        <v/>
      </c>
      <c r="AJ263" s="764" t="str">
        <f>IF(【多店舗用】記入シート3!BH263="","",【多店舗用】記入シート3!BH263)</f>
        <v/>
      </c>
      <c r="AK263" s="764" t="str">
        <f>IF(【多店舗用】記入シート3!BI263="","",【多店舗用】記入シート3!BI263)</f>
        <v/>
      </c>
      <c r="AL263" s="764" t="str">
        <f>IF(【多店舗用】記入シート3!BJ263="","",【多店舗用】記入シート3!BJ263)</f>
        <v/>
      </c>
      <c r="AM263" s="768" t="str">
        <f>IF(【多店舗用】記入シート3!BK263="","",【多店舗用】記入シート3!BK263)</f>
        <v/>
      </c>
      <c r="AN263" s="768" t="str">
        <f>IF(【多店舗用】記入シート3!BL263="","",【多店舗用】記入シート3!BL263)</f>
        <v/>
      </c>
      <c r="AO263" s="764" t="str">
        <f>IF(【多店舗用】記入シート3!BM263="","",【多店舗用】記入シート3!BM263)</f>
        <v/>
      </c>
      <c r="AP263" s="768" t="str">
        <f>IF(【多店舗用】記入シート3!BN263="","",【多店舗用】記入シート3!BN263)</f>
        <v/>
      </c>
      <c r="AQ263" s="764" t="str">
        <f>IF(【多店舗用】記入シート3!BO263="","",【多店舗用】記入シート3!BO263)</f>
        <v/>
      </c>
      <c r="AR263" s="764" t="str">
        <f>IF(【多店舗用】記入シート3!BP263="","",【多店舗用】記入シート3!BP263)</f>
        <v/>
      </c>
    </row>
    <row r="264" spans="1:44" ht="15" customHeight="1">
      <c r="A264" s="764">
        <v>256</v>
      </c>
      <c r="B264" s="764" t="str">
        <f>IF(【多店舗用】記入シート3!B264="","",DBCS(【多店舗用】記入シート3!B264))</f>
        <v/>
      </c>
      <c r="C264" s="764" t="str">
        <f>IF(【多店舗用】記入シート3!C264="","",DBCS(【多店舗用】記入シート3!C264))</f>
        <v/>
      </c>
      <c r="D264" s="764" t="str">
        <f>IF(【多店舗用】記入シート3!D264="","",ASC(【多店舗用】記入シート3!D264))</f>
        <v/>
      </c>
      <c r="E264" s="765" t="str">
        <f>IF(【多店舗用】記入シート3!E264="","",【多店舗用】記入シート3!E264)</f>
        <v/>
      </c>
      <c r="F264" s="764" t="str">
        <f>IF(【多店舗用】記入シート3!F264="","",【多店舗用】記入シート3!F264)</f>
        <v/>
      </c>
      <c r="G264" s="765" t="str">
        <f>IF(【多店舗用】記入シート3!G264="","",【多店舗用】記入シート3!G264)</f>
        <v/>
      </c>
      <c r="H264" s="764" t="str">
        <f>IF(【多店舗用】記入シート3!H264="","",SUBSTITUTE(SUBSTITUTE(SUBSTITUTE(SUBSTITUTE(SUBSTITUTE(ASC(【多店舗用】記入シート3!H264),"～","-"),"－","-"),"―","-"),"　","")," ",""))</f>
        <v/>
      </c>
      <c r="I264" s="764" t="str">
        <f>IF(B264="","",MID(T(【多店舗用】記入シート3!I264),4,LEN(T(【多店舗用】記入シート3!I264))-3)&amp;"　"&amp;SUBSTITUTE(SUBSTITUTE(SUBSTITUTE(SUBSTITUTE(T(【多店舗用】記入シート3!J264),"　","")," ",""),"―","ー"),"－","‐")&amp;"　"&amp;SUBSTITUTE(SUBSTITUTE(SUBSTITUTE(SUBSTITUTE(T(【多店舗用】記入シート3!K264),"　","")," ",""),"―","ー"),"－","‐")&amp;"　"&amp;SUBSTITUTE(SUBSTITUTE(SUBSTITUTE(SUBSTITUTE(T(【多店舗用】記入シート3!L264),"　","")," ",""),"―","ー"),"－","‐")&amp;IF(【多店舗用】記入シート3!M264="","","　"&amp;SUBSTITUTE(SUBSTITUTE(SUBSTITUTE(SUBSTITUTE(T(【多店舗用】記入シート3!M264),"　","")," ",""),"―","ー"),"－","‐")))</f>
        <v/>
      </c>
      <c r="J264" s="764" t="str">
        <f>IF(B264="","",ASC(【多店舗用】記入シート3!N264)&amp;" "&amp;ASC(SUBSTITUTE(SUBSTITUTE(SUBSTITUTE(SUBSTITUTE(SUBSTITUTE(【多店舗用】記入シート3!O264,"　","")," ",""),"ヴ","ウﾞ"),"・",""),"－","‐"))&amp;" "&amp;ASC(SUBSTITUTE(SUBSTITUTE(SUBSTITUTE(SUBSTITUTE(SUBSTITUTE(【多店舗用】記入シート3!P264,"　","")," ",""),"ヴ","ウﾞ"),"・",""),"－","‐"))&amp;IF(【多店舗用】記入シート3!Q264="",""," "&amp;ASC(SUBSTITUTE(SUBSTITUTE(SUBSTITUTE(SUBSTITUTE(SUBSTITUTE(【多店舗用】記入シート3!Q264,"　","")," ",""),"ヴ","ウﾞ"),"・",""),"－","‐"))))</f>
        <v/>
      </c>
      <c r="K264" s="764" t="str">
        <f>IF(【多店舗用】記入シート3!R264="","",【多店舗用】記入シート3!R264)</f>
        <v/>
      </c>
      <c r="L264" s="764" t="str">
        <f>IF(【多店舗用】記入シート3!S264="","",SUBSTITUTE(SUBSTITUTE(SUBSTITUTE(SUBSTITUTE(SUBSTITUTE(ASC(【多店舗用】記入シート3!S264),"～","-"),"－","-"),"―","-"),"　","")," ",""))</f>
        <v/>
      </c>
      <c r="M264" s="764" t="str">
        <f>IF(【多店舗用】記入シート3!T264="","",ASC(【多店舗用】記入シート3!T264))</f>
        <v/>
      </c>
      <c r="N264" s="764" t="str">
        <f>IF(B264="","",RIGHT("00"&amp;【多店舗用】記入シート3!U264,2)&amp;【多店舗用】記入シート3!V264&amp;RIGHT("00"&amp;【多店舗用】記入シート3!W264,2)&amp;【多店舗用】記入シート3!X264&amp;RIGHT("00"&amp;【多店舗用】記入シート3!Y264,2)&amp;【多店舗用】記入シート3!Z264&amp;RIGHT("00"&amp;【多店舗用】記入シート3!AA264,2))</f>
        <v/>
      </c>
      <c r="O264" s="764" t="str">
        <f>IF(B264="","",IF(【多店舗用】記入シート3!AB264="●",【多店舗用】記入シート3!AB$8,"")&amp;IF(【多店舗用】記入シート3!AC264="●",【多店舗用】記入シート3!AC$8,"")&amp;IF(【多店舗用】記入シート3!AD264="●",【多店舗用】記入シート3!AD$8,"")&amp;IF(【多店舗用】記入シート3!AE264="●",【多店舗用】記入シート3!AE$8,"")&amp;IF(【多店舗用】記入シート3!AF264="●",【多店舗用】記入シート3!AF$8,"")&amp;IF(【多店舗用】記入シート3!AG264="●",【多店舗用】記入シート3!AG$8,"")&amp;IF(【多店舗用】記入シート3!AH264="●",【多店舗用】記入シート3!AH$8,"")&amp;IF(【多店舗用】記入シート3!AI264="●",【多店舗用】記入シート3!AI$8,""))</f>
        <v/>
      </c>
      <c r="P264" s="764" t="str">
        <f>IF(【多店舗用】記入シート3!AJ264="","",【多店舗用】記入シート3!AJ264)</f>
        <v/>
      </c>
      <c r="Q264" s="764" t="str">
        <f>IF(【多店舗用】記入シート3!AK264="","",【多店舗用】記入シート3!AK264)</f>
        <v/>
      </c>
      <c r="R264" s="766" t="str">
        <f>IF(【多店舗用】記入シート3!AL264="","",【多店舗用】記入シート3!AL264)</f>
        <v/>
      </c>
      <c r="S264" s="766" t="str">
        <f>IF(【多店舗用】記入シート3!AM264="","",【多店舗用】記入シート3!AM264)</f>
        <v/>
      </c>
      <c r="T264" s="766" t="str">
        <f>IF(【多店舗用】記入シート3!AN264="","",【多店舗用】記入シート3!AN264)</f>
        <v/>
      </c>
      <c r="U264" s="766" t="str">
        <f>IF(【多店舗用】記入シート3!AO264="","",【多店舗用】記入シート3!AO264)</f>
        <v/>
      </c>
      <c r="V264" s="764" t="str">
        <f>IF(【多店舗用】記入シート3!AP264="","",【多店舗用】記入シート3!AP264)</f>
        <v/>
      </c>
      <c r="W264" s="764" t="str">
        <f>IF(【多店舗用】記入シート3!AQ264="","",【多店舗用】記入シート3!AQ264)</f>
        <v/>
      </c>
      <c r="X264" s="764" t="str">
        <f>IF(【多店舗用】記入シート3!AR264="","",【多店舗用】記入シート3!AR264)</f>
        <v/>
      </c>
      <c r="Y264" s="764" t="str">
        <f>IF(【多店舗用】記入シート3!AS264="","",【多店舗用】記入シート3!AS264)</f>
        <v/>
      </c>
      <c r="Z264" s="767" t="str">
        <f>IF(【多店舗用】記入シート3!AT264="","",【多店舗用】記入シート3!AT264)</f>
        <v/>
      </c>
      <c r="AA264" s="767" t="str">
        <f>IF(【多店舗用】記入シート3!AU264="","",【多店舗用】記入シート3!AU264)</f>
        <v/>
      </c>
      <c r="AB264" s="764" t="str">
        <f>IF(B264="","",T(SUBSTITUTE(SUBSTITUTE(【多店舗用】記入シート3!AV264,"　","")," ",""))&amp;"　"&amp;T(SUBSTITUTE(SUBSTITUTE(【多店舗用】記入シート3!AW264,"　","")," ","")))</f>
        <v/>
      </c>
      <c r="AC264" s="764" t="str">
        <f>IF(B264="","",ASC(SUBSTITUTE(SUBSTITUTE(SUBSTITUTE(SUBSTITUTE(【多店舗用】記入シート3!AX264,"　","")," ",""),"ヴ","ウﾞ"),"・",""))&amp;" "&amp;ASC(SUBSTITUTE(SUBSTITUTE(SUBSTITUTE(SUBSTITUTE(【多店舗用】記入シート3!AY264,"　","")," ",""),"ヴ","ウﾞ"),"・","")))</f>
        <v/>
      </c>
      <c r="AD264" s="764" t="str">
        <f>IF(【多店舗用】記入シート3!AZ264="","",【多店舗用】記入シート3!AZ264)</f>
        <v/>
      </c>
      <c r="AE264" s="764" t="str">
        <f>IF(【多店舗用】記入シート3!BA264="","",【多店舗用】記入シート3!BA264)</f>
        <v/>
      </c>
      <c r="AF264" s="764" t="str">
        <f>IF(B264="","",T(SUBSTITUTE(SUBSTITUTE(【多店舗用】記入シート3!BB264,"　","")," ",""))&amp;"　"&amp;T(SUBSTITUTE(SUBSTITUTE(【多店舗用】記入シート3!BC264,"　","")," ","")))</f>
        <v/>
      </c>
      <c r="AG264" s="764" t="str">
        <f>IF(B264="","",ASC(SUBSTITUTE(SUBSTITUTE(SUBSTITUTE(SUBSTITUTE(【多店舗用】記入シート3!BD264,"　","")," ",""),"ヴ","ウﾞ"),"・",""))&amp;" "&amp;ASC(SUBSTITUTE(SUBSTITUTE(SUBSTITUTE(SUBSTITUTE(【多店舗用】記入シート3!BE264,"　","")," ",""),"ヴ","ウﾞ"),"・","")))</f>
        <v/>
      </c>
      <c r="AH264" s="764" t="str">
        <f>IF(【多店舗用】記入シート3!BF264="","",【多店舗用】記入シート3!BF264)</f>
        <v/>
      </c>
      <c r="AI264" s="764" t="str">
        <f>IF(【多店舗用】記入シート3!BG264="","",【多店舗用】記入シート3!BG264)</f>
        <v/>
      </c>
      <c r="AJ264" s="764" t="str">
        <f>IF(【多店舗用】記入シート3!BH264="","",【多店舗用】記入シート3!BH264)</f>
        <v/>
      </c>
      <c r="AK264" s="764" t="str">
        <f>IF(【多店舗用】記入シート3!BI264="","",【多店舗用】記入シート3!BI264)</f>
        <v/>
      </c>
      <c r="AL264" s="764" t="str">
        <f>IF(【多店舗用】記入シート3!BJ264="","",【多店舗用】記入シート3!BJ264)</f>
        <v/>
      </c>
      <c r="AM264" s="768" t="str">
        <f>IF(【多店舗用】記入シート3!BK264="","",【多店舗用】記入シート3!BK264)</f>
        <v/>
      </c>
      <c r="AN264" s="768" t="str">
        <f>IF(【多店舗用】記入シート3!BL264="","",【多店舗用】記入シート3!BL264)</f>
        <v/>
      </c>
      <c r="AO264" s="764" t="str">
        <f>IF(【多店舗用】記入シート3!BM264="","",【多店舗用】記入シート3!BM264)</f>
        <v/>
      </c>
      <c r="AP264" s="768" t="str">
        <f>IF(【多店舗用】記入シート3!BN264="","",【多店舗用】記入シート3!BN264)</f>
        <v/>
      </c>
      <c r="AQ264" s="764" t="str">
        <f>IF(【多店舗用】記入シート3!BO264="","",【多店舗用】記入シート3!BO264)</f>
        <v/>
      </c>
      <c r="AR264" s="764" t="str">
        <f>IF(【多店舗用】記入シート3!BP264="","",【多店舗用】記入シート3!BP264)</f>
        <v/>
      </c>
    </row>
    <row r="265" spans="1:44" ht="15" customHeight="1">
      <c r="A265" s="764">
        <v>257</v>
      </c>
      <c r="B265" s="764" t="str">
        <f>IF(【多店舗用】記入シート3!B265="","",DBCS(【多店舗用】記入シート3!B265))</f>
        <v/>
      </c>
      <c r="C265" s="764" t="str">
        <f>IF(【多店舗用】記入シート3!C265="","",DBCS(【多店舗用】記入シート3!C265))</f>
        <v/>
      </c>
      <c r="D265" s="764" t="str">
        <f>IF(【多店舗用】記入シート3!D265="","",ASC(【多店舗用】記入シート3!D265))</f>
        <v/>
      </c>
      <c r="E265" s="765" t="str">
        <f>IF(【多店舗用】記入シート3!E265="","",【多店舗用】記入シート3!E265)</f>
        <v/>
      </c>
      <c r="F265" s="764" t="str">
        <f>IF(【多店舗用】記入シート3!F265="","",【多店舗用】記入シート3!F265)</f>
        <v/>
      </c>
      <c r="G265" s="765" t="str">
        <f>IF(【多店舗用】記入シート3!G265="","",【多店舗用】記入シート3!G265)</f>
        <v/>
      </c>
      <c r="H265" s="764" t="str">
        <f>IF(【多店舗用】記入シート3!H265="","",SUBSTITUTE(SUBSTITUTE(SUBSTITUTE(SUBSTITUTE(SUBSTITUTE(ASC(【多店舗用】記入シート3!H265),"～","-"),"－","-"),"―","-"),"　","")," ",""))</f>
        <v/>
      </c>
      <c r="I265" s="764" t="str">
        <f>IF(B265="","",MID(T(【多店舗用】記入シート3!I265),4,LEN(T(【多店舗用】記入シート3!I265))-3)&amp;"　"&amp;SUBSTITUTE(SUBSTITUTE(SUBSTITUTE(SUBSTITUTE(T(【多店舗用】記入シート3!J265),"　","")," ",""),"―","ー"),"－","‐")&amp;"　"&amp;SUBSTITUTE(SUBSTITUTE(SUBSTITUTE(SUBSTITUTE(T(【多店舗用】記入シート3!K265),"　","")," ",""),"―","ー"),"－","‐")&amp;"　"&amp;SUBSTITUTE(SUBSTITUTE(SUBSTITUTE(SUBSTITUTE(T(【多店舗用】記入シート3!L265),"　","")," ",""),"―","ー"),"－","‐")&amp;IF(【多店舗用】記入シート3!M265="","","　"&amp;SUBSTITUTE(SUBSTITUTE(SUBSTITUTE(SUBSTITUTE(T(【多店舗用】記入シート3!M265),"　","")," ",""),"―","ー"),"－","‐")))</f>
        <v/>
      </c>
      <c r="J265" s="764" t="str">
        <f>IF(B265="","",ASC(【多店舗用】記入シート3!N265)&amp;" "&amp;ASC(SUBSTITUTE(SUBSTITUTE(SUBSTITUTE(SUBSTITUTE(SUBSTITUTE(【多店舗用】記入シート3!O265,"　","")," ",""),"ヴ","ウﾞ"),"・",""),"－","‐"))&amp;" "&amp;ASC(SUBSTITUTE(SUBSTITUTE(SUBSTITUTE(SUBSTITUTE(SUBSTITUTE(【多店舗用】記入シート3!P265,"　","")," ",""),"ヴ","ウﾞ"),"・",""),"－","‐"))&amp;IF(【多店舗用】記入シート3!Q265="",""," "&amp;ASC(SUBSTITUTE(SUBSTITUTE(SUBSTITUTE(SUBSTITUTE(SUBSTITUTE(【多店舗用】記入シート3!Q265,"　","")," ",""),"ヴ","ウﾞ"),"・",""),"－","‐"))))</f>
        <v/>
      </c>
      <c r="K265" s="764" t="str">
        <f>IF(【多店舗用】記入シート3!R265="","",【多店舗用】記入シート3!R265)</f>
        <v/>
      </c>
      <c r="L265" s="764" t="str">
        <f>IF(【多店舗用】記入シート3!S265="","",SUBSTITUTE(SUBSTITUTE(SUBSTITUTE(SUBSTITUTE(SUBSTITUTE(ASC(【多店舗用】記入シート3!S265),"～","-"),"－","-"),"―","-"),"　","")," ",""))</f>
        <v/>
      </c>
      <c r="M265" s="764" t="str">
        <f>IF(【多店舗用】記入シート3!T265="","",ASC(【多店舗用】記入シート3!T265))</f>
        <v/>
      </c>
      <c r="N265" s="764" t="str">
        <f>IF(B265="","",RIGHT("00"&amp;【多店舗用】記入シート3!U265,2)&amp;【多店舗用】記入シート3!V265&amp;RIGHT("00"&amp;【多店舗用】記入シート3!W265,2)&amp;【多店舗用】記入シート3!X265&amp;RIGHT("00"&amp;【多店舗用】記入シート3!Y265,2)&amp;【多店舗用】記入シート3!Z265&amp;RIGHT("00"&amp;【多店舗用】記入シート3!AA265,2))</f>
        <v/>
      </c>
      <c r="O265" s="764" t="str">
        <f>IF(B265="","",IF(【多店舗用】記入シート3!AB265="●",【多店舗用】記入シート3!AB$8,"")&amp;IF(【多店舗用】記入シート3!AC265="●",【多店舗用】記入シート3!AC$8,"")&amp;IF(【多店舗用】記入シート3!AD265="●",【多店舗用】記入シート3!AD$8,"")&amp;IF(【多店舗用】記入シート3!AE265="●",【多店舗用】記入シート3!AE$8,"")&amp;IF(【多店舗用】記入シート3!AF265="●",【多店舗用】記入シート3!AF$8,"")&amp;IF(【多店舗用】記入シート3!AG265="●",【多店舗用】記入シート3!AG$8,"")&amp;IF(【多店舗用】記入シート3!AH265="●",【多店舗用】記入シート3!AH$8,"")&amp;IF(【多店舗用】記入シート3!AI265="●",【多店舗用】記入シート3!AI$8,""))</f>
        <v/>
      </c>
      <c r="P265" s="764" t="str">
        <f>IF(【多店舗用】記入シート3!AJ265="","",【多店舗用】記入シート3!AJ265)</f>
        <v/>
      </c>
      <c r="Q265" s="764" t="str">
        <f>IF(【多店舗用】記入シート3!AK265="","",【多店舗用】記入シート3!AK265)</f>
        <v/>
      </c>
      <c r="R265" s="766" t="str">
        <f>IF(【多店舗用】記入シート3!AL265="","",【多店舗用】記入シート3!AL265)</f>
        <v/>
      </c>
      <c r="S265" s="766" t="str">
        <f>IF(【多店舗用】記入シート3!AM265="","",【多店舗用】記入シート3!AM265)</f>
        <v/>
      </c>
      <c r="T265" s="766" t="str">
        <f>IF(【多店舗用】記入シート3!AN265="","",【多店舗用】記入シート3!AN265)</f>
        <v/>
      </c>
      <c r="U265" s="766" t="str">
        <f>IF(【多店舗用】記入シート3!AO265="","",【多店舗用】記入シート3!AO265)</f>
        <v/>
      </c>
      <c r="V265" s="764" t="str">
        <f>IF(【多店舗用】記入シート3!AP265="","",【多店舗用】記入シート3!AP265)</f>
        <v/>
      </c>
      <c r="W265" s="764" t="str">
        <f>IF(【多店舗用】記入シート3!AQ265="","",【多店舗用】記入シート3!AQ265)</f>
        <v/>
      </c>
      <c r="X265" s="764" t="str">
        <f>IF(【多店舗用】記入シート3!AR265="","",【多店舗用】記入シート3!AR265)</f>
        <v/>
      </c>
      <c r="Y265" s="764" t="str">
        <f>IF(【多店舗用】記入シート3!AS265="","",【多店舗用】記入シート3!AS265)</f>
        <v/>
      </c>
      <c r="Z265" s="767" t="str">
        <f>IF(【多店舗用】記入シート3!AT265="","",【多店舗用】記入シート3!AT265)</f>
        <v/>
      </c>
      <c r="AA265" s="767" t="str">
        <f>IF(【多店舗用】記入シート3!AU265="","",【多店舗用】記入シート3!AU265)</f>
        <v/>
      </c>
      <c r="AB265" s="764" t="str">
        <f>IF(B265="","",T(SUBSTITUTE(SUBSTITUTE(【多店舗用】記入シート3!AV265,"　","")," ",""))&amp;"　"&amp;T(SUBSTITUTE(SUBSTITUTE(【多店舗用】記入シート3!AW265,"　","")," ","")))</f>
        <v/>
      </c>
      <c r="AC265" s="764" t="str">
        <f>IF(B265="","",ASC(SUBSTITUTE(SUBSTITUTE(SUBSTITUTE(SUBSTITUTE(【多店舗用】記入シート3!AX265,"　","")," ",""),"ヴ","ウﾞ"),"・",""))&amp;" "&amp;ASC(SUBSTITUTE(SUBSTITUTE(SUBSTITUTE(SUBSTITUTE(【多店舗用】記入シート3!AY265,"　","")," ",""),"ヴ","ウﾞ"),"・","")))</f>
        <v/>
      </c>
      <c r="AD265" s="764" t="str">
        <f>IF(【多店舗用】記入シート3!AZ265="","",【多店舗用】記入シート3!AZ265)</f>
        <v/>
      </c>
      <c r="AE265" s="764" t="str">
        <f>IF(【多店舗用】記入シート3!BA265="","",【多店舗用】記入シート3!BA265)</f>
        <v/>
      </c>
      <c r="AF265" s="764" t="str">
        <f>IF(B265="","",T(SUBSTITUTE(SUBSTITUTE(【多店舗用】記入シート3!BB265,"　","")," ",""))&amp;"　"&amp;T(SUBSTITUTE(SUBSTITUTE(【多店舗用】記入シート3!BC265,"　","")," ","")))</f>
        <v/>
      </c>
      <c r="AG265" s="764" t="str">
        <f>IF(B265="","",ASC(SUBSTITUTE(SUBSTITUTE(SUBSTITUTE(SUBSTITUTE(【多店舗用】記入シート3!BD265,"　","")," ",""),"ヴ","ウﾞ"),"・",""))&amp;" "&amp;ASC(SUBSTITUTE(SUBSTITUTE(SUBSTITUTE(SUBSTITUTE(【多店舗用】記入シート3!BE265,"　","")," ",""),"ヴ","ウﾞ"),"・","")))</f>
        <v/>
      </c>
      <c r="AH265" s="764" t="str">
        <f>IF(【多店舗用】記入シート3!BF265="","",【多店舗用】記入シート3!BF265)</f>
        <v/>
      </c>
      <c r="AI265" s="764" t="str">
        <f>IF(【多店舗用】記入シート3!BG265="","",【多店舗用】記入シート3!BG265)</f>
        <v/>
      </c>
      <c r="AJ265" s="764" t="str">
        <f>IF(【多店舗用】記入シート3!BH265="","",【多店舗用】記入シート3!BH265)</f>
        <v/>
      </c>
      <c r="AK265" s="764" t="str">
        <f>IF(【多店舗用】記入シート3!BI265="","",【多店舗用】記入シート3!BI265)</f>
        <v/>
      </c>
      <c r="AL265" s="764" t="str">
        <f>IF(【多店舗用】記入シート3!BJ265="","",【多店舗用】記入シート3!BJ265)</f>
        <v/>
      </c>
      <c r="AM265" s="768" t="str">
        <f>IF(【多店舗用】記入シート3!BK265="","",【多店舗用】記入シート3!BK265)</f>
        <v/>
      </c>
      <c r="AN265" s="768" t="str">
        <f>IF(【多店舗用】記入シート3!BL265="","",【多店舗用】記入シート3!BL265)</f>
        <v/>
      </c>
      <c r="AO265" s="764" t="str">
        <f>IF(【多店舗用】記入シート3!BM265="","",【多店舗用】記入シート3!BM265)</f>
        <v/>
      </c>
      <c r="AP265" s="768" t="str">
        <f>IF(【多店舗用】記入シート3!BN265="","",【多店舗用】記入シート3!BN265)</f>
        <v/>
      </c>
      <c r="AQ265" s="764" t="str">
        <f>IF(【多店舗用】記入シート3!BO265="","",【多店舗用】記入シート3!BO265)</f>
        <v/>
      </c>
      <c r="AR265" s="764" t="str">
        <f>IF(【多店舗用】記入シート3!BP265="","",【多店舗用】記入シート3!BP265)</f>
        <v/>
      </c>
    </row>
    <row r="266" spans="1:44" ht="15" customHeight="1">
      <c r="A266" s="764">
        <v>258</v>
      </c>
      <c r="B266" s="764" t="str">
        <f>IF(【多店舗用】記入シート3!B266="","",DBCS(【多店舗用】記入シート3!B266))</f>
        <v/>
      </c>
      <c r="C266" s="764" t="str">
        <f>IF(【多店舗用】記入シート3!C266="","",DBCS(【多店舗用】記入シート3!C266))</f>
        <v/>
      </c>
      <c r="D266" s="764" t="str">
        <f>IF(【多店舗用】記入シート3!D266="","",ASC(【多店舗用】記入シート3!D266))</f>
        <v/>
      </c>
      <c r="E266" s="765" t="str">
        <f>IF(【多店舗用】記入シート3!E266="","",【多店舗用】記入シート3!E266)</f>
        <v/>
      </c>
      <c r="F266" s="764" t="str">
        <f>IF(【多店舗用】記入シート3!F266="","",【多店舗用】記入シート3!F266)</f>
        <v/>
      </c>
      <c r="G266" s="765" t="str">
        <f>IF(【多店舗用】記入シート3!G266="","",【多店舗用】記入シート3!G266)</f>
        <v/>
      </c>
      <c r="H266" s="764" t="str">
        <f>IF(【多店舗用】記入シート3!H266="","",SUBSTITUTE(SUBSTITUTE(SUBSTITUTE(SUBSTITUTE(SUBSTITUTE(ASC(【多店舗用】記入シート3!H266),"～","-"),"－","-"),"―","-"),"　","")," ",""))</f>
        <v/>
      </c>
      <c r="I266" s="764" t="str">
        <f>IF(B266="","",MID(T(【多店舗用】記入シート3!I266),4,LEN(T(【多店舗用】記入シート3!I266))-3)&amp;"　"&amp;SUBSTITUTE(SUBSTITUTE(SUBSTITUTE(SUBSTITUTE(T(【多店舗用】記入シート3!J266),"　","")," ",""),"―","ー"),"－","‐")&amp;"　"&amp;SUBSTITUTE(SUBSTITUTE(SUBSTITUTE(SUBSTITUTE(T(【多店舗用】記入シート3!K266),"　","")," ",""),"―","ー"),"－","‐")&amp;"　"&amp;SUBSTITUTE(SUBSTITUTE(SUBSTITUTE(SUBSTITUTE(T(【多店舗用】記入シート3!L266),"　","")," ",""),"―","ー"),"－","‐")&amp;IF(【多店舗用】記入シート3!M266="","","　"&amp;SUBSTITUTE(SUBSTITUTE(SUBSTITUTE(SUBSTITUTE(T(【多店舗用】記入シート3!M266),"　","")," ",""),"―","ー"),"－","‐")))</f>
        <v/>
      </c>
      <c r="J266" s="764" t="str">
        <f>IF(B266="","",ASC(【多店舗用】記入シート3!N266)&amp;" "&amp;ASC(SUBSTITUTE(SUBSTITUTE(SUBSTITUTE(SUBSTITUTE(SUBSTITUTE(【多店舗用】記入シート3!O266,"　","")," ",""),"ヴ","ウﾞ"),"・",""),"－","‐"))&amp;" "&amp;ASC(SUBSTITUTE(SUBSTITUTE(SUBSTITUTE(SUBSTITUTE(SUBSTITUTE(【多店舗用】記入シート3!P266,"　","")," ",""),"ヴ","ウﾞ"),"・",""),"－","‐"))&amp;IF(【多店舗用】記入シート3!Q266="",""," "&amp;ASC(SUBSTITUTE(SUBSTITUTE(SUBSTITUTE(SUBSTITUTE(SUBSTITUTE(【多店舗用】記入シート3!Q266,"　","")," ",""),"ヴ","ウﾞ"),"・",""),"－","‐"))))</f>
        <v/>
      </c>
      <c r="K266" s="764" t="str">
        <f>IF(【多店舗用】記入シート3!R266="","",【多店舗用】記入シート3!R266)</f>
        <v/>
      </c>
      <c r="L266" s="764" t="str">
        <f>IF(【多店舗用】記入シート3!S266="","",SUBSTITUTE(SUBSTITUTE(SUBSTITUTE(SUBSTITUTE(SUBSTITUTE(ASC(【多店舗用】記入シート3!S266),"～","-"),"－","-"),"―","-"),"　","")," ",""))</f>
        <v/>
      </c>
      <c r="M266" s="764" t="str">
        <f>IF(【多店舗用】記入シート3!T266="","",ASC(【多店舗用】記入シート3!T266))</f>
        <v/>
      </c>
      <c r="N266" s="764" t="str">
        <f>IF(B266="","",RIGHT("00"&amp;【多店舗用】記入シート3!U266,2)&amp;【多店舗用】記入シート3!V266&amp;RIGHT("00"&amp;【多店舗用】記入シート3!W266,2)&amp;【多店舗用】記入シート3!X266&amp;RIGHT("00"&amp;【多店舗用】記入シート3!Y266,2)&amp;【多店舗用】記入シート3!Z266&amp;RIGHT("00"&amp;【多店舗用】記入シート3!AA266,2))</f>
        <v/>
      </c>
      <c r="O266" s="764" t="str">
        <f>IF(B266="","",IF(【多店舗用】記入シート3!AB266="●",【多店舗用】記入シート3!AB$8,"")&amp;IF(【多店舗用】記入シート3!AC266="●",【多店舗用】記入シート3!AC$8,"")&amp;IF(【多店舗用】記入シート3!AD266="●",【多店舗用】記入シート3!AD$8,"")&amp;IF(【多店舗用】記入シート3!AE266="●",【多店舗用】記入シート3!AE$8,"")&amp;IF(【多店舗用】記入シート3!AF266="●",【多店舗用】記入シート3!AF$8,"")&amp;IF(【多店舗用】記入シート3!AG266="●",【多店舗用】記入シート3!AG$8,"")&amp;IF(【多店舗用】記入シート3!AH266="●",【多店舗用】記入シート3!AH$8,"")&amp;IF(【多店舗用】記入シート3!AI266="●",【多店舗用】記入シート3!AI$8,""))</f>
        <v/>
      </c>
      <c r="P266" s="764" t="str">
        <f>IF(【多店舗用】記入シート3!AJ266="","",【多店舗用】記入シート3!AJ266)</f>
        <v/>
      </c>
      <c r="Q266" s="764" t="str">
        <f>IF(【多店舗用】記入シート3!AK266="","",【多店舗用】記入シート3!AK266)</f>
        <v/>
      </c>
      <c r="R266" s="766" t="str">
        <f>IF(【多店舗用】記入シート3!AL266="","",【多店舗用】記入シート3!AL266)</f>
        <v/>
      </c>
      <c r="S266" s="766" t="str">
        <f>IF(【多店舗用】記入シート3!AM266="","",【多店舗用】記入シート3!AM266)</f>
        <v/>
      </c>
      <c r="T266" s="766" t="str">
        <f>IF(【多店舗用】記入シート3!AN266="","",【多店舗用】記入シート3!AN266)</f>
        <v/>
      </c>
      <c r="U266" s="766" t="str">
        <f>IF(【多店舗用】記入シート3!AO266="","",【多店舗用】記入シート3!AO266)</f>
        <v/>
      </c>
      <c r="V266" s="764" t="str">
        <f>IF(【多店舗用】記入シート3!AP266="","",【多店舗用】記入シート3!AP266)</f>
        <v/>
      </c>
      <c r="W266" s="764" t="str">
        <f>IF(【多店舗用】記入シート3!AQ266="","",【多店舗用】記入シート3!AQ266)</f>
        <v/>
      </c>
      <c r="X266" s="764" t="str">
        <f>IF(【多店舗用】記入シート3!AR266="","",【多店舗用】記入シート3!AR266)</f>
        <v/>
      </c>
      <c r="Y266" s="764" t="str">
        <f>IF(【多店舗用】記入シート3!AS266="","",【多店舗用】記入シート3!AS266)</f>
        <v/>
      </c>
      <c r="Z266" s="767" t="str">
        <f>IF(【多店舗用】記入シート3!AT266="","",【多店舗用】記入シート3!AT266)</f>
        <v/>
      </c>
      <c r="AA266" s="767" t="str">
        <f>IF(【多店舗用】記入シート3!AU266="","",【多店舗用】記入シート3!AU266)</f>
        <v/>
      </c>
      <c r="AB266" s="764" t="str">
        <f>IF(B266="","",T(SUBSTITUTE(SUBSTITUTE(【多店舗用】記入シート3!AV266,"　","")," ",""))&amp;"　"&amp;T(SUBSTITUTE(SUBSTITUTE(【多店舗用】記入シート3!AW266,"　","")," ","")))</f>
        <v/>
      </c>
      <c r="AC266" s="764" t="str">
        <f>IF(B266="","",ASC(SUBSTITUTE(SUBSTITUTE(SUBSTITUTE(SUBSTITUTE(【多店舗用】記入シート3!AX266,"　","")," ",""),"ヴ","ウﾞ"),"・",""))&amp;" "&amp;ASC(SUBSTITUTE(SUBSTITUTE(SUBSTITUTE(SUBSTITUTE(【多店舗用】記入シート3!AY266,"　","")," ",""),"ヴ","ウﾞ"),"・","")))</f>
        <v/>
      </c>
      <c r="AD266" s="764" t="str">
        <f>IF(【多店舗用】記入シート3!AZ266="","",【多店舗用】記入シート3!AZ266)</f>
        <v/>
      </c>
      <c r="AE266" s="764" t="str">
        <f>IF(【多店舗用】記入シート3!BA266="","",【多店舗用】記入シート3!BA266)</f>
        <v/>
      </c>
      <c r="AF266" s="764" t="str">
        <f>IF(B266="","",T(SUBSTITUTE(SUBSTITUTE(【多店舗用】記入シート3!BB266,"　","")," ",""))&amp;"　"&amp;T(SUBSTITUTE(SUBSTITUTE(【多店舗用】記入シート3!BC266,"　","")," ","")))</f>
        <v/>
      </c>
      <c r="AG266" s="764" t="str">
        <f>IF(B266="","",ASC(SUBSTITUTE(SUBSTITUTE(SUBSTITUTE(SUBSTITUTE(【多店舗用】記入シート3!BD266,"　","")," ",""),"ヴ","ウﾞ"),"・",""))&amp;" "&amp;ASC(SUBSTITUTE(SUBSTITUTE(SUBSTITUTE(SUBSTITUTE(【多店舗用】記入シート3!BE266,"　","")," ",""),"ヴ","ウﾞ"),"・","")))</f>
        <v/>
      </c>
      <c r="AH266" s="764" t="str">
        <f>IF(【多店舗用】記入シート3!BF266="","",【多店舗用】記入シート3!BF266)</f>
        <v/>
      </c>
      <c r="AI266" s="764" t="str">
        <f>IF(【多店舗用】記入シート3!BG266="","",【多店舗用】記入シート3!BG266)</f>
        <v/>
      </c>
      <c r="AJ266" s="764" t="str">
        <f>IF(【多店舗用】記入シート3!BH266="","",【多店舗用】記入シート3!BH266)</f>
        <v/>
      </c>
      <c r="AK266" s="764" t="str">
        <f>IF(【多店舗用】記入シート3!BI266="","",【多店舗用】記入シート3!BI266)</f>
        <v/>
      </c>
      <c r="AL266" s="764" t="str">
        <f>IF(【多店舗用】記入シート3!BJ266="","",【多店舗用】記入シート3!BJ266)</f>
        <v/>
      </c>
      <c r="AM266" s="768" t="str">
        <f>IF(【多店舗用】記入シート3!BK266="","",【多店舗用】記入シート3!BK266)</f>
        <v/>
      </c>
      <c r="AN266" s="768" t="str">
        <f>IF(【多店舗用】記入シート3!BL266="","",【多店舗用】記入シート3!BL266)</f>
        <v/>
      </c>
      <c r="AO266" s="764" t="str">
        <f>IF(【多店舗用】記入シート3!BM266="","",【多店舗用】記入シート3!BM266)</f>
        <v/>
      </c>
      <c r="AP266" s="768" t="str">
        <f>IF(【多店舗用】記入シート3!BN266="","",【多店舗用】記入シート3!BN266)</f>
        <v/>
      </c>
      <c r="AQ266" s="764" t="str">
        <f>IF(【多店舗用】記入シート3!BO266="","",【多店舗用】記入シート3!BO266)</f>
        <v/>
      </c>
      <c r="AR266" s="764" t="str">
        <f>IF(【多店舗用】記入シート3!BP266="","",【多店舗用】記入シート3!BP266)</f>
        <v/>
      </c>
    </row>
    <row r="267" spans="1:44" ht="15" customHeight="1">
      <c r="A267" s="764">
        <v>259</v>
      </c>
      <c r="B267" s="764" t="str">
        <f>IF(【多店舗用】記入シート3!B267="","",DBCS(【多店舗用】記入シート3!B267))</f>
        <v/>
      </c>
      <c r="C267" s="764" t="str">
        <f>IF(【多店舗用】記入シート3!C267="","",DBCS(【多店舗用】記入シート3!C267))</f>
        <v/>
      </c>
      <c r="D267" s="764" t="str">
        <f>IF(【多店舗用】記入シート3!D267="","",ASC(【多店舗用】記入シート3!D267))</f>
        <v/>
      </c>
      <c r="E267" s="765" t="str">
        <f>IF(【多店舗用】記入シート3!E267="","",【多店舗用】記入シート3!E267)</f>
        <v/>
      </c>
      <c r="F267" s="764" t="str">
        <f>IF(【多店舗用】記入シート3!F267="","",【多店舗用】記入シート3!F267)</f>
        <v/>
      </c>
      <c r="G267" s="765" t="str">
        <f>IF(【多店舗用】記入シート3!G267="","",【多店舗用】記入シート3!G267)</f>
        <v/>
      </c>
      <c r="H267" s="764" t="str">
        <f>IF(【多店舗用】記入シート3!H267="","",SUBSTITUTE(SUBSTITUTE(SUBSTITUTE(SUBSTITUTE(SUBSTITUTE(ASC(【多店舗用】記入シート3!H267),"～","-"),"－","-"),"―","-"),"　","")," ",""))</f>
        <v/>
      </c>
      <c r="I267" s="764" t="str">
        <f>IF(B267="","",MID(T(【多店舗用】記入シート3!I267),4,LEN(T(【多店舗用】記入シート3!I267))-3)&amp;"　"&amp;SUBSTITUTE(SUBSTITUTE(SUBSTITUTE(SUBSTITUTE(T(【多店舗用】記入シート3!J267),"　","")," ",""),"―","ー"),"－","‐")&amp;"　"&amp;SUBSTITUTE(SUBSTITUTE(SUBSTITUTE(SUBSTITUTE(T(【多店舗用】記入シート3!K267),"　","")," ",""),"―","ー"),"－","‐")&amp;"　"&amp;SUBSTITUTE(SUBSTITUTE(SUBSTITUTE(SUBSTITUTE(T(【多店舗用】記入シート3!L267),"　","")," ",""),"―","ー"),"－","‐")&amp;IF(【多店舗用】記入シート3!M267="","","　"&amp;SUBSTITUTE(SUBSTITUTE(SUBSTITUTE(SUBSTITUTE(T(【多店舗用】記入シート3!M267),"　","")," ",""),"―","ー"),"－","‐")))</f>
        <v/>
      </c>
      <c r="J267" s="764" t="str">
        <f>IF(B267="","",ASC(【多店舗用】記入シート3!N267)&amp;" "&amp;ASC(SUBSTITUTE(SUBSTITUTE(SUBSTITUTE(SUBSTITUTE(SUBSTITUTE(【多店舗用】記入シート3!O267,"　","")," ",""),"ヴ","ウﾞ"),"・",""),"－","‐"))&amp;" "&amp;ASC(SUBSTITUTE(SUBSTITUTE(SUBSTITUTE(SUBSTITUTE(SUBSTITUTE(【多店舗用】記入シート3!P267,"　","")," ",""),"ヴ","ウﾞ"),"・",""),"－","‐"))&amp;IF(【多店舗用】記入シート3!Q267="",""," "&amp;ASC(SUBSTITUTE(SUBSTITUTE(SUBSTITUTE(SUBSTITUTE(SUBSTITUTE(【多店舗用】記入シート3!Q267,"　","")," ",""),"ヴ","ウﾞ"),"・",""),"－","‐"))))</f>
        <v/>
      </c>
      <c r="K267" s="764" t="str">
        <f>IF(【多店舗用】記入シート3!R267="","",【多店舗用】記入シート3!R267)</f>
        <v/>
      </c>
      <c r="L267" s="764" t="str">
        <f>IF(【多店舗用】記入シート3!S267="","",SUBSTITUTE(SUBSTITUTE(SUBSTITUTE(SUBSTITUTE(SUBSTITUTE(ASC(【多店舗用】記入シート3!S267),"～","-"),"－","-"),"―","-"),"　","")," ",""))</f>
        <v/>
      </c>
      <c r="M267" s="764" t="str">
        <f>IF(【多店舗用】記入シート3!T267="","",ASC(【多店舗用】記入シート3!T267))</f>
        <v/>
      </c>
      <c r="N267" s="764" t="str">
        <f>IF(B267="","",RIGHT("00"&amp;【多店舗用】記入シート3!U267,2)&amp;【多店舗用】記入シート3!V267&amp;RIGHT("00"&amp;【多店舗用】記入シート3!W267,2)&amp;【多店舗用】記入シート3!X267&amp;RIGHT("00"&amp;【多店舗用】記入シート3!Y267,2)&amp;【多店舗用】記入シート3!Z267&amp;RIGHT("00"&amp;【多店舗用】記入シート3!AA267,2))</f>
        <v/>
      </c>
      <c r="O267" s="764" t="str">
        <f>IF(B267="","",IF(【多店舗用】記入シート3!AB267="●",【多店舗用】記入シート3!AB$8,"")&amp;IF(【多店舗用】記入シート3!AC267="●",【多店舗用】記入シート3!AC$8,"")&amp;IF(【多店舗用】記入シート3!AD267="●",【多店舗用】記入シート3!AD$8,"")&amp;IF(【多店舗用】記入シート3!AE267="●",【多店舗用】記入シート3!AE$8,"")&amp;IF(【多店舗用】記入シート3!AF267="●",【多店舗用】記入シート3!AF$8,"")&amp;IF(【多店舗用】記入シート3!AG267="●",【多店舗用】記入シート3!AG$8,"")&amp;IF(【多店舗用】記入シート3!AH267="●",【多店舗用】記入シート3!AH$8,"")&amp;IF(【多店舗用】記入シート3!AI267="●",【多店舗用】記入シート3!AI$8,""))</f>
        <v/>
      </c>
      <c r="P267" s="764" t="str">
        <f>IF(【多店舗用】記入シート3!AJ267="","",【多店舗用】記入シート3!AJ267)</f>
        <v/>
      </c>
      <c r="Q267" s="764" t="str">
        <f>IF(【多店舗用】記入シート3!AK267="","",【多店舗用】記入シート3!AK267)</f>
        <v/>
      </c>
      <c r="R267" s="766" t="str">
        <f>IF(【多店舗用】記入シート3!AL267="","",【多店舗用】記入シート3!AL267)</f>
        <v/>
      </c>
      <c r="S267" s="766" t="str">
        <f>IF(【多店舗用】記入シート3!AM267="","",【多店舗用】記入シート3!AM267)</f>
        <v/>
      </c>
      <c r="T267" s="766" t="str">
        <f>IF(【多店舗用】記入シート3!AN267="","",【多店舗用】記入シート3!AN267)</f>
        <v/>
      </c>
      <c r="U267" s="766" t="str">
        <f>IF(【多店舗用】記入シート3!AO267="","",【多店舗用】記入シート3!AO267)</f>
        <v/>
      </c>
      <c r="V267" s="764" t="str">
        <f>IF(【多店舗用】記入シート3!AP267="","",【多店舗用】記入シート3!AP267)</f>
        <v/>
      </c>
      <c r="W267" s="764" t="str">
        <f>IF(【多店舗用】記入シート3!AQ267="","",【多店舗用】記入シート3!AQ267)</f>
        <v/>
      </c>
      <c r="X267" s="764" t="str">
        <f>IF(【多店舗用】記入シート3!AR267="","",【多店舗用】記入シート3!AR267)</f>
        <v/>
      </c>
      <c r="Y267" s="764" t="str">
        <f>IF(【多店舗用】記入シート3!AS267="","",【多店舗用】記入シート3!AS267)</f>
        <v/>
      </c>
      <c r="Z267" s="767" t="str">
        <f>IF(【多店舗用】記入シート3!AT267="","",【多店舗用】記入シート3!AT267)</f>
        <v/>
      </c>
      <c r="AA267" s="767" t="str">
        <f>IF(【多店舗用】記入シート3!AU267="","",【多店舗用】記入シート3!AU267)</f>
        <v/>
      </c>
      <c r="AB267" s="764" t="str">
        <f>IF(B267="","",T(SUBSTITUTE(SUBSTITUTE(【多店舗用】記入シート3!AV267,"　","")," ",""))&amp;"　"&amp;T(SUBSTITUTE(SUBSTITUTE(【多店舗用】記入シート3!AW267,"　","")," ","")))</f>
        <v/>
      </c>
      <c r="AC267" s="764" t="str">
        <f>IF(B267="","",ASC(SUBSTITUTE(SUBSTITUTE(SUBSTITUTE(SUBSTITUTE(【多店舗用】記入シート3!AX267,"　","")," ",""),"ヴ","ウﾞ"),"・",""))&amp;" "&amp;ASC(SUBSTITUTE(SUBSTITUTE(SUBSTITUTE(SUBSTITUTE(【多店舗用】記入シート3!AY267,"　","")," ",""),"ヴ","ウﾞ"),"・","")))</f>
        <v/>
      </c>
      <c r="AD267" s="764" t="str">
        <f>IF(【多店舗用】記入シート3!AZ267="","",【多店舗用】記入シート3!AZ267)</f>
        <v/>
      </c>
      <c r="AE267" s="764" t="str">
        <f>IF(【多店舗用】記入シート3!BA267="","",【多店舗用】記入シート3!BA267)</f>
        <v/>
      </c>
      <c r="AF267" s="764" t="str">
        <f>IF(B267="","",T(SUBSTITUTE(SUBSTITUTE(【多店舗用】記入シート3!BB267,"　","")," ",""))&amp;"　"&amp;T(SUBSTITUTE(SUBSTITUTE(【多店舗用】記入シート3!BC267,"　","")," ","")))</f>
        <v/>
      </c>
      <c r="AG267" s="764" t="str">
        <f>IF(B267="","",ASC(SUBSTITUTE(SUBSTITUTE(SUBSTITUTE(SUBSTITUTE(【多店舗用】記入シート3!BD267,"　","")," ",""),"ヴ","ウﾞ"),"・",""))&amp;" "&amp;ASC(SUBSTITUTE(SUBSTITUTE(SUBSTITUTE(SUBSTITUTE(【多店舗用】記入シート3!BE267,"　","")," ",""),"ヴ","ウﾞ"),"・","")))</f>
        <v/>
      </c>
      <c r="AH267" s="764" t="str">
        <f>IF(【多店舗用】記入シート3!BF267="","",【多店舗用】記入シート3!BF267)</f>
        <v/>
      </c>
      <c r="AI267" s="764" t="str">
        <f>IF(【多店舗用】記入シート3!BG267="","",【多店舗用】記入シート3!BG267)</f>
        <v/>
      </c>
      <c r="AJ267" s="764" t="str">
        <f>IF(【多店舗用】記入シート3!BH267="","",【多店舗用】記入シート3!BH267)</f>
        <v/>
      </c>
      <c r="AK267" s="764" t="str">
        <f>IF(【多店舗用】記入シート3!BI267="","",【多店舗用】記入シート3!BI267)</f>
        <v/>
      </c>
      <c r="AL267" s="764" t="str">
        <f>IF(【多店舗用】記入シート3!BJ267="","",【多店舗用】記入シート3!BJ267)</f>
        <v/>
      </c>
      <c r="AM267" s="768" t="str">
        <f>IF(【多店舗用】記入シート3!BK267="","",【多店舗用】記入シート3!BK267)</f>
        <v/>
      </c>
      <c r="AN267" s="768" t="str">
        <f>IF(【多店舗用】記入シート3!BL267="","",【多店舗用】記入シート3!BL267)</f>
        <v/>
      </c>
      <c r="AO267" s="764" t="str">
        <f>IF(【多店舗用】記入シート3!BM267="","",【多店舗用】記入シート3!BM267)</f>
        <v/>
      </c>
      <c r="AP267" s="768" t="str">
        <f>IF(【多店舗用】記入シート3!BN267="","",【多店舗用】記入シート3!BN267)</f>
        <v/>
      </c>
      <c r="AQ267" s="764" t="str">
        <f>IF(【多店舗用】記入シート3!BO267="","",【多店舗用】記入シート3!BO267)</f>
        <v/>
      </c>
      <c r="AR267" s="764" t="str">
        <f>IF(【多店舗用】記入シート3!BP267="","",【多店舗用】記入シート3!BP267)</f>
        <v/>
      </c>
    </row>
    <row r="268" spans="1:44" ht="15" customHeight="1">
      <c r="A268" s="764">
        <v>260</v>
      </c>
      <c r="B268" s="764" t="str">
        <f>IF(【多店舗用】記入シート3!B268="","",DBCS(【多店舗用】記入シート3!B268))</f>
        <v/>
      </c>
      <c r="C268" s="764" t="str">
        <f>IF(【多店舗用】記入シート3!C268="","",DBCS(【多店舗用】記入シート3!C268))</f>
        <v/>
      </c>
      <c r="D268" s="764" t="str">
        <f>IF(【多店舗用】記入シート3!D268="","",ASC(【多店舗用】記入シート3!D268))</f>
        <v/>
      </c>
      <c r="E268" s="765" t="str">
        <f>IF(【多店舗用】記入シート3!E268="","",【多店舗用】記入シート3!E268)</f>
        <v/>
      </c>
      <c r="F268" s="764" t="str">
        <f>IF(【多店舗用】記入シート3!F268="","",【多店舗用】記入シート3!F268)</f>
        <v/>
      </c>
      <c r="G268" s="765" t="str">
        <f>IF(【多店舗用】記入シート3!G268="","",【多店舗用】記入シート3!G268)</f>
        <v/>
      </c>
      <c r="H268" s="764" t="str">
        <f>IF(【多店舗用】記入シート3!H268="","",SUBSTITUTE(SUBSTITUTE(SUBSTITUTE(SUBSTITUTE(SUBSTITUTE(ASC(【多店舗用】記入シート3!H268),"～","-"),"－","-"),"―","-"),"　","")," ",""))</f>
        <v/>
      </c>
      <c r="I268" s="764" t="str">
        <f>IF(B268="","",MID(T(【多店舗用】記入シート3!I268),4,LEN(T(【多店舗用】記入シート3!I268))-3)&amp;"　"&amp;SUBSTITUTE(SUBSTITUTE(SUBSTITUTE(SUBSTITUTE(T(【多店舗用】記入シート3!J268),"　","")," ",""),"―","ー"),"－","‐")&amp;"　"&amp;SUBSTITUTE(SUBSTITUTE(SUBSTITUTE(SUBSTITUTE(T(【多店舗用】記入シート3!K268),"　","")," ",""),"―","ー"),"－","‐")&amp;"　"&amp;SUBSTITUTE(SUBSTITUTE(SUBSTITUTE(SUBSTITUTE(T(【多店舗用】記入シート3!L268),"　","")," ",""),"―","ー"),"－","‐")&amp;IF(【多店舗用】記入シート3!M268="","","　"&amp;SUBSTITUTE(SUBSTITUTE(SUBSTITUTE(SUBSTITUTE(T(【多店舗用】記入シート3!M268),"　","")," ",""),"―","ー"),"－","‐")))</f>
        <v/>
      </c>
      <c r="J268" s="764" t="str">
        <f>IF(B268="","",ASC(【多店舗用】記入シート3!N268)&amp;" "&amp;ASC(SUBSTITUTE(SUBSTITUTE(SUBSTITUTE(SUBSTITUTE(SUBSTITUTE(【多店舗用】記入シート3!O268,"　","")," ",""),"ヴ","ウﾞ"),"・",""),"－","‐"))&amp;" "&amp;ASC(SUBSTITUTE(SUBSTITUTE(SUBSTITUTE(SUBSTITUTE(SUBSTITUTE(【多店舗用】記入シート3!P268,"　","")," ",""),"ヴ","ウﾞ"),"・",""),"－","‐"))&amp;IF(【多店舗用】記入シート3!Q268="",""," "&amp;ASC(SUBSTITUTE(SUBSTITUTE(SUBSTITUTE(SUBSTITUTE(SUBSTITUTE(【多店舗用】記入シート3!Q268,"　","")," ",""),"ヴ","ウﾞ"),"・",""),"－","‐"))))</f>
        <v/>
      </c>
      <c r="K268" s="764" t="str">
        <f>IF(【多店舗用】記入シート3!R268="","",【多店舗用】記入シート3!R268)</f>
        <v/>
      </c>
      <c r="L268" s="764" t="str">
        <f>IF(【多店舗用】記入シート3!S268="","",SUBSTITUTE(SUBSTITUTE(SUBSTITUTE(SUBSTITUTE(SUBSTITUTE(ASC(【多店舗用】記入シート3!S268),"～","-"),"－","-"),"―","-"),"　","")," ",""))</f>
        <v/>
      </c>
      <c r="M268" s="764" t="str">
        <f>IF(【多店舗用】記入シート3!T268="","",ASC(【多店舗用】記入シート3!T268))</f>
        <v/>
      </c>
      <c r="N268" s="764" t="str">
        <f>IF(B268="","",RIGHT("00"&amp;【多店舗用】記入シート3!U268,2)&amp;【多店舗用】記入シート3!V268&amp;RIGHT("00"&amp;【多店舗用】記入シート3!W268,2)&amp;【多店舗用】記入シート3!X268&amp;RIGHT("00"&amp;【多店舗用】記入シート3!Y268,2)&amp;【多店舗用】記入シート3!Z268&amp;RIGHT("00"&amp;【多店舗用】記入シート3!AA268,2))</f>
        <v/>
      </c>
      <c r="O268" s="764" t="str">
        <f>IF(B268="","",IF(【多店舗用】記入シート3!AB268="●",【多店舗用】記入シート3!AB$8,"")&amp;IF(【多店舗用】記入シート3!AC268="●",【多店舗用】記入シート3!AC$8,"")&amp;IF(【多店舗用】記入シート3!AD268="●",【多店舗用】記入シート3!AD$8,"")&amp;IF(【多店舗用】記入シート3!AE268="●",【多店舗用】記入シート3!AE$8,"")&amp;IF(【多店舗用】記入シート3!AF268="●",【多店舗用】記入シート3!AF$8,"")&amp;IF(【多店舗用】記入シート3!AG268="●",【多店舗用】記入シート3!AG$8,"")&amp;IF(【多店舗用】記入シート3!AH268="●",【多店舗用】記入シート3!AH$8,"")&amp;IF(【多店舗用】記入シート3!AI268="●",【多店舗用】記入シート3!AI$8,""))</f>
        <v/>
      </c>
      <c r="P268" s="764" t="str">
        <f>IF(【多店舗用】記入シート3!AJ268="","",【多店舗用】記入シート3!AJ268)</f>
        <v/>
      </c>
      <c r="Q268" s="764" t="str">
        <f>IF(【多店舗用】記入シート3!AK268="","",【多店舗用】記入シート3!AK268)</f>
        <v/>
      </c>
      <c r="R268" s="766" t="str">
        <f>IF(【多店舗用】記入シート3!AL268="","",【多店舗用】記入シート3!AL268)</f>
        <v/>
      </c>
      <c r="S268" s="766" t="str">
        <f>IF(【多店舗用】記入シート3!AM268="","",【多店舗用】記入シート3!AM268)</f>
        <v/>
      </c>
      <c r="T268" s="766" t="str">
        <f>IF(【多店舗用】記入シート3!AN268="","",【多店舗用】記入シート3!AN268)</f>
        <v/>
      </c>
      <c r="U268" s="766" t="str">
        <f>IF(【多店舗用】記入シート3!AO268="","",【多店舗用】記入シート3!AO268)</f>
        <v/>
      </c>
      <c r="V268" s="764" t="str">
        <f>IF(【多店舗用】記入シート3!AP268="","",【多店舗用】記入シート3!AP268)</f>
        <v/>
      </c>
      <c r="W268" s="764" t="str">
        <f>IF(【多店舗用】記入シート3!AQ268="","",【多店舗用】記入シート3!AQ268)</f>
        <v/>
      </c>
      <c r="X268" s="764" t="str">
        <f>IF(【多店舗用】記入シート3!AR268="","",【多店舗用】記入シート3!AR268)</f>
        <v/>
      </c>
      <c r="Y268" s="764" t="str">
        <f>IF(【多店舗用】記入シート3!AS268="","",【多店舗用】記入シート3!AS268)</f>
        <v/>
      </c>
      <c r="Z268" s="767" t="str">
        <f>IF(【多店舗用】記入シート3!AT268="","",【多店舗用】記入シート3!AT268)</f>
        <v/>
      </c>
      <c r="AA268" s="767" t="str">
        <f>IF(【多店舗用】記入シート3!AU268="","",【多店舗用】記入シート3!AU268)</f>
        <v/>
      </c>
      <c r="AB268" s="764" t="str">
        <f>IF(B268="","",T(SUBSTITUTE(SUBSTITUTE(【多店舗用】記入シート3!AV268,"　","")," ",""))&amp;"　"&amp;T(SUBSTITUTE(SUBSTITUTE(【多店舗用】記入シート3!AW268,"　","")," ","")))</f>
        <v/>
      </c>
      <c r="AC268" s="764" t="str">
        <f>IF(B268="","",ASC(SUBSTITUTE(SUBSTITUTE(SUBSTITUTE(SUBSTITUTE(【多店舗用】記入シート3!AX268,"　","")," ",""),"ヴ","ウﾞ"),"・",""))&amp;" "&amp;ASC(SUBSTITUTE(SUBSTITUTE(SUBSTITUTE(SUBSTITUTE(【多店舗用】記入シート3!AY268,"　","")," ",""),"ヴ","ウﾞ"),"・","")))</f>
        <v/>
      </c>
      <c r="AD268" s="764" t="str">
        <f>IF(【多店舗用】記入シート3!AZ268="","",【多店舗用】記入シート3!AZ268)</f>
        <v/>
      </c>
      <c r="AE268" s="764" t="str">
        <f>IF(【多店舗用】記入シート3!BA268="","",【多店舗用】記入シート3!BA268)</f>
        <v/>
      </c>
      <c r="AF268" s="764" t="str">
        <f>IF(B268="","",T(SUBSTITUTE(SUBSTITUTE(【多店舗用】記入シート3!BB268,"　","")," ",""))&amp;"　"&amp;T(SUBSTITUTE(SUBSTITUTE(【多店舗用】記入シート3!BC268,"　","")," ","")))</f>
        <v/>
      </c>
      <c r="AG268" s="764" t="str">
        <f>IF(B268="","",ASC(SUBSTITUTE(SUBSTITUTE(SUBSTITUTE(SUBSTITUTE(【多店舗用】記入シート3!BD268,"　","")," ",""),"ヴ","ウﾞ"),"・",""))&amp;" "&amp;ASC(SUBSTITUTE(SUBSTITUTE(SUBSTITUTE(SUBSTITUTE(【多店舗用】記入シート3!BE268,"　","")," ",""),"ヴ","ウﾞ"),"・","")))</f>
        <v/>
      </c>
      <c r="AH268" s="764" t="str">
        <f>IF(【多店舗用】記入シート3!BF268="","",【多店舗用】記入シート3!BF268)</f>
        <v/>
      </c>
      <c r="AI268" s="764" t="str">
        <f>IF(【多店舗用】記入シート3!BG268="","",【多店舗用】記入シート3!BG268)</f>
        <v/>
      </c>
      <c r="AJ268" s="764" t="str">
        <f>IF(【多店舗用】記入シート3!BH268="","",【多店舗用】記入シート3!BH268)</f>
        <v/>
      </c>
      <c r="AK268" s="764" t="str">
        <f>IF(【多店舗用】記入シート3!BI268="","",【多店舗用】記入シート3!BI268)</f>
        <v/>
      </c>
      <c r="AL268" s="764" t="str">
        <f>IF(【多店舗用】記入シート3!BJ268="","",【多店舗用】記入シート3!BJ268)</f>
        <v/>
      </c>
      <c r="AM268" s="768" t="str">
        <f>IF(【多店舗用】記入シート3!BK268="","",【多店舗用】記入シート3!BK268)</f>
        <v/>
      </c>
      <c r="AN268" s="768" t="str">
        <f>IF(【多店舗用】記入シート3!BL268="","",【多店舗用】記入シート3!BL268)</f>
        <v/>
      </c>
      <c r="AO268" s="764" t="str">
        <f>IF(【多店舗用】記入シート3!BM268="","",【多店舗用】記入シート3!BM268)</f>
        <v/>
      </c>
      <c r="AP268" s="768" t="str">
        <f>IF(【多店舗用】記入シート3!BN268="","",【多店舗用】記入シート3!BN268)</f>
        <v/>
      </c>
      <c r="AQ268" s="764" t="str">
        <f>IF(【多店舗用】記入シート3!BO268="","",【多店舗用】記入シート3!BO268)</f>
        <v/>
      </c>
      <c r="AR268" s="764" t="str">
        <f>IF(【多店舗用】記入シート3!BP268="","",【多店舗用】記入シート3!BP268)</f>
        <v/>
      </c>
    </row>
    <row r="269" spans="1:44" ht="15" customHeight="1">
      <c r="A269" s="764">
        <v>261</v>
      </c>
      <c r="B269" s="764" t="str">
        <f>IF(【多店舗用】記入シート3!B269="","",DBCS(【多店舗用】記入シート3!B269))</f>
        <v/>
      </c>
      <c r="C269" s="764" t="str">
        <f>IF(【多店舗用】記入シート3!C269="","",DBCS(【多店舗用】記入シート3!C269))</f>
        <v/>
      </c>
      <c r="D269" s="764" t="str">
        <f>IF(【多店舗用】記入シート3!D269="","",ASC(【多店舗用】記入シート3!D269))</f>
        <v/>
      </c>
      <c r="E269" s="765" t="str">
        <f>IF(【多店舗用】記入シート3!E269="","",【多店舗用】記入シート3!E269)</f>
        <v/>
      </c>
      <c r="F269" s="764" t="str">
        <f>IF(【多店舗用】記入シート3!F269="","",【多店舗用】記入シート3!F269)</f>
        <v/>
      </c>
      <c r="G269" s="765" t="str">
        <f>IF(【多店舗用】記入シート3!G269="","",【多店舗用】記入シート3!G269)</f>
        <v/>
      </c>
      <c r="H269" s="764" t="str">
        <f>IF(【多店舗用】記入シート3!H269="","",SUBSTITUTE(SUBSTITUTE(SUBSTITUTE(SUBSTITUTE(SUBSTITUTE(ASC(【多店舗用】記入シート3!H269),"～","-"),"－","-"),"―","-"),"　","")," ",""))</f>
        <v/>
      </c>
      <c r="I269" s="764" t="str">
        <f>IF(B269="","",MID(T(【多店舗用】記入シート3!I269),4,LEN(T(【多店舗用】記入シート3!I269))-3)&amp;"　"&amp;SUBSTITUTE(SUBSTITUTE(SUBSTITUTE(SUBSTITUTE(T(【多店舗用】記入シート3!J269),"　","")," ",""),"―","ー"),"－","‐")&amp;"　"&amp;SUBSTITUTE(SUBSTITUTE(SUBSTITUTE(SUBSTITUTE(T(【多店舗用】記入シート3!K269),"　","")," ",""),"―","ー"),"－","‐")&amp;"　"&amp;SUBSTITUTE(SUBSTITUTE(SUBSTITUTE(SUBSTITUTE(T(【多店舗用】記入シート3!L269),"　","")," ",""),"―","ー"),"－","‐")&amp;IF(【多店舗用】記入シート3!M269="","","　"&amp;SUBSTITUTE(SUBSTITUTE(SUBSTITUTE(SUBSTITUTE(T(【多店舗用】記入シート3!M269),"　","")," ",""),"―","ー"),"－","‐")))</f>
        <v/>
      </c>
      <c r="J269" s="764" t="str">
        <f>IF(B269="","",ASC(【多店舗用】記入シート3!N269)&amp;" "&amp;ASC(SUBSTITUTE(SUBSTITUTE(SUBSTITUTE(SUBSTITUTE(SUBSTITUTE(【多店舗用】記入シート3!O269,"　","")," ",""),"ヴ","ウﾞ"),"・",""),"－","‐"))&amp;" "&amp;ASC(SUBSTITUTE(SUBSTITUTE(SUBSTITUTE(SUBSTITUTE(SUBSTITUTE(【多店舗用】記入シート3!P269,"　","")," ",""),"ヴ","ウﾞ"),"・",""),"－","‐"))&amp;IF(【多店舗用】記入シート3!Q269="",""," "&amp;ASC(SUBSTITUTE(SUBSTITUTE(SUBSTITUTE(SUBSTITUTE(SUBSTITUTE(【多店舗用】記入シート3!Q269,"　","")," ",""),"ヴ","ウﾞ"),"・",""),"－","‐"))))</f>
        <v/>
      </c>
      <c r="K269" s="764" t="str">
        <f>IF(【多店舗用】記入シート3!R269="","",【多店舗用】記入シート3!R269)</f>
        <v/>
      </c>
      <c r="L269" s="764" t="str">
        <f>IF(【多店舗用】記入シート3!S269="","",SUBSTITUTE(SUBSTITUTE(SUBSTITUTE(SUBSTITUTE(SUBSTITUTE(ASC(【多店舗用】記入シート3!S269),"～","-"),"－","-"),"―","-"),"　","")," ",""))</f>
        <v/>
      </c>
      <c r="M269" s="764" t="str">
        <f>IF(【多店舗用】記入シート3!T269="","",ASC(【多店舗用】記入シート3!T269))</f>
        <v/>
      </c>
      <c r="N269" s="764" t="str">
        <f>IF(B269="","",RIGHT("00"&amp;【多店舗用】記入シート3!U269,2)&amp;【多店舗用】記入シート3!V269&amp;RIGHT("00"&amp;【多店舗用】記入シート3!W269,2)&amp;【多店舗用】記入シート3!X269&amp;RIGHT("00"&amp;【多店舗用】記入シート3!Y269,2)&amp;【多店舗用】記入シート3!Z269&amp;RIGHT("00"&amp;【多店舗用】記入シート3!AA269,2))</f>
        <v/>
      </c>
      <c r="O269" s="764" t="str">
        <f>IF(B269="","",IF(【多店舗用】記入シート3!AB269="●",【多店舗用】記入シート3!AB$8,"")&amp;IF(【多店舗用】記入シート3!AC269="●",【多店舗用】記入シート3!AC$8,"")&amp;IF(【多店舗用】記入シート3!AD269="●",【多店舗用】記入シート3!AD$8,"")&amp;IF(【多店舗用】記入シート3!AE269="●",【多店舗用】記入シート3!AE$8,"")&amp;IF(【多店舗用】記入シート3!AF269="●",【多店舗用】記入シート3!AF$8,"")&amp;IF(【多店舗用】記入シート3!AG269="●",【多店舗用】記入シート3!AG$8,"")&amp;IF(【多店舗用】記入シート3!AH269="●",【多店舗用】記入シート3!AH$8,"")&amp;IF(【多店舗用】記入シート3!AI269="●",【多店舗用】記入シート3!AI$8,""))</f>
        <v/>
      </c>
      <c r="P269" s="764" t="str">
        <f>IF(【多店舗用】記入シート3!AJ269="","",【多店舗用】記入シート3!AJ269)</f>
        <v/>
      </c>
      <c r="Q269" s="764" t="str">
        <f>IF(【多店舗用】記入シート3!AK269="","",【多店舗用】記入シート3!AK269)</f>
        <v/>
      </c>
      <c r="R269" s="766" t="str">
        <f>IF(【多店舗用】記入シート3!AL269="","",【多店舗用】記入シート3!AL269)</f>
        <v/>
      </c>
      <c r="S269" s="766" t="str">
        <f>IF(【多店舗用】記入シート3!AM269="","",【多店舗用】記入シート3!AM269)</f>
        <v/>
      </c>
      <c r="T269" s="766" t="str">
        <f>IF(【多店舗用】記入シート3!AN269="","",【多店舗用】記入シート3!AN269)</f>
        <v/>
      </c>
      <c r="U269" s="766" t="str">
        <f>IF(【多店舗用】記入シート3!AO269="","",【多店舗用】記入シート3!AO269)</f>
        <v/>
      </c>
      <c r="V269" s="764" t="str">
        <f>IF(【多店舗用】記入シート3!AP269="","",【多店舗用】記入シート3!AP269)</f>
        <v/>
      </c>
      <c r="W269" s="764" t="str">
        <f>IF(【多店舗用】記入シート3!AQ269="","",【多店舗用】記入シート3!AQ269)</f>
        <v/>
      </c>
      <c r="X269" s="764" t="str">
        <f>IF(【多店舗用】記入シート3!AR269="","",【多店舗用】記入シート3!AR269)</f>
        <v/>
      </c>
      <c r="Y269" s="764" t="str">
        <f>IF(【多店舗用】記入シート3!AS269="","",【多店舗用】記入シート3!AS269)</f>
        <v/>
      </c>
      <c r="Z269" s="767" t="str">
        <f>IF(【多店舗用】記入シート3!AT269="","",【多店舗用】記入シート3!AT269)</f>
        <v/>
      </c>
      <c r="AA269" s="767" t="str">
        <f>IF(【多店舗用】記入シート3!AU269="","",【多店舗用】記入シート3!AU269)</f>
        <v/>
      </c>
      <c r="AB269" s="764" t="str">
        <f>IF(B269="","",T(SUBSTITUTE(SUBSTITUTE(【多店舗用】記入シート3!AV269,"　","")," ",""))&amp;"　"&amp;T(SUBSTITUTE(SUBSTITUTE(【多店舗用】記入シート3!AW269,"　","")," ","")))</f>
        <v/>
      </c>
      <c r="AC269" s="764" t="str">
        <f>IF(B269="","",ASC(SUBSTITUTE(SUBSTITUTE(SUBSTITUTE(SUBSTITUTE(【多店舗用】記入シート3!AX269,"　","")," ",""),"ヴ","ウﾞ"),"・",""))&amp;" "&amp;ASC(SUBSTITUTE(SUBSTITUTE(SUBSTITUTE(SUBSTITUTE(【多店舗用】記入シート3!AY269,"　","")," ",""),"ヴ","ウﾞ"),"・","")))</f>
        <v/>
      </c>
      <c r="AD269" s="764" t="str">
        <f>IF(【多店舗用】記入シート3!AZ269="","",【多店舗用】記入シート3!AZ269)</f>
        <v/>
      </c>
      <c r="AE269" s="764" t="str">
        <f>IF(【多店舗用】記入シート3!BA269="","",【多店舗用】記入シート3!BA269)</f>
        <v/>
      </c>
      <c r="AF269" s="764" t="str">
        <f>IF(B269="","",T(SUBSTITUTE(SUBSTITUTE(【多店舗用】記入シート3!BB269,"　","")," ",""))&amp;"　"&amp;T(SUBSTITUTE(SUBSTITUTE(【多店舗用】記入シート3!BC269,"　","")," ","")))</f>
        <v/>
      </c>
      <c r="AG269" s="764" t="str">
        <f>IF(B269="","",ASC(SUBSTITUTE(SUBSTITUTE(SUBSTITUTE(SUBSTITUTE(【多店舗用】記入シート3!BD269,"　","")," ",""),"ヴ","ウﾞ"),"・",""))&amp;" "&amp;ASC(SUBSTITUTE(SUBSTITUTE(SUBSTITUTE(SUBSTITUTE(【多店舗用】記入シート3!BE269,"　","")," ",""),"ヴ","ウﾞ"),"・","")))</f>
        <v/>
      </c>
      <c r="AH269" s="764" t="str">
        <f>IF(【多店舗用】記入シート3!BF269="","",【多店舗用】記入シート3!BF269)</f>
        <v/>
      </c>
      <c r="AI269" s="764" t="str">
        <f>IF(【多店舗用】記入シート3!BG269="","",【多店舗用】記入シート3!BG269)</f>
        <v/>
      </c>
      <c r="AJ269" s="764" t="str">
        <f>IF(【多店舗用】記入シート3!BH269="","",【多店舗用】記入シート3!BH269)</f>
        <v/>
      </c>
      <c r="AK269" s="764" t="str">
        <f>IF(【多店舗用】記入シート3!BI269="","",【多店舗用】記入シート3!BI269)</f>
        <v/>
      </c>
      <c r="AL269" s="764" t="str">
        <f>IF(【多店舗用】記入シート3!BJ269="","",【多店舗用】記入シート3!BJ269)</f>
        <v/>
      </c>
      <c r="AM269" s="768" t="str">
        <f>IF(【多店舗用】記入シート3!BK269="","",【多店舗用】記入シート3!BK269)</f>
        <v/>
      </c>
      <c r="AN269" s="768" t="str">
        <f>IF(【多店舗用】記入シート3!BL269="","",【多店舗用】記入シート3!BL269)</f>
        <v/>
      </c>
      <c r="AO269" s="764" t="str">
        <f>IF(【多店舗用】記入シート3!BM269="","",【多店舗用】記入シート3!BM269)</f>
        <v/>
      </c>
      <c r="AP269" s="768" t="str">
        <f>IF(【多店舗用】記入シート3!BN269="","",【多店舗用】記入シート3!BN269)</f>
        <v/>
      </c>
      <c r="AQ269" s="764" t="str">
        <f>IF(【多店舗用】記入シート3!BO269="","",【多店舗用】記入シート3!BO269)</f>
        <v/>
      </c>
      <c r="AR269" s="764" t="str">
        <f>IF(【多店舗用】記入シート3!BP269="","",【多店舗用】記入シート3!BP269)</f>
        <v/>
      </c>
    </row>
    <row r="270" spans="1:44" ht="15" customHeight="1">
      <c r="A270" s="764">
        <v>262</v>
      </c>
      <c r="B270" s="764" t="str">
        <f>IF(【多店舗用】記入シート3!B270="","",DBCS(【多店舗用】記入シート3!B270))</f>
        <v/>
      </c>
      <c r="C270" s="764" t="str">
        <f>IF(【多店舗用】記入シート3!C270="","",DBCS(【多店舗用】記入シート3!C270))</f>
        <v/>
      </c>
      <c r="D270" s="764" t="str">
        <f>IF(【多店舗用】記入シート3!D270="","",ASC(【多店舗用】記入シート3!D270))</f>
        <v/>
      </c>
      <c r="E270" s="765" t="str">
        <f>IF(【多店舗用】記入シート3!E270="","",【多店舗用】記入シート3!E270)</f>
        <v/>
      </c>
      <c r="F270" s="764" t="str">
        <f>IF(【多店舗用】記入シート3!F270="","",【多店舗用】記入シート3!F270)</f>
        <v/>
      </c>
      <c r="G270" s="765" t="str">
        <f>IF(【多店舗用】記入シート3!G270="","",【多店舗用】記入シート3!G270)</f>
        <v/>
      </c>
      <c r="H270" s="764" t="str">
        <f>IF(【多店舗用】記入シート3!H270="","",SUBSTITUTE(SUBSTITUTE(SUBSTITUTE(SUBSTITUTE(SUBSTITUTE(ASC(【多店舗用】記入シート3!H270),"～","-"),"－","-"),"―","-"),"　","")," ",""))</f>
        <v/>
      </c>
      <c r="I270" s="764" t="str">
        <f>IF(B270="","",MID(T(【多店舗用】記入シート3!I270),4,LEN(T(【多店舗用】記入シート3!I270))-3)&amp;"　"&amp;SUBSTITUTE(SUBSTITUTE(SUBSTITUTE(SUBSTITUTE(T(【多店舗用】記入シート3!J270),"　","")," ",""),"―","ー"),"－","‐")&amp;"　"&amp;SUBSTITUTE(SUBSTITUTE(SUBSTITUTE(SUBSTITUTE(T(【多店舗用】記入シート3!K270),"　","")," ",""),"―","ー"),"－","‐")&amp;"　"&amp;SUBSTITUTE(SUBSTITUTE(SUBSTITUTE(SUBSTITUTE(T(【多店舗用】記入シート3!L270),"　","")," ",""),"―","ー"),"－","‐")&amp;IF(【多店舗用】記入シート3!M270="","","　"&amp;SUBSTITUTE(SUBSTITUTE(SUBSTITUTE(SUBSTITUTE(T(【多店舗用】記入シート3!M270),"　","")," ",""),"―","ー"),"－","‐")))</f>
        <v/>
      </c>
      <c r="J270" s="764" t="str">
        <f>IF(B270="","",ASC(【多店舗用】記入シート3!N270)&amp;" "&amp;ASC(SUBSTITUTE(SUBSTITUTE(SUBSTITUTE(SUBSTITUTE(SUBSTITUTE(【多店舗用】記入シート3!O270,"　","")," ",""),"ヴ","ウﾞ"),"・",""),"－","‐"))&amp;" "&amp;ASC(SUBSTITUTE(SUBSTITUTE(SUBSTITUTE(SUBSTITUTE(SUBSTITUTE(【多店舗用】記入シート3!P270,"　","")," ",""),"ヴ","ウﾞ"),"・",""),"－","‐"))&amp;IF(【多店舗用】記入シート3!Q270="",""," "&amp;ASC(SUBSTITUTE(SUBSTITUTE(SUBSTITUTE(SUBSTITUTE(SUBSTITUTE(【多店舗用】記入シート3!Q270,"　","")," ",""),"ヴ","ウﾞ"),"・",""),"－","‐"))))</f>
        <v/>
      </c>
      <c r="K270" s="764" t="str">
        <f>IF(【多店舗用】記入シート3!R270="","",【多店舗用】記入シート3!R270)</f>
        <v/>
      </c>
      <c r="L270" s="764" t="str">
        <f>IF(【多店舗用】記入シート3!S270="","",SUBSTITUTE(SUBSTITUTE(SUBSTITUTE(SUBSTITUTE(SUBSTITUTE(ASC(【多店舗用】記入シート3!S270),"～","-"),"－","-"),"―","-"),"　","")," ",""))</f>
        <v/>
      </c>
      <c r="M270" s="764" t="str">
        <f>IF(【多店舗用】記入シート3!T270="","",ASC(【多店舗用】記入シート3!T270))</f>
        <v/>
      </c>
      <c r="N270" s="764" t="str">
        <f>IF(B270="","",RIGHT("00"&amp;【多店舗用】記入シート3!U270,2)&amp;【多店舗用】記入シート3!V270&amp;RIGHT("00"&amp;【多店舗用】記入シート3!W270,2)&amp;【多店舗用】記入シート3!X270&amp;RIGHT("00"&amp;【多店舗用】記入シート3!Y270,2)&amp;【多店舗用】記入シート3!Z270&amp;RIGHT("00"&amp;【多店舗用】記入シート3!AA270,2))</f>
        <v/>
      </c>
      <c r="O270" s="764" t="str">
        <f>IF(B270="","",IF(【多店舗用】記入シート3!AB270="●",【多店舗用】記入シート3!AB$8,"")&amp;IF(【多店舗用】記入シート3!AC270="●",【多店舗用】記入シート3!AC$8,"")&amp;IF(【多店舗用】記入シート3!AD270="●",【多店舗用】記入シート3!AD$8,"")&amp;IF(【多店舗用】記入シート3!AE270="●",【多店舗用】記入シート3!AE$8,"")&amp;IF(【多店舗用】記入シート3!AF270="●",【多店舗用】記入シート3!AF$8,"")&amp;IF(【多店舗用】記入シート3!AG270="●",【多店舗用】記入シート3!AG$8,"")&amp;IF(【多店舗用】記入シート3!AH270="●",【多店舗用】記入シート3!AH$8,"")&amp;IF(【多店舗用】記入シート3!AI270="●",【多店舗用】記入シート3!AI$8,""))</f>
        <v/>
      </c>
      <c r="P270" s="764" t="str">
        <f>IF(【多店舗用】記入シート3!AJ270="","",【多店舗用】記入シート3!AJ270)</f>
        <v/>
      </c>
      <c r="Q270" s="764" t="str">
        <f>IF(【多店舗用】記入シート3!AK270="","",【多店舗用】記入シート3!AK270)</f>
        <v/>
      </c>
      <c r="R270" s="766" t="str">
        <f>IF(【多店舗用】記入シート3!AL270="","",【多店舗用】記入シート3!AL270)</f>
        <v/>
      </c>
      <c r="S270" s="766" t="str">
        <f>IF(【多店舗用】記入シート3!AM270="","",【多店舗用】記入シート3!AM270)</f>
        <v/>
      </c>
      <c r="T270" s="766" t="str">
        <f>IF(【多店舗用】記入シート3!AN270="","",【多店舗用】記入シート3!AN270)</f>
        <v/>
      </c>
      <c r="U270" s="766" t="str">
        <f>IF(【多店舗用】記入シート3!AO270="","",【多店舗用】記入シート3!AO270)</f>
        <v/>
      </c>
      <c r="V270" s="764" t="str">
        <f>IF(【多店舗用】記入シート3!AP270="","",【多店舗用】記入シート3!AP270)</f>
        <v/>
      </c>
      <c r="W270" s="764" t="str">
        <f>IF(【多店舗用】記入シート3!AQ270="","",【多店舗用】記入シート3!AQ270)</f>
        <v/>
      </c>
      <c r="X270" s="764" t="str">
        <f>IF(【多店舗用】記入シート3!AR270="","",【多店舗用】記入シート3!AR270)</f>
        <v/>
      </c>
      <c r="Y270" s="764" t="str">
        <f>IF(【多店舗用】記入シート3!AS270="","",【多店舗用】記入シート3!AS270)</f>
        <v/>
      </c>
      <c r="Z270" s="767" t="str">
        <f>IF(【多店舗用】記入シート3!AT270="","",【多店舗用】記入シート3!AT270)</f>
        <v/>
      </c>
      <c r="AA270" s="767" t="str">
        <f>IF(【多店舗用】記入シート3!AU270="","",【多店舗用】記入シート3!AU270)</f>
        <v/>
      </c>
      <c r="AB270" s="764" t="str">
        <f>IF(B270="","",T(SUBSTITUTE(SUBSTITUTE(【多店舗用】記入シート3!AV270,"　","")," ",""))&amp;"　"&amp;T(SUBSTITUTE(SUBSTITUTE(【多店舗用】記入シート3!AW270,"　","")," ","")))</f>
        <v/>
      </c>
      <c r="AC270" s="764" t="str">
        <f>IF(B270="","",ASC(SUBSTITUTE(SUBSTITUTE(SUBSTITUTE(SUBSTITUTE(【多店舗用】記入シート3!AX270,"　","")," ",""),"ヴ","ウﾞ"),"・",""))&amp;" "&amp;ASC(SUBSTITUTE(SUBSTITUTE(SUBSTITUTE(SUBSTITUTE(【多店舗用】記入シート3!AY270,"　","")," ",""),"ヴ","ウﾞ"),"・","")))</f>
        <v/>
      </c>
      <c r="AD270" s="764" t="str">
        <f>IF(【多店舗用】記入シート3!AZ270="","",【多店舗用】記入シート3!AZ270)</f>
        <v/>
      </c>
      <c r="AE270" s="764" t="str">
        <f>IF(【多店舗用】記入シート3!BA270="","",【多店舗用】記入シート3!BA270)</f>
        <v/>
      </c>
      <c r="AF270" s="764" t="str">
        <f>IF(B270="","",T(SUBSTITUTE(SUBSTITUTE(【多店舗用】記入シート3!BB270,"　","")," ",""))&amp;"　"&amp;T(SUBSTITUTE(SUBSTITUTE(【多店舗用】記入シート3!BC270,"　","")," ","")))</f>
        <v/>
      </c>
      <c r="AG270" s="764" t="str">
        <f>IF(B270="","",ASC(SUBSTITUTE(SUBSTITUTE(SUBSTITUTE(SUBSTITUTE(【多店舗用】記入シート3!BD270,"　","")," ",""),"ヴ","ウﾞ"),"・",""))&amp;" "&amp;ASC(SUBSTITUTE(SUBSTITUTE(SUBSTITUTE(SUBSTITUTE(【多店舗用】記入シート3!BE270,"　","")," ",""),"ヴ","ウﾞ"),"・","")))</f>
        <v/>
      </c>
      <c r="AH270" s="764" t="str">
        <f>IF(【多店舗用】記入シート3!BF270="","",【多店舗用】記入シート3!BF270)</f>
        <v/>
      </c>
      <c r="AI270" s="764" t="str">
        <f>IF(【多店舗用】記入シート3!BG270="","",【多店舗用】記入シート3!BG270)</f>
        <v/>
      </c>
      <c r="AJ270" s="764" t="str">
        <f>IF(【多店舗用】記入シート3!BH270="","",【多店舗用】記入シート3!BH270)</f>
        <v/>
      </c>
      <c r="AK270" s="764" t="str">
        <f>IF(【多店舗用】記入シート3!BI270="","",【多店舗用】記入シート3!BI270)</f>
        <v/>
      </c>
      <c r="AL270" s="764" t="str">
        <f>IF(【多店舗用】記入シート3!BJ270="","",【多店舗用】記入シート3!BJ270)</f>
        <v/>
      </c>
      <c r="AM270" s="768" t="str">
        <f>IF(【多店舗用】記入シート3!BK270="","",【多店舗用】記入シート3!BK270)</f>
        <v/>
      </c>
      <c r="AN270" s="768" t="str">
        <f>IF(【多店舗用】記入シート3!BL270="","",【多店舗用】記入シート3!BL270)</f>
        <v/>
      </c>
      <c r="AO270" s="764" t="str">
        <f>IF(【多店舗用】記入シート3!BM270="","",【多店舗用】記入シート3!BM270)</f>
        <v/>
      </c>
      <c r="AP270" s="768" t="str">
        <f>IF(【多店舗用】記入シート3!BN270="","",【多店舗用】記入シート3!BN270)</f>
        <v/>
      </c>
      <c r="AQ270" s="764" t="str">
        <f>IF(【多店舗用】記入シート3!BO270="","",【多店舗用】記入シート3!BO270)</f>
        <v/>
      </c>
      <c r="AR270" s="764" t="str">
        <f>IF(【多店舗用】記入シート3!BP270="","",【多店舗用】記入シート3!BP270)</f>
        <v/>
      </c>
    </row>
    <row r="271" spans="1:44" ht="15" customHeight="1">
      <c r="A271" s="764">
        <v>263</v>
      </c>
      <c r="B271" s="764" t="str">
        <f>IF(【多店舗用】記入シート3!B271="","",DBCS(【多店舗用】記入シート3!B271))</f>
        <v/>
      </c>
      <c r="C271" s="764" t="str">
        <f>IF(【多店舗用】記入シート3!C271="","",DBCS(【多店舗用】記入シート3!C271))</f>
        <v/>
      </c>
      <c r="D271" s="764" t="str">
        <f>IF(【多店舗用】記入シート3!D271="","",ASC(【多店舗用】記入シート3!D271))</f>
        <v/>
      </c>
      <c r="E271" s="765" t="str">
        <f>IF(【多店舗用】記入シート3!E271="","",【多店舗用】記入シート3!E271)</f>
        <v/>
      </c>
      <c r="F271" s="764" t="str">
        <f>IF(【多店舗用】記入シート3!F271="","",【多店舗用】記入シート3!F271)</f>
        <v/>
      </c>
      <c r="G271" s="765" t="str">
        <f>IF(【多店舗用】記入シート3!G271="","",【多店舗用】記入シート3!G271)</f>
        <v/>
      </c>
      <c r="H271" s="764" t="str">
        <f>IF(【多店舗用】記入シート3!H271="","",SUBSTITUTE(SUBSTITUTE(SUBSTITUTE(SUBSTITUTE(SUBSTITUTE(ASC(【多店舗用】記入シート3!H271),"～","-"),"－","-"),"―","-"),"　","")," ",""))</f>
        <v/>
      </c>
      <c r="I271" s="764" t="str">
        <f>IF(B271="","",MID(T(【多店舗用】記入シート3!I271),4,LEN(T(【多店舗用】記入シート3!I271))-3)&amp;"　"&amp;SUBSTITUTE(SUBSTITUTE(SUBSTITUTE(SUBSTITUTE(T(【多店舗用】記入シート3!J271),"　","")," ",""),"―","ー"),"－","‐")&amp;"　"&amp;SUBSTITUTE(SUBSTITUTE(SUBSTITUTE(SUBSTITUTE(T(【多店舗用】記入シート3!K271),"　","")," ",""),"―","ー"),"－","‐")&amp;"　"&amp;SUBSTITUTE(SUBSTITUTE(SUBSTITUTE(SUBSTITUTE(T(【多店舗用】記入シート3!L271),"　","")," ",""),"―","ー"),"－","‐")&amp;IF(【多店舗用】記入シート3!M271="","","　"&amp;SUBSTITUTE(SUBSTITUTE(SUBSTITUTE(SUBSTITUTE(T(【多店舗用】記入シート3!M271),"　","")," ",""),"―","ー"),"－","‐")))</f>
        <v/>
      </c>
      <c r="J271" s="764" t="str">
        <f>IF(B271="","",ASC(【多店舗用】記入シート3!N271)&amp;" "&amp;ASC(SUBSTITUTE(SUBSTITUTE(SUBSTITUTE(SUBSTITUTE(SUBSTITUTE(【多店舗用】記入シート3!O271,"　","")," ",""),"ヴ","ウﾞ"),"・",""),"－","‐"))&amp;" "&amp;ASC(SUBSTITUTE(SUBSTITUTE(SUBSTITUTE(SUBSTITUTE(SUBSTITUTE(【多店舗用】記入シート3!P271,"　","")," ",""),"ヴ","ウﾞ"),"・",""),"－","‐"))&amp;IF(【多店舗用】記入シート3!Q271="",""," "&amp;ASC(SUBSTITUTE(SUBSTITUTE(SUBSTITUTE(SUBSTITUTE(SUBSTITUTE(【多店舗用】記入シート3!Q271,"　","")," ",""),"ヴ","ウﾞ"),"・",""),"－","‐"))))</f>
        <v/>
      </c>
      <c r="K271" s="764" t="str">
        <f>IF(【多店舗用】記入シート3!R271="","",【多店舗用】記入シート3!R271)</f>
        <v/>
      </c>
      <c r="L271" s="764" t="str">
        <f>IF(【多店舗用】記入シート3!S271="","",SUBSTITUTE(SUBSTITUTE(SUBSTITUTE(SUBSTITUTE(SUBSTITUTE(ASC(【多店舗用】記入シート3!S271),"～","-"),"－","-"),"―","-"),"　","")," ",""))</f>
        <v/>
      </c>
      <c r="M271" s="764" t="str">
        <f>IF(【多店舗用】記入シート3!T271="","",ASC(【多店舗用】記入シート3!T271))</f>
        <v/>
      </c>
      <c r="N271" s="764" t="str">
        <f>IF(B271="","",RIGHT("00"&amp;【多店舗用】記入シート3!U271,2)&amp;【多店舗用】記入シート3!V271&amp;RIGHT("00"&amp;【多店舗用】記入シート3!W271,2)&amp;【多店舗用】記入シート3!X271&amp;RIGHT("00"&amp;【多店舗用】記入シート3!Y271,2)&amp;【多店舗用】記入シート3!Z271&amp;RIGHT("00"&amp;【多店舗用】記入シート3!AA271,2))</f>
        <v/>
      </c>
      <c r="O271" s="764" t="str">
        <f>IF(B271="","",IF(【多店舗用】記入シート3!AB271="●",【多店舗用】記入シート3!AB$8,"")&amp;IF(【多店舗用】記入シート3!AC271="●",【多店舗用】記入シート3!AC$8,"")&amp;IF(【多店舗用】記入シート3!AD271="●",【多店舗用】記入シート3!AD$8,"")&amp;IF(【多店舗用】記入シート3!AE271="●",【多店舗用】記入シート3!AE$8,"")&amp;IF(【多店舗用】記入シート3!AF271="●",【多店舗用】記入シート3!AF$8,"")&amp;IF(【多店舗用】記入シート3!AG271="●",【多店舗用】記入シート3!AG$8,"")&amp;IF(【多店舗用】記入シート3!AH271="●",【多店舗用】記入シート3!AH$8,"")&amp;IF(【多店舗用】記入シート3!AI271="●",【多店舗用】記入シート3!AI$8,""))</f>
        <v/>
      </c>
      <c r="P271" s="764" t="str">
        <f>IF(【多店舗用】記入シート3!AJ271="","",【多店舗用】記入シート3!AJ271)</f>
        <v/>
      </c>
      <c r="Q271" s="764" t="str">
        <f>IF(【多店舗用】記入シート3!AK271="","",【多店舗用】記入シート3!AK271)</f>
        <v/>
      </c>
      <c r="R271" s="766" t="str">
        <f>IF(【多店舗用】記入シート3!AL271="","",【多店舗用】記入シート3!AL271)</f>
        <v/>
      </c>
      <c r="S271" s="766" t="str">
        <f>IF(【多店舗用】記入シート3!AM271="","",【多店舗用】記入シート3!AM271)</f>
        <v/>
      </c>
      <c r="T271" s="766" t="str">
        <f>IF(【多店舗用】記入シート3!AN271="","",【多店舗用】記入シート3!AN271)</f>
        <v/>
      </c>
      <c r="U271" s="766" t="str">
        <f>IF(【多店舗用】記入シート3!AO271="","",【多店舗用】記入シート3!AO271)</f>
        <v/>
      </c>
      <c r="V271" s="764" t="str">
        <f>IF(【多店舗用】記入シート3!AP271="","",【多店舗用】記入シート3!AP271)</f>
        <v/>
      </c>
      <c r="W271" s="764" t="str">
        <f>IF(【多店舗用】記入シート3!AQ271="","",【多店舗用】記入シート3!AQ271)</f>
        <v/>
      </c>
      <c r="X271" s="764" t="str">
        <f>IF(【多店舗用】記入シート3!AR271="","",【多店舗用】記入シート3!AR271)</f>
        <v/>
      </c>
      <c r="Y271" s="764" t="str">
        <f>IF(【多店舗用】記入シート3!AS271="","",【多店舗用】記入シート3!AS271)</f>
        <v/>
      </c>
      <c r="Z271" s="767" t="str">
        <f>IF(【多店舗用】記入シート3!AT271="","",【多店舗用】記入シート3!AT271)</f>
        <v/>
      </c>
      <c r="AA271" s="767" t="str">
        <f>IF(【多店舗用】記入シート3!AU271="","",【多店舗用】記入シート3!AU271)</f>
        <v/>
      </c>
      <c r="AB271" s="764" t="str">
        <f>IF(B271="","",T(SUBSTITUTE(SUBSTITUTE(【多店舗用】記入シート3!AV271,"　","")," ",""))&amp;"　"&amp;T(SUBSTITUTE(SUBSTITUTE(【多店舗用】記入シート3!AW271,"　","")," ","")))</f>
        <v/>
      </c>
      <c r="AC271" s="764" t="str">
        <f>IF(B271="","",ASC(SUBSTITUTE(SUBSTITUTE(SUBSTITUTE(SUBSTITUTE(【多店舗用】記入シート3!AX271,"　","")," ",""),"ヴ","ウﾞ"),"・",""))&amp;" "&amp;ASC(SUBSTITUTE(SUBSTITUTE(SUBSTITUTE(SUBSTITUTE(【多店舗用】記入シート3!AY271,"　","")," ",""),"ヴ","ウﾞ"),"・","")))</f>
        <v/>
      </c>
      <c r="AD271" s="764" t="str">
        <f>IF(【多店舗用】記入シート3!AZ271="","",【多店舗用】記入シート3!AZ271)</f>
        <v/>
      </c>
      <c r="AE271" s="764" t="str">
        <f>IF(【多店舗用】記入シート3!BA271="","",【多店舗用】記入シート3!BA271)</f>
        <v/>
      </c>
      <c r="AF271" s="764" t="str">
        <f>IF(B271="","",T(SUBSTITUTE(SUBSTITUTE(【多店舗用】記入シート3!BB271,"　","")," ",""))&amp;"　"&amp;T(SUBSTITUTE(SUBSTITUTE(【多店舗用】記入シート3!BC271,"　","")," ","")))</f>
        <v/>
      </c>
      <c r="AG271" s="764" t="str">
        <f>IF(B271="","",ASC(SUBSTITUTE(SUBSTITUTE(SUBSTITUTE(SUBSTITUTE(【多店舗用】記入シート3!BD271,"　","")," ",""),"ヴ","ウﾞ"),"・",""))&amp;" "&amp;ASC(SUBSTITUTE(SUBSTITUTE(SUBSTITUTE(SUBSTITUTE(【多店舗用】記入シート3!BE271,"　","")," ",""),"ヴ","ウﾞ"),"・","")))</f>
        <v/>
      </c>
      <c r="AH271" s="764" t="str">
        <f>IF(【多店舗用】記入シート3!BF271="","",【多店舗用】記入シート3!BF271)</f>
        <v/>
      </c>
      <c r="AI271" s="764" t="str">
        <f>IF(【多店舗用】記入シート3!BG271="","",【多店舗用】記入シート3!BG271)</f>
        <v/>
      </c>
      <c r="AJ271" s="764" t="str">
        <f>IF(【多店舗用】記入シート3!BH271="","",【多店舗用】記入シート3!BH271)</f>
        <v/>
      </c>
      <c r="AK271" s="764" t="str">
        <f>IF(【多店舗用】記入シート3!BI271="","",【多店舗用】記入シート3!BI271)</f>
        <v/>
      </c>
      <c r="AL271" s="764" t="str">
        <f>IF(【多店舗用】記入シート3!BJ271="","",【多店舗用】記入シート3!BJ271)</f>
        <v/>
      </c>
      <c r="AM271" s="768" t="str">
        <f>IF(【多店舗用】記入シート3!BK271="","",【多店舗用】記入シート3!BK271)</f>
        <v/>
      </c>
      <c r="AN271" s="768" t="str">
        <f>IF(【多店舗用】記入シート3!BL271="","",【多店舗用】記入シート3!BL271)</f>
        <v/>
      </c>
      <c r="AO271" s="764" t="str">
        <f>IF(【多店舗用】記入シート3!BM271="","",【多店舗用】記入シート3!BM271)</f>
        <v/>
      </c>
      <c r="AP271" s="768" t="str">
        <f>IF(【多店舗用】記入シート3!BN271="","",【多店舗用】記入シート3!BN271)</f>
        <v/>
      </c>
      <c r="AQ271" s="764" t="str">
        <f>IF(【多店舗用】記入シート3!BO271="","",【多店舗用】記入シート3!BO271)</f>
        <v/>
      </c>
      <c r="AR271" s="764" t="str">
        <f>IF(【多店舗用】記入シート3!BP271="","",【多店舗用】記入シート3!BP271)</f>
        <v/>
      </c>
    </row>
    <row r="272" spans="1:44" ht="15" customHeight="1">
      <c r="A272" s="764">
        <v>264</v>
      </c>
      <c r="B272" s="764" t="str">
        <f>IF(【多店舗用】記入シート3!B272="","",DBCS(【多店舗用】記入シート3!B272))</f>
        <v/>
      </c>
      <c r="C272" s="764" t="str">
        <f>IF(【多店舗用】記入シート3!C272="","",DBCS(【多店舗用】記入シート3!C272))</f>
        <v/>
      </c>
      <c r="D272" s="764" t="str">
        <f>IF(【多店舗用】記入シート3!D272="","",ASC(【多店舗用】記入シート3!D272))</f>
        <v/>
      </c>
      <c r="E272" s="765" t="str">
        <f>IF(【多店舗用】記入シート3!E272="","",【多店舗用】記入シート3!E272)</f>
        <v/>
      </c>
      <c r="F272" s="764" t="str">
        <f>IF(【多店舗用】記入シート3!F272="","",【多店舗用】記入シート3!F272)</f>
        <v/>
      </c>
      <c r="G272" s="765" t="str">
        <f>IF(【多店舗用】記入シート3!G272="","",【多店舗用】記入シート3!G272)</f>
        <v/>
      </c>
      <c r="H272" s="764" t="str">
        <f>IF(【多店舗用】記入シート3!H272="","",SUBSTITUTE(SUBSTITUTE(SUBSTITUTE(SUBSTITUTE(SUBSTITUTE(ASC(【多店舗用】記入シート3!H272),"～","-"),"－","-"),"―","-"),"　","")," ",""))</f>
        <v/>
      </c>
      <c r="I272" s="764" t="str">
        <f>IF(B272="","",MID(T(【多店舗用】記入シート3!I272),4,LEN(T(【多店舗用】記入シート3!I272))-3)&amp;"　"&amp;SUBSTITUTE(SUBSTITUTE(SUBSTITUTE(SUBSTITUTE(T(【多店舗用】記入シート3!J272),"　","")," ",""),"―","ー"),"－","‐")&amp;"　"&amp;SUBSTITUTE(SUBSTITUTE(SUBSTITUTE(SUBSTITUTE(T(【多店舗用】記入シート3!K272),"　","")," ",""),"―","ー"),"－","‐")&amp;"　"&amp;SUBSTITUTE(SUBSTITUTE(SUBSTITUTE(SUBSTITUTE(T(【多店舗用】記入シート3!L272),"　","")," ",""),"―","ー"),"－","‐")&amp;IF(【多店舗用】記入シート3!M272="","","　"&amp;SUBSTITUTE(SUBSTITUTE(SUBSTITUTE(SUBSTITUTE(T(【多店舗用】記入シート3!M272),"　","")," ",""),"―","ー"),"－","‐")))</f>
        <v/>
      </c>
      <c r="J272" s="764" t="str">
        <f>IF(B272="","",ASC(【多店舗用】記入シート3!N272)&amp;" "&amp;ASC(SUBSTITUTE(SUBSTITUTE(SUBSTITUTE(SUBSTITUTE(SUBSTITUTE(【多店舗用】記入シート3!O272,"　","")," ",""),"ヴ","ウﾞ"),"・",""),"－","‐"))&amp;" "&amp;ASC(SUBSTITUTE(SUBSTITUTE(SUBSTITUTE(SUBSTITUTE(SUBSTITUTE(【多店舗用】記入シート3!P272,"　","")," ",""),"ヴ","ウﾞ"),"・",""),"－","‐"))&amp;IF(【多店舗用】記入シート3!Q272="",""," "&amp;ASC(SUBSTITUTE(SUBSTITUTE(SUBSTITUTE(SUBSTITUTE(SUBSTITUTE(【多店舗用】記入シート3!Q272,"　","")," ",""),"ヴ","ウﾞ"),"・",""),"－","‐"))))</f>
        <v/>
      </c>
      <c r="K272" s="764" t="str">
        <f>IF(【多店舗用】記入シート3!R272="","",【多店舗用】記入シート3!R272)</f>
        <v/>
      </c>
      <c r="L272" s="764" t="str">
        <f>IF(【多店舗用】記入シート3!S272="","",SUBSTITUTE(SUBSTITUTE(SUBSTITUTE(SUBSTITUTE(SUBSTITUTE(ASC(【多店舗用】記入シート3!S272),"～","-"),"－","-"),"―","-"),"　","")," ",""))</f>
        <v/>
      </c>
      <c r="M272" s="764" t="str">
        <f>IF(【多店舗用】記入シート3!T272="","",ASC(【多店舗用】記入シート3!T272))</f>
        <v/>
      </c>
      <c r="N272" s="764" t="str">
        <f>IF(B272="","",RIGHT("00"&amp;【多店舗用】記入シート3!U272,2)&amp;【多店舗用】記入シート3!V272&amp;RIGHT("00"&amp;【多店舗用】記入シート3!W272,2)&amp;【多店舗用】記入シート3!X272&amp;RIGHT("00"&amp;【多店舗用】記入シート3!Y272,2)&amp;【多店舗用】記入シート3!Z272&amp;RIGHT("00"&amp;【多店舗用】記入シート3!AA272,2))</f>
        <v/>
      </c>
      <c r="O272" s="764" t="str">
        <f>IF(B272="","",IF(【多店舗用】記入シート3!AB272="●",【多店舗用】記入シート3!AB$8,"")&amp;IF(【多店舗用】記入シート3!AC272="●",【多店舗用】記入シート3!AC$8,"")&amp;IF(【多店舗用】記入シート3!AD272="●",【多店舗用】記入シート3!AD$8,"")&amp;IF(【多店舗用】記入シート3!AE272="●",【多店舗用】記入シート3!AE$8,"")&amp;IF(【多店舗用】記入シート3!AF272="●",【多店舗用】記入シート3!AF$8,"")&amp;IF(【多店舗用】記入シート3!AG272="●",【多店舗用】記入シート3!AG$8,"")&amp;IF(【多店舗用】記入シート3!AH272="●",【多店舗用】記入シート3!AH$8,"")&amp;IF(【多店舗用】記入シート3!AI272="●",【多店舗用】記入シート3!AI$8,""))</f>
        <v/>
      </c>
      <c r="P272" s="764" t="str">
        <f>IF(【多店舗用】記入シート3!AJ272="","",【多店舗用】記入シート3!AJ272)</f>
        <v/>
      </c>
      <c r="Q272" s="764" t="str">
        <f>IF(【多店舗用】記入シート3!AK272="","",【多店舗用】記入シート3!AK272)</f>
        <v/>
      </c>
      <c r="R272" s="766" t="str">
        <f>IF(【多店舗用】記入シート3!AL272="","",【多店舗用】記入シート3!AL272)</f>
        <v/>
      </c>
      <c r="S272" s="766" t="str">
        <f>IF(【多店舗用】記入シート3!AM272="","",【多店舗用】記入シート3!AM272)</f>
        <v/>
      </c>
      <c r="T272" s="766" t="str">
        <f>IF(【多店舗用】記入シート3!AN272="","",【多店舗用】記入シート3!AN272)</f>
        <v/>
      </c>
      <c r="U272" s="766" t="str">
        <f>IF(【多店舗用】記入シート3!AO272="","",【多店舗用】記入シート3!AO272)</f>
        <v/>
      </c>
      <c r="V272" s="764" t="str">
        <f>IF(【多店舗用】記入シート3!AP272="","",【多店舗用】記入シート3!AP272)</f>
        <v/>
      </c>
      <c r="W272" s="764" t="str">
        <f>IF(【多店舗用】記入シート3!AQ272="","",【多店舗用】記入シート3!AQ272)</f>
        <v/>
      </c>
      <c r="X272" s="764" t="str">
        <f>IF(【多店舗用】記入シート3!AR272="","",【多店舗用】記入シート3!AR272)</f>
        <v/>
      </c>
      <c r="Y272" s="764" t="str">
        <f>IF(【多店舗用】記入シート3!AS272="","",【多店舗用】記入シート3!AS272)</f>
        <v/>
      </c>
      <c r="Z272" s="767" t="str">
        <f>IF(【多店舗用】記入シート3!AT272="","",【多店舗用】記入シート3!AT272)</f>
        <v/>
      </c>
      <c r="AA272" s="767" t="str">
        <f>IF(【多店舗用】記入シート3!AU272="","",【多店舗用】記入シート3!AU272)</f>
        <v/>
      </c>
      <c r="AB272" s="764" t="str">
        <f>IF(B272="","",T(SUBSTITUTE(SUBSTITUTE(【多店舗用】記入シート3!AV272,"　","")," ",""))&amp;"　"&amp;T(SUBSTITUTE(SUBSTITUTE(【多店舗用】記入シート3!AW272,"　","")," ","")))</f>
        <v/>
      </c>
      <c r="AC272" s="764" t="str">
        <f>IF(B272="","",ASC(SUBSTITUTE(SUBSTITUTE(SUBSTITUTE(SUBSTITUTE(【多店舗用】記入シート3!AX272,"　","")," ",""),"ヴ","ウﾞ"),"・",""))&amp;" "&amp;ASC(SUBSTITUTE(SUBSTITUTE(SUBSTITUTE(SUBSTITUTE(【多店舗用】記入シート3!AY272,"　","")," ",""),"ヴ","ウﾞ"),"・","")))</f>
        <v/>
      </c>
      <c r="AD272" s="764" t="str">
        <f>IF(【多店舗用】記入シート3!AZ272="","",【多店舗用】記入シート3!AZ272)</f>
        <v/>
      </c>
      <c r="AE272" s="764" t="str">
        <f>IF(【多店舗用】記入シート3!BA272="","",【多店舗用】記入シート3!BA272)</f>
        <v/>
      </c>
      <c r="AF272" s="764" t="str">
        <f>IF(B272="","",T(SUBSTITUTE(SUBSTITUTE(【多店舗用】記入シート3!BB272,"　","")," ",""))&amp;"　"&amp;T(SUBSTITUTE(SUBSTITUTE(【多店舗用】記入シート3!BC272,"　","")," ","")))</f>
        <v/>
      </c>
      <c r="AG272" s="764" t="str">
        <f>IF(B272="","",ASC(SUBSTITUTE(SUBSTITUTE(SUBSTITUTE(SUBSTITUTE(【多店舗用】記入シート3!BD272,"　","")," ",""),"ヴ","ウﾞ"),"・",""))&amp;" "&amp;ASC(SUBSTITUTE(SUBSTITUTE(SUBSTITUTE(SUBSTITUTE(【多店舗用】記入シート3!BE272,"　","")," ",""),"ヴ","ウﾞ"),"・","")))</f>
        <v/>
      </c>
      <c r="AH272" s="764" t="str">
        <f>IF(【多店舗用】記入シート3!BF272="","",【多店舗用】記入シート3!BF272)</f>
        <v/>
      </c>
      <c r="AI272" s="764" t="str">
        <f>IF(【多店舗用】記入シート3!BG272="","",【多店舗用】記入シート3!BG272)</f>
        <v/>
      </c>
      <c r="AJ272" s="764" t="str">
        <f>IF(【多店舗用】記入シート3!BH272="","",【多店舗用】記入シート3!BH272)</f>
        <v/>
      </c>
      <c r="AK272" s="764" t="str">
        <f>IF(【多店舗用】記入シート3!BI272="","",【多店舗用】記入シート3!BI272)</f>
        <v/>
      </c>
      <c r="AL272" s="764" t="str">
        <f>IF(【多店舗用】記入シート3!BJ272="","",【多店舗用】記入シート3!BJ272)</f>
        <v/>
      </c>
      <c r="AM272" s="768" t="str">
        <f>IF(【多店舗用】記入シート3!BK272="","",【多店舗用】記入シート3!BK272)</f>
        <v/>
      </c>
      <c r="AN272" s="768" t="str">
        <f>IF(【多店舗用】記入シート3!BL272="","",【多店舗用】記入シート3!BL272)</f>
        <v/>
      </c>
      <c r="AO272" s="764" t="str">
        <f>IF(【多店舗用】記入シート3!BM272="","",【多店舗用】記入シート3!BM272)</f>
        <v/>
      </c>
      <c r="AP272" s="768" t="str">
        <f>IF(【多店舗用】記入シート3!BN272="","",【多店舗用】記入シート3!BN272)</f>
        <v/>
      </c>
      <c r="AQ272" s="764" t="str">
        <f>IF(【多店舗用】記入シート3!BO272="","",【多店舗用】記入シート3!BO272)</f>
        <v/>
      </c>
      <c r="AR272" s="764" t="str">
        <f>IF(【多店舗用】記入シート3!BP272="","",【多店舗用】記入シート3!BP272)</f>
        <v/>
      </c>
    </row>
    <row r="273" spans="1:44" ht="15" customHeight="1">
      <c r="A273" s="764">
        <v>265</v>
      </c>
      <c r="B273" s="764" t="str">
        <f>IF(【多店舗用】記入シート3!B273="","",DBCS(【多店舗用】記入シート3!B273))</f>
        <v/>
      </c>
      <c r="C273" s="764" t="str">
        <f>IF(【多店舗用】記入シート3!C273="","",DBCS(【多店舗用】記入シート3!C273))</f>
        <v/>
      </c>
      <c r="D273" s="764" t="str">
        <f>IF(【多店舗用】記入シート3!D273="","",ASC(【多店舗用】記入シート3!D273))</f>
        <v/>
      </c>
      <c r="E273" s="765" t="str">
        <f>IF(【多店舗用】記入シート3!E273="","",【多店舗用】記入シート3!E273)</f>
        <v/>
      </c>
      <c r="F273" s="764" t="str">
        <f>IF(【多店舗用】記入シート3!F273="","",【多店舗用】記入シート3!F273)</f>
        <v/>
      </c>
      <c r="G273" s="765" t="str">
        <f>IF(【多店舗用】記入シート3!G273="","",【多店舗用】記入シート3!G273)</f>
        <v/>
      </c>
      <c r="H273" s="764" t="str">
        <f>IF(【多店舗用】記入シート3!H273="","",SUBSTITUTE(SUBSTITUTE(SUBSTITUTE(SUBSTITUTE(SUBSTITUTE(ASC(【多店舗用】記入シート3!H273),"～","-"),"－","-"),"―","-"),"　","")," ",""))</f>
        <v/>
      </c>
      <c r="I273" s="764" t="str">
        <f>IF(B273="","",MID(T(【多店舗用】記入シート3!I273),4,LEN(T(【多店舗用】記入シート3!I273))-3)&amp;"　"&amp;SUBSTITUTE(SUBSTITUTE(SUBSTITUTE(SUBSTITUTE(T(【多店舗用】記入シート3!J273),"　","")," ",""),"―","ー"),"－","‐")&amp;"　"&amp;SUBSTITUTE(SUBSTITUTE(SUBSTITUTE(SUBSTITUTE(T(【多店舗用】記入シート3!K273),"　","")," ",""),"―","ー"),"－","‐")&amp;"　"&amp;SUBSTITUTE(SUBSTITUTE(SUBSTITUTE(SUBSTITUTE(T(【多店舗用】記入シート3!L273),"　","")," ",""),"―","ー"),"－","‐")&amp;IF(【多店舗用】記入シート3!M273="","","　"&amp;SUBSTITUTE(SUBSTITUTE(SUBSTITUTE(SUBSTITUTE(T(【多店舗用】記入シート3!M273),"　","")," ",""),"―","ー"),"－","‐")))</f>
        <v/>
      </c>
      <c r="J273" s="764" t="str">
        <f>IF(B273="","",ASC(【多店舗用】記入シート3!N273)&amp;" "&amp;ASC(SUBSTITUTE(SUBSTITUTE(SUBSTITUTE(SUBSTITUTE(SUBSTITUTE(【多店舗用】記入シート3!O273,"　","")," ",""),"ヴ","ウﾞ"),"・",""),"－","‐"))&amp;" "&amp;ASC(SUBSTITUTE(SUBSTITUTE(SUBSTITUTE(SUBSTITUTE(SUBSTITUTE(【多店舗用】記入シート3!P273,"　","")," ",""),"ヴ","ウﾞ"),"・",""),"－","‐"))&amp;IF(【多店舗用】記入シート3!Q273="",""," "&amp;ASC(SUBSTITUTE(SUBSTITUTE(SUBSTITUTE(SUBSTITUTE(SUBSTITUTE(【多店舗用】記入シート3!Q273,"　","")," ",""),"ヴ","ウﾞ"),"・",""),"－","‐"))))</f>
        <v/>
      </c>
      <c r="K273" s="764" t="str">
        <f>IF(【多店舗用】記入シート3!R273="","",【多店舗用】記入シート3!R273)</f>
        <v/>
      </c>
      <c r="L273" s="764" t="str">
        <f>IF(【多店舗用】記入シート3!S273="","",SUBSTITUTE(SUBSTITUTE(SUBSTITUTE(SUBSTITUTE(SUBSTITUTE(ASC(【多店舗用】記入シート3!S273),"～","-"),"－","-"),"―","-"),"　","")," ",""))</f>
        <v/>
      </c>
      <c r="M273" s="764" t="str">
        <f>IF(【多店舗用】記入シート3!T273="","",ASC(【多店舗用】記入シート3!T273))</f>
        <v/>
      </c>
      <c r="N273" s="764" t="str">
        <f>IF(B273="","",RIGHT("00"&amp;【多店舗用】記入シート3!U273,2)&amp;【多店舗用】記入シート3!V273&amp;RIGHT("00"&amp;【多店舗用】記入シート3!W273,2)&amp;【多店舗用】記入シート3!X273&amp;RIGHT("00"&amp;【多店舗用】記入シート3!Y273,2)&amp;【多店舗用】記入シート3!Z273&amp;RIGHT("00"&amp;【多店舗用】記入シート3!AA273,2))</f>
        <v/>
      </c>
      <c r="O273" s="764" t="str">
        <f>IF(B273="","",IF(【多店舗用】記入シート3!AB273="●",【多店舗用】記入シート3!AB$8,"")&amp;IF(【多店舗用】記入シート3!AC273="●",【多店舗用】記入シート3!AC$8,"")&amp;IF(【多店舗用】記入シート3!AD273="●",【多店舗用】記入シート3!AD$8,"")&amp;IF(【多店舗用】記入シート3!AE273="●",【多店舗用】記入シート3!AE$8,"")&amp;IF(【多店舗用】記入シート3!AF273="●",【多店舗用】記入シート3!AF$8,"")&amp;IF(【多店舗用】記入シート3!AG273="●",【多店舗用】記入シート3!AG$8,"")&amp;IF(【多店舗用】記入シート3!AH273="●",【多店舗用】記入シート3!AH$8,"")&amp;IF(【多店舗用】記入シート3!AI273="●",【多店舗用】記入シート3!AI$8,""))</f>
        <v/>
      </c>
      <c r="P273" s="764" t="str">
        <f>IF(【多店舗用】記入シート3!AJ273="","",【多店舗用】記入シート3!AJ273)</f>
        <v/>
      </c>
      <c r="Q273" s="764" t="str">
        <f>IF(【多店舗用】記入シート3!AK273="","",【多店舗用】記入シート3!AK273)</f>
        <v/>
      </c>
      <c r="R273" s="766" t="str">
        <f>IF(【多店舗用】記入シート3!AL273="","",【多店舗用】記入シート3!AL273)</f>
        <v/>
      </c>
      <c r="S273" s="766" t="str">
        <f>IF(【多店舗用】記入シート3!AM273="","",【多店舗用】記入シート3!AM273)</f>
        <v/>
      </c>
      <c r="T273" s="766" t="str">
        <f>IF(【多店舗用】記入シート3!AN273="","",【多店舗用】記入シート3!AN273)</f>
        <v/>
      </c>
      <c r="U273" s="766" t="str">
        <f>IF(【多店舗用】記入シート3!AO273="","",【多店舗用】記入シート3!AO273)</f>
        <v/>
      </c>
      <c r="V273" s="764" t="str">
        <f>IF(【多店舗用】記入シート3!AP273="","",【多店舗用】記入シート3!AP273)</f>
        <v/>
      </c>
      <c r="W273" s="764" t="str">
        <f>IF(【多店舗用】記入シート3!AQ273="","",【多店舗用】記入シート3!AQ273)</f>
        <v/>
      </c>
      <c r="X273" s="764" t="str">
        <f>IF(【多店舗用】記入シート3!AR273="","",【多店舗用】記入シート3!AR273)</f>
        <v/>
      </c>
      <c r="Y273" s="764" t="str">
        <f>IF(【多店舗用】記入シート3!AS273="","",【多店舗用】記入シート3!AS273)</f>
        <v/>
      </c>
      <c r="Z273" s="767" t="str">
        <f>IF(【多店舗用】記入シート3!AT273="","",【多店舗用】記入シート3!AT273)</f>
        <v/>
      </c>
      <c r="AA273" s="767" t="str">
        <f>IF(【多店舗用】記入シート3!AU273="","",【多店舗用】記入シート3!AU273)</f>
        <v/>
      </c>
      <c r="AB273" s="764" t="str">
        <f>IF(B273="","",T(SUBSTITUTE(SUBSTITUTE(【多店舗用】記入シート3!AV273,"　","")," ",""))&amp;"　"&amp;T(SUBSTITUTE(SUBSTITUTE(【多店舗用】記入シート3!AW273,"　","")," ","")))</f>
        <v/>
      </c>
      <c r="AC273" s="764" t="str">
        <f>IF(B273="","",ASC(SUBSTITUTE(SUBSTITUTE(SUBSTITUTE(SUBSTITUTE(【多店舗用】記入シート3!AX273,"　","")," ",""),"ヴ","ウﾞ"),"・",""))&amp;" "&amp;ASC(SUBSTITUTE(SUBSTITUTE(SUBSTITUTE(SUBSTITUTE(【多店舗用】記入シート3!AY273,"　","")," ",""),"ヴ","ウﾞ"),"・","")))</f>
        <v/>
      </c>
      <c r="AD273" s="764" t="str">
        <f>IF(【多店舗用】記入シート3!AZ273="","",【多店舗用】記入シート3!AZ273)</f>
        <v/>
      </c>
      <c r="AE273" s="764" t="str">
        <f>IF(【多店舗用】記入シート3!BA273="","",【多店舗用】記入シート3!BA273)</f>
        <v/>
      </c>
      <c r="AF273" s="764" t="str">
        <f>IF(B273="","",T(SUBSTITUTE(SUBSTITUTE(【多店舗用】記入シート3!BB273,"　","")," ",""))&amp;"　"&amp;T(SUBSTITUTE(SUBSTITUTE(【多店舗用】記入シート3!BC273,"　","")," ","")))</f>
        <v/>
      </c>
      <c r="AG273" s="764" t="str">
        <f>IF(B273="","",ASC(SUBSTITUTE(SUBSTITUTE(SUBSTITUTE(SUBSTITUTE(【多店舗用】記入シート3!BD273,"　","")," ",""),"ヴ","ウﾞ"),"・",""))&amp;" "&amp;ASC(SUBSTITUTE(SUBSTITUTE(SUBSTITUTE(SUBSTITUTE(【多店舗用】記入シート3!BE273,"　","")," ",""),"ヴ","ウﾞ"),"・","")))</f>
        <v/>
      </c>
      <c r="AH273" s="764" t="str">
        <f>IF(【多店舗用】記入シート3!BF273="","",【多店舗用】記入シート3!BF273)</f>
        <v/>
      </c>
      <c r="AI273" s="764" t="str">
        <f>IF(【多店舗用】記入シート3!BG273="","",【多店舗用】記入シート3!BG273)</f>
        <v/>
      </c>
      <c r="AJ273" s="764" t="str">
        <f>IF(【多店舗用】記入シート3!BH273="","",【多店舗用】記入シート3!BH273)</f>
        <v/>
      </c>
      <c r="AK273" s="764" t="str">
        <f>IF(【多店舗用】記入シート3!BI273="","",【多店舗用】記入シート3!BI273)</f>
        <v/>
      </c>
      <c r="AL273" s="764" t="str">
        <f>IF(【多店舗用】記入シート3!BJ273="","",【多店舗用】記入シート3!BJ273)</f>
        <v/>
      </c>
      <c r="AM273" s="768" t="str">
        <f>IF(【多店舗用】記入シート3!BK273="","",【多店舗用】記入シート3!BK273)</f>
        <v/>
      </c>
      <c r="AN273" s="768" t="str">
        <f>IF(【多店舗用】記入シート3!BL273="","",【多店舗用】記入シート3!BL273)</f>
        <v/>
      </c>
      <c r="AO273" s="764" t="str">
        <f>IF(【多店舗用】記入シート3!BM273="","",【多店舗用】記入シート3!BM273)</f>
        <v/>
      </c>
      <c r="AP273" s="768" t="str">
        <f>IF(【多店舗用】記入シート3!BN273="","",【多店舗用】記入シート3!BN273)</f>
        <v/>
      </c>
      <c r="AQ273" s="764" t="str">
        <f>IF(【多店舗用】記入シート3!BO273="","",【多店舗用】記入シート3!BO273)</f>
        <v/>
      </c>
      <c r="AR273" s="764" t="str">
        <f>IF(【多店舗用】記入シート3!BP273="","",【多店舗用】記入シート3!BP273)</f>
        <v/>
      </c>
    </row>
    <row r="274" spans="1:44" ht="15" customHeight="1">
      <c r="A274" s="764">
        <v>266</v>
      </c>
      <c r="B274" s="764" t="str">
        <f>IF(【多店舗用】記入シート3!B274="","",DBCS(【多店舗用】記入シート3!B274))</f>
        <v/>
      </c>
      <c r="C274" s="764" t="str">
        <f>IF(【多店舗用】記入シート3!C274="","",DBCS(【多店舗用】記入シート3!C274))</f>
        <v/>
      </c>
      <c r="D274" s="764" t="str">
        <f>IF(【多店舗用】記入シート3!D274="","",ASC(【多店舗用】記入シート3!D274))</f>
        <v/>
      </c>
      <c r="E274" s="765" t="str">
        <f>IF(【多店舗用】記入シート3!E274="","",【多店舗用】記入シート3!E274)</f>
        <v/>
      </c>
      <c r="F274" s="764" t="str">
        <f>IF(【多店舗用】記入シート3!F274="","",【多店舗用】記入シート3!F274)</f>
        <v/>
      </c>
      <c r="G274" s="765" t="str">
        <f>IF(【多店舗用】記入シート3!G274="","",【多店舗用】記入シート3!G274)</f>
        <v/>
      </c>
      <c r="H274" s="764" t="str">
        <f>IF(【多店舗用】記入シート3!H274="","",SUBSTITUTE(SUBSTITUTE(SUBSTITUTE(SUBSTITUTE(SUBSTITUTE(ASC(【多店舗用】記入シート3!H274),"～","-"),"－","-"),"―","-"),"　","")," ",""))</f>
        <v/>
      </c>
      <c r="I274" s="764" t="str">
        <f>IF(B274="","",MID(T(【多店舗用】記入シート3!I274),4,LEN(T(【多店舗用】記入シート3!I274))-3)&amp;"　"&amp;SUBSTITUTE(SUBSTITUTE(SUBSTITUTE(SUBSTITUTE(T(【多店舗用】記入シート3!J274),"　","")," ",""),"―","ー"),"－","‐")&amp;"　"&amp;SUBSTITUTE(SUBSTITUTE(SUBSTITUTE(SUBSTITUTE(T(【多店舗用】記入シート3!K274),"　","")," ",""),"―","ー"),"－","‐")&amp;"　"&amp;SUBSTITUTE(SUBSTITUTE(SUBSTITUTE(SUBSTITUTE(T(【多店舗用】記入シート3!L274),"　","")," ",""),"―","ー"),"－","‐")&amp;IF(【多店舗用】記入シート3!M274="","","　"&amp;SUBSTITUTE(SUBSTITUTE(SUBSTITUTE(SUBSTITUTE(T(【多店舗用】記入シート3!M274),"　","")," ",""),"―","ー"),"－","‐")))</f>
        <v/>
      </c>
      <c r="J274" s="764" t="str">
        <f>IF(B274="","",ASC(【多店舗用】記入シート3!N274)&amp;" "&amp;ASC(SUBSTITUTE(SUBSTITUTE(SUBSTITUTE(SUBSTITUTE(SUBSTITUTE(【多店舗用】記入シート3!O274,"　","")," ",""),"ヴ","ウﾞ"),"・",""),"－","‐"))&amp;" "&amp;ASC(SUBSTITUTE(SUBSTITUTE(SUBSTITUTE(SUBSTITUTE(SUBSTITUTE(【多店舗用】記入シート3!P274,"　","")," ",""),"ヴ","ウﾞ"),"・",""),"－","‐"))&amp;IF(【多店舗用】記入シート3!Q274="",""," "&amp;ASC(SUBSTITUTE(SUBSTITUTE(SUBSTITUTE(SUBSTITUTE(SUBSTITUTE(【多店舗用】記入シート3!Q274,"　","")," ",""),"ヴ","ウﾞ"),"・",""),"－","‐"))))</f>
        <v/>
      </c>
      <c r="K274" s="764" t="str">
        <f>IF(【多店舗用】記入シート3!R274="","",【多店舗用】記入シート3!R274)</f>
        <v/>
      </c>
      <c r="L274" s="764" t="str">
        <f>IF(【多店舗用】記入シート3!S274="","",SUBSTITUTE(SUBSTITUTE(SUBSTITUTE(SUBSTITUTE(SUBSTITUTE(ASC(【多店舗用】記入シート3!S274),"～","-"),"－","-"),"―","-"),"　","")," ",""))</f>
        <v/>
      </c>
      <c r="M274" s="764" t="str">
        <f>IF(【多店舗用】記入シート3!T274="","",ASC(【多店舗用】記入シート3!T274))</f>
        <v/>
      </c>
      <c r="N274" s="764" t="str">
        <f>IF(B274="","",RIGHT("00"&amp;【多店舗用】記入シート3!U274,2)&amp;【多店舗用】記入シート3!V274&amp;RIGHT("00"&amp;【多店舗用】記入シート3!W274,2)&amp;【多店舗用】記入シート3!X274&amp;RIGHT("00"&amp;【多店舗用】記入シート3!Y274,2)&amp;【多店舗用】記入シート3!Z274&amp;RIGHT("00"&amp;【多店舗用】記入シート3!AA274,2))</f>
        <v/>
      </c>
      <c r="O274" s="764" t="str">
        <f>IF(B274="","",IF(【多店舗用】記入シート3!AB274="●",【多店舗用】記入シート3!AB$8,"")&amp;IF(【多店舗用】記入シート3!AC274="●",【多店舗用】記入シート3!AC$8,"")&amp;IF(【多店舗用】記入シート3!AD274="●",【多店舗用】記入シート3!AD$8,"")&amp;IF(【多店舗用】記入シート3!AE274="●",【多店舗用】記入シート3!AE$8,"")&amp;IF(【多店舗用】記入シート3!AF274="●",【多店舗用】記入シート3!AF$8,"")&amp;IF(【多店舗用】記入シート3!AG274="●",【多店舗用】記入シート3!AG$8,"")&amp;IF(【多店舗用】記入シート3!AH274="●",【多店舗用】記入シート3!AH$8,"")&amp;IF(【多店舗用】記入シート3!AI274="●",【多店舗用】記入シート3!AI$8,""))</f>
        <v/>
      </c>
      <c r="P274" s="764" t="str">
        <f>IF(【多店舗用】記入シート3!AJ274="","",【多店舗用】記入シート3!AJ274)</f>
        <v/>
      </c>
      <c r="Q274" s="764" t="str">
        <f>IF(【多店舗用】記入シート3!AK274="","",【多店舗用】記入シート3!AK274)</f>
        <v/>
      </c>
      <c r="R274" s="766" t="str">
        <f>IF(【多店舗用】記入シート3!AL274="","",【多店舗用】記入シート3!AL274)</f>
        <v/>
      </c>
      <c r="S274" s="766" t="str">
        <f>IF(【多店舗用】記入シート3!AM274="","",【多店舗用】記入シート3!AM274)</f>
        <v/>
      </c>
      <c r="T274" s="766" t="str">
        <f>IF(【多店舗用】記入シート3!AN274="","",【多店舗用】記入シート3!AN274)</f>
        <v/>
      </c>
      <c r="U274" s="766" t="str">
        <f>IF(【多店舗用】記入シート3!AO274="","",【多店舗用】記入シート3!AO274)</f>
        <v/>
      </c>
      <c r="V274" s="764" t="str">
        <f>IF(【多店舗用】記入シート3!AP274="","",【多店舗用】記入シート3!AP274)</f>
        <v/>
      </c>
      <c r="W274" s="764" t="str">
        <f>IF(【多店舗用】記入シート3!AQ274="","",【多店舗用】記入シート3!AQ274)</f>
        <v/>
      </c>
      <c r="X274" s="764" t="str">
        <f>IF(【多店舗用】記入シート3!AR274="","",【多店舗用】記入シート3!AR274)</f>
        <v/>
      </c>
      <c r="Y274" s="764" t="str">
        <f>IF(【多店舗用】記入シート3!AS274="","",【多店舗用】記入シート3!AS274)</f>
        <v/>
      </c>
      <c r="Z274" s="767" t="str">
        <f>IF(【多店舗用】記入シート3!AT274="","",【多店舗用】記入シート3!AT274)</f>
        <v/>
      </c>
      <c r="AA274" s="767" t="str">
        <f>IF(【多店舗用】記入シート3!AU274="","",【多店舗用】記入シート3!AU274)</f>
        <v/>
      </c>
      <c r="AB274" s="764" t="str">
        <f>IF(B274="","",T(SUBSTITUTE(SUBSTITUTE(【多店舗用】記入シート3!AV274,"　","")," ",""))&amp;"　"&amp;T(SUBSTITUTE(SUBSTITUTE(【多店舗用】記入シート3!AW274,"　","")," ","")))</f>
        <v/>
      </c>
      <c r="AC274" s="764" t="str">
        <f>IF(B274="","",ASC(SUBSTITUTE(SUBSTITUTE(SUBSTITUTE(SUBSTITUTE(【多店舗用】記入シート3!AX274,"　","")," ",""),"ヴ","ウﾞ"),"・",""))&amp;" "&amp;ASC(SUBSTITUTE(SUBSTITUTE(SUBSTITUTE(SUBSTITUTE(【多店舗用】記入シート3!AY274,"　","")," ",""),"ヴ","ウﾞ"),"・","")))</f>
        <v/>
      </c>
      <c r="AD274" s="764" t="str">
        <f>IF(【多店舗用】記入シート3!AZ274="","",【多店舗用】記入シート3!AZ274)</f>
        <v/>
      </c>
      <c r="AE274" s="764" t="str">
        <f>IF(【多店舗用】記入シート3!BA274="","",【多店舗用】記入シート3!BA274)</f>
        <v/>
      </c>
      <c r="AF274" s="764" t="str">
        <f>IF(B274="","",T(SUBSTITUTE(SUBSTITUTE(【多店舗用】記入シート3!BB274,"　","")," ",""))&amp;"　"&amp;T(SUBSTITUTE(SUBSTITUTE(【多店舗用】記入シート3!BC274,"　","")," ","")))</f>
        <v/>
      </c>
      <c r="AG274" s="764" t="str">
        <f>IF(B274="","",ASC(SUBSTITUTE(SUBSTITUTE(SUBSTITUTE(SUBSTITUTE(【多店舗用】記入シート3!BD274,"　","")," ",""),"ヴ","ウﾞ"),"・",""))&amp;" "&amp;ASC(SUBSTITUTE(SUBSTITUTE(SUBSTITUTE(SUBSTITUTE(【多店舗用】記入シート3!BE274,"　","")," ",""),"ヴ","ウﾞ"),"・","")))</f>
        <v/>
      </c>
      <c r="AH274" s="764" t="str">
        <f>IF(【多店舗用】記入シート3!BF274="","",【多店舗用】記入シート3!BF274)</f>
        <v/>
      </c>
      <c r="AI274" s="764" t="str">
        <f>IF(【多店舗用】記入シート3!BG274="","",【多店舗用】記入シート3!BG274)</f>
        <v/>
      </c>
      <c r="AJ274" s="764" t="str">
        <f>IF(【多店舗用】記入シート3!BH274="","",【多店舗用】記入シート3!BH274)</f>
        <v/>
      </c>
      <c r="AK274" s="764" t="str">
        <f>IF(【多店舗用】記入シート3!BI274="","",【多店舗用】記入シート3!BI274)</f>
        <v/>
      </c>
      <c r="AL274" s="764" t="str">
        <f>IF(【多店舗用】記入シート3!BJ274="","",【多店舗用】記入シート3!BJ274)</f>
        <v/>
      </c>
      <c r="AM274" s="768" t="str">
        <f>IF(【多店舗用】記入シート3!BK274="","",【多店舗用】記入シート3!BK274)</f>
        <v/>
      </c>
      <c r="AN274" s="768" t="str">
        <f>IF(【多店舗用】記入シート3!BL274="","",【多店舗用】記入シート3!BL274)</f>
        <v/>
      </c>
      <c r="AO274" s="764" t="str">
        <f>IF(【多店舗用】記入シート3!BM274="","",【多店舗用】記入シート3!BM274)</f>
        <v/>
      </c>
      <c r="AP274" s="768" t="str">
        <f>IF(【多店舗用】記入シート3!BN274="","",【多店舗用】記入シート3!BN274)</f>
        <v/>
      </c>
      <c r="AQ274" s="764" t="str">
        <f>IF(【多店舗用】記入シート3!BO274="","",【多店舗用】記入シート3!BO274)</f>
        <v/>
      </c>
      <c r="AR274" s="764" t="str">
        <f>IF(【多店舗用】記入シート3!BP274="","",【多店舗用】記入シート3!BP274)</f>
        <v/>
      </c>
    </row>
    <row r="275" spans="1:44" ht="15" customHeight="1">
      <c r="A275" s="764">
        <v>267</v>
      </c>
      <c r="B275" s="764" t="str">
        <f>IF(【多店舗用】記入シート3!B275="","",DBCS(【多店舗用】記入シート3!B275))</f>
        <v/>
      </c>
      <c r="C275" s="764" t="str">
        <f>IF(【多店舗用】記入シート3!C275="","",DBCS(【多店舗用】記入シート3!C275))</f>
        <v/>
      </c>
      <c r="D275" s="764" t="str">
        <f>IF(【多店舗用】記入シート3!D275="","",ASC(【多店舗用】記入シート3!D275))</f>
        <v/>
      </c>
      <c r="E275" s="765" t="str">
        <f>IF(【多店舗用】記入シート3!E275="","",【多店舗用】記入シート3!E275)</f>
        <v/>
      </c>
      <c r="F275" s="764" t="str">
        <f>IF(【多店舗用】記入シート3!F275="","",【多店舗用】記入シート3!F275)</f>
        <v/>
      </c>
      <c r="G275" s="765" t="str">
        <f>IF(【多店舗用】記入シート3!G275="","",【多店舗用】記入シート3!G275)</f>
        <v/>
      </c>
      <c r="H275" s="764" t="str">
        <f>IF(【多店舗用】記入シート3!H275="","",SUBSTITUTE(SUBSTITUTE(SUBSTITUTE(SUBSTITUTE(SUBSTITUTE(ASC(【多店舗用】記入シート3!H275),"～","-"),"－","-"),"―","-"),"　","")," ",""))</f>
        <v/>
      </c>
      <c r="I275" s="764" t="str">
        <f>IF(B275="","",MID(T(【多店舗用】記入シート3!I275),4,LEN(T(【多店舗用】記入シート3!I275))-3)&amp;"　"&amp;SUBSTITUTE(SUBSTITUTE(SUBSTITUTE(SUBSTITUTE(T(【多店舗用】記入シート3!J275),"　","")," ",""),"―","ー"),"－","‐")&amp;"　"&amp;SUBSTITUTE(SUBSTITUTE(SUBSTITUTE(SUBSTITUTE(T(【多店舗用】記入シート3!K275),"　","")," ",""),"―","ー"),"－","‐")&amp;"　"&amp;SUBSTITUTE(SUBSTITUTE(SUBSTITUTE(SUBSTITUTE(T(【多店舗用】記入シート3!L275),"　","")," ",""),"―","ー"),"－","‐")&amp;IF(【多店舗用】記入シート3!M275="","","　"&amp;SUBSTITUTE(SUBSTITUTE(SUBSTITUTE(SUBSTITUTE(T(【多店舗用】記入シート3!M275),"　","")," ",""),"―","ー"),"－","‐")))</f>
        <v/>
      </c>
      <c r="J275" s="764" t="str">
        <f>IF(B275="","",ASC(【多店舗用】記入シート3!N275)&amp;" "&amp;ASC(SUBSTITUTE(SUBSTITUTE(SUBSTITUTE(SUBSTITUTE(SUBSTITUTE(【多店舗用】記入シート3!O275,"　","")," ",""),"ヴ","ウﾞ"),"・",""),"－","‐"))&amp;" "&amp;ASC(SUBSTITUTE(SUBSTITUTE(SUBSTITUTE(SUBSTITUTE(SUBSTITUTE(【多店舗用】記入シート3!P275,"　","")," ",""),"ヴ","ウﾞ"),"・",""),"－","‐"))&amp;IF(【多店舗用】記入シート3!Q275="",""," "&amp;ASC(SUBSTITUTE(SUBSTITUTE(SUBSTITUTE(SUBSTITUTE(SUBSTITUTE(【多店舗用】記入シート3!Q275,"　","")," ",""),"ヴ","ウﾞ"),"・",""),"－","‐"))))</f>
        <v/>
      </c>
      <c r="K275" s="764" t="str">
        <f>IF(【多店舗用】記入シート3!R275="","",【多店舗用】記入シート3!R275)</f>
        <v/>
      </c>
      <c r="L275" s="764" t="str">
        <f>IF(【多店舗用】記入シート3!S275="","",SUBSTITUTE(SUBSTITUTE(SUBSTITUTE(SUBSTITUTE(SUBSTITUTE(ASC(【多店舗用】記入シート3!S275),"～","-"),"－","-"),"―","-"),"　","")," ",""))</f>
        <v/>
      </c>
      <c r="M275" s="764" t="str">
        <f>IF(【多店舗用】記入シート3!T275="","",ASC(【多店舗用】記入シート3!T275))</f>
        <v/>
      </c>
      <c r="N275" s="764" t="str">
        <f>IF(B275="","",RIGHT("00"&amp;【多店舗用】記入シート3!U275,2)&amp;【多店舗用】記入シート3!V275&amp;RIGHT("00"&amp;【多店舗用】記入シート3!W275,2)&amp;【多店舗用】記入シート3!X275&amp;RIGHT("00"&amp;【多店舗用】記入シート3!Y275,2)&amp;【多店舗用】記入シート3!Z275&amp;RIGHT("00"&amp;【多店舗用】記入シート3!AA275,2))</f>
        <v/>
      </c>
      <c r="O275" s="764" t="str">
        <f>IF(B275="","",IF(【多店舗用】記入シート3!AB275="●",【多店舗用】記入シート3!AB$8,"")&amp;IF(【多店舗用】記入シート3!AC275="●",【多店舗用】記入シート3!AC$8,"")&amp;IF(【多店舗用】記入シート3!AD275="●",【多店舗用】記入シート3!AD$8,"")&amp;IF(【多店舗用】記入シート3!AE275="●",【多店舗用】記入シート3!AE$8,"")&amp;IF(【多店舗用】記入シート3!AF275="●",【多店舗用】記入シート3!AF$8,"")&amp;IF(【多店舗用】記入シート3!AG275="●",【多店舗用】記入シート3!AG$8,"")&amp;IF(【多店舗用】記入シート3!AH275="●",【多店舗用】記入シート3!AH$8,"")&amp;IF(【多店舗用】記入シート3!AI275="●",【多店舗用】記入シート3!AI$8,""))</f>
        <v/>
      </c>
      <c r="P275" s="764" t="str">
        <f>IF(【多店舗用】記入シート3!AJ275="","",【多店舗用】記入シート3!AJ275)</f>
        <v/>
      </c>
      <c r="Q275" s="764" t="str">
        <f>IF(【多店舗用】記入シート3!AK275="","",【多店舗用】記入シート3!AK275)</f>
        <v/>
      </c>
      <c r="R275" s="766" t="str">
        <f>IF(【多店舗用】記入シート3!AL275="","",【多店舗用】記入シート3!AL275)</f>
        <v/>
      </c>
      <c r="S275" s="766" t="str">
        <f>IF(【多店舗用】記入シート3!AM275="","",【多店舗用】記入シート3!AM275)</f>
        <v/>
      </c>
      <c r="T275" s="766" t="str">
        <f>IF(【多店舗用】記入シート3!AN275="","",【多店舗用】記入シート3!AN275)</f>
        <v/>
      </c>
      <c r="U275" s="766" t="str">
        <f>IF(【多店舗用】記入シート3!AO275="","",【多店舗用】記入シート3!AO275)</f>
        <v/>
      </c>
      <c r="V275" s="764" t="str">
        <f>IF(【多店舗用】記入シート3!AP275="","",【多店舗用】記入シート3!AP275)</f>
        <v/>
      </c>
      <c r="W275" s="764" t="str">
        <f>IF(【多店舗用】記入シート3!AQ275="","",【多店舗用】記入シート3!AQ275)</f>
        <v/>
      </c>
      <c r="X275" s="764" t="str">
        <f>IF(【多店舗用】記入シート3!AR275="","",【多店舗用】記入シート3!AR275)</f>
        <v/>
      </c>
      <c r="Y275" s="764" t="str">
        <f>IF(【多店舗用】記入シート3!AS275="","",【多店舗用】記入シート3!AS275)</f>
        <v/>
      </c>
      <c r="Z275" s="767" t="str">
        <f>IF(【多店舗用】記入シート3!AT275="","",【多店舗用】記入シート3!AT275)</f>
        <v/>
      </c>
      <c r="AA275" s="767" t="str">
        <f>IF(【多店舗用】記入シート3!AU275="","",【多店舗用】記入シート3!AU275)</f>
        <v/>
      </c>
      <c r="AB275" s="764" t="str">
        <f>IF(B275="","",T(SUBSTITUTE(SUBSTITUTE(【多店舗用】記入シート3!AV275,"　","")," ",""))&amp;"　"&amp;T(SUBSTITUTE(SUBSTITUTE(【多店舗用】記入シート3!AW275,"　","")," ","")))</f>
        <v/>
      </c>
      <c r="AC275" s="764" t="str">
        <f>IF(B275="","",ASC(SUBSTITUTE(SUBSTITUTE(SUBSTITUTE(SUBSTITUTE(【多店舗用】記入シート3!AX275,"　","")," ",""),"ヴ","ウﾞ"),"・",""))&amp;" "&amp;ASC(SUBSTITUTE(SUBSTITUTE(SUBSTITUTE(SUBSTITUTE(【多店舗用】記入シート3!AY275,"　","")," ",""),"ヴ","ウﾞ"),"・","")))</f>
        <v/>
      </c>
      <c r="AD275" s="764" t="str">
        <f>IF(【多店舗用】記入シート3!AZ275="","",【多店舗用】記入シート3!AZ275)</f>
        <v/>
      </c>
      <c r="AE275" s="764" t="str">
        <f>IF(【多店舗用】記入シート3!BA275="","",【多店舗用】記入シート3!BA275)</f>
        <v/>
      </c>
      <c r="AF275" s="764" t="str">
        <f>IF(B275="","",T(SUBSTITUTE(SUBSTITUTE(【多店舗用】記入シート3!BB275,"　","")," ",""))&amp;"　"&amp;T(SUBSTITUTE(SUBSTITUTE(【多店舗用】記入シート3!BC275,"　","")," ","")))</f>
        <v/>
      </c>
      <c r="AG275" s="764" t="str">
        <f>IF(B275="","",ASC(SUBSTITUTE(SUBSTITUTE(SUBSTITUTE(SUBSTITUTE(【多店舗用】記入シート3!BD275,"　","")," ",""),"ヴ","ウﾞ"),"・",""))&amp;" "&amp;ASC(SUBSTITUTE(SUBSTITUTE(SUBSTITUTE(SUBSTITUTE(【多店舗用】記入シート3!BE275,"　","")," ",""),"ヴ","ウﾞ"),"・","")))</f>
        <v/>
      </c>
      <c r="AH275" s="764" t="str">
        <f>IF(【多店舗用】記入シート3!BF275="","",【多店舗用】記入シート3!BF275)</f>
        <v/>
      </c>
      <c r="AI275" s="764" t="str">
        <f>IF(【多店舗用】記入シート3!BG275="","",【多店舗用】記入シート3!BG275)</f>
        <v/>
      </c>
      <c r="AJ275" s="764" t="str">
        <f>IF(【多店舗用】記入シート3!BH275="","",【多店舗用】記入シート3!BH275)</f>
        <v/>
      </c>
      <c r="AK275" s="764" t="str">
        <f>IF(【多店舗用】記入シート3!BI275="","",【多店舗用】記入シート3!BI275)</f>
        <v/>
      </c>
      <c r="AL275" s="764" t="str">
        <f>IF(【多店舗用】記入シート3!BJ275="","",【多店舗用】記入シート3!BJ275)</f>
        <v/>
      </c>
      <c r="AM275" s="768" t="str">
        <f>IF(【多店舗用】記入シート3!BK275="","",【多店舗用】記入シート3!BK275)</f>
        <v/>
      </c>
      <c r="AN275" s="768" t="str">
        <f>IF(【多店舗用】記入シート3!BL275="","",【多店舗用】記入シート3!BL275)</f>
        <v/>
      </c>
      <c r="AO275" s="764" t="str">
        <f>IF(【多店舗用】記入シート3!BM275="","",【多店舗用】記入シート3!BM275)</f>
        <v/>
      </c>
      <c r="AP275" s="768" t="str">
        <f>IF(【多店舗用】記入シート3!BN275="","",【多店舗用】記入シート3!BN275)</f>
        <v/>
      </c>
      <c r="AQ275" s="764" t="str">
        <f>IF(【多店舗用】記入シート3!BO275="","",【多店舗用】記入シート3!BO275)</f>
        <v/>
      </c>
      <c r="AR275" s="764" t="str">
        <f>IF(【多店舗用】記入シート3!BP275="","",【多店舗用】記入シート3!BP275)</f>
        <v/>
      </c>
    </row>
    <row r="276" spans="1:44" ht="15" customHeight="1">
      <c r="A276" s="764">
        <v>268</v>
      </c>
      <c r="B276" s="764" t="str">
        <f>IF(【多店舗用】記入シート3!B276="","",DBCS(【多店舗用】記入シート3!B276))</f>
        <v/>
      </c>
      <c r="C276" s="764" t="str">
        <f>IF(【多店舗用】記入シート3!C276="","",DBCS(【多店舗用】記入シート3!C276))</f>
        <v/>
      </c>
      <c r="D276" s="764" t="str">
        <f>IF(【多店舗用】記入シート3!D276="","",ASC(【多店舗用】記入シート3!D276))</f>
        <v/>
      </c>
      <c r="E276" s="765" t="str">
        <f>IF(【多店舗用】記入シート3!E276="","",【多店舗用】記入シート3!E276)</f>
        <v/>
      </c>
      <c r="F276" s="764" t="str">
        <f>IF(【多店舗用】記入シート3!F276="","",【多店舗用】記入シート3!F276)</f>
        <v/>
      </c>
      <c r="G276" s="765" t="str">
        <f>IF(【多店舗用】記入シート3!G276="","",【多店舗用】記入シート3!G276)</f>
        <v/>
      </c>
      <c r="H276" s="764" t="str">
        <f>IF(【多店舗用】記入シート3!H276="","",SUBSTITUTE(SUBSTITUTE(SUBSTITUTE(SUBSTITUTE(SUBSTITUTE(ASC(【多店舗用】記入シート3!H276),"～","-"),"－","-"),"―","-"),"　","")," ",""))</f>
        <v/>
      </c>
      <c r="I276" s="764" t="str">
        <f>IF(B276="","",MID(T(【多店舗用】記入シート3!I276),4,LEN(T(【多店舗用】記入シート3!I276))-3)&amp;"　"&amp;SUBSTITUTE(SUBSTITUTE(SUBSTITUTE(SUBSTITUTE(T(【多店舗用】記入シート3!J276),"　","")," ",""),"―","ー"),"－","‐")&amp;"　"&amp;SUBSTITUTE(SUBSTITUTE(SUBSTITUTE(SUBSTITUTE(T(【多店舗用】記入シート3!K276),"　","")," ",""),"―","ー"),"－","‐")&amp;"　"&amp;SUBSTITUTE(SUBSTITUTE(SUBSTITUTE(SUBSTITUTE(T(【多店舗用】記入シート3!L276),"　","")," ",""),"―","ー"),"－","‐")&amp;IF(【多店舗用】記入シート3!M276="","","　"&amp;SUBSTITUTE(SUBSTITUTE(SUBSTITUTE(SUBSTITUTE(T(【多店舗用】記入シート3!M276),"　","")," ",""),"―","ー"),"－","‐")))</f>
        <v/>
      </c>
      <c r="J276" s="764" t="str">
        <f>IF(B276="","",ASC(【多店舗用】記入シート3!N276)&amp;" "&amp;ASC(SUBSTITUTE(SUBSTITUTE(SUBSTITUTE(SUBSTITUTE(SUBSTITUTE(【多店舗用】記入シート3!O276,"　","")," ",""),"ヴ","ウﾞ"),"・",""),"－","‐"))&amp;" "&amp;ASC(SUBSTITUTE(SUBSTITUTE(SUBSTITUTE(SUBSTITUTE(SUBSTITUTE(【多店舗用】記入シート3!P276,"　","")," ",""),"ヴ","ウﾞ"),"・",""),"－","‐"))&amp;IF(【多店舗用】記入シート3!Q276="",""," "&amp;ASC(SUBSTITUTE(SUBSTITUTE(SUBSTITUTE(SUBSTITUTE(SUBSTITUTE(【多店舗用】記入シート3!Q276,"　","")," ",""),"ヴ","ウﾞ"),"・",""),"－","‐"))))</f>
        <v/>
      </c>
      <c r="K276" s="764" t="str">
        <f>IF(【多店舗用】記入シート3!R276="","",【多店舗用】記入シート3!R276)</f>
        <v/>
      </c>
      <c r="L276" s="764" t="str">
        <f>IF(【多店舗用】記入シート3!S276="","",SUBSTITUTE(SUBSTITUTE(SUBSTITUTE(SUBSTITUTE(SUBSTITUTE(ASC(【多店舗用】記入シート3!S276),"～","-"),"－","-"),"―","-"),"　","")," ",""))</f>
        <v/>
      </c>
      <c r="M276" s="764" t="str">
        <f>IF(【多店舗用】記入シート3!T276="","",ASC(【多店舗用】記入シート3!T276))</f>
        <v/>
      </c>
      <c r="N276" s="764" t="str">
        <f>IF(B276="","",RIGHT("00"&amp;【多店舗用】記入シート3!U276,2)&amp;【多店舗用】記入シート3!V276&amp;RIGHT("00"&amp;【多店舗用】記入シート3!W276,2)&amp;【多店舗用】記入シート3!X276&amp;RIGHT("00"&amp;【多店舗用】記入シート3!Y276,2)&amp;【多店舗用】記入シート3!Z276&amp;RIGHT("00"&amp;【多店舗用】記入シート3!AA276,2))</f>
        <v/>
      </c>
      <c r="O276" s="764" t="str">
        <f>IF(B276="","",IF(【多店舗用】記入シート3!AB276="●",【多店舗用】記入シート3!AB$8,"")&amp;IF(【多店舗用】記入シート3!AC276="●",【多店舗用】記入シート3!AC$8,"")&amp;IF(【多店舗用】記入シート3!AD276="●",【多店舗用】記入シート3!AD$8,"")&amp;IF(【多店舗用】記入シート3!AE276="●",【多店舗用】記入シート3!AE$8,"")&amp;IF(【多店舗用】記入シート3!AF276="●",【多店舗用】記入シート3!AF$8,"")&amp;IF(【多店舗用】記入シート3!AG276="●",【多店舗用】記入シート3!AG$8,"")&amp;IF(【多店舗用】記入シート3!AH276="●",【多店舗用】記入シート3!AH$8,"")&amp;IF(【多店舗用】記入シート3!AI276="●",【多店舗用】記入シート3!AI$8,""))</f>
        <v/>
      </c>
      <c r="P276" s="764" t="str">
        <f>IF(【多店舗用】記入シート3!AJ276="","",【多店舗用】記入シート3!AJ276)</f>
        <v/>
      </c>
      <c r="Q276" s="764" t="str">
        <f>IF(【多店舗用】記入シート3!AK276="","",【多店舗用】記入シート3!AK276)</f>
        <v/>
      </c>
      <c r="R276" s="766" t="str">
        <f>IF(【多店舗用】記入シート3!AL276="","",【多店舗用】記入シート3!AL276)</f>
        <v/>
      </c>
      <c r="S276" s="766" t="str">
        <f>IF(【多店舗用】記入シート3!AM276="","",【多店舗用】記入シート3!AM276)</f>
        <v/>
      </c>
      <c r="T276" s="766" t="str">
        <f>IF(【多店舗用】記入シート3!AN276="","",【多店舗用】記入シート3!AN276)</f>
        <v/>
      </c>
      <c r="U276" s="766" t="str">
        <f>IF(【多店舗用】記入シート3!AO276="","",【多店舗用】記入シート3!AO276)</f>
        <v/>
      </c>
      <c r="V276" s="764" t="str">
        <f>IF(【多店舗用】記入シート3!AP276="","",【多店舗用】記入シート3!AP276)</f>
        <v/>
      </c>
      <c r="W276" s="764" t="str">
        <f>IF(【多店舗用】記入シート3!AQ276="","",【多店舗用】記入シート3!AQ276)</f>
        <v/>
      </c>
      <c r="X276" s="764" t="str">
        <f>IF(【多店舗用】記入シート3!AR276="","",【多店舗用】記入シート3!AR276)</f>
        <v/>
      </c>
      <c r="Y276" s="764" t="str">
        <f>IF(【多店舗用】記入シート3!AS276="","",【多店舗用】記入シート3!AS276)</f>
        <v/>
      </c>
      <c r="Z276" s="767" t="str">
        <f>IF(【多店舗用】記入シート3!AT276="","",【多店舗用】記入シート3!AT276)</f>
        <v/>
      </c>
      <c r="AA276" s="767" t="str">
        <f>IF(【多店舗用】記入シート3!AU276="","",【多店舗用】記入シート3!AU276)</f>
        <v/>
      </c>
      <c r="AB276" s="764" t="str">
        <f>IF(B276="","",T(SUBSTITUTE(SUBSTITUTE(【多店舗用】記入シート3!AV276,"　","")," ",""))&amp;"　"&amp;T(SUBSTITUTE(SUBSTITUTE(【多店舗用】記入シート3!AW276,"　","")," ","")))</f>
        <v/>
      </c>
      <c r="AC276" s="764" t="str">
        <f>IF(B276="","",ASC(SUBSTITUTE(SUBSTITUTE(SUBSTITUTE(SUBSTITUTE(【多店舗用】記入シート3!AX276,"　","")," ",""),"ヴ","ウﾞ"),"・",""))&amp;" "&amp;ASC(SUBSTITUTE(SUBSTITUTE(SUBSTITUTE(SUBSTITUTE(【多店舗用】記入シート3!AY276,"　","")," ",""),"ヴ","ウﾞ"),"・","")))</f>
        <v/>
      </c>
      <c r="AD276" s="764" t="str">
        <f>IF(【多店舗用】記入シート3!AZ276="","",【多店舗用】記入シート3!AZ276)</f>
        <v/>
      </c>
      <c r="AE276" s="764" t="str">
        <f>IF(【多店舗用】記入シート3!BA276="","",【多店舗用】記入シート3!BA276)</f>
        <v/>
      </c>
      <c r="AF276" s="764" t="str">
        <f>IF(B276="","",T(SUBSTITUTE(SUBSTITUTE(【多店舗用】記入シート3!BB276,"　","")," ",""))&amp;"　"&amp;T(SUBSTITUTE(SUBSTITUTE(【多店舗用】記入シート3!BC276,"　","")," ","")))</f>
        <v/>
      </c>
      <c r="AG276" s="764" t="str">
        <f>IF(B276="","",ASC(SUBSTITUTE(SUBSTITUTE(SUBSTITUTE(SUBSTITUTE(【多店舗用】記入シート3!BD276,"　","")," ",""),"ヴ","ウﾞ"),"・",""))&amp;" "&amp;ASC(SUBSTITUTE(SUBSTITUTE(SUBSTITUTE(SUBSTITUTE(【多店舗用】記入シート3!BE276,"　","")," ",""),"ヴ","ウﾞ"),"・","")))</f>
        <v/>
      </c>
      <c r="AH276" s="764" t="str">
        <f>IF(【多店舗用】記入シート3!BF276="","",【多店舗用】記入シート3!BF276)</f>
        <v/>
      </c>
      <c r="AI276" s="764" t="str">
        <f>IF(【多店舗用】記入シート3!BG276="","",【多店舗用】記入シート3!BG276)</f>
        <v/>
      </c>
      <c r="AJ276" s="764" t="str">
        <f>IF(【多店舗用】記入シート3!BH276="","",【多店舗用】記入シート3!BH276)</f>
        <v/>
      </c>
      <c r="AK276" s="764" t="str">
        <f>IF(【多店舗用】記入シート3!BI276="","",【多店舗用】記入シート3!BI276)</f>
        <v/>
      </c>
      <c r="AL276" s="764" t="str">
        <f>IF(【多店舗用】記入シート3!BJ276="","",【多店舗用】記入シート3!BJ276)</f>
        <v/>
      </c>
      <c r="AM276" s="768" t="str">
        <f>IF(【多店舗用】記入シート3!BK276="","",【多店舗用】記入シート3!BK276)</f>
        <v/>
      </c>
      <c r="AN276" s="768" t="str">
        <f>IF(【多店舗用】記入シート3!BL276="","",【多店舗用】記入シート3!BL276)</f>
        <v/>
      </c>
      <c r="AO276" s="764" t="str">
        <f>IF(【多店舗用】記入シート3!BM276="","",【多店舗用】記入シート3!BM276)</f>
        <v/>
      </c>
      <c r="AP276" s="768" t="str">
        <f>IF(【多店舗用】記入シート3!BN276="","",【多店舗用】記入シート3!BN276)</f>
        <v/>
      </c>
      <c r="AQ276" s="764" t="str">
        <f>IF(【多店舗用】記入シート3!BO276="","",【多店舗用】記入シート3!BO276)</f>
        <v/>
      </c>
      <c r="AR276" s="764" t="str">
        <f>IF(【多店舗用】記入シート3!BP276="","",【多店舗用】記入シート3!BP276)</f>
        <v/>
      </c>
    </row>
    <row r="277" spans="1:44" ht="15" customHeight="1">
      <c r="A277" s="764">
        <v>269</v>
      </c>
      <c r="B277" s="764" t="str">
        <f>IF(【多店舗用】記入シート3!B277="","",DBCS(【多店舗用】記入シート3!B277))</f>
        <v/>
      </c>
      <c r="C277" s="764" t="str">
        <f>IF(【多店舗用】記入シート3!C277="","",DBCS(【多店舗用】記入シート3!C277))</f>
        <v/>
      </c>
      <c r="D277" s="764" t="str">
        <f>IF(【多店舗用】記入シート3!D277="","",ASC(【多店舗用】記入シート3!D277))</f>
        <v/>
      </c>
      <c r="E277" s="765" t="str">
        <f>IF(【多店舗用】記入シート3!E277="","",【多店舗用】記入シート3!E277)</f>
        <v/>
      </c>
      <c r="F277" s="764" t="str">
        <f>IF(【多店舗用】記入シート3!F277="","",【多店舗用】記入シート3!F277)</f>
        <v/>
      </c>
      <c r="G277" s="765" t="str">
        <f>IF(【多店舗用】記入シート3!G277="","",【多店舗用】記入シート3!G277)</f>
        <v/>
      </c>
      <c r="H277" s="764" t="str">
        <f>IF(【多店舗用】記入シート3!H277="","",SUBSTITUTE(SUBSTITUTE(SUBSTITUTE(SUBSTITUTE(SUBSTITUTE(ASC(【多店舗用】記入シート3!H277),"～","-"),"－","-"),"―","-"),"　","")," ",""))</f>
        <v/>
      </c>
      <c r="I277" s="764" t="str">
        <f>IF(B277="","",MID(T(【多店舗用】記入シート3!I277),4,LEN(T(【多店舗用】記入シート3!I277))-3)&amp;"　"&amp;SUBSTITUTE(SUBSTITUTE(SUBSTITUTE(SUBSTITUTE(T(【多店舗用】記入シート3!J277),"　","")," ",""),"―","ー"),"－","‐")&amp;"　"&amp;SUBSTITUTE(SUBSTITUTE(SUBSTITUTE(SUBSTITUTE(T(【多店舗用】記入シート3!K277),"　","")," ",""),"―","ー"),"－","‐")&amp;"　"&amp;SUBSTITUTE(SUBSTITUTE(SUBSTITUTE(SUBSTITUTE(T(【多店舗用】記入シート3!L277),"　","")," ",""),"―","ー"),"－","‐")&amp;IF(【多店舗用】記入シート3!M277="","","　"&amp;SUBSTITUTE(SUBSTITUTE(SUBSTITUTE(SUBSTITUTE(T(【多店舗用】記入シート3!M277),"　","")," ",""),"―","ー"),"－","‐")))</f>
        <v/>
      </c>
      <c r="J277" s="764" t="str">
        <f>IF(B277="","",ASC(【多店舗用】記入シート3!N277)&amp;" "&amp;ASC(SUBSTITUTE(SUBSTITUTE(SUBSTITUTE(SUBSTITUTE(SUBSTITUTE(【多店舗用】記入シート3!O277,"　","")," ",""),"ヴ","ウﾞ"),"・",""),"－","‐"))&amp;" "&amp;ASC(SUBSTITUTE(SUBSTITUTE(SUBSTITUTE(SUBSTITUTE(SUBSTITUTE(【多店舗用】記入シート3!P277,"　","")," ",""),"ヴ","ウﾞ"),"・",""),"－","‐"))&amp;IF(【多店舗用】記入シート3!Q277="",""," "&amp;ASC(SUBSTITUTE(SUBSTITUTE(SUBSTITUTE(SUBSTITUTE(SUBSTITUTE(【多店舗用】記入シート3!Q277,"　","")," ",""),"ヴ","ウﾞ"),"・",""),"－","‐"))))</f>
        <v/>
      </c>
      <c r="K277" s="764" t="str">
        <f>IF(【多店舗用】記入シート3!R277="","",【多店舗用】記入シート3!R277)</f>
        <v/>
      </c>
      <c r="L277" s="764" t="str">
        <f>IF(【多店舗用】記入シート3!S277="","",SUBSTITUTE(SUBSTITUTE(SUBSTITUTE(SUBSTITUTE(SUBSTITUTE(ASC(【多店舗用】記入シート3!S277),"～","-"),"－","-"),"―","-"),"　","")," ",""))</f>
        <v/>
      </c>
      <c r="M277" s="764" t="str">
        <f>IF(【多店舗用】記入シート3!T277="","",ASC(【多店舗用】記入シート3!T277))</f>
        <v/>
      </c>
      <c r="N277" s="764" t="str">
        <f>IF(B277="","",RIGHT("00"&amp;【多店舗用】記入シート3!U277,2)&amp;【多店舗用】記入シート3!V277&amp;RIGHT("00"&amp;【多店舗用】記入シート3!W277,2)&amp;【多店舗用】記入シート3!X277&amp;RIGHT("00"&amp;【多店舗用】記入シート3!Y277,2)&amp;【多店舗用】記入シート3!Z277&amp;RIGHT("00"&amp;【多店舗用】記入シート3!AA277,2))</f>
        <v/>
      </c>
      <c r="O277" s="764" t="str">
        <f>IF(B277="","",IF(【多店舗用】記入シート3!AB277="●",【多店舗用】記入シート3!AB$8,"")&amp;IF(【多店舗用】記入シート3!AC277="●",【多店舗用】記入シート3!AC$8,"")&amp;IF(【多店舗用】記入シート3!AD277="●",【多店舗用】記入シート3!AD$8,"")&amp;IF(【多店舗用】記入シート3!AE277="●",【多店舗用】記入シート3!AE$8,"")&amp;IF(【多店舗用】記入シート3!AF277="●",【多店舗用】記入シート3!AF$8,"")&amp;IF(【多店舗用】記入シート3!AG277="●",【多店舗用】記入シート3!AG$8,"")&amp;IF(【多店舗用】記入シート3!AH277="●",【多店舗用】記入シート3!AH$8,"")&amp;IF(【多店舗用】記入シート3!AI277="●",【多店舗用】記入シート3!AI$8,""))</f>
        <v/>
      </c>
      <c r="P277" s="764" t="str">
        <f>IF(【多店舗用】記入シート3!AJ277="","",【多店舗用】記入シート3!AJ277)</f>
        <v/>
      </c>
      <c r="Q277" s="764" t="str">
        <f>IF(【多店舗用】記入シート3!AK277="","",【多店舗用】記入シート3!AK277)</f>
        <v/>
      </c>
      <c r="R277" s="766" t="str">
        <f>IF(【多店舗用】記入シート3!AL277="","",【多店舗用】記入シート3!AL277)</f>
        <v/>
      </c>
      <c r="S277" s="766" t="str">
        <f>IF(【多店舗用】記入シート3!AM277="","",【多店舗用】記入シート3!AM277)</f>
        <v/>
      </c>
      <c r="T277" s="766" t="str">
        <f>IF(【多店舗用】記入シート3!AN277="","",【多店舗用】記入シート3!AN277)</f>
        <v/>
      </c>
      <c r="U277" s="766" t="str">
        <f>IF(【多店舗用】記入シート3!AO277="","",【多店舗用】記入シート3!AO277)</f>
        <v/>
      </c>
      <c r="V277" s="764" t="str">
        <f>IF(【多店舗用】記入シート3!AP277="","",【多店舗用】記入シート3!AP277)</f>
        <v/>
      </c>
      <c r="W277" s="764" t="str">
        <f>IF(【多店舗用】記入シート3!AQ277="","",【多店舗用】記入シート3!AQ277)</f>
        <v/>
      </c>
      <c r="X277" s="764" t="str">
        <f>IF(【多店舗用】記入シート3!AR277="","",【多店舗用】記入シート3!AR277)</f>
        <v/>
      </c>
      <c r="Y277" s="764" t="str">
        <f>IF(【多店舗用】記入シート3!AS277="","",【多店舗用】記入シート3!AS277)</f>
        <v/>
      </c>
      <c r="Z277" s="767" t="str">
        <f>IF(【多店舗用】記入シート3!AT277="","",【多店舗用】記入シート3!AT277)</f>
        <v/>
      </c>
      <c r="AA277" s="767" t="str">
        <f>IF(【多店舗用】記入シート3!AU277="","",【多店舗用】記入シート3!AU277)</f>
        <v/>
      </c>
      <c r="AB277" s="764" t="str">
        <f>IF(B277="","",T(SUBSTITUTE(SUBSTITUTE(【多店舗用】記入シート3!AV277,"　","")," ",""))&amp;"　"&amp;T(SUBSTITUTE(SUBSTITUTE(【多店舗用】記入シート3!AW277,"　","")," ","")))</f>
        <v/>
      </c>
      <c r="AC277" s="764" t="str">
        <f>IF(B277="","",ASC(SUBSTITUTE(SUBSTITUTE(SUBSTITUTE(SUBSTITUTE(【多店舗用】記入シート3!AX277,"　","")," ",""),"ヴ","ウﾞ"),"・",""))&amp;" "&amp;ASC(SUBSTITUTE(SUBSTITUTE(SUBSTITUTE(SUBSTITUTE(【多店舗用】記入シート3!AY277,"　","")," ",""),"ヴ","ウﾞ"),"・","")))</f>
        <v/>
      </c>
      <c r="AD277" s="764" t="str">
        <f>IF(【多店舗用】記入シート3!AZ277="","",【多店舗用】記入シート3!AZ277)</f>
        <v/>
      </c>
      <c r="AE277" s="764" t="str">
        <f>IF(【多店舗用】記入シート3!BA277="","",【多店舗用】記入シート3!BA277)</f>
        <v/>
      </c>
      <c r="AF277" s="764" t="str">
        <f>IF(B277="","",T(SUBSTITUTE(SUBSTITUTE(【多店舗用】記入シート3!BB277,"　","")," ",""))&amp;"　"&amp;T(SUBSTITUTE(SUBSTITUTE(【多店舗用】記入シート3!BC277,"　","")," ","")))</f>
        <v/>
      </c>
      <c r="AG277" s="764" t="str">
        <f>IF(B277="","",ASC(SUBSTITUTE(SUBSTITUTE(SUBSTITUTE(SUBSTITUTE(【多店舗用】記入シート3!BD277,"　","")," ",""),"ヴ","ウﾞ"),"・",""))&amp;" "&amp;ASC(SUBSTITUTE(SUBSTITUTE(SUBSTITUTE(SUBSTITUTE(【多店舗用】記入シート3!BE277,"　","")," ",""),"ヴ","ウﾞ"),"・","")))</f>
        <v/>
      </c>
      <c r="AH277" s="764" t="str">
        <f>IF(【多店舗用】記入シート3!BF277="","",【多店舗用】記入シート3!BF277)</f>
        <v/>
      </c>
      <c r="AI277" s="764" t="str">
        <f>IF(【多店舗用】記入シート3!BG277="","",【多店舗用】記入シート3!BG277)</f>
        <v/>
      </c>
      <c r="AJ277" s="764" t="str">
        <f>IF(【多店舗用】記入シート3!BH277="","",【多店舗用】記入シート3!BH277)</f>
        <v/>
      </c>
      <c r="AK277" s="764" t="str">
        <f>IF(【多店舗用】記入シート3!BI277="","",【多店舗用】記入シート3!BI277)</f>
        <v/>
      </c>
      <c r="AL277" s="764" t="str">
        <f>IF(【多店舗用】記入シート3!BJ277="","",【多店舗用】記入シート3!BJ277)</f>
        <v/>
      </c>
      <c r="AM277" s="768" t="str">
        <f>IF(【多店舗用】記入シート3!BK277="","",【多店舗用】記入シート3!BK277)</f>
        <v/>
      </c>
      <c r="AN277" s="768" t="str">
        <f>IF(【多店舗用】記入シート3!BL277="","",【多店舗用】記入シート3!BL277)</f>
        <v/>
      </c>
      <c r="AO277" s="764" t="str">
        <f>IF(【多店舗用】記入シート3!BM277="","",【多店舗用】記入シート3!BM277)</f>
        <v/>
      </c>
      <c r="AP277" s="768" t="str">
        <f>IF(【多店舗用】記入シート3!BN277="","",【多店舗用】記入シート3!BN277)</f>
        <v/>
      </c>
      <c r="AQ277" s="764" t="str">
        <f>IF(【多店舗用】記入シート3!BO277="","",【多店舗用】記入シート3!BO277)</f>
        <v/>
      </c>
      <c r="AR277" s="764" t="str">
        <f>IF(【多店舗用】記入シート3!BP277="","",【多店舗用】記入シート3!BP277)</f>
        <v/>
      </c>
    </row>
    <row r="278" spans="1:44" ht="15" customHeight="1">
      <c r="A278" s="764">
        <v>270</v>
      </c>
      <c r="B278" s="764" t="str">
        <f>IF(【多店舗用】記入シート3!B278="","",DBCS(【多店舗用】記入シート3!B278))</f>
        <v/>
      </c>
      <c r="C278" s="764" t="str">
        <f>IF(【多店舗用】記入シート3!C278="","",DBCS(【多店舗用】記入シート3!C278))</f>
        <v/>
      </c>
      <c r="D278" s="764" t="str">
        <f>IF(【多店舗用】記入シート3!D278="","",ASC(【多店舗用】記入シート3!D278))</f>
        <v/>
      </c>
      <c r="E278" s="765" t="str">
        <f>IF(【多店舗用】記入シート3!E278="","",【多店舗用】記入シート3!E278)</f>
        <v/>
      </c>
      <c r="F278" s="764" t="str">
        <f>IF(【多店舗用】記入シート3!F278="","",【多店舗用】記入シート3!F278)</f>
        <v/>
      </c>
      <c r="G278" s="765" t="str">
        <f>IF(【多店舗用】記入シート3!G278="","",【多店舗用】記入シート3!G278)</f>
        <v/>
      </c>
      <c r="H278" s="764" t="str">
        <f>IF(【多店舗用】記入シート3!H278="","",SUBSTITUTE(SUBSTITUTE(SUBSTITUTE(SUBSTITUTE(SUBSTITUTE(ASC(【多店舗用】記入シート3!H278),"～","-"),"－","-"),"―","-"),"　","")," ",""))</f>
        <v/>
      </c>
      <c r="I278" s="764" t="str">
        <f>IF(B278="","",MID(T(【多店舗用】記入シート3!I278),4,LEN(T(【多店舗用】記入シート3!I278))-3)&amp;"　"&amp;SUBSTITUTE(SUBSTITUTE(SUBSTITUTE(SUBSTITUTE(T(【多店舗用】記入シート3!J278),"　","")," ",""),"―","ー"),"－","‐")&amp;"　"&amp;SUBSTITUTE(SUBSTITUTE(SUBSTITUTE(SUBSTITUTE(T(【多店舗用】記入シート3!K278),"　","")," ",""),"―","ー"),"－","‐")&amp;"　"&amp;SUBSTITUTE(SUBSTITUTE(SUBSTITUTE(SUBSTITUTE(T(【多店舗用】記入シート3!L278),"　","")," ",""),"―","ー"),"－","‐")&amp;IF(【多店舗用】記入シート3!M278="","","　"&amp;SUBSTITUTE(SUBSTITUTE(SUBSTITUTE(SUBSTITUTE(T(【多店舗用】記入シート3!M278),"　","")," ",""),"―","ー"),"－","‐")))</f>
        <v/>
      </c>
      <c r="J278" s="764" t="str">
        <f>IF(B278="","",ASC(【多店舗用】記入シート3!N278)&amp;" "&amp;ASC(SUBSTITUTE(SUBSTITUTE(SUBSTITUTE(SUBSTITUTE(SUBSTITUTE(【多店舗用】記入シート3!O278,"　","")," ",""),"ヴ","ウﾞ"),"・",""),"－","‐"))&amp;" "&amp;ASC(SUBSTITUTE(SUBSTITUTE(SUBSTITUTE(SUBSTITUTE(SUBSTITUTE(【多店舗用】記入シート3!P278,"　","")," ",""),"ヴ","ウﾞ"),"・",""),"－","‐"))&amp;IF(【多店舗用】記入シート3!Q278="",""," "&amp;ASC(SUBSTITUTE(SUBSTITUTE(SUBSTITUTE(SUBSTITUTE(SUBSTITUTE(【多店舗用】記入シート3!Q278,"　","")," ",""),"ヴ","ウﾞ"),"・",""),"－","‐"))))</f>
        <v/>
      </c>
      <c r="K278" s="764" t="str">
        <f>IF(【多店舗用】記入シート3!R278="","",【多店舗用】記入シート3!R278)</f>
        <v/>
      </c>
      <c r="L278" s="764" t="str">
        <f>IF(【多店舗用】記入シート3!S278="","",SUBSTITUTE(SUBSTITUTE(SUBSTITUTE(SUBSTITUTE(SUBSTITUTE(ASC(【多店舗用】記入シート3!S278),"～","-"),"－","-"),"―","-"),"　","")," ",""))</f>
        <v/>
      </c>
      <c r="M278" s="764" t="str">
        <f>IF(【多店舗用】記入シート3!T278="","",ASC(【多店舗用】記入シート3!T278))</f>
        <v/>
      </c>
      <c r="N278" s="764" t="str">
        <f>IF(B278="","",RIGHT("00"&amp;【多店舗用】記入シート3!U278,2)&amp;【多店舗用】記入シート3!V278&amp;RIGHT("00"&amp;【多店舗用】記入シート3!W278,2)&amp;【多店舗用】記入シート3!X278&amp;RIGHT("00"&amp;【多店舗用】記入シート3!Y278,2)&amp;【多店舗用】記入シート3!Z278&amp;RIGHT("00"&amp;【多店舗用】記入シート3!AA278,2))</f>
        <v/>
      </c>
      <c r="O278" s="764" t="str">
        <f>IF(B278="","",IF(【多店舗用】記入シート3!AB278="●",【多店舗用】記入シート3!AB$8,"")&amp;IF(【多店舗用】記入シート3!AC278="●",【多店舗用】記入シート3!AC$8,"")&amp;IF(【多店舗用】記入シート3!AD278="●",【多店舗用】記入シート3!AD$8,"")&amp;IF(【多店舗用】記入シート3!AE278="●",【多店舗用】記入シート3!AE$8,"")&amp;IF(【多店舗用】記入シート3!AF278="●",【多店舗用】記入シート3!AF$8,"")&amp;IF(【多店舗用】記入シート3!AG278="●",【多店舗用】記入シート3!AG$8,"")&amp;IF(【多店舗用】記入シート3!AH278="●",【多店舗用】記入シート3!AH$8,"")&amp;IF(【多店舗用】記入シート3!AI278="●",【多店舗用】記入シート3!AI$8,""))</f>
        <v/>
      </c>
      <c r="P278" s="764" t="str">
        <f>IF(【多店舗用】記入シート3!AJ278="","",【多店舗用】記入シート3!AJ278)</f>
        <v/>
      </c>
      <c r="Q278" s="764" t="str">
        <f>IF(【多店舗用】記入シート3!AK278="","",【多店舗用】記入シート3!AK278)</f>
        <v/>
      </c>
      <c r="R278" s="766" t="str">
        <f>IF(【多店舗用】記入シート3!AL278="","",【多店舗用】記入シート3!AL278)</f>
        <v/>
      </c>
      <c r="S278" s="766" t="str">
        <f>IF(【多店舗用】記入シート3!AM278="","",【多店舗用】記入シート3!AM278)</f>
        <v/>
      </c>
      <c r="T278" s="766" t="str">
        <f>IF(【多店舗用】記入シート3!AN278="","",【多店舗用】記入シート3!AN278)</f>
        <v/>
      </c>
      <c r="U278" s="766" t="str">
        <f>IF(【多店舗用】記入シート3!AO278="","",【多店舗用】記入シート3!AO278)</f>
        <v/>
      </c>
      <c r="V278" s="764" t="str">
        <f>IF(【多店舗用】記入シート3!AP278="","",【多店舗用】記入シート3!AP278)</f>
        <v/>
      </c>
      <c r="W278" s="764" t="str">
        <f>IF(【多店舗用】記入シート3!AQ278="","",【多店舗用】記入シート3!AQ278)</f>
        <v/>
      </c>
      <c r="X278" s="764" t="str">
        <f>IF(【多店舗用】記入シート3!AR278="","",【多店舗用】記入シート3!AR278)</f>
        <v/>
      </c>
      <c r="Y278" s="764" t="str">
        <f>IF(【多店舗用】記入シート3!AS278="","",【多店舗用】記入シート3!AS278)</f>
        <v/>
      </c>
      <c r="Z278" s="767" t="str">
        <f>IF(【多店舗用】記入シート3!AT278="","",【多店舗用】記入シート3!AT278)</f>
        <v/>
      </c>
      <c r="AA278" s="767" t="str">
        <f>IF(【多店舗用】記入シート3!AU278="","",【多店舗用】記入シート3!AU278)</f>
        <v/>
      </c>
      <c r="AB278" s="764" t="str">
        <f>IF(B278="","",T(SUBSTITUTE(SUBSTITUTE(【多店舗用】記入シート3!AV278,"　","")," ",""))&amp;"　"&amp;T(SUBSTITUTE(SUBSTITUTE(【多店舗用】記入シート3!AW278,"　","")," ","")))</f>
        <v/>
      </c>
      <c r="AC278" s="764" t="str">
        <f>IF(B278="","",ASC(SUBSTITUTE(SUBSTITUTE(SUBSTITUTE(SUBSTITUTE(【多店舗用】記入シート3!AX278,"　","")," ",""),"ヴ","ウﾞ"),"・",""))&amp;" "&amp;ASC(SUBSTITUTE(SUBSTITUTE(SUBSTITUTE(SUBSTITUTE(【多店舗用】記入シート3!AY278,"　","")," ",""),"ヴ","ウﾞ"),"・","")))</f>
        <v/>
      </c>
      <c r="AD278" s="764" t="str">
        <f>IF(【多店舗用】記入シート3!AZ278="","",【多店舗用】記入シート3!AZ278)</f>
        <v/>
      </c>
      <c r="AE278" s="764" t="str">
        <f>IF(【多店舗用】記入シート3!BA278="","",【多店舗用】記入シート3!BA278)</f>
        <v/>
      </c>
      <c r="AF278" s="764" t="str">
        <f>IF(B278="","",T(SUBSTITUTE(SUBSTITUTE(【多店舗用】記入シート3!BB278,"　","")," ",""))&amp;"　"&amp;T(SUBSTITUTE(SUBSTITUTE(【多店舗用】記入シート3!BC278,"　","")," ","")))</f>
        <v/>
      </c>
      <c r="AG278" s="764" t="str">
        <f>IF(B278="","",ASC(SUBSTITUTE(SUBSTITUTE(SUBSTITUTE(SUBSTITUTE(【多店舗用】記入シート3!BD278,"　","")," ",""),"ヴ","ウﾞ"),"・",""))&amp;" "&amp;ASC(SUBSTITUTE(SUBSTITUTE(SUBSTITUTE(SUBSTITUTE(【多店舗用】記入シート3!BE278,"　","")," ",""),"ヴ","ウﾞ"),"・","")))</f>
        <v/>
      </c>
      <c r="AH278" s="764" t="str">
        <f>IF(【多店舗用】記入シート3!BF278="","",【多店舗用】記入シート3!BF278)</f>
        <v/>
      </c>
      <c r="AI278" s="764" t="str">
        <f>IF(【多店舗用】記入シート3!BG278="","",【多店舗用】記入シート3!BG278)</f>
        <v/>
      </c>
      <c r="AJ278" s="764" t="str">
        <f>IF(【多店舗用】記入シート3!BH278="","",【多店舗用】記入シート3!BH278)</f>
        <v/>
      </c>
      <c r="AK278" s="764" t="str">
        <f>IF(【多店舗用】記入シート3!BI278="","",【多店舗用】記入シート3!BI278)</f>
        <v/>
      </c>
      <c r="AL278" s="764" t="str">
        <f>IF(【多店舗用】記入シート3!BJ278="","",【多店舗用】記入シート3!BJ278)</f>
        <v/>
      </c>
      <c r="AM278" s="768" t="str">
        <f>IF(【多店舗用】記入シート3!BK278="","",【多店舗用】記入シート3!BK278)</f>
        <v/>
      </c>
      <c r="AN278" s="768" t="str">
        <f>IF(【多店舗用】記入シート3!BL278="","",【多店舗用】記入シート3!BL278)</f>
        <v/>
      </c>
      <c r="AO278" s="764" t="str">
        <f>IF(【多店舗用】記入シート3!BM278="","",【多店舗用】記入シート3!BM278)</f>
        <v/>
      </c>
      <c r="AP278" s="768" t="str">
        <f>IF(【多店舗用】記入シート3!BN278="","",【多店舗用】記入シート3!BN278)</f>
        <v/>
      </c>
      <c r="AQ278" s="764" t="str">
        <f>IF(【多店舗用】記入シート3!BO278="","",【多店舗用】記入シート3!BO278)</f>
        <v/>
      </c>
      <c r="AR278" s="764" t="str">
        <f>IF(【多店舗用】記入シート3!BP278="","",【多店舗用】記入シート3!BP278)</f>
        <v/>
      </c>
    </row>
    <row r="279" spans="1:44" ht="15" customHeight="1">
      <c r="A279" s="764">
        <v>271</v>
      </c>
      <c r="B279" s="764" t="str">
        <f>IF(【多店舗用】記入シート3!B279="","",DBCS(【多店舗用】記入シート3!B279))</f>
        <v/>
      </c>
      <c r="C279" s="764" t="str">
        <f>IF(【多店舗用】記入シート3!C279="","",DBCS(【多店舗用】記入シート3!C279))</f>
        <v/>
      </c>
      <c r="D279" s="764" t="str">
        <f>IF(【多店舗用】記入シート3!D279="","",ASC(【多店舗用】記入シート3!D279))</f>
        <v/>
      </c>
      <c r="E279" s="765" t="str">
        <f>IF(【多店舗用】記入シート3!E279="","",【多店舗用】記入シート3!E279)</f>
        <v/>
      </c>
      <c r="F279" s="764" t="str">
        <f>IF(【多店舗用】記入シート3!F279="","",【多店舗用】記入シート3!F279)</f>
        <v/>
      </c>
      <c r="G279" s="765" t="str">
        <f>IF(【多店舗用】記入シート3!G279="","",【多店舗用】記入シート3!G279)</f>
        <v/>
      </c>
      <c r="H279" s="764" t="str">
        <f>IF(【多店舗用】記入シート3!H279="","",SUBSTITUTE(SUBSTITUTE(SUBSTITUTE(SUBSTITUTE(SUBSTITUTE(ASC(【多店舗用】記入シート3!H279),"～","-"),"－","-"),"―","-"),"　","")," ",""))</f>
        <v/>
      </c>
      <c r="I279" s="764" t="str">
        <f>IF(B279="","",MID(T(【多店舗用】記入シート3!I279),4,LEN(T(【多店舗用】記入シート3!I279))-3)&amp;"　"&amp;SUBSTITUTE(SUBSTITUTE(SUBSTITUTE(SUBSTITUTE(T(【多店舗用】記入シート3!J279),"　","")," ",""),"―","ー"),"－","‐")&amp;"　"&amp;SUBSTITUTE(SUBSTITUTE(SUBSTITUTE(SUBSTITUTE(T(【多店舗用】記入シート3!K279),"　","")," ",""),"―","ー"),"－","‐")&amp;"　"&amp;SUBSTITUTE(SUBSTITUTE(SUBSTITUTE(SUBSTITUTE(T(【多店舗用】記入シート3!L279),"　","")," ",""),"―","ー"),"－","‐")&amp;IF(【多店舗用】記入シート3!M279="","","　"&amp;SUBSTITUTE(SUBSTITUTE(SUBSTITUTE(SUBSTITUTE(T(【多店舗用】記入シート3!M279),"　","")," ",""),"―","ー"),"－","‐")))</f>
        <v/>
      </c>
      <c r="J279" s="764" t="str">
        <f>IF(B279="","",ASC(【多店舗用】記入シート3!N279)&amp;" "&amp;ASC(SUBSTITUTE(SUBSTITUTE(SUBSTITUTE(SUBSTITUTE(SUBSTITUTE(【多店舗用】記入シート3!O279,"　","")," ",""),"ヴ","ウﾞ"),"・",""),"－","‐"))&amp;" "&amp;ASC(SUBSTITUTE(SUBSTITUTE(SUBSTITUTE(SUBSTITUTE(SUBSTITUTE(【多店舗用】記入シート3!P279,"　","")," ",""),"ヴ","ウﾞ"),"・",""),"－","‐"))&amp;IF(【多店舗用】記入シート3!Q279="",""," "&amp;ASC(SUBSTITUTE(SUBSTITUTE(SUBSTITUTE(SUBSTITUTE(SUBSTITUTE(【多店舗用】記入シート3!Q279,"　","")," ",""),"ヴ","ウﾞ"),"・",""),"－","‐"))))</f>
        <v/>
      </c>
      <c r="K279" s="764" t="str">
        <f>IF(【多店舗用】記入シート3!R279="","",【多店舗用】記入シート3!R279)</f>
        <v/>
      </c>
      <c r="L279" s="764" t="str">
        <f>IF(【多店舗用】記入シート3!S279="","",SUBSTITUTE(SUBSTITUTE(SUBSTITUTE(SUBSTITUTE(SUBSTITUTE(ASC(【多店舗用】記入シート3!S279),"～","-"),"－","-"),"―","-"),"　","")," ",""))</f>
        <v/>
      </c>
      <c r="M279" s="764" t="str">
        <f>IF(【多店舗用】記入シート3!T279="","",ASC(【多店舗用】記入シート3!T279))</f>
        <v/>
      </c>
      <c r="N279" s="764" t="str">
        <f>IF(B279="","",RIGHT("00"&amp;【多店舗用】記入シート3!U279,2)&amp;【多店舗用】記入シート3!V279&amp;RIGHT("00"&amp;【多店舗用】記入シート3!W279,2)&amp;【多店舗用】記入シート3!X279&amp;RIGHT("00"&amp;【多店舗用】記入シート3!Y279,2)&amp;【多店舗用】記入シート3!Z279&amp;RIGHT("00"&amp;【多店舗用】記入シート3!AA279,2))</f>
        <v/>
      </c>
      <c r="O279" s="764" t="str">
        <f>IF(B279="","",IF(【多店舗用】記入シート3!AB279="●",【多店舗用】記入シート3!AB$8,"")&amp;IF(【多店舗用】記入シート3!AC279="●",【多店舗用】記入シート3!AC$8,"")&amp;IF(【多店舗用】記入シート3!AD279="●",【多店舗用】記入シート3!AD$8,"")&amp;IF(【多店舗用】記入シート3!AE279="●",【多店舗用】記入シート3!AE$8,"")&amp;IF(【多店舗用】記入シート3!AF279="●",【多店舗用】記入シート3!AF$8,"")&amp;IF(【多店舗用】記入シート3!AG279="●",【多店舗用】記入シート3!AG$8,"")&amp;IF(【多店舗用】記入シート3!AH279="●",【多店舗用】記入シート3!AH$8,"")&amp;IF(【多店舗用】記入シート3!AI279="●",【多店舗用】記入シート3!AI$8,""))</f>
        <v/>
      </c>
      <c r="P279" s="764" t="str">
        <f>IF(【多店舗用】記入シート3!AJ279="","",【多店舗用】記入シート3!AJ279)</f>
        <v/>
      </c>
      <c r="Q279" s="764" t="str">
        <f>IF(【多店舗用】記入シート3!AK279="","",【多店舗用】記入シート3!AK279)</f>
        <v/>
      </c>
      <c r="R279" s="766" t="str">
        <f>IF(【多店舗用】記入シート3!AL279="","",【多店舗用】記入シート3!AL279)</f>
        <v/>
      </c>
      <c r="S279" s="766" t="str">
        <f>IF(【多店舗用】記入シート3!AM279="","",【多店舗用】記入シート3!AM279)</f>
        <v/>
      </c>
      <c r="T279" s="766" t="str">
        <f>IF(【多店舗用】記入シート3!AN279="","",【多店舗用】記入シート3!AN279)</f>
        <v/>
      </c>
      <c r="U279" s="766" t="str">
        <f>IF(【多店舗用】記入シート3!AO279="","",【多店舗用】記入シート3!AO279)</f>
        <v/>
      </c>
      <c r="V279" s="764" t="str">
        <f>IF(【多店舗用】記入シート3!AP279="","",【多店舗用】記入シート3!AP279)</f>
        <v/>
      </c>
      <c r="W279" s="764" t="str">
        <f>IF(【多店舗用】記入シート3!AQ279="","",【多店舗用】記入シート3!AQ279)</f>
        <v/>
      </c>
      <c r="X279" s="764" t="str">
        <f>IF(【多店舗用】記入シート3!AR279="","",【多店舗用】記入シート3!AR279)</f>
        <v/>
      </c>
      <c r="Y279" s="764" t="str">
        <f>IF(【多店舗用】記入シート3!AS279="","",【多店舗用】記入シート3!AS279)</f>
        <v/>
      </c>
      <c r="Z279" s="767" t="str">
        <f>IF(【多店舗用】記入シート3!AT279="","",【多店舗用】記入シート3!AT279)</f>
        <v/>
      </c>
      <c r="AA279" s="767" t="str">
        <f>IF(【多店舗用】記入シート3!AU279="","",【多店舗用】記入シート3!AU279)</f>
        <v/>
      </c>
      <c r="AB279" s="764" t="str">
        <f>IF(B279="","",T(SUBSTITUTE(SUBSTITUTE(【多店舗用】記入シート3!AV279,"　","")," ",""))&amp;"　"&amp;T(SUBSTITUTE(SUBSTITUTE(【多店舗用】記入シート3!AW279,"　","")," ","")))</f>
        <v/>
      </c>
      <c r="AC279" s="764" t="str">
        <f>IF(B279="","",ASC(SUBSTITUTE(SUBSTITUTE(SUBSTITUTE(SUBSTITUTE(【多店舗用】記入シート3!AX279,"　","")," ",""),"ヴ","ウﾞ"),"・",""))&amp;" "&amp;ASC(SUBSTITUTE(SUBSTITUTE(SUBSTITUTE(SUBSTITUTE(【多店舗用】記入シート3!AY279,"　","")," ",""),"ヴ","ウﾞ"),"・","")))</f>
        <v/>
      </c>
      <c r="AD279" s="764" t="str">
        <f>IF(【多店舗用】記入シート3!AZ279="","",【多店舗用】記入シート3!AZ279)</f>
        <v/>
      </c>
      <c r="AE279" s="764" t="str">
        <f>IF(【多店舗用】記入シート3!BA279="","",【多店舗用】記入シート3!BA279)</f>
        <v/>
      </c>
      <c r="AF279" s="764" t="str">
        <f>IF(B279="","",T(SUBSTITUTE(SUBSTITUTE(【多店舗用】記入シート3!BB279,"　","")," ",""))&amp;"　"&amp;T(SUBSTITUTE(SUBSTITUTE(【多店舗用】記入シート3!BC279,"　","")," ","")))</f>
        <v/>
      </c>
      <c r="AG279" s="764" t="str">
        <f>IF(B279="","",ASC(SUBSTITUTE(SUBSTITUTE(SUBSTITUTE(SUBSTITUTE(【多店舗用】記入シート3!BD279,"　","")," ",""),"ヴ","ウﾞ"),"・",""))&amp;" "&amp;ASC(SUBSTITUTE(SUBSTITUTE(SUBSTITUTE(SUBSTITUTE(【多店舗用】記入シート3!BE279,"　","")," ",""),"ヴ","ウﾞ"),"・","")))</f>
        <v/>
      </c>
      <c r="AH279" s="764" t="str">
        <f>IF(【多店舗用】記入シート3!BF279="","",【多店舗用】記入シート3!BF279)</f>
        <v/>
      </c>
      <c r="AI279" s="764" t="str">
        <f>IF(【多店舗用】記入シート3!BG279="","",【多店舗用】記入シート3!BG279)</f>
        <v/>
      </c>
      <c r="AJ279" s="764" t="str">
        <f>IF(【多店舗用】記入シート3!BH279="","",【多店舗用】記入シート3!BH279)</f>
        <v/>
      </c>
      <c r="AK279" s="764" t="str">
        <f>IF(【多店舗用】記入シート3!BI279="","",【多店舗用】記入シート3!BI279)</f>
        <v/>
      </c>
      <c r="AL279" s="764" t="str">
        <f>IF(【多店舗用】記入シート3!BJ279="","",【多店舗用】記入シート3!BJ279)</f>
        <v/>
      </c>
      <c r="AM279" s="768" t="str">
        <f>IF(【多店舗用】記入シート3!BK279="","",【多店舗用】記入シート3!BK279)</f>
        <v/>
      </c>
      <c r="AN279" s="768" t="str">
        <f>IF(【多店舗用】記入シート3!BL279="","",【多店舗用】記入シート3!BL279)</f>
        <v/>
      </c>
      <c r="AO279" s="764" t="str">
        <f>IF(【多店舗用】記入シート3!BM279="","",【多店舗用】記入シート3!BM279)</f>
        <v/>
      </c>
      <c r="AP279" s="768" t="str">
        <f>IF(【多店舗用】記入シート3!BN279="","",【多店舗用】記入シート3!BN279)</f>
        <v/>
      </c>
      <c r="AQ279" s="764" t="str">
        <f>IF(【多店舗用】記入シート3!BO279="","",【多店舗用】記入シート3!BO279)</f>
        <v/>
      </c>
      <c r="AR279" s="764" t="str">
        <f>IF(【多店舗用】記入シート3!BP279="","",【多店舗用】記入シート3!BP279)</f>
        <v/>
      </c>
    </row>
    <row r="280" spans="1:44" ht="15" customHeight="1">
      <c r="A280" s="764">
        <v>272</v>
      </c>
      <c r="B280" s="764" t="str">
        <f>IF(【多店舗用】記入シート3!B280="","",DBCS(【多店舗用】記入シート3!B280))</f>
        <v/>
      </c>
      <c r="C280" s="764" t="str">
        <f>IF(【多店舗用】記入シート3!C280="","",DBCS(【多店舗用】記入シート3!C280))</f>
        <v/>
      </c>
      <c r="D280" s="764" t="str">
        <f>IF(【多店舗用】記入シート3!D280="","",ASC(【多店舗用】記入シート3!D280))</f>
        <v/>
      </c>
      <c r="E280" s="765" t="str">
        <f>IF(【多店舗用】記入シート3!E280="","",【多店舗用】記入シート3!E280)</f>
        <v/>
      </c>
      <c r="F280" s="764" t="str">
        <f>IF(【多店舗用】記入シート3!F280="","",【多店舗用】記入シート3!F280)</f>
        <v/>
      </c>
      <c r="G280" s="765" t="str">
        <f>IF(【多店舗用】記入シート3!G280="","",【多店舗用】記入シート3!G280)</f>
        <v/>
      </c>
      <c r="H280" s="764" t="str">
        <f>IF(【多店舗用】記入シート3!H280="","",SUBSTITUTE(SUBSTITUTE(SUBSTITUTE(SUBSTITUTE(SUBSTITUTE(ASC(【多店舗用】記入シート3!H280),"～","-"),"－","-"),"―","-"),"　","")," ",""))</f>
        <v/>
      </c>
      <c r="I280" s="764" t="str">
        <f>IF(B280="","",MID(T(【多店舗用】記入シート3!I280),4,LEN(T(【多店舗用】記入シート3!I280))-3)&amp;"　"&amp;SUBSTITUTE(SUBSTITUTE(SUBSTITUTE(SUBSTITUTE(T(【多店舗用】記入シート3!J280),"　","")," ",""),"―","ー"),"－","‐")&amp;"　"&amp;SUBSTITUTE(SUBSTITUTE(SUBSTITUTE(SUBSTITUTE(T(【多店舗用】記入シート3!K280),"　","")," ",""),"―","ー"),"－","‐")&amp;"　"&amp;SUBSTITUTE(SUBSTITUTE(SUBSTITUTE(SUBSTITUTE(T(【多店舗用】記入シート3!L280),"　","")," ",""),"―","ー"),"－","‐")&amp;IF(【多店舗用】記入シート3!M280="","","　"&amp;SUBSTITUTE(SUBSTITUTE(SUBSTITUTE(SUBSTITUTE(T(【多店舗用】記入シート3!M280),"　","")," ",""),"―","ー"),"－","‐")))</f>
        <v/>
      </c>
      <c r="J280" s="764" t="str">
        <f>IF(B280="","",ASC(【多店舗用】記入シート3!N280)&amp;" "&amp;ASC(SUBSTITUTE(SUBSTITUTE(SUBSTITUTE(SUBSTITUTE(SUBSTITUTE(【多店舗用】記入シート3!O280,"　","")," ",""),"ヴ","ウﾞ"),"・",""),"－","‐"))&amp;" "&amp;ASC(SUBSTITUTE(SUBSTITUTE(SUBSTITUTE(SUBSTITUTE(SUBSTITUTE(【多店舗用】記入シート3!P280,"　","")," ",""),"ヴ","ウﾞ"),"・",""),"－","‐"))&amp;IF(【多店舗用】記入シート3!Q280="",""," "&amp;ASC(SUBSTITUTE(SUBSTITUTE(SUBSTITUTE(SUBSTITUTE(SUBSTITUTE(【多店舗用】記入シート3!Q280,"　","")," ",""),"ヴ","ウﾞ"),"・",""),"－","‐"))))</f>
        <v/>
      </c>
      <c r="K280" s="764" t="str">
        <f>IF(【多店舗用】記入シート3!R280="","",【多店舗用】記入シート3!R280)</f>
        <v/>
      </c>
      <c r="L280" s="764" t="str">
        <f>IF(【多店舗用】記入シート3!S280="","",SUBSTITUTE(SUBSTITUTE(SUBSTITUTE(SUBSTITUTE(SUBSTITUTE(ASC(【多店舗用】記入シート3!S280),"～","-"),"－","-"),"―","-"),"　","")," ",""))</f>
        <v/>
      </c>
      <c r="M280" s="764" t="str">
        <f>IF(【多店舗用】記入シート3!T280="","",ASC(【多店舗用】記入シート3!T280))</f>
        <v/>
      </c>
      <c r="N280" s="764" t="str">
        <f>IF(B280="","",RIGHT("00"&amp;【多店舗用】記入シート3!U280,2)&amp;【多店舗用】記入シート3!V280&amp;RIGHT("00"&amp;【多店舗用】記入シート3!W280,2)&amp;【多店舗用】記入シート3!X280&amp;RIGHT("00"&amp;【多店舗用】記入シート3!Y280,2)&amp;【多店舗用】記入シート3!Z280&amp;RIGHT("00"&amp;【多店舗用】記入シート3!AA280,2))</f>
        <v/>
      </c>
      <c r="O280" s="764" t="str">
        <f>IF(B280="","",IF(【多店舗用】記入シート3!AB280="●",【多店舗用】記入シート3!AB$8,"")&amp;IF(【多店舗用】記入シート3!AC280="●",【多店舗用】記入シート3!AC$8,"")&amp;IF(【多店舗用】記入シート3!AD280="●",【多店舗用】記入シート3!AD$8,"")&amp;IF(【多店舗用】記入シート3!AE280="●",【多店舗用】記入シート3!AE$8,"")&amp;IF(【多店舗用】記入シート3!AF280="●",【多店舗用】記入シート3!AF$8,"")&amp;IF(【多店舗用】記入シート3!AG280="●",【多店舗用】記入シート3!AG$8,"")&amp;IF(【多店舗用】記入シート3!AH280="●",【多店舗用】記入シート3!AH$8,"")&amp;IF(【多店舗用】記入シート3!AI280="●",【多店舗用】記入シート3!AI$8,""))</f>
        <v/>
      </c>
      <c r="P280" s="764" t="str">
        <f>IF(【多店舗用】記入シート3!AJ280="","",【多店舗用】記入シート3!AJ280)</f>
        <v/>
      </c>
      <c r="Q280" s="764" t="str">
        <f>IF(【多店舗用】記入シート3!AK280="","",【多店舗用】記入シート3!AK280)</f>
        <v/>
      </c>
      <c r="R280" s="766" t="str">
        <f>IF(【多店舗用】記入シート3!AL280="","",【多店舗用】記入シート3!AL280)</f>
        <v/>
      </c>
      <c r="S280" s="766" t="str">
        <f>IF(【多店舗用】記入シート3!AM280="","",【多店舗用】記入シート3!AM280)</f>
        <v/>
      </c>
      <c r="T280" s="766" t="str">
        <f>IF(【多店舗用】記入シート3!AN280="","",【多店舗用】記入シート3!AN280)</f>
        <v/>
      </c>
      <c r="U280" s="766" t="str">
        <f>IF(【多店舗用】記入シート3!AO280="","",【多店舗用】記入シート3!AO280)</f>
        <v/>
      </c>
      <c r="V280" s="764" t="str">
        <f>IF(【多店舗用】記入シート3!AP280="","",【多店舗用】記入シート3!AP280)</f>
        <v/>
      </c>
      <c r="W280" s="764" t="str">
        <f>IF(【多店舗用】記入シート3!AQ280="","",【多店舗用】記入シート3!AQ280)</f>
        <v/>
      </c>
      <c r="X280" s="764" t="str">
        <f>IF(【多店舗用】記入シート3!AR280="","",【多店舗用】記入シート3!AR280)</f>
        <v/>
      </c>
      <c r="Y280" s="764" t="str">
        <f>IF(【多店舗用】記入シート3!AS280="","",【多店舗用】記入シート3!AS280)</f>
        <v/>
      </c>
      <c r="Z280" s="767" t="str">
        <f>IF(【多店舗用】記入シート3!AT280="","",【多店舗用】記入シート3!AT280)</f>
        <v/>
      </c>
      <c r="AA280" s="767" t="str">
        <f>IF(【多店舗用】記入シート3!AU280="","",【多店舗用】記入シート3!AU280)</f>
        <v/>
      </c>
      <c r="AB280" s="764" t="str">
        <f>IF(B280="","",T(SUBSTITUTE(SUBSTITUTE(【多店舗用】記入シート3!AV280,"　","")," ",""))&amp;"　"&amp;T(SUBSTITUTE(SUBSTITUTE(【多店舗用】記入シート3!AW280,"　","")," ","")))</f>
        <v/>
      </c>
      <c r="AC280" s="764" t="str">
        <f>IF(B280="","",ASC(SUBSTITUTE(SUBSTITUTE(SUBSTITUTE(SUBSTITUTE(【多店舗用】記入シート3!AX280,"　","")," ",""),"ヴ","ウﾞ"),"・",""))&amp;" "&amp;ASC(SUBSTITUTE(SUBSTITUTE(SUBSTITUTE(SUBSTITUTE(【多店舗用】記入シート3!AY280,"　","")," ",""),"ヴ","ウﾞ"),"・","")))</f>
        <v/>
      </c>
      <c r="AD280" s="764" t="str">
        <f>IF(【多店舗用】記入シート3!AZ280="","",【多店舗用】記入シート3!AZ280)</f>
        <v/>
      </c>
      <c r="AE280" s="764" t="str">
        <f>IF(【多店舗用】記入シート3!BA280="","",【多店舗用】記入シート3!BA280)</f>
        <v/>
      </c>
      <c r="AF280" s="764" t="str">
        <f>IF(B280="","",T(SUBSTITUTE(SUBSTITUTE(【多店舗用】記入シート3!BB280,"　","")," ",""))&amp;"　"&amp;T(SUBSTITUTE(SUBSTITUTE(【多店舗用】記入シート3!BC280,"　","")," ","")))</f>
        <v/>
      </c>
      <c r="AG280" s="764" t="str">
        <f>IF(B280="","",ASC(SUBSTITUTE(SUBSTITUTE(SUBSTITUTE(SUBSTITUTE(【多店舗用】記入シート3!BD280,"　","")," ",""),"ヴ","ウﾞ"),"・",""))&amp;" "&amp;ASC(SUBSTITUTE(SUBSTITUTE(SUBSTITUTE(SUBSTITUTE(【多店舗用】記入シート3!BE280,"　","")," ",""),"ヴ","ウﾞ"),"・","")))</f>
        <v/>
      </c>
      <c r="AH280" s="764" t="str">
        <f>IF(【多店舗用】記入シート3!BF280="","",【多店舗用】記入シート3!BF280)</f>
        <v/>
      </c>
      <c r="AI280" s="764" t="str">
        <f>IF(【多店舗用】記入シート3!BG280="","",【多店舗用】記入シート3!BG280)</f>
        <v/>
      </c>
      <c r="AJ280" s="764" t="str">
        <f>IF(【多店舗用】記入シート3!BH280="","",【多店舗用】記入シート3!BH280)</f>
        <v/>
      </c>
      <c r="AK280" s="764" t="str">
        <f>IF(【多店舗用】記入シート3!BI280="","",【多店舗用】記入シート3!BI280)</f>
        <v/>
      </c>
      <c r="AL280" s="764" t="str">
        <f>IF(【多店舗用】記入シート3!BJ280="","",【多店舗用】記入シート3!BJ280)</f>
        <v/>
      </c>
      <c r="AM280" s="768" t="str">
        <f>IF(【多店舗用】記入シート3!BK280="","",【多店舗用】記入シート3!BK280)</f>
        <v/>
      </c>
      <c r="AN280" s="768" t="str">
        <f>IF(【多店舗用】記入シート3!BL280="","",【多店舗用】記入シート3!BL280)</f>
        <v/>
      </c>
      <c r="AO280" s="764" t="str">
        <f>IF(【多店舗用】記入シート3!BM280="","",【多店舗用】記入シート3!BM280)</f>
        <v/>
      </c>
      <c r="AP280" s="768" t="str">
        <f>IF(【多店舗用】記入シート3!BN280="","",【多店舗用】記入シート3!BN280)</f>
        <v/>
      </c>
      <c r="AQ280" s="764" t="str">
        <f>IF(【多店舗用】記入シート3!BO280="","",【多店舗用】記入シート3!BO280)</f>
        <v/>
      </c>
      <c r="AR280" s="764" t="str">
        <f>IF(【多店舗用】記入シート3!BP280="","",【多店舗用】記入シート3!BP280)</f>
        <v/>
      </c>
    </row>
    <row r="281" spans="1:44" ht="15" customHeight="1">
      <c r="A281" s="764">
        <v>273</v>
      </c>
      <c r="B281" s="764" t="str">
        <f>IF(【多店舗用】記入シート3!B281="","",DBCS(【多店舗用】記入シート3!B281))</f>
        <v/>
      </c>
      <c r="C281" s="764" t="str">
        <f>IF(【多店舗用】記入シート3!C281="","",DBCS(【多店舗用】記入シート3!C281))</f>
        <v/>
      </c>
      <c r="D281" s="764" t="str">
        <f>IF(【多店舗用】記入シート3!D281="","",ASC(【多店舗用】記入シート3!D281))</f>
        <v/>
      </c>
      <c r="E281" s="765" t="str">
        <f>IF(【多店舗用】記入シート3!E281="","",【多店舗用】記入シート3!E281)</f>
        <v/>
      </c>
      <c r="F281" s="764" t="str">
        <f>IF(【多店舗用】記入シート3!F281="","",【多店舗用】記入シート3!F281)</f>
        <v/>
      </c>
      <c r="G281" s="765" t="str">
        <f>IF(【多店舗用】記入シート3!G281="","",【多店舗用】記入シート3!G281)</f>
        <v/>
      </c>
      <c r="H281" s="764" t="str">
        <f>IF(【多店舗用】記入シート3!H281="","",SUBSTITUTE(SUBSTITUTE(SUBSTITUTE(SUBSTITUTE(SUBSTITUTE(ASC(【多店舗用】記入シート3!H281),"～","-"),"－","-"),"―","-"),"　","")," ",""))</f>
        <v/>
      </c>
      <c r="I281" s="764" t="str">
        <f>IF(B281="","",MID(T(【多店舗用】記入シート3!I281),4,LEN(T(【多店舗用】記入シート3!I281))-3)&amp;"　"&amp;SUBSTITUTE(SUBSTITUTE(SUBSTITUTE(SUBSTITUTE(T(【多店舗用】記入シート3!J281),"　","")," ",""),"―","ー"),"－","‐")&amp;"　"&amp;SUBSTITUTE(SUBSTITUTE(SUBSTITUTE(SUBSTITUTE(T(【多店舗用】記入シート3!K281),"　","")," ",""),"―","ー"),"－","‐")&amp;"　"&amp;SUBSTITUTE(SUBSTITUTE(SUBSTITUTE(SUBSTITUTE(T(【多店舗用】記入シート3!L281),"　","")," ",""),"―","ー"),"－","‐")&amp;IF(【多店舗用】記入シート3!M281="","","　"&amp;SUBSTITUTE(SUBSTITUTE(SUBSTITUTE(SUBSTITUTE(T(【多店舗用】記入シート3!M281),"　","")," ",""),"―","ー"),"－","‐")))</f>
        <v/>
      </c>
      <c r="J281" s="764" t="str">
        <f>IF(B281="","",ASC(【多店舗用】記入シート3!N281)&amp;" "&amp;ASC(SUBSTITUTE(SUBSTITUTE(SUBSTITUTE(SUBSTITUTE(SUBSTITUTE(【多店舗用】記入シート3!O281,"　","")," ",""),"ヴ","ウﾞ"),"・",""),"－","‐"))&amp;" "&amp;ASC(SUBSTITUTE(SUBSTITUTE(SUBSTITUTE(SUBSTITUTE(SUBSTITUTE(【多店舗用】記入シート3!P281,"　","")," ",""),"ヴ","ウﾞ"),"・",""),"－","‐"))&amp;IF(【多店舗用】記入シート3!Q281="",""," "&amp;ASC(SUBSTITUTE(SUBSTITUTE(SUBSTITUTE(SUBSTITUTE(SUBSTITUTE(【多店舗用】記入シート3!Q281,"　","")," ",""),"ヴ","ウﾞ"),"・",""),"－","‐"))))</f>
        <v/>
      </c>
      <c r="K281" s="764" t="str">
        <f>IF(【多店舗用】記入シート3!R281="","",【多店舗用】記入シート3!R281)</f>
        <v/>
      </c>
      <c r="L281" s="764" t="str">
        <f>IF(【多店舗用】記入シート3!S281="","",SUBSTITUTE(SUBSTITUTE(SUBSTITUTE(SUBSTITUTE(SUBSTITUTE(ASC(【多店舗用】記入シート3!S281),"～","-"),"－","-"),"―","-"),"　","")," ",""))</f>
        <v/>
      </c>
      <c r="M281" s="764" t="str">
        <f>IF(【多店舗用】記入シート3!T281="","",ASC(【多店舗用】記入シート3!T281))</f>
        <v/>
      </c>
      <c r="N281" s="764" t="str">
        <f>IF(B281="","",RIGHT("00"&amp;【多店舗用】記入シート3!U281,2)&amp;【多店舗用】記入シート3!V281&amp;RIGHT("00"&amp;【多店舗用】記入シート3!W281,2)&amp;【多店舗用】記入シート3!X281&amp;RIGHT("00"&amp;【多店舗用】記入シート3!Y281,2)&amp;【多店舗用】記入シート3!Z281&amp;RIGHT("00"&amp;【多店舗用】記入シート3!AA281,2))</f>
        <v/>
      </c>
      <c r="O281" s="764" t="str">
        <f>IF(B281="","",IF(【多店舗用】記入シート3!AB281="●",【多店舗用】記入シート3!AB$8,"")&amp;IF(【多店舗用】記入シート3!AC281="●",【多店舗用】記入シート3!AC$8,"")&amp;IF(【多店舗用】記入シート3!AD281="●",【多店舗用】記入シート3!AD$8,"")&amp;IF(【多店舗用】記入シート3!AE281="●",【多店舗用】記入シート3!AE$8,"")&amp;IF(【多店舗用】記入シート3!AF281="●",【多店舗用】記入シート3!AF$8,"")&amp;IF(【多店舗用】記入シート3!AG281="●",【多店舗用】記入シート3!AG$8,"")&amp;IF(【多店舗用】記入シート3!AH281="●",【多店舗用】記入シート3!AH$8,"")&amp;IF(【多店舗用】記入シート3!AI281="●",【多店舗用】記入シート3!AI$8,""))</f>
        <v/>
      </c>
      <c r="P281" s="764" t="str">
        <f>IF(【多店舗用】記入シート3!AJ281="","",【多店舗用】記入シート3!AJ281)</f>
        <v/>
      </c>
      <c r="Q281" s="764" t="str">
        <f>IF(【多店舗用】記入シート3!AK281="","",【多店舗用】記入シート3!AK281)</f>
        <v/>
      </c>
      <c r="R281" s="766" t="str">
        <f>IF(【多店舗用】記入シート3!AL281="","",【多店舗用】記入シート3!AL281)</f>
        <v/>
      </c>
      <c r="S281" s="766" t="str">
        <f>IF(【多店舗用】記入シート3!AM281="","",【多店舗用】記入シート3!AM281)</f>
        <v/>
      </c>
      <c r="T281" s="766" t="str">
        <f>IF(【多店舗用】記入シート3!AN281="","",【多店舗用】記入シート3!AN281)</f>
        <v/>
      </c>
      <c r="U281" s="766" t="str">
        <f>IF(【多店舗用】記入シート3!AO281="","",【多店舗用】記入シート3!AO281)</f>
        <v/>
      </c>
      <c r="V281" s="764" t="str">
        <f>IF(【多店舗用】記入シート3!AP281="","",【多店舗用】記入シート3!AP281)</f>
        <v/>
      </c>
      <c r="W281" s="764" t="str">
        <f>IF(【多店舗用】記入シート3!AQ281="","",【多店舗用】記入シート3!AQ281)</f>
        <v/>
      </c>
      <c r="X281" s="764" t="str">
        <f>IF(【多店舗用】記入シート3!AR281="","",【多店舗用】記入シート3!AR281)</f>
        <v/>
      </c>
      <c r="Y281" s="764" t="str">
        <f>IF(【多店舗用】記入シート3!AS281="","",【多店舗用】記入シート3!AS281)</f>
        <v/>
      </c>
      <c r="Z281" s="767" t="str">
        <f>IF(【多店舗用】記入シート3!AT281="","",【多店舗用】記入シート3!AT281)</f>
        <v/>
      </c>
      <c r="AA281" s="767" t="str">
        <f>IF(【多店舗用】記入シート3!AU281="","",【多店舗用】記入シート3!AU281)</f>
        <v/>
      </c>
      <c r="AB281" s="764" t="str">
        <f>IF(B281="","",T(SUBSTITUTE(SUBSTITUTE(【多店舗用】記入シート3!AV281,"　","")," ",""))&amp;"　"&amp;T(SUBSTITUTE(SUBSTITUTE(【多店舗用】記入シート3!AW281,"　","")," ","")))</f>
        <v/>
      </c>
      <c r="AC281" s="764" t="str">
        <f>IF(B281="","",ASC(SUBSTITUTE(SUBSTITUTE(SUBSTITUTE(SUBSTITUTE(【多店舗用】記入シート3!AX281,"　","")," ",""),"ヴ","ウﾞ"),"・",""))&amp;" "&amp;ASC(SUBSTITUTE(SUBSTITUTE(SUBSTITUTE(SUBSTITUTE(【多店舗用】記入シート3!AY281,"　","")," ",""),"ヴ","ウﾞ"),"・","")))</f>
        <v/>
      </c>
      <c r="AD281" s="764" t="str">
        <f>IF(【多店舗用】記入シート3!AZ281="","",【多店舗用】記入シート3!AZ281)</f>
        <v/>
      </c>
      <c r="AE281" s="764" t="str">
        <f>IF(【多店舗用】記入シート3!BA281="","",【多店舗用】記入シート3!BA281)</f>
        <v/>
      </c>
      <c r="AF281" s="764" t="str">
        <f>IF(B281="","",T(SUBSTITUTE(SUBSTITUTE(【多店舗用】記入シート3!BB281,"　","")," ",""))&amp;"　"&amp;T(SUBSTITUTE(SUBSTITUTE(【多店舗用】記入シート3!BC281,"　","")," ","")))</f>
        <v/>
      </c>
      <c r="AG281" s="764" t="str">
        <f>IF(B281="","",ASC(SUBSTITUTE(SUBSTITUTE(SUBSTITUTE(SUBSTITUTE(【多店舗用】記入シート3!BD281,"　","")," ",""),"ヴ","ウﾞ"),"・",""))&amp;" "&amp;ASC(SUBSTITUTE(SUBSTITUTE(SUBSTITUTE(SUBSTITUTE(【多店舗用】記入シート3!BE281,"　","")," ",""),"ヴ","ウﾞ"),"・","")))</f>
        <v/>
      </c>
      <c r="AH281" s="764" t="str">
        <f>IF(【多店舗用】記入シート3!BF281="","",【多店舗用】記入シート3!BF281)</f>
        <v/>
      </c>
      <c r="AI281" s="764" t="str">
        <f>IF(【多店舗用】記入シート3!BG281="","",【多店舗用】記入シート3!BG281)</f>
        <v/>
      </c>
      <c r="AJ281" s="764" t="str">
        <f>IF(【多店舗用】記入シート3!BH281="","",【多店舗用】記入シート3!BH281)</f>
        <v/>
      </c>
      <c r="AK281" s="764" t="str">
        <f>IF(【多店舗用】記入シート3!BI281="","",【多店舗用】記入シート3!BI281)</f>
        <v/>
      </c>
      <c r="AL281" s="764" t="str">
        <f>IF(【多店舗用】記入シート3!BJ281="","",【多店舗用】記入シート3!BJ281)</f>
        <v/>
      </c>
      <c r="AM281" s="768" t="str">
        <f>IF(【多店舗用】記入シート3!BK281="","",【多店舗用】記入シート3!BK281)</f>
        <v/>
      </c>
      <c r="AN281" s="768" t="str">
        <f>IF(【多店舗用】記入シート3!BL281="","",【多店舗用】記入シート3!BL281)</f>
        <v/>
      </c>
      <c r="AO281" s="764" t="str">
        <f>IF(【多店舗用】記入シート3!BM281="","",【多店舗用】記入シート3!BM281)</f>
        <v/>
      </c>
      <c r="AP281" s="768" t="str">
        <f>IF(【多店舗用】記入シート3!BN281="","",【多店舗用】記入シート3!BN281)</f>
        <v/>
      </c>
      <c r="AQ281" s="764" t="str">
        <f>IF(【多店舗用】記入シート3!BO281="","",【多店舗用】記入シート3!BO281)</f>
        <v/>
      </c>
      <c r="AR281" s="764" t="str">
        <f>IF(【多店舗用】記入シート3!BP281="","",【多店舗用】記入シート3!BP281)</f>
        <v/>
      </c>
    </row>
    <row r="282" spans="1:44" ht="15" customHeight="1">
      <c r="A282" s="764">
        <v>274</v>
      </c>
      <c r="B282" s="764" t="str">
        <f>IF(【多店舗用】記入シート3!B282="","",DBCS(【多店舗用】記入シート3!B282))</f>
        <v/>
      </c>
      <c r="C282" s="764" t="str">
        <f>IF(【多店舗用】記入シート3!C282="","",DBCS(【多店舗用】記入シート3!C282))</f>
        <v/>
      </c>
      <c r="D282" s="764" t="str">
        <f>IF(【多店舗用】記入シート3!D282="","",ASC(【多店舗用】記入シート3!D282))</f>
        <v/>
      </c>
      <c r="E282" s="765" t="str">
        <f>IF(【多店舗用】記入シート3!E282="","",【多店舗用】記入シート3!E282)</f>
        <v/>
      </c>
      <c r="F282" s="764" t="str">
        <f>IF(【多店舗用】記入シート3!F282="","",【多店舗用】記入シート3!F282)</f>
        <v/>
      </c>
      <c r="G282" s="765" t="str">
        <f>IF(【多店舗用】記入シート3!G282="","",【多店舗用】記入シート3!G282)</f>
        <v/>
      </c>
      <c r="H282" s="764" t="str">
        <f>IF(【多店舗用】記入シート3!H282="","",SUBSTITUTE(SUBSTITUTE(SUBSTITUTE(SUBSTITUTE(SUBSTITUTE(ASC(【多店舗用】記入シート3!H282),"～","-"),"－","-"),"―","-"),"　","")," ",""))</f>
        <v/>
      </c>
      <c r="I282" s="764" t="str">
        <f>IF(B282="","",MID(T(【多店舗用】記入シート3!I282),4,LEN(T(【多店舗用】記入シート3!I282))-3)&amp;"　"&amp;SUBSTITUTE(SUBSTITUTE(SUBSTITUTE(SUBSTITUTE(T(【多店舗用】記入シート3!J282),"　","")," ",""),"―","ー"),"－","‐")&amp;"　"&amp;SUBSTITUTE(SUBSTITUTE(SUBSTITUTE(SUBSTITUTE(T(【多店舗用】記入シート3!K282),"　","")," ",""),"―","ー"),"－","‐")&amp;"　"&amp;SUBSTITUTE(SUBSTITUTE(SUBSTITUTE(SUBSTITUTE(T(【多店舗用】記入シート3!L282),"　","")," ",""),"―","ー"),"－","‐")&amp;IF(【多店舗用】記入シート3!M282="","","　"&amp;SUBSTITUTE(SUBSTITUTE(SUBSTITUTE(SUBSTITUTE(T(【多店舗用】記入シート3!M282),"　","")," ",""),"―","ー"),"－","‐")))</f>
        <v/>
      </c>
      <c r="J282" s="764" t="str">
        <f>IF(B282="","",ASC(【多店舗用】記入シート3!N282)&amp;" "&amp;ASC(SUBSTITUTE(SUBSTITUTE(SUBSTITUTE(SUBSTITUTE(SUBSTITUTE(【多店舗用】記入シート3!O282,"　","")," ",""),"ヴ","ウﾞ"),"・",""),"－","‐"))&amp;" "&amp;ASC(SUBSTITUTE(SUBSTITUTE(SUBSTITUTE(SUBSTITUTE(SUBSTITUTE(【多店舗用】記入シート3!P282,"　","")," ",""),"ヴ","ウﾞ"),"・",""),"－","‐"))&amp;IF(【多店舗用】記入シート3!Q282="",""," "&amp;ASC(SUBSTITUTE(SUBSTITUTE(SUBSTITUTE(SUBSTITUTE(SUBSTITUTE(【多店舗用】記入シート3!Q282,"　","")," ",""),"ヴ","ウﾞ"),"・",""),"－","‐"))))</f>
        <v/>
      </c>
      <c r="K282" s="764" t="str">
        <f>IF(【多店舗用】記入シート3!R282="","",【多店舗用】記入シート3!R282)</f>
        <v/>
      </c>
      <c r="L282" s="764" t="str">
        <f>IF(【多店舗用】記入シート3!S282="","",SUBSTITUTE(SUBSTITUTE(SUBSTITUTE(SUBSTITUTE(SUBSTITUTE(ASC(【多店舗用】記入シート3!S282),"～","-"),"－","-"),"―","-"),"　","")," ",""))</f>
        <v/>
      </c>
      <c r="M282" s="764" t="str">
        <f>IF(【多店舗用】記入シート3!T282="","",ASC(【多店舗用】記入シート3!T282))</f>
        <v/>
      </c>
      <c r="N282" s="764" t="str">
        <f>IF(B282="","",RIGHT("00"&amp;【多店舗用】記入シート3!U282,2)&amp;【多店舗用】記入シート3!V282&amp;RIGHT("00"&amp;【多店舗用】記入シート3!W282,2)&amp;【多店舗用】記入シート3!X282&amp;RIGHT("00"&amp;【多店舗用】記入シート3!Y282,2)&amp;【多店舗用】記入シート3!Z282&amp;RIGHT("00"&amp;【多店舗用】記入シート3!AA282,2))</f>
        <v/>
      </c>
      <c r="O282" s="764" t="str">
        <f>IF(B282="","",IF(【多店舗用】記入シート3!AB282="●",【多店舗用】記入シート3!AB$8,"")&amp;IF(【多店舗用】記入シート3!AC282="●",【多店舗用】記入シート3!AC$8,"")&amp;IF(【多店舗用】記入シート3!AD282="●",【多店舗用】記入シート3!AD$8,"")&amp;IF(【多店舗用】記入シート3!AE282="●",【多店舗用】記入シート3!AE$8,"")&amp;IF(【多店舗用】記入シート3!AF282="●",【多店舗用】記入シート3!AF$8,"")&amp;IF(【多店舗用】記入シート3!AG282="●",【多店舗用】記入シート3!AG$8,"")&amp;IF(【多店舗用】記入シート3!AH282="●",【多店舗用】記入シート3!AH$8,"")&amp;IF(【多店舗用】記入シート3!AI282="●",【多店舗用】記入シート3!AI$8,""))</f>
        <v/>
      </c>
      <c r="P282" s="764" t="str">
        <f>IF(【多店舗用】記入シート3!AJ282="","",【多店舗用】記入シート3!AJ282)</f>
        <v/>
      </c>
      <c r="Q282" s="764" t="str">
        <f>IF(【多店舗用】記入シート3!AK282="","",【多店舗用】記入シート3!AK282)</f>
        <v/>
      </c>
      <c r="R282" s="766" t="str">
        <f>IF(【多店舗用】記入シート3!AL282="","",【多店舗用】記入シート3!AL282)</f>
        <v/>
      </c>
      <c r="S282" s="766" t="str">
        <f>IF(【多店舗用】記入シート3!AM282="","",【多店舗用】記入シート3!AM282)</f>
        <v/>
      </c>
      <c r="T282" s="766" t="str">
        <f>IF(【多店舗用】記入シート3!AN282="","",【多店舗用】記入シート3!AN282)</f>
        <v/>
      </c>
      <c r="U282" s="766" t="str">
        <f>IF(【多店舗用】記入シート3!AO282="","",【多店舗用】記入シート3!AO282)</f>
        <v/>
      </c>
      <c r="V282" s="764" t="str">
        <f>IF(【多店舗用】記入シート3!AP282="","",【多店舗用】記入シート3!AP282)</f>
        <v/>
      </c>
      <c r="W282" s="764" t="str">
        <f>IF(【多店舗用】記入シート3!AQ282="","",【多店舗用】記入シート3!AQ282)</f>
        <v/>
      </c>
      <c r="X282" s="764" t="str">
        <f>IF(【多店舗用】記入シート3!AR282="","",【多店舗用】記入シート3!AR282)</f>
        <v/>
      </c>
      <c r="Y282" s="764" t="str">
        <f>IF(【多店舗用】記入シート3!AS282="","",【多店舗用】記入シート3!AS282)</f>
        <v/>
      </c>
      <c r="Z282" s="767" t="str">
        <f>IF(【多店舗用】記入シート3!AT282="","",【多店舗用】記入シート3!AT282)</f>
        <v/>
      </c>
      <c r="AA282" s="767" t="str">
        <f>IF(【多店舗用】記入シート3!AU282="","",【多店舗用】記入シート3!AU282)</f>
        <v/>
      </c>
      <c r="AB282" s="764" t="str">
        <f>IF(B282="","",T(SUBSTITUTE(SUBSTITUTE(【多店舗用】記入シート3!AV282,"　","")," ",""))&amp;"　"&amp;T(SUBSTITUTE(SUBSTITUTE(【多店舗用】記入シート3!AW282,"　","")," ","")))</f>
        <v/>
      </c>
      <c r="AC282" s="764" t="str">
        <f>IF(B282="","",ASC(SUBSTITUTE(SUBSTITUTE(SUBSTITUTE(SUBSTITUTE(【多店舗用】記入シート3!AX282,"　","")," ",""),"ヴ","ウﾞ"),"・",""))&amp;" "&amp;ASC(SUBSTITUTE(SUBSTITUTE(SUBSTITUTE(SUBSTITUTE(【多店舗用】記入シート3!AY282,"　","")," ",""),"ヴ","ウﾞ"),"・","")))</f>
        <v/>
      </c>
      <c r="AD282" s="764" t="str">
        <f>IF(【多店舗用】記入シート3!AZ282="","",【多店舗用】記入シート3!AZ282)</f>
        <v/>
      </c>
      <c r="AE282" s="764" t="str">
        <f>IF(【多店舗用】記入シート3!BA282="","",【多店舗用】記入シート3!BA282)</f>
        <v/>
      </c>
      <c r="AF282" s="764" t="str">
        <f>IF(B282="","",T(SUBSTITUTE(SUBSTITUTE(【多店舗用】記入シート3!BB282,"　","")," ",""))&amp;"　"&amp;T(SUBSTITUTE(SUBSTITUTE(【多店舗用】記入シート3!BC282,"　","")," ","")))</f>
        <v/>
      </c>
      <c r="AG282" s="764" t="str">
        <f>IF(B282="","",ASC(SUBSTITUTE(SUBSTITUTE(SUBSTITUTE(SUBSTITUTE(【多店舗用】記入シート3!BD282,"　","")," ",""),"ヴ","ウﾞ"),"・",""))&amp;" "&amp;ASC(SUBSTITUTE(SUBSTITUTE(SUBSTITUTE(SUBSTITUTE(【多店舗用】記入シート3!BE282,"　","")," ",""),"ヴ","ウﾞ"),"・","")))</f>
        <v/>
      </c>
      <c r="AH282" s="764" t="str">
        <f>IF(【多店舗用】記入シート3!BF282="","",【多店舗用】記入シート3!BF282)</f>
        <v/>
      </c>
      <c r="AI282" s="764" t="str">
        <f>IF(【多店舗用】記入シート3!BG282="","",【多店舗用】記入シート3!BG282)</f>
        <v/>
      </c>
      <c r="AJ282" s="764" t="str">
        <f>IF(【多店舗用】記入シート3!BH282="","",【多店舗用】記入シート3!BH282)</f>
        <v/>
      </c>
      <c r="AK282" s="764" t="str">
        <f>IF(【多店舗用】記入シート3!BI282="","",【多店舗用】記入シート3!BI282)</f>
        <v/>
      </c>
      <c r="AL282" s="764" t="str">
        <f>IF(【多店舗用】記入シート3!BJ282="","",【多店舗用】記入シート3!BJ282)</f>
        <v/>
      </c>
      <c r="AM282" s="768" t="str">
        <f>IF(【多店舗用】記入シート3!BK282="","",【多店舗用】記入シート3!BK282)</f>
        <v/>
      </c>
      <c r="AN282" s="768" t="str">
        <f>IF(【多店舗用】記入シート3!BL282="","",【多店舗用】記入シート3!BL282)</f>
        <v/>
      </c>
      <c r="AO282" s="764" t="str">
        <f>IF(【多店舗用】記入シート3!BM282="","",【多店舗用】記入シート3!BM282)</f>
        <v/>
      </c>
      <c r="AP282" s="768" t="str">
        <f>IF(【多店舗用】記入シート3!BN282="","",【多店舗用】記入シート3!BN282)</f>
        <v/>
      </c>
      <c r="AQ282" s="764" t="str">
        <f>IF(【多店舗用】記入シート3!BO282="","",【多店舗用】記入シート3!BO282)</f>
        <v/>
      </c>
      <c r="AR282" s="764" t="str">
        <f>IF(【多店舗用】記入シート3!BP282="","",【多店舗用】記入シート3!BP282)</f>
        <v/>
      </c>
    </row>
    <row r="283" spans="1:44" ht="15" customHeight="1">
      <c r="A283" s="764">
        <v>275</v>
      </c>
      <c r="B283" s="764" t="str">
        <f>IF(【多店舗用】記入シート3!B283="","",DBCS(【多店舗用】記入シート3!B283))</f>
        <v/>
      </c>
      <c r="C283" s="764" t="str">
        <f>IF(【多店舗用】記入シート3!C283="","",DBCS(【多店舗用】記入シート3!C283))</f>
        <v/>
      </c>
      <c r="D283" s="764" t="str">
        <f>IF(【多店舗用】記入シート3!D283="","",ASC(【多店舗用】記入シート3!D283))</f>
        <v/>
      </c>
      <c r="E283" s="765" t="str">
        <f>IF(【多店舗用】記入シート3!E283="","",【多店舗用】記入シート3!E283)</f>
        <v/>
      </c>
      <c r="F283" s="764" t="str">
        <f>IF(【多店舗用】記入シート3!F283="","",【多店舗用】記入シート3!F283)</f>
        <v/>
      </c>
      <c r="G283" s="765" t="str">
        <f>IF(【多店舗用】記入シート3!G283="","",【多店舗用】記入シート3!G283)</f>
        <v/>
      </c>
      <c r="H283" s="764" t="str">
        <f>IF(【多店舗用】記入シート3!H283="","",SUBSTITUTE(SUBSTITUTE(SUBSTITUTE(SUBSTITUTE(SUBSTITUTE(ASC(【多店舗用】記入シート3!H283),"～","-"),"－","-"),"―","-"),"　","")," ",""))</f>
        <v/>
      </c>
      <c r="I283" s="764" t="str">
        <f>IF(B283="","",MID(T(【多店舗用】記入シート3!I283),4,LEN(T(【多店舗用】記入シート3!I283))-3)&amp;"　"&amp;SUBSTITUTE(SUBSTITUTE(SUBSTITUTE(SUBSTITUTE(T(【多店舗用】記入シート3!J283),"　","")," ",""),"―","ー"),"－","‐")&amp;"　"&amp;SUBSTITUTE(SUBSTITUTE(SUBSTITUTE(SUBSTITUTE(T(【多店舗用】記入シート3!K283),"　","")," ",""),"―","ー"),"－","‐")&amp;"　"&amp;SUBSTITUTE(SUBSTITUTE(SUBSTITUTE(SUBSTITUTE(T(【多店舗用】記入シート3!L283),"　","")," ",""),"―","ー"),"－","‐")&amp;IF(【多店舗用】記入シート3!M283="","","　"&amp;SUBSTITUTE(SUBSTITUTE(SUBSTITUTE(SUBSTITUTE(T(【多店舗用】記入シート3!M283),"　","")," ",""),"―","ー"),"－","‐")))</f>
        <v/>
      </c>
      <c r="J283" s="764" t="str">
        <f>IF(B283="","",ASC(【多店舗用】記入シート3!N283)&amp;" "&amp;ASC(SUBSTITUTE(SUBSTITUTE(SUBSTITUTE(SUBSTITUTE(SUBSTITUTE(【多店舗用】記入シート3!O283,"　","")," ",""),"ヴ","ウﾞ"),"・",""),"－","‐"))&amp;" "&amp;ASC(SUBSTITUTE(SUBSTITUTE(SUBSTITUTE(SUBSTITUTE(SUBSTITUTE(【多店舗用】記入シート3!P283,"　","")," ",""),"ヴ","ウﾞ"),"・",""),"－","‐"))&amp;IF(【多店舗用】記入シート3!Q283="",""," "&amp;ASC(SUBSTITUTE(SUBSTITUTE(SUBSTITUTE(SUBSTITUTE(SUBSTITUTE(【多店舗用】記入シート3!Q283,"　","")," ",""),"ヴ","ウﾞ"),"・",""),"－","‐"))))</f>
        <v/>
      </c>
      <c r="K283" s="764" t="str">
        <f>IF(【多店舗用】記入シート3!R283="","",【多店舗用】記入シート3!R283)</f>
        <v/>
      </c>
      <c r="L283" s="764" t="str">
        <f>IF(【多店舗用】記入シート3!S283="","",SUBSTITUTE(SUBSTITUTE(SUBSTITUTE(SUBSTITUTE(SUBSTITUTE(ASC(【多店舗用】記入シート3!S283),"～","-"),"－","-"),"―","-"),"　","")," ",""))</f>
        <v/>
      </c>
      <c r="M283" s="764" t="str">
        <f>IF(【多店舗用】記入シート3!T283="","",ASC(【多店舗用】記入シート3!T283))</f>
        <v/>
      </c>
      <c r="N283" s="764" t="str">
        <f>IF(B283="","",RIGHT("00"&amp;【多店舗用】記入シート3!U283,2)&amp;【多店舗用】記入シート3!V283&amp;RIGHT("00"&amp;【多店舗用】記入シート3!W283,2)&amp;【多店舗用】記入シート3!X283&amp;RIGHT("00"&amp;【多店舗用】記入シート3!Y283,2)&amp;【多店舗用】記入シート3!Z283&amp;RIGHT("00"&amp;【多店舗用】記入シート3!AA283,2))</f>
        <v/>
      </c>
      <c r="O283" s="764" t="str">
        <f>IF(B283="","",IF(【多店舗用】記入シート3!AB283="●",【多店舗用】記入シート3!AB$8,"")&amp;IF(【多店舗用】記入シート3!AC283="●",【多店舗用】記入シート3!AC$8,"")&amp;IF(【多店舗用】記入シート3!AD283="●",【多店舗用】記入シート3!AD$8,"")&amp;IF(【多店舗用】記入シート3!AE283="●",【多店舗用】記入シート3!AE$8,"")&amp;IF(【多店舗用】記入シート3!AF283="●",【多店舗用】記入シート3!AF$8,"")&amp;IF(【多店舗用】記入シート3!AG283="●",【多店舗用】記入シート3!AG$8,"")&amp;IF(【多店舗用】記入シート3!AH283="●",【多店舗用】記入シート3!AH$8,"")&amp;IF(【多店舗用】記入シート3!AI283="●",【多店舗用】記入シート3!AI$8,""))</f>
        <v/>
      </c>
      <c r="P283" s="764" t="str">
        <f>IF(【多店舗用】記入シート3!AJ283="","",【多店舗用】記入シート3!AJ283)</f>
        <v/>
      </c>
      <c r="Q283" s="764" t="str">
        <f>IF(【多店舗用】記入シート3!AK283="","",【多店舗用】記入シート3!AK283)</f>
        <v/>
      </c>
      <c r="R283" s="766" t="str">
        <f>IF(【多店舗用】記入シート3!AL283="","",【多店舗用】記入シート3!AL283)</f>
        <v/>
      </c>
      <c r="S283" s="766" t="str">
        <f>IF(【多店舗用】記入シート3!AM283="","",【多店舗用】記入シート3!AM283)</f>
        <v/>
      </c>
      <c r="T283" s="766" t="str">
        <f>IF(【多店舗用】記入シート3!AN283="","",【多店舗用】記入シート3!AN283)</f>
        <v/>
      </c>
      <c r="U283" s="766" t="str">
        <f>IF(【多店舗用】記入シート3!AO283="","",【多店舗用】記入シート3!AO283)</f>
        <v/>
      </c>
      <c r="V283" s="764" t="str">
        <f>IF(【多店舗用】記入シート3!AP283="","",【多店舗用】記入シート3!AP283)</f>
        <v/>
      </c>
      <c r="W283" s="764" t="str">
        <f>IF(【多店舗用】記入シート3!AQ283="","",【多店舗用】記入シート3!AQ283)</f>
        <v/>
      </c>
      <c r="X283" s="764" t="str">
        <f>IF(【多店舗用】記入シート3!AR283="","",【多店舗用】記入シート3!AR283)</f>
        <v/>
      </c>
      <c r="Y283" s="764" t="str">
        <f>IF(【多店舗用】記入シート3!AS283="","",【多店舗用】記入シート3!AS283)</f>
        <v/>
      </c>
      <c r="Z283" s="767" t="str">
        <f>IF(【多店舗用】記入シート3!AT283="","",【多店舗用】記入シート3!AT283)</f>
        <v/>
      </c>
      <c r="AA283" s="767" t="str">
        <f>IF(【多店舗用】記入シート3!AU283="","",【多店舗用】記入シート3!AU283)</f>
        <v/>
      </c>
      <c r="AB283" s="764" t="str">
        <f>IF(B283="","",T(SUBSTITUTE(SUBSTITUTE(【多店舗用】記入シート3!AV283,"　","")," ",""))&amp;"　"&amp;T(SUBSTITUTE(SUBSTITUTE(【多店舗用】記入シート3!AW283,"　","")," ","")))</f>
        <v/>
      </c>
      <c r="AC283" s="764" t="str">
        <f>IF(B283="","",ASC(SUBSTITUTE(SUBSTITUTE(SUBSTITUTE(SUBSTITUTE(【多店舗用】記入シート3!AX283,"　","")," ",""),"ヴ","ウﾞ"),"・",""))&amp;" "&amp;ASC(SUBSTITUTE(SUBSTITUTE(SUBSTITUTE(SUBSTITUTE(【多店舗用】記入シート3!AY283,"　","")," ",""),"ヴ","ウﾞ"),"・","")))</f>
        <v/>
      </c>
      <c r="AD283" s="764" t="str">
        <f>IF(【多店舗用】記入シート3!AZ283="","",【多店舗用】記入シート3!AZ283)</f>
        <v/>
      </c>
      <c r="AE283" s="764" t="str">
        <f>IF(【多店舗用】記入シート3!BA283="","",【多店舗用】記入シート3!BA283)</f>
        <v/>
      </c>
      <c r="AF283" s="764" t="str">
        <f>IF(B283="","",T(SUBSTITUTE(SUBSTITUTE(【多店舗用】記入シート3!BB283,"　","")," ",""))&amp;"　"&amp;T(SUBSTITUTE(SUBSTITUTE(【多店舗用】記入シート3!BC283,"　","")," ","")))</f>
        <v/>
      </c>
      <c r="AG283" s="764" t="str">
        <f>IF(B283="","",ASC(SUBSTITUTE(SUBSTITUTE(SUBSTITUTE(SUBSTITUTE(【多店舗用】記入シート3!BD283,"　","")," ",""),"ヴ","ウﾞ"),"・",""))&amp;" "&amp;ASC(SUBSTITUTE(SUBSTITUTE(SUBSTITUTE(SUBSTITUTE(【多店舗用】記入シート3!BE283,"　","")," ",""),"ヴ","ウﾞ"),"・","")))</f>
        <v/>
      </c>
      <c r="AH283" s="764" t="str">
        <f>IF(【多店舗用】記入シート3!BF283="","",【多店舗用】記入シート3!BF283)</f>
        <v/>
      </c>
      <c r="AI283" s="764" t="str">
        <f>IF(【多店舗用】記入シート3!BG283="","",【多店舗用】記入シート3!BG283)</f>
        <v/>
      </c>
      <c r="AJ283" s="764" t="str">
        <f>IF(【多店舗用】記入シート3!BH283="","",【多店舗用】記入シート3!BH283)</f>
        <v/>
      </c>
      <c r="AK283" s="764" t="str">
        <f>IF(【多店舗用】記入シート3!BI283="","",【多店舗用】記入シート3!BI283)</f>
        <v/>
      </c>
      <c r="AL283" s="764" t="str">
        <f>IF(【多店舗用】記入シート3!BJ283="","",【多店舗用】記入シート3!BJ283)</f>
        <v/>
      </c>
      <c r="AM283" s="768" t="str">
        <f>IF(【多店舗用】記入シート3!BK283="","",【多店舗用】記入シート3!BK283)</f>
        <v/>
      </c>
      <c r="AN283" s="768" t="str">
        <f>IF(【多店舗用】記入シート3!BL283="","",【多店舗用】記入シート3!BL283)</f>
        <v/>
      </c>
      <c r="AO283" s="764" t="str">
        <f>IF(【多店舗用】記入シート3!BM283="","",【多店舗用】記入シート3!BM283)</f>
        <v/>
      </c>
      <c r="AP283" s="768" t="str">
        <f>IF(【多店舗用】記入シート3!BN283="","",【多店舗用】記入シート3!BN283)</f>
        <v/>
      </c>
      <c r="AQ283" s="764" t="str">
        <f>IF(【多店舗用】記入シート3!BO283="","",【多店舗用】記入シート3!BO283)</f>
        <v/>
      </c>
      <c r="AR283" s="764" t="str">
        <f>IF(【多店舗用】記入シート3!BP283="","",【多店舗用】記入シート3!BP283)</f>
        <v/>
      </c>
    </row>
    <row r="284" spans="1:44" ht="15" customHeight="1">
      <c r="A284" s="764">
        <v>276</v>
      </c>
      <c r="B284" s="764" t="str">
        <f>IF(【多店舗用】記入シート3!B284="","",DBCS(【多店舗用】記入シート3!B284))</f>
        <v/>
      </c>
      <c r="C284" s="764" t="str">
        <f>IF(【多店舗用】記入シート3!C284="","",DBCS(【多店舗用】記入シート3!C284))</f>
        <v/>
      </c>
      <c r="D284" s="764" t="str">
        <f>IF(【多店舗用】記入シート3!D284="","",ASC(【多店舗用】記入シート3!D284))</f>
        <v/>
      </c>
      <c r="E284" s="765" t="str">
        <f>IF(【多店舗用】記入シート3!E284="","",【多店舗用】記入シート3!E284)</f>
        <v/>
      </c>
      <c r="F284" s="764" t="str">
        <f>IF(【多店舗用】記入シート3!F284="","",【多店舗用】記入シート3!F284)</f>
        <v/>
      </c>
      <c r="G284" s="765" t="str">
        <f>IF(【多店舗用】記入シート3!G284="","",【多店舗用】記入シート3!G284)</f>
        <v/>
      </c>
      <c r="H284" s="764" t="str">
        <f>IF(【多店舗用】記入シート3!H284="","",SUBSTITUTE(SUBSTITUTE(SUBSTITUTE(SUBSTITUTE(SUBSTITUTE(ASC(【多店舗用】記入シート3!H284),"～","-"),"－","-"),"―","-"),"　","")," ",""))</f>
        <v/>
      </c>
      <c r="I284" s="764" t="str">
        <f>IF(B284="","",MID(T(【多店舗用】記入シート3!I284),4,LEN(T(【多店舗用】記入シート3!I284))-3)&amp;"　"&amp;SUBSTITUTE(SUBSTITUTE(SUBSTITUTE(SUBSTITUTE(T(【多店舗用】記入シート3!J284),"　","")," ",""),"―","ー"),"－","‐")&amp;"　"&amp;SUBSTITUTE(SUBSTITUTE(SUBSTITUTE(SUBSTITUTE(T(【多店舗用】記入シート3!K284),"　","")," ",""),"―","ー"),"－","‐")&amp;"　"&amp;SUBSTITUTE(SUBSTITUTE(SUBSTITUTE(SUBSTITUTE(T(【多店舗用】記入シート3!L284),"　","")," ",""),"―","ー"),"－","‐")&amp;IF(【多店舗用】記入シート3!M284="","","　"&amp;SUBSTITUTE(SUBSTITUTE(SUBSTITUTE(SUBSTITUTE(T(【多店舗用】記入シート3!M284),"　","")," ",""),"―","ー"),"－","‐")))</f>
        <v/>
      </c>
      <c r="J284" s="764" t="str">
        <f>IF(B284="","",ASC(【多店舗用】記入シート3!N284)&amp;" "&amp;ASC(SUBSTITUTE(SUBSTITUTE(SUBSTITUTE(SUBSTITUTE(SUBSTITUTE(【多店舗用】記入シート3!O284,"　","")," ",""),"ヴ","ウﾞ"),"・",""),"－","‐"))&amp;" "&amp;ASC(SUBSTITUTE(SUBSTITUTE(SUBSTITUTE(SUBSTITUTE(SUBSTITUTE(【多店舗用】記入シート3!P284,"　","")," ",""),"ヴ","ウﾞ"),"・",""),"－","‐"))&amp;IF(【多店舗用】記入シート3!Q284="",""," "&amp;ASC(SUBSTITUTE(SUBSTITUTE(SUBSTITUTE(SUBSTITUTE(SUBSTITUTE(【多店舗用】記入シート3!Q284,"　","")," ",""),"ヴ","ウﾞ"),"・",""),"－","‐"))))</f>
        <v/>
      </c>
      <c r="K284" s="764" t="str">
        <f>IF(【多店舗用】記入シート3!R284="","",【多店舗用】記入シート3!R284)</f>
        <v/>
      </c>
      <c r="L284" s="764" t="str">
        <f>IF(【多店舗用】記入シート3!S284="","",SUBSTITUTE(SUBSTITUTE(SUBSTITUTE(SUBSTITUTE(SUBSTITUTE(ASC(【多店舗用】記入シート3!S284),"～","-"),"－","-"),"―","-"),"　","")," ",""))</f>
        <v/>
      </c>
      <c r="M284" s="764" t="str">
        <f>IF(【多店舗用】記入シート3!T284="","",ASC(【多店舗用】記入シート3!T284))</f>
        <v/>
      </c>
      <c r="N284" s="764" t="str">
        <f>IF(B284="","",RIGHT("00"&amp;【多店舗用】記入シート3!U284,2)&amp;【多店舗用】記入シート3!V284&amp;RIGHT("00"&amp;【多店舗用】記入シート3!W284,2)&amp;【多店舗用】記入シート3!X284&amp;RIGHT("00"&amp;【多店舗用】記入シート3!Y284,2)&amp;【多店舗用】記入シート3!Z284&amp;RIGHT("00"&amp;【多店舗用】記入シート3!AA284,2))</f>
        <v/>
      </c>
      <c r="O284" s="764" t="str">
        <f>IF(B284="","",IF(【多店舗用】記入シート3!AB284="●",【多店舗用】記入シート3!AB$8,"")&amp;IF(【多店舗用】記入シート3!AC284="●",【多店舗用】記入シート3!AC$8,"")&amp;IF(【多店舗用】記入シート3!AD284="●",【多店舗用】記入シート3!AD$8,"")&amp;IF(【多店舗用】記入シート3!AE284="●",【多店舗用】記入シート3!AE$8,"")&amp;IF(【多店舗用】記入シート3!AF284="●",【多店舗用】記入シート3!AF$8,"")&amp;IF(【多店舗用】記入シート3!AG284="●",【多店舗用】記入シート3!AG$8,"")&amp;IF(【多店舗用】記入シート3!AH284="●",【多店舗用】記入シート3!AH$8,"")&amp;IF(【多店舗用】記入シート3!AI284="●",【多店舗用】記入シート3!AI$8,""))</f>
        <v/>
      </c>
      <c r="P284" s="764" t="str">
        <f>IF(【多店舗用】記入シート3!AJ284="","",【多店舗用】記入シート3!AJ284)</f>
        <v/>
      </c>
      <c r="Q284" s="764" t="str">
        <f>IF(【多店舗用】記入シート3!AK284="","",【多店舗用】記入シート3!AK284)</f>
        <v/>
      </c>
      <c r="R284" s="766" t="str">
        <f>IF(【多店舗用】記入シート3!AL284="","",【多店舗用】記入シート3!AL284)</f>
        <v/>
      </c>
      <c r="S284" s="766" t="str">
        <f>IF(【多店舗用】記入シート3!AM284="","",【多店舗用】記入シート3!AM284)</f>
        <v/>
      </c>
      <c r="T284" s="766" t="str">
        <f>IF(【多店舗用】記入シート3!AN284="","",【多店舗用】記入シート3!AN284)</f>
        <v/>
      </c>
      <c r="U284" s="766" t="str">
        <f>IF(【多店舗用】記入シート3!AO284="","",【多店舗用】記入シート3!AO284)</f>
        <v/>
      </c>
      <c r="V284" s="764" t="str">
        <f>IF(【多店舗用】記入シート3!AP284="","",【多店舗用】記入シート3!AP284)</f>
        <v/>
      </c>
      <c r="W284" s="764" t="str">
        <f>IF(【多店舗用】記入シート3!AQ284="","",【多店舗用】記入シート3!AQ284)</f>
        <v/>
      </c>
      <c r="X284" s="764" t="str">
        <f>IF(【多店舗用】記入シート3!AR284="","",【多店舗用】記入シート3!AR284)</f>
        <v/>
      </c>
      <c r="Y284" s="764" t="str">
        <f>IF(【多店舗用】記入シート3!AS284="","",【多店舗用】記入シート3!AS284)</f>
        <v/>
      </c>
      <c r="Z284" s="767" t="str">
        <f>IF(【多店舗用】記入シート3!AT284="","",【多店舗用】記入シート3!AT284)</f>
        <v/>
      </c>
      <c r="AA284" s="767" t="str">
        <f>IF(【多店舗用】記入シート3!AU284="","",【多店舗用】記入シート3!AU284)</f>
        <v/>
      </c>
      <c r="AB284" s="764" t="str">
        <f>IF(B284="","",T(SUBSTITUTE(SUBSTITUTE(【多店舗用】記入シート3!AV284,"　","")," ",""))&amp;"　"&amp;T(SUBSTITUTE(SUBSTITUTE(【多店舗用】記入シート3!AW284,"　","")," ","")))</f>
        <v/>
      </c>
      <c r="AC284" s="764" t="str">
        <f>IF(B284="","",ASC(SUBSTITUTE(SUBSTITUTE(SUBSTITUTE(SUBSTITUTE(【多店舗用】記入シート3!AX284,"　","")," ",""),"ヴ","ウﾞ"),"・",""))&amp;" "&amp;ASC(SUBSTITUTE(SUBSTITUTE(SUBSTITUTE(SUBSTITUTE(【多店舗用】記入シート3!AY284,"　","")," ",""),"ヴ","ウﾞ"),"・","")))</f>
        <v/>
      </c>
      <c r="AD284" s="764" t="str">
        <f>IF(【多店舗用】記入シート3!AZ284="","",【多店舗用】記入シート3!AZ284)</f>
        <v/>
      </c>
      <c r="AE284" s="764" t="str">
        <f>IF(【多店舗用】記入シート3!BA284="","",【多店舗用】記入シート3!BA284)</f>
        <v/>
      </c>
      <c r="AF284" s="764" t="str">
        <f>IF(B284="","",T(SUBSTITUTE(SUBSTITUTE(【多店舗用】記入シート3!BB284,"　","")," ",""))&amp;"　"&amp;T(SUBSTITUTE(SUBSTITUTE(【多店舗用】記入シート3!BC284,"　","")," ","")))</f>
        <v/>
      </c>
      <c r="AG284" s="764" t="str">
        <f>IF(B284="","",ASC(SUBSTITUTE(SUBSTITUTE(SUBSTITUTE(SUBSTITUTE(【多店舗用】記入シート3!BD284,"　","")," ",""),"ヴ","ウﾞ"),"・",""))&amp;" "&amp;ASC(SUBSTITUTE(SUBSTITUTE(SUBSTITUTE(SUBSTITUTE(【多店舗用】記入シート3!BE284,"　","")," ",""),"ヴ","ウﾞ"),"・","")))</f>
        <v/>
      </c>
      <c r="AH284" s="764" t="str">
        <f>IF(【多店舗用】記入シート3!BF284="","",【多店舗用】記入シート3!BF284)</f>
        <v/>
      </c>
      <c r="AI284" s="764" t="str">
        <f>IF(【多店舗用】記入シート3!BG284="","",【多店舗用】記入シート3!BG284)</f>
        <v/>
      </c>
      <c r="AJ284" s="764" t="str">
        <f>IF(【多店舗用】記入シート3!BH284="","",【多店舗用】記入シート3!BH284)</f>
        <v/>
      </c>
      <c r="AK284" s="764" t="str">
        <f>IF(【多店舗用】記入シート3!BI284="","",【多店舗用】記入シート3!BI284)</f>
        <v/>
      </c>
      <c r="AL284" s="764" t="str">
        <f>IF(【多店舗用】記入シート3!BJ284="","",【多店舗用】記入シート3!BJ284)</f>
        <v/>
      </c>
      <c r="AM284" s="768" t="str">
        <f>IF(【多店舗用】記入シート3!BK284="","",【多店舗用】記入シート3!BK284)</f>
        <v/>
      </c>
      <c r="AN284" s="768" t="str">
        <f>IF(【多店舗用】記入シート3!BL284="","",【多店舗用】記入シート3!BL284)</f>
        <v/>
      </c>
      <c r="AO284" s="764" t="str">
        <f>IF(【多店舗用】記入シート3!BM284="","",【多店舗用】記入シート3!BM284)</f>
        <v/>
      </c>
      <c r="AP284" s="768" t="str">
        <f>IF(【多店舗用】記入シート3!BN284="","",【多店舗用】記入シート3!BN284)</f>
        <v/>
      </c>
      <c r="AQ284" s="764" t="str">
        <f>IF(【多店舗用】記入シート3!BO284="","",【多店舗用】記入シート3!BO284)</f>
        <v/>
      </c>
      <c r="AR284" s="764" t="str">
        <f>IF(【多店舗用】記入シート3!BP284="","",【多店舗用】記入シート3!BP284)</f>
        <v/>
      </c>
    </row>
    <row r="285" spans="1:44" ht="15" customHeight="1">
      <c r="A285" s="764">
        <v>277</v>
      </c>
      <c r="B285" s="764" t="str">
        <f>IF(【多店舗用】記入シート3!B285="","",DBCS(【多店舗用】記入シート3!B285))</f>
        <v/>
      </c>
      <c r="C285" s="764" t="str">
        <f>IF(【多店舗用】記入シート3!C285="","",DBCS(【多店舗用】記入シート3!C285))</f>
        <v/>
      </c>
      <c r="D285" s="764" t="str">
        <f>IF(【多店舗用】記入シート3!D285="","",ASC(【多店舗用】記入シート3!D285))</f>
        <v/>
      </c>
      <c r="E285" s="765" t="str">
        <f>IF(【多店舗用】記入シート3!E285="","",【多店舗用】記入シート3!E285)</f>
        <v/>
      </c>
      <c r="F285" s="764" t="str">
        <f>IF(【多店舗用】記入シート3!F285="","",【多店舗用】記入シート3!F285)</f>
        <v/>
      </c>
      <c r="G285" s="765" t="str">
        <f>IF(【多店舗用】記入シート3!G285="","",【多店舗用】記入シート3!G285)</f>
        <v/>
      </c>
      <c r="H285" s="764" t="str">
        <f>IF(【多店舗用】記入シート3!H285="","",SUBSTITUTE(SUBSTITUTE(SUBSTITUTE(SUBSTITUTE(SUBSTITUTE(ASC(【多店舗用】記入シート3!H285),"～","-"),"－","-"),"―","-"),"　","")," ",""))</f>
        <v/>
      </c>
      <c r="I285" s="764" t="str">
        <f>IF(B285="","",MID(T(【多店舗用】記入シート3!I285),4,LEN(T(【多店舗用】記入シート3!I285))-3)&amp;"　"&amp;SUBSTITUTE(SUBSTITUTE(SUBSTITUTE(SUBSTITUTE(T(【多店舗用】記入シート3!J285),"　","")," ",""),"―","ー"),"－","‐")&amp;"　"&amp;SUBSTITUTE(SUBSTITUTE(SUBSTITUTE(SUBSTITUTE(T(【多店舗用】記入シート3!K285),"　","")," ",""),"―","ー"),"－","‐")&amp;"　"&amp;SUBSTITUTE(SUBSTITUTE(SUBSTITUTE(SUBSTITUTE(T(【多店舗用】記入シート3!L285),"　","")," ",""),"―","ー"),"－","‐")&amp;IF(【多店舗用】記入シート3!M285="","","　"&amp;SUBSTITUTE(SUBSTITUTE(SUBSTITUTE(SUBSTITUTE(T(【多店舗用】記入シート3!M285),"　","")," ",""),"―","ー"),"－","‐")))</f>
        <v/>
      </c>
      <c r="J285" s="764" t="str">
        <f>IF(B285="","",ASC(【多店舗用】記入シート3!N285)&amp;" "&amp;ASC(SUBSTITUTE(SUBSTITUTE(SUBSTITUTE(SUBSTITUTE(SUBSTITUTE(【多店舗用】記入シート3!O285,"　","")," ",""),"ヴ","ウﾞ"),"・",""),"－","‐"))&amp;" "&amp;ASC(SUBSTITUTE(SUBSTITUTE(SUBSTITUTE(SUBSTITUTE(SUBSTITUTE(【多店舗用】記入シート3!P285,"　","")," ",""),"ヴ","ウﾞ"),"・",""),"－","‐"))&amp;IF(【多店舗用】記入シート3!Q285="",""," "&amp;ASC(SUBSTITUTE(SUBSTITUTE(SUBSTITUTE(SUBSTITUTE(SUBSTITUTE(【多店舗用】記入シート3!Q285,"　","")," ",""),"ヴ","ウﾞ"),"・",""),"－","‐"))))</f>
        <v/>
      </c>
      <c r="K285" s="764" t="str">
        <f>IF(【多店舗用】記入シート3!R285="","",【多店舗用】記入シート3!R285)</f>
        <v/>
      </c>
      <c r="L285" s="764" t="str">
        <f>IF(【多店舗用】記入シート3!S285="","",SUBSTITUTE(SUBSTITUTE(SUBSTITUTE(SUBSTITUTE(SUBSTITUTE(ASC(【多店舗用】記入シート3!S285),"～","-"),"－","-"),"―","-"),"　","")," ",""))</f>
        <v/>
      </c>
      <c r="M285" s="764" t="str">
        <f>IF(【多店舗用】記入シート3!T285="","",ASC(【多店舗用】記入シート3!T285))</f>
        <v/>
      </c>
      <c r="N285" s="764" t="str">
        <f>IF(B285="","",RIGHT("00"&amp;【多店舗用】記入シート3!U285,2)&amp;【多店舗用】記入シート3!V285&amp;RIGHT("00"&amp;【多店舗用】記入シート3!W285,2)&amp;【多店舗用】記入シート3!X285&amp;RIGHT("00"&amp;【多店舗用】記入シート3!Y285,2)&amp;【多店舗用】記入シート3!Z285&amp;RIGHT("00"&amp;【多店舗用】記入シート3!AA285,2))</f>
        <v/>
      </c>
      <c r="O285" s="764" t="str">
        <f>IF(B285="","",IF(【多店舗用】記入シート3!AB285="●",【多店舗用】記入シート3!AB$8,"")&amp;IF(【多店舗用】記入シート3!AC285="●",【多店舗用】記入シート3!AC$8,"")&amp;IF(【多店舗用】記入シート3!AD285="●",【多店舗用】記入シート3!AD$8,"")&amp;IF(【多店舗用】記入シート3!AE285="●",【多店舗用】記入シート3!AE$8,"")&amp;IF(【多店舗用】記入シート3!AF285="●",【多店舗用】記入シート3!AF$8,"")&amp;IF(【多店舗用】記入シート3!AG285="●",【多店舗用】記入シート3!AG$8,"")&amp;IF(【多店舗用】記入シート3!AH285="●",【多店舗用】記入シート3!AH$8,"")&amp;IF(【多店舗用】記入シート3!AI285="●",【多店舗用】記入シート3!AI$8,""))</f>
        <v/>
      </c>
      <c r="P285" s="764" t="str">
        <f>IF(【多店舗用】記入シート3!AJ285="","",【多店舗用】記入シート3!AJ285)</f>
        <v/>
      </c>
      <c r="Q285" s="764" t="str">
        <f>IF(【多店舗用】記入シート3!AK285="","",【多店舗用】記入シート3!AK285)</f>
        <v/>
      </c>
      <c r="R285" s="766" t="str">
        <f>IF(【多店舗用】記入シート3!AL285="","",【多店舗用】記入シート3!AL285)</f>
        <v/>
      </c>
      <c r="S285" s="766" t="str">
        <f>IF(【多店舗用】記入シート3!AM285="","",【多店舗用】記入シート3!AM285)</f>
        <v/>
      </c>
      <c r="T285" s="766" t="str">
        <f>IF(【多店舗用】記入シート3!AN285="","",【多店舗用】記入シート3!AN285)</f>
        <v/>
      </c>
      <c r="U285" s="766" t="str">
        <f>IF(【多店舗用】記入シート3!AO285="","",【多店舗用】記入シート3!AO285)</f>
        <v/>
      </c>
      <c r="V285" s="764" t="str">
        <f>IF(【多店舗用】記入シート3!AP285="","",【多店舗用】記入シート3!AP285)</f>
        <v/>
      </c>
      <c r="W285" s="764" t="str">
        <f>IF(【多店舗用】記入シート3!AQ285="","",【多店舗用】記入シート3!AQ285)</f>
        <v/>
      </c>
      <c r="X285" s="764" t="str">
        <f>IF(【多店舗用】記入シート3!AR285="","",【多店舗用】記入シート3!AR285)</f>
        <v/>
      </c>
      <c r="Y285" s="764" t="str">
        <f>IF(【多店舗用】記入シート3!AS285="","",【多店舗用】記入シート3!AS285)</f>
        <v/>
      </c>
      <c r="Z285" s="767" t="str">
        <f>IF(【多店舗用】記入シート3!AT285="","",【多店舗用】記入シート3!AT285)</f>
        <v/>
      </c>
      <c r="AA285" s="767" t="str">
        <f>IF(【多店舗用】記入シート3!AU285="","",【多店舗用】記入シート3!AU285)</f>
        <v/>
      </c>
      <c r="AB285" s="764" t="str">
        <f>IF(B285="","",T(SUBSTITUTE(SUBSTITUTE(【多店舗用】記入シート3!AV285,"　","")," ",""))&amp;"　"&amp;T(SUBSTITUTE(SUBSTITUTE(【多店舗用】記入シート3!AW285,"　","")," ","")))</f>
        <v/>
      </c>
      <c r="AC285" s="764" t="str">
        <f>IF(B285="","",ASC(SUBSTITUTE(SUBSTITUTE(SUBSTITUTE(SUBSTITUTE(【多店舗用】記入シート3!AX285,"　","")," ",""),"ヴ","ウﾞ"),"・",""))&amp;" "&amp;ASC(SUBSTITUTE(SUBSTITUTE(SUBSTITUTE(SUBSTITUTE(【多店舗用】記入シート3!AY285,"　","")," ",""),"ヴ","ウﾞ"),"・","")))</f>
        <v/>
      </c>
      <c r="AD285" s="764" t="str">
        <f>IF(【多店舗用】記入シート3!AZ285="","",【多店舗用】記入シート3!AZ285)</f>
        <v/>
      </c>
      <c r="AE285" s="764" t="str">
        <f>IF(【多店舗用】記入シート3!BA285="","",【多店舗用】記入シート3!BA285)</f>
        <v/>
      </c>
      <c r="AF285" s="764" t="str">
        <f>IF(B285="","",T(SUBSTITUTE(SUBSTITUTE(【多店舗用】記入シート3!BB285,"　","")," ",""))&amp;"　"&amp;T(SUBSTITUTE(SUBSTITUTE(【多店舗用】記入シート3!BC285,"　","")," ","")))</f>
        <v/>
      </c>
      <c r="AG285" s="764" t="str">
        <f>IF(B285="","",ASC(SUBSTITUTE(SUBSTITUTE(SUBSTITUTE(SUBSTITUTE(【多店舗用】記入シート3!BD285,"　","")," ",""),"ヴ","ウﾞ"),"・",""))&amp;" "&amp;ASC(SUBSTITUTE(SUBSTITUTE(SUBSTITUTE(SUBSTITUTE(【多店舗用】記入シート3!BE285,"　","")," ",""),"ヴ","ウﾞ"),"・","")))</f>
        <v/>
      </c>
      <c r="AH285" s="764" t="str">
        <f>IF(【多店舗用】記入シート3!BF285="","",【多店舗用】記入シート3!BF285)</f>
        <v/>
      </c>
      <c r="AI285" s="764" t="str">
        <f>IF(【多店舗用】記入シート3!BG285="","",【多店舗用】記入シート3!BG285)</f>
        <v/>
      </c>
      <c r="AJ285" s="764" t="str">
        <f>IF(【多店舗用】記入シート3!BH285="","",【多店舗用】記入シート3!BH285)</f>
        <v/>
      </c>
      <c r="AK285" s="764" t="str">
        <f>IF(【多店舗用】記入シート3!BI285="","",【多店舗用】記入シート3!BI285)</f>
        <v/>
      </c>
      <c r="AL285" s="764" t="str">
        <f>IF(【多店舗用】記入シート3!BJ285="","",【多店舗用】記入シート3!BJ285)</f>
        <v/>
      </c>
      <c r="AM285" s="768" t="str">
        <f>IF(【多店舗用】記入シート3!BK285="","",【多店舗用】記入シート3!BK285)</f>
        <v/>
      </c>
      <c r="AN285" s="768" t="str">
        <f>IF(【多店舗用】記入シート3!BL285="","",【多店舗用】記入シート3!BL285)</f>
        <v/>
      </c>
      <c r="AO285" s="764" t="str">
        <f>IF(【多店舗用】記入シート3!BM285="","",【多店舗用】記入シート3!BM285)</f>
        <v/>
      </c>
      <c r="AP285" s="768" t="str">
        <f>IF(【多店舗用】記入シート3!BN285="","",【多店舗用】記入シート3!BN285)</f>
        <v/>
      </c>
      <c r="AQ285" s="764" t="str">
        <f>IF(【多店舗用】記入シート3!BO285="","",【多店舗用】記入シート3!BO285)</f>
        <v/>
      </c>
      <c r="AR285" s="764" t="str">
        <f>IF(【多店舗用】記入シート3!BP285="","",【多店舗用】記入シート3!BP285)</f>
        <v/>
      </c>
    </row>
    <row r="286" spans="1:44" ht="15" customHeight="1">
      <c r="A286" s="764">
        <v>278</v>
      </c>
      <c r="B286" s="764" t="str">
        <f>IF(【多店舗用】記入シート3!B286="","",DBCS(【多店舗用】記入シート3!B286))</f>
        <v/>
      </c>
      <c r="C286" s="764" t="str">
        <f>IF(【多店舗用】記入シート3!C286="","",DBCS(【多店舗用】記入シート3!C286))</f>
        <v/>
      </c>
      <c r="D286" s="764" t="str">
        <f>IF(【多店舗用】記入シート3!D286="","",ASC(【多店舗用】記入シート3!D286))</f>
        <v/>
      </c>
      <c r="E286" s="765" t="str">
        <f>IF(【多店舗用】記入シート3!E286="","",【多店舗用】記入シート3!E286)</f>
        <v/>
      </c>
      <c r="F286" s="764" t="str">
        <f>IF(【多店舗用】記入シート3!F286="","",【多店舗用】記入シート3!F286)</f>
        <v/>
      </c>
      <c r="G286" s="765" t="str">
        <f>IF(【多店舗用】記入シート3!G286="","",【多店舗用】記入シート3!G286)</f>
        <v/>
      </c>
      <c r="H286" s="764" t="str">
        <f>IF(【多店舗用】記入シート3!H286="","",SUBSTITUTE(SUBSTITUTE(SUBSTITUTE(SUBSTITUTE(SUBSTITUTE(ASC(【多店舗用】記入シート3!H286),"～","-"),"－","-"),"―","-"),"　","")," ",""))</f>
        <v/>
      </c>
      <c r="I286" s="764" t="str">
        <f>IF(B286="","",MID(T(【多店舗用】記入シート3!I286),4,LEN(T(【多店舗用】記入シート3!I286))-3)&amp;"　"&amp;SUBSTITUTE(SUBSTITUTE(SUBSTITUTE(SUBSTITUTE(T(【多店舗用】記入シート3!J286),"　","")," ",""),"―","ー"),"－","‐")&amp;"　"&amp;SUBSTITUTE(SUBSTITUTE(SUBSTITUTE(SUBSTITUTE(T(【多店舗用】記入シート3!K286),"　","")," ",""),"―","ー"),"－","‐")&amp;"　"&amp;SUBSTITUTE(SUBSTITUTE(SUBSTITUTE(SUBSTITUTE(T(【多店舗用】記入シート3!L286),"　","")," ",""),"―","ー"),"－","‐")&amp;IF(【多店舗用】記入シート3!M286="","","　"&amp;SUBSTITUTE(SUBSTITUTE(SUBSTITUTE(SUBSTITUTE(T(【多店舗用】記入シート3!M286),"　","")," ",""),"―","ー"),"－","‐")))</f>
        <v/>
      </c>
      <c r="J286" s="764" t="str">
        <f>IF(B286="","",ASC(【多店舗用】記入シート3!N286)&amp;" "&amp;ASC(SUBSTITUTE(SUBSTITUTE(SUBSTITUTE(SUBSTITUTE(SUBSTITUTE(【多店舗用】記入シート3!O286,"　","")," ",""),"ヴ","ウﾞ"),"・",""),"－","‐"))&amp;" "&amp;ASC(SUBSTITUTE(SUBSTITUTE(SUBSTITUTE(SUBSTITUTE(SUBSTITUTE(【多店舗用】記入シート3!P286,"　","")," ",""),"ヴ","ウﾞ"),"・",""),"－","‐"))&amp;IF(【多店舗用】記入シート3!Q286="",""," "&amp;ASC(SUBSTITUTE(SUBSTITUTE(SUBSTITUTE(SUBSTITUTE(SUBSTITUTE(【多店舗用】記入シート3!Q286,"　","")," ",""),"ヴ","ウﾞ"),"・",""),"－","‐"))))</f>
        <v/>
      </c>
      <c r="K286" s="764" t="str">
        <f>IF(【多店舗用】記入シート3!R286="","",【多店舗用】記入シート3!R286)</f>
        <v/>
      </c>
      <c r="L286" s="764" t="str">
        <f>IF(【多店舗用】記入シート3!S286="","",SUBSTITUTE(SUBSTITUTE(SUBSTITUTE(SUBSTITUTE(SUBSTITUTE(ASC(【多店舗用】記入シート3!S286),"～","-"),"－","-"),"―","-"),"　","")," ",""))</f>
        <v/>
      </c>
      <c r="M286" s="764" t="str">
        <f>IF(【多店舗用】記入シート3!T286="","",ASC(【多店舗用】記入シート3!T286))</f>
        <v/>
      </c>
      <c r="N286" s="764" t="str">
        <f>IF(B286="","",RIGHT("00"&amp;【多店舗用】記入シート3!U286,2)&amp;【多店舗用】記入シート3!V286&amp;RIGHT("00"&amp;【多店舗用】記入シート3!W286,2)&amp;【多店舗用】記入シート3!X286&amp;RIGHT("00"&amp;【多店舗用】記入シート3!Y286,2)&amp;【多店舗用】記入シート3!Z286&amp;RIGHT("00"&amp;【多店舗用】記入シート3!AA286,2))</f>
        <v/>
      </c>
      <c r="O286" s="764" t="str">
        <f>IF(B286="","",IF(【多店舗用】記入シート3!AB286="●",【多店舗用】記入シート3!AB$8,"")&amp;IF(【多店舗用】記入シート3!AC286="●",【多店舗用】記入シート3!AC$8,"")&amp;IF(【多店舗用】記入シート3!AD286="●",【多店舗用】記入シート3!AD$8,"")&amp;IF(【多店舗用】記入シート3!AE286="●",【多店舗用】記入シート3!AE$8,"")&amp;IF(【多店舗用】記入シート3!AF286="●",【多店舗用】記入シート3!AF$8,"")&amp;IF(【多店舗用】記入シート3!AG286="●",【多店舗用】記入シート3!AG$8,"")&amp;IF(【多店舗用】記入シート3!AH286="●",【多店舗用】記入シート3!AH$8,"")&amp;IF(【多店舗用】記入シート3!AI286="●",【多店舗用】記入シート3!AI$8,""))</f>
        <v/>
      </c>
      <c r="P286" s="764" t="str">
        <f>IF(【多店舗用】記入シート3!AJ286="","",【多店舗用】記入シート3!AJ286)</f>
        <v/>
      </c>
      <c r="Q286" s="764" t="str">
        <f>IF(【多店舗用】記入シート3!AK286="","",【多店舗用】記入シート3!AK286)</f>
        <v/>
      </c>
      <c r="R286" s="766" t="str">
        <f>IF(【多店舗用】記入シート3!AL286="","",【多店舗用】記入シート3!AL286)</f>
        <v/>
      </c>
      <c r="S286" s="766" t="str">
        <f>IF(【多店舗用】記入シート3!AM286="","",【多店舗用】記入シート3!AM286)</f>
        <v/>
      </c>
      <c r="T286" s="766" t="str">
        <f>IF(【多店舗用】記入シート3!AN286="","",【多店舗用】記入シート3!AN286)</f>
        <v/>
      </c>
      <c r="U286" s="766" t="str">
        <f>IF(【多店舗用】記入シート3!AO286="","",【多店舗用】記入シート3!AO286)</f>
        <v/>
      </c>
      <c r="V286" s="764" t="str">
        <f>IF(【多店舗用】記入シート3!AP286="","",【多店舗用】記入シート3!AP286)</f>
        <v/>
      </c>
      <c r="W286" s="764" t="str">
        <f>IF(【多店舗用】記入シート3!AQ286="","",【多店舗用】記入シート3!AQ286)</f>
        <v/>
      </c>
      <c r="X286" s="764" t="str">
        <f>IF(【多店舗用】記入シート3!AR286="","",【多店舗用】記入シート3!AR286)</f>
        <v/>
      </c>
      <c r="Y286" s="764" t="str">
        <f>IF(【多店舗用】記入シート3!AS286="","",【多店舗用】記入シート3!AS286)</f>
        <v/>
      </c>
      <c r="Z286" s="767" t="str">
        <f>IF(【多店舗用】記入シート3!AT286="","",【多店舗用】記入シート3!AT286)</f>
        <v/>
      </c>
      <c r="AA286" s="767" t="str">
        <f>IF(【多店舗用】記入シート3!AU286="","",【多店舗用】記入シート3!AU286)</f>
        <v/>
      </c>
      <c r="AB286" s="764" t="str">
        <f>IF(B286="","",T(SUBSTITUTE(SUBSTITUTE(【多店舗用】記入シート3!AV286,"　","")," ",""))&amp;"　"&amp;T(SUBSTITUTE(SUBSTITUTE(【多店舗用】記入シート3!AW286,"　","")," ","")))</f>
        <v/>
      </c>
      <c r="AC286" s="764" t="str">
        <f>IF(B286="","",ASC(SUBSTITUTE(SUBSTITUTE(SUBSTITUTE(SUBSTITUTE(【多店舗用】記入シート3!AX286,"　","")," ",""),"ヴ","ウﾞ"),"・",""))&amp;" "&amp;ASC(SUBSTITUTE(SUBSTITUTE(SUBSTITUTE(SUBSTITUTE(【多店舗用】記入シート3!AY286,"　","")," ",""),"ヴ","ウﾞ"),"・","")))</f>
        <v/>
      </c>
      <c r="AD286" s="764" t="str">
        <f>IF(【多店舗用】記入シート3!AZ286="","",【多店舗用】記入シート3!AZ286)</f>
        <v/>
      </c>
      <c r="AE286" s="764" t="str">
        <f>IF(【多店舗用】記入シート3!BA286="","",【多店舗用】記入シート3!BA286)</f>
        <v/>
      </c>
      <c r="AF286" s="764" t="str">
        <f>IF(B286="","",T(SUBSTITUTE(SUBSTITUTE(【多店舗用】記入シート3!BB286,"　","")," ",""))&amp;"　"&amp;T(SUBSTITUTE(SUBSTITUTE(【多店舗用】記入シート3!BC286,"　","")," ","")))</f>
        <v/>
      </c>
      <c r="AG286" s="764" t="str">
        <f>IF(B286="","",ASC(SUBSTITUTE(SUBSTITUTE(SUBSTITUTE(SUBSTITUTE(【多店舗用】記入シート3!BD286,"　","")," ",""),"ヴ","ウﾞ"),"・",""))&amp;" "&amp;ASC(SUBSTITUTE(SUBSTITUTE(SUBSTITUTE(SUBSTITUTE(【多店舗用】記入シート3!BE286,"　","")," ",""),"ヴ","ウﾞ"),"・","")))</f>
        <v/>
      </c>
      <c r="AH286" s="764" t="str">
        <f>IF(【多店舗用】記入シート3!BF286="","",【多店舗用】記入シート3!BF286)</f>
        <v/>
      </c>
      <c r="AI286" s="764" t="str">
        <f>IF(【多店舗用】記入シート3!BG286="","",【多店舗用】記入シート3!BG286)</f>
        <v/>
      </c>
      <c r="AJ286" s="764" t="str">
        <f>IF(【多店舗用】記入シート3!BH286="","",【多店舗用】記入シート3!BH286)</f>
        <v/>
      </c>
      <c r="AK286" s="764" t="str">
        <f>IF(【多店舗用】記入シート3!BI286="","",【多店舗用】記入シート3!BI286)</f>
        <v/>
      </c>
      <c r="AL286" s="764" t="str">
        <f>IF(【多店舗用】記入シート3!BJ286="","",【多店舗用】記入シート3!BJ286)</f>
        <v/>
      </c>
      <c r="AM286" s="768" t="str">
        <f>IF(【多店舗用】記入シート3!BK286="","",【多店舗用】記入シート3!BK286)</f>
        <v/>
      </c>
      <c r="AN286" s="768" t="str">
        <f>IF(【多店舗用】記入シート3!BL286="","",【多店舗用】記入シート3!BL286)</f>
        <v/>
      </c>
      <c r="AO286" s="764" t="str">
        <f>IF(【多店舗用】記入シート3!BM286="","",【多店舗用】記入シート3!BM286)</f>
        <v/>
      </c>
      <c r="AP286" s="768" t="str">
        <f>IF(【多店舗用】記入シート3!BN286="","",【多店舗用】記入シート3!BN286)</f>
        <v/>
      </c>
      <c r="AQ286" s="764" t="str">
        <f>IF(【多店舗用】記入シート3!BO286="","",【多店舗用】記入シート3!BO286)</f>
        <v/>
      </c>
      <c r="AR286" s="764" t="str">
        <f>IF(【多店舗用】記入シート3!BP286="","",【多店舗用】記入シート3!BP286)</f>
        <v/>
      </c>
    </row>
    <row r="287" spans="1:44" ht="15" customHeight="1">
      <c r="A287" s="764">
        <v>279</v>
      </c>
      <c r="B287" s="764" t="str">
        <f>IF(【多店舗用】記入シート3!B287="","",DBCS(【多店舗用】記入シート3!B287))</f>
        <v/>
      </c>
      <c r="C287" s="764" t="str">
        <f>IF(【多店舗用】記入シート3!C287="","",DBCS(【多店舗用】記入シート3!C287))</f>
        <v/>
      </c>
      <c r="D287" s="764" t="str">
        <f>IF(【多店舗用】記入シート3!D287="","",ASC(【多店舗用】記入シート3!D287))</f>
        <v/>
      </c>
      <c r="E287" s="765" t="str">
        <f>IF(【多店舗用】記入シート3!E287="","",【多店舗用】記入シート3!E287)</f>
        <v/>
      </c>
      <c r="F287" s="764" t="str">
        <f>IF(【多店舗用】記入シート3!F287="","",【多店舗用】記入シート3!F287)</f>
        <v/>
      </c>
      <c r="G287" s="765" t="str">
        <f>IF(【多店舗用】記入シート3!G287="","",【多店舗用】記入シート3!G287)</f>
        <v/>
      </c>
      <c r="H287" s="764" t="str">
        <f>IF(【多店舗用】記入シート3!H287="","",SUBSTITUTE(SUBSTITUTE(SUBSTITUTE(SUBSTITUTE(SUBSTITUTE(ASC(【多店舗用】記入シート3!H287),"～","-"),"－","-"),"―","-"),"　","")," ",""))</f>
        <v/>
      </c>
      <c r="I287" s="764" t="str">
        <f>IF(B287="","",MID(T(【多店舗用】記入シート3!I287),4,LEN(T(【多店舗用】記入シート3!I287))-3)&amp;"　"&amp;SUBSTITUTE(SUBSTITUTE(SUBSTITUTE(SUBSTITUTE(T(【多店舗用】記入シート3!J287),"　","")," ",""),"―","ー"),"－","‐")&amp;"　"&amp;SUBSTITUTE(SUBSTITUTE(SUBSTITUTE(SUBSTITUTE(T(【多店舗用】記入シート3!K287),"　","")," ",""),"―","ー"),"－","‐")&amp;"　"&amp;SUBSTITUTE(SUBSTITUTE(SUBSTITUTE(SUBSTITUTE(T(【多店舗用】記入シート3!L287),"　","")," ",""),"―","ー"),"－","‐")&amp;IF(【多店舗用】記入シート3!M287="","","　"&amp;SUBSTITUTE(SUBSTITUTE(SUBSTITUTE(SUBSTITUTE(T(【多店舗用】記入シート3!M287),"　","")," ",""),"―","ー"),"－","‐")))</f>
        <v/>
      </c>
      <c r="J287" s="764" t="str">
        <f>IF(B287="","",ASC(【多店舗用】記入シート3!N287)&amp;" "&amp;ASC(SUBSTITUTE(SUBSTITUTE(SUBSTITUTE(SUBSTITUTE(SUBSTITUTE(【多店舗用】記入シート3!O287,"　","")," ",""),"ヴ","ウﾞ"),"・",""),"－","‐"))&amp;" "&amp;ASC(SUBSTITUTE(SUBSTITUTE(SUBSTITUTE(SUBSTITUTE(SUBSTITUTE(【多店舗用】記入シート3!P287,"　","")," ",""),"ヴ","ウﾞ"),"・",""),"－","‐"))&amp;IF(【多店舗用】記入シート3!Q287="",""," "&amp;ASC(SUBSTITUTE(SUBSTITUTE(SUBSTITUTE(SUBSTITUTE(SUBSTITUTE(【多店舗用】記入シート3!Q287,"　","")," ",""),"ヴ","ウﾞ"),"・",""),"－","‐"))))</f>
        <v/>
      </c>
      <c r="K287" s="764" t="str">
        <f>IF(【多店舗用】記入シート3!R287="","",【多店舗用】記入シート3!R287)</f>
        <v/>
      </c>
      <c r="L287" s="764" t="str">
        <f>IF(【多店舗用】記入シート3!S287="","",SUBSTITUTE(SUBSTITUTE(SUBSTITUTE(SUBSTITUTE(SUBSTITUTE(ASC(【多店舗用】記入シート3!S287),"～","-"),"－","-"),"―","-"),"　","")," ",""))</f>
        <v/>
      </c>
      <c r="M287" s="764" t="str">
        <f>IF(【多店舗用】記入シート3!T287="","",ASC(【多店舗用】記入シート3!T287))</f>
        <v/>
      </c>
      <c r="N287" s="764" t="str">
        <f>IF(B287="","",RIGHT("00"&amp;【多店舗用】記入シート3!U287,2)&amp;【多店舗用】記入シート3!V287&amp;RIGHT("00"&amp;【多店舗用】記入シート3!W287,2)&amp;【多店舗用】記入シート3!X287&amp;RIGHT("00"&amp;【多店舗用】記入シート3!Y287,2)&amp;【多店舗用】記入シート3!Z287&amp;RIGHT("00"&amp;【多店舗用】記入シート3!AA287,2))</f>
        <v/>
      </c>
      <c r="O287" s="764" t="str">
        <f>IF(B287="","",IF(【多店舗用】記入シート3!AB287="●",【多店舗用】記入シート3!AB$8,"")&amp;IF(【多店舗用】記入シート3!AC287="●",【多店舗用】記入シート3!AC$8,"")&amp;IF(【多店舗用】記入シート3!AD287="●",【多店舗用】記入シート3!AD$8,"")&amp;IF(【多店舗用】記入シート3!AE287="●",【多店舗用】記入シート3!AE$8,"")&amp;IF(【多店舗用】記入シート3!AF287="●",【多店舗用】記入シート3!AF$8,"")&amp;IF(【多店舗用】記入シート3!AG287="●",【多店舗用】記入シート3!AG$8,"")&amp;IF(【多店舗用】記入シート3!AH287="●",【多店舗用】記入シート3!AH$8,"")&amp;IF(【多店舗用】記入シート3!AI287="●",【多店舗用】記入シート3!AI$8,""))</f>
        <v/>
      </c>
      <c r="P287" s="764" t="str">
        <f>IF(【多店舗用】記入シート3!AJ287="","",【多店舗用】記入シート3!AJ287)</f>
        <v/>
      </c>
      <c r="Q287" s="764" t="str">
        <f>IF(【多店舗用】記入シート3!AK287="","",【多店舗用】記入シート3!AK287)</f>
        <v/>
      </c>
      <c r="R287" s="766" t="str">
        <f>IF(【多店舗用】記入シート3!AL287="","",【多店舗用】記入シート3!AL287)</f>
        <v/>
      </c>
      <c r="S287" s="766" t="str">
        <f>IF(【多店舗用】記入シート3!AM287="","",【多店舗用】記入シート3!AM287)</f>
        <v/>
      </c>
      <c r="T287" s="766" t="str">
        <f>IF(【多店舗用】記入シート3!AN287="","",【多店舗用】記入シート3!AN287)</f>
        <v/>
      </c>
      <c r="U287" s="766" t="str">
        <f>IF(【多店舗用】記入シート3!AO287="","",【多店舗用】記入シート3!AO287)</f>
        <v/>
      </c>
      <c r="V287" s="764" t="str">
        <f>IF(【多店舗用】記入シート3!AP287="","",【多店舗用】記入シート3!AP287)</f>
        <v/>
      </c>
      <c r="W287" s="764" t="str">
        <f>IF(【多店舗用】記入シート3!AQ287="","",【多店舗用】記入シート3!AQ287)</f>
        <v/>
      </c>
      <c r="X287" s="764" t="str">
        <f>IF(【多店舗用】記入シート3!AR287="","",【多店舗用】記入シート3!AR287)</f>
        <v/>
      </c>
      <c r="Y287" s="764" t="str">
        <f>IF(【多店舗用】記入シート3!AS287="","",【多店舗用】記入シート3!AS287)</f>
        <v/>
      </c>
      <c r="Z287" s="767" t="str">
        <f>IF(【多店舗用】記入シート3!AT287="","",【多店舗用】記入シート3!AT287)</f>
        <v/>
      </c>
      <c r="AA287" s="767" t="str">
        <f>IF(【多店舗用】記入シート3!AU287="","",【多店舗用】記入シート3!AU287)</f>
        <v/>
      </c>
      <c r="AB287" s="764" t="str">
        <f>IF(B287="","",T(SUBSTITUTE(SUBSTITUTE(【多店舗用】記入シート3!AV287,"　","")," ",""))&amp;"　"&amp;T(SUBSTITUTE(SUBSTITUTE(【多店舗用】記入シート3!AW287,"　","")," ","")))</f>
        <v/>
      </c>
      <c r="AC287" s="764" t="str">
        <f>IF(B287="","",ASC(SUBSTITUTE(SUBSTITUTE(SUBSTITUTE(SUBSTITUTE(【多店舗用】記入シート3!AX287,"　","")," ",""),"ヴ","ウﾞ"),"・",""))&amp;" "&amp;ASC(SUBSTITUTE(SUBSTITUTE(SUBSTITUTE(SUBSTITUTE(【多店舗用】記入シート3!AY287,"　","")," ",""),"ヴ","ウﾞ"),"・","")))</f>
        <v/>
      </c>
      <c r="AD287" s="764" t="str">
        <f>IF(【多店舗用】記入シート3!AZ287="","",【多店舗用】記入シート3!AZ287)</f>
        <v/>
      </c>
      <c r="AE287" s="764" t="str">
        <f>IF(【多店舗用】記入シート3!BA287="","",【多店舗用】記入シート3!BA287)</f>
        <v/>
      </c>
      <c r="AF287" s="764" t="str">
        <f>IF(B287="","",T(SUBSTITUTE(SUBSTITUTE(【多店舗用】記入シート3!BB287,"　","")," ",""))&amp;"　"&amp;T(SUBSTITUTE(SUBSTITUTE(【多店舗用】記入シート3!BC287,"　","")," ","")))</f>
        <v/>
      </c>
      <c r="AG287" s="764" t="str">
        <f>IF(B287="","",ASC(SUBSTITUTE(SUBSTITUTE(SUBSTITUTE(SUBSTITUTE(【多店舗用】記入シート3!BD287,"　","")," ",""),"ヴ","ウﾞ"),"・",""))&amp;" "&amp;ASC(SUBSTITUTE(SUBSTITUTE(SUBSTITUTE(SUBSTITUTE(【多店舗用】記入シート3!BE287,"　","")," ",""),"ヴ","ウﾞ"),"・","")))</f>
        <v/>
      </c>
      <c r="AH287" s="764" t="str">
        <f>IF(【多店舗用】記入シート3!BF287="","",【多店舗用】記入シート3!BF287)</f>
        <v/>
      </c>
      <c r="AI287" s="764" t="str">
        <f>IF(【多店舗用】記入シート3!BG287="","",【多店舗用】記入シート3!BG287)</f>
        <v/>
      </c>
      <c r="AJ287" s="764" t="str">
        <f>IF(【多店舗用】記入シート3!BH287="","",【多店舗用】記入シート3!BH287)</f>
        <v/>
      </c>
      <c r="AK287" s="764" t="str">
        <f>IF(【多店舗用】記入シート3!BI287="","",【多店舗用】記入シート3!BI287)</f>
        <v/>
      </c>
      <c r="AL287" s="764" t="str">
        <f>IF(【多店舗用】記入シート3!BJ287="","",【多店舗用】記入シート3!BJ287)</f>
        <v/>
      </c>
      <c r="AM287" s="768" t="str">
        <f>IF(【多店舗用】記入シート3!BK287="","",【多店舗用】記入シート3!BK287)</f>
        <v/>
      </c>
      <c r="AN287" s="768" t="str">
        <f>IF(【多店舗用】記入シート3!BL287="","",【多店舗用】記入シート3!BL287)</f>
        <v/>
      </c>
      <c r="AO287" s="764" t="str">
        <f>IF(【多店舗用】記入シート3!BM287="","",【多店舗用】記入シート3!BM287)</f>
        <v/>
      </c>
      <c r="AP287" s="768" t="str">
        <f>IF(【多店舗用】記入シート3!BN287="","",【多店舗用】記入シート3!BN287)</f>
        <v/>
      </c>
      <c r="AQ287" s="764" t="str">
        <f>IF(【多店舗用】記入シート3!BO287="","",【多店舗用】記入シート3!BO287)</f>
        <v/>
      </c>
      <c r="AR287" s="764" t="str">
        <f>IF(【多店舗用】記入シート3!BP287="","",【多店舗用】記入シート3!BP287)</f>
        <v/>
      </c>
    </row>
    <row r="288" spans="1:44" ht="15" customHeight="1">
      <c r="A288" s="764">
        <v>280</v>
      </c>
      <c r="B288" s="764" t="str">
        <f>IF(【多店舗用】記入シート3!B288="","",DBCS(【多店舗用】記入シート3!B288))</f>
        <v/>
      </c>
      <c r="C288" s="764" t="str">
        <f>IF(【多店舗用】記入シート3!C288="","",DBCS(【多店舗用】記入シート3!C288))</f>
        <v/>
      </c>
      <c r="D288" s="764" t="str">
        <f>IF(【多店舗用】記入シート3!D288="","",ASC(【多店舗用】記入シート3!D288))</f>
        <v/>
      </c>
      <c r="E288" s="765" t="str">
        <f>IF(【多店舗用】記入シート3!E288="","",【多店舗用】記入シート3!E288)</f>
        <v/>
      </c>
      <c r="F288" s="764" t="str">
        <f>IF(【多店舗用】記入シート3!F288="","",【多店舗用】記入シート3!F288)</f>
        <v/>
      </c>
      <c r="G288" s="765" t="str">
        <f>IF(【多店舗用】記入シート3!G288="","",【多店舗用】記入シート3!G288)</f>
        <v/>
      </c>
      <c r="H288" s="764" t="str">
        <f>IF(【多店舗用】記入シート3!H288="","",SUBSTITUTE(SUBSTITUTE(SUBSTITUTE(SUBSTITUTE(SUBSTITUTE(ASC(【多店舗用】記入シート3!H288),"～","-"),"－","-"),"―","-"),"　","")," ",""))</f>
        <v/>
      </c>
      <c r="I288" s="764" t="str">
        <f>IF(B288="","",MID(T(【多店舗用】記入シート3!I288),4,LEN(T(【多店舗用】記入シート3!I288))-3)&amp;"　"&amp;SUBSTITUTE(SUBSTITUTE(SUBSTITUTE(SUBSTITUTE(T(【多店舗用】記入シート3!J288),"　","")," ",""),"―","ー"),"－","‐")&amp;"　"&amp;SUBSTITUTE(SUBSTITUTE(SUBSTITUTE(SUBSTITUTE(T(【多店舗用】記入シート3!K288),"　","")," ",""),"―","ー"),"－","‐")&amp;"　"&amp;SUBSTITUTE(SUBSTITUTE(SUBSTITUTE(SUBSTITUTE(T(【多店舗用】記入シート3!L288),"　","")," ",""),"―","ー"),"－","‐")&amp;IF(【多店舗用】記入シート3!M288="","","　"&amp;SUBSTITUTE(SUBSTITUTE(SUBSTITUTE(SUBSTITUTE(T(【多店舗用】記入シート3!M288),"　","")," ",""),"―","ー"),"－","‐")))</f>
        <v/>
      </c>
      <c r="J288" s="764" t="str">
        <f>IF(B288="","",ASC(【多店舗用】記入シート3!N288)&amp;" "&amp;ASC(SUBSTITUTE(SUBSTITUTE(SUBSTITUTE(SUBSTITUTE(SUBSTITUTE(【多店舗用】記入シート3!O288,"　","")," ",""),"ヴ","ウﾞ"),"・",""),"－","‐"))&amp;" "&amp;ASC(SUBSTITUTE(SUBSTITUTE(SUBSTITUTE(SUBSTITUTE(SUBSTITUTE(【多店舗用】記入シート3!P288,"　","")," ",""),"ヴ","ウﾞ"),"・",""),"－","‐"))&amp;IF(【多店舗用】記入シート3!Q288="",""," "&amp;ASC(SUBSTITUTE(SUBSTITUTE(SUBSTITUTE(SUBSTITUTE(SUBSTITUTE(【多店舗用】記入シート3!Q288,"　","")," ",""),"ヴ","ウﾞ"),"・",""),"－","‐"))))</f>
        <v/>
      </c>
      <c r="K288" s="764" t="str">
        <f>IF(【多店舗用】記入シート3!R288="","",【多店舗用】記入シート3!R288)</f>
        <v/>
      </c>
      <c r="L288" s="764" t="str">
        <f>IF(【多店舗用】記入シート3!S288="","",SUBSTITUTE(SUBSTITUTE(SUBSTITUTE(SUBSTITUTE(SUBSTITUTE(ASC(【多店舗用】記入シート3!S288),"～","-"),"－","-"),"―","-"),"　","")," ",""))</f>
        <v/>
      </c>
      <c r="M288" s="764" t="str">
        <f>IF(【多店舗用】記入シート3!T288="","",ASC(【多店舗用】記入シート3!T288))</f>
        <v/>
      </c>
      <c r="N288" s="764" t="str">
        <f>IF(B288="","",RIGHT("00"&amp;【多店舗用】記入シート3!U288,2)&amp;【多店舗用】記入シート3!V288&amp;RIGHT("00"&amp;【多店舗用】記入シート3!W288,2)&amp;【多店舗用】記入シート3!X288&amp;RIGHT("00"&amp;【多店舗用】記入シート3!Y288,2)&amp;【多店舗用】記入シート3!Z288&amp;RIGHT("00"&amp;【多店舗用】記入シート3!AA288,2))</f>
        <v/>
      </c>
      <c r="O288" s="764" t="str">
        <f>IF(B288="","",IF(【多店舗用】記入シート3!AB288="●",【多店舗用】記入シート3!AB$8,"")&amp;IF(【多店舗用】記入シート3!AC288="●",【多店舗用】記入シート3!AC$8,"")&amp;IF(【多店舗用】記入シート3!AD288="●",【多店舗用】記入シート3!AD$8,"")&amp;IF(【多店舗用】記入シート3!AE288="●",【多店舗用】記入シート3!AE$8,"")&amp;IF(【多店舗用】記入シート3!AF288="●",【多店舗用】記入シート3!AF$8,"")&amp;IF(【多店舗用】記入シート3!AG288="●",【多店舗用】記入シート3!AG$8,"")&amp;IF(【多店舗用】記入シート3!AH288="●",【多店舗用】記入シート3!AH$8,"")&amp;IF(【多店舗用】記入シート3!AI288="●",【多店舗用】記入シート3!AI$8,""))</f>
        <v/>
      </c>
      <c r="P288" s="764" t="str">
        <f>IF(【多店舗用】記入シート3!AJ288="","",【多店舗用】記入シート3!AJ288)</f>
        <v/>
      </c>
      <c r="Q288" s="764" t="str">
        <f>IF(【多店舗用】記入シート3!AK288="","",【多店舗用】記入シート3!AK288)</f>
        <v/>
      </c>
      <c r="R288" s="766" t="str">
        <f>IF(【多店舗用】記入シート3!AL288="","",【多店舗用】記入シート3!AL288)</f>
        <v/>
      </c>
      <c r="S288" s="766" t="str">
        <f>IF(【多店舗用】記入シート3!AM288="","",【多店舗用】記入シート3!AM288)</f>
        <v/>
      </c>
      <c r="T288" s="766" t="str">
        <f>IF(【多店舗用】記入シート3!AN288="","",【多店舗用】記入シート3!AN288)</f>
        <v/>
      </c>
      <c r="U288" s="766" t="str">
        <f>IF(【多店舗用】記入シート3!AO288="","",【多店舗用】記入シート3!AO288)</f>
        <v/>
      </c>
      <c r="V288" s="764" t="str">
        <f>IF(【多店舗用】記入シート3!AP288="","",【多店舗用】記入シート3!AP288)</f>
        <v/>
      </c>
      <c r="W288" s="764" t="str">
        <f>IF(【多店舗用】記入シート3!AQ288="","",【多店舗用】記入シート3!AQ288)</f>
        <v/>
      </c>
      <c r="X288" s="764" t="str">
        <f>IF(【多店舗用】記入シート3!AR288="","",【多店舗用】記入シート3!AR288)</f>
        <v/>
      </c>
      <c r="Y288" s="764" t="str">
        <f>IF(【多店舗用】記入シート3!AS288="","",【多店舗用】記入シート3!AS288)</f>
        <v/>
      </c>
      <c r="Z288" s="767" t="str">
        <f>IF(【多店舗用】記入シート3!AT288="","",【多店舗用】記入シート3!AT288)</f>
        <v/>
      </c>
      <c r="AA288" s="767" t="str">
        <f>IF(【多店舗用】記入シート3!AU288="","",【多店舗用】記入シート3!AU288)</f>
        <v/>
      </c>
      <c r="AB288" s="764" t="str">
        <f>IF(B288="","",T(SUBSTITUTE(SUBSTITUTE(【多店舗用】記入シート3!AV288,"　","")," ",""))&amp;"　"&amp;T(SUBSTITUTE(SUBSTITUTE(【多店舗用】記入シート3!AW288,"　","")," ","")))</f>
        <v/>
      </c>
      <c r="AC288" s="764" t="str">
        <f>IF(B288="","",ASC(SUBSTITUTE(SUBSTITUTE(SUBSTITUTE(SUBSTITUTE(【多店舗用】記入シート3!AX288,"　","")," ",""),"ヴ","ウﾞ"),"・",""))&amp;" "&amp;ASC(SUBSTITUTE(SUBSTITUTE(SUBSTITUTE(SUBSTITUTE(【多店舗用】記入シート3!AY288,"　","")," ",""),"ヴ","ウﾞ"),"・","")))</f>
        <v/>
      </c>
      <c r="AD288" s="764" t="str">
        <f>IF(【多店舗用】記入シート3!AZ288="","",【多店舗用】記入シート3!AZ288)</f>
        <v/>
      </c>
      <c r="AE288" s="764" t="str">
        <f>IF(【多店舗用】記入シート3!BA288="","",【多店舗用】記入シート3!BA288)</f>
        <v/>
      </c>
      <c r="AF288" s="764" t="str">
        <f>IF(B288="","",T(SUBSTITUTE(SUBSTITUTE(【多店舗用】記入シート3!BB288,"　","")," ",""))&amp;"　"&amp;T(SUBSTITUTE(SUBSTITUTE(【多店舗用】記入シート3!BC288,"　","")," ","")))</f>
        <v/>
      </c>
      <c r="AG288" s="764" t="str">
        <f>IF(B288="","",ASC(SUBSTITUTE(SUBSTITUTE(SUBSTITUTE(SUBSTITUTE(【多店舗用】記入シート3!BD288,"　","")," ",""),"ヴ","ウﾞ"),"・",""))&amp;" "&amp;ASC(SUBSTITUTE(SUBSTITUTE(SUBSTITUTE(SUBSTITUTE(【多店舗用】記入シート3!BE288,"　","")," ",""),"ヴ","ウﾞ"),"・","")))</f>
        <v/>
      </c>
      <c r="AH288" s="764" t="str">
        <f>IF(【多店舗用】記入シート3!BF288="","",【多店舗用】記入シート3!BF288)</f>
        <v/>
      </c>
      <c r="AI288" s="764" t="str">
        <f>IF(【多店舗用】記入シート3!BG288="","",【多店舗用】記入シート3!BG288)</f>
        <v/>
      </c>
      <c r="AJ288" s="764" t="str">
        <f>IF(【多店舗用】記入シート3!BH288="","",【多店舗用】記入シート3!BH288)</f>
        <v/>
      </c>
      <c r="AK288" s="764" t="str">
        <f>IF(【多店舗用】記入シート3!BI288="","",【多店舗用】記入シート3!BI288)</f>
        <v/>
      </c>
      <c r="AL288" s="764" t="str">
        <f>IF(【多店舗用】記入シート3!BJ288="","",【多店舗用】記入シート3!BJ288)</f>
        <v/>
      </c>
      <c r="AM288" s="768" t="str">
        <f>IF(【多店舗用】記入シート3!BK288="","",【多店舗用】記入シート3!BK288)</f>
        <v/>
      </c>
      <c r="AN288" s="768" t="str">
        <f>IF(【多店舗用】記入シート3!BL288="","",【多店舗用】記入シート3!BL288)</f>
        <v/>
      </c>
      <c r="AO288" s="764" t="str">
        <f>IF(【多店舗用】記入シート3!BM288="","",【多店舗用】記入シート3!BM288)</f>
        <v/>
      </c>
      <c r="AP288" s="768" t="str">
        <f>IF(【多店舗用】記入シート3!BN288="","",【多店舗用】記入シート3!BN288)</f>
        <v/>
      </c>
      <c r="AQ288" s="764" t="str">
        <f>IF(【多店舗用】記入シート3!BO288="","",【多店舗用】記入シート3!BO288)</f>
        <v/>
      </c>
      <c r="AR288" s="764" t="str">
        <f>IF(【多店舗用】記入シート3!BP288="","",【多店舗用】記入シート3!BP288)</f>
        <v/>
      </c>
    </row>
    <row r="289" spans="1:44" ht="15" customHeight="1">
      <c r="A289" s="764">
        <v>281</v>
      </c>
      <c r="B289" s="764" t="str">
        <f>IF(【多店舗用】記入シート3!B289="","",DBCS(【多店舗用】記入シート3!B289))</f>
        <v/>
      </c>
      <c r="C289" s="764" t="str">
        <f>IF(【多店舗用】記入シート3!C289="","",DBCS(【多店舗用】記入シート3!C289))</f>
        <v/>
      </c>
      <c r="D289" s="764" t="str">
        <f>IF(【多店舗用】記入シート3!D289="","",ASC(【多店舗用】記入シート3!D289))</f>
        <v/>
      </c>
      <c r="E289" s="765" t="str">
        <f>IF(【多店舗用】記入シート3!E289="","",【多店舗用】記入シート3!E289)</f>
        <v/>
      </c>
      <c r="F289" s="764" t="str">
        <f>IF(【多店舗用】記入シート3!F289="","",【多店舗用】記入シート3!F289)</f>
        <v/>
      </c>
      <c r="G289" s="765" t="str">
        <f>IF(【多店舗用】記入シート3!G289="","",【多店舗用】記入シート3!G289)</f>
        <v/>
      </c>
      <c r="H289" s="764" t="str">
        <f>IF(【多店舗用】記入シート3!H289="","",SUBSTITUTE(SUBSTITUTE(SUBSTITUTE(SUBSTITUTE(SUBSTITUTE(ASC(【多店舗用】記入シート3!H289),"～","-"),"－","-"),"―","-"),"　","")," ",""))</f>
        <v/>
      </c>
      <c r="I289" s="764" t="str">
        <f>IF(B289="","",MID(T(【多店舗用】記入シート3!I289),4,LEN(T(【多店舗用】記入シート3!I289))-3)&amp;"　"&amp;SUBSTITUTE(SUBSTITUTE(SUBSTITUTE(SUBSTITUTE(T(【多店舗用】記入シート3!J289),"　","")," ",""),"―","ー"),"－","‐")&amp;"　"&amp;SUBSTITUTE(SUBSTITUTE(SUBSTITUTE(SUBSTITUTE(T(【多店舗用】記入シート3!K289),"　","")," ",""),"―","ー"),"－","‐")&amp;"　"&amp;SUBSTITUTE(SUBSTITUTE(SUBSTITUTE(SUBSTITUTE(T(【多店舗用】記入シート3!L289),"　","")," ",""),"―","ー"),"－","‐")&amp;IF(【多店舗用】記入シート3!M289="","","　"&amp;SUBSTITUTE(SUBSTITUTE(SUBSTITUTE(SUBSTITUTE(T(【多店舗用】記入シート3!M289),"　","")," ",""),"―","ー"),"－","‐")))</f>
        <v/>
      </c>
      <c r="J289" s="764" t="str">
        <f>IF(B289="","",ASC(【多店舗用】記入シート3!N289)&amp;" "&amp;ASC(SUBSTITUTE(SUBSTITUTE(SUBSTITUTE(SUBSTITUTE(SUBSTITUTE(【多店舗用】記入シート3!O289,"　","")," ",""),"ヴ","ウﾞ"),"・",""),"－","‐"))&amp;" "&amp;ASC(SUBSTITUTE(SUBSTITUTE(SUBSTITUTE(SUBSTITUTE(SUBSTITUTE(【多店舗用】記入シート3!P289,"　","")," ",""),"ヴ","ウﾞ"),"・",""),"－","‐"))&amp;IF(【多店舗用】記入シート3!Q289="",""," "&amp;ASC(SUBSTITUTE(SUBSTITUTE(SUBSTITUTE(SUBSTITUTE(SUBSTITUTE(【多店舗用】記入シート3!Q289,"　","")," ",""),"ヴ","ウﾞ"),"・",""),"－","‐"))))</f>
        <v/>
      </c>
      <c r="K289" s="764" t="str">
        <f>IF(【多店舗用】記入シート3!R289="","",【多店舗用】記入シート3!R289)</f>
        <v/>
      </c>
      <c r="L289" s="764" t="str">
        <f>IF(【多店舗用】記入シート3!S289="","",SUBSTITUTE(SUBSTITUTE(SUBSTITUTE(SUBSTITUTE(SUBSTITUTE(ASC(【多店舗用】記入シート3!S289),"～","-"),"－","-"),"―","-"),"　","")," ",""))</f>
        <v/>
      </c>
      <c r="M289" s="764" t="str">
        <f>IF(【多店舗用】記入シート3!T289="","",ASC(【多店舗用】記入シート3!T289))</f>
        <v/>
      </c>
      <c r="N289" s="764" t="str">
        <f>IF(B289="","",RIGHT("00"&amp;【多店舗用】記入シート3!U289,2)&amp;【多店舗用】記入シート3!V289&amp;RIGHT("00"&amp;【多店舗用】記入シート3!W289,2)&amp;【多店舗用】記入シート3!X289&amp;RIGHT("00"&amp;【多店舗用】記入シート3!Y289,2)&amp;【多店舗用】記入シート3!Z289&amp;RIGHT("00"&amp;【多店舗用】記入シート3!AA289,2))</f>
        <v/>
      </c>
      <c r="O289" s="764" t="str">
        <f>IF(B289="","",IF(【多店舗用】記入シート3!AB289="●",【多店舗用】記入シート3!AB$8,"")&amp;IF(【多店舗用】記入シート3!AC289="●",【多店舗用】記入シート3!AC$8,"")&amp;IF(【多店舗用】記入シート3!AD289="●",【多店舗用】記入シート3!AD$8,"")&amp;IF(【多店舗用】記入シート3!AE289="●",【多店舗用】記入シート3!AE$8,"")&amp;IF(【多店舗用】記入シート3!AF289="●",【多店舗用】記入シート3!AF$8,"")&amp;IF(【多店舗用】記入シート3!AG289="●",【多店舗用】記入シート3!AG$8,"")&amp;IF(【多店舗用】記入シート3!AH289="●",【多店舗用】記入シート3!AH$8,"")&amp;IF(【多店舗用】記入シート3!AI289="●",【多店舗用】記入シート3!AI$8,""))</f>
        <v/>
      </c>
      <c r="P289" s="764" t="str">
        <f>IF(【多店舗用】記入シート3!AJ289="","",【多店舗用】記入シート3!AJ289)</f>
        <v/>
      </c>
      <c r="Q289" s="764" t="str">
        <f>IF(【多店舗用】記入シート3!AK289="","",【多店舗用】記入シート3!AK289)</f>
        <v/>
      </c>
      <c r="R289" s="766" t="str">
        <f>IF(【多店舗用】記入シート3!AL289="","",【多店舗用】記入シート3!AL289)</f>
        <v/>
      </c>
      <c r="S289" s="766" t="str">
        <f>IF(【多店舗用】記入シート3!AM289="","",【多店舗用】記入シート3!AM289)</f>
        <v/>
      </c>
      <c r="T289" s="766" t="str">
        <f>IF(【多店舗用】記入シート3!AN289="","",【多店舗用】記入シート3!AN289)</f>
        <v/>
      </c>
      <c r="U289" s="766" t="str">
        <f>IF(【多店舗用】記入シート3!AO289="","",【多店舗用】記入シート3!AO289)</f>
        <v/>
      </c>
      <c r="V289" s="764" t="str">
        <f>IF(【多店舗用】記入シート3!AP289="","",【多店舗用】記入シート3!AP289)</f>
        <v/>
      </c>
      <c r="W289" s="764" t="str">
        <f>IF(【多店舗用】記入シート3!AQ289="","",【多店舗用】記入シート3!AQ289)</f>
        <v/>
      </c>
      <c r="X289" s="764" t="str">
        <f>IF(【多店舗用】記入シート3!AR289="","",【多店舗用】記入シート3!AR289)</f>
        <v/>
      </c>
      <c r="Y289" s="764" t="str">
        <f>IF(【多店舗用】記入シート3!AS289="","",【多店舗用】記入シート3!AS289)</f>
        <v/>
      </c>
      <c r="Z289" s="767" t="str">
        <f>IF(【多店舗用】記入シート3!AT289="","",【多店舗用】記入シート3!AT289)</f>
        <v/>
      </c>
      <c r="AA289" s="767" t="str">
        <f>IF(【多店舗用】記入シート3!AU289="","",【多店舗用】記入シート3!AU289)</f>
        <v/>
      </c>
      <c r="AB289" s="764" t="str">
        <f>IF(B289="","",T(SUBSTITUTE(SUBSTITUTE(【多店舗用】記入シート3!AV289,"　","")," ",""))&amp;"　"&amp;T(SUBSTITUTE(SUBSTITUTE(【多店舗用】記入シート3!AW289,"　","")," ","")))</f>
        <v/>
      </c>
      <c r="AC289" s="764" t="str">
        <f>IF(B289="","",ASC(SUBSTITUTE(SUBSTITUTE(SUBSTITUTE(SUBSTITUTE(【多店舗用】記入シート3!AX289,"　","")," ",""),"ヴ","ウﾞ"),"・",""))&amp;" "&amp;ASC(SUBSTITUTE(SUBSTITUTE(SUBSTITUTE(SUBSTITUTE(【多店舗用】記入シート3!AY289,"　","")," ",""),"ヴ","ウﾞ"),"・","")))</f>
        <v/>
      </c>
      <c r="AD289" s="764" t="str">
        <f>IF(【多店舗用】記入シート3!AZ289="","",【多店舗用】記入シート3!AZ289)</f>
        <v/>
      </c>
      <c r="AE289" s="764" t="str">
        <f>IF(【多店舗用】記入シート3!BA289="","",【多店舗用】記入シート3!BA289)</f>
        <v/>
      </c>
      <c r="AF289" s="764" t="str">
        <f>IF(B289="","",T(SUBSTITUTE(SUBSTITUTE(【多店舗用】記入シート3!BB289,"　","")," ",""))&amp;"　"&amp;T(SUBSTITUTE(SUBSTITUTE(【多店舗用】記入シート3!BC289,"　","")," ","")))</f>
        <v/>
      </c>
      <c r="AG289" s="764" t="str">
        <f>IF(B289="","",ASC(SUBSTITUTE(SUBSTITUTE(SUBSTITUTE(SUBSTITUTE(【多店舗用】記入シート3!BD289,"　","")," ",""),"ヴ","ウﾞ"),"・",""))&amp;" "&amp;ASC(SUBSTITUTE(SUBSTITUTE(SUBSTITUTE(SUBSTITUTE(【多店舗用】記入シート3!BE289,"　","")," ",""),"ヴ","ウﾞ"),"・","")))</f>
        <v/>
      </c>
      <c r="AH289" s="764" t="str">
        <f>IF(【多店舗用】記入シート3!BF289="","",【多店舗用】記入シート3!BF289)</f>
        <v/>
      </c>
      <c r="AI289" s="764" t="str">
        <f>IF(【多店舗用】記入シート3!BG289="","",【多店舗用】記入シート3!BG289)</f>
        <v/>
      </c>
      <c r="AJ289" s="764" t="str">
        <f>IF(【多店舗用】記入シート3!BH289="","",【多店舗用】記入シート3!BH289)</f>
        <v/>
      </c>
      <c r="AK289" s="764" t="str">
        <f>IF(【多店舗用】記入シート3!BI289="","",【多店舗用】記入シート3!BI289)</f>
        <v/>
      </c>
      <c r="AL289" s="764" t="str">
        <f>IF(【多店舗用】記入シート3!BJ289="","",【多店舗用】記入シート3!BJ289)</f>
        <v/>
      </c>
      <c r="AM289" s="768" t="str">
        <f>IF(【多店舗用】記入シート3!BK289="","",【多店舗用】記入シート3!BK289)</f>
        <v/>
      </c>
      <c r="AN289" s="768" t="str">
        <f>IF(【多店舗用】記入シート3!BL289="","",【多店舗用】記入シート3!BL289)</f>
        <v/>
      </c>
      <c r="AO289" s="764" t="str">
        <f>IF(【多店舗用】記入シート3!BM289="","",【多店舗用】記入シート3!BM289)</f>
        <v/>
      </c>
      <c r="AP289" s="768" t="str">
        <f>IF(【多店舗用】記入シート3!BN289="","",【多店舗用】記入シート3!BN289)</f>
        <v/>
      </c>
      <c r="AQ289" s="764" t="str">
        <f>IF(【多店舗用】記入シート3!BO289="","",【多店舗用】記入シート3!BO289)</f>
        <v/>
      </c>
      <c r="AR289" s="764" t="str">
        <f>IF(【多店舗用】記入シート3!BP289="","",【多店舗用】記入シート3!BP289)</f>
        <v/>
      </c>
    </row>
    <row r="290" spans="1:44" ht="15" customHeight="1">
      <c r="A290" s="764">
        <v>282</v>
      </c>
      <c r="B290" s="764" t="str">
        <f>IF(【多店舗用】記入シート3!B290="","",DBCS(【多店舗用】記入シート3!B290))</f>
        <v/>
      </c>
      <c r="C290" s="764" t="str">
        <f>IF(【多店舗用】記入シート3!C290="","",DBCS(【多店舗用】記入シート3!C290))</f>
        <v/>
      </c>
      <c r="D290" s="764" t="str">
        <f>IF(【多店舗用】記入シート3!D290="","",ASC(【多店舗用】記入シート3!D290))</f>
        <v/>
      </c>
      <c r="E290" s="765" t="str">
        <f>IF(【多店舗用】記入シート3!E290="","",【多店舗用】記入シート3!E290)</f>
        <v/>
      </c>
      <c r="F290" s="764" t="str">
        <f>IF(【多店舗用】記入シート3!F290="","",【多店舗用】記入シート3!F290)</f>
        <v/>
      </c>
      <c r="G290" s="765" t="str">
        <f>IF(【多店舗用】記入シート3!G290="","",【多店舗用】記入シート3!G290)</f>
        <v/>
      </c>
      <c r="H290" s="764" t="str">
        <f>IF(【多店舗用】記入シート3!H290="","",SUBSTITUTE(SUBSTITUTE(SUBSTITUTE(SUBSTITUTE(SUBSTITUTE(ASC(【多店舗用】記入シート3!H290),"～","-"),"－","-"),"―","-"),"　","")," ",""))</f>
        <v/>
      </c>
      <c r="I290" s="764" t="str">
        <f>IF(B290="","",MID(T(【多店舗用】記入シート3!I290),4,LEN(T(【多店舗用】記入シート3!I290))-3)&amp;"　"&amp;SUBSTITUTE(SUBSTITUTE(SUBSTITUTE(SUBSTITUTE(T(【多店舗用】記入シート3!J290),"　","")," ",""),"―","ー"),"－","‐")&amp;"　"&amp;SUBSTITUTE(SUBSTITUTE(SUBSTITUTE(SUBSTITUTE(T(【多店舗用】記入シート3!K290),"　","")," ",""),"―","ー"),"－","‐")&amp;"　"&amp;SUBSTITUTE(SUBSTITUTE(SUBSTITUTE(SUBSTITUTE(T(【多店舗用】記入シート3!L290),"　","")," ",""),"―","ー"),"－","‐")&amp;IF(【多店舗用】記入シート3!M290="","","　"&amp;SUBSTITUTE(SUBSTITUTE(SUBSTITUTE(SUBSTITUTE(T(【多店舗用】記入シート3!M290),"　","")," ",""),"―","ー"),"－","‐")))</f>
        <v/>
      </c>
      <c r="J290" s="764" t="str">
        <f>IF(B290="","",ASC(【多店舗用】記入シート3!N290)&amp;" "&amp;ASC(SUBSTITUTE(SUBSTITUTE(SUBSTITUTE(SUBSTITUTE(SUBSTITUTE(【多店舗用】記入シート3!O290,"　","")," ",""),"ヴ","ウﾞ"),"・",""),"－","‐"))&amp;" "&amp;ASC(SUBSTITUTE(SUBSTITUTE(SUBSTITUTE(SUBSTITUTE(SUBSTITUTE(【多店舗用】記入シート3!P290,"　","")," ",""),"ヴ","ウﾞ"),"・",""),"－","‐"))&amp;IF(【多店舗用】記入シート3!Q290="",""," "&amp;ASC(SUBSTITUTE(SUBSTITUTE(SUBSTITUTE(SUBSTITUTE(SUBSTITUTE(【多店舗用】記入シート3!Q290,"　","")," ",""),"ヴ","ウﾞ"),"・",""),"－","‐"))))</f>
        <v/>
      </c>
      <c r="K290" s="764" t="str">
        <f>IF(【多店舗用】記入シート3!R290="","",【多店舗用】記入シート3!R290)</f>
        <v/>
      </c>
      <c r="L290" s="764" t="str">
        <f>IF(【多店舗用】記入シート3!S290="","",SUBSTITUTE(SUBSTITUTE(SUBSTITUTE(SUBSTITUTE(SUBSTITUTE(ASC(【多店舗用】記入シート3!S290),"～","-"),"－","-"),"―","-"),"　","")," ",""))</f>
        <v/>
      </c>
      <c r="M290" s="764" t="str">
        <f>IF(【多店舗用】記入シート3!T290="","",ASC(【多店舗用】記入シート3!T290))</f>
        <v/>
      </c>
      <c r="N290" s="764" t="str">
        <f>IF(B290="","",RIGHT("00"&amp;【多店舗用】記入シート3!U290,2)&amp;【多店舗用】記入シート3!V290&amp;RIGHT("00"&amp;【多店舗用】記入シート3!W290,2)&amp;【多店舗用】記入シート3!X290&amp;RIGHT("00"&amp;【多店舗用】記入シート3!Y290,2)&amp;【多店舗用】記入シート3!Z290&amp;RIGHT("00"&amp;【多店舗用】記入シート3!AA290,2))</f>
        <v/>
      </c>
      <c r="O290" s="764" t="str">
        <f>IF(B290="","",IF(【多店舗用】記入シート3!AB290="●",【多店舗用】記入シート3!AB$8,"")&amp;IF(【多店舗用】記入シート3!AC290="●",【多店舗用】記入シート3!AC$8,"")&amp;IF(【多店舗用】記入シート3!AD290="●",【多店舗用】記入シート3!AD$8,"")&amp;IF(【多店舗用】記入シート3!AE290="●",【多店舗用】記入シート3!AE$8,"")&amp;IF(【多店舗用】記入シート3!AF290="●",【多店舗用】記入シート3!AF$8,"")&amp;IF(【多店舗用】記入シート3!AG290="●",【多店舗用】記入シート3!AG$8,"")&amp;IF(【多店舗用】記入シート3!AH290="●",【多店舗用】記入シート3!AH$8,"")&amp;IF(【多店舗用】記入シート3!AI290="●",【多店舗用】記入シート3!AI$8,""))</f>
        <v/>
      </c>
      <c r="P290" s="764" t="str">
        <f>IF(【多店舗用】記入シート3!AJ290="","",【多店舗用】記入シート3!AJ290)</f>
        <v/>
      </c>
      <c r="Q290" s="764" t="str">
        <f>IF(【多店舗用】記入シート3!AK290="","",【多店舗用】記入シート3!AK290)</f>
        <v/>
      </c>
      <c r="R290" s="766" t="str">
        <f>IF(【多店舗用】記入シート3!AL290="","",【多店舗用】記入シート3!AL290)</f>
        <v/>
      </c>
      <c r="S290" s="766" t="str">
        <f>IF(【多店舗用】記入シート3!AM290="","",【多店舗用】記入シート3!AM290)</f>
        <v/>
      </c>
      <c r="T290" s="766" t="str">
        <f>IF(【多店舗用】記入シート3!AN290="","",【多店舗用】記入シート3!AN290)</f>
        <v/>
      </c>
      <c r="U290" s="766" t="str">
        <f>IF(【多店舗用】記入シート3!AO290="","",【多店舗用】記入シート3!AO290)</f>
        <v/>
      </c>
      <c r="V290" s="764" t="str">
        <f>IF(【多店舗用】記入シート3!AP290="","",【多店舗用】記入シート3!AP290)</f>
        <v/>
      </c>
      <c r="W290" s="764" t="str">
        <f>IF(【多店舗用】記入シート3!AQ290="","",【多店舗用】記入シート3!AQ290)</f>
        <v/>
      </c>
      <c r="X290" s="764" t="str">
        <f>IF(【多店舗用】記入シート3!AR290="","",【多店舗用】記入シート3!AR290)</f>
        <v/>
      </c>
      <c r="Y290" s="764" t="str">
        <f>IF(【多店舗用】記入シート3!AS290="","",【多店舗用】記入シート3!AS290)</f>
        <v/>
      </c>
      <c r="Z290" s="767" t="str">
        <f>IF(【多店舗用】記入シート3!AT290="","",【多店舗用】記入シート3!AT290)</f>
        <v/>
      </c>
      <c r="AA290" s="767" t="str">
        <f>IF(【多店舗用】記入シート3!AU290="","",【多店舗用】記入シート3!AU290)</f>
        <v/>
      </c>
      <c r="AB290" s="764" t="str">
        <f>IF(B290="","",T(SUBSTITUTE(SUBSTITUTE(【多店舗用】記入シート3!AV290,"　","")," ",""))&amp;"　"&amp;T(SUBSTITUTE(SUBSTITUTE(【多店舗用】記入シート3!AW290,"　","")," ","")))</f>
        <v/>
      </c>
      <c r="AC290" s="764" t="str">
        <f>IF(B290="","",ASC(SUBSTITUTE(SUBSTITUTE(SUBSTITUTE(SUBSTITUTE(【多店舗用】記入シート3!AX290,"　","")," ",""),"ヴ","ウﾞ"),"・",""))&amp;" "&amp;ASC(SUBSTITUTE(SUBSTITUTE(SUBSTITUTE(SUBSTITUTE(【多店舗用】記入シート3!AY290,"　","")," ",""),"ヴ","ウﾞ"),"・","")))</f>
        <v/>
      </c>
      <c r="AD290" s="764" t="str">
        <f>IF(【多店舗用】記入シート3!AZ290="","",【多店舗用】記入シート3!AZ290)</f>
        <v/>
      </c>
      <c r="AE290" s="764" t="str">
        <f>IF(【多店舗用】記入シート3!BA290="","",【多店舗用】記入シート3!BA290)</f>
        <v/>
      </c>
      <c r="AF290" s="764" t="str">
        <f>IF(B290="","",T(SUBSTITUTE(SUBSTITUTE(【多店舗用】記入シート3!BB290,"　","")," ",""))&amp;"　"&amp;T(SUBSTITUTE(SUBSTITUTE(【多店舗用】記入シート3!BC290,"　","")," ","")))</f>
        <v/>
      </c>
      <c r="AG290" s="764" t="str">
        <f>IF(B290="","",ASC(SUBSTITUTE(SUBSTITUTE(SUBSTITUTE(SUBSTITUTE(【多店舗用】記入シート3!BD290,"　","")," ",""),"ヴ","ウﾞ"),"・",""))&amp;" "&amp;ASC(SUBSTITUTE(SUBSTITUTE(SUBSTITUTE(SUBSTITUTE(【多店舗用】記入シート3!BE290,"　","")," ",""),"ヴ","ウﾞ"),"・","")))</f>
        <v/>
      </c>
      <c r="AH290" s="764" t="str">
        <f>IF(【多店舗用】記入シート3!BF290="","",【多店舗用】記入シート3!BF290)</f>
        <v/>
      </c>
      <c r="AI290" s="764" t="str">
        <f>IF(【多店舗用】記入シート3!BG290="","",【多店舗用】記入シート3!BG290)</f>
        <v/>
      </c>
      <c r="AJ290" s="764" t="str">
        <f>IF(【多店舗用】記入シート3!BH290="","",【多店舗用】記入シート3!BH290)</f>
        <v/>
      </c>
      <c r="AK290" s="764" t="str">
        <f>IF(【多店舗用】記入シート3!BI290="","",【多店舗用】記入シート3!BI290)</f>
        <v/>
      </c>
      <c r="AL290" s="764" t="str">
        <f>IF(【多店舗用】記入シート3!BJ290="","",【多店舗用】記入シート3!BJ290)</f>
        <v/>
      </c>
      <c r="AM290" s="768" t="str">
        <f>IF(【多店舗用】記入シート3!BK290="","",【多店舗用】記入シート3!BK290)</f>
        <v/>
      </c>
      <c r="AN290" s="768" t="str">
        <f>IF(【多店舗用】記入シート3!BL290="","",【多店舗用】記入シート3!BL290)</f>
        <v/>
      </c>
      <c r="AO290" s="764" t="str">
        <f>IF(【多店舗用】記入シート3!BM290="","",【多店舗用】記入シート3!BM290)</f>
        <v/>
      </c>
      <c r="AP290" s="768" t="str">
        <f>IF(【多店舗用】記入シート3!BN290="","",【多店舗用】記入シート3!BN290)</f>
        <v/>
      </c>
      <c r="AQ290" s="764" t="str">
        <f>IF(【多店舗用】記入シート3!BO290="","",【多店舗用】記入シート3!BO290)</f>
        <v/>
      </c>
      <c r="AR290" s="764" t="str">
        <f>IF(【多店舗用】記入シート3!BP290="","",【多店舗用】記入シート3!BP290)</f>
        <v/>
      </c>
    </row>
    <row r="291" spans="1:44" ht="15" customHeight="1">
      <c r="A291" s="764">
        <v>283</v>
      </c>
      <c r="B291" s="764" t="str">
        <f>IF(【多店舗用】記入シート3!B291="","",DBCS(【多店舗用】記入シート3!B291))</f>
        <v/>
      </c>
      <c r="C291" s="764" t="str">
        <f>IF(【多店舗用】記入シート3!C291="","",DBCS(【多店舗用】記入シート3!C291))</f>
        <v/>
      </c>
      <c r="D291" s="764" t="str">
        <f>IF(【多店舗用】記入シート3!D291="","",ASC(【多店舗用】記入シート3!D291))</f>
        <v/>
      </c>
      <c r="E291" s="765" t="str">
        <f>IF(【多店舗用】記入シート3!E291="","",【多店舗用】記入シート3!E291)</f>
        <v/>
      </c>
      <c r="F291" s="764" t="str">
        <f>IF(【多店舗用】記入シート3!F291="","",【多店舗用】記入シート3!F291)</f>
        <v/>
      </c>
      <c r="G291" s="765" t="str">
        <f>IF(【多店舗用】記入シート3!G291="","",【多店舗用】記入シート3!G291)</f>
        <v/>
      </c>
      <c r="H291" s="764" t="str">
        <f>IF(【多店舗用】記入シート3!H291="","",SUBSTITUTE(SUBSTITUTE(SUBSTITUTE(SUBSTITUTE(SUBSTITUTE(ASC(【多店舗用】記入シート3!H291),"～","-"),"－","-"),"―","-"),"　","")," ",""))</f>
        <v/>
      </c>
      <c r="I291" s="764" t="str">
        <f>IF(B291="","",MID(T(【多店舗用】記入シート3!I291),4,LEN(T(【多店舗用】記入シート3!I291))-3)&amp;"　"&amp;SUBSTITUTE(SUBSTITUTE(SUBSTITUTE(SUBSTITUTE(T(【多店舗用】記入シート3!J291),"　","")," ",""),"―","ー"),"－","‐")&amp;"　"&amp;SUBSTITUTE(SUBSTITUTE(SUBSTITUTE(SUBSTITUTE(T(【多店舗用】記入シート3!K291),"　","")," ",""),"―","ー"),"－","‐")&amp;"　"&amp;SUBSTITUTE(SUBSTITUTE(SUBSTITUTE(SUBSTITUTE(T(【多店舗用】記入シート3!L291),"　","")," ",""),"―","ー"),"－","‐")&amp;IF(【多店舗用】記入シート3!M291="","","　"&amp;SUBSTITUTE(SUBSTITUTE(SUBSTITUTE(SUBSTITUTE(T(【多店舗用】記入シート3!M291),"　","")," ",""),"―","ー"),"－","‐")))</f>
        <v/>
      </c>
      <c r="J291" s="764" t="str">
        <f>IF(B291="","",ASC(【多店舗用】記入シート3!N291)&amp;" "&amp;ASC(SUBSTITUTE(SUBSTITUTE(SUBSTITUTE(SUBSTITUTE(SUBSTITUTE(【多店舗用】記入シート3!O291,"　","")," ",""),"ヴ","ウﾞ"),"・",""),"－","‐"))&amp;" "&amp;ASC(SUBSTITUTE(SUBSTITUTE(SUBSTITUTE(SUBSTITUTE(SUBSTITUTE(【多店舗用】記入シート3!P291,"　","")," ",""),"ヴ","ウﾞ"),"・",""),"－","‐"))&amp;IF(【多店舗用】記入シート3!Q291="",""," "&amp;ASC(SUBSTITUTE(SUBSTITUTE(SUBSTITUTE(SUBSTITUTE(SUBSTITUTE(【多店舗用】記入シート3!Q291,"　","")," ",""),"ヴ","ウﾞ"),"・",""),"－","‐"))))</f>
        <v/>
      </c>
      <c r="K291" s="764" t="str">
        <f>IF(【多店舗用】記入シート3!R291="","",【多店舗用】記入シート3!R291)</f>
        <v/>
      </c>
      <c r="L291" s="764" t="str">
        <f>IF(【多店舗用】記入シート3!S291="","",SUBSTITUTE(SUBSTITUTE(SUBSTITUTE(SUBSTITUTE(SUBSTITUTE(ASC(【多店舗用】記入シート3!S291),"～","-"),"－","-"),"―","-"),"　","")," ",""))</f>
        <v/>
      </c>
      <c r="M291" s="764" t="str">
        <f>IF(【多店舗用】記入シート3!T291="","",ASC(【多店舗用】記入シート3!T291))</f>
        <v/>
      </c>
      <c r="N291" s="764" t="str">
        <f>IF(B291="","",RIGHT("00"&amp;【多店舗用】記入シート3!U291,2)&amp;【多店舗用】記入シート3!V291&amp;RIGHT("00"&amp;【多店舗用】記入シート3!W291,2)&amp;【多店舗用】記入シート3!X291&amp;RIGHT("00"&amp;【多店舗用】記入シート3!Y291,2)&amp;【多店舗用】記入シート3!Z291&amp;RIGHT("00"&amp;【多店舗用】記入シート3!AA291,2))</f>
        <v/>
      </c>
      <c r="O291" s="764" t="str">
        <f>IF(B291="","",IF(【多店舗用】記入シート3!AB291="●",【多店舗用】記入シート3!AB$8,"")&amp;IF(【多店舗用】記入シート3!AC291="●",【多店舗用】記入シート3!AC$8,"")&amp;IF(【多店舗用】記入シート3!AD291="●",【多店舗用】記入シート3!AD$8,"")&amp;IF(【多店舗用】記入シート3!AE291="●",【多店舗用】記入シート3!AE$8,"")&amp;IF(【多店舗用】記入シート3!AF291="●",【多店舗用】記入シート3!AF$8,"")&amp;IF(【多店舗用】記入シート3!AG291="●",【多店舗用】記入シート3!AG$8,"")&amp;IF(【多店舗用】記入シート3!AH291="●",【多店舗用】記入シート3!AH$8,"")&amp;IF(【多店舗用】記入シート3!AI291="●",【多店舗用】記入シート3!AI$8,""))</f>
        <v/>
      </c>
      <c r="P291" s="764" t="str">
        <f>IF(【多店舗用】記入シート3!AJ291="","",【多店舗用】記入シート3!AJ291)</f>
        <v/>
      </c>
      <c r="Q291" s="764" t="str">
        <f>IF(【多店舗用】記入シート3!AK291="","",【多店舗用】記入シート3!AK291)</f>
        <v/>
      </c>
      <c r="R291" s="766" t="str">
        <f>IF(【多店舗用】記入シート3!AL291="","",【多店舗用】記入シート3!AL291)</f>
        <v/>
      </c>
      <c r="S291" s="766" t="str">
        <f>IF(【多店舗用】記入シート3!AM291="","",【多店舗用】記入シート3!AM291)</f>
        <v/>
      </c>
      <c r="T291" s="766" t="str">
        <f>IF(【多店舗用】記入シート3!AN291="","",【多店舗用】記入シート3!AN291)</f>
        <v/>
      </c>
      <c r="U291" s="766" t="str">
        <f>IF(【多店舗用】記入シート3!AO291="","",【多店舗用】記入シート3!AO291)</f>
        <v/>
      </c>
      <c r="V291" s="764" t="str">
        <f>IF(【多店舗用】記入シート3!AP291="","",【多店舗用】記入シート3!AP291)</f>
        <v/>
      </c>
      <c r="W291" s="764" t="str">
        <f>IF(【多店舗用】記入シート3!AQ291="","",【多店舗用】記入シート3!AQ291)</f>
        <v/>
      </c>
      <c r="X291" s="764" t="str">
        <f>IF(【多店舗用】記入シート3!AR291="","",【多店舗用】記入シート3!AR291)</f>
        <v/>
      </c>
      <c r="Y291" s="764" t="str">
        <f>IF(【多店舗用】記入シート3!AS291="","",【多店舗用】記入シート3!AS291)</f>
        <v/>
      </c>
      <c r="Z291" s="767" t="str">
        <f>IF(【多店舗用】記入シート3!AT291="","",【多店舗用】記入シート3!AT291)</f>
        <v/>
      </c>
      <c r="AA291" s="767" t="str">
        <f>IF(【多店舗用】記入シート3!AU291="","",【多店舗用】記入シート3!AU291)</f>
        <v/>
      </c>
      <c r="AB291" s="764" t="str">
        <f>IF(B291="","",T(SUBSTITUTE(SUBSTITUTE(【多店舗用】記入シート3!AV291,"　","")," ",""))&amp;"　"&amp;T(SUBSTITUTE(SUBSTITUTE(【多店舗用】記入シート3!AW291,"　","")," ","")))</f>
        <v/>
      </c>
      <c r="AC291" s="764" t="str">
        <f>IF(B291="","",ASC(SUBSTITUTE(SUBSTITUTE(SUBSTITUTE(SUBSTITUTE(【多店舗用】記入シート3!AX291,"　","")," ",""),"ヴ","ウﾞ"),"・",""))&amp;" "&amp;ASC(SUBSTITUTE(SUBSTITUTE(SUBSTITUTE(SUBSTITUTE(【多店舗用】記入シート3!AY291,"　","")," ",""),"ヴ","ウﾞ"),"・","")))</f>
        <v/>
      </c>
      <c r="AD291" s="764" t="str">
        <f>IF(【多店舗用】記入シート3!AZ291="","",【多店舗用】記入シート3!AZ291)</f>
        <v/>
      </c>
      <c r="AE291" s="764" t="str">
        <f>IF(【多店舗用】記入シート3!BA291="","",【多店舗用】記入シート3!BA291)</f>
        <v/>
      </c>
      <c r="AF291" s="764" t="str">
        <f>IF(B291="","",T(SUBSTITUTE(SUBSTITUTE(【多店舗用】記入シート3!BB291,"　","")," ",""))&amp;"　"&amp;T(SUBSTITUTE(SUBSTITUTE(【多店舗用】記入シート3!BC291,"　","")," ","")))</f>
        <v/>
      </c>
      <c r="AG291" s="764" t="str">
        <f>IF(B291="","",ASC(SUBSTITUTE(SUBSTITUTE(SUBSTITUTE(SUBSTITUTE(【多店舗用】記入シート3!BD291,"　","")," ",""),"ヴ","ウﾞ"),"・",""))&amp;" "&amp;ASC(SUBSTITUTE(SUBSTITUTE(SUBSTITUTE(SUBSTITUTE(【多店舗用】記入シート3!BE291,"　","")," ",""),"ヴ","ウﾞ"),"・","")))</f>
        <v/>
      </c>
      <c r="AH291" s="764" t="str">
        <f>IF(【多店舗用】記入シート3!BF291="","",【多店舗用】記入シート3!BF291)</f>
        <v/>
      </c>
      <c r="AI291" s="764" t="str">
        <f>IF(【多店舗用】記入シート3!BG291="","",【多店舗用】記入シート3!BG291)</f>
        <v/>
      </c>
      <c r="AJ291" s="764" t="str">
        <f>IF(【多店舗用】記入シート3!BH291="","",【多店舗用】記入シート3!BH291)</f>
        <v/>
      </c>
      <c r="AK291" s="764" t="str">
        <f>IF(【多店舗用】記入シート3!BI291="","",【多店舗用】記入シート3!BI291)</f>
        <v/>
      </c>
      <c r="AL291" s="764" t="str">
        <f>IF(【多店舗用】記入シート3!BJ291="","",【多店舗用】記入シート3!BJ291)</f>
        <v/>
      </c>
      <c r="AM291" s="768" t="str">
        <f>IF(【多店舗用】記入シート3!BK291="","",【多店舗用】記入シート3!BK291)</f>
        <v/>
      </c>
      <c r="AN291" s="768" t="str">
        <f>IF(【多店舗用】記入シート3!BL291="","",【多店舗用】記入シート3!BL291)</f>
        <v/>
      </c>
      <c r="AO291" s="764" t="str">
        <f>IF(【多店舗用】記入シート3!BM291="","",【多店舗用】記入シート3!BM291)</f>
        <v/>
      </c>
      <c r="AP291" s="768" t="str">
        <f>IF(【多店舗用】記入シート3!BN291="","",【多店舗用】記入シート3!BN291)</f>
        <v/>
      </c>
      <c r="AQ291" s="764" t="str">
        <f>IF(【多店舗用】記入シート3!BO291="","",【多店舗用】記入シート3!BO291)</f>
        <v/>
      </c>
      <c r="AR291" s="764" t="str">
        <f>IF(【多店舗用】記入シート3!BP291="","",【多店舗用】記入シート3!BP291)</f>
        <v/>
      </c>
    </row>
    <row r="292" spans="1:44" ht="15" customHeight="1">
      <c r="A292" s="764">
        <v>284</v>
      </c>
      <c r="B292" s="764" t="str">
        <f>IF(【多店舗用】記入シート3!B292="","",DBCS(【多店舗用】記入シート3!B292))</f>
        <v/>
      </c>
      <c r="C292" s="764" t="str">
        <f>IF(【多店舗用】記入シート3!C292="","",DBCS(【多店舗用】記入シート3!C292))</f>
        <v/>
      </c>
      <c r="D292" s="764" t="str">
        <f>IF(【多店舗用】記入シート3!D292="","",ASC(【多店舗用】記入シート3!D292))</f>
        <v/>
      </c>
      <c r="E292" s="765" t="str">
        <f>IF(【多店舗用】記入シート3!E292="","",【多店舗用】記入シート3!E292)</f>
        <v/>
      </c>
      <c r="F292" s="764" t="str">
        <f>IF(【多店舗用】記入シート3!F292="","",【多店舗用】記入シート3!F292)</f>
        <v/>
      </c>
      <c r="G292" s="765" t="str">
        <f>IF(【多店舗用】記入シート3!G292="","",【多店舗用】記入シート3!G292)</f>
        <v/>
      </c>
      <c r="H292" s="764" t="str">
        <f>IF(【多店舗用】記入シート3!H292="","",SUBSTITUTE(SUBSTITUTE(SUBSTITUTE(SUBSTITUTE(SUBSTITUTE(ASC(【多店舗用】記入シート3!H292),"～","-"),"－","-"),"―","-"),"　","")," ",""))</f>
        <v/>
      </c>
      <c r="I292" s="764" t="str">
        <f>IF(B292="","",MID(T(【多店舗用】記入シート3!I292),4,LEN(T(【多店舗用】記入シート3!I292))-3)&amp;"　"&amp;SUBSTITUTE(SUBSTITUTE(SUBSTITUTE(SUBSTITUTE(T(【多店舗用】記入シート3!J292),"　","")," ",""),"―","ー"),"－","‐")&amp;"　"&amp;SUBSTITUTE(SUBSTITUTE(SUBSTITUTE(SUBSTITUTE(T(【多店舗用】記入シート3!K292),"　","")," ",""),"―","ー"),"－","‐")&amp;"　"&amp;SUBSTITUTE(SUBSTITUTE(SUBSTITUTE(SUBSTITUTE(T(【多店舗用】記入シート3!L292),"　","")," ",""),"―","ー"),"－","‐")&amp;IF(【多店舗用】記入シート3!M292="","","　"&amp;SUBSTITUTE(SUBSTITUTE(SUBSTITUTE(SUBSTITUTE(T(【多店舗用】記入シート3!M292),"　","")," ",""),"―","ー"),"－","‐")))</f>
        <v/>
      </c>
      <c r="J292" s="764" t="str">
        <f>IF(B292="","",ASC(【多店舗用】記入シート3!N292)&amp;" "&amp;ASC(SUBSTITUTE(SUBSTITUTE(SUBSTITUTE(SUBSTITUTE(SUBSTITUTE(【多店舗用】記入シート3!O292,"　","")," ",""),"ヴ","ウﾞ"),"・",""),"－","‐"))&amp;" "&amp;ASC(SUBSTITUTE(SUBSTITUTE(SUBSTITUTE(SUBSTITUTE(SUBSTITUTE(【多店舗用】記入シート3!P292,"　","")," ",""),"ヴ","ウﾞ"),"・",""),"－","‐"))&amp;IF(【多店舗用】記入シート3!Q292="",""," "&amp;ASC(SUBSTITUTE(SUBSTITUTE(SUBSTITUTE(SUBSTITUTE(SUBSTITUTE(【多店舗用】記入シート3!Q292,"　","")," ",""),"ヴ","ウﾞ"),"・",""),"－","‐"))))</f>
        <v/>
      </c>
      <c r="K292" s="764" t="str">
        <f>IF(【多店舗用】記入シート3!R292="","",【多店舗用】記入シート3!R292)</f>
        <v/>
      </c>
      <c r="L292" s="764" t="str">
        <f>IF(【多店舗用】記入シート3!S292="","",SUBSTITUTE(SUBSTITUTE(SUBSTITUTE(SUBSTITUTE(SUBSTITUTE(ASC(【多店舗用】記入シート3!S292),"～","-"),"－","-"),"―","-"),"　","")," ",""))</f>
        <v/>
      </c>
      <c r="M292" s="764" t="str">
        <f>IF(【多店舗用】記入シート3!T292="","",ASC(【多店舗用】記入シート3!T292))</f>
        <v/>
      </c>
      <c r="N292" s="764" t="str">
        <f>IF(B292="","",RIGHT("00"&amp;【多店舗用】記入シート3!U292,2)&amp;【多店舗用】記入シート3!V292&amp;RIGHT("00"&amp;【多店舗用】記入シート3!W292,2)&amp;【多店舗用】記入シート3!X292&amp;RIGHT("00"&amp;【多店舗用】記入シート3!Y292,2)&amp;【多店舗用】記入シート3!Z292&amp;RIGHT("00"&amp;【多店舗用】記入シート3!AA292,2))</f>
        <v/>
      </c>
      <c r="O292" s="764" t="str">
        <f>IF(B292="","",IF(【多店舗用】記入シート3!AB292="●",【多店舗用】記入シート3!AB$8,"")&amp;IF(【多店舗用】記入シート3!AC292="●",【多店舗用】記入シート3!AC$8,"")&amp;IF(【多店舗用】記入シート3!AD292="●",【多店舗用】記入シート3!AD$8,"")&amp;IF(【多店舗用】記入シート3!AE292="●",【多店舗用】記入シート3!AE$8,"")&amp;IF(【多店舗用】記入シート3!AF292="●",【多店舗用】記入シート3!AF$8,"")&amp;IF(【多店舗用】記入シート3!AG292="●",【多店舗用】記入シート3!AG$8,"")&amp;IF(【多店舗用】記入シート3!AH292="●",【多店舗用】記入シート3!AH$8,"")&amp;IF(【多店舗用】記入シート3!AI292="●",【多店舗用】記入シート3!AI$8,""))</f>
        <v/>
      </c>
      <c r="P292" s="764" t="str">
        <f>IF(【多店舗用】記入シート3!AJ292="","",【多店舗用】記入シート3!AJ292)</f>
        <v/>
      </c>
      <c r="Q292" s="764" t="str">
        <f>IF(【多店舗用】記入シート3!AK292="","",【多店舗用】記入シート3!AK292)</f>
        <v/>
      </c>
      <c r="R292" s="766" t="str">
        <f>IF(【多店舗用】記入シート3!AL292="","",【多店舗用】記入シート3!AL292)</f>
        <v/>
      </c>
      <c r="S292" s="766" t="str">
        <f>IF(【多店舗用】記入シート3!AM292="","",【多店舗用】記入シート3!AM292)</f>
        <v/>
      </c>
      <c r="T292" s="766" t="str">
        <f>IF(【多店舗用】記入シート3!AN292="","",【多店舗用】記入シート3!AN292)</f>
        <v/>
      </c>
      <c r="U292" s="766" t="str">
        <f>IF(【多店舗用】記入シート3!AO292="","",【多店舗用】記入シート3!AO292)</f>
        <v/>
      </c>
      <c r="V292" s="764" t="str">
        <f>IF(【多店舗用】記入シート3!AP292="","",【多店舗用】記入シート3!AP292)</f>
        <v/>
      </c>
      <c r="W292" s="764" t="str">
        <f>IF(【多店舗用】記入シート3!AQ292="","",【多店舗用】記入シート3!AQ292)</f>
        <v/>
      </c>
      <c r="X292" s="764" t="str">
        <f>IF(【多店舗用】記入シート3!AR292="","",【多店舗用】記入シート3!AR292)</f>
        <v/>
      </c>
      <c r="Y292" s="764" t="str">
        <f>IF(【多店舗用】記入シート3!AS292="","",【多店舗用】記入シート3!AS292)</f>
        <v/>
      </c>
      <c r="Z292" s="767" t="str">
        <f>IF(【多店舗用】記入シート3!AT292="","",【多店舗用】記入シート3!AT292)</f>
        <v/>
      </c>
      <c r="AA292" s="767" t="str">
        <f>IF(【多店舗用】記入シート3!AU292="","",【多店舗用】記入シート3!AU292)</f>
        <v/>
      </c>
      <c r="AB292" s="764" t="str">
        <f>IF(B292="","",T(SUBSTITUTE(SUBSTITUTE(【多店舗用】記入シート3!AV292,"　","")," ",""))&amp;"　"&amp;T(SUBSTITUTE(SUBSTITUTE(【多店舗用】記入シート3!AW292,"　","")," ","")))</f>
        <v/>
      </c>
      <c r="AC292" s="764" t="str">
        <f>IF(B292="","",ASC(SUBSTITUTE(SUBSTITUTE(SUBSTITUTE(SUBSTITUTE(【多店舗用】記入シート3!AX292,"　","")," ",""),"ヴ","ウﾞ"),"・",""))&amp;" "&amp;ASC(SUBSTITUTE(SUBSTITUTE(SUBSTITUTE(SUBSTITUTE(【多店舗用】記入シート3!AY292,"　","")," ",""),"ヴ","ウﾞ"),"・","")))</f>
        <v/>
      </c>
      <c r="AD292" s="764" t="str">
        <f>IF(【多店舗用】記入シート3!AZ292="","",【多店舗用】記入シート3!AZ292)</f>
        <v/>
      </c>
      <c r="AE292" s="764" t="str">
        <f>IF(【多店舗用】記入シート3!BA292="","",【多店舗用】記入シート3!BA292)</f>
        <v/>
      </c>
      <c r="AF292" s="764" t="str">
        <f>IF(B292="","",T(SUBSTITUTE(SUBSTITUTE(【多店舗用】記入シート3!BB292,"　","")," ",""))&amp;"　"&amp;T(SUBSTITUTE(SUBSTITUTE(【多店舗用】記入シート3!BC292,"　","")," ","")))</f>
        <v/>
      </c>
      <c r="AG292" s="764" t="str">
        <f>IF(B292="","",ASC(SUBSTITUTE(SUBSTITUTE(SUBSTITUTE(SUBSTITUTE(【多店舗用】記入シート3!BD292,"　","")," ",""),"ヴ","ウﾞ"),"・",""))&amp;" "&amp;ASC(SUBSTITUTE(SUBSTITUTE(SUBSTITUTE(SUBSTITUTE(【多店舗用】記入シート3!BE292,"　","")," ",""),"ヴ","ウﾞ"),"・","")))</f>
        <v/>
      </c>
      <c r="AH292" s="764" t="str">
        <f>IF(【多店舗用】記入シート3!BF292="","",【多店舗用】記入シート3!BF292)</f>
        <v/>
      </c>
      <c r="AI292" s="764" t="str">
        <f>IF(【多店舗用】記入シート3!BG292="","",【多店舗用】記入シート3!BG292)</f>
        <v/>
      </c>
      <c r="AJ292" s="764" t="str">
        <f>IF(【多店舗用】記入シート3!BH292="","",【多店舗用】記入シート3!BH292)</f>
        <v/>
      </c>
      <c r="AK292" s="764" t="str">
        <f>IF(【多店舗用】記入シート3!BI292="","",【多店舗用】記入シート3!BI292)</f>
        <v/>
      </c>
      <c r="AL292" s="764" t="str">
        <f>IF(【多店舗用】記入シート3!BJ292="","",【多店舗用】記入シート3!BJ292)</f>
        <v/>
      </c>
      <c r="AM292" s="768" t="str">
        <f>IF(【多店舗用】記入シート3!BK292="","",【多店舗用】記入シート3!BK292)</f>
        <v/>
      </c>
      <c r="AN292" s="768" t="str">
        <f>IF(【多店舗用】記入シート3!BL292="","",【多店舗用】記入シート3!BL292)</f>
        <v/>
      </c>
      <c r="AO292" s="764" t="str">
        <f>IF(【多店舗用】記入シート3!BM292="","",【多店舗用】記入シート3!BM292)</f>
        <v/>
      </c>
      <c r="AP292" s="768" t="str">
        <f>IF(【多店舗用】記入シート3!BN292="","",【多店舗用】記入シート3!BN292)</f>
        <v/>
      </c>
      <c r="AQ292" s="764" t="str">
        <f>IF(【多店舗用】記入シート3!BO292="","",【多店舗用】記入シート3!BO292)</f>
        <v/>
      </c>
      <c r="AR292" s="764" t="str">
        <f>IF(【多店舗用】記入シート3!BP292="","",【多店舗用】記入シート3!BP292)</f>
        <v/>
      </c>
    </row>
    <row r="293" spans="1:44" ht="15" customHeight="1">
      <c r="A293" s="764">
        <v>285</v>
      </c>
      <c r="B293" s="764" t="str">
        <f>IF(【多店舗用】記入シート3!B293="","",DBCS(【多店舗用】記入シート3!B293))</f>
        <v/>
      </c>
      <c r="C293" s="764" t="str">
        <f>IF(【多店舗用】記入シート3!C293="","",DBCS(【多店舗用】記入シート3!C293))</f>
        <v/>
      </c>
      <c r="D293" s="764" t="str">
        <f>IF(【多店舗用】記入シート3!D293="","",ASC(【多店舗用】記入シート3!D293))</f>
        <v/>
      </c>
      <c r="E293" s="765" t="str">
        <f>IF(【多店舗用】記入シート3!E293="","",【多店舗用】記入シート3!E293)</f>
        <v/>
      </c>
      <c r="F293" s="764" t="str">
        <f>IF(【多店舗用】記入シート3!F293="","",【多店舗用】記入シート3!F293)</f>
        <v/>
      </c>
      <c r="G293" s="765" t="str">
        <f>IF(【多店舗用】記入シート3!G293="","",【多店舗用】記入シート3!G293)</f>
        <v/>
      </c>
      <c r="H293" s="764" t="str">
        <f>IF(【多店舗用】記入シート3!H293="","",SUBSTITUTE(SUBSTITUTE(SUBSTITUTE(SUBSTITUTE(SUBSTITUTE(ASC(【多店舗用】記入シート3!H293),"～","-"),"－","-"),"―","-"),"　","")," ",""))</f>
        <v/>
      </c>
      <c r="I293" s="764" t="str">
        <f>IF(B293="","",MID(T(【多店舗用】記入シート3!I293),4,LEN(T(【多店舗用】記入シート3!I293))-3)&amp;"　"&amp;SUBSTITUTE(SUBSTITUTE(SUBSTITUTE(SUBSTITUTE(T(【多店舗用】記入シート3!J293),"　","")," ",""),"―","ー"),"－","‐")&amp;"　"&amp;SUBSTITUTE(SUBSTITUTE(SUBSTITUTE(SUBSTITUTE(T(【多店舗用】記入シート3!K293),"　","")," ",""),"―","ー"),"－","‐")&amp;"　"&amp;SUBSTITUTE(SUBSTITUTE(SUBSTITUTE(SUBSTITUTE(T(【多店舗用】記入シート3!L293),"　","")," ",""),"―","ー"),"－","‐")&amp;IF(【多店舗用】記入シート3!M293="","","　"&amp;SUBSTITUTE(SUBSTITUTE(SUBSTITUTE(SUBSTITUTE(T(【多店舗用】記入シート3!M293),"　","")," ",""),"―","ー"),"－","‐")))</f>
        <v/>
      </c>
      <c r="J293" s="764" t="str">
        <f>IF(B293="","",ASC(【多店舗用】記入シート3!N293)&amp;" "&amp;ASC(SUBSTITUTE(SUBSTITUTE(SUBSTITUTE(SUBSTITUTE(SUBSTITUTE(【多店舗用】記入シート3!O293,"　","")," ",""),"ヴ","ウﾞ"),"・",""),"－","‐"))&amp;" "&amp;ASC(SUBSTITUTE(SUBSTITUTE(SUBSTITUTE(SUBSTITUTE(SUBSTITUTE(【多店舗用】記入シート3!P293,"　","")," ",""),"ヴ","ウﾞ"),"・",""),"－","‐"))&amp;IF(【多店舗用】記入シート3!Q293="",""," "&amp;ASC(SUBSTITUTE(SUBSTITUTE(SUBSTITUTE(SUBSTITUTE(SUBSTITUTE(【多店舗用】記入シート3!Q293,"　","")," ",""),"ヴ","ウﾞ"),"・",""),"－","‐"))))</f>
        <v/>
      </c>
      <c r="K293" s="764" t="str">
        <f>IF(【多店舗用】記入シート3!R293="","",【多店舗用】記入シート3!R293)</f>
        <v/>
      </c>
      <c r="L293" s="764" t="str">
        <f>IF(【多店舗用】記入シート3!S293="","",SUBSTITUTE(SUBSTITUTE(SUBSTITUTE(SUBSTITUTE(SUBSTITUTE(ASC(【多店舗用】記入シート3!S293),"～","-"),"－","-"),"―","-"),"　","")," ",""))</f>
        <v/>
      </c>
      <c r="M293" s="764" t="str">
        <f>IF(【多店舗用】記入シート3!T293="","",ASC(【多店舗用】記入シート3!T293))</f>
        <v/>
      </c>
      <c r="N293" s="764" t="str">
        <f>IF(B293="","",RIGHT("00"&amp;【多店舗用】記入シート3!U293,2)&amp;【多店舗用】記入シート3!V293&amp;RIGHT("00"&amp;【多店舗用】記入シート3!W293,2)&amp;【多店舗用】記入シート3!X293&amp;RIGHT("00"&amp;【多店舗用】記入シート3!Y293,2)&amp;【多店舗用】記入シート3!Z293&amp;RIGHT("00"&amp;【多店舗用】記入シート3!AA293,2))</f>
        <v/>
      </c>
      <c r="O293" s="764" t="str">
        <f>IF(B293="","",IF(【多店舗用】記入シート3!AB293="●",【多店舗用】記入シート3!AB$8,"")&amp;IF(【多店舗用】記入シート3!AC293="●",【多店舗用】記入シート3!AC$8,"")&amp;IF(【多店舗用】記入シート3!AD293="●",【多店舗用】記入シート3!AD$8,"")&amp;IF(【多店舗用】記入シート3!AE293="●",【多店舗用】記入シート3!AE$8,"")&amp;IF(【多店舗用】記入シート3!AF293="●",【多店舗用】記入シート3!AF$8,"")&amp;IF(【多店舗用】記入シート3!AG293="●",【多店舗用】記入シート3!AG$8,"")&amp;IF(【多店舗用】記入シート3!AH293="●",【多店舗用】記入シート3!AH$8,"")&amp;IF(【多店舗用】記入シート3!AI293="●",【多店舗用】記入シート3!AI$8,""))</f>
        <v/>
      </c>
      <c r="P293" s="764" t="str">
        <f>IF(【多店舗用】記入シート3!AJ293="","",【多店舗用】記入シート3!AJ293)</f>
        <v/>
      </c>
      <c r="Q293" s="764" t="str">
        <f>IF(【多店舗用】記入シート3!AK293="","",【多店舗用】記入シート3!AK293)</f>
        <v/>
      </c>
      <c r="R293" s="766" t="str">
        <f>IF(【多店舗用】記入シート3!AL293="","",【多店舗用】記入シート3!AL293)</f>
        <v/>
      </c>
      <c r="S293" s="766" t="str">
        <f>IF(【多店舗用】記入シート3!AM293="","",【多店舗用】記入シート3!AM293)</f>
        <v/>
      </c>
      <c r="T293" s="766" t="str">
        <f>IF(【多店舗用】記入シート3!AN293="","",【多店舗用】記入シート3!AN293)</f>
        <v/>
      </c>
      <c r="U293" s="766" t="str">
        <f>IF(【多店舗用】記入シート3!AO293="","",【多店舗用】記入シート3!AO293)</f>
        <v/>
      </c>
      <c r="V293" s="764" t="str">
        <f>IF(【多店舗用】記入シート3!AP293="","",【多店舗用】記入シート3!AP293)</f>
        <v/>
      </c>
      <c r="W293" s="764" t="str">
        <f>IF(【多店舗用】記入シート3!AQ293="","",【多店舗用】記入シート3!AQ293)</f>
        <v/>
      </c>
      <c r="X293" s="764" t="str">
        <f>IF(【多店舗用】記入シート3!AR293="","",【多店舗用】記入シート3!AR293)</f>
        <v/>
      </c>
      <c r="Y293" s="764" t="str">
        <f>IF(【多店舗用】記入シート3!AS293="","",【多店舗用】記入シート3!AS293)</f>
        <v/>
      </c>
      <c r="Z293" s="767" t="str">
        <f>IF(【多店舗用】記入シート3!AT293="","",【多店舗用】記入シート3!AT293)</f>
        <v/>
      </c>
      <c r="AA293" s="767" t="str">
        <f>IF(【多店舗用】記入シート3!AU293="","",【多店舗用】記入シート3!AU293)</f>
        <v/>
      </c>
      <c r="AB293" s="764" t="str">
        <f>IF(B293="","",T(SUBSTITUTE(SUBSTITUTE(【多店舗用】記入シート3!AV293,"　","")," ",""))&amp;"　"&amp;T(SUBSTITUTE(SUBSTITUTE(【多店舗用】記入シート3!AW293,"　","")," ","")))</f>
        <v/>
      </c>
      <c r="AC293" s="764" t="str">
        <f>IF(B293="","",ASC(SUBSTITUTE(SUBSTITUTE(SUBSTITUTE(SUBSTITUTE(【多店舗用】記入シート3!AX293,"　","")," ",""),"ヴ","ウﾞ"),"・",""))&amp;" "&amp;ASC(SUBSTITUTE(SUBSTITUTE(SUBSTITUTE(SUBSTITUTE(【多店舗用】記入シート3!AY293,"　","")," ",""),"ヴ","ウﾞ"),"・","")))</f>
        <v/>
      </c>
      <c r="AD293" s="764" t="str">
        <f>IF(【多店舗用】記入シート3!AZ293="","",【多店舗用】記入シート3!AZ293)</f>
        <v/>
      </c>
      <c r="AE293" s="764" t="str">
        <f>IF(【多店舗用】記入シート3!BA293="","",【多店舗用】記入シート3!BA293)</f>
        <v/>
      </c>
      <c r="AF293" s="764" t="str">
        <f>IF(B293="","",T(SUBSTITUTE(SUBSTITUTE(【多店舗用】記入シート3!BB293,"　","")," ",""))&amp;"　"&amp;T(SUBSTITUTE(SUBSTITUTE(【多店舗用】記入シート3!BC293,"　","")," ","")))</f>
        <v/>
      </c>
      <c r="AG293" s="764" t="str">
        <f>IF(B293="","",ASC(SUBSTITUTE(SUBSTITUTE(SUBSTITUTE(SUBSTITUTE(【多店舗用】記入シート3!BD293,"　","")," ",""),"ヴ","ウﾞ"),"・",""))&amp;" "&amp;ASC(SUBSTITUTE(SUBSTITUTE(SUBSTITUTE(SUBSTITUTE(【多店舗用】記入シート3!BE293,"　","")," ",""),"ヴ","ウﾞ"),"・","")))</f>
        <v/>
      </c>
      <c r="AH293" s="764" t="str">
        <f>IF(【多店舗用】記入シート3!BF293="","",【多店舗用】記入シート3!BF293)</f>
        <v/>
      </c>
      <c r="AI293" s="764" t="str">
        <f>IF(【多店舗用】記入シート3!BG293="","",【多店舗用】記入シート3!BG293)</f>
        <v/>
      </c>
      <c r="AJ293" s="764" t="str">
        <f>IF(【多店舗用】記入シート3!BH293="","",【多店舗用】記入シート3!BH293)</f>
        <v/>
      </c>
      <c r="AK293" s="764" t="str">
        <f>IF(【多店舗用】記入シート3!BI293="","",【多店舗用】記入シート3!BI293)</f>
        <v/>
      </c>
      <c r="AL293" s="764" t="str">
        <f>IF(【多店舗用】記入シート3!BJ293="","",【多店舗用】記入シート3!BJ293)</f>
        <v/>
      </c>
      <c r="AM293" s="768" t="str">
        <f>IF(【多店舗用】記入シート3!BK293="","",【多店舗用】記入シート3!BK293)</f>
        <v/>
      </c>
      <c r="AN293" s="768" t="str">
        <f>IF(【多店舗用】記入シート3!BL293="","",【多店舗用】記入シート3!BL293)</f>
        <v/>
      </c>
      <c r="AO293" s="764" t="str">
        <f>IF(【多店舗用】記入シート3!BM293="","",【多店舗用】記入シート3!BM293)</f>
        <v/>
      </c>
      <c r="AP293" s="768" t="str">
        <f>IF(【多店舗用】記入シート3!BN293="","",【多店舗用】記入シート3!BN293)</f>
        <v/>
      </c>
      <c r="AQ293" s="764" t="str">
        <f>IF(【多店舗用】記入シート3!BO293="","",【多店舗用】記入シート3!BO293)</f>
        <v/>
      </c>
      <c r="AR293" s="764" t="str">
        <f>IF(【多店舗用】記入シート3!BP293="","",【多店舗用】記入シート3!BP293)</f>
        <v/>
      </c>
    </row>
    <row r="294" spans="1:44" ht="15" customHeight="1">
      <c r="A294" s="764">
        <v>286</v>
      </c>
      <c r="B294" s="764" t="str">
        <f>IF(【多店舗用】記入シート3!B294="","",DBCS(【多店舗用】記入シート3!B294))</f>
        <v/>
      </c>
      <c r="C294" s="764" t="str">
        <f>IF(【多店舗用】記入シート3!C294="","",DBCS(【多店舗用】記入シート3!C294))</f>
        <v/>
      </c>
      <c r="D294" s="764" t="str">
        <f>IF(【多店舗用】記入シート3!D294="","",ASC(【多店舗用】記入シート3!D294))</f>
        <v/>
      </c>
      <c r="E294" s="765" t="str">
        <f>IF(【多店舗用】記入シート3!E294="","",【多店舗用】記入シート3!E294)</f>
        <v/>
      </c>
      <c r="F294" s="764" t="str">
        <f>IF(【多店舗用】記入シート3!F294="","",【多店舗用】記入シート3!F294)</f>
        <v/>
      </c>
      <c r="G294" s="765" t="str">
        <f>IF(【多店舗用】記入シート3!G294="","",【多店舗用】記入シート3!G294)</f>
        <v/>
      </c>
      <c r="H294" s="764" t="str">
        <f>IF(【多店舗用】記入シート3!H294="","",SUBSTITUTE(SUBSTITUTE(SUBSTITUTE(SUBSTITUTE(SUBSTITUTE(ASC(【多店舗用】記入シート3!H294),"～","-"),"－","-"),"―","-"),"　","")," ",""))</f>
        <v/>
      </c>
      <c r="I294" s="764" t="str">
        <f>IF(B294="","",MID(T(【多店舗用】記入シート3!I294),4,LEN(T(【多店舗用】記入シート3!I294))-3)&amp;"　"&amp;SUBSTITUTE(SUBSTITUTE(SUBSTITUTE(SUBSTITUTE(T(【多店舗用】記入シート3!J294),"　","")," ",""),"―","ー"),"－","‐")&amp;"　"&amp;SUBSTITUTE(SUBSTITUTE(SUBSTITUTE(SUBSTITUTE(T(【多店舗用】記入シート3!K294),"　","")," ",""),"―","ー"),"－","‐")&amp;"　"&amp;SUBSTITUTE(SUBSTITUTE(SUBSTITUTE(SUBSTITUTE(T(【多店舗用】記入シート3!L294),"　","")," ",""),"―","ー"),"－","‐")&amp;IF(【多店舗用】記入シート3!M294="","","　"&amp;SUBSTITUTE(SUBSTITUTE(SUBSTITUTE(SUBSTITUTE(T(【多店舗用】記入シート3!M294),"　","")," ",""),"―","ー"),"－","‐")))</f>
        <v/>
      </c>
      <c r="J294" s="764" t="str">
        <f>IF(B294="","",ASC(【多店舗用】記入シート3!N294)&amp;" "&amp;ASC(SUBSTITUTE(SUBSTITUTE(SUBSTITUTE(SUBSTITUTE(SUBSTITUTE(【多店舗用】記入シート3!O294,"　","")," ",""),"ヴ","ウﾞ"),"・",""),"－","‐"))&amp;" "&amp;ASC(SUBSTITUTE(SUBSTITUTE(SUBSTITUTE(SUBSTITUTE(SUBSTITUTE(【多店舗用】記入シート3!P294,"　","")," ",""),"ヴ","ウﾞ"),"・",""),"－","‐"))&amp;IF(【多店舗用】記入シート3!Q294="",""," "&amp;ASC(SUBSTITUTE(SUBSTITUTE(SUBSTITUTE(SUBSTITUTE(SUBSTITUTE(【多店舗用】記入シート3!Q294,"　","")," ",""),"ヴ","ウﾞ"),"・",""),"－","‐"))))</f>
        <v/>
      </c>
      <c r="K294" s="764" t="str">
        <f>IF(【多店舗用】記入シート3!R294="","",【多店舗用】記入シート3!R294)</f>
        <v/>
      </c>
      <c r="L294" s="764" t="str">
        <f>IF(【多店舗用】記入シート3!S294="","",SUBSTITUTE(SUBSTITUTE(SUBSTITUTE(SUBSTITUTE(SUBSTITUTE(ASC(【多店舗用】記入シート3!S294),"～","-"),"－","-"),"―","-"),"　","")," ",""))</f>
        <v/>
      </c>
      <c r="M294" s="764" t="str">
        <f>IF(【多店舗用】記入シート3!T294="","",ASC(【多店舗用】記入シート3!T294))</f>
        <v/>
      </c>
      <c r="N294" s="764" t="str">
        <f>IF(B294="","",RIGHT("00"&amp;【多店舗用】記入シート3!U294,2)&amp;【多店舗用】記入シート3!V294&amp;RIGHT("00"&amp;【多店舗用】記入シート3!W294,2)&amp;【多店舗用】記入シート3!X294&amp;RIGHT("00"&amp;【多店舗用】記入シート3!Y294,2)&amp;【多店舗用】記入シート3!Z294&amp;RIGHT("00"&amp;【多店舗用】記入シート3!AA294,2))</f>
        <v/>
      </c>
      <c r="O294" s="764" t="str">
        <f>IF(B294="","",IF(【多店舗用】記入シート3!AB294="●",【多店舗用】記入シート3!AB$8,"")&amp;IF(【多店舗用】記入シート3!AC294="●",【多店舗用】記入シート3!AC$8,"")&amp;IF(【多店舗用】記入シート3!AD294="●",【多店舗用】記入シート3!AD$8,"")&amp;IF(【多店舗用】記入シート3!AE294="●",【多店舗用】記入シート3!AE$8,"")&amp;IF(【多店舗用】記入シート3!AF294="●",【多店舗用】記入シート3!AF$8,"")&amp;IF(【多店舗用】記入シート3!AG294="●",【多店舗用】記入シート3!AG$8,"")&amp;IF(【多店舗用】記入シート3!AH294="●",【多店舗用】記入シート3!AH$8,"")&amp;IF(【多店舗用】記入シート3!AI294="●",【多店舗用】記入シート3!AI$8,""))</f>
        <v/>
      </c>
      <c r="P294" s="764" t="str">
        <f>IF(【多店舗用】記入シート3!AJ294="","",【多店舗用】記入シート3!AJ294)</f>
        <v/>
      </c>
      <c r="Q294" s="764" t="str">
        <f>IF(【多店舗用】記入シート3!AK294="","",【多店舗用】記入シート3!AK294)</f>
        <v/>
      </c>
      <c r="R294" s="766" t="str">
        <f>IF(【多店舗用】記入シート3!AL294="","",【多店舗用】記入シート3!AL294)</f>
        <v/>
      </c>
      <c r="S294" s="766" t="str">
        <f>IF(【多店舗用】記入シート3!AM294="","",【多店舗用】記入シート3!AM294)</f>
        <v/>
      </c>
      <c r="T294" s="766" t="str">
        <f>IF(【多店舗用】記入シート3!AN294="","",【多店舗用】記入シート3!AN294)</f>
        <v/>
      </c>
      <c r="U294" s="766" t="str">
        <f>IF(【多店舗用】記入シート3!AO294="","",【多店舗用】記入シート3!AO294)</f>
        <v/>
      </c>
      <c r="V294" s="764" t="str">
        <f>IF(【多店舗用】記入シート3!AP294="","",【多店舗用】記入シート3!AP294)</f>
        <v/>
      </c>
      <c r="W294" s="764" t="str">
        <f>IF(【多店舗用】記入シート3!AQ294="","",【多店舗用】記入シート3!AQ294)</f>
        <v/>
      </c>
      <c r="X294" s="764" t="str">
        <f>IF(【多店舗用】記入シート3!AR294="","",【多店舗用】記入シート3!AR294)</f>
        <v/>
      </c>
      <c r="Y294" s="764" t="str">
        <f>IF(【多店舗用】記入シート3!AS294="","",【多店舗用】記入シート3!AS294)</f>
        <v/>
      </c>
      <c r="Z294" s="767" t="str">
        <f>IF(【多店舗用】記入シート3!AT294="","",【多店舗用】記入シート3!AT294)</f>
        <v/>
      </c>
      <c r="AA294" s="767" t="str">
        <f>IF(【多店舗用】記入シート3!AU294="","",【多店舗用】記入シート3!AU294)</f>
        <v/>
      </c>
      <c r="AB294" s="764" t="str">
        <f>IF(B294="","",T(SUBSTITUTE(SUBSTITUTE(【多店舗用】記入シート3!AV294,"　","")," ",""))&amp;"　"&amp;T(SUBSTITUTE(SUBSTITUTE(【多店舗用】記入シート3!AW294,"　","")," ","")))</f>
        <v/>
      </c>
      <c r="AC294" s="764" t="str">
        <f>IF(B294="","",ASC(SUBSTITUTE(SUBSTITUTE(SUBSTITUTE(SUBSTITUTE(【多店舗用】記入シート3!AX294,"　","")," ",""),"ヴ","ウﾞ"),"・",""))&amp;" "&amp;ASC(SUBSTITUTE(SUBSTITUTE(SUBSTITUTE(SUBSTITUTE(【多店舗用】記入シート3!AY294,"　","")," ",""),"ヴ","ウﾞ"),"・","")))</f>
        <v/>
      </c>
      <c r="AD294" s="764" t="str">
        <f>IF(【多店舗用】記入シート3!AZ294="","",【多店舗用】記入シート3!AZ294)</f>
        <v/>
      </c>
      <c r="AE294" s="764" t="str">
        <f>IF(【多店舗用】記入シート3!BA294="","",【多店舗用】記入シート3!BA294)</f>
        <v/>
      </c>
      <c r="AF294" s="764" t="str">
        <f>IF(B294="","",T(SUBSTITUTE(SUBSTITUTE(【多店舗用】記入シート3!BB294,"　","")," ",""))&amp;"　"&amp;T(SUBSTITUTE(SUBSTITUTE(【多店舗用】記入シート3!BC294,"　","")," ","")))</f>
        <v/>
      </c>
      <c r="AG294" s="764" t="str">
        <f>IF(B294="","",ASC(SUBSTITUTE(SUBSTITUTE(SUBSTITUTE(SUBSTITUTE(【多店舗用】記入シート3!BD294,"　","")," ",""),"ヴ","ウﾞ"),"・",""))&amp;" "&amp;ASC(SUBSTITUTE(SUBSTITUTE(SUBSTITUTE(SUBSTITUTE(【多店舗用】記入シート3!BE294,"　","")," ",""),"ヴ","ウﾞ"),"・","")))</f>
        <v/>
      </c>
      <c r="AH294" s="764" t="str">
        <f>IF(【多店舗用】記入シート3!BF294="","",【多店舗用】記入シート3!BF294)</f>
        <v/>
      </c>
      <c r="AI294" s="764" t="str">
        <f>IF(【多店舗用】記入シート3!BG294="","",【多店舗用】記入シート3!BG294)</f>
        <v/>
      </c>
      <c r="AJ294" s="764" t="str">
        <f>IF(【多店舗用】記入シート3!BH294="","",【多店舗用】記入シート3!BH294)</f>
        <v/>
      </c>
      <c r="AK294" s="764" t="str">
        <f>IF(【多店舗用】記入シート3!BI294="","",【多店舗用】記入シート3!BI294)</f>
        <v/>
      </c>
      <c r="AL294" s="764" t="str">
        <f>IF(【多店舗用】記入シート3!BJ294="","",【多店舗用】記入シート3!BJ294)</f>
        <v/>
      </c>
      <c r="AM294" s="768" t="str">
        <f>IF(【多店舗用】記入シート3!BK294="","",【多店舗用】記入シート3!BK294)</f>
        <v/>
      </c>
      <c r="AN294" s="768" t="str">
        <f>IF(【多店舗用】記入シート3!BL294="","",【多店舗用】記入シート3!BL294)</f>
        <v/>
      </c>
      <c r="AO294" s="764" t="str">
        <f>IF(【多店舗用】記入シート3!BM294="","",【多店舗用】記入シート3!BM294)</f>
        <v/>
      </c>
      <c r="AP294" s="768" t="str">
        <f>IF(【多店舗用】記入シート3!BN294="","",【多店舗用】記入シート3!BN294)</f>
        <v/>
      </c>
      <c r="AQ294" s="764" t="str">
        <f>IF(【多店舗用】記入シート3!BO294="","",【多店舗用】記入シート3!BO294)</f>
        <v/>
      </c>
      <c r="AR294" s="764" t="str">
        <f>IF(【多店舗用】記入シート3!BP294="","",【多店舗用】記入シート3!BP294)</f>
        <v/>
      </c>
    </row>
    <row r="295" spans="1:44" ht="15" customHeight="1">
      <c r="A295" s="764">
        <v>287</v>
      </c>
      <c r="B295" s="764" t="str">
        <f>IF(【多店舗用】記入シート3!B295="","",DBCS(【多店舗用】記入シート3!B295))</f>
        <v/>
      </c>
      <c r="C295" s="764" t="str">
        <f>IF(【多店舗用】記入シート3!C295="","",DBCS(【多店舗用】記入シート3!C295))</f>
        <v/>
      </c>
      <c r="D295" s="764" t="str">
        <f>IF(【多店舗用】記入シート3!D295="","",ASC(【多店舗用】記入シート3!D295))</f>
        <v/>
      </c>
      <c r="E295" s="765" t="str">
        <f>IF(【多店舗用】記入シート3!E295="","",【多店舗用】記入シート3!E295)</f>
        <v/>
      </c>
      <c r="F295" s="764" t="str">
        <f>IF(【多店舗用】記入シート3!F295="","",【多店舗用】記入シート3!F295)</f>
        <v/>
      </c>
      <c r="G295" s="765" t="str">
        <f>IF(【多店舗用】記入シート3!G295="","",【多店舗用】記入シート3!G295)</f>
        <v/>
      </c>
      <c r="H295" s="764" t="str">
        <f>IF(【多店舗用】記入シート3!H295="","",SUBSTITUTE(SUBSTITUTE(SUBSTITUTE(SUBSTITUTE(SUBSTITUTE(ASC(【多店舗用】記入シート3!H295),"～","-"),"－","-"),"―","-"),"　","")," ",""))</f>
        <v/>
      </c>
      <c r="I295" s="764" t="str">
        <f>IF(B295="","",MID(T(【多店舗用】記入シート3!I295),4,LEN(T(【多店舗用】記入シート3!I295))-3)&amp;"　"&amp;SUBSTITUTE(SUBSTITUTE(SUBSTITUTE(SUBSTITUTE(T(【多店舗用】記入シート3!J295),"　","")," ",""),"―","ー"),"－","‐")&amp;"　"&amp;SUBSTITUTE(SUBSTITUTE(SUBSTITUTE(SUBSTITUTE(T(【多店舗用】記入シート3!K295),"　","")," ",""),"―","ー"),"－","‐")&amp;"　"&amp;SUBSTITUTE(SUBSTITUTE(SUBSTITUTE(SUBSTITUTE(T(【多店舗用】記入シート3!L295),"　","")," ",""),"―","ー"),"－","‐")&amp;IF(【多店舗用】記入シート3!M295="","","　"&amp;SUBSTITUTE(SUBSTITUTE(SUBSTITUTE(SUBSTITUTE(T(【多店舗用】記入シート3!M295),"　","")," ",""),"―","ー"),"－","‐")))</f>
        <v/>
      </c>
      <c r="J295" s="764" t="str">
        <f>IF(B295="","",ASC(【多店舗用】記入シート3!N295)&amp;" "&amp;ASC(SUBSTITUTE(SUBSTITUTE(SUBSTITUTE(SUBSTITUTE(SUBSTITUTE(【多店舗用】記入シート3!O295,"　","")," ",""),"ヴ","ウﾞ"),"・",""),"－","‐"))&amp;" "&amp;ASC(SUBSTITUTE(SUBSTITUTE(SUBSTITUTE(SUBSTITUTE(SUBSTITUTE(【多店舗用】記入シート3!P295,"　","")," ",""),"ヴ","ウﾞ"),"・",""),"－","‐"))&amp;IF(【多店舗用】記入シート3!Q295="",""," "&amp;ASC(SUBSTITUTE(SUBSTITUTE(SUBSTITUTE(SUBSTITUTE(SUBSTITUTE(【多店舗用】記入シート3!Q295,"　","")," ",""),"ヴ","ウﾞ"),"・",""),"－","‐"))))</f>
        <v/>
      </c>
      <c r="K295" s="764" t="str">
        <f>IF(【多店舗用】記入シート3!R295="","",【多店舗用】記入シート3!R295)</f>
        <v/>
      </c>
      <c r="L295" s="764" t="str">
        <f>IF(【多店舗用】記入シート3!S295="","",SUBSTITUTE(SUBSTITUTE(SUBSTITUTE(SUBSTITUTE(SUBSTITUTE(ASC(【多店舗用】記入シート3!S295),"～","-"),"－","-"),"―","-"),"　","")," ",""))</f>
        <v/>
      </c>
      <c r="M295" s="764" t="str">
        <f>IF(【多店舗用】記入シート3!T295="","",ASC(【多店舗用】記入シート3!T295))</f>
        <v/>
      </c>
      <c r="N295" s="764" t="str">
        <f>IF(B295="","",RIGHT("00"&amp;【多店舗用】記入シート3!U295,2)&amp;【多店舗用】記入シート3!V295&amp;RIGHT("00"&amp;【多店舗用】記入シート3!W295,2)&amp;【多店舗用】記入シート3!X295&amp;RIGHT("00"&amp;【多店舗用】記入シート3!Y295,2)&amp;【多店舗用】記入シート3!Z295&amp;RIGHT("00"&amp;【多店舗用】記入シート3!AA295,2))</f>
        <v/>
      </c>
      <c r="O295" s="764" t="str">
        <f>IF(B295="","",IF(【多店舗用】記入シート3!AB295="●",【多店舗用】記入シート3!AB$8,"")&amp;IF(【多店舗用】記入シート3!AC295="●",【多店舗用】記入シート3!AC$8,"")&amp;IF(【多店舗用】記入シート3!AD295="●",【多店舗用】記入シート3!AD$8,"")&amp;IF(【多店舗用】記入シート3!AE295="●",【多店舗用】記入シート3!AE$8,"")&amp;IF(【多店舗用】記入シート3!AF295="●",【多店舗用】記入シート3!AF$8,"")&amp;IF(【多店舗用】記入シート3!AG295="●",【多店舗用】記入シート3!AG$8,"")&amp;IF(【多店舗用】記入シート3!AH295="●",【多店舗用】記入シート3!AH$8,"")&amp;IF(【多店舗用】記入シート3!AI295="●",【多店舗用】記入シート3!AI$8,""))</f>
        <v/>
      </c>
      <c r="P295" s="764" t="str">
        <f>IF(【多店舗用】記入シート3!AJ295="","",【多店舗用】記入シート3!AJ295)</f>
        <v/>
      </c>
      <c r="Q295" s="764" t="str">
        <f>IF(【多店舗用】記入シート3!AK295="","",【多店舗用】記入シート3!AK295)</f>
        <v/>
      </c>
      <c r="R295" s="766" t="str">
        <f>IF(【多店舗用】記入シート3!AL295="","",【多店舗用】記入シート3!AL295)</f>
        <v/>
      </c>
      <c r="S295" s="766" t="str">
        <f>IF(【多店舗用】記入シート3!AM295="","",【多店舗用】記入シート3!AM295)</f>
        <v/>
      </c>
      <c r="T295" s="766" t="str">
        <f>IF(【多店舗用】記入シート3!AN295="","",【多店舗用】記入シート3!AN295)</f>
        <v/>
      </c>
      <c r="U295" s="766" t="str">
        <f>IF(【多店舗用】記入シート3!AO295="","",【多店舗用】記入シート3!AO295)</f>
        <v/>
      </c>
      <c r="V295" s="764" t="str">
        <f>IF(【多店舗用】記入シート3!AP295="","",【多店舗用】記入シート3!AP295)</f>
        <v/>
      </c>
      <c r="W295" s="764" t="str">
        <f>IF(【多店舗用】記入シート3!AQ295="","",【多店舗用】記入シート3!AQ295)</f>
        <v/>
      </c>
      <c r="X295" s="764" t="str">
        <f>IF(【多店舗用】記入シート3!AR295="","",【多店舗用】記入シート3!AR295)</f>
        <v/>
      </c>
      <c r="Y295" s="764" t="str">
        <f>IF(【多店舗用】記入シート3!AS295="","",【多店舗用】記入シート3!AS295)</f>
        <v/>
      </c>
      <c r="Z295" s="767" t="str">
        <f>IF(【多店舗用】記入シート3!AT295="","",【多店舗用】記入シート3!AT295)</f>
        <v/>
      </c>
      <c r="AA295" s="767" t="str">
        <f>IF(【多店舗用】記入シート3!AU295="","",【多店舗用】記入シート3!AU295)</f>
        <v/>
      </c>
      <c r="AB295" s="764" t="str">
        <f>IF(B295="","",T(SUBSTITUTE(SUBSTITUTE(【多店舗用】記入シート3!AV295,"　","")," ",""))&amp;"　"&amp;T(SUBSTITUTE(SUBSTITUTE(【多店舗用】記入シート3!AW295,"　","")," ","")))</f>
        <v/>
      </c>
      <c r="AC295" s="764" t="str">
        <f>IF(B295="","",ASC(SUBSTITUTE(SUBSTITUTE(SUBSTITUTE(SUBSTITUTE(【多店舗用】記入シート3!AX295,"　","")," ",""),"ヴ","ウﾞ"),"・",""))&amp;" "&amp;ASC(SUBSTITUTE(SUBSTITUTE(SUBSTITUTE(SUBSTITUTE(【多店舗用】記入シート3!AY295,"　","")," ",""),"ヴ","ウﾞ"),"・","")))</f>
        <v/>
      </c>
      <c r="AD295" s="764" t="str">
        <f>IF(【多店舗用】記入シート3!AZ295="","",【多店舗用】記入シート3!AZ295)</f>
        <v/>
      </c>
      <c r="AE295" s="764" t="str">
        <f>IF(【多店舗用】記入シート3!BA295="","",【多店舗用】記入シート3!BA295)</f>
        <v/>
      </c>
      <c r="AF295" s="764" t="str">
        <f>IF(B295="","",T(SUBSTITUTE(SUBSTITUTE(【多店舗用】記入シート3!BB295,"　","")," ",""))&amp;"　"&amp;T(SUBSTITUTE(SUBSTITUTE(【多店舗用】記入シート3!BC295,"　","")," ","")))</f>
        <v/>
      </c>
      <c r="AG295" s="764" t="str">
        <f>IF(B295="","",ASC(SUBSTITUTE(SUBSTITUTE(SUBSTITUTE(SUBSTITUTE(【多店舗用】記入シート3!BD295,"　","")," ",""),"ヴ","ウﾞ"),"・",""))&amp;" "&amp;ASC(SUBSTITUTE(SUBSTITUTE(SUBSTITUTE(SUBSTITUTE(【多店舗用】記入シート3!BE295,"　","")," ",""),"ヴ","ウﾞ"),"・","")))</f>
        <v/>
      </c>
      <c r="AH295" s="764" t="str">
        <f>IF(【多店舗用】記入シート3!BF295="","",【多店舗用】記入シート3!BF295)</f>
        <v/>
      </c>
      <c r="AI295" s="764" t="str">
        <f>IF(【多店舗用】記入シート3!BG295="","",【多店舗用】記入シート3!BG295)</f>
        <v/>
      </c>
      <c r="AJ295" s="764" t="str">
        <f>IF(【多店舗用】記入シート3!BH295="","",【多店舗用】記入シート3!BH295)</f>
        <v/>
      </c>
      <c r="AK295" s="764" t="str">
        <f>IF(【多店舗用】記入シート3!BI295="","",【多店舗用】記入シート3!BI295)</f>
        <v/>
      </c>
      <c r="AL295" s="764" t="str">
        <f>IF(【多店舗用】記入シート3!BJ295="","",【多店舗用】記入シート3!BJ295)</f>
        <v/>
      </c>
      <c r="AM295" s="768" t="str">
        <f>IF(【多店舗用】記入シート3!BK295="","",【多店舗用】記入シート3!BK295)</f>
        <v/>
      </c>
      <c r="AN295" s="768" t="str">
        <f>IF(【多店舗用】記入シート3!BL295="","",【多店舗用】記入シート3!BL295)</f>
        <v/>
      </c>
      <c r="AO295" s="764" t="str">
        <f>IF(【多店舗用】記入シート3!BM295="","",【多店舗用】記入シート3!BM295)</f>
        <v/>
      </c>
      <c r="AP295" s="768" t="str">
        <f>IF(【多店舗用】記入シート3!BN295="","",【多店舗用】記入シート3!BN295)</f>
        <v/>
      </c>
      <c r="AQ295" s="764" t="str">
        <f>IF(【多店舗用】記入シート3!BO295="","",【多店舗用】記入シート3!BO295)</f>
        <v/>
      </c>
      <c r="AR295" s="764" t="str">
        <f>IF(【多店舗用】記入シート3!BP295="","",【多店舗用】記入シート3!BP295)</f>
        <v/>
      </c>
    </row>
    <row r="296" spans="1:44" ht="15" customHeight="1">
      <c r="A296" s="764">
        <v>288</v>
      </c>
      <c r="B296" s="764" t="str">
        <f>IF(【多店舗用】記入シート3!B296="","",DBCS(【多店舗用】記入シート3!B296))</f>
        <v/>
      </c>
      <c r="C296" s="764" t="str">
        <f>IF(【多店舗用】記入シート3!C296="","",DBCS(【多店舗用】記入シート3!C296))</f>
        <v/>
      </c>
      <c r="D296" s="764" t="str">
        <f>IF(【多店舗用】記入シート3!D296="","",ASC(【多店舗用】記入シート3!D296))</f>
        <v/>
      </c>
      <c r="E296" s="765" t="str">
        <f>IF(【多店舗用】記入シート3!E296="","",【多店舗用】記入シート3!E296)</f>
        <v/>
      </c>
      <c r="F296" s="764" t="str">
        <f>IF(【多店舗用】記入シート3!F296="","",【多店舗用】記入シート3!F296)</f>
        <v/>
      </c>
      <c r="G296" s="765" t="str">
        <f>IF(【多店舗用】記入シート3!G296="","",【多店舗用】記入シート3!G296)</f>
        <v/>
      </c>
      <c r="H296" s="764" t="str">
        <f>IF(【多店舗用】記入シート3!H296="","",SUBSTITUTE(SUBSTITUTE(SUBSTITUTE(SUBSTITUTE(SUBSTITUTE(ASC(【多店舗用】記入シート3!H296),"～","-"),"－","-"),"―","-"),"　","")," ",""))</f>
        <v/>
      </c>
      <c r="I296" s="764" t="str">
        <f>IF(B296="","",MID(T(【多店舗用】記入シート3!I296),4,LEN(T(【多店舗用】記入シート3!I296))-3)&amp;"　"&amp;SUBSTITUTE(SUBSTITUTE(SUBSTITUTE(SUBSTITUTE(T(【多店舗用】記入シート3!J296),"　","")," ",""),"―","ー"),"－","‐")&amp;"　"&amp;SUBSTITUTE(SUBSTITUTE(SUBSTITUTE(SUBSTITUTE(T(【多店舗用】記入シート3!K296),"　","")," ",""),"―","ー"),"－","‐")&amp;"　"&amp;SUBSTITUTE(SUBSTITUTE(SUBSTITUTE(SUBSTITUTE(T(【多店舗用】記入シート3!L296),"　","")," ",""),"―","ー"),"－","‐")&amp;IF(【多店舗用】記入シート3!M296="","","　"&amp;SUBSTITUTE(SUBSTITUTE(SUBSTITUTE(SUBSTITUTE(T(【多店舗用】記入シート3!M296),"　","")," ",""),"―","ー"),"－","‐")))</f>
        <v/>
      </c>
      <c r="J296" s="764" t="str">
        <f>IF(B296="","",ASC(【多店舗用】記入シート3!N296)&amp;" "&amp;ASC(SUBSTITUTE(SUBSTITUTE(SUBSTITUTE(SUBSTITUTE(SUBSTITUTE(【多店舗用】記入シート3!O296,"　","")," ",""),"ヴ","ウﾞ"),"・",""),"－","‐"))&amp;" "&amp;ASC(SUBSTITUTE(SUBSTITUTE(SUBSTITUTE(SUBSTITUTE(SUBSTITUTE(【多店舗用】記入シート3!P296,"　","")," ",""),"ヴ","ウﾞ"),"・",""),"－","‐"))&amp;IF(【多店舗用】記入シート3!Q296="",""," "&amp;ASC(SUBSTITUTE(SUBSTITUTE(SUBSTITUTE(SUBSTITUTE(SUBSTITUTE(【多店舗用】記入シート3!Q296,"　","")," ",""),"ヴ","ウﾞ"),"・",""),"－","‐"))))</f>
        <v/>
      </c>
      <c r="K296" s="764" t="str">
        <f>IF(【多店舗用】記入シート3!R296="","",【多店舗用】記入シート3!R296)</f>
        <v/>
      </c>
      <c r="L296" s="764" t="str">
        <f>IF(【多店舗用】記入シート3!S296="","",SUBSTITUTE(SUBSTITUTE(SUBSTITUTE(SUBSTITUTE(SUBSTITUTE(ASC(【多店舗用】記入シート3!S296),"～","-"),"－","-"),"―","-"),"　","")," ",""))</f>
        <v/>
      </c>
      <c r="M296" s="764" t="str">
        <f>IF(【多店舗用】記入シート3!T296="","",ASC(【多店舗用】記入シート3!T296))</f>
        <v/>
      </c>
      <c r="N296" s="764" t="str">
        <f>IF(B296="","",RIGHT("00"&amp;【多店舗用】記入シート3!U296,2)&amp;【多店舗用】記入シート3!V296&amp;RIGHT("00"&amp;【多店舗用】記入シート3!W296,2)&amp;【多店舗用】記入シート3!X296&amp;RIGHT("00"&amp;【多店舗用】記入シート3!Y296,2)&amp;【多店舗用】記入シート3!Z296&amp;RIGHT("00"&amp;【多店舗用】記入シート3!AA296,2))</f>
        <v/>
      </c>
      <c r="O296" s="764" t="str">
        <f>IF(B296="","",IF(【多店舗用】記入シート3!AB296="●",【多店舗用】記入シート3!AB$8,"")&amp;IF(【多店舗用】記入シート3!AC296="●",【多店舗用】記入シート3!AC$8,"")&amp;IF(【多店舗用】記入シート3!AD296="●",【多店舗用】記入シート3!AD$8,"")&amp;IF(【多店舗用】記入シート3!AE296="●",【多店舗用】記入シート3!AE$8,"")&amp;IF(【多店舗用】記入シート3!AF296="●",【多店舗用】記入シート3!AF$8,"")&amp;IF(【多店舗用】記入シート3!AG296="●",【多店舗用】記入シート3!AG$8,"")&amp;IF(【多店舗用】記入シート3!AH296="●",【多店舗用】記入シート3!AH$8,"")&amp;IF(【多店舗用】記入シート3!AI296="●",【多店舗用】記入シート3!AI$8,""))</f>
        <v/>
      </c>
      <c r="P296" s="764" t="str">
        <f>IF(【多店舗用】記入シート3!AJ296="","",【多店舗用】記入シート3!AJ296)</f>
        <v/>
      </c>
      <c r="Q296" s="764" t="str">
        <f>IF(【多店舗用】記入シート3!AK296="","",【多店舗用】記入シート3!AK296)</f>
        <v/>
      </c>
      <c r="R296" s="766" t="str">
        <f>IF(【多店舗用】記入シート3!AL296="","",【多店舗用】記入シート3!AL296)</f>
        <v/>
      </c>
      <c r="S296" s="766" t="str">
        <f>IF(【多店舗用】記入シート3!AM296="","",【多店舗用】記入シート3!AM296)</f>
        <v/>
      </c>
      <c r="T296" s="766" t="str">
        <f>IF(【多店舗用】記入シート3!AN296="","",【多店舗用】記入シート3!AN296)</f>
        <v/>
      </c>
      <c r="U296" s="766" t="str">
        <f>IF(【多店舗用】記入シート3!AO296="","",【多店舗用】記入シート3!AO296)</f>
        <v/>
      </c>
      <c r="V296" s="764" t="str">
        <f>IF(【多店舗用】記入シート3!AP296="","",【多店舗用】記入シート3!AP296)</f>
        <v/>
      </c>
      <c r="W296" s="764" t="str">
        <f>IF(【多店舗用】記入シート3!AQ296="","",【多店舗用】記入シート3!AQ296)</f>
        <v/>
      </c>
      <c r="X296" s="764" t="str">
        <f>IF(【多店舗用】記入シート3!AR296="","",【多店舗用】記入シート3!AR296)</f>
        <v/>
      </c>
      <c r="Y296" s="764" t="str">
        <f>IF(【多店舗用】記入シート3!AS296="","",【多店舗用】記入シート3!AS296)</f>
        <v/>
      </c>
      <c r="Z296" s="767" t="str">
        <f>IF(【多店舗用】記入シート3!AT296="","",【多店舗用】記入シート3!AT296)</f>
        <v/>
      </c>
      <c r="AA296" s="767" t="str">
        <f>IF(【多店舗用】記入シート3!AU296="","",【多店舗用】記入シート3!AU296)</f>
        <v/>
      </c>
      <c r="AB296" s="764" t="str">
        <f>IF(B296="","",T(SUBSTITUTE(SUBSTITUTE(【多店舗用】記入シート3!AV296,"　","")," ",""))&amp;"　"&amp;T(SUBSTITUTE(SUBSTITUTE(【多店舗用】記入シート3!AW296,"　","")," ","")))</f>
        <v/>
      </c>
      <c r="AC296" s="764" t="str">
        <f>IF(B296="","",ASC(SUBSTITUTE(SUBSTITUTE(SUBSTITUTE(SUBSTITUTE(【多店舗用】記入シート3!AX296,"　","")," ",""),"ヴ","ウﾞ"),"・",""))&amp;" "&amp;ASC(SUBSTITUTE(SUBSTITUTE(SUBSTITUTE(SUBSTITUTE(【多店舗用】記入シート3!AY296,"　","")," ",""),"ヴ","ウﾞ"),"・","")))</f>
        <v/>
      </c>
      <c r="AD296" s="764" t="str">
        <f>IF(【多店舗用】記入シート3!AZ296="","",【多店舗用】記入シート3!AZ296)</f>
        <v/>
      </c>
      <c r="AE296" s="764" t="str">
        <f>IF(【多店舗用】記入シート3!BA296="","",【多店舗用】記入シート3!BA296)</f>
        <v/>
      </c>
      <c r="AF296" s="764" t="str">
        <f>IF(B296="","",T(SUBSTITUTE(SUBSTITUTE(【多店舗用】記入シート3!BB296,"　","")," ",""))&amp;"　"&amp;T(SUBSTITUTE(SUBSTITUTE(【多店舗用】記入シート3!BC296,"　","")," ","")))</f>
        <v/>
      </c>
      <c r="AG296" s="764" t="str">
        <f>IF(B296="","",ASC(SUBSTITUTE(SUBSTITUTE(SUBSTITUTE(SUBSTITUTE(【多店舗用】記入シート3!BD296,"　","")," ",""),"ヴ","ウﾞ"),"・",""))&amp;" "&amp;ASC(SUBSTITUTE(SUBSTITUTE(SUBSTITUTE(SUBSTITUTE(【多店舗用】記入シート3!BE296,"　","")," ",""),"ヴ","ウﾞ"),"・","")))</f>
        <v/>
      </c>
      <c r="AH296" s="764" t="str">
        <f>IF(【多店舗用】記入シート3!BF296="","",【多店舗用】記入シート3!BF296)</f>
        <v/>
      </c>
      <c r="AI296" s="764" t="str">
        <f>IF(【多店舗用】記入シート3!BG296="","",【多店舗用】記入シート3!BG296)</f>
        <v/>
      </c>
      <c r="AJ296" s="764" t="str">
        <f>IF(【多店舗用】記入シート3!BH296="","",【多店舗用】記入シート3!BH296)</f>
        <v/>
      </c>
      <c r="AK296" s="764" t="str">
        <f>IF(【多店舗用】記入シート3!BI296="","",【多店舗用】記入シート3!BI296)</f>
        <v/>
      </c>
      <c r="AL296" s="764" t="str">
        <f>IF(【多店舗用】記入シート3!BJ296="","",【多店舗用】記入シート3!BJ296)</f>
        <v/>
      </c>
      <c r="AM296" s="768" t="str">
        <f>IF(【多店舗用】記入シート3!BK296="","",【多店舗用】記入シート3!BK296)</f>
        <v/>
      </c>
      <c r="AN296" s="768" t="str">
        <f>IF(【多店舗用】記入シート3!BL296="","",【多店舗用】記入シート3!BL296)</f>
        <v/>
      </c>
      <c r="AO296" s="764" t="str">
        <f>IF(【多店舗用】記入シート3!BM296="","",【多店舗用】記入シート3!BM296)</f>
        <v/>
      </c>
      <c r="AP296" s="768" t="str">
        <f>IF(【多店舗用】記入シート3!BN296="","",【多店舗用】記入シート3!BN296)</f>
        <v/>
      </c>
      <c r="AQ296" s="764" t="str">
        <f>IF(【多店舗用】記入シート3!BO296="","",【多店舗用】記入シート3!BO296)</f>
        <v/>
      </c>
      <c r="AR296" s="764" t="str">
        <f>IF(【多店舗用】記入シート3!BP296="","",【多店舗用】記入シート3!BP296)</f>
        <v/>
      </c>
    </row>
    <row r="297" spans="1:44" ht="15" customHeight="1">
      <c r="A297" s="764">
        <v>289</v>
      </c>
      <c r="B297" s="764" t="str">
        <f>IF(【多店舗用】記入シート3!B297="","",DBCS(【多店舗用】記入シート3!B297))</f>
        <v/>
      </c>
      <c r="C297" s="764" t="str">
        <f>IF(【多店舗用】記入シート3!C297="","",DBCS(【多店舗用】記入シート3!C297))</f>
        <v/>
      </c>
      <c r="D297" s="764" t="str">
        <f>IF(【多店舗用】記入シート3!D297="","",ASC(【多店舗用】記入シート3!D297))</f>
        <v/>
      </c>
      <c r="E297" s="765" t="str">
        <f>IF(【多店舗用】記入シート3!E297="","",【多店舗用】記入シート3!E297)</f>
        <v/>
      </c>
      <c r="F297" s="764" t="str">
        <f>IF(【多店舗用】記入シート3!F297="","",【多店舗用】記入シート3!F297)</f>
        <v/>
      </c>
      <c r="G297" s="765" t="str">
        <f>IF(【多店舗用】記入シート3!G297="","",【多店舗用】記入シート3!G297)</f>
        <v/>
      </c>
      <c r="H297" s="764" t="str">
        <f>IF(【多店舗用】記入シート3!H297="","",SUBSTITUTE(SUBSTITUTE(SUBSTITUTE(SUBSTITUTE(SUBSTITUTE(ASC(【多店舗用】記入シート3!H297),"～","-"),"－","-"),"―","-"),"　","")," ",""))</f>
        <v/>
      </c>
      <c r="I297" s="764" t="str">
        <f>IF(B297="","",MID(T(【多店舗用】記入シート3!I297),4,LEN(T(【多店舗用】記入シート3!I297))-3)&amp;"　"&amp;SUBSTITUTE(SUBSTITUTE(SUBSTITUTE(SUBSTITUTE(T(【多店舗用】記入シート3!J297),"　","")," ",""),"―","ー"),"－","‐")&amp;"　"&amp;SUBSTITUTE(SUBSTITUTE(SUBSTITUTE(SUBSTITUTE(T(【多店舗用】記入シート3!K297),"　","")," ",""),"―","ー"),"－","‐")&amp;"　"&amp;SUBSTITUTE(SUBSTITUTE(SUBSTITUTE(SUBSTITUTE(T(【多店舗用】記入シート3!L297),"　","")," ",""),"―","ー"),"－","‐")&amp;IF(【多店舗用】記入シート3!M297="","","　"&amp;SUBSTITUTE(SUBSTITUTE(SUBSTITUTE(SUBSTITUTE(T(【多店舗用】記入シート3!M297),"　","")," ",""),"―","ー"),"－","‐")))</f>
        <v/>
      </c>
      <c r="J297" s="764" t="str">
        <f>IF(B297="","",ASC(【多店舗用】記入シート3!N297)&amp;" "&amp;ASC(SUBSTITUTE(SUBSTITUTE(SUBSTITUTE(SUBSTITUTE(SUBSTITUTE(【多店舗用】記入シート3!O297,"　","")," ",""),"ヴ","ウﾞ"),"・",""),"－","‐"))&amp;" "&amp;ASC(SUBSTITUTE(SUBSTITUTE(SUBSTITUTE(SUBSTITUTE(SUBSTITUTE(【多店舗用】記入シート3!P297,"　","")," ",""),"ヴ","ウﾞ"),"・",""),"－","‐"))&amp;IF(【多店舗用】記入シート3!Q297="",""," "&amp;ASC(SUBSTITUTE(SUBSTITUTE(SUBSTITUTE(SUBSTITUTE(SUBSTITUTE(【多店舗用】記入シート3!Q297,"　","")," ",""),"ヴ","ウﾞ"),"・",""),"－","‐"))))</f>
        <v/>
      </c>
      <c r="K297" s="764" t="str">
        <f>IF(【多店舗用】記入シート3!R297="","",【多店舗用】記入シート3!R297)</f>
        <v/>
      </c>
      <c r="L297" s="764" t="str">
        <f>IF(【多店舗用】記入シート3!S297="","",SUBSTITUTE(SUBSTITUTE(SUBSTITUTE(SUBSTITUTE(SUBSTITUTE(ASC(【多店舗用】記入シート3!S297),"～","-"),"－","-"),"―","-"),"　","")," ",""))</f>
        <v/>
      </c>
      <c r="M297" s="764" t="str">
        <f>IF(【多店舗用】記入シート3!T297="","",ASC(【多店舗用】記入シート3!T297))</f>
        <v/>
      </c>
      <c r="N297" s="764" t="str">
        <f>IF(B297="","",RIGHT("00"&amp;【多店舗用】記入シート3!U297,2)&amp;【多店舗用】記入シート3!V297&amp;RIGHT("00"&amp;【多店舗用】記入シート3!W297,2)&amp;【多店舗用】記入シート3!X297&amp;RIGHT("00"&amp;【多店舗用】記入シート3!Y297,2)&amp;【多店舗用】記入シート3!Z297&amp;RIGHT("00"&amp;【多店舗用】記入シート3!AA297,2))</f>
        <v/>
      </c>
      <c r="O297" s="764" t="str">
        <f>IF(B297="","",IF(【多店舗用】記入シート3!AB297="●",【多店舗用】記入シート3!AB$8,"")&amp;IF(【多店舗用】記入シート3!AC297="●",【多店舗用】記入シート3!AC$8,"")&amp;IF(【多店舗用】記入シート3!AD297="●",【多店舗用】記入シート3!AD$8,"")&amp;IF(【多店舗用】記入シート3!AE297="●",【多店舗用】記入シート3!AE$8,"")&amp;IF(【多店舗用】記入シート3!AF297="●",【多店舗用】記入シート3!AF$8,"")&amp;IF(【多店舗用】記入シート3!AG297="●",【多店舗用】記入シート3!AG$8,"")&amp;IF(【多店舗用】記入シート3!AH297="●",【多店舗用】記入シート3!AH$8,"")&amp;IF(【多店舗用】記入シート3!AI297="●",【多店舗用】記入シート3!AI$8,""))</f>
        <v/>
      </c>
      <c r="P297" s="764" t="str">
        <f>IF(【多店舗用】記入シート3!AJ297="","",【多店舗用】記入シート3!AJ297)</f>
        <v/>
      </c>
      <c r="Q297" s="764" t="str">
        <f>IF(【多店舗用】記入シート3!AK297="","",【多店舗用】記入シート3!AK297)</f>
        <v/>
      </c>
      <c r="R297" s="766" t="str">
        <f>IF(【多店舗用】記入シート3!AL297="","",【多店舗用】記入シート3!AL297)</f>
        <v/>
      </c>
      <c r="S297" s="766" t="str">
        <f>IF(【多店舗用】記入シート3!AM297="","",【多店舗用】記入シート3!AM297)</f>
        <v/>
      </c>
      <c r="T297" s="766" t="str">
        <f>IF(【多店舗用】記入シート3!AN297="","",【多店舗用】記入シート3!AN297)</f>
        <v/>
      </c>
      <c r="U297" s="766" t="str">
        <f>IF(【多店舗用】記入シート3!AO297="","",【多店舗用】記入シート3!AO297)</f>
        <v/>
      </c>
      <c r="V297" s="764" t="str">
        <f>IF(【多店舗用】記入シート3!AP297="","",【多店舗用】記入シート3!AP297)</f>
        <v/>
      </c>
      <c r="W297" s="764" t="str">
        <f>IF(【多店舗用】記入シート3!AQ297="","",【多店舗用】記入シート3!AQ297)</f>
        <v/>
      </c>
      <c r="X297" s="764" t="str">
        <f>IF(【多店舗用】記入シート3!AR297="","",【多店舗用】記入シート3!AR297)</f>
        <v/>
      </c>
      <c r="Y297" s="764" t="str">
        <f>IF(【多店舗用】記入シート3!AS297="","",【多店舗用】記入シート3!AS297)</f>
        <v/>
      </c>
      <c r="Z297" s="767" t="str">
        <f>IF(【多店舗用】記入シート3!AT297="","",【多店舗用】記入シート3!AT297)</f>
        <v/>
      </c>
      <c r="AA297" s="767" t="str">
        <f>IF(【多店舗用】記入シート3!AU297="","",【多店舗用】記入シート3!AU297)</f>
        <v/>
      </c>
      <c r="AB297" s="764" t="str">
        <f>IF(B297="","",T(SUBSTITUTE(SUBSTITUTE(【多店舗用】記入シート3!AV297,"　","")," ",""))&amp;"　"&amp;T(SUBSTITUTE(SUBSTITUTE(【多店舗用】記入シート3!AW297,"　","")," ","")))</f>
        <v/>
      </c>
      <c r="AC297" s="764" t="str">
        <f>IF(B297="","",ASC(SUBSTITUTE(SUBSTITUTE(SUBSTITUTE(SUBSTITUTE(【多店舗用】記入シート3!AX297,"　","")," ",""),"ヴ","ウﾞ"),"・",""))&amp;" "&amp;ASC(SUBSTITUTE(SUBSTITUTE(SUBSTITUTE(SUBSTITUTE(【多店舗用】記入シート3!AY297,"　","")," ",""),"ヴ","ウﾞ"),"・","")))</f>
        <v/>
      </c>
      <c r="AD297" s="764" t="str">
        <f>IF(【多店舗用】記入シート3!AZ297="","",【多店舗用】記入シート3!AZ297)</f>
        <v/>
      </c>
      <c r="AE297" s="764" t="str">
        <f>IF(【多店舗用】記入シート3!BA297="","",【多店舗用】記入シート3!BA297)</f>
        <v/>
      </c>
      <c r="AF297" s="764" t="str">
        <f>IF(B297="","",T(SUBSTITUTE(SUBSTITUTE(【多店舗用】記入シート3!BB297,"　","")," ",""))&amp;"　"&amp;T(SUBSTITUTE(SUBSTITUTE(【多店舗用】記入シート3!BC297,"　","")," ","")))</f>
        <v/>
      </c>
      <c r="AG297" s="764" t="str">
        <f>IF(B297="","",ASC(SUBSTITUTE(SUBSTITUTE(SUBSTITUTE(SUBSTITUTE(【多店舗用】記入シート3!BD297,"　","")," ",""),"ヴ","ウﾞ"),"・",""))&amp;" "&amp;ASC(SUBSTITUTE(SUBSTITUTE(SUBSTITUTE(SUBSTITUTE(【多店舗用】記入シート3!BE297,"　","")," ",""),"ヴ","ウﾞ"),"・","")))</f>
        <v/>
      </c>
      <c r="AH297" s="764" t="str">
        <f>IF(【多店舗用】記入シート3!BF297="","",【多店舗用】記入シート3!BF297)</f>
        <v/>
      </c>
      <c r="AI297" s="764" t="str">
        <f>IF(【多店舗用】記入シート3!BG297="","",【多店舗用】記入シート3!BG297)</f>
        <v/>
      </c>
      <c r="AJ297" s="764" t="str">
        <f>IF(【多店舗用】記入シート3!BH297="","",【多店舗用】記入シート3!BH297)</f>
        <v/>
      </c>
      <c r="AK297" s="764" t="str">
        <f>IF(【多店舗用】記入シート3!BI297="","",【多店舗用】記入シート3!BI297)</f>
        <v/>
      </c>
      <c r="AL297" s="764" t="str">
        <f>IF(【多店舗用】記入シート3!BJ297="","",【多店舗用】記入シート3!BJ297)</f>
        <v/>
      </c>
      <c r="AM297" s="768" t="str">
        <f>IF(【多店舗用】記入シート3!BK297="","",【多店舗用】記入シート3!BK297)</f>
        <v/>
      </c>
      <c r="AN297" s="768" t="str">
        <f>IF(【多店舗用】記入シート3!BL297="","",【多店舗用】記入シート3!BL297)</f>
        <v/>
      </c>
      <c r="AO297" s="764" t="str">
        <f>IF(【多店舗用】記入シート3!BM297="","",【多店舗用】記入シート3!BM297)</f>
        <v/>
      </c>
      <c r="AP297" s="768" t="str">
        <f>IF(【多店舗用】記入シート3!BN297="","",【多店舗用】記入シート3!BN297)</f>
        <v/>
      </c>
      <c r="AQ297" s="764" t="str">
        <f>IF(【多店舗用】記入シート3!BO297="","",【多店舗用】記入シート3!BO297)</f>
        <v/>
      </c>
      <c r="AR297" s="764" t="str">
        <f>IF(【多店舗用】記入シート3!BP297="","",【多店舗用】記入シート3!BP297)</f>
        <v/>
      </c>
    </row>
    <row r="298" spans="1:44" ht="15" customHeight="1">
      <c r="A298" s="764">
        <v>290</v>
      </c>
      <c r="B298" s="764" t="str">
        <f>IF(【多店舗用】記入シート3!B298="","",DBCS(【多店舗用】記入シート3!B298))</f>
        <v/>
      </c>
      <c r="C298" s="764" t="str">
        <f>IF(【多店舗用】記入シート3!C298="","",DBCS(【多店舗用】記入シート3!C298))</f>
        <v/>
      </c>
      <c r="D298" s="764" t="str">
        <f>IF(【多店舗用】記入シート3!D298="","",ASC(【多店舗用】記入シート3!D298))</f>
        <v/>
      </c>
      <c r="E298" s="765" t="str">
        <f>IF(【多店舗用】記入シート3!E298="","",【多店舗用】記入シート3!E298)</f>
        <v/>
      </c>
      <c r="F298" s="764" t="str">
        <f>IF(【多店舗用】記入シート3!F298="","",【多店舗用】記入シート3!F298)</f>
        <v/>
      </c>
      <c r="G298" s="765" t="str">
        <f>IF(【多店舗用】記入シート3!G298="","",【多店舗用】記入シート3!G298)</f>
        <v/>
      </c>
      <c r="H298" s="764" t="str">
        <f>IF(【多店舗用】記入シート3!H298="","",SUBSTITUTE(SUBSTITUTE(SUBSTITUTE(SUBSTITUTE(SUBSTITUTE(ASC(【多店舗用】記入シート3!H298),"～","-"),"－","-"),"―","-"),"　","")," ",""))</f>
        <v/>
      </c>
      <c r="I298" s="764" t="str">
        <f>IF(B298="","",MID(T(【多店舗用】記入シート3!I298),4,LEN(T(【多店舗用】記入シート3!I298))-3)&amp;"　"&amp;SUBSTITUTE(SUBSTITUTE(SUBSTITUTE(SUBSTITUTE(T(【多店舗用】記入シート3!J298),"　","")," ",""),"―","ー"),"－","‐")&amp;"　"&amp;SUBSTITUTE(SUBSTITUTE(SUBSTITUTE(SUBSTITUTE(T(【多店舗用】記入シート3!K298),"　","")," ",""),"―","ー"),"－","‐")&amp;"　"&amp;SUBSTITUTE(SUBSTITUTE(SUBSTITUTE(SUBSTITUTE(T(【多店舗用】記入シート3!L298),"　","")," ",""),"―","ー"),"－","‐")&amp;IF(【多店舗用】記入シート3!M298="","","　"&amp;SUBSTITUTE(SUBSTITUTE(SUBSTITUTE(SUBSTITUTE(T(【多店舗用】記入シート3!M298),"　","")," ",""),"―","ー"),"－","‐")))</f>
        <v/>
      </c>
      <c r="J298" s="764" t="str">
        <f>IF(B298="","",ASC(【多店舗用】記入シート3!N298)&amp;" "&amp;ASC(SUBSTITUTE(SUBSTITUTE(SUBSTITUTE(SUBSTITUTE(SUBSTITUTE(【多店舗用】記入シート3!O298,"　","")," ",""),"ヴ","ウﾞ"),"・",""),"－","‐"))&amp;" "&amp;ASC(SUBSTITUTE(SUBSTITUTE(SUBSTITUTE(SUBSTITUTE(SUBSTITUTE(【多店舗用】記入シート3!P298,"　","")," ",""),"ヴ","ウﾞ"),"・",""),"－","‐"))&amp;IF(【多店舗用】記入シート3!Q298="",""," "&amp;ASC(SUBSTITUTE(SUBSTITUTE(SUBSTITUTE(SUBSTITUTE(SUBSTITUTE(【多店舗用】記入シート3!Q298,"　","")," ",""),"ヴ","ウﾞ"),"・",""),"－","‐"))))</f>
        <v/>
      </c>
      <c r="K298" s="764" t="str">
        <f>IF(【多店舗用】記入シート3!R298="","",【多店舗用】記入シート3!R298)</f>
        <v/>
      </c>
      <c r="L298" s="764" t="str">
        <f>IF(【多店舗用】記入シート3!S298="","",SUBSTITUTE(SUBSTITUTE(SUBSTITUTE(SUBSTITUTE(SUBSTITUTE(ASC(【多店舗用】記入シート3!S298),"～","-"),"－","-"),"―","-"),"　","")," ",""))</f>
        <v/>
      </c>
      <c r="M298" s="764" t="str">
        <f>IF(【多店舗用】記入シート3!T298="","",ASC(【多店舗用】記入シート3!T298))</f>
        <v/>
      </c>
      <c r="N298" s="764" t="str">
        <f>IF(B298="","",RIGHT("00"&amp;【多店舗用】記入シート3!U298,2)&amp;【多店舗用】記入シート3!V298&amp;RIGHT("00"&amp;【多店舗用】記入シート3!W298,2)&amp;【多店舗用】記入シート3!X298&amp;RIGHT("00"&amp;【多店舗用】記入シート3!Y298,2)&amp;【多店舗用】記入シート3!Z298&amp;RIGHT("00"&amp;【多店舗用】記入シート3!AA298,2))</f>
        <v/>
      </c>
      <c r="O298" s="764" t="str">
        <f>IF(B298="","",IF(【多店舗用】記入シート3!AB298="●",【多店舗用】記入シート3!AB$8,"")&amp;IF(【多店舗用】記入シート3!AC298="●",【多店舗用】記入シート3!AC$8,"")&amp;IF(【多店舗用】記入シート3!AD298="●",【多店舗用】記入シート3!AD$8,"")&amp;IF(【多店舗用】記入シート3!AE298="●",【多店舗用】記入シート3!AE$8,"")&amp;IF(【多店舗用】記入シート3!AF298="●",【多店舗用】記入シート3!AF$8,"")&amp;IF(【多店舗用】記入シート3!AG298="●",【多店舗用】記入シート3!AG$8,"")&amp;IF(【多店舗用】記入シート3!AH298="●",【多店舗用】記入シート3!AH$8,"")&amp;IF(【多店舗用】記入シート3!AI298="●",【多店舗用】記入シート3!AI$8,""))</f>
        <v/>
      </c>
      <c r="P298" s="764" t="str">
        <f>IF(【多店舗用】記入シート3!AJ298="","",【多店舗用】記入シート3!AJ298)</f>
        <v/>
      </c>
      <c r="Q298" s="764" t="str">
        <f>IF(【多店舗用】記入シート3!AK298="","",【多店舗用】記入シート3!AK298)</f>
        <v/>
      </c>
      <c r="R298" s="766" t="str">
        <f>IF(【多店舗用】記入シート3!AL298="","",【多店舗用】記入シート3!AL298)</f>
        <v/>
      </c>
      <c r="S298" s="766" t="str">
        <f>IF(【多店舗用】記入シート3!AM298="","",【多店舗用】記入シート3!AM298)</f>
        <v/>
      </c>
      <c r="T298" s="766" t="str">
        <f>IF(【多店舗用】記入シート3!AN298="","",【多店舗用】記入シート3!AN298)</f>
        <v/>
      </c>
      <c r="U298" s="766" t="str">
        <f>IF(【多店舗用】記入シート3!AO298="","",【多店舗用】記入シート3!AO298)</f>
        <v/>
      </c>
      <c r="V298" s="764" t="str">
        <f>IF(【多店舗用】記入シート3!AP298="","",【多店舗用】記入シート3!AP298)</f>
        <v/>
      </c>
      <c r="W298" s="764" t="str">
        <f>IF(【多店舗用】記入シート3!AQ298="","",【多店舗用】記入シート3!AQ298)</f>
        <v/>
      </c>
      <c r="X298" s="764" t="str">
        <f>IF(【多店舗用】記入シート3!AR298="","",【多店舗用】記入シート3!AR298)</f>
        <v/>
      </c>
      <c r="Y298" s="764" t="str">
        <f>IF(【多店舗用】記入シート3!AS298="","",【多店舗用】記入シート3!AS298)</f>
        <v/>
      </c>
      <c r="Z298" s="767" t="str">
        <f>IF(【多店舗用】記入シート3!AT298="","",【多店舗用】記入シート3!AT298)</f>
        <v/>
      </c>
      <c r="AA298" s="767" t="str">
        <f>IF(【多店舗用】記入シート3!AU298="","",【多店舗用】記入シート3!AU298)</f>
        <v/>
      </c>
      <c r="AB298" s="764" t="str">
        <f>IF(B298="","",T(SUBSTITUTE(SUBSTITUTE(【多店舗用】記入シート3!AV298,"　","")," ",""))&amp;"　"&amp;T(SUBSTITUTE(SUBSTITUTE(【多店舗用】記入シート3!AW298,"　","")," ","")))</f>
        <v/>
      </c>
      <c r="AC298" s="764" t="str">
        <f>IF(B298="","",ASC(SUBSTITUTE(SUBSTITUTE(SUBSTITUTE(SUBSTITUTE(【多店舗用】記入シート3!AX298,"　","")," ",""),"ヴ","ウﾞ"),"・",""))&amp;" "&amp;ASC(SUBSTITUTE(SUBSTITUTE(SUBSTITUTE(SUBSTITUTE(【多店舗用】記入シート3!AY298,"　","")," ",""),"ヴ","ウﾞ"),"・","")))</f>
        <v/>
      </c>
      <c r="AD298" s="764" t="str">
        <f>IF(【多店舗用】記入シート3!AZ298="","",【多店舗用】記入シート3!AZ298)</f>
        <v/>
      </c>
      <c r="AE298" s="764" t="str">
        <f>IF(【多店舗用】記入シート3!BA298="","",【多店舗用】記入シート3!BA298)</f>
        <v/>
      </c>
      <c r="AF298" s="764" t="str">
        <f>IF(B298="","",T(SUBSTITUTE(SUBSTITUTE(【多店舗用】記入シート3!BB298,"　","")," ",""))&amp;"　"&amp;T(SUBSTITUTE(SUBSTITUTE(【多店舗用】記入シート3!BC298,"　","")," ","")))</f>
        <v/>
      </c>
      <c r="AG298" s="764" t="str">
        <f>IF(B298="","",ASC(SUBSTITUTE(SUBSTITUTE(SUBSTITUTE(SUBSTITUTE(【多店舗用】記入シート3!BD298,"　","")," ",""),"ヴ","ウﾞ"),"・",""))&amp;" "&amp;ASC(SUBSTITUTE(SUBSTITUTE(SUBSTITUTE(SUBSTITUTE(【多店舗用】記入シート3!BE298,"　","")," ",""),"ヴ","ウﾞ"),"・","")))</f>
        <v/>
      </c>
      <c r="AH298" s="764" t="str">
        <f>IF(【多店舗用】記入シート3!BF298="","",【多店舗用】記入シート3!BF298)</f>
        <v/>
      </c>
      <c r="AI298" s="764" t="str">
        <f>IF(【多店舗用】記入シート3!BG298="","",【多店舗用】記入シート3!BG298)</f>
        <v/>
      </c>
      <c r="AJ298" s="764" t="str">
        <f>IF(【多店舗用】記入シート3!BH298="","",【多店舗用】記入シート3!BH298)</f>
        <v/>
      </c>
      <c r="AK298" s="764" t="str">
        <f>IF(【多店舗用】記入シート3!BI298="","",【多店舗用】記入シート3!BI298)</f>
        <v/>
      </c>
      <c r="AL298" s="764" t="str">
        <f>IF(【多店舗用】記入シート3!BJ298="","",【多店舗用】記入シート3!BJ298)</f>
        <v/>
      </c>
      <c r="AM298" s="768" t="str">
        <f>IF(【多店舗用】記入シート3!BK298="","",【多店舗用】記入シート3!BK298)</f>
        <v/>
      </c>
      <c r="AN298" s="768" t="str">
        <f>IF(【多店舗用】記入シート3!BL298="","",【多店舗用】記入シート3!BL298)</f>
        <v/>
      </c>
      <c r="AO298" s="764" t="str">
        <f>IF(【多店舗用】記入シート3!BM298="","",【多店舗用】記入シート3!BM298)</f>
        <v/>
      </c>
      <c r="AP298" s="768" t="str">
        <f>IF(【多店舗用】記入シート3!BN298="","",【多店舗用】記入シート3!BN298)</f>
        <v/>
      </c>
      <c r="AQ298" s="764" t="str">
        <f>IF(【多店舗用】記入シート3!BO298="","",【多店舗用】記入シート3!BO298)</f>
        <v/>
      </c>
      <c r="AR298" s="764" t="str">
        <f>IF(【多店舗用】記入シート3!BP298="","",【多店舗用】記入シート3!BP298)</f>
        <v/>
      </c>
    </row>
    <row r="299" spans="1:44" ht="15" customHeight="1">
      <c r="A299" s="764">
        <v>291</v>
      </c>
      <c r="B299" s="764" t="str">
        <f>IF(【多店舗用】記入シート3!B299="","",DBCS(【多店舗用】記入シート3!B299))</f>
        <v/>
      </c>
      <c r="C299" s="764" t="str">
        <f>IF(【多店舗用】記入シート3!C299="","",DBCS(【多店舗用】記入シート3!C299))</f>
        <v/>
      </c>
      <c r="D299" s="764" t="str">
        <f>IF(【多店舗用】記入シート3!D299="","",ASC(【多店舗用】記入シート3!D299))</f>
        <v/>
      </c>
      <c r="E299" s="765" t="str">
        <f>IF(【多店舗用】記入シート3!E299="","",【多店舗用】記入シート3!E299)</f>
        <v/>
      </c>
      <c r="F299" s="764" t="str">
        <f>IF(【多店舗用】記入シート3!F299="","",【多店舗用】記入シート3!F299)</f>
        <v/>
      </c>
      <c r="G299" s="765" t="str">
        <f>IF(【多店舗用】記入シート3!G299="","",【多店舗用】記入シート3!G299)</f>
        <v/>
      </c>
      <c r="H299" s="764" t="str">
        <f>IF(【多店舗用】記入シート3!H299="","",SUBSTITUTE(SUBSTITUTE(SUBSTITUTE(SUBSTITUTE(SUBSTITUTE(ASC(【多店舗用】記入シート3!H299),"～","-"),"－","-"),"―","-"),"　","")," ",""))</f>
        <v/>
      </c>
      <c r="I299" s="764" t="str">
        <f>IF(B299="","",MID(T(【多店舗用】記入シート3!I299),4,LEN(T(【多店舗用】記入シート3!I299))-3)&amp;"　"&amp;SUBSTITUTE(SUBSTITUTE(SUBSTITUTE(SUBSTITUTE(T(【多店舗用】記入シート3!J299),"　","")," ",""),"―","ー"),"－","‐")&amp;"　"&amp;SUBSTITUTE(SUBSTITUTE(SUBSTITUTE(SUBSTITUTE(T(【多店舗用】記入シート3!K299),"　","")," ",""),"―","ー"),"－","‐")&amp;"　"&amp;SUBSTITUTE(SUBSTITUTE(SUBSTITUTE(SUBSTITUTE(T(【多店舗用】記入シート3!L299),"　","")," ",""),"―","ー"),"－","‐")&amp;IF(【多店舗用】記入シート3!M299="","","　"&amp;SUBSTITUTE(SUBSTITUTE(SUBSTITUTE(SUBSTITUTE(T(【多店舗用】記入シート3!M299),"　","")," ",""),"―","ー"),"－","‐")))</f>
        <v/>
      </c>
      <c r="J299" s="764" t="str">
        <f>IF(B299="","",ASC(【多店舗用】記入シート3!N299)&amp;" "&amp;ASC(SUBSTITUTE(SUBSTITUTE(SUBSTITUTE(SUBSTITUTE(SUBSTITUTE(【多店舗用】記入シート3!O299,"　","")," ",""),"ヴ","ウﾞ"),"・",""),"－","‐"))&amp;" "&amp;ASC(SUBSTITUTE(SUBSTITUTE(SUBSTITUTE(SUBSTITUTE(SUBSTITUTE(【多店舗用】記入シート3!P299,"　","")," ",""),"ヴ","ウﾞ"),"・",""),"－","‐"))&amp;IF(【多店舗用】記入シート3!Q299="",""," "&amp;ASC(SUBSTITUTE(SUBSTITUTE(SUBSTITUTE(SUBSTITUTE(SUBSTITUTE(【多店舗用】記入シート3!Q299,"　","")," ",""),"ヴ","ウﾞ"),"・",""),"－","‐"))))</f>
        <v/>
      </c>
      <c r="K299" s="764" t="str">
        <f>IF(【多店舗用】記入シート3!R299="","",【多店舗用】記入シート3!R299)</f>
        <v/>
      </c>
      <c r="L299" s="764" t="str">
        <f>IF(【多店舗用】記入シート3!S299="","",SUBSTITUTE(SUBSTITUTE(SUBSTITUTE(SUBSTITUTE(SUBSTITUTE(ASC(【多店舗用】記入シート3!S299),"～","-"),"－","-"),"―","-"),"　","")," ",""))</f>
        <v/>
      </c>
      <c r="M299" s="764" t="str">
        <f>IF(【多店舗用】記入シート3!T299="","",ASC(【多店舗用】記入シート3!T299))</f>
        <v/>
      </c>
      <c r="N299" s="764" t="str">
        <f>IF(B299="","",RIGHT("00"&amp;【多店舗用】記入シート3!U299,2)&amp;【多店舗用】記入シート3!V299&amp;RIGHT("00"&amp;【多店舗用】記入シート3!W299,2)&amp;【多店舗用】記入シート3!X299&amp;RIGHT("00"&amp;【多店舗用】記入シート3!Y299,2)&amp;【多店舗用】記入シート3!Z299&amp;RIGHT("00"&amp;【多店舗用】記入シート3!AA299,2))</f>
        <v/>
      </c>
      <c r="O299" s="764" t="str">
        <f>IF(B299="","",IF(【多店舗用】記入シート3!AB299="●",【多店舗用】記入シート3!AB$8,"")&amp;IF(【多店舗用】記入シート3!AC299="●",【多店舗用】記入シート3!AC$8,"")&amp;IF(【多店舗用】記入シート3!AD299="●",【多店舗用】記入シート3!AD$8,"")&amp;IF(【多店舗用】記入シート3!AE299="●",【多店舗用】記入シート3!AE$8,"")&amp;IF(【多店舗用】記入シート3!AF299="●",【多店舗用】記入シート3!AF$8,"")&amp;IF(【多店舗用】記入シート3!AG299="●",【多店舗用】記入シート3!AG$8,"")&amp;IF(【多店舗用】記入シート3!AH299="●",【多店舗用】記入シート3!AH$8,"")&amp;IF(【多店舗用】記入シート3!AI299="●",【多店舗用】記入シート3!AI$8,""))</f>
        <v/>
      </c>
      <c r="P299" s="764" t="str">
        <f>IF(【多店舗用】記入シート3!AJ299="","",【多店舗用】記入シート3!AJ299)</f>
        <v/>
      </c>
      <c r="Q299" s="764" t="str">
        <f>IF(【多店舗用】記入シート3!AK299="","",【多店舗用】記入シート3!AK299)</f>
        <v/>
      </c>
      <c r="R299" s="766" t="str">
        <f>IF(【多店舗用】記入シート3!AL299="","",【多店舗用】記入シート3!AL299)</f>
        <v/>
      </c>
      <c r="S299" s="766" t="str">
        <f>IF(【多店舗用】記入シート3!AM299="","",【多店舗用】記入シート3!AM299)</f>
        <v/>
      </c>
      <c r="T299" s="766" t="str">
        <f>IF(【多店舗用】記入シート3!AN299="","",【多店舗用】記入シート3!AN299)</f>
        <v/>
      </c>
      <c r="U299" s="766" t="str">
        <f>IF(【多店舗用】記入シート3!AO299="","",【多店舗用】記入シート3!AO299)</f>
        <v/>
      </c>
      <c r="V299" s="764" t="str">
        <f>IF(【多店舗用】記入シート3!AP299="","",【多店舗用】記入シート3!AP299)</f>
        <v/>
      </c>
      <c r="W299" s="764" t="str">
        <f>IF(【多店舗用】記入シート3!AQ299="","",【多店舗用】記入シート3!AQ299)</f>
        <v/>
      </c>
      <c r="X299" s="764" t="str">
        <f>IF(【多店舗用】記入シート3!AR299="","",【多店舗用】記入シート3!AR299)</f>
        <v/>
      </c>
      <c r="Y299" s="764" t="str">
        <f>IF(【多店舗用】記入シート3!AS299="","",【多店舗用】記入シート3!AS299)</f>
        <v/>
      </c>
      <c r="Z299" s="767" t="str">
        <f>IF(【多店舗用】記入シート3!AT299="","",【多店舗用】記入シート3!AT299)</f>
        <v/>
      </c>
      <c r="AA299" s="767" t="str">
        <f>IF(【多店舗用】記入シート3!AU299="","",【多店舗用】記入シート3!AU299)</f>
        <v/>
      </c>
      <c r="AB299" s="764" t="str">
        <f>IF(B299="","",T(SUBSTITUTE(SUBSTITUTE(【多店舗用】記入シート3!AV299,"　","")," ",""))&amp;"　"&amp;T(SUBSTITUTE(SUBSTITUTE(【多店舗用】記入シート3!AW299,"　","")," ","")))</f>
        <v/>
      </c>
      <c r="AC299" s="764" t="str">
        <f>IF(B299="","",ASC(SUBSTITUTE(SUBSTITUTE(SUBSTITUTE(SUBSTITUTE(【多店舗用】記入シート3!AX299,"　","")," ",""),"ヴ","ウﾞ"),"・",""))&amp;" "&amp;ASC(SUBSTITUTE(SUBSTITUTE(SUBSTITUTE(SUBSTITUTE(【多店舗用】記入シート3!AY299,"　","")," ",""),"ヴ","ウﾞ"),"・","")))</f>
        <v/>
      </c>
      <c r="AD299" s="764" t="str">
        <f>IF(【多店舗用】記入シート3!AZ299="","",【多店舗用】記入シート3!AZ299)</f>
        <v/>
      </c>
      <c r="AE299" s="764" t="str">
        <f>IF(【多店舗用】記入シート3!BA299="","",【多店舗用】記入シート3!BA299)</f>
        <v/>
      </c>
      <c r="AF299" s="764" t="str">
        <f>IF(B299="","",T(SUBSTITUTE(SUBSTITUTE(【多店舗用】記入シート3!BB299,"　","")," ",""))&amp;"　"&amp;T(SUBSTITUTE(SUBSTITUTE(【多店舗用】記入シート3!BC299,"　","")," ","")))</f>
        <v/>
      </c>
      <c r="AG299" s="764" t="str">
        <f>IF(B299="","",ASC(SUBSTITUTE(SUBSTITUTE(SUBSTITUTE(SUBSTITUTE(【多店舗用】記入シート3!BD299,"　","")," ",""),"ヴ","ウﾞ"),"・",""))&amp;" "&amp;ASC(SUBSTITUTE(SUBSTITUTE(SUBSTITUTE(SUBSTITUTE(【多店舗用】記入シート3!BE299,"　","")," ",""),"ヴ","ウﾞ"),"・","")))</f>
        <v/>
      </c>
      <c r="AH299" s="764" t="str">
        <f>IF(【多店舗用】記入シート3!BF299="","",【多店舗用】記入シート3!BF299)</f>
        <v/>
      </c>
      <c r="AI299" s="764" t="str">
        <f>IF(【多店舗用】記入シート3!BG299="","",【多店舗用】記入シート3!BG299)</f>
        <v/>
      </c>
      <c r="AJ299" s="764" t="str">
        <f>IF(【多店舗用】記入シート3!BH299="","",【多店舗用】記入シート3!BH299)</f>
        <v/>
      </c>
      <c r="AK299" s="764" t="str">
        <f>IF(【多店舗用】記入シート3!BI299="","",【多店舗用】記入シート3!BI299)</f>
        <v/>
      </c>
      <c r="AL299" s="764" t="str">
        <f>IF(【多店舗用】記入シート3!BJ299="","",【多店舗用】記入シート3!BJ299)</f>
        <v/>
      </c>
      <c r="AM299" s="768" t="str">
        <f>IF(【多店舗用】記入シート3!BK299="","",【多店舗用】記入シート3!BK299)</f>
        <v/>
      </c>
      <c r="AN299" s="768" t="str">
        <f>IF(【多店舗用】記入シート3!BL299="","",【多店舗用】記入シート3!BL299)</f>
        <v/>
      </c>
      <c r="AO299" s="764" t="str">
        <f>IF(【多店舗用】記入シート3!BM299="","",【多店舗用】記入シート3!BM299)</f>
        <v/>
      </c>
      <c r="AP299" s="768" t="str">
        <f>IF(【多店舗用】記入シート3!BN299="","",【多店舗用】記入シート3!BN299)</f>
        <v/>
      </c>
      <c r="AQ299" s="764" t="str">
        <f>IF(【多店舗用】記入シート3!BO299="","",【多店舗用】記入シート3!BO299)</f>
        <v/>
      </c>
      <c r="AR299" s="764" t="str">
        <f>IF(【多店舗用】記入シート3!BP299="","",【多店舗用】記入シート3!BP299)</f>
        <v/>
      </c>
    </row>
    <row r="300" spans="1:44" ht="15" customHeight="1">
      <c r="A300" s="764">
        <v>292</v>
      </c>
      <c r="B300" s="764" t="str">
        <f>IF(【多店舗用】記入シート3!B300="","",DBCS(【多店舗用】記入シート3!B300))</f>
        <v/>
      </c>
      <c r="C300" s="764" t="str">
        <f>IF(【多店舗用】記入シート3!C300="","",DBCS(【多店舗用】記入シート3!C300))</f>
        <v/>
      </c>
      <c r="D300" s="764" t="str">
        <f>IF(【多店舗用】記入シート3!D300="","",ASC(【多店舗用】記入シート3!D300))</f>
        <v/>
      </c>
      <c r="E300" s="765" t="str">
        <f>IF(【多店舗用】記入シート3!E300="","",【多店舗用】記入シート3!E300)</f>
        <v/>
      </c>
      <c r="F300" s="764" t="str">
        <f>IF(【多店舗用】記入シート3!F300="","",【多店舗用】記入シート3!F300)</f>
        <v/>
      </c>
      <c r="G300" s="765" t="str">
        <f>IF(【多店舗用】記入シート3!G300="","",【多店舗用】記入シート3!G300)</f>
        <v/>
      </c>
      <c r="H300" s="764" t="str">
        <f>IF(【多店舗用】記入シート3!H300="","",SUBSTITUTE(SUBSTITUTE(SUBSTITUTE(SUBSTITUTE(SUBSTITUTE(ASC(【多店舗用】記入シート3!H300),"～","-"),"－","-"),"―","-"),"　","")," ",""))</f>
        <v/>
      </c>
      <c r="I300" s="764" t="str">
        <f>IF(B300="","",MID(T(【多店舗用】記入シート3!I300),4,LEN(T(【多店舗用】記入シート3!I300))-3)&amp;"　"&amp;SUBSTITUTE(SUBSTITUTE(SUBSTITUTE(SUBSTITUTE(T(【多店舗用】記入シート3!J300),"　","")," ",""),"―","ー"),"－","‐")&amp;"　"&amp;SUBSTITUTE(SUBSTITUTE(SUBSTITUTE(SUBSTITUTE(T(【多店舗用】記入シート3!K300),"　","")," ",""),"―","ー"),"－","‐")&amp;"　"&amp;SUBSTITUTE(SUBSTITUTE(SUBSTITUTE(SUBSTITUTE(T(【多店舗用】記入シート3!L300),"　","")," ",""),"―","ー"),"－","‐")&amp;IF(【多店舗用】記入シート3!M300="","","　"&amp;SUBSTITUTE(SUBSTITUTE(SUBSTITUTE(SUBSTITUTE(T(【多店舗用】記入シート3!M300),"　","")," ",""),"―","ー"),"－","‐")))</f>
        <v/>
      </c>
      <c r="J300" s="764" t="str">
        <f>IF(B300="","",ASC(【多店舗用】記入シート3!N300)&amp;" "&amp;ASC(SUBSTITUTE(SUBSTITUTE(SUBSTITUTE(SUBSTITUTE(SUBSTITUTE(【多店舗用】記入シート3!O300,"　","")," ",""),"ヴ","ウﾞ"),"・",""),"－","‐"))&amp;" "&amp;ASC(SUBSTITUTE(SUBSTITUTE(SUBSTITUTE(SUBSTITUTE(SUBSTITUTE(【多店舗用】記入シート3!P300,"　","")," ",""),"ヴ","ウﾞ"),"・",""),"－","‐"))&amp;IF(【多店舗用】記入シート3!Q300="",""," "&amp;ASC(SUBSTITUTE(SUBSTITUTE(SUBSTITUTE(SUBSTITUTE(SUBSTITUTE(【多店舗用】記入シート3!Q300,"　","")," ",""),"ヴ","ウﾞ"),"・",""),"－","‐"))))</f>
        <v/>
      </c>
      <c r="K300" s="764" t="str">
        <f>IF(【多店舗用】記入シート3!R300="","",【多店舗用】記入シート3!R300)</f>
        <v/>
      </c>
      <c r="L300" s="764" t="str">
        <f>IF(【多店舗用】記入シート3!S300="","",SUBSTITUTE(SUBSTITUTE(SUBSTITUTE(SUBSTITUTE(SUBSTITUTE(ASC(【多店舗用】記入シート3!S300),"～","-"),"－","-"),"―","-"),"　","")," ",""))</f>
        <v/>
      </c>
      <c r="M300" s="764" t="str">
        <f>IF(【多店舗用】記入シート3!T300="","",ASC(【多店舗用】記入シート3!T300))</f>
        <v/>
      </c>
      <c r="N300" s="764" t="str">
        <f>IF(B300="","",RIGHT("00"&amp;【多店舗用】記入シート3!U300,2)&amp;【多店舗用】記入シート3!V300&amp;RIGHT("00"&amp;【多店舗用】記入シート3!W300,2)&amp;【多店舗用】記入シート3!X300&amp;RIGHT("00"&amp;【多店舗用】記入シート3!Y300,2)&amp;【多店舗用】記入シート3!Z300&amp;RIGHT("00"&amp;【多店舗用】記入シート3!AA300,2))</f>
        <v/>
      </c>
      <c r="O300" s="764" t="str">
        <f>IF(B300="","",IF(【多店舗用】記入シート3!AB300="●",【多店舗用】記入シート3!AB$8,"")&amp;IF(【多店舗用】記入シート3!AC300="●",【多店舗用】記入シート3!AC$8,"")&amp;IF(【多店舗用】記入シート3!AD300="●",【多店舗用】記入シート3!AD$8,"")&amp;IF(【多店舗用】記入シート3!AE300="●",【多店舗用】記入シート3!AE$8,"")&amp;IF(【多店舗用】記入シート3!AF300="●",【多店舗用】記入シート3!AF$8,"")&amp;IF(【多店舗用】記入シート3!AG300="●",【多店舗用】記入シート3!AG$8,"")&amp;IF(【多店舗用】記入シート3!AH300="●",【多店舗用】記入シート3!AH$8,"")&amp;IF(【多店舗用】記入シート3!AI300="●",【多店舗用】記入シート3!AI$8,""))</f>
        <v/>
      </c>
      <c r="P300" s="764" t="str">
        <f>IF(【多店舗用】記入シート3!AJ300="","",【多店舗用】記入シート3!AJ300)</f>
        <v/>
      </c>
      <c r="Q300" s="764" t="str">
        <f>IF(【多店舗用】記入シート3!AK300="","",【多店舗用】記入シート3!AK300)</f>
        <v/>
      </c>
      <c r="R300" s="766" t="str">
        <f>IF(【多店舗用】記入シート3!AL300="","",【多店舗用】記入シート3!AL300)</f>
        <v/>
      </c>
      <c r="S300" s="766" t="str">
        <f>IF(【多店舗用】記入シート3!AM300="","",【多店舗用】記入シート3!AM300)</f>
        <v/>
      </c>
      <c r="T300" s="766" t="str">
        <f>IF(【多店舗用】記入シート3!AN300="","",【多店舗用】記入シート3!AN300)</f>
        <v/>
      </c>
      <c r="U300" s="766" t="str">
        <f>IF(【多店舗用】記入シート3!AO300="","",【多店舗用】記入シート3!AO300)</f>
        <v/>
      </c>
      <c r="V300" s="764" t="str">
        <f>IF(【多店舗用】記入シート3!AP300="","",【多店舗用】記入シート3!AP300)</f>
        <v/>
      </c>
      <c r="W300" s="764" t="str">
        <f>IF(【多店舗用】記入シート3!AQ300="","",【多店舗用】記入シート3!AQ300)</f>
        <v/>
      </c>
      <c r="X300" s="764" t="str">
        <f>IF(【多店舗用】記入シート3!AR300="","",【多店舗用】記入シート3!AR300)</f>
        <v/>
      </c>
      <c r="Y300" s="764" t="str">
        <f>IF(【多店舗用】記入シート3!AS300="","",【多店舗用】記入シート3!AS300)</f>
        <v/>
      </c>
      <c r="Z300" s="767" t="str">
        <f>IF(【多店舗用】記入シート3!AT300="","",【多店舗用】記入シート3!AT300)</f>
        <v/>
      </c>
      <c r="AA300" s="767" t="str">
        <f>IF(【多店舗用】記入シート3!AU300="","",【多店舗用】記入シート3!AU300)</f>
        <v/>
      </c>
      <c r="AB300" s="764" t="str">
        <f>IF(B300="","",T(SUBSTITUTE(SUBSTITUTE(【多店舗用】記入シート3!AV300,"　","")," ",""))&amp;"　"&amp;T(SUBSTITUTE(SUBSTITUTE(【多店舗用】記入シート3!AW300,"　","")," ","")))</f>
        <v/>
      </c>
      <c r="AC300" s="764" t="str">
        <f>IF(B300="","",ASC(SUBSTITUTE(SUBSTITUTE(SUBSTITUTE(SUBSTITUTE(【多店舗用】記入シート3!AX300,"　","")," ",""),"ヴ","ウﾞ"),"・",""))&amp;" "&amp;ASC(SUBSTITUTE(SUBSTITUTE(SUBSTITUTE(SUBSTITUTE(【多店舗用】記入シート3!AY300,"　","")," ",""),"ヴ","ウﾞ"),"・","")))</f>
        <v/>
      </c>
      <c r="AD300" s="764" t="str">
        <f>IF(【多店舗用】記入シート3!AZ300="","",【多店舗用】記入シート3!AZ300)</f>
        <v/>
      </c>
      <c r="AE300" s="764" t="str">
        <f>IF(【多店舗用】記入シート3!BA300="","",【多店舗用】記入シート3!BA300)</f>
        <v/>
      </c>
      <c r="AF300" s="764" t="str">
        <f>IF(B300="","",T(SUBSTITUTE(SUBSTITUTE(【多店舗用】記入シート3!BB300,"　","")," ",""))&amp;"　"&amp;T(SUBSTITUTE(SUBSTITUTE(【多店舗用】記入シート3!BC300,"　","")," ","")))</f>
        <v/>
      </c>
      <c r="AG300" s="764" t="str">
        <f>IF(B300="","",ASC(SUBSTITUTE(SUBSTITUTE(SUBSTITUTE(SUBSTITUTE(【多店舗用】記入シート3!BD300,"　","")," ",""),"ヴ","ウﾞ"),"・",""))&amp;" "&amp;ASC(SUBSTITUTE(SUBSTITUTE(SUBSTITUTE(SUBSTITUTE(【多店舗用】記入シート3!BE300,"　","")," ",""),"ヴ","ウﾞ"),"・","")))</f>
        <v/>
      </c>
      <c r="AH300" s="764" t="str">
        <f>IF(【多店舗用】記入シート3!BF300="","",【多店舗用】記入シート3!BF300)</f>
        <v/>
      </c>
      <c r="AI300" s="764" t="str">
        <f>IF(【多店舗用】記入シート3!BG300="","",【多店舗用】記入シート3!BG300)</f>
        <v/>
      </c>
      <c r="AJ300" s="764" t="str">
        <f>IF(【多店舗用】記入シート3!BH300="","",【多店舗用】記入シート3!BH300)</f>
        <v/>
      </c>
      <c r="AK300" s="764" t="str">
        <f>IF(【多店舗用】記入シート3!BI300="","",【多店舗用】記入シート3!BI300)</f>
        <v/>
      </c>
      <c r="AL300" s="764" t="str">
        <f>IF(【多店舗用】記入シート3!BJ300="","",【多店舗用】記入シート3!BJ300)</f>
        <v/>
      </c>
      <c r="AM300" s="768" t="str">
        <f>IF(【多店舗用】記入シート3!BK300="","",【多店舗用】記入シート3!BK300)</f>
        <v/>
      </c>
      <c r="AN300" s="768" t="str">
        <f>IF(【多店舗用】記入シート3!BL300="","",【多店舗用】記入シート3!BL300)</f>
        <v/>
      </c>
      <c r="AO300" s="764" t="str">
        <f>IF(【多店舗用】記入シート3!BM300="","",【多店舗用】記入シート3!BM300)</f>
        <v/>
      </c>
      <c r="AP300" s="768" t="str">
        <f>IF(【多店舗用】記入シート3!BN300="","",【多店舗用】記入シート3!BN300)</f>
        <v/>
      </c>
      <c r="AQ300" s="764" t="str">
        <f>IF(【多店舗用】記入シート3!BO300="","",【多店舗用】記入シート3!BO300)</f>
        <v/>
      </c>
      <c r="AR300" s="764" t="str">
        <f>IF(【多店舗用】記入シート3!BP300="","",【多店舗用】記入シート3!BP300)</f>
        <v/>
      </c>
    </row>
    <row r="301" spans="1:44" ht="15" customHeight="1">
      <c r="A301" s="764">
        <v>293</v>
      </c>
      <c r="B301" s="764" t="str">
        <f>IF(【多店舗用】記入シート3!B301="","",DBCS(【多店舗用】記入シート3!B301))</f>
        <v/>
      </c>
      <c r="C301" s="764" t="str">
        <f>IF(【多店舗用】記入シート3!C301="","",DBCS(【多店舗用】記入シート3!C301))</f>
        <v/>
      </c>
      <c r="D301" s="764" t="str">
        <f>IF(【多店舗用】記入シート3!D301="","",ASC(【多店舗用】記入シート3!D301))</f>
        <v/>
      </c>
      <c r="E301" s="765" t="str">
        <f>IF(【多店舗用】記入シート3!E301="","",【多店舗用】記入シート3!E301)</f>
        <v/>
      </c>
      <c r="F301" s="764" t="str">
        <f>IF(【多店舗用】記入シート3!F301="","",【多店舗用】記入シート3!F301)</f>
        <v/>
      </c>
      <c r="G301" s="765" t="str">
        <f>IF(【多店舗用】記入シート3!G301="","",【多店舗用】記入シート3!G301)</f>
        <v/>
      </c>
      <c r="H301" s="764" t="str">
        <f>IF(【多店舗用】記入シート3!H301="","",SUBSTITUTE(SUBSTITUTE(SUBSTITUTE(SUBSTITUTE(SUBSTITUTE(ASC(【多店舗用】記入シート3!H301),"～","-"),"－","-"),"―","-"),"　","")," ",""))</f>
        <v/>
      </c>
      <c r="I301" s="764" t="str">
        <f>IF(B301="","",MID(T(【多店舗用】記入シート3!I301),4,LEN(T(【多店舗用】記入シート3!I301))-3)&amp;"　"&amp;SUBSTITUTE(SUBSTITUTE(SUBSTITUTE(SUBSTITUTE(T(【多店舗用】記入シート3!J301),"　","")," ",""),"―","ー"),"－","‐")&amp;"　"&amp;SUBSTITUTE(SUBSTITUTE(SUBSTITUTE(SUBSTITUTE(T(【多店舗用】記入シート3!K301),"　","")," ",""),"―","ー"),"－","‐")&amp;"　"&amp;SUBSTITUTE(SUBSTITUTE(SUBSTITUTE(SUBSTITUTE(T(【多店舗用】記入シート3!L301),"　","")," ",""),"―","ー"),"－","‐")&amp;IF(【多店舗用】記入シート3!M301="","","　"&amp;SUBSTITUTE(SUBSTITUTE(SUBSTITUTE(SUBSTITUTE(T(【多店舗用】記入シート3!M301),"　","")," ",""),"―","ー"),"－","‐")))</f>
        <v/>
      </c>
      <c r="J301" s="764" t="str">
        <f>IF(B301="","",ASC(【多店舗用】記入シート3!N301)&amp;" "&amp;ASC(SUBSTITUTE(SUBSTITUTE(SUBSTITUTE(SUBSTITUTE(SUBSTITUTE(【多店舗用】記入シート3!O301,"　","")," ",""),"ヴ","ウﾞ"),"・",""),"－","‐"))&amp;" "&amp;ASC(SUBSTITUTE(SUBSTITUTE(SUBSTITUTE(SUBSTITUTE(SUBSTITUTE(【多店舗用】記入シート3!P301,"　","")," ",""),"ヴ","ウﾞ"),"・",""),"－","‐"))&amp;IF(【多店舗用】記入シート3!Q301="",""," "&amp;ASC(SUBSTITUTE(SUBSTITUTE(SUBSTITUTE(SUBSTITUTE(SUBSTITUTE(【多店舗用】記入シート3!Q301,"　","")," ",""),"ヴ","ウﾞ"),"・",""),"－","‐"))))</f>
        <v/>
      </c>
      <c r="K301" s="764" t="str">
        <f>IF(【多店舗用】記入シート3!R301="","",【多店舗用】記入シート3!R301)</f>
        <v/>
      </c>
      <c r="L301" s="764" t="str">
        <f>IF(【多店舗用】記入シート3!S301="","",SUBSTITUTE(SUBSTITUTE(SUBSTITUTE(SUBSTITUTE(SUBSTITUTE(ASC(【多店舗用】記入シート3!S301),"～","-"),"－","-"),"―","-"),"　","")," ",""))</f>
        <v/>
      </c>
      <c r="M301" s="764" t="str">
        <f>IF(【多店舗用】記入シート3!T301="","",ASC(【多店舗用】記入シート3!T301))</f>
        <v/>
      </c>
      <c r="N301" s="764" t="str">
        <f>IF(B301="","",RIGHT("00"&amp;【多店舗用】記入シート3!U301,2)&amp;【多店舗用】記入シート3!V301&amp;RIGHT("00"&amp;【多店舗用】記入シート3!W301,2)&amp;【多店舗用】記入シート3!X301&amp;RIGHT("00"&amp;【多店舗用】記入シート3!Y301,2)&amp;【多店舗用】記入シート3!Z301&amp;RIGHT("00"&amp;【多店舗用】記入シート3!AA301,2))</f>
        <v/>
      </c>
      <c r="O301" s="764" t="str">
        <f>IF(B301="","",IF(【多店舗用】記入シート3!AB301="●",【多店舗用】記入シート3!AB$8,"")&amp;IF(【多店舗用】記入シート3!AC301="●",【多店舗用】記入シート3!AC$8,"")&amp;IF(【多店舗用】記入シート3!AD301="●",【多店舗用】記入シート3!AD$8,"")&amp;IF(【多店舗用】記入シート3!AE301="●",【多店舗用】記入シート3!AE$8,"")&amp;IF(【多店舗用】記入シート3!AF301="●",【多店舗用】記入シート3!AF$8,"")&amp;IF(【多店舗用】記入シート3!AG301="●",【多店舗用】記入シート3!AG$8,"")&amp;IF(【多店舗用】記入シート3!AH301="●",【多店舗用】記入シート3!AH$8,"")&amp;IF(【多店舗用】記入シート3!AI301="●",【多店舗用】記入シート3!AI$8,""))</f>
        <v/>
      </c>
      <c r="P301" s="764" t="str">
        <f>IF(【多店舗用】記入シート3!AJ301="","",【多店舗用】記入シート3!AJ301)</f>
        <v/>
      </c>
      <c r="Q301" s="764" t="str">
        <f>IF(【多店舗用】記入シート3!AK301="","",【多店舗用】記入シート3!AK301)</f>
        <v/>
      </c>
      <c r="R301" s="766" t="str">
        <f>IF(【多店舗用】記入シート3!AL301="","",【多店舗用】記入シート3!AL301)</f>
        <v/>
      </c>
      <c r="S301" s="766" t="str">
        <f>IF(【多店舗用】記入シート3!AM301="","",【多店舗用】記入シート3!AM301)</f>
        <v/>
      </c>
      <c r="T301" s="766" t="str">
        <f>IF(【多店舗用】記入シート3!AN301="","",【多店舗用】記入シート3!AN301)</f>
        <v/>
      </c>
      <c r="U301" s="766" t="str">
        <f>IF(【多店舗用】記入シート3!AO301="","",【多店舗用】記入シート3!AO301)</f>
        <v/>
      </c>
      <c r="V301" s="764" t="str">
        <f>IF(【多店舗用】記入シート3!AP301="","",【多店舗用】記入シート3!AP301)</f>
        <v/>
      </c>
      <c r="W301" s="764" t="str">
        <f>IF(【多店舗用】記入シート3!AQ301="","",【多店舗用】記入シート3!AQ301)</f>
        <v/>
      </c>
      <c r="X301" s="764" t="str">
        <f>IF(【多店舗用】記入シート3!AR301="","",【多店舗用】記入シート3!AR301)</f>
        <v/>
      </c>
      <c r="Y301" s="764" t="str">
        <f>IF(【多店舗用】記入シート3!AS301="","",【多店舗用】記入シート3!AS301)</f>
        <v/>
      </c>
      <c r="Z301" s="767" t="str">
        <f>IF(【多店舗用】記入シート3!AT301="","",【多店舗用】記入シート3!AT301)</f>
        <v/>
      </c>
      <c r="AA301" s="767" t="str">
        <f>IF(【多店舗用】記入シート3!AU301="","",【多店舗用】記入シート3!AU301)</f>
        <v/>
      </c>
      <c r="AB301" s="764" t="str">
        <f>IF(B301="","",T(SUBSTITUTE(SUBSTITUTE(【多店舗用】記入シート3!AV301,"　","")," ",""))&amp;"　"&amp;T(SUBSTITUTE(SUBSTITUTE(【多店舗用】記入シート3!AW301,"　","")," ","")))</f>
        <v/>
      </c>
      <c r="AC301" s="764" t="str">
        <f>IF(B301="","",ASC(SUBSTITUTE(SUBSTITUTE(SUBSTITUTE(SUBSTITUTE(【多店舗用】記入シート3!AX301,"　","")," ",""),"ヴ","ウﾞ"),"・",""))&amp;" "&amp;ASC(SUBSTITUTE(SUBSTITUTE(SUBSTITUTE(SUBSTITUTE(【多店舗用】記入シート3!AY301,"　","")," ",""),"ヴ","ウﾞ"),"・","")))</f>
        <v/>
      </c>
      <c r="AD301" s="764" t="str">
        <f>IF(【多店舗用】記入シート3!AZ301="","",【多店舗用】記入シート3!AZ301)</f>
        <v/>
      </c>
      <c r="AE301" s="764" t="str">
        <f>IF(【多店舗用】記入シート3!BA301="","",【多店舗用】記入シート3!BA301)</f>
        <v/>
      </c>
      <c r="AF301" s="764" t="str">
        <f>IF(B301="","",T(SUBSTITUTE(SUBSTITUTE(【多店舗用】記入シート3!BB301,"　","")," ",""))&amp;"　"&amp;T(SUBSTITUTE(SUBSTITUTE(【多店舗用】記入シート3!BC301,"　","")," ","")))</f>
        <v/>
      </c>
      <c r="AG301" s="764" t="str">
        <f>IF(B301="","",ASC(SUBSTITUTE(SUBSTITUTE(SUBSTITUTE(SUBSTITUTE(【多店舗用】記入シート3!BD301,"　","")," ",""),"ヴ","ウﾞ"),"・",""))&amp;" "&amp;ASC(SUBSTITUTE(SUBSTITUTE(SUBSTITUTE(SUBSTITUTE(【多店舗用】記入シート3!BE301,"　","")," ",""),"ヴ","ウﾞ"),"・","")))</f>
        <v/>
      </c>
      <c r="AH301" s="764" t="str">
        <f>IF(【多店舗用】記入シート3!BF301="","",【多店舗用】記入シート3!BF301)</f>
        <v/>
      </c>
      <c r="AI301" s="764" t="str">
        <f>IF(【多店舗用】記入シート3!BG301="","",【多店舗用】記入シート3!BG301)</f>
        <v/>
      </c>
      <c r="AJ301" s="764" t="str">
        <f>IF(【多店舗用】記入シート3!BH301="","",【多店舗用】記入シート3!BH301)</f>
        <v/>
      </c>
      <c r="AK301" s="764" t="str">
        <f>IF(【多店舗用】記入シート3!BI301="","",【多店舗用】記入シート3!BI301)</f>
        <v/>
      </c>
      <c r="AL301" s="764" t="str">
        <f>IF(【多店舗用】記入シート3!BJ301="","",【多店舗用】記入シート3!BJ301)</f>
        <v/>
      </c>
      <c r="AM301" s="768" t="str">
        <f>IF(【多店舗用】記入シート3!BK301="","",【多店舗用】記入シート3!BK301)</f>
        <v/>
      </c>
      <c r="AN301" s="768" t="str">
        <f>IF(【多店舗用】記入シート3!BL301="","",【多店舗用】記入シート3!BL301)</f>
        <v/>
      </c>
      <c r="AO301" s="764" t="str">
        <f>IF(【多店舗用】記入シート3!BM301="","",【多店舗用】記入シート3!BM301)</f>
        <v/>
      </c>
      <c r="AP301" s="768" t="str">
        <f>IF(【多店舗用】記入シート3!BN301="","",【多店舗用】記入シート3!BN301)</f>
        <v/>
      </c>
      <c r="AQ301" s="764" t="str">
        <f>IF(【多店舗用】記入シート3!BO301="","",【多店舗用】記入シート3!BO301)</f>
        <v/>
      </c>
      <c r="AR301" s="764" t="str">
        <f>IF(【多店舗用】記入シート3!BP301="","",【多店舗用】記入シート3!BP301)</f>
        <v/>
      </c>
    </row>
    <row r="302" spans="1:44" ht="15" customHeight="1">
      <c r="A302" s="764">
        <v>294</v>
      </c>
      <c r="B302" s="764" t="str">
        <f>IF(【多店舗用】記入シート3!B302="","",DBCS(【多店舗用】記入シート3!B302))</f>
        <v/>
      </c>
      <c r="C302" s="764" t="str">
        <f>IF(【多店舗用】記入シート3!C302="","",DBCS(【多店舗用】記入シート3!C302))</f>
        <v/>
      </c>
      <c r="D302" s="764" t="str">
        <f>IF(【多店舗用】記入シート3!D302="","",ASC(【多店舗用】記入シート3!D302))</f>
        <v/>
      </c>
      <c r="E302" s="765" t="str">
        <f>IF(【多店舗用】記入シート3!E302="","",【多店舗用】記入シート3!E302)</f>
        <v/>
      </c>
      <c r="F302" s="764" t="str">
        <f>IF(【多店舗用】記入シート3!F302="","",【多店舗用】記入シート3!F302)</f>
        <v/>
      </c>
      <c r="G302" s="765" t="str">
        <f>IF(【多店舗用】記入シート3!G302="","",【多店舗用】記入シート3!G302)</f>
        <v/>
      </c>
      <c r="H302" s="764" t="str">
        <f>IF(【多店舗用】記入シート3!H302="","",SUBSTITUTE(SUBSTITUTE(SUBSTITUTE(SUBSTITUTE(SUBSTITUTE(ASC(【多店舗用】記入シート3!H302),"～","-"),"－","-"),"―","-"),"　","")," ",""))</f>
        <v/>
      </c>
      <c r="I302" s="764" t="str">
        <f>IF(B302="","",MID(T(【多店舗用】記入シート3!I302),4,LEN(T(【多店舗用】記入シート3!I302))-3)&amp;"　"&amp;SUBSTITUTE(SUBSTITUTE(SUBSTITUTE(SUBSTITUTE(T(【多店舗用】記入シート3!J302),"　","")," ",""),"―","ー"),"－","‐")&amp;"　"&amp;SUBSTITUTE(SUBSTITUTE(SUBSTITUTE(SUBSTITUTE(T(【多店舗用】記入シート3!K302),"　","")," ",""),"―","ー"),"－","‐")&amp;"　"&amp;SUBSTITUTE(SUBSTITUTE(SUBSTITUTE(SUBSTITUTE(T(【多店舗用】記入シート3!L302),"　","")," ",""),"―","ー"),"－","‐")&amp;IF(【多店舗用】記入シート3!M302="","","　"&amp;SUBSTITUTE(SUBSTITUTE(SUBSTITUTE(SUBSTITUTE(T(【多店舗用】記入シート3!M302),"　","")," ",""),"―","ー"),"－","‐")))</f>
        <v/>
      </c>
      <c r="J302" s="764" t="str">
        <f>IF(B302="","",ASC(【多店舗用】記入シート3!N302)&amp;" "&amp;ASC(SUBSTITUTE(SUBSTITUTE(SUBSTITUTE(SUBSTITUTE(SUBSTITUTE(【多店舗用】記入シート3!O302,"　","")," ",""),"ヴ","ウﾞ"),"・",""),"－","‐"))&amp;" "&amp;ASC(SUBSTITUTE(SUBSTITUTE(SUBSTITUTE(SUBSTITUTE(SUBSTITUTE(【多店舗用】記入シート3!P302,"　","")," ",""),"ヴ","ウﾞ"),"・",""),"－","‐"))&amp;IF(【多店舗用】記入シート3!Q302="",""," "&amp;ASC(SUBSTITUTE(SUBSTITUTE(SUBSTITUTE(SUBSTITUTE(SUBSTITUTE(【多店舗用】記入シート3!Q302,"　","")," ",""),"ヴ","ウﾞ"),"・",""),"－","‐"))))</f>
        <v/>
      </c>
      <c r="K302" s="764" t="str">
        <f>IF(【多店舗用】記入シート3!R302="","",【多店舗用】記入シート3!R302)</f>
        <v/>
      </c>
      <c r="L302" s="764" t="str">
        <f>IF(【多店舗用】記入シート3!S302="","",SUBSTITUTE(SUBSTITUTE(SUBSTITUTE(SUBSTITUTE(SUBSTITUTE(ASC(【多店舗用】記入シート3!S302),"～","-"),"－","-"),"―","-"),"　","")," ",""))</f>
        <v/>
      </c>
      <c r="M302" s="764" t="str">
        <f>IF(【多店舗用】記入シート3!T302="","",ASC(【多店舗用】記入シート3!T302))</f>
        <v/>
      </c>
      <c r="N302" s="764" t="str">
        <f>IF(B302="","",RIGHT("00"&amp;【多店舗用】記入シート3!U302,2)&amp;【多店舗用】記入シート3!V302&amp;RIGHT("00"&amp;【多店舗用】記入シート3!W302,2)&amp;【多店舗用】記入シート3!X302&amp;RIGHT("00"&amp;【多店舗用】記入シート3!Y302,2)&amp;【多店舗用】記入シート3!Z302&amp;RIGHT("00"&amp;【多店舗用】記入シート3!AA302,2))</f>
        <v/>
      </c>
      <c r="O302" s="764" t="str">
        <f>IF(B302="","",IF(【多店舗用】記入シート3!AB302="●",【多店舗用】記入シート3!AB$8,"")&amp;IF(【多店舗用】記入シート3!AC302="●",【多店舗用】記入シート3!AC$8,"")&amp;IF(【多店舗用】記入シート3!AD302="●",【多店舗用】記入シート3!AD$8,"")&amp;IF(【多店舗用】記入シート3!AE302="●",【多店舗用】記入シート3!AE$8,"")&amp;IF(【多店舗用】記入シート3!AF302="●",【多店舗用】記入シート3!AF$8,"")&amp;IF(【多店舗用】記入シート3!AG302="●",【多店舗用】記入シート3!AG$8,"")&amp;IF(【多店舗用】記入シート3!AH302="●",【多店舗用】記入シート3!AH$8,"")&amp;IF(【多店舗用】記入シート3!AI302="●",【多店舗用】記入シート3!AI$8,""))</f>
        <v/>
      </c>
      <c r="P302" s="764" t="str">
        <f>IF(【多店舗用】記入シート3!AJ302="","",【多店舗用】記入シート3!AJ302)</f>
        <v/>
      </c>
      <c r="Q302" s="764" t="str">
        <f>IF(【多店舗用】記入シート3!AK302="","",【多店舗用】記入シート3!AK302)</f>
        <v/>
      </c>
      <c r="R302" s="766" t="str">
        <f>IF(【多店舗用】記入シート3!AL302="","",【多店舗用】記入シート3!AL302)</f>
        <v/>
      </c>
      <c r="S302" s="766" t="str">
        <f>IF(【多店舗用】記入シート3!AM302="","",【多店舗用】記入シート3!AM302)</f>
        <v/>
      </c>
      <c r="T302" s="766" t="str">
        <f>IF(【多店舗用】記入シート3!AN302="","",【多店舗用】記入シート3!AN302)</f>
        <v/>
      </c>
      <c r="U302" s="766" t="str">
        <f>IF(【多店舗用】記入シート3!AO302="","",【多店舗用】記入シート3!AO302)</f>
        <v/>
      </c>
      <c r="V302" s="764" t="str">
        <f>IF(【多店舗用】記入シート3!AP302="","",【多店舗用】記入シート3!AP302)</f>
        <v/>
      </c>
      <c r="W302" s="764" t="str">
        <f>IF(【多店舗用】記入シート3!AQ302="","",【多店舗用】記入シート3!AQ302)</f>
        <v/>
      </c>
      <c r="X302" s="764" t="str">
        <f>IF(【多店舗用】記入シート3!AR302="","",【多店舗用】記入シート3!AR302)</f>
        <v/>
      </c>
      <c r="Y302" s="764" t="str">
        <f>IF(【多店舗用】記入シート3!AS302="","",【多店舗用】記入シート3!AS302)</f>
        <v/>
      </c>
      <c r="Z302" s="767" t="str">
        <f>IF(【多店舗用】記入シート3!AT302="","",【多店舗用】記入シート3!AT302)</f>
        <v/>
      </c>
      <c r="AA302" s="767" t="str">
        <f>IF(【多店舗用】記入シート3!AU302="","",【多店舗用】記入シート3!AU302)</f>
        <v/>
      </c>
      <c r="AB302" s="764" t="str">
        <f>IF(B302="","",T(SUBSTITUTE(SUBSTITUTE(【多店舗用】記入シート3!AV302,"　","")," ",""))&amp;"　"&amp;T(SUBSTITUTE(SUBSTITUTE(【多店舗用】記入シート3!AW302,"　","")," ","")))</f>
        <v/>
      </c>
      <c r="AC302" s="764" t="str">
        <f>IF(B302="","",ASC(SUBSTITUTE(SUBSTITUTE(SUBSTITUTE(SUBSTITUTE(【多店舗用】記入シート3!AX302,"　","")," ",""),"ヴ","ウﾞ"),"・",""))&amp;" "&amp;ASC(SUBSTITUTE(SUBSTITUTE(SUBSTITUTE(SUBSTITUTE(【多店舗用】記入シート3!AY302,"　","")," ",""),"ヴ","ウﾞ"),"・","")))</f>
        <v/>
      </c>
      <c r="AD302" s="764" t="str">
        <f>IF(【多店舗用】記入シート3!AZ302="","",【多店舗用】記入シート3!AZ302)</f>
        <v/>
      </c>
      <c r="AE302" s="764" t="str">
        <f>IF(【多店舗用】記入シート3!BA302="","",【多店舗用】記入シート3!BA302)</f>
        <v/>
      </c>
      <c r="AF302" s="764" t="str">
        <f>IF(B302="","",T(SUBSTITUTE(SUBSTITUTE(【多店舗用】記入シート3!BB302,"　","")," ",""))&amp;"　"&amp;T(SUBSTITUTE(SUBSTITUTE(【多店舗用】記入シート3!BC302,"　","")," ","")))</f>
        <v/>
      </c>
      <c r="AG302" s="764" t="str">
        <f>IF(B302="","",ASC(SUBSTITUTE(SUBSTITUTE(SUBSTITUTE(SUBSTITUTE(【多店舗用】記入シート3!BD302,"　","")," ",""),"ヴ","ウﾞ"),"・",""))&amp;" "&amp;ASC(SUBSTITUTE(SUBSTITUTE(SUBSTITUTE(SUBSTITUTE(【多店舗用】記入シート3!BE302,"　","")," ",""),"ヴ","ウﾞ"),"・","")))</f>
        <v/>
      </c>
      <c r="AH302" s="764" t="str">
        <f>IF(【多店舗用】記入シート3!BF302="","",【多店舗用】記入シート3!BF302)</f>
        <v/>
      </c>
      <c r="AI302" s="764" t="str">
        <f>IF(【多店舗用】記入シート3!BG302="","",【多店舗用】記入シート3!BG302)</f>
        <v/>
      </c>
      <c r="AJ302" s="764" t="str">
        <f>IF(【多店舗用】記入シート3!BH302="","",【多店舗用】記入シート3!BH302)</f>
        <v/>
      </c>
      <c r="AK302" s="764" t="str">
        <f>IF(【多店舗用】記入シート3!BI302="","",【多店舗用】記入シート3!BI302)</f>
        <v/>
      </c>
      <c r="AL302" s="764" t="str">
        <f>IF(【多店舗用】記入シート3!BJ302="","",【多店舗用】記入シート3!BJ302)</f>
        <v/>
      </c>
      <c r="AM302" s="768" t="str">
        <f>IF(【多店舗用】記入シート3!BK302="","",【多店舗用】記入シート3!BK302)</f>
        <v/>
      </c>
      <c r="AN302" s="768" t="str">
        <f>IF(【多店舗用】記入シート3!BL302="","",【多店舗用】記入シート3!BL302)</f>
        <v/>
      </c>
      <c r="AO302" s="764" t="str">
        <f>IF(【多店舗用】記入シート3!BM302="","",【多店舗用】記入シート3!BM302)</f>
        <v/>
      </c>
      <c r="AP302" s="768" t="str">
        <f>IF(【多店舗用】記入シート3!BN302="","",【多店舗用】記入シート3!BN302)</f>
        <v/>
      </c>
      <c r="AQ302" s="764" t="str">
        <f>IF(【多店舗用】記入シート3!BO302="","",【多店舗用】記入シート3!BO302)</f>
        <v/>
      </c>
      <c r="AR302" s="764" t="str">
        <f>IF(【多店舗用】記入シート3!BP302="","",【多店舗用】記入シート3!BP302)</f>
        <v/>
      </c>
    </row>
    <row r="303" spans="1:44" ht="15" customHeight="1">
      <c r="A303" s="764">
        <v>295</v>
      </c>
      <c r="B303" s="764" t="str">
        <f>IF(【多店舗用】記入シート3!B303="","",DBCS(【多店舗用】記入シート3!B303))</f>
        <v/>
      </c>
      <c r="C303" s="764" t="str">
        <f>IF(【多店舗用】記入シート3!C303="","",DBCS(【多店舗用】記入シート3!C303))</f>
        <v/>
      </c>
      <c r="D303" s="764" t="str">
        <f>IF(【多店舗用】記入シート3!D303="","",ASC(【多店舗用】記入シート3!D303))</f>
        <v/>
      </c>
      <c r="E303" s="765" t="str">
        <f>IF(【多店舗用】記入シート3!E303="","",【多店舗用】記入シート3!E303)</f>
        <v/>
      </c>
      <c r="F303" s="764" t="str">
        <f>IF(【多店舗用】記入シート3!F303="","",【多店舗用】記入シート3!F303)</f>
        <v/>
      </c>
      <c r="G303" s="765" t="str">
        <f>IF(【多店舗用】記入シート3!G303="","",【多店舗用】記入シート3!G303)</f>
        <v/>
      </c>
      <c r="H303" s="764" t="str">
        <f>IF(【多店舗用】記入シート3!H303="","",SUBSTITUTE(SUBSTITUTE(SUBSTITUTE(SUBSTITUTE(SUBSTITUTE(ASC(【多店舗用】記入シート3!H303),"～","-"),"－","-"),"―","-"),"　","")," ",""))</f>
        <v/>
      </c>
      <c r="I303" s="764" t="str">
        <f>IF(B303="","",MID(T(【多店舗用】記入シート3!I303),4,LEN(T(【多店舗用】記入シート3!I303))-3)&amp;"　"&amp;SUBSTITUTE(SUBSTITUTE(SUBSTITUTE(SUBSTITUTE(T(【多店舗用】記入シート3!J303),"　","")," ",""),"―","ー"),"－","‐")&amp;"　"&amp;SUBSTITUTE(SUBSTITUTE(SUBSTITUTE(SUBSTITUTE(T(【多店舗用】記入シート3!K303),"　","")," ",""),"―","ー"),"－","‐")&amp;"　"&amp;SUBSTITUTE(SUBSTITUTE(SUBSTITUTE(SUBSTITUTE(T(【多店舗用】記入シート3!L303),"　","")," ",""),"―","ー"),"－","‐")&amp;IF(【多店舗用】記入シート3!M303="","","　"&amp;SUBSTITUTE(SUBSTITUTE(SUBSTITUTE(SUBSTITUTE(T(【多店舗用】記入シート3!M303),"　","")," ",""),"―","ー"),"－","‐")))</f>
        <v/>
      </c>
      <c r="J303" s="764" t="str">
        <f>IF(B303="","",ASC(【多店舗用】記入シート3!N303)&amp;" "&amp;ASC(SUBSTITUTE(SUBSTITUTE(SUBSTITUTE(SUBSTITUTE(SUBSTITUTE(【多店舗用】記入シート3!O303,"　","")," ",""),"ヴ","ウﾞ"),"・",""),"－","‐"))&amp;" "&amp;ASC(SUBSTITUTE(SUBSTITUTE(SUBSTITUTE(SUBSTITUTE(SUBSTITUTE(【多店舗用】記入シート3!P303,"　","")," ",""),"ヴ","ウﾞ"),"・",""),"－","‐"))&amp;IF(【多店舗用】記入シート3!Q303="",""," "&amp;ASC(SUBSTITUTE(SUBSTITUTE(SUBSTITUTE(SUBSTITUTE(SUBSTITUTE(【多店舗用】記入シート3!Q303,"　","")," ",""),"ヴ","ウﾞ"),"・",""),"－","‐"))))</f>
        <v/>
      </c>
      <c r="K303" s="764" t="str">
        <f>IF(【多店舗用】記入シート3!R303="","",【多店舗用】記入シート3!R303)</f>
        <v/>
      </c>
      <c r="L303" s="764" t="str">
        <f>IF(【多店舗用】記入シート3!S303="","",SUBSTITUTE(SUBSTITUTE(SUBSTITUTE(SUBSTITUTE(SUBSTITUTE(ASC(【多店舗用】記入シート3!S303),"～","-"),"－","-"),"―","-"),"　","")," ",""))</f>
        <v/>
      </c>
      <c r="M303" s="764" t="str">
        <f>IF(【多店舗用】記入シート3!T303="","",ASC(【多店舗用】記入シート3!T303))</f>
        <v/>
      </c>
      <c r="N303" s="764" t="str">
        <f>IF(B303="","",RIGHT("00"&amp;【多店舗用】記入シート3!U303,2)&amp;【多店舗用】記入シート3!V303&amp;RIGHT("00"&amp;【多店舗用】記入シート3!W303,2)&amp;【多店舗用】記入シート3!X303&amp;RIGHT("00"&amp;【多店舗用】記入シート3!Y303,2)&amp;【多店舗用】記入シート3!Z303&amp;RIGHT("00"&amp;【多店舗用】記入シート3!AA303,2))</f>
        <v/>
      </c>
      <c r="O303" s="764" t="str">
        <f>IF(B303="","",IF(【多店舗用】記入シート3!AB303="●",【多店舗用】記入シート3!AB$8,"")&amp;IF(【多店舗用】記入シート3!AC303="●",【多店舗用】記入シート3!AC$8,"")&amp;IF(【多店舗用】記入シート3!AD303="●",【多店舗用】記入シート3!AD$8,"")&amp;IF(【多店舗用】記入シート3!AE303="●",【多店舗用】記入シート3!AE$8,"")&amp;IF(【多店舗用】記入シート3!AF303="●",【多店舗用】記入シート3!AF$8,"")&amp;IF(【多店舗用】記入シート3!AG303="●",【多店舗用】記入シート3!AG$8,"")&amp;IF(【多店舗用】記入シート3!AH303="●",【多店舗用】記入シート3!AH$8,"")&amp;IF(【多店舗用】記入シート3!AI303="●",【多店舗用】記入シート3!AI$8,""))</f>
        <v/>
      </c>
      <c r="P303" s="764" t="str">
        <f>IF(【多店舗用】記入シート3!AJ303="","",【多店舗用】記入シート3!AJ303)</f>
        <v/>
      </c>
      <c r="Q303" s="764" t="str">
        <f>IF(【多店舗用】記入シート3!AK303="","",【多店舗用】記入シート3!AK303)</f>
        <v/>
      </c>
      <c r="R303" s="766" t="str">
        <f>IF(【多店舗用】記入シート3!AL303="","",【多店舗用】記入シート3!AL303)</f>
        <v/>
      </c>
      <c r="S303" s="766" t="str">
        <f>IF(【多店舗用】記入シート3!AM303="","",【多店舗用】記入シート3!AM303)</f>
        <v/>
      </c>
      <c r="T303" s="766" t="str">
        <f>IF(【多店舗用】記入シート3!AN303="","",【多店舗用】記入シート3!AN303)</f>
        <v/>
      </c>
      <c r="U303" s="766" t="str">
        <f>IF(【多店舗用】記入シート3!AO303="","",【多店舗用】記入シート3!AO303)</f>
        <v/>
      </c>
      <c r="V303" s="764" t="str">
        <f>IF(【多店舗用】記入シート3!AP303="","",【多店舗用】記入シート3!AP303)</f>
        <v/>
      </c>
      <c r="W303" s="764" t="str">
        <f>IF(【多店舗用】記入シート3!AQ303="","",【多店舗用】記入シート3!AQ303)</f>
        <v/>
      </c>
      <c r="X303" s="764" t="str">
        <f>IF(【多店舗用】記入シート3!AR303="","",【多店舗用】記入シート3!AR303)</f>
        <v/>
      </c>
      <c r="Y303" s="764" t="str">
        <f>IF(【多店舗用】記入シート3!AS303="","",【多店舗用】記入シート3!AS303)</f>
        <v/>
      </c>
      <c r="Z303" s="767" t="str">
        <f>IF(【多店舗用】記入シート3!AT303="","",【多店舗用】記入シート3!AT303)</f>
        <v/>
      </c>
      <c r="AA303" s="767" t="str">
        <f>IF(【多店舗用】記入シート3!AU303="","",【多店舗用】記入シート3!AU303)</f>
        <v/>
      </c>
      <c r="AB303" s="764" t="str">
        <f>IF(B303="","",T(SUBSTITUTE(SUBSTITUTE(【多店舗用】記入シート3!AV303,"　","")," ",""))&amp;"　"&amp;T(SUBSTITUTE(SUBSTITUTE(【多店舗用】記入シート3!AW303,"　","")," ","")))</f>
        <v/>
      </c>
      <c r="AC303" s="764" t="str">
        <f>IF(B303="","",ASC(SUBSTITUTE(SUBSTITUTE(SUBSTITUTE(SUBSTITUTE(【多店舗用】記入シート3!AX303,"　","")," ",""),"ヴ","ウﾞ"),"・",""))&amp;" "&amp;ASC(SUBSTITUTE(SUBSTITUTE(SUBSTITUTE(SUBSTITUTE(【多店舗用】記入シート3!AY303,"　","")," ",""),"ヴ","ウﾞ"),"・","")))</f>
        <v/>
      </c>
      <c r="AD303" s="764" t="str">
        <f>IF(【多店舗用】記入シート3!AZ303="","",【多店舗用】記入シート3!AZ303)</f>
        <v/>
      </c>
      <c r="AE303" s="764" t="str">
        <f>IF(【多店舗用】記入シート3!BA303="","",【多店舗用】記入シート3!BA303)</f>
        <v/>
      </c>
      <c r="AF303" s="764" t="str">
        <f>IF(B303="","",T(SUBSTITUTE(SUBSTITUTE(【多店舗用】記入シート3!BB303,"　","")," ",""))&amp;"　"&amp;T(SUBSTITUTE(SUBSTITUTE(【多店舗用】記入シート3!BC303,"　","")," ","")))</f>
        <v/>
      </c>
      <c r="AG303" s="764" t="str">
        <f>IF(B303="","",ASC(SUBSTITUTE(SUBSTITUTE(SUBSTITUTE(SUBSTITUTE(【多店舗用】記入シート3!BD303,"　","")," ",""),"ヴ","ウﾞ"),"・",""))&amp;" "&amp;ASC(SUBSTITUTE(SUBSTITUTE(SUBSTITUTE(SUBSTITUTE(【多店舗用】記入シート3!BE303,"　","")," ",""),"ヴ","ウﾞ"),"・","")))</f>
        <v/>
      </c>
      <c r="AH303" s="764" t="str">
        <f>IF(【多店舗用】記入シート3!BF303="","",【多店舗用】記入シート3!BF303)</f>
        <v/>
      </c>
      <c r="AI303" s="764" t="str">
        <f>IF(【多店舗用】記入シート3!BG303="","",【多店舗用】記入シート3!BG303)</f>
        <v/>
      </c>
      <c r="AJ303" s="764" t="str">
        <f>IF(【多店舗用】記入シート3!BH303="","",【多店舗用】記入シート3!BH303)</f>
        <v/>
      </c>
      <c r="AK303" s="764" t="str">
        <f>IF(【多店舗用】記入シート3!BI303="","",【多店舗用】記入シート3!BI303)</f>
        <v/>
      </c>
      <c r="AL303" s="764" t="str">
        <f>IF(【多店舗用】記入シート3!BJ303="","",【多店舗用】記入シート3!BJ303)</f>
        <v/>
      </c>
      <c r="AM303" s="768" t="str">
        <f>IF(【多店舗用】記入シート3!BK303="","",【多店舗用】記入シート3!BK303)</f>
        <v/>
      </c>
      <c r="AN303" s="768" t="str">
        <f>IF(【多店舗用】記入シート3!BL303="","",【多店舗用】記入シート3!BL303)</f>
        <v/>
      </c>
      <c r="AO303" s="764" t="str">
        <f>IF(【多店舗用】記入シート3!BM303="","",【多店舗用】記入シート3!BM303)</f>
        <v/>
      </c>
      <c r="AP303" s="768" t="str">
        <f>IF(【多店舗用】記入シート3!BN303="","",【多店舗用】記入シート3!BN303)</f>
        <v/>
      </c>
      <c r="AQ303" s="764" t="str">
        <f>IF(【多店舗用】記入シート3!BO303="","",【多店舗用】記入シート3!BO303)</f>
        <v/>
      </c>
      <c r="AR303" s="764" t="str">
        <f>IF(【多店舗用】記入シート3!BP303="","",【多店舗用】記入シート3!BP303)</f>
        <v/>
      </c>
    </row>
    <row r="304" spans="1:44" ht="15" customHeight="1">
      <c r="A304" s="764">
        <v>296</v>
      </c>
      <c r="B304" s="764" t="str">
        <f>IF(【多店舗用】記入シート3!B304="","",DBCS(【多店舗用】記入シート3!B304))</f>
        <v/>
      </c>
      <c r="C304" s="764" t="str">
        <f>IF(【多店舗用】記入シート3!C304="","",DBCS(【多店舗用】記入シート3!C304))</f>
        <v/>
      </c>
      <c r="D304" s="764" t="str">
        <f>IF(【多店舗用】記入シート3!D304="","",ASC(【多店舗用】記入シート3!D304))</f>
        <v/>
      </c>
      <c r="E304" s="765" t="str">
        <f>IF(【多店舗用】記入シート3!E304="","",【多店舗用】記入シート3!E304)</f>
        <v/>
      </c>
      <c r="F304" s="764" t="str">
        <f>IF(【多店舗用】記入シート3!F304="","",【多店舗用】記入シート3!F304)</f>
        <v/>
      </c>
      <c r="G304" s="765" t="str">
        <f>IF(【多店舗用】記入シート3!G304="","",【多店舗用】記入シート3!G304)</f>
        <v/>
      </c>
      <c r="H304" s="764" t="str">
        <f>IF(【多店舗用】記入シート3!H304="","",SUBSTITUTE(SUBSTITUTE(SUBSTITUTE(SUBSTITUTE(SUBSTITUTE(ASC(【多店舗用】記入シート3!H304),"～","-"),"－","-"),"―","-"),"　","")," ",""))</f>
        <v/>
      </c>
      <c r="I304" s="764" t="str">
        <f>IF(B304="","",MID(T(【多店舗用】記入シート3!I304),4,LEN(T(【多店舗用】記入シート3!I304))-3)&amp;"　"&amp;SUBSTITUTE(SUBSTITUTE(SUBSTITUTE(SUBSTITUTE(T(【多店舗用】記入シート3!J304),"　","")," ",""),"―","ー"),"－","‐")&amp;"　"&amp;SUBSTITUTE(SUBSTITUTE(SUBSTITUTE(SUBSTITUTE(T(【多店舗用】記入シート3!K304),"　","")," ",""),"―","ー"),"－","‐")&amp;"　"&amp;SUBSTITUTE(SUBSTITUTE(SUBSTITUTE(SUBSTITUTE(T(【多店舗用】記入シート3!L304),"　","")," ",""),"―","ー"),"－","‐")&amp;IF(【多店舗用】記入シート3!M304="","","　"&amp;SUBSTITUTE(SUBSTITUTE(SUBSTITUTE(SUBSTITUTE(T(【多店舗用】記入シート3!M304),"　","")," ",""),"―","ー"),"－","‐")))</f>
        <v/>
      </c>
      <c r="J304" s="764" t="str">
        <f>IF(B304="","",ASC(【多店舗用】記入シート3!N304)&amp;" "&amp;ASC(SUBSTITUTE(SUBSTITUTE(SUBSTITUTE(SUBSTITUTE(SUBSTITUTE(【多店舗用】記入シート3!O304,"　","")," ",""),"ヴ","ウﾞ"),"・",""),"－","‐"))&amp;" "&amp;ASC(SUBSTITUTE(SUBSTITUTE(SUBSTITUTE(SUBSTITUTE(SUBSTITUTE(【多店舗用】記入シート3!P304,"　","")," ",""),"ヴ","ウﾞ"),"・",""),"－","‐"))&amp;IF(【多店舗用】記入シート3!Q304="",""," "&amp;ASC(SUBSTITUTE(SUBSTITUTE(SUBSTITUTE(SUBSTITUTE(SUBSTITUTE(【多店舗用】記入シート3!Q304,"　","")," ",""),"ヴ","ウﾞ"),"・",""),"－","‐"))))</f>
        <v/>
      </c>
      <c r="K304" s="764" t="str">
        <f>IF(【多店舗用】記入シート3!R304="","",【多店舗用】記入シート3!R304)</f>
        <v/>
      </c>
      <c r="L304" s="764" t="str">
        <f>IF(【多店舗用】記入シート3!S304="","",SUBSTITUTE(SUBSTITUTE(SUBSTITUTE(SUBSTITUTE(SUBSTITUTE(ASC(【多店舗用】記入シート3!S304),"～","-"),"－","-"),"―","-"),"　","")," ",""))</f>
        <v/>
      </c>
      <c r="M304" s="764" t="str">
        <f>IF(【多店舗用】記入シート3!T304="","",ASC(【多店舗用】記入シート3!T304))</f>
        <v/>
      </c>
      <c r="N304" s="764" t="str">
        <f>IF(B304="","",RIGHT("00"&amp;【多店舗用】記入シート3!U304,2)&amp;【多店舗用】記入シート3!V304&amp;RIGHT("00"&amp;【多店舗用】記入シート3!W304,2)&amp;【多店舗用】記入シート3!X304&amp;RIGHT("00"&amp;【多店舗用】記入シート3!Y304,2)&amp;【多店舗用】記入シート3!Z304&amp;RIGHT("00"&amp;【多店舗用】記入シート3!AA304,2))</f>
        <v/>
      </c>
      <c r="O304" s="764" t="str">
        <f>IF(B304="","",IF(【多店舗用】記入シート3!AB304="●",【多店舗用】記入シート3!AB$8,"")&amp;IF(【多店舗用】記入シート3!AC304="●",【多店舗用】記入シート3!AC$8,"")&amp;IF(【多店舗用】記入シート3!AD304="●",【多店舗用】記入シート3!AD$8,"")&amp;IF(【多店舗用】記入シート3!AE304="●",【多店舗用】記入シート3!AE$8,"")&amp;IF(【多店舗用】記入シート3!AF304="●",【多店舗用】記入シート3!AF$8,"")&amp;IF(【多店舗用】記入シート3!AG304="●",【多店舗用】記入シート3!AG$8,"")&amp;IF(【多店舗用】記入シート3!AH304="●",【多店舗用】記入シート3!AH$8,"")&amp;IF(【多店舗用】記入シート3!AI304="●",【多店舗用】記入シート3!AI$8,""))</f>
        <v/>
      </c>
      <c r="P304" s="764" t="str">
        <f>IF(【多店舗用】記入シート3!AJ304="","",【多店舗用】記入シート3!AJ304)</f>
        <v/>
      </c>
      <c r="Q304" s="764" t="str">
        <f>IF(【多店舗用】記入シート3!AK304="","",【多店舗用】記入シート3!AK304)</f>
        <v/>
      </c>
      <c r="R304" s="766" t="str">
        <f>IF(【多店舗用】記入シート3!AL304="","",【多店舗用】記入シート3!AL304)</f>
        <v/>
      </c>
      <c r="S304" s="766" t="str">
        <f>IF(【多店舗用】記入シート3!AM304="","",【多店舗用】記入シート3!AM304)</f>
        <v/>
      </c>
      <c r="T304" s="766" t="str">
        <f>IF(【多店舗用】記入シート3!AN304="","",【多店舗用】記入シート3!AN304)</f>
        <v/>
      </c>
      <c r="U304" s="766" t="str">
        <f>IF(【多店舗用】記入シート3!AO304="","",【多店舗用】記入シート3!AO304)</f>
        <v/>
      </c>
      <c r="V304" s="764" t="str">
        <f>IF(【多店舗用】記入シート3!AP304="","",【多店舗用】記入シート3!AP304)</f>
        <v/>
      </c>
      <c r="W304" s="764" t="str">
        <f>IF(【多店舗用】記入シート3!AQ304="","",【多店舗用】記入シート3!AQ304)</f>
        <v/>
      </c>
      <c r="X304" s="764" t="str">
        <f>IF(【多店舗用】記入シート3!AR304="","",【多店舗用】記入シート3!AR304)</f>
        <v/>
      </c>
      <c r="Y304" s="764" t="str">
        <f>IF(【多店舗用】記入シート3!AS304="","",【多店舗用】記入シート3!AS304)</f>
        <v/>
      </c>
      <c r="Z304" s="767" t="str">
        <f>IF(【多店舗用】記入シート3!AT304="","",【多店舗用】記入シート3!AT304)</f>
        <v/>
      </c>
      <c r="AA304" s="767" t="str">
        <f>IF(【多店舗用】記入シート3!AU304="","",【多店舗用】記入シート3!AU304)</f>
        <v/>
      </c>
      <c r="AB304" s="764" t="str">
        <f>IF(B304="","",T(SUBSTITUTE(SUBSTITUTE(【多店舗用】記入シート3!AV304,"　","")," ",""))&amp;"　"&amp;T(SUBSTITUTE(SUBSTITUTE(【多店舗用】記入シート3!AW304,"　","")," ","")))</f>
        <v/>
      </c>
      <c r="AC304" s="764" t="str">
        <f>IF(B304="","",ASC(SUBSTITUTE(SUBSTITUTE(SUBSTITUTE(SUBSTITUTE(【多店舗用】記入シート3!AX304,"　","")," ",""),"ヴ","ウﾞ"),"・",""))&amp;" "&amp;ASC(SUBSTITUTE(SUBSTITUTE(SUBSTITUTE(SUBSTITUTE(【多店舗用】記入シート3!AY304,"　","")," ",""),"ヴ","ウﾞ"),"・","")))</f>
        <v/>
      </c>
      <c r="AD304" s="764" t="str">
        <f>IF(【多店舗用】記入シート3!AZ304="","",【多店舗用】記入シート3!AZ304)</f>
        <v/>
      </c>
      <c r="AE304" s="764" t="str">
        <f>IF(【多店舗用】記入シート3!BA304="","",【多店舗用】記入シート3!BA304)</f>
        <v/>
      </c>
      <c r="AF304" s="764" t="str">
        <f>IF(B304="","",T(SUBSTITUTE(SUBSTITUTE(【多店舗用】記入シート3!BB304,"　","")," ",""))&amp;"　"&amp;T(SUBSTITUTE(SUBSTITUTE(【多店舗用】記入シート3!BC304,"　","")," ","")))</f>
        <v/>
      </c>
      <c r="AG304" s="764" t="str">
        <f>IF(B304="","",ASC(SUBSTITUTE(SUBSTITUTE(SUBSTITUTE(SUBSTITUTE(【多店舗用】記入シート3!BD304,"　","")," ",""),"ヴ","ウﾞ"),"・",""))&amp;" "&amp;ASC(SUBSTITUTE(SUBSTITUTE(SUBSTITUTE(SUBSTITUTE(【多店舗用】記入シート3!BE304,"　","")," ",""),"ヴ","ウﾞ"),"・","")))</f>
        <v/>
      </c>
      <c r="AH304" s="764" t="str">
        <f>IF(【多店舗用】記入シート3!BF304="","",【多店舗用】記入シート3!BF304)</f>
        <v/>
      </c>
      <c r="AI304" s="764" t="str">
        <f>IF(【多店舗用】記入シート3!BG304="","",【多店舗用】記入シート3!BG304)</f>
        <v/>
      </c>
      <c r="AJ304" s="764" t="str">
        <f>IF(【多店舗用】記入シート3!BH304="","",【多店舗用】記入シート3!BH304)</f>
        <v/>
      </c>
      <c r="AK304" s="764" t="str">
        <f>IF(【多店舗用】記入シート3!BI304="","",【多店舗用】記入シート3!BI304)</f>
        <v/>
      </c>
      <c r="AL304" s="764" t="str">
        <f>IF(【多店舗用】記入シート3!BJ304="","",【多店舗用】記入シート3!BJ304)</f>
        <v/>
      </c>
      <c r="AM304" s="768" t="str">
        <f>IF(【多店舗用】記入シート3!BK304="","",【多店舗用】記入シート3!BK304)</f>
        <v/>
      </c>
      <c r="AN304" s="768" t="str">
        <f>IF(【多店舗用】記入シート3!BL304="","",【多店舗用】記入シート3!BL304)</f>
        <v/>
      </c>
      <c r="AO304" s="764" t="str">
        <f>IF(【多店舗用】記入シート3!BM304="","",【多店舗用】記入シート3!BM304)</f>
        <v/>
      </c>
      <c r="AP304" s="768" t="str">
        <f>IF(【多店舗用】記入シート3!BN304="","",【多店舗用】記入シート3!BN304)</f>
        <v/>
      </c>
      <c r="AQ304" s="764" t="str">
        <f>IF(【多店舗用】記入シート3!BO304="","",【多店舗用】記入シート3!BO304)</f>
        <v/>
      </c>
      <c r="AR304" s="764" t="str">
        <f>IF(【多店舗用】記入シート3!BP304="","",【多店舗用】記入シート3!BP304)</f>
        <v/>
      </c>
    </row>
    <row r="305" spans="1:44" ht="15" customHeight="1">
      <c r="A305" s="764">
        <v>297</v>
      </c>
      <c r="B305" s="764" t="str">
        <f>IF(【多店舗用】記入シート3!B305="","",DBCS(【多店舗用】記入シート3!B305))</f>
        <v/>
      </c>
      <c r="C305" s="764" t="str">
        <f>IF(【多店舗用】記入シート3!C305="","",DBCS(【多店舗用】記入シート3!C305))</f>
        <v/>
      </c>
      <c r="D305" s="764" t="str">
        <f>IF(【多店舗用】記入シート3!D305="","",ASC(【多店舗用】記入シート3!D305))</f>
        <v/>
      </c>
      <c r="E305" s="765" t="str">
        <f>IF(【多店舗用】記入シート3!E305="","",【多店舗用】記入シート3!E305)</f>
        <v/>
      </c>
      <c r="F305" s="764" t="str">
        <f>IF(【多店舗用】記入シート3!F305="","",【多店舗用】記入シート3!F305)</f>
        <v/>
      </c>
      <c r="G305" s="765" t="str">
        <f>IF(【多店舗用】記入シート3!G305="","",【多店舗用】記入シート3!G305)</f>
        <v/>
      </c>
      <c r="H305" s="764" t="str">
        <f>IF(【多店舗用】記入シート3!H305="","",SUBSTITUTE(SUBSTITUTE(SUBSTITUTE(SUBSTITUTE(SUBSTITUTE(ASC(【多店舗用】記入シート3!H305),"～","-"),"－","-"),"―","-"),"　","")," ",""))</f>
        <v/>
      </c>
      <c r="I305" s="764" t="str">
        <f>IF(B305="","",MID(T(【多店舗用】記入シート3!I305),4,LEN(T(【多店舗用】記入シート3!I305))-3)&amp;"　"&amp;SUBSTITUTE(SUBSTITUTE(SUBSTITUTE(SUBSTITUTE(T(【多店舗用】記入シート3!J305),"　","")," ",""),"―","ー"),"－","‐")&amp;"　"&amp;SUBSTITUTE(SUBSTITUTE(SUBSTITUTE(SUBSTITUTE(T(【多店舗用】記入シート3!K305),"　","")," ",""),"―","ー"),"－","‐")&amp;"　"&amp;SUBSTITUTE(SUBSTITUTE(SUBSTITUTE(SUBSTITUTE(T(【多店舗用】記入シート3!L305),"　","")," ",""),"―","ー"),"－","‐")&amp;IF(【多店舗用】記入シート3!M305="","","　"&amp;SUBSTITUTE(SUBSTITUTE(SUBSTITUTE(SUBSTITUTE(T(【多店舗用】記入シート3!M305),"　","")," ",""),"―","ー"),"－","‐")))</f>
        <v/>
      </c>
      <c r="J305" s="764" t="str">
        <f>IF(B305="","",ASC(【多店舗用】記入シート3!N305)&amp;" "&amp;ASC(SUBSTITUTE(SUBSTITUTE(SUBSTITUTE(SUBSTITUTE(SUBSTITUTE(【多店舗用】記入シート3!O305,"　","")," ",""),"ヴ","ウﾞ"),"・",""),"－","‐"))&amp;" "&amp;ASC(SUBSTITUTE(SUBSTITUTE(SUBSTITUTE(SUBSTITUTE(SUBSTITUTE(【多店舗用】記入シート3!P305,"　","")," ",""),"ヴ","ウﾞ"),"・",""),"－","‐"))&amp;IF(【多店舗用】記入シート3!Q305="",""," "&amp;ASC(SUBSTITUTE(SUBSTITUTE(SUBSTITUTE(SUBSTITUTE(SUBSTITUTE(【多店舗用】記入シート3!Q305,"　","")," ",""),"ヴ","ウﾞ"),"・",""),"－","‐"))))</f>
        <v/>
      </c>
      <c r="K305" s="764" t="str">
        <f>IF(【多店舗用】記入シート3!R305="","",【多店舗用】記入シート3!R305)</f>
        <v/>
      </c>
      <c r="L305" s="764" t="str">
        <f>IF(【多店舗用】記入シート3!S305="","",SUBSTITUTE(SUBSTITUTE(SUBSTITUTE(SUBSTITUTE(SUBSTITUTE(ASC(【多店舗用】記入シート3!S305),"～","-"),"－","-"),"―","-"),"　","")," ",""))</f>
        <v/>
      </c>
      <c r="M305" s="764" t="str">
        <f>IF(【多店舗用】記入シート3!T305="","",ASC(【多店舗用】記入シート3!T305))</f>
        <v/>
      </c>
      <c r="N305" s="764" t="str">
        <f>IF(B305="","",RIGHT("00"&amp;【多店舗用】記入シート3!U305,2)&amp;【多店舗用】記入シート3!V305&amp;RIGHT("00"&amp;【多店舗用】記入シート3!W305,2)&amp;【多店舗用】記入シート3!X305&amp;RIGHT("00"&amp;【多店舗用】記入シート3!Y305,2)&amp;【多店舗用】記入シート3!Z305&amp;RIGHT("00"&amp;【多店舗用】記入シート3!AA305,2))</f>
        <v/>
      </c>
      <c r="O305" s="764" t="str">
        <f>IF(B305="","",IF(【多店舗用】記入シート3!AB305="●",【多店舗用】記入シート3!AB$8,"")&amp;IF(【多店舗用】記入シート3!AC305="●",【多店舗用】記入シート3!AC$8,"")&amp;IF(【多店舗用】記入シート3!AD305="●",【多店舗用】記入シート3!AD$8,"")&amp;IF(【多店舗用】記入シート3!AE305="●",【多店舗用】記入シート3!AE$8,"")&amp;IF(【多店舗用】記入シート3!AF305="●",【多店舗用】記入シート3!AF$8,"")&amp;IF(【多店舗用】記入シート3!AG305="●",【多店舗用】記入シート3!AG$8,"")&amp;IF(【多店舗用】記入シート3!AH305="●",【多店舗用】記入シート3!AH$8,"")&amp;IF(【多店舗用】記入シート3!AI305="●",【多店舗用】記入シート3!AI$8,""))</f>
        <v/>
      </c>
      <c r="P305" s="764" t="str">
        <f>IF(【多店舗用】記入シート3!AJ305="","",【多店舗用】記入シート3!AJ305)</f>
        <v/>
      </c>
      <c r="Q305" s="764" t="str">
        <f>IF(【多店舗用】記入シート3!AK305="","",【多店舗用】記入シート3!AK305)</f>
        <v/>
      </c>
      <c r="R305" s="766" t="str">
        <f>IF(【多店舗用】記入シート3!AL305="","",【多店舗用】記入シート3!AL305)</f>
        <v/>
      </c>
      <c r="S305" s="766" t="str">
        <f>IF(【多店舗用】記入シート3!AM305="","",【多店舗用】記入シート3!AM305)</f>
        <v/>
      </c>
      <c r="T305" s="766" t="str">
        <f>IF(【多店舗用】記入シート3!AN305="","",【多店舗用】記入シート3!AN305)</f>
        <v/>
      </c>
      <c r="U305" s="766" t="str">
        <f>IF(【多店舗用】記入シート3!AO305="","",【多店舗用】記入シート3!AO305)</f>
        <v/>
      </c>
      <c r="V305" s="764" t="str">
        <f>IF(【多店舗用】記入シート3!AP305="","",【多店舗用】記入シート3!AP305)</f>
        <v/>
      </c>
      <c r="W305" s="764" t="str">
        <f>IF(【多店舗用】記入シート3!AQ305="","",【多店舗用】記入シート3!AQ305)</f>
        <v/>
      </c>
      <c r="X305" s="764" t="str">
        <f>IF(【多店舗用】記入シート3!AR305="","",【多店舗用】記入シート3!AR305)</f>
        <v/>
      </c>
      <c r="Y305" s="764" t="str">
        <f>IF(【多店舗用】記入シート3!AS305="","",【多店舗用】記入シート3!AS305)</f>
        <v/>
      </c>
      <c r="Z305" s="767" t="str">
        <f>IF(【多店舗用】記入シート3!AT305="","",【多店舗用】記入シート3!AT305)</f>
        <v/>
      </c>
      <c r="AA305" s="767" t="str">
        <f>IF(【多店舗用】記入シート3!AU305="","",【多店舗用】記入シート3!AU305)</f>
        <v/>
      </c>
      <c r="AB305" s="764" t="str">
        <f>IF(B305="","",T(SUBSTITUTE(SUBSTITUTE(【多店舗用】記入シート3!AV305,"　","")," ",""))&amp;"　"&amp;T(SUBSTITUTE(SUBSTITUTE(【多店舗用】記入シート3!AW305,"　","")," ","")))</f>
        <v/>
      </c>
      <c r="AC305" s="764" t="str">
        <f>IF(B305="","",ASC(SUBSTITUTE(SUBSTITUTE(SUBSTITUTE(SUBSTITUTE(【多店舗用】記入シート3!AX305,"　","")," ",""),"ヴ","ウﾞ"),"・",""))&amp;" "&amp;ASC(SUBSTITUTE(SUBSTITUTE(SUBSTITUTE(SUBSTITUTE(【多店舗用】記入シート3!AY305,"　","")," ",""),"ヴ","ウﾞ"),"・","")))</f>
        <v/>
      </c>
      <c r="AD305" s="764" t="str">
        <f>IF(【多店舗用】記入シート3!AZ305="","",【多店舗用】記入シート3!AZ305)</f>
        <v/>
      </c>
      <c r="AE305" s="764" t="str">
        <f>IF(【多店舗用】記入シート3!BA305="","",【多店舗用】記入シート3!BA305)</f>
        <v/>
      </c>
      <c r="AF305" s="764" t="str">
        <f>IF(B305="","",T(SUBSTITUTE(SUBSTITUTE(【多店舗用】記入シート3!BB305,"　","")," ",""))&amp;"　"&amp;T(SUBSTITUTE(SUBSTITUTE(【多店舗用】記入シート3!BC305,"　","")," ","")))</f>
        <v/>
      </c>
      <c r="AG305" s="764" t="str">
        <f>IF(B305="","",ASC(SUBSTITUTE(SUBSTITUTE(SUBSTITUTE(SUBSTITUTE(【多店舗用】記入シート3!BD305,"　","")," ",""),"ヴ","ウﾞ"),"・",""))&amp;" "&amp;ASC(SUBSTITUTE(SUBSTITUTE(SUBSTITUTE(SUBSTITUTE(【多店舗用】記入シート3!BE305,"　","")," ",""),"ヴ","ウﾞ"),"・","")))</f>
        <v/>
      </c>
      <c r="AH305" s="764" t="str">
        <f>IF(【多店舗用】記入シート3!BF305="","",【多店舗用】記入シート3!BF305)</f>
        <v/>
      </c>
      <c r="AI305" s="764" t="str">
        <f>IF(【多店舗用】記入シート3!BG305="","",【多店舗用】記入シート3!BG305)</f>
        <v/>
      </c>
      <c r="AJ305" s="764" t="str">
        <f>IF(【多店舗用】記入シート3!BH305="","",【多店舗用】記入シート3!BH305)</f>
        <v/>
      </c>
      <c r="AK305" s="764" t="str">
        <f>IF(【多店舗用】記入シート3!BI305="","",【多店舗用】記入シート3!BI305)</f>
        <v/>
      </c>
      <c r="AL305" s="764" t="str">
        <f>IF(【多店舗用】記入シート3!BJ305="","",【多店舗用】記入シート3!BJ305)</f>
        <v/>
      </c>
      <c r="AM305" s="768" t="str">
        <f>IF(【多店舗用】記入シート3!BK305="","",【多店舗用】記入シート3!BK305)</f>
        <v/>
      </c>
      <c r="AN305" s="768" t="str">
        <f>IF(【多店舗用】記入シート3!BL305="","",【多店舗用】記入シート3!BL305)</f>
        <v/>
      </c>
      <c r="AO305" s="764" t="str">
        <f>IF(【多店舗用】記入シート3!BM305="","",【多店舗用】記入シート3!BM305)</f>
        <v/>
      </c>
      <c r="AP305" s="768" t="str">
        <f>IF(【多店舗用】記入シート3!BN305="","",【多店舗用】記入シート3!BN305)</f>
        <v/>
      </c>
      <c r="AQ305" s="764" t="str">
        <f>IF(【多店舗用】記入シート3!BO305="","",【多店舗用】記入シート3!BO305)</f>
        <v/>
      </c>
      <c r="AR305" s="764" t="str">
        <f>IF(【多店舗用】記入シート3!BP305="","",【多店舗用】記入シート3!BP305)</f>
        <v/>
      </c>
    </row>
    <row r="306" spans="1:44" ht="15" customHeight="1">
      <c r="A306" s="764">
        <v>298</v>
      </c>
      <c r="B306" s="764" t="str">
        <f>IF(【多店舗用】記入シート3!B306="","",DBCS(【多店舗用】記入シート3!B306))</f>
        <v/>
      </c>
      <c r="C306" s="764" t="str">
        <f>IF(【多店舗用】記入シート3!C306="","",DBCS(【多店舗用】記入シート3!C306))</f>
        <v/>
      </c>
      <c r="D306" s="764" t="str">
        <f>IF(【多店舗用】記入シート3!D306="","",ASC(【多店舗用】記入シート3!D306))</f>
        <v/>
      </c>
      <c r="E306" s="765" t="str">
        <f>IF(【多店舗用】記入シート3!E306="","",【多店舗用】記入シート3!E306)</f>
        <v/>
      </c>
      <c r="F306" s="764" t="str">
        <f>IF(【多店舗用】記入シート3!F306="","",【多店舗用】記入シート3!F306)</f>
        <v/>
      </c>
      <c r="G306" s="765" t="str">
        <f>IF(【多店舗用】記入シート3!G306="","",【多店舗用】記入シート3!G306)</f>
        <v/>
      </c>
      <c r="H306" s="764" t="str">
        <f>IF(【多店舗用】記入シート3!H306="","",SUBSTITUTE(SUBSTITUTE(SUBSTITUTE(SUBSTITUTE(SUBSTITUTE(ASC(【多店舗用】記入シート3!H306),"～","-"),"－","-"),"―","-"),"　","")," ",""))</f>
        <v/>
      </c>
      <c r="I306" s="764" t="str">
        <f>IF(B306="","",MID(T(【多店舗用】記入シート3!I306),4,LEN(T(【多店舗用】記入シート3!I306))-3)&amp;"　"&amp;SUBSTITUTE(SUBSTITUTE(SUBSTITUTE(SUBSTITUTE(T(【多店舗用】記入シート3!J306),"　","")," ",""),"―","ー"),"－","‐")&amp;"　"&amp;SUBSTITUTE(SUBSTITUTE(SUBSTITUTE(SUBSTITUTE(T(【多店舗用】記入シート3!K306),"　","")," ",""),"―","ー"),"－","‐")&amp;"　"&amp;SUBSTITUTE(SUBSTITUTE(SUBSTITUTE(SUBSTITUTE(T(【多店舗用】記入シート3!L306),"　","")," ",""),"―","ー"),"－","‐")&amp;IF(【多店舗用】記入シート3!M306="","","　"&amp;SUBSTITUTE(SUBSTITUTE(SUBSTITUTE(SUBSTITUTE(T(【多店舗用】記入シート3!M306),"　","")," ",""),"―","ー"),"－","‐")))</f>
        <v/>
      </c>
      <c r="J306" s="764" t="str">
        <f>IF(B306="","",ASC(【多店舗用】記入シート3!N306)&amp;" "&amp;ASC(SUBSTITUTE(SUBSTITUTE(SUBSTITUTE(SUBSTITUTE(SUBSTITUTE(【多店舗用】記入シート3!O306,"　","")," ",""),"ヴ","ウﾞ"),"・",""),"－","‐"))&amp;" "&amp;ASC(SUBSTITUTE(SUBSTITUTE(SUBSTITUTE(SUBSTITUTE(SUBSTITUTE(【多店舗用】記入シート3!P306,"　","")," ",""),"ヴ","ウﾞ"),"・",""),"－","‐"))&amp;IF(【多店舗用】記入シート3!Q306="",""," "&amp;ASC(SUBSTITUTE(SUBSTITUTE(SUBSTITUTE(SUBSTITUTE(SUBSTITUTE(【多店舗用】記入シート3!Q306,"　","")," ",""),"ヴ","ウﾞ"),"・",""),"－","‐"))))</f>
        <v/>
      </c>
      <c r="K306" s="764" t="str">
        <f>IF(【多店舗用】記入シート3!R306="","",【多店舗用】記入シート3!R306)</f>
        <v/>
      </c>
      <c r="L306" s="764" t="str">
        <f>IF(【多店舗用】記入シート3!S306="","",SUBSTITUTE(SUBSTITUTE(SUBSTITUTE(SUBSTITUTE(SUBSTITUTE(ASC(【多店舗用】記入シート3!S306),"～","-"),"－","-"),"―","-"),"　","")," ",""))</f>
        <v/>
      </c>
      <c r="M306" s="764" t="str">
        <f>IF(【多店舗用】記入シート3!T306="","",ASC(【多店舗用】記入シート3!T306))</f>
        <v/>
      </c>
      <c r="N306" s="764" t="str">
        <f>IF(B306="","",RIGHT("00"&amp;【多店舗用】記入シート3!U306,2)&amp;【多店舗用】記入シート3!V306&amp;RIGHT("00"&amp;【多店舗用】記入シート3!W306,2)&amp;【多店舗用】記入シート3!X306&amp;RIGHT("00"&amp;【多店舗用】記入シート3!Y306,2)&amp;【多店舗用】記入シート3!Z306&amp;RIGHT("00"&amp;【多店舗用】記入シート3!AA306,2))</f>
        <v/>
      </c>
      <c r="O306" s="764" t="str">
        <f>IF(B306="","",IF(【多店舗用】記入シート3!AB306="●",【多店舗用】記入シート3!AB$8,"")&amp;IF(【多店舗用】記入シート3!AC306="●",【多店舗用】記入シート3!AC$8,"")&amp;IF(【多店舗用】記入シート3!AD306="●",【多店舗用】記入シート3!AD$8,"")&amp;IF(【多店舗用】記入シート3!AE306="●",【多店舗用】記入シート3!AE$8,"")&amp;IF(【多店舗用】記入シート3!AF306="●",【多店舗用】記入シート3!AF$8,"")&amp;IF(【多店舗用】記入シート3!AG306="●",【多店舗用】記入シート3!AG$8,"")&amp;IF(【多店舗用】記入シート3!AH306="●",【多店舗用】記入シート3!AH$8,"")&amp;IF(【多店舗用】記入シート3!AI306="●",【多店舗用】記入シート3!AI$8,""))</f>
        <v/>
      </c>
      <c r="P306" s="764" t="str">
        <f>IF(【多店舗用】記入シート3!AJ306="","",【多店舗用】記入シート3!AJ306)</f>
        <v/>
      </c>
      <c r="Q306" s="764" t="str">
        <f>IF(【多店舗用】記入シート3!AK306="","",【多店舗用】記入シート3!AK306)</f>
        <v/>
      </c>
      <c r="R306" s="766" t="str">
        <f>IF(【多店舗用】記入シート3!AL306="","",【多店舗用】記入シート3!AL306)</f>
        <v/>
      </c>
      <c r="S306" s="766" t="str">
        <f>IF(【多店舗用】記入シート3!AM306="","",【多店舗用】記入シート3!AM306)</f>
        <v/>
      </c>
      <c r="T306" s="766" t="str">
        <f>IF(【多店舗用】記入シート3!AN306="","",【多店舗用】記入シート3!AN306)</f>
        <v/>
      </c>
      <c r="U306" s="766" t="str">
        <f>IF(【多店舗用】記入シート3!AO306="","",【多店舗用】記入シート3!AO306)</f>
        <v/>
      </c>
      <c r="V306" s="764" t="str">
        <f>IF(【多店舗用】記入シート3!AP306="","",【多店舗用】記入シート3!AP306)</f>
        <v/>
      </c>
      <c r="W306" s="764" t="str">
        <f>IF(【多店舗用】記入シート3!AQ306="","",【多店舗用】記入シート3!AQ306)</f>
        <v/>
      </c>
      <c r="X306" s="764" t="str">
        <f>IF(【多店舗用】記入シート3!AR306="","",【多店舗用】記入シート3!AR306)</f>
        <v/>
      </c>
      <c r="Y306" s="764" t="str">
        <f>IF(【多店舗用】記入シート3!AS306="","",【多店舗用】記入シート3!AS306)</f>
        <v/>
      </c>
      <c r="Z306" s="767" t="str">
        <f>IF(【多店舗用】記入シート3!AT306="","",【多店舗用】記入シート3!AT306)</f>
        <v/>
      </c>
      <c r="AA306" s="767" t="str">
        <f>IF(【多店舗用】記入シート3!AU306="","",【多店舗用】記入シート3!AU306)</f>
        <v/>
      </c>
      <c r="AB306" s="764" t="str">
        <f>IF(B306="","",T(SUBSTITUTE(SUBSTITUTE(【多店舗用】記入シート3!AV306,"　","")," ",""))&amp;"　"&amp;T(SUBSTITUTE(SUBSTITUTE(【多店舗用】記入シート3!AW306,"　","")," ","")))</f>
        <v/>
      </c>
      <c r="AC306" s="764" t="str">
        <f>IF(B306="","",ASC(SUBSTITUTE(SUBSTITUTE(SUBSTITUTE(SUBSTITUTE(【多店舗用】記入シート3!AX306,"　","")," ",""),"ヴ","ウﾞ"),"・",""))&amp;" "&amp;ASC(SUBSTITUTE(SUBSTITUTE(SUBSTITUTE(SUBSTITUTE(【多店舗用】記入シート3!AY306,"　","")," ",""),"ヴ","ウﾞ"),"・","")))</f>
        <v/>
      </c>
      <c r="AD306" s="764" t="str">
        <f>IF(【多店舗用】記入シート3!AZ306="","",【多店舗用】記入シート3!AZ306)</f>
        <v/>
      </c>
      <c r="AE306" s="764" t="str">
        <f>IF(【多店舗用】記入シート3!BA306="","",【多店舗用】記入シート3!BA306)</f>
        <v/>
      </c>
      <c r="AF306" s="764" t="str">
        <f>IF(B306="","",T(SUBSTITUTE(SUBSTITUTE(【多店舗用】記入シート3!BB306,"　","")," ",""))&amp;"　"&amp;T(SUBSTITUTE(SUBSTITUTE(【多店舗用】記入シート3!BC306,"　","")," ","")))</f>
        <v/>
      </c>
      <c r="AG306" s="764" t="str">
        <f>IF(B306="","",ASC(SUBSTITUTE(SUBSTITUTE(SUBSTITUTE(SUBSTITUTE(【多店舗用】記入シート3!BD306,"　","")," ",""),"ヴ","ウﾞ"),"・",""))&amp;" "&amp;ASC(SUBSTITUTE(SUBSTITUTE(SUBSTITUTE(SUBSTITUTE(【多店舗用】記入シート3!BE306,"　","")," ",""),"ヴ","ウﾞ"),"・","")))</f>
        <v/>
      </c>
      <c r="AH306" s="764" t="str">
        <f>IF(【多店舗用】記入シート3!BF306="","",【多店舗用】記入シート3!BF306)</f>
        <v/>
      </c>
      <c r="AI306" s="764" t="str">
        <f>IF(【多店舗用】記入シート3!BG306="","",【多店舗用】記入シート3!BG306)</f>
        <v/>
      </c>
      <c r="AJ306" s="764" t="str">
        <f>IF(【多店舗用】記入シート3!BH306="","",【多店舗用】記入シート3!BH306)</f>
        <v/>
      </c>
      <c r="AK306" s="764" t="str">
        <f>IF(【多店舗用】記入シート3!BI306="","",【多店舗用】記入シート3!BI306)</f>
        <v/>
      </c>
      <c r="AL306" s="764" t="str">
        <f>IF(【多店舗用】記入シート3!BJ306="","",【多店舗用】記入シート3!BJ306)</f>
        <v/>
      </c>
      <c r="AM306" s="768" t="str">
        <f>IF(【多店舗用】記入シート3!BK306="","",【多店舗用】記入シート3!BK306)</f>
        <v/>
      </c>
      <c r="AN306" s="768" t="str">
        <f>IF(【多店舗用】記入シート3!BL306="","",【多店舗用】記入シート3!BL306)</f>
        <v/>
      </c>
      <c r="AO306" s="764" t="str">
        <f>IF(【多店舗用】記入シート3!BM306="","",【多店舗用】記入シート3!BM306)</f>
        <v/>
      </c>
      <c r="AP306" s="768" t="str">
        <f>IF(【多店舗用】記入シート3!BN306="","",【多店舗用】記入シート3!BN306)</f>
        <v/>
      </c>
      <c r="AQ306" s="764" t="str">
        <f>IF(【多店舗用】記入シート3!BO306="","",【多店舗用】記入シート3!BO306)</f>
        <v/>
      </c>
      <c r="AR306" s="764" t="str">
        <f>IF(【多店舗用】記入シート3!BP306="","",【多店舗用】記入シート3!BP306)</f>
        <v/>
      </c>
    </row>
    <row r="307" spans="1:44" ht="15" customHeight="1">
      <c r="A307" s="764">
        <v>299</v>
      </c>
      <c r="B307" s="764" t="str">
        <f>IF(【多店舗用】記入シート3!B307="","",DBCS(【多店舗用】記入シート3!B307))</f>
        <v/>
      </c>
      <c r="C307" s="764" t="str">
        <f>IF(【多店舗用】記入シート3!C307="","",DBCS(【多店舗用】記入シート3!C307))</f>
        <v/>
      </c>
      <c r="D307" s="764" t="str">
        <f>IF(【多店舗用】記入シート3!D307="","",ASC(【多店舗用】記入シート3!D307))</f>
        <v/>
      </c>
      <c r="E307" s="765" t="str">
        <f>IF(【多店舗用】記入シート3!E307="","",【多店舗用】記入シート3!E307)</f>
        <v/>
      </c>
      <c r="F307" s="764" t="str">
        <f>IF(【多店舗用】記入シート3!F307="","",【多店舗用】記入シート3!F307)</f>
        <v/>
      </c>
      <c r="G307" s="765" t="str">
        <f>IF(【多店舗用】記入シート3!G307="","",【多店舗用】記入シート3!G307)</f>
        <v/>
      </c>
      <c r="H307" s="764" t="str">
        <f>IF(【多店舗用】記入シート3!H307="","",SUBSTITUTE(SUBSTITUTE(SUBSTITUTE(SUBSTITUTE(SUBSTITUTE(ASC(【多店舗用】記入シート3!H307),"～","-"),"－","-"),"―","-"),"　","")," ",""))</f>
        <v/>
      </c>
      <c r="I307" s="764" t="str">
        <f>IF(B307="","",MID(T(【多店舗用】記入シート3!I307),4,LEN(T(【多店舗用】記入シート3!I307))-3)&amp;"　"&amp;SUBSTITUTE(SUBSTITUTE(SUBSTITUTE(SUBSTITUTE(T(【多店舗用】記入シート3!J307),"　","")," ",""),"―","ー"),"－","‐")&amp;"　"&amp;SUBSTITUTE(SUBSTITUTE(SUBSTITUTE(SUBSTITUTE(T(【多店舗用】記入シート3!K307),"　","")," ",""),"―","ー"),"－","‐")&amp;"　"&amp;SUBSTITUTE(SUBSTITUTE(SUBSTITUTE(SUBSTITUTE(T(【多店舗用】記入シート3!L307),"　","")," ",""),"―","ー"),"－","‐")&amp;IF(【多店舗用】記入シート3!M307="","","　"&amp;SUBSTITUTE(SUBSTITUTE(SUBSTITUTE(SUBSTITUTE(T(【多店舗用】記入シート3!M307),"　","")," ",""),"―","ー"),"－","‐")))</f>
        <v/>
      </c>
      <c r="J307" s="764" t="str">
        <f>IF(B307="","",ASC(【多店舗用】記入シート3!N307)&amp;" "&amp;ASC(SUBSTITUTE(SUBSTITUTE(SUBSTITUTE(SUBSTITUTE(SUBSTITUTE(【多店舗用】記入シート3!O307,"　","")," ",""),"ヴ","ウﾞ"),"・",""),"－","‐"))&amp;" "&amp;ASC(SUBSTITUTE(SUBSTITUTE(SUBSTITUTE(SUBSTITUTE(SUBSTITUTE(【多店舗用】記入シート3!P307,"　","")," ",""),"ヴ","ウﾞ"),"・",""),"－","‐"))&amp;IF(【多店舗用】記入シート3!Q307="",""," "&amp;ASC(SUBSTITUTE(SUBSTITUTE(SUBSTITUTE(SUBSTITUTE(SUBSTITUTE(【多店舗用】記入シート3!Q307,"　","")," ",""),"ヴ","ウﾞ"),"・",""),"－","‐"))))</f>
        <v/>
      </c>
      <c r="K307" s="764" t="str">
        <f>IF(【多店舗用】記入シート3!R307="","",【多店舗用】記入シート3!R307)</f>
        <v/>
      </c>
      <c r="L307" s="764" t="str">
        <f>IF(【多店舗用】記入シート3!S307="","",SUBSTITUTE(SUBSTITUTE(SUBSTITUTE(SUBSTITUTE(SUBSTITUTE(ASC(【多店舗用】記入シート3!S307),"～","-"),"－","-"),"―","-"),"　","")," ",""))</f>
        <v/>
      </c>
      <c r="M307" s="764" t="str">
        <f>IF(【多店舗用】記入シート3!T307="","",ASC(【多店舗用】記入シート3!T307))</f>
        <v/>
      </c>
      <c r="N307" s="764" t="str">
        <f>IF(B307="","",RIGHT("00"&amp;【多店舗用】記入シート3!U307,2)&amp;【多店舗用】記入シート3!V307&amp;RIGHT("00"&amp;【多店舗用】記入シート3!W307,2)&amp;【多店舗用】記入シート3!X307&amp;RIGHT("00"&amp;【多店舗用】記入シート3!Y307,2)&amp;【多店舗用】記入シート3!Z307&amp;RIGHT("00"&amp;【多店舗用】記入シート3!AA307,2))</f>
        <v/>
      </c>
      <c r="O307" s="764" t="str">
        <f>IF(B307="","",IF(【多店舗用】記入シート3!AB307="●",【多店舗用】記入シート3!AB$8,"")&amp;IF(【多店舗用】記入シート3!AC307="●",【多店舗用】記入シート3!AC$8,"")&amp;IF(【多店舗用】記入シート3!AD307="●",【多店舗用】記入シート3!AD$8,"")&amp;IF(【多店舗用】記入シート3!AE307="●",【多店舗用】記入シート3!AE$8,"")&amp;IF(【多店舗用】記入シート3!AF307="●",【多店舗用】記入シート3!AF$8,"")&amp;IF(【多店舗用】記入シート3!AG307="●",【多店舗用】記入シート3!AG$8,"")&amp;IF(【多店舗用】記入シート3!AH307="●",【多店舗用】記入シート3!AH$8,"")&amp;IF(【多店舗用】記入シート3!AI307="●",【多店舗用】記入シート3!AI$8,""))</f>
        <v/>
      </c>
      <c r="P307" s="764" t="str">
        <f>IF(【多店舗用】記入シート3!AJ307="","",【多店舗用】記入シート3!AJ307)</f>
        <v/>
      </c>
      <c r="Q307" s="764" t="str">
        <f>IF(【多店舗用】記入シート3!AK307="","",【多店舗用】記入シート3!AK307)</f>
        <v/>
      </c>
      <c r="R307" s="766" t="str">
        <f>IF(【多店舗用】記入シート3!AL307="","",【多店舗用】記入シート3!AL307)</f>
        <v/>
      </c>
      <c r="S307" s="766" t="str">
        <f>IF(【多店舗用】記入シート3!AM307="","",【多店舗用】記入シート3!AM307)</f>
        <v/>
      </c>
      <c r="T307" s="766" t="str">
        <f>IF(【多店舗用】記入シート3!AN307="","",【多店舗用】記入シート3!AN307)</f>
        <v/>
      </c>
      <c r="U307" s="766" t="str">
        <f>IF(【多店舗用】記入シート3!AO307="","",【多店舗用】記入シート3!AO307)</f>
        <v/>
      </c>
      <c r="V307" s="764" t="str">
        <f>IF(【多店舗用】記入シート3!AP307="","",【多店舗用】記入シート3!AP307)</f>
        <v/>
      </c>
      <c r="W307" s="764" t="str">
        <f>IF(【多店舗用】記入シート3!AQ307="","",【多店舗用】記入シート3!AQ307)</f>
        <v/>
      </c>
      <c r="X307" s="764" t="str">
        <f>IF(【多店舗用】記入シート3!AR307="","",【多店舗用】記入シート3!AR307)</f>
        <v/>
      </c>
      <c r="Y307" s="764" t="str">
        <f>IF(【多店舗用】記入シート3!AS307="","",【多店舗用】記入シート3!AS307)</f>
        <v/>
      </c>
      <c r="Z307" s="767" t="str">
        <f>IF(【多店舗用】記入シート3!AT307="","",【多店舗用】記入シート3!AT307)</f>
        <v/>
      </c>
      <c r="AA307" s="767" t="str">
        <f>IF(【多店舗用】記入シート3!AU307="","",【多店舗用】記入シート3!AU307)</f>
        <v/>
      </c>
      <c r="AB307" s="764" t="str">
        <f>IF(B307="","",T(SUBSTITUTE(SUBSTITUTE(【多店舗用】記入シート3!AV307,"　","")," ",""))&amp;"　"&amp;T(SUBSTITUTE(SUBSTITUTE(【多店舗用】記入シート3!AW307,"　","")," ","")))</f>
        <v/>
      </c>
      <c r="AC307" s="764" t="str">
        <f>IF(B307="","",ASC(SUBSTITUTE(SUBSTITUTE(SUBSTITUTE(SUBSTITUTE(【多店舗用】記入シート3!AX307,"　","")," ",""),"ヴ","ウﾞ"),"・",""))&amp;" "&amp;ASC(SUBSTITUTE(SUBSTITUTE(SUBSTITUTE(SUBSTITUTE(【多店舗用】記入シート3!AY307,"　","")," ",""),"ヴ","ウﾞ"),"・","")))</f>
        <v/>
      </c>
      <c r="AD307" s="764" t="str">
        <f>IF(【多店舗用】記入シート3!AZ307="","",【多店舗用】記入シート3!AZ307)</f>
        <v/>
      </c>
      <c r="AE307" s="764" t="str">
        <f>IF(【多店舗用】記入シート3!BA307="","",【多店舗用】記入シート3!BA307)</f>
        <v/>
      </c>
      <c r="AF307" s="764" t="str">
        <f>IF(B307="","",T(SUBSTITUTE(SUBSTITUTE(【多店舗用】記入シート3!BB307,"　","")," ",""))&amp;"　"&amp;T(SUBSTITUTE(SUBSTITUTE(【多店舗用】記入シート3!BC307,"　","")," ","")))</f>
        <v/>
      </c>
      <c r="AG307" s="764" t="str">
        <f>IF(B307="","",ASC(SUBSTITUTE(SUBSTITUTE(SUBSTITUTE(SUBSTITUTE(【多店舗用】記入シート3!BD307,"　","")," ",""),"ヴ","ウﾞ"),"・",""))&amp;" "&amp;ASC(SUBSTITUTE(SUBSTITUTE(SUBSTITUTE(SUBSTITUTE(【多店舗用】記入シート3!BE307,"　","")," ",""),"ヴ","ウﾞ"),"・","")))</f>
        <v/>
      </c>
      <c r="AH307" s="764" t="str">
        <f>IF(【多店舗用】記入シート3!BF307="","",【多店舗用】記入シート3!BF307)</f>
        <v/>
      </c>
      <c r="AI307" s="764" t="str">
        <f>IF(【多店舗用】記入シート3!BG307="","",【多店舗用】記入シート3!BG307)</f>
        <v/>
      </c>
      <c r="AJ307" s="764" t="str">
        <f>IF(【多店舗用】記入シート3!BH307="","",【多店舗用】記入シート3!BH307)</f>
        <v/>
      </c>
      <c r="AK307" s="764" t="str">
        <f>IF(【多店舗用】記入シート3!BI307="","",【多店舗用】記入シート3!BI307)</f>
        <v/>
      </c>
      <c r="AL307" s="764" t="str">
        <f>IF(【多店舗用】記入シート3!BJ307="","",【多店舗用】記入シート3!BJ307)</f>
        <v/>
      </c>
      <c r="AM307" s="768" t="str">
        <f>IF(【多店舗用】記入シート3!BK307="","",【多店舗用】記入シート3!BK307)</f>
        <v/>
      </c>
      <c r="AN307" s="768" t="str">
        <f>IF(【多店舗用】記入シート3!BL307="","",【多店舗用】記入シート3!BL307)</f>
        <v/>
      </c>
      <c r="AO307" s="764" t="str">
        <f>IF(【多店舗用】記入シート3!BM307="","",【多店舗用】記入シート3!BM307)</f>
        <v/>
      </c>
      <c r="AP307" s="768" t="str">
        <f>IF(【多店舗用】記入シート3!BN307="","",【多店舗用】記入シート3!BN307)</f>
        <v/>
      </c>
      <c r="AQ307" s="764" t="str">
        <f>IF(【多店舗用】記入シート3!BO307="","",【多店舗用】記入シート3!BO307)</f>
        <v/>
      </c>
      <c r="AR307" s="764" t="str">
        <f>IF(【多店舗用】記入シート3!BP307="","",【多店舗用】記入シート3!BP307)</f>
        <v/>
      </c>
    </row>
    <row r="308" spans="1:44" ht="15" customHeight="1">
      <c r="A308" s="764">
        <v>300</v>
      </c>
      <c r="B308" s="764" t="str">
        <f>IF(【多店舗用】記入シート3!B308="","",DBCS(【多店舗用】記入シート3!B308))</f>
        <v/>
      </c>
      <c r="C308" s="764" t="str">
        <f>IF(【多店舗用】記入シート3!C308="","",DBCS(【多店舗用】記入シート3!C308))</f>
        <v/>
      </c>
      <c r="D308" s="764" t="str">
        <f>IF(【多店舗用】記入シート3!D308="","",ASC(【多店舗用】記入シート3!D308))</f>
        <v/>
      </c>
      <c r="E308" s="765" t="str">
        <f>IF(【多店舗用】記入シート3!E308="","",【多店舗用】記入シート3!E308)</f>
        <v/>
      </c>
      <c r="F308" s="764" t="str">
        <f>IF(【多店舗用】記入シート3!F308="","",【多店舗用】記入シート3!F308)</f>
        <v/>
      </c>
      <c r="G308" s="765" t="str">
        <f>IF(【多店舗用】記入シート3!G308="","",【多店舗用】記入シート3!G308)</f>
        <v/>
      </c>
      <c r="H308" s="764" t="str">
        <f>IF(【多店舗用】記入シート3!H308="","",SUBSTITUTE(SUBSTITUTE(SUBSTITUTE(SUBSTITUTE(SUBSTITUTE(ASC(【多店舗用】記入シート3!H308),"～","-"),"－","-"),"―","-"),"　","")," ",""))</f>
        <v/>
      </c>
      <c r="I308" s="764" t="str">
        <f>IF(B308="","",MID(T(【多店舗用】記入シート3!I308),4,LEN(T(【多店舗用】記入シート3!I308))-3)&amp;"　"&amp;SUBSTITUTE(SUBSTITUTE(SUBSTITUTE(SUBSTITUTE(T(【多店舗用】記入シート3!J308),"　","")," ",""),"―","ー"),"－","‐")&amp;"　"&amp;SUBSTITUTE(SUBSTITUTE(SUBSTITUTE(SUBSTITUTE(T(【多店舗用】記入シート3!K308),"　","")," ",""),"―","ー"),"－","‐")&amp;"　"&amp;SUBSTITUTE(SUBSTITUTE(SUBSTITUTE(SUBSTITUTE(T(【多店舗用】記入シート3!L308),"　","")," ",""),"―","ー"),"－","‐")&amp;IF(【多店舗用】記入シート3!M308="","","　"&amp;SUBSTITUTE(SUBSTITUTE(SUBSTITUTE(SUBSTITUTE(T(【多店舗用】記入シート3!M308),"　","")," ",""),"―","ー"),"－","‐")))</f>
        <v/>
      </c>
      <c r="J308" s="764" t="str">
        <f>IF(B308="","",ASC(【多店舗用】記入シート3!N308)&amp;" "&amp;ASC(SUBSTITUTE(SUBSTITUTE(SUBSTITUTE(SUBSTITUTE(SUBSTITUTE(【多店舗用】記入シート3!O308,"　","")," ",""),"ヴ","ウﾞ"),"・",""),"－","‐"))&amp;" "&amp;ASC(SUBSTITUTE(SUBSTITUTE(SUBSTITUTE(SUBSTITUTE(SUBSTITUTE(【多店舗用】記入シート3!P308,"　","")," ",""),"ヴ","ウﾞ"),"・",""),"－","‐"))&amp;IF(【多店舗用】記入シート3!Q308="",""," "&amp;ASC(SUBSTITUTE(SUBSTITUTE(SUBSTITUTE(SUBSTITUTE(SUBSTITUTE(【多店舗用】記入シート3!Q308,"　","")," ",""),"ヴ","ウﾞ"),"・",""),"－","‐"))))</f>
        <v/>
      </c>
      <c r="K308" s="764" t="str">
        <f>IF(【多店舗用】記入シート3!R308="","",【多店舗用】記入シート3!R308)</f>
        <v/>
      </c>
      <c r="L308" s="764" t="str">
        <f>IF(【多店舗用】記入シート3!S308="","",SUBSTITUTE(SUBSTITUTE(SUBSTITUTE(SUBSTITUTE(SUBSTITUTE(ASC(【多店舗用】記入シート3!S308),"～","-"),"－","-"),"―","-"),"　","")," ",""))</f>
        <v/>
      </c>
      <c r="M308" s="764" t="str">
        <f>IF(【多店舗用】記入シート3!T308="","",ASC(【多店舗用】記入シート3!T308))</f>
        <v/>
      </c>
      <c r="N308" s="764" t="str">
        <f>IF(B308="","",RIGHT("00"&amp;【多店舗用】記入シート3!U308,2)&amp;【多店舗用】記入シート3!V308&amp;RIGHT("00"&amp;【多店舗用】記入シート3!W308,2)&amp;【多店舗用】記入シート3!X308&amp;RIGHT("00"&amp;【多店舗用】記入シート3!Y308,2)&amp;【多店舗用】記入シート3!Z308&amp;RIGHT("00"&amp;【多店舗用】記入シート3!AA308,2))</f>
        <v/>
      </c>
      <c r="O308" s="764" t="str">
        <f>IF(B308="","",IF(【多店舗用】記入シート3!AB308="●",【多店舗用】記入シート3!AB$8,"")&amp;IF(【多店舗用】記入シート3!AC308="●",【多店舗用】記入シート3!AC$8,"")&amp;IF(【多店舗用】記入シート3!AD308="●",【多店舗用】記入シート3!AD$8,"")&amp;IF(【多店舗用】記入シート3!AE308="●",【多店舗用】記入シート3!AE$8,"")&amp;IF(【多店舗用】記入シート3!AF308="●",【多店舗用】記入シート3!AF$8,"")&amp;IF(【多店舗用】記入シート3!AG308="●",【多店舗用】記入シート3!AG$8,"")&amp;IF(【多店舗用】記入シート3!AH308="●",【多店舗用】記入シート3!AH$8,"")&amp;IF(【多店舗用】記入シート3!AI308="●",【多店舗用】記入シート3!AI$8,""))</f>
        <v/>
      </c>
      <c r="P308" s="764" t="str">
        <f>IF(【多店舗用】記入シート3!AJ308="","",【多店舗用】記入シート3!AJ308)</f>
        <v/>
      </c>
      <c r="Q308" s="764" t="str">
        <f>IF(【多店舗用】記入シート3!AK308="","",【多店舗用】記入シート3!AK308)</f>
        <v/>
      </c>
      <c r="R308" s="766" t="str">
        <f>IF(【多店舗用】記入シート3!AL308="","",【多店舗用】記入シート3!AL308)</f>
        <v/>
      </c>
      <c r="S308" s="766" t="str">
        <f>IF(【多店舗用】記入シート3!AM308="","",【多店舗用】記入シート3!AM308)</f>
        <v/>
      </c>
      <c r="T308" s="766" t="str">
        <f>IF(【多店舗用】記入シート3!AN308="","",【多店舗用】記入シート3!AN308)</f>
        <v/>
      </c>
      <c r="U308" s="766" t="str">
        <f>IF(【多店舗用】記入シート3!AO308="","",【多店舗用】記入シート3!AO308)</f>
        <v/>
      </c>
      <c r="V308" s="764" t="str">
        <f>IF(【多店舗用】記入シート3!AP308="","",【多店舗用】記入シート3!AP308)</f>
        <v/>
      </c>
      <c r="W308" s="764" t="str">
        <f>IF(【多店舗用】記入シート3!AQ308="","",【多店舗用】記入シート3!AQ308)</f>
        <v/>
      </c>
      <c r="X308" s="764" t="str">
        <f>IF(【多店舗用】記入シート3!AR308="","",【多店舗用】記入シート3!AR308)</f>
        <v/>
      </c>
      <c r="Y308" s="764" t="str">
        <f>IF(【多店舗用】記入シート3!AS308="","",【多店舗用】記入シート3!AS308)</f>
        <v/>
      </c>
      <c r="Z308" s="767" t="str">
        <f>IF(【多店舗用】記入シート3!AT308="","",【多店舗用】記入シート3!AT308)</f>
        <v/>
      </c>
      <c r="AA308" s="767" t="str">
        <f>IF(【多店舗用】記入シート3!AU308="","",【多店舗用】記入シート3!AU308)</f>
        <v/>
      </c>
      <c r="AB308" s="764" t="str">
        <f>IF(B308="","",T(SUBSTITUTE(SUBSTITUTE(【多店舗用】記入シート3!AV308,"　","")," ",""))&amp;"　"&amp;T(SUBSTITUTE(SUBSTITUTE(【多店舗用】記入シート3!AW308,"　","")," ","")))</f>
        <v/>
      </c>
      <c r="AC308" s="764" t="str">
        <f>IF(B308="","",ASC(SUBSTITUTE(SUBSTITUTE(SUBSTITUTE(SUBSTITUTE(【多店舗用】記入シート3!AX308,"　","")," ",""),"ヴ","ウﾞ"),"・",""))&amp;" "&amp;ASC(SUBSTITUTE(SUBSTITUTE(SUBSTITUTE(SUBSTITUTE(【多店舗用】記入シート3!AY308,"　","")," ",""),"ヴ","ウﾞ"),"・","")))</f>
        <v/>
      </c>
      <c r="AD308" s="764" t="str">
        <f>IF(【多店舗用】記入シート3!AZ308="","",【多店舗用】記入シート3!AZ308)</f>
        <v/>
      </c>
      <c r="AE308" s="764" t="str">
        <f>IF(【多店舗用】記入シート3!BA308="","",【多店舗用】記入シート3!BA308)</f>
        <v/>
      </c>
      <c r="AF308" s="764" t="str">
        <f>IF(B308="","",T(SUBSTITUTE(SUBSTITUTE(【多店舗用】記入シート3!BB308,"　","")," ",""))&amp;"　"&amp;T(SUBSTITUTE(SUBSTITUTE(【多店舗用】記入シート3!BC308,"　","")," ","")))</f>
        <v/>
      </c>
      <c r="AG308" s="764" t="str">
        <f>IF(B308="","",ASC(SUBSTITUTE(SUBSTITUTE(SUBSTITUTE(SUBSTITUTE(【多店舗用】記入シート3!BD308,"　","")," ",""),"ヴ","ウﾞ"),"・",""))&amp;" "&amp;ASC(SUBSTITUTE(SUBSTITUTE(SUBSTITUTE(SUBSTITUTE(【多店舗用】記入シート3!BE308,"　","")," ",""),"ヴ","ウﾞ"),"・","")))</f>
        <v/>
      </c>
      <c r="AH308" s="764" t="str">
        <f>IF(【多店舗用】記入シート3!BF308="","",【多店舗用】記入シート3!BF308)</f>
        <v/>
      </c>
      <c r="AI308" s="764" t="str">
        <f>IF(【多店舗用】記入シート3!BG308="","",【多店舗用】記入シート3!BG308)</f>
        <v/>
      </c>
      <c r="AJ308" s="764" t="str">
        <f>IF(【多店舗用】記入シート3!BH308="","",【多店舗用】記入シート3!BH308)</f>
        <v/>
      </c>
      <c r="AK308" s="764" t="str">
        <f>IF(【多店舗用】記入シート3!BI308="","",【多店舗用】記入シート3!BI308)</f>
        <v/>
      </c>
      <c r="AL308" s="764" t="str">
        <f>IF(【多店舗用】記入シート3!BJ308="","",【多店舗用】記入シート3!BJ308)</f>
        <v/>
      </c>
      <c r="AM308" s="768" t="str">
        <f>IF(【多店舗用】記入シート3!BK308="","",【多店舗用】記入シート3!BK308)</f>
        <v/>
      </c>
      <c r="AN308" s="768" t="str">
        <f>IF(【多店舗用】記入シート3!BL308="","",【多店舗用】記入シート3!BL308)</f>
        <v/>
      </c>
      <c r="AO308" s="764" t="str">
        <f>IF(【多店舗用】記入シート3!BM308="","",【多店舗用】記入シート3!BM308)</f>
        <v/>
      </c>
      <c r="AP308" s="768" t="str">
        <f>IF(【多店舗用】記入シート3!BN308="","",【多店舗用】記入シート3!BN308)</f>
        <v/>
      </c>
      <c r="AQ308" s="764" t="str">
        <f>IF(【多店舗用】記入シート3!BO308="","",【多店舗用】記入シート3!BO308)</f>
        <v/>
      </c>
      <c r="AR308" s="764" t="str">
        <f>IF(【多店舗用】記入シート3!BP308="","",【多店舗用】記入シート3!BP308)</f>
        <v/>
      </c>
    </row>
    <row r="309" spans="1:44" ht="15" customHeight="1">
      <c r="A309" s="764">
        <v>301</v>
      </c>
      <c r="B309" s="764" t="str">
        <f>IF(【多店舗用】記入シート3!B309="","",DBCS(【多店舗用】記入シート3!B309))</f>
        <v/>
      </c>
      <c r="C309" s="764" t="str">
        <f>IF(【多店舗用】記入シート3!C309="","",DBCS(【多店舗用】記入シート3!C309))</f>
        <v/>
      </c>
      <c r="D309" s="764" t="str">
        <f>IF(【多店舗用】記入シート3!D309="","",ASC(【多店舗用】記入シート3!D309))</f>
        <v/>
      </c>
      <c r="E309" s="765" t="str">
        <f>IF(【多店舗用】記入シート3!E309="","",【多店舗用】記入シート3!E309)</f>
        <v/>
      </c>
      <c r="F309" s="764" t="str">
        <f>IF(【多店舗用】記入シート3!F309="","",【多店舗用】記入シート3!F309)</f>
        <v/>
      </c>
      <c r="G309" s="765" t="str">
        <f>IF(【多店舗用】記入シート3!G309="","",【多店舗用】記入シート3!G309)</f>
        <v/>
      </c>
      <c r="H309" s="764" t="str">
        <f>IF(【多店舗用】記入シート3!H309="","",SUBSTITUTE(SUBSTITUTE(SUBSTITUTE(SUBSTITUTE(SUBSTITUTE(ASC(【多店舗用】記入シート3!H309),"～","-"),"－","-"),"―","-"),"　","")," ",""))</f>
        <v/>
      </c>
      <c r="I309" s="764" t="str">
        <f>IF(B309="","",MID(T(【多店舗用】記入シート3!I309),4,LEN(T(【多店舗用】記入シート3!I309))-3)&amp;"　"&amp;SUBSTITUTE(SUBSTITUTE(SUBSTITUTE(SUBSTITUTE(T(【多店舗用】記入シート3!J309),"　","")," ",""),"―","ー"),"－","‐")&amp;"　"&amp;SUBSTITUTE(SUBSTITUTE(SUBSTITUTE(SUBSTITUTE(T(【多店舗用】記入シート3!K309),"　","")," ",""),"―","ー"),"－","‐")&amp;"　"&amp;SUBSTITUTE(SUBSTITUTE(SUBSTITUTE(SUBSTITUTE(T(【多店舗用】記入シート3!L309),"　","")," ",""),"―","ー"),"－","‐")&amp;IF(【多店舗用】記入シート3!M309="","","　"&amp;SUBSTITUTE(SUBSTITUTE(SUBSTITUTE(SUBSTITUTE(T(【多店舗用】記入シート3!M309),"　","")," ",""),"―","ー"),"－","‐")))</f>
        <v/>
      </c>
      <c r="J309" s="764" t="str">
        <f>IF(B309="","",ASC(【多店舗用】記入シート3!N309)&amp;" "&amp;ASC(SUBSTITUTE(SUBSTITUTE(SUBSTITUTE(SUBSTITUTE(SUBSTITUTE(【多店舗用】記入シート3!O309,"　","")," ",""),"ヴ","ウﾞ"),"・",""),"－","‐"))&amp;" "&amp;ASC(SUBSTITUTE(SUBSTITUTE(SUBSTITUTE(SUBSTITUTE(SUBSTITUTE(【多店舗用】記入シート3!P309,"　","")," ",""),"ヴ","ウﾞ"),"・",""),"－","‐"))&amp;IF(【多店舗用】記入シート3!Q309="",""," "&amp;ASC(SUBSTITUTE(SUBSTITUTE(SUBSTITUTE(SUBSTITUTE(SUBSTITUTE(【多店舗用】記入シート3!Q309,"　","")," ",""),"ヴ","ウﾞ"),"・",""),"－","‐"))))</f>
        <v/>
      </c>
      <c r="K309" s="764" t="str">
        <f>IF(【多店舗用】記入シート3!R309="","",【多店舗用】記入シート3!R309)</f>
        <v/>
      </c>
      <c r="L309" s="764" t="str">
        <f>IF(【多店舗用】記入シート3!S309="","",SUBSTITUTE(SUBSTITUTE(SUBSTITUTE(SUBSTITUTE(SUBSTITUTE(ASC(【多店舗用】記入シート3!S309),"～","-"),"－","-"),"―","-"),"　","")," ",""))</f>
        <v/>
      </c>
      <c r="M309" s="764" t="str">
        <f>IF(【多店舗用】記入シート3!T309="","",ASC(【多店舗用】記入シート3!T309))</f>
        <v/>
      </c>
      <c r="N309" s="764" t="str">
        <f>IF(B309="","",RIGHT("00"&amp;【多店舗用】記入シート3!U309,2)&amp;【多店舗用】記入シート3!V309&amp;RIGHT("00"&amp;【多店舗用】記入シート3!W309,2)&amp;【多店舗用】記入シート3!X309&amp;RIGHT("00"&amp;【多店舗用】記入シート3!Y309,2)&amp;【多店舗用】記入シート3!Z309&amp;RIGHT("00"&amp;【多店舗用】記入シート3!AA309,2))</f>
        <v/>
      </c>
      <c r="O309" s="764" t="str">
        <f>IF(B309="","",IF(【多店舗用】記入シート3!AB309="●",【多店舗用】記入シート3!AB$8,"")&amp;IF(【多店舗用】記入シート3!AC309="●",【多店舗用】記入シート3!AC$8,"")&amp;IF(【多店舗用】記入シート3!AD309="●",【多店舗用】記入シート3!AD$8,"")&amp;IF(【多店舗用】記入シート3!AE309="●",【多店舗用】記入シート3!AE$8,"")&amp;IF(【多店舗用】記入シート3!AF309="●",【多店舗用】記入シート3!AF$8,"")&amp;IF(【多店舗用】記入シート3!AG309="●",【多店舗用】記入シート3!AG$8,"")&amp;IF(【多店舗用】記入シート3!AH309="●",【多店舗用】記入シート3!AH$8,"")&amp;IF(【多店舗用】記入シート3!AI309="●",【多店舗用】記入シート3!AI$8,""))</f>
        <v/>
      </c>
      <c r="P309" s="764" t="str">
        <f>IF(【多店舗用】記入シート3!AJ309="","",【多店舗用】記入シート3!AJ309)</f>
        <v/>
      </c>
      <c r="Q309" s="764" t="str">
        <f>IF(【多店舗用】記入シート3!AK309="","",【多店舗用】記入シート3!AK309)</f>
        <v/>
      </c>
      <c r="R309" s="766" t="str">
        <f>IF(【多店舗用】記入シート3!AL309="","",【多店舗用】記入シート3!AL309)</f>
        <v/>
      </c>
      <c r="S309" s="766" t="str">
        <f>IF(【多店舗用】記入シート3!AM309="","",【多店舗用】記入シート3!AM309)</f>
        <v/>
      </c>
      <c r="T309" s="766" t="str">
        <f>IF(【多店舗用】記入シート3!AN309="","",【多店舗用】記入シート3!AN309)</f>
        <v/>
      </c>
      <c r="U309" s="766" t="str">
        <f>IF(【多店舗用】記入シート3!AO309="","",【多店舗用】記入シート3!AO309)</f>
        <v/>
      </c>
      <c r="V309" s="764" t="str">
        <f>IF(【多店舗用】記入シート3!AP309="","",【多店舗用】記入シート3!AP309)</f>
        <v/>
      </c>
      <c r="W309" s="764" t="str">
        <f>IF(【多店舗用】記入シート3!AQ309="","",【多店舗用】記入シート3!AQ309)</f>
        <v/>
      </c>
      <c r="X309" s="764" t="str">
        <f>IF(【多店舗用】記入シート3!AR309="","",【多店舗用】記入シート3!AR309)</f>
        <v/>
      </c>
      <c r="Y309" s="764" t="str">
        <f>IF(【多店舗用】記入シート3!AS309="","",【多店舗用】記入シート3!AS309)</f>
        <v/>
      </c>
      <c r="Z309" s="767" t="str">
        <f>IF(【多店舗用】記入シート3!AT309="","",【多店舗用】記入シート3!AT309)</f>
        <v/>
      </c>
      <c r="AA309" s="767" t="str">
        <f>IF(【多店舗用】記入シート3!AU309="","",【多店舗用】記入シート3!AU309)</f>
        <v/>
      </c>
      <c r="AB309" s="764" t="str">
        <f>IF(B309="","",T(SUBSTITUTE(SUBSTITUTE(【多店舗用】記入シート3!AV309,"　","")," ",""))&amp;"　"&amp;T(SUBSTITUTE(SUBSTITUTE(【多店舗用】記入シート3!AW309,"　","")," ","")))</f>
        <v/>
      </c>
      <c r="AC309" s="764" t="str">
        <f>IF(B309="","",ASC(SUBSTITUTE(SUBSTITUTE(SUBSTITUTE(SUBSTITUTE(【多店舗用】記入シート3!AX309,"　","")," ",""),"ヴ","ウﾞ"),"・",""))&amp;" "&amp;ASC(SUBSTITUTE(SUBSTITUTE(SUBSTITUTE(SUBSTITUTE(【多店舗用】記入シート3!AY309,"　","")," ",""),"ヴ","ウﾞ"),"・","")))</f>
        <v/>
      </c>
      <c r="AD309" s="764" t="str">
        <f>IF(【多店舗用】記入シート3!AZ309="","",【多店舗用】記入シート3!AZ309)</f>
        <v/>
      </c>
      <c r="AE309" s="764" t="str">
        <f>IF(【多店舗用】記入シート3!BA309="","",【多店舗用】記入シート3!BA309)</f>
        <v/>
      </c>
      <c r="AF309" s="764" t="str">
        <f>IF(B309="","",T(SUBSTITUTE(SUBSTITUTE(【多店舗用】記入シート3!BB309,"　","")," ",""))&amp;"　"&amp;T(SUBSTITUTE(SUBSTITUTE(【多店舗用】記入シート3!BC309,"　","")," ","")))</f>
        <v/>
      </c>
      <c r="AG309" s="764" t="str">
        <f>IF(B309="","",ASC(SUBSTITUTE(SUBSTITUTE(SUBSTITUTE(SUBSTITUTE(【多店舗用】記入シート3!BD309,"　","")," ",""),"ヴ","ウﾞ"),"・",""))&amp;" "&amp;ASC(SUBSTITUTE(SUBSTITUTE(SUBSTITUTE(SUBSTITUTE(【多店舗用】記入シート3!BE309,"　","")," ",""),"ヴ","ウﾞ"),"・","")))</f>
        <v/>
      </c>
      <c r="AH309" s="764" t="str">
        <f>IF(【多店舗用】記入シート3!BF309="","",【多店舗用】記入シート3!BF309)</f>
        <v/>
      </c>
      <c r="AI309" s="764" t="str">
        <f>IF(【多店舗用】記入シート3!BG309="","",【多店舗用】記入シート3!BG309)</f>
        <v/>
      </c>
      <c r="AJ309" s="764" t="str">
        <f>IF(【多店舗用】記入シート3!BH309="","",【多店舗用】記入シート3!BH309)</f>
        <v/>
      </c>
      <c r="AK309" s="764" t="str">
        <f>IF(【多店舗用】記入シート3!BI309="","",【多店舗用】記入シート3!BI309)</f>
        <v/>
      </c>
      <c r="AL309" s="764" t="str">
        <f>IF(【多店舗用】記入シート3!BJ309="","",【多店舗用】記入シート3!BJ309)</f>
        <v/>
      </c>
      <c r="AM309" s="768" t="str">
        <f>IF(【多店舗用】記入シート3!BK309="","",【多店舗用】記入シート3!BK309)</f>
        <v/>
      </c>
      <c r="AN309" s="768" t="str">
        <f>IF(【多店舗用】記入シート3!BL309="","",【多店舗用】記入シート3!BL309)</f>
        <v/>
      </c>
      <c r="AO309" s="764" t="str">
        <f>IF(【多店舗用】記入シート3!BM309="","",【多店舗用】記入シート3!BM309)</f>
        <v/>
      </c>
      <c r="AP309" s="768" t="str">
        <f>IF(【多店舗用】記入シート3!BN309="","",【多店舗用】記入シート3!BN309)</f>
        <v/>
      </c>
      <c r="AQ309" s="764" t="str">
        <f>IF(【多店舗用】記入シート3!BO309="","",【多店舗用】記入シート3!BO309)</f>
        <v/>
      </c>
      <c r="AR309" s="764" t="str">
        <f>IF(【多店舗用】記入シート3!BP309="","",【多店舗用】記入シート3!BP309)</f>
        <v/>
      </c>
    </row>
    <row r="310" spans="1:44" ht="15" customHeight="1">
      <c r="A310" s="764">
        <v>302</v>
      </c>
      <c r="B310" s="764" t="str">
        <f>IF(【多店舗用】記入シート3!B310="","",DBCS(【多店舗用】記入シート3!B310))</f>
        <v/>
      </c>
      <c r="C310" s="764" t="str">
        <f>IF(【多店舗用】記入シート3!C310="","",DBCS(【多店舗用】記入シート3!C310))</f>
        <v/>
      </c>
      <c r="D310" s="764" t="str">
        <f>IF(【多店舗用】記入シート3!D310="","",ASC(【多店舗用】記入シート3!D310))</f>
        <v/>
      </c>
      <c r="E310" s="765" t="str">
        <f>IF(【多店舗用】記入シート3!E310="","",【多店舗用】記入シート3!E310)</f>
        <v/>
      </c>
      <c r="F310" s="764" t="str">
        <f>IF(【多店舗用】記入シート3!F310="","",【多店舗用】記入シート3!F310)</f>
        <v/>
      </c>
      <c r="G310" s="765" t="str">
        <f>IF(【多店舗用】記入シート3!G310="","",【多店舗用】記入シート3!G310)</f>
        <v/>
      </c>
      <c r="H310" s="764" t="str">
        <f>IF(【多店舗用】記入シート3!H310="","",SUBSTITUTE(SUBSTITUTE(SUBSTITUTE(SUBSTITUTE(SUBSTITUTE(ASC(【多店舗用】記入シート3!H310),"～","-"),"－","-"),"―","-"),"　","")," ",""))</f>
        <v/>
      </c>
      <c r="I310" s="764" t="str">
        <f>IF(B310="","",MID(T(【多店舗用】記入シート3!I310),4,LEN(T(【多店舗用】記入シート3!I310))-3)&amp;"　"&amp;SUBSTITUTE(SUBSTITUTE(SUBSTITUTE(SUBSTITUTE(T(【多店舗用】記入シート3!J310),"　","")," ",""),"―","ー"),"－","‐")&amp;"　"&amp;SUBSTITUTE(SUBSTITUTE(SUBSTITUTE(SUBSTITUTE(T(【多店舗用】記入シート3!K310),"　","")," ",""),"―","ー"),"－","‐")&amp;"　"&amp;SUBSTITUTE(SUBSTITUTE(SUBSTITUTE(SUBSTITUTE(T(【多店舗用】記入シート3!L310),"　","")," ",""),"―","ー"),"－","‐")&amp;IF(【多店舗用】記入シート3!M310="","","　"&amp;SUBSTITUTE(SUBSTITUTE(SUBSTITUTE(SUBSTITUTE(T(【多店舗用】記入シート3!M310),"　","")," ",""),"―","ー"),"－","‐")))</f>
        <v/>
      </c>
      <c r="J310" s="764" t="str">
        <f>IF(B310="","",ASC(【多店舗用】記入シート3!N310)&amp;" "&amp;ASC(SUBSTITUTE(SUBSTITUTE(SUBSTITUTE(SUBSTITUTE(SUBSTITUTE(【多店舗用】記入シート3!O310,"　","")," ",""),"ヴ","ウﾞ"),"・",""),"－","‐"))&amp;" "&amp;ASC(SUBSTITUTE(SUBSTITUTE(SUBSTITUTE(SUBSTITUTE(SUBSTITUTE(【多店舗用】記入シート3!P310,"　","")," ",""),"ヴ","ウﾞ"),"・",""),"－","‐"))&amp;IF(【多店舗用】記入シート3!Q310="",""," "&amp;ASC(SUBSTITUTE(SUBSTITUTE(SUBSTITUTE(SUBSTITUTE(SUBSTITUTE(【多店舗用】記入シート3!Q310,"　","")," ",""),"ヴ","ウﾞ"),"・",""),"－","‐"))))</f>
        <v/>
      </c>
      <c r="K310" s="764" t="str">
        <f>IF(【多店舗用】記入シート3!R310="","",【多店舗用】記入シート3!R310)</f>
        <v/>
      </c>
      <c r="L310" s="764" t="str">
        <f>IF(【多店舗用】記入シート3!S310="","",SUBSTITUTE(SUBSTITUTE(SUBSTITUTE(SUBSTITUTE(SUBSTITUTE(ASC(【多店舗用】記入シート3!S310),"～","-"),"－","-"),"―","-"),"　","")," ",""))</f>
        <v/>
      </c>
      <c r="M310" s="764" t="str">
        <f>IF(【多店舗用】記入シート3!T310="","",ASC(【多店舗用】記入シート3!T310))</f>
        <v/>
      </c>
      <c r="N310" s="764" t="str">
        <f>IF(B310="","",RIGHT("00"&amp;【多店舗用】記入シート3!U310,2)&amp;【多店舗用】記入シート3!V310&amp;RIGHT("00"&amp;【多店舗用】記入シート3!W310,2)&amp;【多店舗用】記入シート3!X310&amp;RIGHT("00"&amp;【多店舗用】記入シート3!Y310,2)&amp;【多店舗用】記入シート3!Z310&amp;RIGHT("00"&amp;【多店舗用】記入シート3!AA310,2))</f>
        <v/>
      </c>
      <c r="O310" s="764" t="str">
        <f>IF(B310="","",IF(【多店舗用】記入シート3!AB310="●",【多店舗用】記入シート3!AB$8,"")&amp;IF(【多店舗用】記入シート3!AC310="●",【多店舗用】記入シート3!AC$8,"")&amp;IF(【多店舗用】記入シート3!AD310="●",【多店舗用】記入シート3!AD$8,"")&amp;IF(【多店舗用】記入シート3!AE310="●",【多店舗用】記入シート3!AE$8,"")&amp;IF(【多店舗用】記入シート3!AF310="●",【多店舗用】記入シート3!AF$8,"")&amp;IF(【多店舗用】記入シート3!AG310="●",【多店舗用】記入シート3!AG$8,"")&amp;IF(【多店舗用】記入シート3!AH310="●",【多店舗用】記入シート3!AH$8,"")&amp;IF(【多店舗用】記入シート3!AI310="●",【多店舗用】記入シート3!AI$8,""))</f>
        <v/>
      </c>
      <c r="P310" s="764" t="str">
        <f>IF(【多店舗用】記入シート3!AJ310="","",【多店舗用】記入シート3!AJ310)</f>
        <v/>
      </c>
      <c r="Q310" s="764" t="str">
        <f>IF(【多店舗用】記入シート3!AK310="","",【多店舗用】記入シート3!AK310)</f>
        <v/>
      </c>
      <c r="R310" s="766" t="str">
        <f>IF(【多店舗用】記入シート3!AL310="","",【多店舗用】記入シート3!AL310)</f>
        <v/>
      </c>
      <c r="S310" s="766" t="str">
        <f>IF(【多店舗用】記入シート3!AM310="","",【多店舗用】記入シート3!AM310)</f>
        <v/>
      </c>
      <c r="T310" s="766" t="str">
        <f>IF(【多店舗用】記入シート3!AN310="","",【多店舗用】記入シート3!AN310)</f>
        <v/>
      </c>
      <c r="U310" s="766" t="str">
        <f>IF(【多店舗用】記入シート3!AO310="","",【多店舗用】記入シート3!AO310)</f>
        <v/>
      </c>
      <c r="V310" s="764" t="str">
        <f>IF(【多店舗用】記入シート3!AP310="","",【多店舗用】記入シート3!AP310)</f>
        <v/>
      </c>
      <c r="W310" s="764" t="str">
        <f>IF(【多店舗用】記入シート3!AQ310="","",【多店舗用】記入シート3!AQ310)</f>
        <v/>
      </c>
      <c r="X310" s="764" t="str">
        <f>IF(【多店舗用】記入シート3!AR310="","",【多店舗用】記入シート3!AR310)</f>
        <v/>
      </c>
      <c r="Y310" s="764" t="str">
        <f>IF(【多店舗用】記入シート3!AS310="","",【多店舗用】記入シート3!AS310)</f>
        <v/>
      </c>
      <c r="Z310" s="767" t="str">
        <f>IF(【多店舗用】記入シート3!AT310="","",【多店舗用】記入シート3!AT310)</f>
        <v/>
      </c>
      <c r="AA310" s="767" t="str">
        <f>IF(【多店舗用】記入シート3!AU310="","",【多店舗用】記入シート3!AU310)</f>
        <v/>
      </c>
      <c r="AB310" s="764" t="str">
        <f>IF(B310="","",T(SUBSTITUTE(SUBSTITUTE(【多店舗用】記入シート3!AV310,"　","")," ",""))&amp;"　"&amp;T(SUBSTITUTE(SUBSTITUTE(【多店舗用】記入シート3!AW310,"　","")," ","")))</f>
        <v/>
      </c>
      <c r="AC310" s="764" t="str">
        <f>IF(B310="","",ASC(SUBSTITUTE(SUBSTITUTE(SUBSTITUTE(SUBSTITUTE(【多店舗用】記入シート3!AX310,"　","")," ",""),"ヴ","ウﾞ"),"・",""))&amp;" "&amp;ASC(SUBSTITUTE(SUBSTITUTE(SUBSTITUTE(SUBSTITUTE(【多店舗用】記入シート3!AY310,"　","")," ",""),"ヴ","ウﾞ"),"・","")))</f>
        <v/>
      </c>
      <c r="AD310" s="764" t="str">
        <f>IF(【多店舗用】記入シート3!AZ310="","",【多店舗用】記入シート3!AZ310)</f>
        <v/>
      </c>
      <c r="AE310" s="764" t="str">
        <f>IF(【多店舗用】記入シート3!BA310="","",【多店舗用】記入シート3!BA310)</f>
        <v/>
      </c>
      <c r="AF310" s="764" t="str">
        <f>IF(B310="","",T(SUBSTITUTE(SUBSTITUTE(【多店舗用】記入シート3!BB310,"　","")," ",""))&amp;"　"&amp;T(SUBSTITUTE(SUBSTITUTE(【多店舗用】記入シート3!BC310,"　","")," ","")))</f>
        <v/>
      </c>
      <c r="AG310" s="764" t="str">
        <f>IF(B310="","",ASC(SUBSTITUTE(SUBSTITUTE(SUBSTITUTE(SUBSTITUTE(【多店舗用】記入シート3!BD310,"　","")," ",""),"ヴ","ウﾞ"),"・",""))&amp;" "&amp;ASC(SUBSTITUTE(SUBSTITUTE(SUBSTITUTE(SUBSTITUTE(【多店舗用】記入シート3!BE310,"　","")," ",""),"ヴ","ウﾞ"),"・","")))</f>
        <v/>
      </c>
      <c r="AH310" s="764" t="str">
        <f>IF(【多店舗用】記入シート3!BF310="","",【多店舗用】記入シート3!BF310)</f>
        <v/>
      </c>
      <c r="AI310" s="764" t="str">
        <f>IF(【多店舗用】記入シート3!BG310="","",【多店舗用】記入シート3!BG310)</f>
        <v/>
      </c>
      <c r="AJ310" s="764" t="str">
        <f>IF(【多店舗用】記入シート3!BH310="","",【多店舗用】記入シート3!BH310)</f>
        <v/>
      </c>
      <c r="AK310" s="764" t="str">
        <f>IF(【多店舗用】記入シート3!BI310="","",【多店舗用】記入シート3!BI310)</f>
        <v/>
      </c>
      <c r="AL310" s="764" t="str">
        <f>IF(【多店舗用】記入シート3!BJ310="","",【多店舗用】記入シート3!BJ310)</f>
        <v/>
      </c>
      <c r="AM310" s="768" t="str">
        <f>IF(【多店舗用】記入シート3!BK310="","",【多店舗用】記入シート3!BK310)</f>
        <v/>
      </c>
      <c r="AN310" s="768" t="str">
        <f>IF(【多店舗用】記入シート3!BL310="","",【多店舗用】記入シート3!BL310)</f>
        <v/>
      </c>
      <c r="AO310" s="764" t="str">
        <f>IF(【多店舗用】記入シート3!BM310="","",【多店舗用】記入シート3!BM310)</f>
        <v/>
      </c>
      <c r="AP310" s="768" t="str">
        <f>IF(【多店舗用】記入シート3!BN310="","",【多店舗用】記入シート3!BN310)</f>
        <v/>
      </c>
      <c r="AQ310" s="764" t="str">
        <f>IF(【多店舗用】記入シート3!BO310="","",【多店舗用】記入シート3!BO310)</f>
        <v/>
      </c>
      <c r="AR310" s="764" t="str">
        <f>IF(【多店舗用】記入シート3!BP310="","",【多店舗用】記入シート3!BP310)</f>
        <v/>
      </c>
    </row>
    <row r="311" spans="1:44" ht="15" customHeight="1">
      <c r="A311" s="764">
        <v>303</v>
      </c>
      <c r="B311" s="764" t="str">
        <f>IF(【多店舗用】記入シート3!B311="","",DBCS(【多店舗用】記入シート3!B311))</f>
        <v/>
      </c>
      <c r="C311" s="764" t="str">
        <f>IF(【多店舗用】記入シート3!C311="","",DBCS(【多店舗用】記入シート3!C311))</f>
        <v/>
      </c>
      <c r="D311" s="764" t="str">
        <f>IF(【多店舗用】記入シート3!D311="","",ASC(【多店舗用】記入シート3!D311))</f>
        <v/>
      </c>
      <c r="E311" s="765" t="str">
        <f>IF(【多店舗用】記入シート3!E311="","",【多店舗用】記入シート3!E311)</f>
        <v/>
      </c>
      <c r="F311" s="764" t="str">
        <f>IF(【多店舗用】記入シート3!F311="","",【多店舗用】記入シート3!F311)</f>
        <v/>
      </c>
      <c r="G311" s="765" t="str">
        <f>IF(【多店舗用】記入シート3!G311="","",【多店舗用】記入シート3!G311)</f>
        <v/>
      </c>
      <c r="H311" s="764" t="str">
        <f>IF(【多店舗用】記入シート3!H311="","",SUBSTITUTE(SUBSTITUTE(SUBSTITUTE(SUBSTITUTE(SUBSTITUTE(ASC(【多店舗用】記入シート3!H311),"～","-"),"－","-"),"―","-"),"　","")," ",""))</f>
        <v/>
      </c>
      <c r="I311" s="764" t="str">
        <f>IF(B311="","",MID(T(【多店舗用】記入シート3!I311),4,LEN(T(【多店舗用】記入シート3!I311))-3)&amp;"　"&amp;SUBSTITUTE(SUBSTITUTE(SUBSTITUTE(SUBSTITUTE(T(【多店舗用】記入シート3!J311),"　","")," ",""),"―","ー"),"－","‐")&amp;"　"&amp;SUBSTITUTE(SUBSTITUTE(SUBSTITUTE(SUBSTITUTE(T(【多店舗用】記入シート3!K311),"　","")," ",""),"―","ー"),"－","‐")&amp;"　"&amp;SUBSTITUTE(SUBSTITUTE(SUBSTITUTE(SUBSTITUTE(T(【多店舗用】記入シート3!L311),"　","")," ",""),"―","ー"),"－","‐")&amp;IF(【多店舗用】記入シート3!M311="","","　"&amp;SUBSTITUTE(SUBSTITUTE(SUBSTITUTE(SUBSTITUTE(T(【多店舗用】記入シート3!M311),"　","")," ",""),"―","ー"),"－","‐")))</f>
        <v/>
      </c>
      <c r="J311" s="764" t="str">
        <f>IF(B311="","",ASC(【多店舗用】記入シート3!N311)&amp;" "&amp;ASC(SUBSTITUTE(SUBSTITUTE(SUBSTITUTE(SUBSTITUTE(SUBSTITUTE(【多店舗用】記入シート3!O311,"　","")," ",""),"ヴ","ウﾞ"),"・",""),"－","‐"))&amp;" "&amp;ASC(SUBSTITUTE(SUBSTITUTE(SUBSTITUTE(SUBSTITUTE(SUBSTITUTE(【多店舗用】記入シート3!P311,"　","")," ",""),"ヴ","ウﾞ"),"・",""),"－","‐"))&amp;IF(【多店舗用】記入シート3!Q311="",""," "&amp;ASC(SUBSTITUTE(SUBSTITUTE(SUBSTITUTE(SUBSTITUTE(SUBSTITUTE(【多店舗用】記入シート3!Q311,"　","")," ",""),"ヴ","ウﾞ"),"・",""),"－","‐"))))</f>
        <v/>
      </c>
      <c r="K311" s="764" t="str">
        <f>IF(【多店舗用】記入シート3!R311="","",【多店舗用】記入シート3!R311)</f>
        <v/>
      </c>
      <c r="L311" s="764" t="str">
        <f>IF(【多店舗用】記入シート3!S311="","",SUBSTITUTE(SUBSTITUTE(SUBSTITUTE(SUBSTITUTE(SUBSTITUTE(ASC(【多店舗用】記入シート3!S311),"～","-"),"－","-"),"―","-"),"　","")," ",""))</f>
        <v/>
      </c>
      <c r="M311" s="764" t="str">
        <f>IF(【多店舗用】記入シート3!T311="","",ASC(【多店舗用】記入シート3!T311))</f>
        <v/>
      </c>
      <c r="N311" s="764" t="str">
        <f>IF(B311="","",RIGHT("00"&amp;【多店舗用】記入シート3!U311,2)&amp;【多店舗用】記入シート3!V311&amp;RIGHT("00"&amp;【多店舗用】記入シート3!W311,2)&amp;【多店舗用】記入シート3!X311&amp;RIGHT("00"&amp;【多店舗用】記入シート3!Y311,2)&amp;【多店舗用】記入シート3!Z311&amp;RIGHT("00"&amp;【多店舗用】記入シート3!AA311,2))</f>
        <v/>
      </c>
      <c r="O311" s="764" t="str">
        <f>IF(B311="","",IF(【多店舗用】記入シート3!AB311="●",【多店舗用】記入シート3!AB$8,"")&amp;IF(【多店舗用】記入シート3!AC311="●",【多店舗用】記入シート3!AC$8,"")&amp;IF(【多店舗用】記入シート3!AD311="●",【多店舗用】記入シート3!AD$8,"")&amp;IF(【多店舗用】記入シート3!AE311="●",【多店舗用】記入シート3!AE$8,"")&amp;IF(【多店舗用】記入シート3!AF311="●",【多店舗用】記入シート3!AF$8,"")&amp;IF(【多店舗用】記入シート3!AG311="●",【多店舗用】記入シート3!AG$8,"")&amp;IF(【多店舗用】記入シート3!AH311="●",【多店舗用】記入シート3!AH$8,"")&amp;IF(【多店舗用】記入シート3!AI311="●",【多店舗用】記入シート3!AI$8,""))</f>
        <v/>
      </c>
      <c r="P311" s="764" t="str">
        <f>IF(【多店舗用】記入シート3!AJ311="","",【多店舗用】記入シート3!AJ311)</f>
        <v/>
      </c>
      <c r="Q311" s="764" t="str">
        <f>IF(【多店舗用】記入シート3!AK311="","",【多店舗用】記入シート3!AK311)</f>
        <v/>
      </c>
      <c r="R311" s="766" t="str">
        <f>IF(【多店舗用】記入シート3!AL311="","",【多店舗用】記入シート3!AL311)</f>
        <v/>
      </c>
      <c r="S311" s="766" t="str">
        <f>IF(【多店舗用】記入シート3!AM311="","",【多店舗用】記入シート3!AM311)</f>
        <v/>
      </c>
      <c r="T311" s="766" t="str">
        <f>IF(【多店舗用】記入シート3!AN311="","",【多店舗用】記入シート3!AN311)</f>
        <v/>
      </c>
      <c r="U311" s="766" t="str">
        <f>IF(【多店舗用】記入シート3!AO311="","",【多店舗用】記入シート3!AO311)</f>
        <v/>
      </c>
      <c r="V311" s="764" t="str">
        <f>IF(【多店舗用】記入シート3!AP311="","",【多店舗用】記入シート3!AP311)</f>
        <v/>
      </c>
      <c r="W311" s="764" t="str">
        <f>IF(【多店舗用】記入シート3!AQ311="","",【多店舗用】記入シート3!AQ311)</f>
        <v/>
      </c>
      <c r="X311" s="764" t="str">
        <f>IF(【多店舗用】記入シート3!AR311="","",【多店舗用】記入シート3!AR311)</f>
        <v/>
      </c>
      <c r="Y311" s="764" t="str">
        <f>IF(【多店舗用】記入シート3!AS311="","",【多店舗用】記入シート3!AS311)</f>
        <v/>
      </c>
      <c r="Z311" s="767" t="str">
        <f>IF(【多店舗用】記入シート3!AT311="","",【多店舗用】記入シート3!AT311)</f>
        <v/>
      </c>
      <c r="AA311" s="767" t="str">
        <f>IF(【多店舗用】記入シート3!AU311="","",【多店舗用】記入シート3!AU311)</f>
        <v/>
      </c>
      <c r="AB311" s="764" t="str">
        <f>IF(B311="","",T(SUBSTITUTE(SUBSTITUTE(【多店舗用】記入シート3!AV311,"　","")," ",""))&amp;"　"&amp;T(SUBSTITUTE(SUBSTITUTE(【多店舗用】記入シート3!AW311,"　","")," ","")))</f>
        <v/>
      </c>
      <c r="AC311" s="764" t="str">
        <f>IF(B311="","",ASC(SUBSTITUTE(SUBSTITUTE(SUBSTITUTE(SUBSTITUTE(【多店舗用】記入シート3!AX311,"　","")," ",""),"ヴ","ウﾞ"),"・",""))&amp;" "&amp;ASC(SUBSTITUTE(SUBSTITUTE(SUBSTITUTE(SUBSTITUTE(【多店舗用】記入シート3!AY311,"　","")," ",""),"ヴ","ウﾞ"),"・","")))</f>
        <v/>
      </c>
      <c r="AD311" s="764" t="str">
        <f>IF(【多店舗用】記入シート3!AZ311="","",【多店舗用】記入シート3!AZ311)</f>
        <v/>
      </c>
      <c r="AE311" s="764" t="str">
        <f>IF(【多店舗用】記入シート3!BA311="","",【多店舗用】記入シート3!BA311)</f>
        <v/>
      </c>
      <c r="AF311" s="764" t="str">
        <f>IF(B311="","",T(SUBSTITUTE(SUBSTITUTE(【多店舗用】記入シート3!BB311,"　","")," ",""))&amp;"　"&amp;T(SUBSTITUTE(SUBSTITUTE(【多店舗用】記入シート3!BC311,"　","")," ","")))</f>
        <v/>
      </c>
      <c r="AG311" s="764" t="str">
        <f>IF(B311="","",ASC(SUBSTITUTE(SUBSTITUTE(SUBSTITUTE(SUBSTITUTE(【多店舗用】記入シート3!BD311,"　","")," ",""),"ヴ","ウﾞ"),"・",""))&amp;" "&amp;ASC(SUBSTITUTE(SUBSTITUTE(SUBSTITUTE(SUBSTITUTE(【多店舗用】記入シート3!BE311,"　","")," ",""),"ヴ","ウﾞ"),"・","")))</f>
        <v/>
      </c>
      <c r="AH311" s="764" t="str">
        <f>IF(【多店舗用】記入シート3!BF311="","",【多店舗用】記入シート3!BF311)</f>
        <v/>
      </c>
      <c r="AI311" s="764" t="str">
        <f>IF(【多店舗用】記入シート3!BG311="","",【多店舗用】記入シート3!BG311)</f>
        <v/>
      </c>
      <c r="AJ311" s="764" t="str">
        <f>IF(【多店舗用】記入シート3!BH311="","",【多店舗用】記入シート3!BH311)</f>
        <v/>
      </c>
      <c r="AK311" s="764" t="str">
        <f>IF(【多店舗用】記入シート3!BI311="","",【多店舗用】記入シート3!BI311)</f>
        <v/>
      </c>
      <c r="AL311" s="764" t="str">
        <f>IF(【多店舗用】記入シート3!BJ311="","",【多店舗用】記入シート3!BJ311)</f>
        <v/>
      </c>
      <c r="AM311" s="768" t="str">
        <f>IF(【多店舗用】記入シート3!BK311="","",【多店舗用】記入シート3!BK311)</f>
        <v/>
      </c>
      <c r="AN311" s="768" t="str">
        <f>IF(【多店舗用】記入シート3!BL311="","",【多店舗用】記入シート3!BL311)</f>
        <v/>
      </c>
      <c r="AO311" s="764" t="str">
        <f>IF(【多店舗用】記入シート3!BM311="","",【多店舗用】記入シート3!BM311)</f>
        <v/>
      </c>
      <c r="AP311" s="768" t="str">
        <f>IF(【多店舗用】記入シート3!BN311="","",【多店舗用】記入シート3!BN311)</f>
        <v/>
      </c>
      <c r="AQ311" s="764" t="str">
        <f>IF(【多店舗用】記入シート3!BO311="","",【多店舗用】記入シート3!BO311)</f>
        <v/>
      </c>
      <c r="AR311" s="764" t="str">
        <f>IF(【多店舗用】記入シート3!BP311="","",【多店舗用】記入シート3!BP311)</f>
        <v/>
      </c>
    </row>
    <row r="312" spans="1:44" ht="15" customHeight="1">
      <c r="A312" s="764">
        <v>304</v>
      </c>
      <c r="B312" s="764" t="str">
        <f>IF(【多店舗用】記入シート3!B312="","",DBCS(【多店舗用】記入シート3!B312))</f>
        <v/>
      </c>
      <c r="C312" s="764" t="str">
        <f>IF(【多店舗用】記入シート3!C312="","",DBCS(【多店舗用】記入シート3!C312))</f>
        <v/>
      </c>
      <c r="D312" s="764" t="str">
        <f>IF(【多店舗用】記入シート3!D312="","",ASC(【多店舗用】記入シート3!D312))</f>
        <v/>
      </c>
      <c r="E312" s="765" t="str">
        <f>IF(【多店舗用】記入シート3!E312="","",【多店舗用】記入シート3!E312)</f>
        <v/>
      </c>
      <c r="F312" s="764" t="str">
        <f>IF(【多店舗用】記入シート3!F312="","",【多店舗用】記入シート3!F312)</f>
        <v/>
      </c>
      <c r="G312" s="765" t="str">
        <f>IF(【多店舗用】記入シート3!G312="","",【多店舗用】記入シート3!G312)</f>
        <v/>
      </c>
      <c r="H312" s="764" t="str">
        <f>IF(【多店舗用】記入シート3!H312="","",SUBSTITUTE(SUBSTITUTE(SUBSTITUTE(SUBSTITUTE(SUBSTITUTE(ASC(【多店舗用】記入シート3!H312),"～","-"),"－","-"),"―","-"),"　","")," ",""))</f>
        <v/>
      </c>
      <c r="I312" s="764" t="str">
        <f>IF(B312="","",MID(T(【多店舗用】記入シート3!I312),4,LEN(T(【多店舗用】記入シート3!I312))-3)&amp;"　"&amp;SUBSTITUTE(SUBSTITUTE(SUBSTITUTE(SUBSTITUTE(T(【多店舗用】記入シート3!J312),"　","")," ",""),"―","ー"),"－","‐")&amp;"　"&amp;SUBSTITUTE(SUBSTITUTE(SUBSTITUTE(SUBSTITUTE(T(【多店舗用】記入シート3!K312),"　","")," ",""),"―","ー"),"－","‐")&amp;"　"&amp;SUBSTITUTE(SUBSTITUTE(SUBSTITUTE(SUBSTITUTE(T(【多店舗用】記入シート3!L312),"　","")," ",""),"―","ー"),"－","‐")&amp;IF(【多店舗用】記入シート3!M312="","","　"&amp;SUBSTITUTE(SUBSTITUTE(SUBSTITUTE(SUBSTITUTE(T(【多店舗用】記入シート3!M312),"　","")," ",""),"―","ー"),"－","‐")))</f>
        <v/>
      </c>
      <c r="J312" s="764" t="str">
        <f>IF(B312="","",ASC(【多店舗用】記入シート3!N312)&amp;" "&amp;ASC(SUBSTITUTE(SUBSTITUTE(SUBSTITUTE(SUBSTITUTE(SUBSTITUTE(【多店舗用】記入シート3!O312,"　","")," ",""),"ヴ","ウﾞ"),"・",""),"－","‐"))&amp;" "&amp;ASC(SUBSTITUTE(SUBSTITUTE(SUBSTITUTE(SUBSTITUTE(SUBSTITUTE(【多店舗用】記入シート3!P312,"　","")," ",""),"ヴ","ウﾞ"),"・",""),"－","‐"))&amp;IF(【多店舗用】記入シート3!Q312="",""," "&amp;ASC(SUBSTITUTE(SUBSTITUTE(SUBSTITUTE(SUBSTITUTE(SUBSTITUTE(【多店舗用】記入シート3!Q312,"　","")," ",""),"ヴ","ウﾞ"),"・",""),"－","‐"))))</f>
        <v/>
      </c>
      <c r="K312" s="764" t="str">
        <f>IF(【多店舗用】記入シート3!R312="","",【多店舗用】記入シート3!R312)</f>
        <v/>
      </c>
      <c r="L312" s="764" t="str">
        <f>IF(【多店舗用】記入シート3!S312="","",SUBSTITUTE(SUBSTITUTE(SUBSTITUTE(SUBSTITUTE(SUBSTITUTE(ASC(【多店舗用】記入シート3!S312),"～","-"),"－","-"),"―","-"),"　","")," ",""))</f>
        <v/>
      </c>
      <c r="M312" s="764" t="str">
        <f>IF(【多店舗用】記入シート3!T312="","",ASC(【多店舗用】記入シート3!T312))</f>
        <v/>
      </c>
      <c r="N312" s="764" t="str">
        <f>IF(B312="","",RIGHT("00"&amp;【多店舗用】記入シート3!U312,2)&amp;【多店舗用】記入シート3!V312&amp;RIGHT("00"&amp;【多店舗用】記入シート3!W312,2)&amp;【多店舗用】記入シート3!X312&amp;RIGHT("00"&amp;【多店舗用】記入シート3!Y312,2)&amp;【多店舗用】記入シート3!Z312&amp;RIGHT("00"&amp;【多店舗用】記入シート3!AA312,2))</f>
        <v/>
      </c>
      <c r="O312" s="764" t="str">
        <f>IF(B312="","",IF(【多店舗用】記入シート3!AB312="●",【多店舗用】記入シート3!AB$8,"")&amp;IF(【多店舗用】記入シート3!AC312="●",【多店舗用】記入シート3!AC$8,"")&amp;IF(【多店舗用】記入シート3!AD312="●",【多店舗用】記入シート3!AD$8,"")&amp;IF(【多店舗用】記入シート3!AE312="●",【多店舗用】記入シート3!AE$8,"")&amp;IF(【多店舗用】記入シート3!AF312="●",【多店舗用】記入シート3!AF$8,"")&amp;IF(【多店舗用】記入シート3!AG312="●",【多店舗用】記入シート3!AG$8,"")&amp;IF(【多店舗用】記入シート3!AH312="●",【多店舗用】記入シート3!AH$8,"")&amp;IF(【多店舗用】記入シート3!AI312="●",【多店舗用】記入シート3!AI$8,""))</f>
        <v/>
      </c>
      <c r="P312" s="764" t="str">
        <f>IF(【多店舗用】記入シート3!AJ312="","",【多店舗用】記入シート3!AJ312)</f>
        <v/>
      </c>
      <c r="Q312" s="764" t="str">
        <f>IF(【多店舗用】記入シート3!AK312="","",【多店舗用】記入シート3!AK312)</f>
        <v/>
      </c>
      <c r="R312" s="766" t="str">
        <f>IF(【多店舗用】記入シート3!AL312="","",【多店舗用】記入シート3!AL312)</f>
        <v/>
      </c>
      <c r="S312" s="766" t="str">
        <f>IF(【多店舗用】記入シート3!AM312="","",【多店舗用】記入シート3!AM312)</f>
        <v/>
      </c>
      <c r="T312" s="766" t="str">
        <f>IF(【多店舗用】記入シート3!AN312="","",【多店舗用】記入シート3!AN312)</f>
        <v/>
      </c>
      <c r="U312" s="766" t="str">
        <f>IF(【多店舗用】記入シート3!AO312="","",【多店舗用】記入シート3!AO312)</f>
        <v/>
      </c>
      <c r="V312" s="764" t="str">
        <f>IF(【多店舗用】記入シート3!AP312="","",【多店舗用】記入シート3!AP312)</f>
        <v/>
      </c>
      <c r="W312" s="764" t="str">
        <f>IF(【多店舗用】記入シート3!AQ312="","",【多店舗用】記入シート3!AQ312)</f>
        <v/>
      </c>
      <c r="X312" s="764" t="str">
        <f>IF(【多店舗用】記入シート3!AR312="","",【多店舗用】記入シート3!AR312)</f>
        <v/>
      </c>
      <c r="Y312" s="764" t="str">
        <f>IF(【多店舗用】記入シート3!AS312="","",【多店舗用】記入シート3!AS312)</f>
        <v/>
      </c>
      <c r="Z312" s="767" t="str">
        <f>IF(【多店舗用】記入シート3!AT312="","",【多店舗用】記入シート3!AT312)</f>
        <v/>
      </c>
      <c r="AA312" s="767" t="str">
        <f>IF(【多店舗用】記入シート3!AU312="","",【多店舗用】記入シート3!AU312)</f>
        <v/>
      </c>
      <c r="AB312" s="764" t="str">
        <f>IF(B312="","",T(SUBSTITUTE(SUBSTITUTE(【多店舗用】記入シート3!AV312,"　","")," ",""))&amp;"　"&amp;T(SUBSTITUTE(SUBSTITUTE(【多店舗用】記入シート3!AW312,"　","")," ","")))</f>
        <v/>
      </c>
      <c r="AC312" s="764" t="str">
        <f>IF(B312="","",ASC(SUBSTITUTE(SUBSTITUTE(SUBSTITUTE(SUBSTITUTE(【多店舗用】記入シート3!AX312,"　","")," ",""),"ヴ","ウﾞ"),"・",""))&amp;" "&amp;ASC(SUBSTITUTE(SUBSTITUTE(SUBSTITUTE(SUBSTITUTE(【多店舗用】記入シート3!AY312,"　","")," ",""),"ヴ","ウﾞ"),"・","")))</f>
        <v/>
      </c>
      <c r="AD312" s="764" t="str">
        <f>IF(【多店舗用】記入シート3!AZ312="","",【多店舗用】記入シート3!AZ312)</f>
        <v/>
      </c>
      <c r="AE312" s="764" t="str">
        <f>IF(【多店舗用】記入シート3!BA312="","",【多店舗用】記入シート3!BA312)</f>
        <v/>
      </c>
      <c r="AF312" s="764" t="str">
        <f>IF(B312="","",T(SUBSTITUTE(SUBSTITUTE(【多店舗用】記入シート3!BB312,"　","")," ",""))&amp;"　"&amp;T(SUBSTITUTE(SUBSTITUTE(【多店舗用】記入シート3!BC312,"　","")," ","")))</f>
        <v/>
      </c>
      <c r="AG312" s="764" t="str">
        <f>IF(B312="","",ASC(SUBSTITUTE(SUBSTITUTE(SUBSTITUTE(SUBSTITUTE(【多店舗用】記入シート3!BD312,"　","")," ",""),"ヴ","ウﾞ"),"・",""))&amp;" "&amp;ASC(SUBSTITUTE(SUBSTITUTE(SUBSTITUTE(SUBSTITUTE(【多店舗用】記入シート3!BE312,"　","")," ",""),"ヴ","ウﾞ"),"・","")))</f>
        <v/>
      </c>
      <c r="AH312" s="764" t="str">
        <f>IF(【多店舗用】記入シート3!BF312="","",【多店舗用】記入シート3!BF312)</f>
        <v/>
      </c>
      <c r="AI312" s="764" t="str">
        <f>IF(【多店舗用】記入シート3!BG312="","",【多店舗用】記入シート3!BG312)</f>
        <v/>
      </c>
      <c r="AJ312" s="764" t="str">
        <f>IF(【多店舗用】記入シート3!BH312="","",【多店舗用】記入シート3!BH312)</f>
        <v/>
      </c>
      <c r="AK312" s="764" t="str">
        <f>IF(【多店舗用】記入シート3!BI312="","",【多店舗用】記入シート3!BI312)</f>
        <v/>
      </c>
      <c r="AL312" s="764" t="str">
        <f>IF(【多店舗用】記入シート3!BJ312="","",【多店舗用】記入シート3!BJ312)</f>
        <v/>
      </c>
      <c r="AM312" s="768" t="str">
        <f>IF(【多店舗用】記入シート3!BK312="","",【多店舗用】記入シート3!BK312)</f>
        <v/>
      </c>
      <c r="AN312" s="768" t="str">
        <f>IF(【多店舗用】記入シート3!BL312="","",【多店舗用】記入シート3!BL312)</f>
        <v/>
      </c>
      <c r="AO312" s="764" t="str">
        <f>IF(【多店舗用】記入シート3!BM312="","",【多店舗用】記入シート3!BM312)</f>
        <v/>
      </c>
      <c r="AP312" s="768" t="str">
        <f>IF(【多店舗用】記入シート3!BN312="","",【多店舗用】記入シート3!BN312)</f>
        <v/>
      </c>
      <c r="AQ312" s="764" t="str">
        <f>IF(【多店舗用】記入シート3!BO312="","",【多店舗用】記入シート3!BO312)</f>
        <v/>
      </c>
      <c r="AR312" s="764" t="str">
        <f>IF(【多店舗用】記入シート3!BP312="","",【多店舗用】記入シート3!BP312)</f>
        <v/>
      </c>
    </row>
    <row r="313" spans="1:44" ht="15" customHeight="1">
      <c r="A313" s="764">
        <v>305</v>
      </c>
      <c r="B313" s="764" t="str">
        <f>IF(【多店舗用】記入シート3!B313="","",DBCS(【多店舗用】記入シート3!B313))</f>
        <v/>
      </c>
      <c r="C313" s="764" t="str">
        <f>IF(【多店舗用】記入シート3!C313="","",DBCS(【多店舗用】記入シート3!C313))</f>
        <v/>
      </c>
      <c r="D313" s="764" t="str">
        <f>IF(【多店舗用】記入シート3!D313="","",ASC(【多店舗用】記入シート3!D313))</f>
        <v/>
      </c>
      <c r="E313" s="765" t="str">
        <f>IF(【多店舗用】記入シート3!E313="","",【多店舗用】記入シート3!E313)</f>
        <v/>
      </c>
      <c r="F313" s="764" t="str">
        <f>IF(【多店舗用】記入シート3!F313="","",【多店舗用】記入シート3!F313)</f>
        <v/>
      </c>
      <c r="G313" s="765" t="str">
        <f>IF(【多店舗用】記入シート3!G313="","",【多店舗用】記入シート3!G313)</f>
        <v/>
      </c>
      <c r="H313" s="764" t="str">
        <f>IF(【多店舗用】記入シート3!H313="","",SUBSTITUTE(SUBSTITUTE(SUBSTITUTE(SUBSTITUTE(SUBSTITUTE(ASC(【多店舗用】記入シート3!H313),"～","-"),"－","-"),"―","-"),"　","")," ",""))</f>
        <v/>
      </c>
      <c r="I313" s="764" t="str">
        <f>IF(B313="","",MID(T(【多店舗用】記入シート3!I313),4,LEN(T(【多店舗用】記入シート3!I313))-3)&amp;"　"&amp;SUBSTITUTE(SUBSTITUTE(SUBSTITUTE(SUBSTITUTE(T(【多店舗用】記入シート3!J313),"　","")," ",""),"―","ー"),"－","‐")&amp;"　"&amp;SUBSTITUTE(SUBSTITUTE(SUBSTITUTE(SUBSTITUTE(T(【多店舗用】記入シート3!K313),"　","")," ",""),"―","ー"),"－","‐")&amp;"　"&amp;SUBSTITUTE(SUBSTITUTE(SUBSTITUTE(SUBSTITUTE(T(【多店舗用】記入シート3!L313),"　","")," ",""),"―","ー"),"－","‐")&amp;IF(【多店舗用】記入シート3!M313="","","　"&amp;SUBSTITUTE(SUBSTITUTE(SUBSTITUTE(SUBSTITUTE(T(【多店舗用】記入シート3!M313),"　","")," ",""),"―","ー"),"－","‐")))</f>
        <v/>
      </c>
      <c r="J313" s="764" t="str">
        <f>IF(B313="","",ASC(【多店舗用】記入シート3!N313)&amp;" "&amp;ASC(SUBSTITUTE(SUBSTITUTE(SUBSTITUTE(SUBSTITUTE(SUBSTITUTE(【多店舗用】記入シート3!O313,"　","")," ",""),"ヴ","ウﾞ"),"・",""),"－","‐"))&amp;" "&amp;ASC(SUBSTITUTE(SUBSTITUTE(SUBSTITUTE(SUBSTITUTE(SUBSTITUTE(【多店舗用】記入シート3!P313,"　","")," ",""),"ヴ","ウﾞ"),"・",""),"－","‐"))&amp;IF(【多店舗用】記入シート3!Q313="",""," "&amp;ASC(SUBSTITUTE(SUBSTITUTE(SUBSTITUTE(SUBSTITUTE(SUBSTITUTE(【多店舗用】記入シート3!Q313,"　","")," ",""),"ヴ","ウﾞ"),"・",""),"－","‐"))))</f>
        <v/>
      </c>
      <c r="K313" s="764" t="str">
        <f>IF(【多店舗用】記入シート3!R313="","",【多店舗用】記入シート3!R313)</f>
        <v/>
      </c>
      <c r="L313" s="764" t="str">
        <f>IF(【多店舗用】記入シート3!S313="","",SUBSTITUTE(SUBSTITUTE(SUBSTITUTE(SUBSTITUTE(SUBSTITUTE(ASC(【多店舗用】記入シート3!S313),"～","-"),"－","-"),"―","-"),"　","")," ",""))</f>
        <v/>
      </c>
      <c r="M313" s="764" t="str">
        <f>IF(【多店舗用】記入シート3!T313="","",ASC(【多店舗用】記入シート3!T313))</f>
        <v/>
      </c>
      <c r="N313" s="764" t="str">
        <f>IF(B313="","",RIGHT("00"&amp;【多店舗用】記入シート3!U313,2)&amp;【多店舗用】記入シート3!V313&amp;RIGHT("00"&amp;【多店舗用】記入シート3!W313,2)&amp;【多店舗用】記入シート3!X313&amp;RIGHT("00"&amp;【多店舗用】記入シート3!Y313,2)&amp;【多店舗用】記入シート3!Z313&amp;RIGHT("00"&amp;【多店舗用】記入シート3!AA313,2))</f>
        <v/>
      </c>
      <c r="O313" s="764" t="str">
        <f>IF(B313="","",IF(【多店舗用】記入シート3!AB313="●",【多店舗用】記入シート3!AB$8,"")&amp;IF(【多店舗用】記入シート3!AC313="●",【多店舗用】記入シート3!AC$8,"")&amp;IF(【多店舗用】記入シート3!AD313="●",【多店舗用】記入シート3!AD$8,"")&amp;IF(【多店舗用】記入シート3!AE313="●",【多店舗用】記入シート3!AE$8,"")&amp;IF(【多店舗用】記入シート3!AF313="●",【多店舗用】記入シート3!AF$8,"")&amp;IF(【多店舗用】記入シート3!AG313="●",【多店舗用】記入シート3!AG$8,"")&amp;IF(【多店舗用】記入シート3!AH313="●",【多店舗用】記入シート3!AH$8,"")&amp;IF(【多店舗用】記入シート3!AI313="●",【多店舗用】記入シート3!AI$8,""))</f>
        <v/>
      </c>
      <c r="P313" s="764" t="str">
        <f>IF(【多店舗用】記入シート3!AJ313="","",【多店舗用】記入シート3!AJ313)</f>
        <v/>
      </c>
      <c r="Q313" s="764" t="str">
        <f>IF(【多店舗用】記入シート3!AK313="","",【多店舗用】記入シート3!AK313)</f>
        <v/>
      </c>
      <c r="R313" s="766" t="str">
        <f>IF(【多店舗用】記入シート3!AL313="","",【多店舗用】記入シート3!AL313)</f>
        <v/>
      </c>
      <c r="S313" s="766" t="str">
        <f>IF(【多店舗用】記入シート3!AM313="","",【多店舗用】記入シート3!AM313)</f>
        <v/>
      </c>
      <c r="T313" s="766" t="str">
        <f>IF(【多店舗用】記入シート3!AN313="","",【多店舗用】記入シート3!AN313)</f>
        <v/>
      </c>
      <c r="U313" s="766" t="str">
        <f>IF(【多店舗用】記入シート3!AO313="","",【多店舗用】記入シート3!AO313)</f>
        <v/>
      </c>
      <c r="V313" s="764" t="str">
        <f>IF(【多店舗用】記入シート3!AP313="","",【多店舗用】記入シート3!AP313)</f>
        <v/>
      </c>
      <c r="W313" s="764" t="str">
        <f>IF(【多店舗用】記入シート3!AQ313="","",【多店舗用】記入シート3!AQ313)</f>
        <v/>
      </c>
      <c r="X313" s="764" t="str">
        <f>IF(【多店舗用】記入シート3!AR313="","",【多店舗用】記入シート3!AR313)</f>
        <v/>
      </c>
      <c r="Y313" s="764" t="str">
        <f>IF(【多店舗用】記入シート3!AS313="","",【多店舗用】記入シート3!AS313)</f>
        <v/>
      </c>
      <c r="Z313" s="767" t="str">
        <f>IF(【多店舗用】記入シート3!AT313="","",【多店舗用】記入シート3!AT313)</f>
        <v/>
      </c>
      <c r="AA313" s="767" t="str">
        <f>IF(【多店舗用】記入シート3!AU313="","",【多店舗用】記入シート3!AU313)</f>
        <v/>
      </c>
      <c r="AB313" s="764" t="str">
        <f>IF(B313="","",T(SUBSTITUTE(SUBSTITUTE(【多店舗用】記入シート3!AV313,"　","")," ",""))&amp;"　"&amp;T(SUBSTITUTE(SUBSTITUTE(【多店舗用】記入シート3!AW313,"　","")," ","")))</f>
        <v/>
      </c>
      <c r="AC313" s="764" t="str">
        <f>IF(B313="","",ASC(SUBSTITUTE(SUBSTITUTE(SUBSTITUTE(SUBSTITUTE(【多店舗用】記入シート3!AX313,"　","")," ",""),"ヴ","ウﾞ"),"・",""))&amp;" "&amp;ASC(SUBSTITUTE(SUBSTITUTE(SUBSTITUTE(SUBSTITUTE(【多店舗用】記入シート3!AY313,"　","")," ",""),"ヴ","ウﾞ"),"・","")))</f>
        <v/>
      </c>
      <c r="AD313" s="764" t="str">
        <f>IF(【多店舗用】記入シート3!AZ313="","",【多店舗用】記入シート3!AZ313)</f>
        <v/>
      </c>
      <c r="AE313" s="764" t="str">
        <f>IF(【多店舗用】記入シート3!BA313="","",【多店舗用】記入シート3!BA313)</f>
        <v/>
      </c>
      <c r="AF313" s="764" t="str">
        <f>IF(B313="","",T(SUBSTITUTE(SUBSTITUTE(【多店舗用】記入シート3!BB313,"　","")," ",""))&amp;"　"&amp;T(SUBSTITUTE(SUBSTITUTE(【多店舗用】記入シート3!BC313,"　","")," ","")))</f>
        <v/>
      </c>
      <c r="AG313" s="764" t="str">
        <f>IF(B313="","",ASC(SUBSTITUTE(SUBSTITUTE(SUBSTITUTE(SUBSTITUTE(【多店舗用】記入シート3!BD313,"　","")," ",""),"ヴ","ウﾞ"),"・",""))&amp;" "&amp;ASC(SUBSTITUTE(SUBSTITUTE(SUBSTITUTE(SUBSTITUTE(【多店舗用】記入シート3!BE313,"　","")," ",""),"ヴ","ウﾞ"),"・","")))</f>
        <v/>
      </c>
      <c r="AH313" s="764" t="str">
        <f>IF(【多店舗用】記入シート3!BF313="","",【多店舗用】記入シート3!BF313)</f>
        <v/>
      </c>
      <c r="AI313" s="764" t="str">
        <f>IF(【多店舗用】記入シート3!BG313="","",【多店舗用】記入シート3!BG313)</f>
        <v/>
      </c>
      <c r="AJ313" s="764" t="str">
        <f>IF(【多店舗用】記入シート3!BH313="","",【多店舗用】記入シート3!BH313)</f>
        <v/>
      </c>
      <c r="AK313" s="764" t="str">
        <f>IF(【多店舗用】記入シート3!BI313="","",【多店舗用】記入シート3!BI313)</f>
        <v/>
      </c>
      <c r="AL313" s="764" t="str">
        <f>IF(【多店舗用】記入シート3!BJ313="","",【多店舗用】記入シート3!BJ313)</f>
        <v/>
      </c>
      <c r="AM313" s="768" t="str">
        <f>IF(【多店舗用】記入シート3!BK313="","",【多店舗用】記入シート3!BK313)</f>
        <v/>
      </c>
      <c r="AN313" s="768" t="str">
        <f>IF(【多店舗用】記入シート3!BL313="","",【多店舗用】記入シート3!BL313)</f>
        <v/>
      </c>
      <c r="AO313" s="764" t="str">
        <f>IF(【多店舗用】記入シート3!BM313="","",【多店舗用】記入シート3!BM313)</f>
        <v/>
      </c>
      <c r="AP313" s="768" t="str">
        <f>IF(【多店舗用】記入シート3!BN313="","",【多店舗用】記入シート3!BN313)</f>
        <v/>
      </c>
      <c r="AQ313" s="764" t="str">
        <f>IF(【多店舗用】記入シート3!BO313="","",【多店舗用】記入シート3!BO313)</f>
        <v/>
      </c>
      <c r="AR313" s="764" t="str">
        <f>IF(【多店舗用】記入シート3!BP313="","",【多店舗用】記入シート3!BP313)</f>
        <v/>
      </c>
    </row>
    <row r="314" spans="1:44" ht="15" customHeight="1">
      <c r="A314" s="764">
        <v>306</v>
      </c>
      <c r="B314" s="764" t="str">
        <f>IF(【多店舗用】記入シート3!B314="","",DBCS(【多店舗用】記入シート3!B314))</f>
        <v/>
      </c>
      <c r="C314" s="764" t="str">
        <f>IF(【多店舗用】記入シート3!C314="","",DBCS(【多店舗用】記入シート3!C314))</f>
        <v/>
      </c>
      <c r="D314" s="764" t="str">
        <f>IF(【多店舗用】記入シート3!D314="","",ASC(【多店舗用】記入シート3!D314))</f>
        <v/>
      </c>
      <c r="E314" s="765" t="str">
        <f>IF(【多店舗用】記入シート3!E314="","",【多店舗用】記入シート3!E314)</f>
        <v/>
      </c>
      <c r="F314" s="764" t="str">
        <f>IF(【多店舗用】記入シート3!F314="","",【多店舗用】記入シート3!F314)</f>
        <v/>
      </c>
      <c r="G314" s="765" t="str">
        <f>IF(【多店舗用】記入シート3!G314="","",【多店舗用】記入シート3!G314)</f>
        <v/>
      </c>
      <c r="H314" s="764" t="str">
        <f>IF(【多店舗用】記入シート3!H314="","",SUBSTITUTE(SUBSTITUTE(SUBSTITUTE(SUBSTITUTE(SUBSTITUTE(ASC(【多店舗用】記入シート3!H314),"～","-"),"－","-"),"―","-"),"　","")," ",""))</f>
        <v/>
      </c>
      <c r="I314" s="764" t="str">
        <f>IF(B314="","",MID(T(【多店舗用】記入シート3!I314),4,LEN(T(【多店舗用】記入シート3!I314))-3)&amp;"　"&amp;SUBSTITUTE(SUBSTITUTE(SUBSTITUTE(SUBSTITUTE(T(【多店舗用】記入シート3!J314),"　","")," ",""),"―","ー"),"－","‐")&amp;"　"&amp;SUBSTITUTE(SUBSTITUTE(SUBSTITUTE(SUBSTITUTE(T(【多店舗用】記入シート3!K314),"　","")," ",""),"―","ー"),"－","‐")&amp;"　"&amp;SUBSTITUTE(SUBSTITUTE(SUBSTITUTE(SUBSTITUTE(T(【多店舗用】記入シート3!L314),"　","")," ",""),"―","ー"),"－","‐")&amp;IF(【多店舗用】記入シート3!M314="","","　"&amp;SUBSTITUTE(SUBSTITUTE(SUBSTITUTE(SUBSTITUTE(T(【多店舗用】記入シート3!M314),"　","")," ",""),"―","ー"),"－","‐")))</f>
        <v/>
      </c>
      <c r="J314" s="764" t="str">
        <f>IF(B314="","",ASC(【多店舗用】記入シート3!N314)&amp;" "&amp;ASC(SUBSTITUTE(SUBSTITUTE(SUBSTITUTE(SUBSTITUTE(SUBSTITUTE(【多店舗用】記入シート3!O314,"　","")," ",""),"ヴ","ウﾞ"),"・",""),"－","‐"))&amp;" "&amp;ASC(SUBSTITUTE(SUBSTITUTE(SUBSTITUTE(SUBSTITUTE(SUBSTITUTE(【多店舗用】記入シート3!P314,"　","")," ",""),"ヴ","ウﾞ"),"・",""),"－","‐"))&amp;IF(【多店舗用】記入シート3!Q314="",""," "&amp;ASC(SUBSTITUTE(SUBSTITUTE(SUBSTITUTE(SUBSTITUTE(SUBSTITUTE(【多店舗用】記入シート3!Q314,"　","")," ",""),"ヴ","ウﾞ"),"・",""),"－","‐"))))</f>
        <v/>
      </c>
      <c r="K314" s="764" t="str">
        <f>IF(【多店舗用】記入シート3!R314="","",【多店舗用】記入シート3!R314)</f>
        <v/>
      </c>
      <c r="L314" s="764" t="str">
        <f>IF(【多店舗用】記入シート3!S314="","",SUBSTITUTE(SUBSTITUTE(SUBSTITUTE(SUBSTITUTE(SUBSTITUTE(ASC(【多店舗用】記入シート3!S314),"～","-"),"－","-"),"―","-"),"　","")," ",""))</f>
        <v/>
      </c>
      <c r="M314" s="764" t="str">
        <f>IF(【多店舗用】記入シート3!T314="","",ASC(【多店舗用】記入シート3!T314))</f>
        <v/>
      </c>
      <c r="N314" s="764" t="str">
        <f>IF(B314="","",RIGHT("00"&amp;【多店舗用】記入シート3!U314,2)&amp;【多店舗用】記入シート3!V314&amp;RIGHT("00"&amp;【多店舗用】記入シート3!W314,2)&amp;【多店舗用】記入シート3!X314&amp;RIGHT("00"&amp;【多店舗用】記入シート3!Y314,2)&amp;【多店舗用】記入シート3!Z314&amp;RIGHT("00"&amp;【多店舗用】記入シート3!AA314,2))</f>
        <v/>
      </c>
      <c r="O314" s="764" t="str">
        <f>IF(B314="","",IF(【多店舗用】記入シート3!AB314="●",【多店舗用】記入シート3!AB$8,"")&amp;IF(【多店舗用】記入シート3!AC314="●",【多店舗用】記入シート3!AC$8,"")&amp;IF(【多店舗用】記入シート3!AD314="●",【多店舗用】記入シート3!AD$8,"")&amp;IF(【多店舗用】記入シート3!AE314="●",【多店舗用】記入シート3!AE$8,"")&amp;IF(【多店舗用】記入シート3!AF314="●",【多店舗用】記入シート3!AF$8,"")&amp;IF(【多店舗用】記入シート3!AG314="●",【多店舗用】記入シート3!AG$8,"")&amp;IF(【多店舗用】記入シート3!AH314="●",【多店舗用】記入シート3!AH$8,"")&amp;IF(【多店舗用】記入シート3!AI314="●",【多店舗用】記入シート3!AI$8,""))</f>
        <v/>
      </c>
      <c r="P314" s="764" t="str">
        <f>IF(【多店舗用】記入シート3!AJ314="","",【多店舗用】記入シート3!AJ314)</f>
        <v/>
      </c>
      <c r="Q314" s="764" t="str">
        <f>IF(【多店舗用】記入シート3!AK314="","",【多店舗用】記入シート3!AK314)</f>
        <v/>
      </c>
      <c r="R314" s="766" t="str">
        <f>IF(【多店舗用】記入シート3!AL314="","",【多店舗用】記入シート3!AL314)</f>
        <v/>
      </c>
      <c r="S314" s="766" t="str">
        <f>IF(【多店舗用】記入シート3!AM314="","",【多店舗用】記入シート3!AM314)</f>
        <v/>
      </c>
      <c r="T314" s="766" t="str">
        <f>IF(【多店舗用】記入シート3!AN314="","",【多店舗用】記入シート3!AN314)</f>
        <v/>
      </c>
      <c r="U314" s="766" t="str">
        <f>IF(【多店舗用】記入シート3!AO314="","",【多店舗用】記入シート3!AO314)</f>
        <v/>
      </c>
      <c r="V314" s="764" t="str">
        <f>IF(【多店舗用】記入シート3!AP314="","",【多店舗用】記入シート3!AP314)</f>
        <v/>
      </c>
      <c r="W314" s="764" t="str">
        <f>IF(【多店舗用】記入シート3!AQ314="","",【多店舗用】記入シート3!AQ314)</f>
        <v/>
      </c>
      <c r="X314" s="764" t="str">
        <f>IF(【多店舗用】記入シート3!AR314="","",【多店舗用】記入シート3!AR314)</f>
        <v/>
      </c>
      <c r="Y314" s="764" t="str">
        <f>IF(【多店舗用】記入シート3!AS314="","",【多店舗用】記入シート3!AS314)</f>
        <v/>
      </c>
      <c r="Z314" s="767" t="str">
        <f>IF(【多店舗用】記入シート3!AT314="","",【多店舗用】記入シート3!AT314)</f>
        <v/>
      </c>
      <c r="AA314" s="767" t="str">
        <f>IF(【多店舗用】記入シート3!AU314="","",【多店舗用】記入シート3!AU314)</f>
        <v/>
      </c>
      <c r="AB314" s="764" t="str">
        <f>IF(B314="","",T(SUBSTITUTE(SUBSTITUTE(【多店舗用】記入シート3!AV314,"　","")," ",""))&amp;"　"&amp;T(SUBSTITUTE(SUBSTITUTE(【多店舗用】記入シート3!AW314,"　","")," ","")))</f>
        <v/>
      </c>
      <c r="AC314" s="764" t="str">
        <f>IF(B314="","",ASC(SUBSTITUTE(SUBSTITUTE(SUBSTITUTE(SUBSTITUTE(【多店舗用】記入シート3!AX314,"　","")," ",""),"ヴ","ウﾞ"),"・",""))&amp;" "&amp;ASC(SUBSTITUTE(SUBSTITUTE(SUBSTITUTE(SUBSTITUTE(【多店舗用】記入シート3!AY314,"　","")," ",""),"ヴ","ウﾞ"),"・","")))</f>
        <v/>
      </c>
      <c r="AD314" s="764" t="str">
        <f>IF(【多店舗用】記入シート3!AZ314="","",【多店舗用】記入シート3!AZ314)</f>
        <v/>
      </c>
      <c r="AE314" s="764" t="str">
        <f>IF(【多店舗用】記入シート3!BA314="","",【多店舗用】記入シート3!BA314)</f>
        <v/>
      </c>
      <c r="AF314" s="764" t="str">
        <f>IF(B314="","",T(SUBSTITUTE(SUBSTITUTE(【多店舗用】記入シート3!BB314,"　","")," ",""))&amp;"　"&amp;T(SUBSTITUTE(SUBSTITUTE(【多店舗用】記入シート3!BC314,"　","")," ","")))</f>
        <v/>
      </c>
      <c r="AG314" s="764" t="str">
        <f>IF(B314="","",ASC(SUBSTITUTE(SUBSTITUTE(SUBSTITUTE(SUBSTITUTE(【多店舗用】記入シート3!BD314,"　","")," ",""),"ヴ","ウﾞ"),"・",""))&amp;" "&amp;ASC(SUBSTITUTE(SUBSTITUTE(SUBSTITUTE(SUBSTITUTE(【多店舗用】記入シート3!BE314,"　","")," ",""),"ヴ","ウﾞ"),"・","")))</f>
        <v/>
      </c>
      <c r="AH314" s="764" t="str">
        <f>IF(【多店舗用】記入シート3!BF314="","",【多店舗用】記入シート3!BF314)</f>
        <v/>
      </c>
      <c r="AI314" s="764" t="str">
        <f>IF(【多店舗用】記入シート3!BG314="","",【多店舗用】記入シート3!BG314)</f>
        <v/>
      </c>
      <c r="AJ314" s="764" t="str">
        <f>IF(【多店舗用】記入シート3!BH314="","",【多店舗用】記入シート3!BH314)</f>
        <v/>
      </c>
      <c r="AK314" s="764" t="str">
        <f>IF(【多店舗用】記入シート3!BI314="","",【多店舗用】記入シート3!BI314)</f>
        <v/>
      </c>
      <c r="AL314" s="764" t="str">
        <f>IF(【多店舗用】記入シート3!BJ314="","",【多店舗用】記入シート3!BJ314)</f>
        <v/>
      </c>
      <c r="AM314" s="768" t="str">
        <f>IF(【多店舗用】記入シート3!BK314="","",【多店舗用】記入シート3!BK314)</f>
        <v/>
      </c>
      <c r="AN314" s="768" t="str">
        <f>IF(【多店舗用】記入シート3!BL314="","",【多店舗用】記入シート3!BL314)</f>
        <v/>
      </c>
      <c r="AO314" s="764" t="str">
        <f>IF(【多店舗用】記入シート3!BM314="","",【多店舗用】記入シート3!BM314)</f>
        <v/>
      </c>
      <c r="AP314" s="768" t="str">
        <f>IF(【多店舗用】記入シート3!BN314="","",【多店舗用】記入シート3!BN314)</f>
        <v/>
      </c>
      <c r="AQ314" s="764" t="str">
        <f>IF(【多店舗用】記入シート3!BO314="","",【多店舗用】記入シート3!BO314)</f>
        <v/>
      </c>
      <c r="AR314" s="764" t="str">
        <f>IF(【多店舗用】記入シート3!BP314="","",【多店舗用】記入シート3!BP314)</f>
        <v/>
      </c>
    </row>
    <row r="315" spans="1:44" ht="15" customHeight="1">
      <c r="A315" s="764">
        <v>307</v>
      </c>
      <c r="B315" s="764" t="str">
        <f>IF(【多店舗用】記入シート3!B315="","",DBCS(【多店舗用】記入シート3!B315))</f>
        <v/>
      </c>
      <c r="C315" s="764" t="str">
        <f>IF(【多店舗用】記入シート3!C315="","",DBCS(【多店舗用】記入シート3!C315))</f>
        <v/>
      </c>
      <c r="D315" s="764" t="str">
        <f>IF(【多店舗用】記入シート3!D315="","",ASC(【多店舗用】記入シート3!D315))</f>
        <v/>
      </c>
      <c r="E315" s="765" t="str">
        <f>IF(【多店舗用】記入シート3!E315="","",【多店舗用】記入シート3!E315)</f>
        <v/>
      </c>
      <c r="F315" s="764" t="str">
        <f>IF(【多店舗用】記入シート3!F315="","",【多店舗用】記入シート3!F315)</f>
        <v/>
      </c>
      <c r="G315" s="765" t="str">
        <f>IF(【多店舗用】記入シート3!G315="","",【多店舗用】記入シート3!G315)</f>
        <v/>
      </c>
      <c r="H315" s="764" t="str">
        <f>IF(【多店舗用】記入シート3!H315="","",SUBSTITUTE(SUBSTITUTE(SUBSTITUTE(SUBSTITUTE(SUBSTITUTE(ASC(【多店舗用】記入シート3!H315),"～","-"),"－","-"),"―","-"),"　","")," ",""))</f>
        <v/>
      </c>
      <c r="I315" s="764" t="str">
        <f>IF(B315="","",MID(T(【多店舗用】記入シート3!I315),4,LEN(T(【多店舗用】記入シート3!I315))-3)&amp;"　"&amp;SUBSTITUTE(SUBSTITUTE(SUBSTITUTE(SUBSTITUTE(T(【多店舗用】記入シート3!J315),"　","")," ",""),"―","ー"),"－","‐")&amp;"　"&amp;SUBSTITUTE(SUBSTITUTE(SUBSTITUTE(SUBSTITUTE(T(【多店舗用】記入シート3!K315),"　","")," ",""),"―","ー"),"－","‐")&amp;"　"&amp;SUBSTITUTE(SUBSTITUTE(SUBSTITUTE(SUBSTITUTE(T(【多店舗用】記入シート3!L315),"　","")," ",""),"―","ー"),"－","‐")&amp;IF(【多店舗用】記入シート3!M315="","","　"&amp;SUBSTITUTE(SUBSTITUTE(SUBSTITUTE(SUBSTITUTE(T(【多店舗用】記入シート3!M315),"　","")," ",""),"―","ー"),"－","‐")))</f>
        <v/>
      </c>
      <c r="J315" s="764" t="str">
        <f>IF(B315="","",ASC(【多店舗用】記入シート3!N315)&amp;" "&amp;ASC(SUBSTITUTE(SUBSTITUTE(SUBSTITUTE(SUBSTITUTE(SUBSTITUTE(【多店舗用】記入シート3!O315,"　","")," ",""),"ヴ","ウﾞ"),"・",""),"－","‐"))&amp;" "&amp;ASC(SUBSTITUTE(SUBSTITUTE(SUBSTITUTE(SUBSTITUTE(SUBSTITUTE(【多店舗用】記入シート3!P315,"　","")," ",""),"ヴ","ウﾞ"),"・",""),"－","‐"))&amp;IF(【多店舗用】記入シート3!Q315="",""," "&amp;ASC(SUBSTITUTE(SUBSTITUTE(SUBSTITUTE(SUBSTITUTE(SUBSTITUTE(【多店舗用】記入シート3!Q315,"　","")," ",""),"ヴ","ウﾞ"),"・",""),"－","‐"))))</f>
        <v/>
      </c>
      <c r="K315" s="764" t="str">
        <f>IF(【多店舗用】記入シート3!R315="","",【多店舗用】記入シート3!R315)</f>
        <v/>
      </c>
      <c r="L315" s="764" t="str">
        <f>IF(【多店舗用】記入シート3!S315="","",SUBSTITUTE(SUBSTITUTE(SUBSTITUTE(SUBSTITUTE(SUBSTITUTE(ASC(【多店舗用】記入シート3!S315),"～","-"),"－","-"),"―","-"),"　","")," ",""))</f>
        <v/>
      </c>
      <c r="M315" s="764" t="str">
        <f>IF(【多店舗用】記入シート3!T315="","",ASC(【多店舗用】記入シート3!T315))</f>
        <v/>
      </c>
      <c r="N315" s="764" t="str">
        <f>IF(B315="","",RIGHT("00"&amp;【多店舗用】記入シート3!U315,2)&amp;【多店舗用】記入シート3!V315&amp;RIGHT("00"&amp;【多店舗用】記入シート3!W315,2)&amp;【多店舗用】記入シート3!X315&amp;RIGHT("00"&amp;【多店舗用】記入シート3!Y315,2)&amp;【多店舗用】記入シート3!Z315&amp;RIGHT("00"&amp;【多店舗用】記入シート3!AA315,2))</f>
        <v/>
      </c>
      <c r="O315" s="764" t="str">
        <f>IF(B315="","",IF(【多店舗用】記入シート3!AB315="●",【多店舗用】記入シート3!AB$8,"")&amp;IF(【多店舗用】記入シート3!AC315="●",【多店舗用】記入シート3!AC$8,"")&amp;IF(【多店舗用】記入シート3!AD315="●",【多店舗用】記入シート3!AD$8,"")&amp;IF(【多店舗用】記入シート3!AE315="●",【多店舗用】記入シート3!AE$8,"")&amp;IF(【多店舗用】記入シート3!AF315="●",【多店舗用】記入シート3!AF$8,"")&amp;IF(【多店舗用】記入シート3!AG315="●",【多店舗用】記入シート3!AG$8,"")&amp;IF(【多店舗用】記入シート3!AH315="●",【多店舗用】記入シート3!AH$8,"")&amp;IF(【多店舗用】記入シート3!AI315="●",【多店舗用】記入シート3!AI$8,""))</f>
        <v/>
      </c>
      <c r="P315" s="764" t="str">
        <f>IF(【多店舗用】記入シート3!AJ315="","",【多店舗用】記入シート3!AJ315)</f>
        <v/>
      </c>
      <c r="Q315" s="764" t="str">
        <f>IF(【多店舗用】記入シート3!AK315="","",【多店舗用】記入シート3!AK315)</f>
        <v/>
      </c>
      <c r="R315" s="766" t="str">
        <f>IF(【多店舗用】記入シート3!AL315="","",【多店舗用】記入シート3!AL315)</f>
        <v/>
      </c>
      <c r="S315" s="766" t="str">
        <f>IF(【多店舗用】記入シート3!AM315="","",【多店舗用】記入シート3!AM315)</f>
        <v/>
      </c>
      <c r="T315" s="766" t="str">
        <f>IF(【多店舗用】記入シート3!AN315="","",【多店舗用】記入シート3!AN315)</f>
        <v/>
      </c>
      <c r="U315" s="766" t="str">
        <f>IF(【多店舗用】記入シート3!AO315="","",【多店舗用】記入シート3!AO315)</f>
        <v/>
      </c>
      <c r="V315" s="764" t="str">
        <f>IF(【多店舗用】記入シート3!AP315="","",【多店舗用】記入シート3!AP315)</f>
        <v/>
      </c>
      <c r="W315" s="764" t="str">
        <f>IF(【多店舗用】記入シート3!AQ315="","",【多店舗用】記入シート3!AQ315)</f>
        <v/>
      </c>
      <c r="X315" s="764" t="str">
        <f>IF(【多店舗用】記入シート3!AR315="","",【多店舗用】記入シート3!AR315)</f>
        <v/>
      </c>
      <c r="Y315" s="764" t="str">
        <f>IF(【多店舗用】記入シート3!AS315="","",【多店舗用】記入シート3!AS315)</f>
        <v/>
      </c>
      <c r="Z315" s="767" t="str">
        <f>IF(【多店舗用】記入シート3!AT315="","",【多店舗用】記入シート3!AT315)</f>
        <v/>
      </c>
      <c r="AA315" s="767" t="str">
        <f>IF(【多店舗用】記入シート3!AU315="","",【多店舗用】記入シート3!AU315)</f>
        <v/>
      </c>
      <c r="AB315" s="764" t="str">
        <f>IF(B315="","",T(SUBSTITUTE(SUBSTITUTE(【多店舗用】記入シート3!AV315,"　","")," ",""))&amp;"　"&amp;T(SUBSTITUTE(SUBSTITUTE(【多店舗用】記入シート3!AW315,"　","")," ","")))</f>
        <v/>
      </c>
      <c r="AC315" s="764" t="str">
        <f>IF(B315="","",ASC(SUBSTITUTE(SUBSTITUTE(SUBSTITUTE(SUBSTITUTE(【多店舗用】記入シート3!AX315,"　","")," ",""),"ヴ","ウﾞ"),"・",""))&amp;" "&amp;ASC(SUBSTITUTE(SUBSTITUTE(SUBSTITUTE(SUBSTITUTE(【多店舗用】記入シート3!AY315,"　","")," ",""),"ヴ","ウﾞ"),"・","")))</f>
        <v/>
      </c>
      <c r="AD315" s="764" t="str">
        <f>IF(【多店舗用】記入シート3!AZ315="","",【多店舗用】記入シート3!AZ315)</f>
        <v/>
      </c>
      <c r="AE315" s="764" t="str">
        <f>IF(【多店舗用】記入シート3!BA315="","",【多店舗用】記入シート3!BA315)</f>
        <v/>
      </c>
      <c r="AF315" s="764" t="str">
        <f>IF(B315="","",T(SUBSTITUTE(SUBSTITUTE(【多店舗用】記入シート3!BB315,"　","")," ",""))&amp;"　"&amp;T(SUBSTITUTE(SUBSTITUTE(【多店舗用】記入シート3!BC315,"　","")," ","")))</f>
        <v/>
      </c>
      <c r="AG315" s="764" t="str">
        <f>IF(B315="","",ASC(SUBSTITUTE(SUBSTITUTE(SUBSTITUTE(SUBSTITUTE(【多店舗用】記入シート3!BD315,"　","")," ",""),"ヴ","ウﾞ"),"・",""))&amp;" "&amp;ASC(SUBSTITUTE(SUBSTITUTE(SUBSTITUTE(SUBSTITUTE(【多店舗用】記入シート3!BE315,"　","")," ",""),"ヴ","ウﾞ"),"・","")))</f>
        <v/>
      </c>
      <c r="AH315" s="764" t="str">
        <f>IF(【多店舗用】記入シート3!BF315="","",【多店舗用】記入シート3!BF315)</f>
        <v/>
      </c>
      <c r="AI315" s="764" t="str">
        <f>IF(【多店舗用】記入シート3!BG315="","",【多店舗用】記入シート3!BG315)</f>
        <v/>
      </c>
      <c r="AJ315" s="764" t="str">
        <f>IF(【多店舗用】記入シート3!BH315="","",【多店舗用】記入シート3!BH315)</f>
        <v/>
      </c>
      <c r="AK315" s="764" t="str">
        <f>IF(【多店舗用】記入シート3!BI315="","",【多店舗用】記入シート3!BI315)</f>
        <v/>
      </c>
      <c r="AL315" s="764" t="str">
        <f>IF(【多店舗用】記入シート3!BJ315="","",【多店舗用】記入シート3!BJ315)</f>
        <v/>
      </c>
      <c r="AM315" s="768" t="str">
        <f>IF(【多店舗用】記入シート3!BK315="","",【多店舗用】記入シート3!BK315)</f>
        <v/>
      </c>
      <c r="AN315" s="768" t="str">
        <f>IF(【多店舗用】記入シート3!BL315="","",【多店舗用】記入シート3!BL315)</f>
        <v/>
      </c>
      <c r="AO315" s="764" t="str">
        <f>IF(【多店舗用】記入シート3!BM315="","",【多店舗用】記入シート3!BM315)</f>
        <v/>
      </c>
      <c r="AP315" s="768" t="str">
        <f>IF(【多店舗用】記入シート3!BN315="","",【多店舗用】記入シート3!BN315)</f>
        <v/>
      </c>
      <c r="AQ315" s="764" t="str">
        <f>IF(【多店舗用】記入シート3!BO315="","",【多店舗用】記入シート3!BO315)</f>
        <v/>
      </c>
      <c r="AR315" s="764" t="str">
        <f>IF(【多店舗用】記入シート3!BP315="","",【多店舗用】記入シート3!BP315)</f>
        <v/>
      </c>
    </row>
    <row r="316" spans="1:44" ht="15" customHeight="1">
      <c r="A316" s="764">
        <v>308</v>
      </c>
      <c r="B316" s="764" t="str">
        <f>IF(【多店舗用】記入シート3!B316="","",DBCS(【多店舗用】記入シート3!B316))</f>
        <v/>
      </c>
      <c r="C316" s="764" t="str">
        <f>IF(【多店舗用】記入シート3!C316="","",DBCS(【多店舗用】記入シート3!C316))</f>
        <v/>
      </c>
      <c r="D316" s="764" t="str">
        <f>IF(【多店舗用】記入シート3!D316="","",ASC(【多店舗用】記入シート3!D316))</f>
        <v/>
      </c>
      <c r="E316" s="765" t="str">
        <f>IF(【多店舗用】記入シート3!E316="","",【多店舗用】記入シート3!E316)</f>
        <v/>
      </c>
      <c r="F316" s="764" t="str">
        <f>IF(【多店舗用】記入シート3!F316="","",【多店舗用】記入シート3!F316)</f>
        <v/>
      </c>
      <c r="G316" s="765" t="str">
        <f>IF(【多店舗用】記入シート3!G316="","",【多店舗用】記入シート3!G316)</f>
        <v/>
      </c>
      <c r="H316" s="764" t="str">
        <f>IF(【多店舗用】記入シート3!H316="","",SUBSTITUTE(SUBSTITUTE(SUBSTITUTE(SUBSTITUTE(SUBSTITUTE(ASC(【多店舗用】記入シート3!H316),"～","-"),"－","-"),"―","-"),"　","")," ",""))</f>
        <v/>
      </c>
      <c r="I316" s="764" t="str">
        <f>IF(B316="","",MID(T(【多店舗用】記入シート3!I316),4,LEN(T(【多店舗用】記入シート3!I316))-3)&amp;"　"&amp;SUBSTITUTE(SUBSTITUTE(SUBSTITUTE(SUBSTITUTE(T(【多店舗用】記入シート3!J316),"　","")," ",""),"―","ー"),"－","‐")&amp;"　"&amp;SUBSTITUTE(SUBSTITUTE(SUBSTITUTE(SUBSTITUTE(T(【多店舗用】記入シート3!K316),"　","")," ",""),"―","ー"),"－","‐")&amp;"　"&amp;SUBSTITUTE(SUBSTITUTE(SUBSTITUTE(SUBSTITUTE(T(【多店舗用】記入シート3!L316),"　","")," ",""),"―","ー"),"－","‐")&amp;IF(【多店舗用】記入シート3!M316="","","　"&amp;SUBSTITUTE(SUBSTITUTE(SUBSTITUTE(SUBSTITUTE(T(【多店舗用】記入シート3!M316),"　","")," ",""),"―","ー"),"－","‐")))</f>
        <v/>
      </c>
      <c r="J316" s="764" t="str">
        <f>IF(B316="","",ASC(【多店舗用】記入シート3!N316)&amp;" "&amp;ASC(SUBSTITUTE(SUBSTITUTE(SUBSTITUTE(SUBSTITUTE(SUBSTITUTE(【多店舗用】記入シート3!O316,"　","")," ",""),"ヴ","ウﾞ"),"・",""),"－","‐"))&amp;" "&amp;ASC(SUBSTITUTE(SUBSTITUTE(SUBSTITUTE(SUBSTITUTE(SUBSTITUTE(【多店舗用】記入シート3!P316,"　","")," ",""),"ヴ","ウﾞ"),"・",""),"－","‐"))&amp;IF(【多店舗用】記入シート3!Q316="",""," "&amp;ASC(SUBSTITUTE(SUBSTITUTE(SUBSTITUTE(SUBSTITUTE(SUBSTITUTE(【多店舗用】記入シート3!Q316,"　","")," ",""),"ヴ","ウﾞ"),"・",""),"－","‐"))))</f>
        <v/>
      </c>
      <c r="K316" s="764" t="str">
        <f>IF(【多店舗用】記入シート3!R316="","",【多店舗用】記入シート3!R316)</f>
        <v/>
      </c>
      <c r="L316" s="764" t="str">
        <f>IF(【多店舗用】記入シート3!S316="","",SUBSTITUTE(SUBSTITUTE(SUBSTITUTE(SUBSTITUTE(SUBSTITUTE(ASC(【多店舗用】記入シート3!S316),"～","-"),"－","-"),"―","-"),"　","")," ",""))</f>
        <v/>
      </c>
      <c r="M316" s="764" t="str">
        <f>IF(【多店舗用】記入シート3!T316="","",ASC(【多店舗用】記入シート3!T316))</f>
        <v/>
      </c>
      <c r="N316" s="764" t="str">
        <f>IF(B316="","",RIGHT("00"&amp;【多店舗用】記入シート3!U316,2)&amp;【多店舗用】記入シート3!V316&amp;RIGHT("00"&amp;【多店舗用】記入シート3!W316,2)&amp;【多店舗用】記入シート3!X316&amp;RIGHT("00"&amp;【多店舗用】記入シート3!Y316,2)&amp;【多店舗用】記入シート3!Z316&amp;RIGHT("00"&amp;【多店舗用】記入シート3!AA316,2))</f>
        <v/>
      </c>
      <c r="O316" s="764" t="str">
        <f>IF(B316="","",IF(【多店舗用】記入シート3!AB316="●",【多店舗用】記入シート3!AB$8,"")&amp;IF(【多店舗用】記入シート3!AC316="●",【多店舗用】記入シート3!AC$8,"")&amp;IF(【多店舗用】記入シート3!AD316="●",【多店舗用】記入シート3!AD$8,"")&amp;IF(【多店舗用】記入シート3!AE316="●",【多店舗用】記入シート3!AE$8,"")&amp;IF(【多店舗用】記入シート3!AF316="●",【多店舗用】記入シート3!AF$8,"")&amp;IF(【多店舗用】記入シート3!AG316="●",【多店舗用】記入シート3!AG$8,"")&amp;IF(【多店舗用】記入シート3!AH316="●",【多店舗用】記入シート3!AH$8,"")&amp;IF(【多店舗用】記入シート3!AI316="●",【多店舗用】記入シート3!AI$8,""))</f>
        <v/>
      </c>
      <c r="P316" s="764" t="str">
        <f>IF(【多店舗用】記入シート3!AJ316="","",【多店舗用】記入シート3!AJ316)</f>
        <v/>
      </c>
      <c r="Q316" s="764" t="str">
        <f>IF(【多店舗用】記入シート3!AK316="","",【多店舗用】記入シート3!AK316)</f>
        <v/>
      </c>
      <c r="R316" s="766" t="str">
        <f>IF(【多店舗用】記入シート3!AL316="","",【多店舗用】記入シート3!AL316)</f>
        <v/>
      </c>
      <c r="S316" s="766" t="str">
        <f>IF(【多店舗用】記入シート3!AM316="","",【多店舗用】記入シート3!AM316)</f>
        <v/>
      </c>
      <c r="T316" s="766" t="str">
        <f>IF(【多店舗用】記入シート3!AN316="","",【多店舗用】記入シート3!AN316)</f>
        <v/>
      </c>
      <c r="U316" s="766" t="str">
        <f>IF(【多店舗用】記入シート3!AO316="","",【多店舗用】記入シート3!AO316)</f>
        <v/>
      </c>
      <c r="V316" s="764" t="str">
        <f>IF(【多店舗用】記入シート3!AP316="","",【多店舗用】記入シート3!AP316)</f>
        <v/>
      </c>
      <c r="W316" s="764" t="str">
        <f>IF(【多店舗用】記入シート3!AQ316="","",【多店舗用】記入シート3!AQ316)</f>
        <v/>
      </c>
      <c r="X316" s="764" t="str">
        <f>IF(【多店舗用】記入シート3!AR316="","",【多店舗用】記入シート3!AR316)</f>
        <v/>
      </c>
      <c r="Y316" s="764" t="str">
        <f>IF(【多店舗用】記入シート3!AS316="","",【多店舗用】記入シート3!AS316)</f>
        <v/>
      </c>
      <c r="Z316" s="767" t="str">
        <f>IF(【多店舗用】記入シート3!AT316="","",【多店舗用】記入シート3!AT316)</f>
        <v/>
      </c>
      <c r="AA316" s="767" t="str">
        <f>IF(【多店舗用】記入シート3!AU316="","",【多店舗用】記入シート3!AU316)</f>
        <v/>
      </c>
      <c r="AB316" s="764" t="str">
        <f>IF(B316="","",T(SUBSTITUTE(SUBSTITUTE(【多店舗用】記入シート3!AV316,"　","")," ",""))&amp;"　"&amp;T(SUBSTITUTE(SUBSTITUTE(【多店舗用】記入シート3!AW316,"　","")," ","")))</f>
        <v/>
      </c>
      <c r="AC316" s="764" t="str">
        <f>IF(B316="","",ASC(SUBSTITUTE(SUBSTITUTE(SUBSTITUTE(SUBSTITUTE(【多店舗用】記入シート3!AX316,"　","")," ",""),"ヴ","ウﾞ"),"・",""))&amp;" "&amp;ASC(SUBSTITUTE(SUBSTITUTE(SUBSTITUTE(SUBSTITUTE(【多店舗用】記入シート3!AY316,"　","")," ",""),"ヴ","ウﾞ"),"・","")))</f>
        <v/>
      </c>
      <c r="AD316" s="764" t="str">
        <f>IF(【多店舗用】記入シート3!AZ316="","",【多店舗用】記入シート3!AZ316)</f>
        <v/>
      </c>
      <c r="AE316" s="764" t="str">
        <f>IF(【多店舗用】記入シート3!BA316="","",【多店舗用】記入シート3!BA316)</f>
        <v/>
      </c>
      <c r="AF316" s="764" t="str">
        <f>IF(B316="","",T(SUBSTITUTE(SUBSTITUTE(【多店舗用】記入シート3!BB316,"　","")," ",""))&amp;"　"&amp;T(SUBSTITUTE(SUBSTITUTE(【多店舗用】記入シート3!BC316,"　","")," ","")))</f>
        <v/>
      </c>
      <c r="AG316" s="764" t="str">
        <f>IF(B316="","",ASC(SUBSTITUTE(SUBSTITUTE(SUBSTITUTE(SUBSTITUTE(【多店舗用】記入シート3!BD316,"　","")," ",""),"ヴ","ウﾞ"),"・",""))&amp;" "&amp;ASC(SUBSTITUTE(SUBSTITUTE(SUBSTITUTE(SUBSTITUTE(【多店舗用】記入シート3!BE316,"　","")," ",""),"ヴ","ウﾞ"),"・","")))</f>
        <v/>
      </c>
      <c r="AH316" s="764" t="str">
        <f>IF(【多店舗用】記入シート3!BF316="","",【多店舗用】記入シート3!BF316)</f>
        <v/>
      </c>
      <c r="AI316" s="764" t="str">
        <f>IF(【多店舗用】記入シート3!BG316="","",【多店舗用】記入シート3!BG316)</f>
        <v/>
      </c>
      <c r="AJ316" s="764" t="str">
        <f>IF(【多店舗用】記入シート3!BH316="","",【多店舗用】記入シート3!BH316)</f>
        <v/>
      </c>
      <c r="AK316" s="764" t="str">
        <f>IF(【多店舗用】記入シート3!BI316="","",【多店舗用】記入シート3!BI316)</f>
        <v/>
      </c>
      <c r="AL316" s="764" t="str">
        <f>IF(【多店舗用】記入シート3!BJ316="","",【多店舗用】記入シート3!BJ316)</f>
        <v/>
      </c>
      <c r="AM316" s="768" t="str">
        <f>IF(【多店舗用】記入シート3!BK316="","",【多店舗用】記入シート3!BK316)</f>
        <v/>
      </c>
      <c r="AN316" s="768" t="str">
        <f>IF(【多店舗用】記入シート3!BL316="","",【多店舗用】記入シート3!BL316)</f>
        <v/>
      </c>
      <c r="AO316" s="764" t="str">
        <f>IF(【多店舗用】記入シート3!BM316="","",【多店舗用】記入シート3!BM316)</f>
        <v/>
      </c>
      <c r="AP316" s="768" t="str">
        <f>IF(【多店舗用】記入シート3!BN316="","",【多店舗用】記入シート3!BN316)</f>
        <v/>
      </c>
      <c r="AQ316" s="764" t="str">
        <f>IF(【多店舗用】記入シート3!BO316="","",【多店舗用】記入シート3!BO316)</f>
        <v/>
      </c>
      <c r="AR316" s="764" t="str">
        <f>IF(【多店舗用】記入シート3!BP316="","",【多店舗用】記入シート3!BP316)</f>
        <v/>
      </c>
    </row>
    <row r="317" spans="1:44" ht="15" customHeight="1">
      <c r="A317" s="764">
        <v>309</v>
      </c>
      <c r="B317" s="764" t="str">
        <f>IF(【多店舗用】記入シート3!B317="","",DBCS(【多店舗用】記入シート3!B317))</f>
        <v/>
      </c>
      <c r="C317" s="764" t="str">
        <f>IF(【多店舗用】記入シート3!C317="","",DBCS(【多店舗用】記入シート3!C317))</f>
        <v/>
      </c>
      <c r="D317" s="764" t="str">
        <f>IF(【多店舗用】記入シート3!D317="","",ASC(【多店舗用】記入シート3!D317))</f>
        <v/>
      </c>
      <c r="E317" s="765" t="str">
        <f>IF(【多店舗用】記入シート3!E317="","",【多店舗用】記入シート3!E317)</f>
        <v/>
      </c>
      <c r="F317" s="764" t="str">
        <f>IF(【多店舗用】記入シート3!F317="","",【多店舗用】記入シート3!F317)</f>
        <v/>
      </c>
      <c r="G317" s="765" t="str">
        <f>IF(【多店舗用】記入シート3!G317="","",【多店舗用】記入シート3!G317)</f>
        <v/>
      </c>
      <c r="H317" s="764" t="str">
        <f>IF(【多店舗用】記入シート3!H317="","",SUBSTITUTE(SUBSTITUTE(SUBSTITUTE(SUBSTITUTE(SUBSTITUTE(ASC(【多店舗用】記入シート3!H317),"～","-"),"－","-"),"―","-"),"　","")," ",""))</f>
        <v/>
      </c>
      <c r="I317" s="764" t="str">
        <f>IF(B317="","",MID(T(【多店舗用】記入シート3!I317),4,LEN(T(【多店舗用】記入シート3!I317))-3)&amp;"　"&amp;SUBSTITUTE(SUBSTITUTE(SUBSTITUTE(SUBSTITUTE(T(【多店舗用】記入シート3!J317),"　","")," ",""),"―","ー"),"－","‐")&amp;"　"&amp;SUBSTITUTE(SUBSTITUTE(SUBSTITUTE(SUBSTITUTE(T(【多店舗用】記入シート3!K317),"　","")," ",""),"―","ー"),"－","‐")&amp;"　"&amp;SUBSTITUTE(SUBSTITUTE(SUBSTITUTE(SUBSTITUTE(T(【多店舗用】記入シート3!L317),"　","")," ",""),"―","ー"),"－","‐")&amp;IF(【多店舗用】記入シート3!M317="","","　"&amp;SUBSTITUTE(SUBSTITUTE(SUBSTITUTE(SUBSTITUTE(T(【多店舗用】記入シート3!M317),"　","")," ",""),"―","ー"),"－","‐")))</f>
        <v/>
      </c>
      <c r="J317" s="764" t="str">
        <f>IF(B317="","",ASC(【多店舗用】記入シート3!N317)&amp;" "&amp;ASC(SUBSTITUTE(SUBSTITUTE(SUBSTITUTE(SUBSTITUTE(SUBSTITUTE(【多店舗用】記入シート3!O317,"　","")," ",""),"ヴ","ウﾞ"),"・",""),"－","‐"))&amp;" "&amp;ASC(SUBSTITUTE(SUBSTITUTE(SUBSTITUTE(SUBSTITUTE(SUBSTITUTE(【多店舗用】記入シート3!P317,"　","")," ",""),"ヴ","ウﾞ"),"・",""),"－","‐"))&amp;IF(【多店舗用】記入シート3!Q317="",""," "&amp;ASC(SUBSTITUTE(SUBSTITUTE(SUBSTITUTE(SUBSTITUTE(SUBSTITUTE(【多店舗用】記入シート3!Q317,"　","")," ",""),"ヴ","ウﾞ"),"・",""),"－","‐"))))</f>
        <v/>
      </c>
      <c r="K317" s="764" t="str">
        <f>IF(【多店舗用】記入シート3!R317="","",【多店舗用】記入シート3!R317)</f>
        <v/>
      </c>
      <c r="L317" s="764" t="str">
        <f>IF(【多店舗用】記入シート3!S317="","",SUBSTITUTE(SUBSTITUTE(SUBSTITUTE(SUBSTITUTE(SUBSTITUTE(ASC(【多店舗用】記入シート3!S317),"～","-"),"－","-"),"―","-"),"　","")," ",""))</f>
        <v/>
      </c>
      <c r="M317" s="764" t="str">
        <f>IF(【多店舗用】記入シート3!T317="","",ASC(【多店舗用】記入シート3!T317))</f>
        <v/>
      </c>
      <c r="N317" s="764" t="str">
        <f>IF(B317="","",RIGHT("00"&amp;【多店舗用】記入シート3!U317,2)&amp;【多店舗用】記入シート3!V317&amp;RIGHT("00"&amp;【多店舗用】記入シート3!W317,2)&amp;【多店舗用】記入シート3!X317&amp;RIGHT("00"&amp;【多店舗用】記入シート3!Y317,2)&amp;【多店舗用】記入シート3!Z317&amp;RIGHT("00"&amp;【多店舗用】記入シート3!AA317,2))</f>
        <v/>
      </c>
      <c r="O317" s="764" t="str">
        <f>IF(B317="","",IF(【多店舗用】記入シート3!AB317="●",【多店舗用】記入シート3!AB$8,"")&amp;IF(【多店舗用】記入シート3!AC317="●",【多店舗用】記入シート3!AC$8,"")&amp;IF(【多店舗用】記入シート3!AD317="●",【多店舗用】記入シート3!AD$8,"")&amp;IF(【多店舗用】記入シート3!AE317="●",【多店舗用】記入シート3!AE$8,"")&amp;IF(【多店舗用】記入シート3!AF317="●",【多店舗用】記入シート3!AF$8,"")&amp;IF(【多店舗用】記入シート3!AG317="●",【多店舗用】記入シート3!AG$8,"")&amp;IF(【多店舗用】記入シート3!AH317="●",【多店舗用】記入シート3!AH$8,"")&amp;IF(【多店舗用】記入シート3!AI317="●",【多店舗用】記入シート3!AI$8,""))</f>
        <v/>
      </c>
      <c r="P317" s="764" t="str">
        <f>IF(【多店舗用】記入シート3!AJ317="","",【多店舗用】記入シート3!AJ317)</f>
        <v/>
      </c>
      <c r="Q317" s="764" t="str">
        <f>IF(【多店舗用】記入シート3!AK317="","",【多店舗用】記入シート3!AK317)</f>
        <v/>
      </c>
      <c r="R317" s="766" t="str">
        <f>IF(【多店舗用】記入シート3!AL317="","",【多店舗用】記入シート3!AL317)</f>
        <v/>
      </c>
      <c r="S317" s="766" t="str">
        <f>IF(【多店舗用】記入シート3!AM317="","",【多店舗用】記入シート3!AM317)</f>
        <v/>
      </c>
      <c r="T317" s="766" t="str">
        <f>IF(【多店舗用】記入シート3!AN317="","",【多店舗用】記入シート3!AN317)</f>
        <v/>
      </c>
      <c r="U317" s="766" t="str">
        <f>IF(【多店舗用】記入シート3!AO317="","",【多店舗用】記入シート3!AO317)</f>
        <v/>
      </c>
      <c r="V317" s="764" t="str">
        <f>IF(【多店舗用】記入シート3!AP317="","",【多店舗用】記入シート3!AP317)</f>
        <v/>
      </c>
      <c r="W317" s="764" t="str">
        <f>IF(【多店舗用】記入シート3!AQ317="","",【多店舗用】記入シート3!AQ317)</f>
        <v/>
      </c>
      <c r="X317" s="764" t="str">
        <f>IF(【多店舗用】記入シート3!AR317="","",【多店舗用】記入シート3!AR317)</f>
        <v/>
      </c>
      <c r="Y317" s="764" t="str">
        <f>IF(【多店舗用】記入シート3!AS317="","",【多店舗用】記入シート3!AS317)</f>
        <v/>
      </c>
      <c r="Z317" s="767" t="str">
        <f>IF(【多店舗用】記入シート3!AT317="","",【多店舗用】記入シート3!AT317)</f>
        <v/>
      </c>
      <c r="AA317" s="767" t="str">
        <f>IF(【多店舗用】記入シート3!AU317="","",【多店舗用】記入シート3!AU317)</f>
        <v/>
      </c>
      <c r="AB317" s="764" t="str">
        <f>IF(B317="","",T(SUBSTITUTE(SUBSTITUTE(【多店舗用】記入シート3!AV317,"　","")," ",""))&amp;"　"&amp;T(SUBSTITUTE(SUBSTITUTE(【多店舗用】記入シート3!AW317,"　","")," ","")))</f>
        <v/>
      </c>
      <c r="AC317" s="764" t="str">
        <f>IF(B317="","",ASC(SUBSTITUTE(SUBSTITUTE(SUBSTITUTE(SUBSTITUTE(【多店舗用】記入シート3!AX317,"　","")," ",""),"ヴ","ウﾞ"),"・",""))&amp;" "&amp;ASC(SUBSTITUTE(SUBSTITUTE(SUBSTITUTE(SUBSTITUTE(【多店舗用】記入シート3!AY317,"　","")," ",""),"ヴ","ウﾞ"),"・","")))</f>
        <v/>
      </c>
      <c r="AD317" s="764" t="str">
        <f>IF(【多店舗用】記入シート3!AZ317="","",【多店舗用】記入シート3!AZ317)</f>
        <v/>
      </c>
      <c r="AE317" s="764" t="str">
        <f>IF(【多店舗用】記入シート3!BA317="","",【多店舗用】記入シート3!BA317)</f>
        <v/>
      </c>
      <c r="AF317" s="764" t="str">
        <f>IF(B317="","",T(SUBSTITUTE(SUBSTITUTE(【多店舗用】記入シート3!BB317,"　","")," ",""))&amp;"　"&amp;T(SUBSTITUTE(SUBSTITUTE(【多店舗用】記入シート3!BC317,"　","")," ","")))</f>
        <v/>
      </c>
      <c r="AG317" s="764" t="str">
        <f>IF(B317="","",ASC(SUBSTITUTE(SUBSTITUTE(SUBSTITUTE(SUBSTITUTE(【多店舗用】記入シート3!BD317,"　","")," ",""),"ヴ","ウﾞ"),"・",""))&amp;" "&amp;ASC(SUBSTITUTE(SUBSTITUTE(SUBSTITUTE(SUBSTITUTE(【多店舗用】記入シート3!BE317,"　","")," ",""),"ヴ","ウﾞ"),"・","")))</f>
        <v/>
      </c>
      <c r="AH317" s="764" t="str">
        <f>IF(【多店舗用】記入シート3!BF317="","",【多店舗用】記入シート3!BF317)</f>
        <v/>
      </c>
      <c r="AI317" s="764" t="str">
        <f>IF(【多店舗用】記入シート3!BG317="","",【多店舗用】記入シート3!BG317)</f>
        <v/>
      </c>
      <c r="AJ317" s="764" t="str">
        <f>IF(【多店舗用】記入シート3!BH317="","",【多店舗用】記入シート3!BH317)</f>
        <v/>
      </c>
      <c r="AK317" s="764" t="str">
        <f>IF(【多店舗用】記入シート3!BI317="","",【多店舗用】記入シート3!BI317)</f>
        <v/>
      </c>
      <c r="AL317" s="764" t="str">
        <f>IF(【多店舗用】記入シート3!BJ317="","",【多店舗用】記入シート3!BJ317)</f>
        <v/>
      </c>
      <c r="AM317" s="768" t="str">
        <f>IF(【多店舗用】記入シート3!BK317="","",【多店舗用】記入シート3!BK317)</f>
        <v/>
      </c>
      <c r="AN317" s="768" t="str">
        <f>IF(【多店舗用】記入シート3!BL317="","",【多店舗用】記入シート3!BL317)</f>
        <v/>
      </c>
      <c r="AO317" s="764" t="str">
        <f>IF(【多店舗用】記入シート3!BM317="","",【多店舗用】記入シート3!BM317)</f>
        <v/>
      </c>
      <c r="AP317" s="768" t="str">
        <f>IF(【多店舗用】記入シート3!BN317="","",【多店舗用】記入シート3!BN317)</f>
        <v/>
      </c>
      <c r="AQ317" s="764" t="str">
        <f>IF(【多店舗用】記入シート3!BO317="","",【多店舗用】記入シート3!BO317)</f>
        <v/>
      </c>
      <c r="AR317" s="764" t="str">
        <f>IF(【多店舗用】記入シート3!BP317="","",【多店舗用】記入シート3!BP317)</f>
        <v/>
      </c>
    </row>
    <row r="318" spans="1:44" ht="15" customHeight="1">
      <c r="A318" s="764">
        <v>310</v>
      </c>
      <c r="B318" s="764" t="str">
        <f>IF(【多店舗用】記入シート3!B318="","",DBCS(【多店舗用】記入シート3!B318))</f>
        <v/>
      </c>
      <c r="C318" s="764" t="str">
        <f>IF(【多店舗用】記入シート3!C318="","",DBCS(【多店舗用】記入シート3!C318))</f>
        <v/>
      </c>
      <c r="D318" s="764" t="str">
        <f>IF(【多店舗用】記入シート3!D318="","",ASC(【多店舗用】記入シート3!D318))</f>
        <v/>
      </c>
      <c r="E318" s="765" t="str">
        <f>IF(【多店舗用】記入シート3!E318="","",【多店舗用】記入シート3!E318)</f>
        <v/>
      </c>
      <c r="F318" s="764" t="str">
        <f>IF(【多店舗用】記入シート3!F318="","",【多店舗用】記入シート3!F318)</f>
        <v/>
      </c>
      <c r="G318" s="765" t="str">
        <f>IF(【多店舗用】記入シート3!G318="","",【多店舗用】記入シート3!G318)</f>
        <v/>
      </c>
      <c r="H318" s="764" t="str">
        <f>IF(【多店舗用】記入シート3!H318="","",SUBSTITUTE(SUBSTITUTE(SUBSTITUTE(SUBSTITUTE(SUBSTITUTE(ASC(【多店舗用】記入シート3!H318),"～","-"),"－","-"),"―","-"),"　","")," ",""))</f>
        <v/>
      </c>
      <c r="I318" s="764" t="str">
        <f>IF(B318="","",MID(T(【多店舗用】記入シート3!I318),4,LEN(T(【多店舗用】記入シート3!I318))-3)&amp;"　"&amp;SUBSTITUTE(SUBSTITUTE(SUBSTITUTE(SUBSTITUTE(T(【多店舗用】記入シート3!J318),"　","")," ",""),"―","ー"),"－","‐")&amp;"　"&amp;SUBSTITUTE(SUBSTITUTE(SUBSTITUTE(SUBSTITUTE(T(【多店舗用】記入シート3!K318),"　","")," ",""),"―","ー"),"－","‐")&amp;"　"&amp;SUBSTITUTE(SUBSTITUTE(SUBSTITUTE(SUBSTITUTE(T(【多店舗用】記入シート3!L318),"　","")," ",""),"―","ー"),"－","‐")&amp;IF(【多店舗用】記入シート3!M318="","","　"&amp;SUBSTITUTE(SUBSTITUTE(SUBSTITUTE(SUBSTITUTE(T(【多店舗用】記入シート3!M318),"　","")," ",""),"―","ー"),"－","‐")))</f>
        <v/>
      </c>
      <c r="J318" s="764" t="str">
        <f>IF(B318="","",ASC(【多店舗用】記入シート3!N318)&amp;" "&amp;ASC(SUBSTITUTE(SUBSTITUTE(SUBSTITUTE(SUBSTITUTE(SUBSTITUTE(【多店舗用】記入シート3!O318,"　","")," ",""),"ヴ","ウﾞ"),"・",""),"－","‐"))&amp;" "&amp;ASC(SUBSTITUTE(SUBSTITUTE(SUBSTITUTE(SUBSTITUTE(SUBSTITUTE(【多店舗用】記入シート3!P318,"　","")," ",""),"ヴ","ウﾞ"),"・",""),"－","‐"))&amp;IF(【多店舗用】記入シート3!Q318="",""," "&amp;ASC(SUBSTITUTE(SUBSTITUTE(SUBSTITUTE(SUBSTITUTE(SUBSTITUTE(【多店舗用】記入シート3!Q318,"　","")," ",""),"ヴ","ウﾞ"),"・",""),"－","‐"))))</f>
        <v/>
      </c>
      <c r="K318" s="764" t="str">
        <f>IF(【多店舗用】記入シート3!R318="","",【多店舗用】記入シート3!R318)</f>
        <v/>
      </c>
      <c r="L318" s="764" t="str">
        <f>IF(【多店舗用】記入シート3!S318="","",SUBSTITUTE(SUBSTITUTE(SUBSTITUTE(SUBSTITUTE(SUBSTITUTE(ASC(【多店舗用】記入シート3!S318),"～","-"),"－","-"),"―","-"),"　","")," ",""))</f>
        <v/>
      </c>
      <c r="M318" s="764" t="str">
        <f>IF(【多店舗用】記入シート3!T318="","",ASC(【多店舗用】記入シート3!T318))</f>
        <v/>
      </c>
      <c r="N318" s="764" t="str">
        <f>IF(B318="","",RIGHT("00"&amp;【多店舗用】記入シート3!U318,2)&amp;【多店舗用】記入シート3!V318&amp;RIGHT("00"&amp;【多店舗用】記入シート3!W318,2)&amp;【多店舗用】記入シート3!X318&amp;RIGHT("00"&amp;【多店舗用】記入シート3!Y318,2)&amp;【多店舗用】記入シート3!Z318&amp;RIGHT("00"&amp;【多店舗用】記入シート3!AA318,2))</f>
        <v/>
      </c>
      <c r="O318" s="764" t="str">
        <f>IF(B318="","",IF(【多店舗用】記入シート3!AB318="●",【多店舗用】記入シート3!AB$8,"")&amp;IF(【多店舗用】記入シート3!AC318="●",【多店舗用】記入シート3!AC$8,"")&amp;IF(【多店舗用】記入シート3!AD318="●",【多店舗用】記入シート3!AD$8,"")&amp;IF(【多店舗用】記入シート3!AE318="●",【多店舗用】記入シート3!AE$8,"")&amp;IF(【多店舗用】記入シート3!AF318="●",【多店舗用】記入シート3!AF$8,"")&amp;IF(【多店舗用】記入シート3!AG318="●",【多店舗用】記入シート3!AG$8,"")&amp;IF(【多店舗用】記入シート3!AH318="●",【多店舗用】記入シート3!AH$8,"")&amp;IF(【多店舗用】記入シート3!AI318="●",【多店舗用】記入シート3!AI$8,""))</f>
        <v/>
      </c>
      <c r="P318" s="764" t="str">
        <f>IF(【多店舗用】記入シート3!AJ318="","",【多店舗用】記入シート3!AJ318)</f>
        <v/>
      </c>
      <c r="Q318" s="764" t="str">
        <f>IF(【多店舗用】記入シート3!AK318="","",【多店舗用】記入シート3!AK318)</f>
        <v/>
      </c>
      <c r="R318" s="766" t="str">
        <f>IF(【多店舗用】記入シート3!AL318="","",【多店舗用】記入シート3!AL318)</f>
        <v/>
      </c>
      <c r="S318" s="766" t="str">
        <f>IF(【多店舗用】記入シート3!AM318="","",【多店舗用】記入シート3!AM318)</f>
        <v/>
      </c>
      <c r="T318" s="766" t="str">
        <f>IF(【多店舗用】記入シート3!AN318="","",【多店舗用】記入シート3!AN318)</f>
        <v/>
      </c>
      <c r="U318" s="766" t="str">
        <f>IF(【多店舗用】記入シート3!AO318="","",【多店舗用】記入シート3!AO318)</f>
        <v/>
      </c>
      <c r="V318" s="764" t="str">
        <f>IF(【多店舗用】記入シート3!AP318="","",【多店舗用】記入シート3!AP318)</f>
        <v/>
      </c>
      <c r="W318" s="764" t="str">
        <f>IF(【多店舗用】記入シート3!AQ318="","",【多店舗用】記入シート3!AQ318)</f>
        <v/>
      </c>
      <c r="X318" s="764" t="str">
        <f>IF(【多店舗用】記入シート3!AR318="","",【多店舗用】記入シート3!AR318)</f>
        <v/>
      </c>
      <c r="Y318" s="764" t="str">
        <f>IF(【多店舗用】記入シート3!AS318="","",【多店舗用】記入シート3!AS318)</f>
        <v/>
      </c>
      <c r="Z318" s="767" t="str">
        <f>IF(【多店舗用】記入シート3!AT318="","",【多店舗用】記入シート3!AT318)</f>
        <v/>
      </c>
      <c r="AA318" s="767" t="str">
        <f>IF(【多店舗用】記入シート3!AU318="","",【多店舗用】記入シート3!AU318)</f>
        <v/>
      </c>
      <c r="AB318" s="764" t="str">
        <f>IF(B318="","",T(SUBSTITUTE(SUBSTITUTE(【多店舗用】記入シート3!AV318,"　","")," ",""))&amp;"　"&amp;T(SUBSTITUTE(SUBSTITUTE(【多店舗用】記入シート3!AW318,"　","")," ","")))</f>
        <v/>
      </c>
      <c r="AC318" s="764" t="str">
        <f>IF(B318="","",ASC(SUBSTITUTE(SUBSTITUTE(SUBSTITUTE(SUBSTITUTE(【多店舗用】記入シート3!AX318,"　","")," ",""),"ヴ","ウﾞ"),"・",""))&amp;" "&amp;ASC(SUBSTITUTE(SUBSTITUTE(SUBSTITUTE(SUBSTITUTE(【多店舗用】記入シート3!AY318,"　","")," ",""),"ヴ","ウﾞ"),"・","")))</f>
        <v/>
      </c>
      <c r="AD318" s="764" t="str">
        <f>IF(【多店舗用】記入シート3!AZ318="","",【多店舗用】記入シート3!AZ318)</f>
        <v/>
      </c>
      <c r="AE318" s="764" t="str">
        <f>IF(【多店舗用】記入シート3!BA318="","",【多店舗用】記入シート3!BA318)</f>
        <v/>
      </c>
      <c r="AF318" s="764" t="str">
        <f>IF(B318="","",T(SUBSTITUTE(SUBSTITUTE(【多店舗用】記入シート3!BB318,"　","")," ",""))&amp;"　"&amp;T(SUBSTITUTE(SUBSTITUTE(【多店舗用】記入シート3!BC318,"　","")," ","")))</f>
        <v/>
      </c>
      <c r="AG318" s="764" t="str">
        <f>IF(B318="","",ASC(SUBSTITUTE(SUBSTITUTE(SUBSTITUTE(SUBSTITUTE(【多店舗用】記入シート3!BD318,"　","")," ",""),"ヴ","ウﾞ"),"・",""))&amp;" "&amp;ASC(SUBSTITUTE(SUBSTITUTE(SUBSTITUTE(SUBSTITUTE(【多店舗用】記入シート3!BE318,"　","")," ",""),"ヴ","ウﾞ"),"・","")))</f>
        <v/>
      </c>
      <c r="AH318" s="764" t="str">
        <f>IF(【多店舗用】記入シート3!BF318="","",【多店舗用】記入シート3!BF318)</f>
        <v/>
      </c>
      <c r="AI318" s="764" t="str">
        <f>IF(【多店舗用】記入シート3!BG318="","",【多店舗用】記入シート3!BG318)</f>
        <v/>
      </c>
      <c r="AJ318" s="764" t="str">
        <f>IF(【多店舗用】記入シート3!BH318="","",【多店舗用】記入シート3!BH318)</f>
        <v/>
      </c>
      <c r="AK318" s="764" t="str">
        <f>IF(【多店舗用】記入シート3!BI318="","",【多店舗用】記入シート3!BI318)</f>
        <v/>
      </c>
      <c r="AL318" s="764" t="str">
        <f>IF(【多店舗用】記入シート3!BJ318="","",【多店舗用】記入シート3!BJ318)</f>
        <v/>
      </c>
      <c r="AM318" s="768" t="str">
        <f>IF(【多店舗用】記入シート3!BK318="","",【多店舗用】記入シート3!BK318)</f>
        <v/>
      </c>
      <c r="AN318" s="768" t="str">
        <f>IF(【多店舗用】記入シート3!BL318="","",【多店舗用】記入シート3!BL318)</f>
        <v/>
      </c>
      <c r="AO318" s="764" t="str">
        <f>IF(【多店舗用】記入シート3!BM318="","",【多店舗用】記入シート3!BM318)</f>
        <v/>
      </c>
      <c r="AP318" s="768" t="str">
        <f>IF(【多店舗用】記入シート3!BN318="","",【多店舗用】記入シート3!BN318)</f>
        <v/>
      </c>
      <c r="AQ318" s="764" t="str">
        <f>IF(【多店舗用】記入シート3!BO318="","",【多店舗用】記入シート3!BO318)</f>
        <v/>
      </c>
      <c r="AR318" s="764" t="str">
        <f>IF(【多店舗用】記入シート3!BP318="","",【多店舗用】記入シート3!BP318)</f>
        <v/>
      </c>
    </row>
    <row r="319" spans="1:44" ht="15" customHeight="1">
      <c r="A319" s="764">
        <v>311</v>
      </c>
      <c r="B319" s="764" t="str">
        <f>IF(【多店舗用】記入シート3!B319="","",DBCS(【多店舗用】記入シート3!B319))</f>
        <v/>
      </c>
      <c r="C319" s="764" t="str">
        <f>IF(【多店舗用】記入シート3!C319="","",DBCS(【多店舗用】記入シート3!C319))</f>
        <v/>
      </c>
      <c r="D319" s="764" t="str">
        <f>IF(【多店舗用】記入シート3!D319="","",ASC(【多店舗用】記入シート3!D319))</f>
        <v/>
      </c>
      <c r="E319" s="765" t="str">
        <f>IF(【多店舗用】記入シート3!E319="","",【多店舗用】記入シート3!E319)</f>
        <v/>
      </c>
      <c r="F319" s="764" t="str">
        <f>IF(【多店舗用】記入シート3!F319="","",【多店舗用】記入シート3!F319)</f>
        <v/>
      </c>
      <c r="G319" s="765" t="str">
        <f>IF(【多店舗用】記入シート3!G319="","",【多店舗用】記入シート3!G319)</f>
        <v/>
      </c>
      <c r="H319" s="764" t="str">
        <f>IF(【多店舗用】記入シート3!H319="","",SUBSTITUTE(SUBSTITUTE(SUBSTITUTE(SUBSTITUTE(SUBSTITUTE(ASC(【多店舗用】記入シート3!H319),"～","-"),"－","-"),"―","-"),"　","")," ",""))</f>
        <v/>
      </c>
      <c r="I319" s="764" t="str">
        <f>IF(B319="","",MID(T(【多店舗用】記入シート3!I319),4,LEN(T(【多店舗用】記入シート3!I319))-3)&amp;"　"&amp;SUBSTITUTE(SUBSTITUTE(SUBSTITUTE(SUBSTITUTE(T(【多店舗用】記入シート3!J319),"　","")," ",""),"―","ー"),"－","‐")&amp;"　"&amp;SUBSTITUTE(SUBSTITUTE(SUBSTITUTE(SUBSTITUTE(T(【多店舗用】記入シート3!K319),"　","")," ",""),"―","ー"),"－","‐")&amp;"　"&amp;SUBSTITUTE(SUBSTITUTE(SUBSTITUTE(SUBSTITUTE(T(【多店舗用】記入シート3!L319),"　","")," ",""),"―","ー"),"－","‐")&amp;IF(【多店舗用】記入シート3!M319="","","　"&amp;SUBSTITUTE(SUBSTITUTE(SUBSTITUTE(SUBSTITUTE(T(【多店舗用】記入シート3!M319),"　","")," ",""),"―","ー"),"－","‐")))</f>
        <v/>
      </c>
      <c r="J319" s="764" t="str">
        <f>IF(B319="","",ASC(【多店舗用】記入シート3!N319)&amp;" "&amp;ASC(SUBSTITUTE(SUBSTITUTE(SUBSTITUTE(SUBSTITUTE(SUBSTITUTE(【多店舗用】記入シート3!O319,"　","")," ",""),"ヴ","ウﾞ"),"・",""),"－","‐"))&amp;" "&amp;ASC(SUBSTITUTE(SUBSTITUTE(SUBSTITUTE(SUBSTITUTE(SUBSTITUTE(【多店舗用】記入シート3!P319,"　","")," ",""),"ヴ","ウﾞ"),"・",""),"－","‐"))&amp;IF(【多店舗用】記入シート3!Q319="",""," "&amp;ASC(SUBSTITUTE(SUBSTITUTE(SUBSTITUTE(SUBSTITUTE(SUBSTITUTE(【多店舗用】記入シート3!Q319,"　","")," ",""),"ヴ","ウﾞ"),"・",""),"－","‐"))))</f>
        <v/>
      </c>
      <c r="K319" s="764" t="str">
        <f>IF(【多店舗用】記入シート3!R319="","",【多店舗用】記入シート3!R319)</f>
        <v/>
      </c>
      <c r="L319" s="764" t="str">
        <f>IF(【多店舗用】記入シート3!S319="","",SUBSTITUTE(SUBSTITUTE(SUBSTITUTE(SUBSTITUTE(SUBSTITUTE(ASC(【多店舗用】記入シート3!S319),"～","-"),"－","-"),"―","-"),"　","")," ",""))</f>
        <v/>
      </c>
      <c r="M319" s="764" t="str">
        <f>IF(【多店舗用】記入シート3!T319="","",ASC(【多店舗用】記入シート3!T319))</f>
        <v/>
      </c>
      <c r="N319" s="764" t="str">
        <f>IF(B319="","",RIGHT("00"&amp;【多店舗用】記入シート3!U319,2)&amp;【多店舗用】記入シート3!V319&amp;RIGHT("00"&amp;【多店舗用】記入シート3!W319,2)&amp;【多店舗用】記入シート3!X319&amp;RIGHT("00"&amp;【多店舗用】記入シート3!Y319,2)&amp;【多店舗用】記入シート3!Z319&amp;RIGHT("00"&amp;【多店舗用】記入シート3!AA319,2))</f>
        <v/>
      </c>
      <c r="O319" s="764" t="str">
        <f>IF(B319="","",IF(【多店舗用】記入シート3!AB319="●",【多店舗用】記入シート3!AB$8,"")&amp;IF(【多店舗用】記入シート3!AC319="●",【多店舗用】記入シート3!AC$8,"")&amp;IF(【多店舗用】記入シート3!AD319="●",【多店舗用】記入シート3!AD$8,"")&amp;IF(【多店舗用】記入シート3!AE319="●",【多店舗用】記入シート3!AE$8,"")&amp;IF(【多店舗用】記入シート3!AF319="●",【多店舗用】記入シート3!AF$8,"")&amp;IF(【多店舗用】記入シート3!AG319="●",【多店舗用】記入シート3!AG$8,"")&amp;IF(【多店舗用】記入シート3!AH319="●",【多店舗用】記入シート3!AH$8,"")&amp;IF(【多店舗用】記入シート3!AI319="●",【多店舗用】記入シート3!AI$8,""))</f>
        <v/>
      </c>
      <c r="P319" s="764" t="str">
        <f>IF(【多店舗用】記入シート3!AJ319="","",【多店舗用】記入シート3!AJ319)</f>
        <v/>
      </c>
      <c r="Q319" s="764" t="str">
        <f>IF(【多店舗用】記入シート3!AK319="","",【多店舗用】記入シート3!AK319)</f>
        <v/>
      </c>
      <c r="R319" s="766" t="str">
        <f>IF(【多店舗用】記入シート3!AL319="","",【多店舗用】記入シート3!AL319)</f>
        <v/>
      </c>
      <c r="S319" s="766" t="str">
        <f>IF(【多店舗用】記入シート3!AM319="","",【多店舗用】記入シート3!AM319)</f>
        <v/>
      </c>
      <c r="T319" s="766" t="str">
        <f>IF(【多店舗用】記入シート3!AN319="","",【多店舗用】記入シート3!AN319)</f>
        <v/>
      </c>
      <c r="U319" s="766" t="str">
        <f>IF(【多店舗用】記入シート3!AO319="","",【多店舗用】記入シート3!AO319)</f>
        <v/>
      </c>
      <c r="V319" s="764" t="str">
        <f>IF(【多店舗用】記入シート3!AP319="","",【多店舗用】記入シート3!AP319)</f>
        <v/>
      </c>
      <c r="W319" s="764" t="str">
        <f>IF(【多店舗用】記入シート3!AQ319="","",【多店舗用】記入シート3!AQ319)</f>
        <v/>
      </c>
      <c r="X319" s="764" t="str">
        <f>IF(【多店舗用】記入シート3!AR319="","",【多店舗用】記入シート3!AR319)</f>
        <v/>
      </c>
      <c r="Y319" s="764" t="str">
        <f>IF(【多店舗用】記入シート3!AS319="","",【多店舗用】記入シート3!AS319)</f>
        <v/>
      </c>
      <c r="Z319" s="767" t="str">
        <f>IF(【多店舗用】記入シート3!AT319="","",【多店舗用】記入シート3!AT319)</f>
        <v/>
      </c>
      <c r="AA319" s="767" t="str">
        <f>IF(【多店舗用】記入シート3!AU319="","",【多店舗用】記入シート3!AU319)</f>
        <v/>
      </c>
      <c r="AB319" s="764" t="str">
        <f>IF(B319="","",T(SUBSTITUTE(SUBSTITUTE(【多店舗用】記入シート3!AV319,"　","")," ",""))&amp;"　"&amp;T(SUBSTITUTE(SUBSTITUTE(【多店舗用】記入シート3!AW319,"　","")," ","")))</f>
        <v/>
      </c>
      <c r="AC319" s="764" t="str">
        <f>IF(B319="","",ASC(SUBSTITUTE(SUBSTITUTE(SUBSTITUTE(SUBSTITUTE(【多店舗用】記入シート3!AX319,"　","")," ",""),"ヴ","ウﾞ"),"・",""))&amp;" "&amp;ASC(SUBSTITUTE(SUBSTITUTE(SUBSTITUTE(SUBSTITUTE(【多店舗用】記入シート3!AY319,"　","")," ",""),"ヴ","ウﾞ"),"・","")))</f>
        <v/>
      </c>
      <c r="AD319" s="764" t="str">
        <f>IF(【多店舗用】記入シート3!AZ319="","",【多店舗用】記入シート3!AZ319)</f>
        <v/>
      </c>
      <c r="AE319" s="764" t="str">
        <f>IF(【多店舗用】記入シート3!BA319="","",【多店舗用】記入シート3!BA319)</f>
        <v/>
      </c>
      <c r="AF319" s="764" t="str">
        <f>IF(B319="","",T(SUBSTITUTE(SUBSTITUTE(【多店舗用】記入シート3!BB319,"　","")," ",""))&amp;"　"&amp;T(SUBSTITUTE(SUBSTITUTE(【多店舗用】記入シート3!BC319,"　","")," ","")))</f>
        <v/>
      </c>
      <c r="AG319" s="764" t="str">
        <f>IF(B319="","",ASC(SUBSTITUTE(SUBSTITUTE(SUBSTITUTE(SUBSTITUTE(【多店舗用】記入シート3!BD319,"　","")," ",""),"ヴ","ウﾞ"),"・",""))&amp;" "&amp;ASC(SUBSTITUTE(SUBSTITUTE(SUBSTITUTE(SUBSTITUTE(【多店舗用】記入シート3!BE319,"　","")," ",""),"ヴ","ウﾞ"),"・","")))</f>
        <v/>
      </c>
      <c r="AH319" s="764" t="str">
        <f>IF(【多店舗用】記入シート3!BF319="","",【多店舗用】記入シート3!BF319)</f>
        <v/>
      </c>
      <c r="AI319" s="764" t="str">
        <f>IF(【多店舗用】記入シート3!BG319="","",【多店舗用】記入シート3!BG319)</f>
        <v/>
      </c>
      <c r="AJ319" s="764" t="str">
        <f>IF(【多店舗用】記入シート3!BH319="","",【多店舗用】記入シート3!BH319)</f>
        <v/>
      </c>
      <c r="AK319" s="764" t="str">
        <f>IF(【多店舗用】記入シート3!BI319="","",【多店舗用】記入シート3!BI319)</f>
        <v/>
      </c>
      <c r="AL319" s="764" t="str">
        <f>IF(【多店舗用】記入シート3!BJ319="","",【多店舗用】記入シート3!BJ319)</f>
        <v/>
      </c>
      <c r="AM319" s="768" t="str">
        <f>IF(【多店舗用】記入シート3!BK319="","",【多店舗用】記入シート3!BK319)</f>
        <v/>
      </c>
      <c r="AN319" s="768" t="str">
        <f>IF(【多店舗用】記入シート3!BL319="","",【多店舗用】記入シート3!BL319)</f>
        <v/>
      </c>
      <c r="AO319" s="764" t="str">
        <f>IF(【多店舗用】記入シート3!BM319="","",【多店舗用】記入シート3!BM319)</f>
        <v/>
      </c>
      <c r="AP319" s="768" t="str">
        <f>IF(【多店舗用】記入シート3!BN319="","",【多店舗用】記入シート3!BN319)</f>
        <v/>
      </c>
      <c r="AQ319" s="764" t="str">
        <f>IF(【多店舗用】記入シート3!BO319="","",【多店舗用】記入シート3!BO319)</f>
        <v/>
      </c>
      <c r="AR319" s="764" t="str">
        <f>IF(【多店舗用】記入シート3!BP319="","",【多店舗用】記入シート3!BP319)</f>
        <v/>
      </c>
    </row>
    <row r="320" spans="1:44" ht="15" customHeight="1">
      <c r="A320" s="764">
        <v>312</v>
      </c>
      <c r="B320" s="764" t="str">
        <f>IF(【多店舗用】記入シート3!B320="","",DBCS(【多店舗用】記入シート3!B320))</f>
        <v/>
      </c>
      <c r="C320" s="764" t="str">
        <f>IF(【多店舗用】記入シート3!C320="","",DBCS(【多店舗用】記入シート3!C320))</f>
        <v/>
      </c>
      <c r="D320" s="764" t="str">
        <f>IF(【多店舗用】記入シート3!D320="","",ASC(【多店舗用】記入シート3!D320))</f>
        <v/>
      </c>
      <c r="E320" s="765" t="str">
        <f>IF(【多店舗用】記入シート3!E320="","",【多店舗用】記入シート3!E320)</f>
        <v/>
      </c>
      <c r="F320" s="764" t="str">
        <f>IF(【多店舗用】記入シート3!F320="","",【多店舗用】記入シート3!F320)</f>
        <v/>
      </c>
      <c r="G320" s="765" t="str">
        <f>IF(【多店舗用】記入シート3!G320="","",【多店舗用】記入シート3!G320)</f>
        <v/>
      </c>
      <c r="H320" s="764" t="str">
        <f>IF(【多店舗用】記入シート3!H320="","",SUBSTITUTE(SUBSTITUTE(SUBSTITUTE(SUBSTITUTE(SUBSTITUTE(ASC(【多店舗用】記入シート3!H320),"～","-"),"－","-"),"―","-"),"　","")," ",""))</f>
        <v/>
      </c>
      <c r="I320" s="764" t="str">
        <f>IF(B320="","",MID(T(【多店舗用】記入シート3!I320),4,LEN(T(【多店舗用】記入シート3!I320))-3)&amp;"　"&amp;SUBSTITUTE(SUBSTITUTE(SUBSTITUTE(SUBSTITUTE(T(【多店舗用】記入シート3!J320),"　","")," ",""),"―","ー"),"－","‐")&amp;"　"&amp;SUBSTITUTE(SUBSTITUTE(SUBSTITUTE(SUBSTITUTE(T(【多店舗用】記入シート3!K320),"　","")," ",""),"―","ー"),"－","‐")&amp;"　"&amp;SUBSTITUTE(SUBSTITUTE(SUBSTITUTE(SUBSTITUTE(T(【多店舗用】記入シート3!L320),"　","")," ",""),"―","ー"),"－","‐")&amp;IF(【多店舗用】記入シート3!M320="","","　"&amp;SUBSTITUTE(SUBSTITUTE(SUBSTITUTE(SUBSTITUTE(T(【多店舗用】記入シート3!M320),"　","")," ",""),"―","ー"),"－","‐")))</f>
        <v/>
      </c>
      <c r="J320" s="764" t="str">
        <f>IF(B320="","",ASC(【多店舗用】記入シート3!N320)&amp;" "&amp;ASC(SUBSTITUTE(SUBSTITUTE(SUBSTITUTE(SUBSTITUTE(SUBSTITUTE(【多店舗用】記入シート3!O320,"　","")," ",""),"ヴ","ウﾞ"),"・",""),"－","‐"))&amp;" "&amp;ASC(SUBSTITUTE(SUBSTITUTE(SUBSTITUTE(SUBSTITUTE(SUBSTITUTE(【多店舗用】記入シート3!P320,"　","")," ",""),"ヴ","ウﾞ"),"・",""),"－","‐"))&amp;IF(【多店舗用】記入シート3!Q320="",""," "&amp;ASC(SUBSTITUTE(SUBSTITUTE(SUBSTITUTE(SUBSTITUTE(SUBSTITUTE(【多店舗用】記入シート3!Q320,"　","")," ",""),"ヴ","ウﾞ"),"・",""),"－","‐"))))</f>
        <v/>
      </c>
      <c r="K320" s="764" t="str">
        <f>IF(【多店舗用】記入シート3!R320="","",【多店舗用】記入シート3!R320)</f>
        <v/>
      </c>
      <c r="L320" s="764" t="str">
        <f>IF(【多店舗用】記入シート3!S320="","",SUBSTITUTE(SUBSTITUTE(SUBSTITUTE(SUBSTITUTE(SUBSTITUTE(ASC(【多店舗用】記入シート3!S320),"～","-"),"－","-"),"―","-"),"　","")," ",""))</f>
        <v/>
      </c>
      <c r="M320" s="764" t="str">
        <f>IF(【多店舗用】記入シート3!T320="","",ASC(【多店舗用】記入シート3!T320))</f>
        <v/>
      </c>
      <c r="N320" s="764" t="str">
        <f>IF(B320="","",RIGHT("00"&amp;【多店舗用】記入シート3!U320,2)&amp;【多店舗用】記入シート3!V320&amp;RIGHT("00"&amp;【多店舗用】記入シート3!W320,2)&amp;【多店舗用】記入シート3!X320&amp;RIGHT("00"&amp;【多店舗用】記入シート3!Y320,2)&amp;【多店舗用】記入シート3!Z320&amp;RIGHT("00"&amp;【多店舗用】記入シート3!AA320,2))</f>
        <v/>
      </c>
      <c r="O320" s="764" t="str">
        <f>IF(B320="","",IF(【多店舗用】記入シート3!AB320="●",【多店舗用】記入シート3!AB$8,"")&amp;IF(【多店舗用】記入シート3!AC320="●",【多店舗用】記入シート3!AC$8,"")&amp;IF(【多店舗用】記入シート3!AD320="●",【多店舗用】記入シート3!AD$8,"")&amp;IF(【多店舗用】記入シート3!AE320="●",【多店舗用】記入シート3!AE$8,"")&amp;IF(【多店舗用】記入シート3!AF320="●",【多店舗用】記入シート3!AF$8,"")&amp;IF(【多店舗用】記入シート3!AG320="●",【多店舗用】記入シート3!AG$8,"")&amp;IF(【多店舗用】記入シート3!AH320="●",【多店舗用】記入シート3!AH$8,"")&amp;IF(【多店舗用】記入シート3!AI320="●",【多店舗用】記入シート3!AI$8,""))</f>
        <v/>
      </c>
      <c r="P320" s="764" t="str">
        <f>IF(【多店舗用】記入シート3!AJ320="","",【多店舗用】記入シート3!AJ320)</f>
        <v/>
      </c>
      <c r="Q320" s="764" t="str">
        <f>IF(【多店舗用】記入シート3!AK320="","",【多店舗用】記入シート3!AK320)</f>
        <v/>
      </c>
      <c r="R320" s="766" t="str">
        <f>IF(【多店舗用】記入シート3!AL320="","",【多店舗用】記入シート3!AL320)</f>
        <v/>
      </c>
      <c r="S320" s="766" t="str">
        <f>IF(【多店舗用】記入シート3!AM320="","",【多店舗用】記入シート3!AM320)</f>
        <v/>
      </c>
      <c r="T320" s="766" t="str">
        <f>IF(【多店舗用】記入シート3!AN320="","",【多店舗用】記入シート3!AN320)</f>
        <v/>
      </c>
      <c r="U320" s="766" t="str">
        <f>IF(【多店舗用】記入シート3!AO320="","",【多店舗用】記入シート3!AO320)</f>
        <v/>
      </c>
      <c r="V320" s="764" t="str">
        <f>IF(【多店舗用】記入シート3!AP320="","",【多店舗用】記入シート3!AP320)</f>
        <v/>
      </c>
      <c r="W320" s="764" t="str">
        <f>IF(【多店舗用】記入シート3!AQ320="","",【多店舗用】記入シート3!AQ320)</f>
        <v/>
      </c>
      <c r="X320" s="764" t="str">
        <f>IF(【多店舗用】記入シート3!AR320="","",【多店舗用】記入シート3!AR320)</f>
        <v/>
      </c>
      <c r="Y320" s="764" t="str">
        <f>IF(【多店舗用】記入シート3!AS320="","",【多店舗用】記入シート3!AS320)</f>
        <v/>
      </c>
      <c r="Z320" s="767" t="str">
        <f>IF(【多店舗用】記入シート3!AT320="","",【多店舗用】記入シート3!AT320)</f>
        <v/>
      </c>
      <c r="AA320" s="767" t="str">
        <f>IF(【多店舗用】記入シート3!AU320="","",【多店舗用】記入シート3!AU320)</f>
        <v/>
      </c>
      <c r="AB320" s="764" t="str">
        <f>IF(B320="","",T(SUBSTITUTE(SUBSTITUTE(【多店舗用】記入シート3!AV320,"　","")," ",""))&amp;"　"&amp;T(SUBSTITUTE(SUBSTITUTE(【多店舗用】記入シート3!AW320,"　","")," ","")))</f>
        <v/>
      </c>
      <c r="AC320" s="764" t="str">
        <f>IF(B320="","",ASC(SUBSTITUTE(SUBSTITUTE(SUBSTITUTE(SUBSTITUTE(【多店舗用】記入シート3!AX320,"　","")," ",""),"ヴ","ウﾞ"),"・",""))&amp;" "&amp;ASC(SUBSTITUTE(SUBSTITUTE(SUBSTITUTE(SUBSTITUTE(【多店舗用】記入シート3!AY320,"　","")," ",""),"ヴ","ウﾞ"),"・","")))</f>
        <v/>
      </c>
      <c r="AD320" s="764" t="str">
        <f>IF(【多店舗用】記入シート3!AZ320="","",【多店舗用】記入シート3!AZ320)</f>
        <v/>
      </c>
      <c r="AE320" s="764" t="str">
        <f>IF(【多店舗用】記入シート3!BA320="","",【多店舗用】記入シート3!BA320)</f>
        <v/>
      </c>
      <c r="AF320" s="764" t="str">
        <f>IF(B320="","",T(SUBSTITUTE(SUBSTITUTE(【多店舗用】記入シート3!BB320,"　","")," ",""))&amp;"　"&amp;T(SUBSTITUTE(SUBSTITUTE(【多店舗用】記入シート3!BC320,"　","")," ","")))</f>
        <v/>
      </c>
      <c r="AG320" s="764" t="str">
        <f>IF(B320="","",ASC(SUBSTITUTE(SUBSTITUTE(SUBSTITUTE(SUBSTITUTE(【多店舗用】記入シート3!BD320,"　","")," ",""),"ヴ","ウﾞ"),"・",""))&amp;" "&amp;ASC(SUBSTITUTE(SUBSTITUTE(SUBSTITUTE(SUBSTITUTE(【多店舗用】記入シート3!BE320,"　","")," ",""),"ヴ","ウﾞ"),"・","")))</f>
        <v/>
      </c>
      <c r="AH320" s="764" t="str">
        <f>IF(【多店舗用】記入シート3!BF320="","",【多店舗用】記入シート3!BF320)</f>
        <v/>
      </c>
      <c r="AI320" s="764" t="str">
        <f>IF(【多店舗用】記入シート3!BG320="","",【多店舗用】記入シート3!BG320)</f>
        <v/>
      </c>
      <c r="AJ320" s="764" t="str">
        <f>IF(【多店舗用】記入シート3!BH320="","",【多店舗用】記入シート3!BH320)</f>
        <v/>
      </c>
      <c r="AK320" s="764" t="str">
        <f>IF(【多店舗用】記入シート3!BI320="","",【多店舗用】記入シート3!BI320)</f>
        <v/>
      </c>
      <c r="AL320" s="764" t="str">
        <f>IF(【多店舗用】記入シート3!BJ320="","",【多店舗用】記入シート3!BJ320)</f>
        <v/>
      </c>
      <c r="AM320" s="768" t="str">
        <f>IF(【多店舗用】記入シート3!BK320="","",【多店舗用】記入シート3!BK320)</f>
        <v/>
      </c>
      <c r="AN320" s="768" t="str">
        <f>IF(【多店舗用】記入シート3!BL320="","",【多店舗用】記入シート3!BL320)</f>
        <v/>
      </c>
      <c r="AO320" s="764" t="str">
        <f>IF(【多店舗用】記入シート3!BM320="","",【多店舗用】記入シート3!BM320)</f>
        <v/>
      </c>
      <c r="AP320" s="768" t="str">
        <f>IF(【多店舗用】記入シート3!BN320="","",【多店舗用】記入シート3!BN320)</f>
        <v/>
      </c>
      <c r="AQ320" s="764" t="str">
        <f>IF(【多店舗用】記入シート3!BO320="","",【多店舗用】記入シート3!BO320)</f>
        <v/>
      </c>
      <c r="AR320" s="764" t="str">
        <f>IF(【多店舗用】記入シート3!BP320="","",【多店舗用】記入シート3!BP320)</f>
        <v/>
      </c>
    </row>
    <row r="321" spans="1:44" ht="15" customHeight="1">
      <c r="A321" s="764">
        <v>313</v>
      </c>
      <c r="B321" s="764" t="str">
        <f>IF(【多店舗用】記入シート3!B321="","",DBCS(【多店舗用】記入シート3!B321))</f>
        <v/>
      </c>
      <c r="C321" s="764" t="str">
        <f>IF(【多店舗用】記入シート3!C321="","",DBCS(【多店舗用】記入シート3!C321))</f>
        <v/>
      </c>
      <c r="D321" s="764" t="str">
        <f>IF(【多店舗用】記入シート3!D321="","",ASC(【多店舗用】記入シート3!D321))</f>
        <v/>
      </c>
      <c r="E321" s="765" t="str">
        <f>IF(【多店舗用】記入シート3!E321="","",【多店舗用】記入シート3!E321)</f>
        <v/>
      </c>
      <c r="F321" s="764" t="str">
        <f>IF(【多店舗用】記入シート3!F321="","",【多店舗用】記入シート3!F321)</f>
        <v/>
      </c>
      <c r="G321" s="765" t="str">
        <f>IF(【多店舗用】記入シート3!G321="","",【多店舗用】記入シート3!G321)</f>
        <v/>
      </c>
      <c r="H321" s="764" t="str">
        <f>IF(【多店舗用】記入シート3!H321="","",SUBSTITUTE(SUBSTITUTE(SUBSTITUTE(SUBSTITUTE(SUBSTITUTE(ASC(【多店舗用】記入シート3!H321),"～","-"),"－","-"),"―","-"),"　","")," ",""))</f>
        <v/>
      </c>
      <c r="I321" s="764" t="str">
        <f>IF(B321="","",MID(T(【多店舗用】記入シート3!I321),4,LEN(T(【多店舗用】記入シート3!I321))-3)&amp;"　"&amp;SUBSTITUTE(SUBSTITUTE(SUBSTITUTE(SUBSTITUTE(T(【多店舗用】記入シート3!J321),"　","")," ",""),"―","ー"),"－","‐")&amp;"　"&amp;SUBSTITUTE(SUBSTITUTE(SUBSTITUTE(SUBSTITUTE(T(【多店舗用】記入シート3!K321),"　","")," ",""),"―","ー"),"－","‐")&amp;"　"&amp;SUBSTITUTE(SUBSTITUTE(SUBSTITUTE(SUBSTITUTE(T(【多店舗用】記入シート3!L321),"　","")," ",""),"―","ー"),"－","‐")&amp;IF(【多店舗用】記入シート3!M321="","","　"&amp;SUBSTITUTE(SUBSTITUTE(SUBSTITUTE(SUBSTITUTE(T(【多店舗用】記入シート3!M321),"　","")," ",""),"―","ー"),"－","‐")))</f>
        <v/>
      </c>
      <c r="J321" s="764" t="str">
        <f>IF(B321="","",ASC(【多店舗用】記入シート3!N321)&amp;" "&amp;ASC(SUBSTITUTE(SUBSTITUTE(SUBSTITUTE(SUBSTITUTE(SUBSTITUTE(【多店舗用】記入シート3!O321,"　","")," ",""),"ヴ","ウﾞ"),"・",""),"－","‐"))&amp;" "&amp;ASC(SUBSTITUTE(SUBSTITUTE(SUBSTITUTE(SUBSTITUTE(SUBSTITUTE(【多店舗用】記入シート3!P321,"　","")," ",""),"ヴ","ウﾞ"),"・",""),"－","‐"))&amp;IF(【多店舗用】記入シート3!Q321="",""," "&amp;ASC(SUBSTITUTE(SUBSTITUTE(SUBSTITUTE(SUBSTITUTE(SUBSTITUTE(【多店舗用】記入シート3!Q321,"　","")," ",""),"ヴ","ウﾞ"),"・",""),"－","‐"))))</f>
        <v/>
      </c>
      <c r="K321" s="764" t="str">
        <f>IF(【多店舗用】記入シート3!R321="","",【多店舗用】記入シート3!R321)</f>
        <v/>
      </c>
      <c r="L321" s="764" t="str">
        <f>IF(【多店舗用】記入シート3!S321="","",SUBSTITUTE(SUBSTITUTE(SUBSTITUTE(SUBSTITUTE(SUBSTITUTE(ASC(【多店舗用】記入シート3!S321),"～","-"),"－","-"),"―","-"),"　","")," ",""))</f>
        <v/>
      </c>
      <c r="M321" s="764" t="str">
        <f>IF(【多店舗用】記入シート3!T321="","",ASC(【多店舗用】記入シート3!T321))</f>
        <v/>
      </c>
      <c r="N321" s="764" t="str">
        <f>IF(B321="","",RIGHT("00"&amp;【多店舗用】記入シート3!U321,2)&amp;【多店舗用】記入シート3!V321&amp;RIGHT("00"&amp;【多店舗用】記入シート3!W321,2)&amp;【多店舗用】記入シート3!X321&amp;RIGHT("00"&amp;【多店舗用】記入シート3!Y321,2)&amp;【多店舗用】記入シート3!Z321&amp;RIGHT("00"&amp;【多店舗用】記入シート3!AA321,2))</f>
        <v/>
      </c>
      <c r="O321" s="764" t="str">
        <f>IF(B321="","",IF(【多店舗用】記入シート3!AB321="●",【多店舗用】記入シート3!AB$8,"")&amp;IF(【多店舗用】記入シート3!AC321="●",【多店舗用】記入シート3!AC$8,"")&amp;IF(【多店舗用】記入シート3!AD321="●",【多店舗用】記入シート3!AD$8,"")&amp;IF(【多店舗用】記入シート3!AE321="●",【多店舗用】記入シート3!AE$8,"")&amp;IF(【多店舗用】記入シート3!AF321="●",【多店舗用】記入シート3!AF$8,"")&amp;IF(【多店舗用】記入シート3!AG321="●",【多店舗用】記入シート3!AG$8,"")&amp;IF(【多店舗用】記入シート3!AH321="●",【多店舗用】記入シート3!AH$8,"")&amp;IF(【多店舗用】記入シート3!AI321="●",【多店舗用】記入シート3!AI$8,""))</f>
        <v/>
      </c>
      <c r="P321" s="764" t="str">
        <f>IF(【多店舗用】記入シート3!AJ321="","",【多店舗用】記入シート3!AJ321)</f>
        <v/>
      </c>
      <c r="Q321" s="764" t="str">
        <f>IF(【多店舗用】記入シート3!AK321="","",【多店舗用】記入シート3!AK321)</f>
        <v/>
      </c>
      <c r="R321" s="766" t="str">
        <f>IF(【多店舗用】記入シート3!AL321="","",【多店舗用】記入シート3!AL321)</f>
        <v/>
      </c>
      <c r="S321" s="766" t="str">
        <f>IF(【多店舗用】記入シート3!AM321="","",【多店舗用】記入シート3!AM321)</f>
        <v/>
      </c>
      <c r="T321" s="766" t="str">
        <f>IF(【多店舗用】記入シート3!AN321="","",【多店舗用】記入シート3!AN321)</f>
        <v/>
      </c>
      <c r="U321" s="766" t="str">
        <f>IF(【多店舗用】記入シート3!AO321="","",【多店舗用】記入シート3!AO321)</f>
        <v/>
      </c>
      <c r="V321" s="764" t="str">
        <f>IF(【多店舗用】記入シート3!AP321="","",【多店舗用】記入シート3!AP321)</f>
        <v/>
      </c>
      <c r="W321" s="764" t="str">
        <f>IF(【多店舗用】記入シート3!AQ321="","",【多店舗用】記入シート3!AQ321)</f>
        <v/>
      </c>
      <c r="X321" s="764" t="str">
        <f>IF(【多店舗用】記入シート3!AR321="","",【多店舗用】記入シート3!AR321)</f>
        <v/>
      </c>
      <c r="Y321" s="764" t="str">
        <f>IF(【多店舗用】記入シート3!AS321="","",【多店舗用】記入シート3!AS321)</f>
        <v/>
      </c>
      <c r="Z321" s="767" t="str">
        <f>IF(【多店舗用】記入シート3!AT321="","",【多店舗用】記入シート3!AT321)</f>
        <v/>
      </c>
      <c r="AA321" s="767" t="str">
        <f>IF(【多店舗用】記入シート3!AU321="","",【多店舗用】記入シート3!AU321)</f>
        <v/>
      </c>
      <c r="AB321" s="764" t="str">
        <f>IF(B321="","",T(SUBSTITUTE(SUBSTITUTE(【多店舗用】記入シート3!AV321,"　","")," ",""))&amp;"　"&amp;T(SUBSTITUTE(SUBSTITUTE(【多店舗用】記入シート3!AW321,"　","")," ","")))</f>
        <v/>
      </c>
      <c r="AC321" s="764" t="str">
        <f>IF(B321="","",ASC(SUBSTITUTE(SUBSTITUTE(SUBSTITUTE(SUBSTITUTE(【多店舗用】記入シート3!AX321,"　","")," ",""),"ヴ","ウﾞ"),"・",""))&amp;" "&amp;ASC(SUBSTITUTE(SUBSTITUTE(SUBSTITUTE(SUBSTITUTE(【多店舗用】記入シート3!AY321,"　","")," ",""),"ヴ","ウﾞ"),"・","")))</f>
        <v/>
      </c>
      <c r="AD321" s="764" t="str">
        <f>IF(【多店舗用】記入シート3!AZ321="","",【多店舗用】記入シート3!AZ321)</f>
        <v/>
      </c>
      <c r="AE321" s="764" t="str">
        <f>IF(【多店舗用】記入シート3!BA321="","",【多店舗用】記入シート3!BA321)</f>
        <v/>
      </c>
      <c r="AF321" s="764" t="str">
        <f>IF(B321="","",T(SUBSTITUTE(SUBSTITUTE(【多店舗用】記入シート3!BB321,"　","")," ",""))&amp;"　"&amp;T(SUBSTITUTE(SUBSTITUTE(【多店舗用】記入シート3!BC321,"　","")," ","")))</f>
        <v/>
      </c>
      <c r="AG321" s="764" t="str">
        <f>IF(B321="","",ASC(SUBSTITUTE(SUBSTITUTE(SUBSTITUTE(SUBSTITUTE(【多店舗用】記入シート3!BD321,"　","")," ",""),"ヴ","ウﾞ"),"・",""))&amp;" "&amp;ASC(SUBSTITUTE(SUBSTITUTE(SUBSTITUTE(SUBSTITUTE(【多店舗用】記入シート3!BE321,"　","")," ",""),"ヴ","ウﾞ"),"・","")))</f>
        <v/>
      </c>
      <c r="AH321" s="764" t="str">
        <f>IF(【多店舗用】記入シート3!BF321="","",【多店舗用】記入シート3!BF321)</f>
        <v/>
      </c>
      <c r="AI321" s="764" t="str">
        <f>IF(【多店舗用】記入シート3!BG321="","",【多店舗用】記入シート3!BG321)</f>
        <v/>
      </c>
      <c r="AJ321" s="764" t="str">
        <f>IF(【多店舗用】記入シート3!BH321="","",【多店舗用】記入シート3!BH321)</f>
        <v/>
      </c>
      <c r="AK321" s="764" t="str">
        <f>IF(【多店舗用】記入シート3!BI321="","",【多店舗用】記入シート3!BI321)</f>
        <v/>
      </c>
      <c r="AL321" s="764" t="str">
        <f>IF(【多店舗用】記入シート3!BJ321="","",【多店舗用】記入シート3!BJ321)</f>
        <v/>
      </c>
      <c r="AM321" s="768" t="str">
        <f>IF(【多店舗用】記入シート3!BK321="","",【多店舗用】記入シート3!BK321)</f>
        <v/>
      </c>
      <c r="AN321" s="768" t="str">
        <f>IF(【多店舗用】記入シート3!BL321="","",【多店舗用】記入シート3!BL321)</f>
        <v/>
      </c>
      <c r="AO321" s="764" t="str">
        <f>IF(【多店舗用】記入シート3!BM321="","",【多店舗用】記入シート3!BM321)</f>
        <v/>
      </c>
      <c r="AP321" s="768" t="str">
        <f>IF(【多店舗用】記入シート3!BN321="","",【多店舗用】記入シート3!BN321)</f>
        <v/>
      </c>
      <c r="AQ321" s="764" t="str">
        <f>IF(【多店舗用】記入シート3!BO321="","",【多店舗用】記入シート3!BO321)</f>
        <v/>
      </c>
      <c r="AR321" s="764" t="str">
        <f>IF(【多店舗用】記入シート3!BP321="","",【多店舗用】記入シート3!BP321)</f>
        <v/>
      </c>
    </row>
    <row r="322" spans="1:44" ht="15" customHeight="1">
      <c r="A322" s="764">
        <v>314</v>
      </c>
      <c r="B322" s="764" t="str">
        <f>IF(【多店舗用】記入シート3!B322="","",DBCS(【多店舗用】記入シート3!B322))</f>
        <v/>
      </c>
      <c r="C322" s="764" t="str">
        <f>IF(【多店舗用】記入シート3!C322="","",DBCS(【多店舗用】記入シート3!C322))</f>
        <v/>
      </c>
      <c r="D322" s="764" t="str">
        <f>IF(【多店舗用】記入シート3!D322="","",ASC(【多店舗用】記入シート3!D322))</f>
        <v/>
      </c>
      <c r="E322" s="765" t="str">
        <f>IF(【多店舗用】記入シート3!E322="","",【多店舗用】記入シート3!E322)</f>
        <v/>
      </c>
      <c r="F322" s="764" t="str">
        <f>IF(【多店舗用】記入シート3!F322="","",【多店舗用】記入シート3!F322)</f>
        <v/>
      </c>
      <c r="G322" s="765" t="str">
        <f>IF(【多店舗用】記入シート3!G322="","",【多店舗用】記入シート3!G322)</f>
        <v/>
      </c>
      <c r="H322" s="764" t="str">
        <f>IF(【多店舗用】記入シート3!H322="","",SUBSTITUTE(SUBSTITUTE(SUBSTITUTE(SUBSTITUTE(SUBSTITUTE(ASC(【多店舗用】記入シート3!H322),"～","-"),"－","-"),"―","-"),"　","")," ",""))</f>
        <v/>
      </c>
      <c r="I322" s="764" t="str">
        <f>IF(B322="","",MID(T(【多店舗用】記入シート3!I322),4,LEN(T(【多店舗用】記入シート3!I322))-3)&amp;"　"&amp;SUBSTITUTE(SUBSTITUTE(SUBSTITUTE(SUBSTITUTE(T(【多店舗用】記入シート3!J322),"　","")," ",""),"―","ー"),"－","‐")&amp;"　"&amp;SUBSTITUTE(SUBSTITUTE(SUBSTITUTE(SUBSTITUTE(T(【多店舗用】記入シート3!K322),"　","")," ",""),"―","ー"),"－","‐")&amp;"　"&amp;SUBSTITUTE(SUBSTITUTE(SUBSTITUTE(SUBSTITUTE(T(【多店舗用】記入シート3!L322),"　","")," ",""),"―","ー"),"－","‐")&amp;IF(【多店舗用】記入シート3!M322="","","　"&amp;SUBSTITUTE(SUBSTITUTE(SUBSTITUTE(SUBSTITUTE(T(【多店舗用】記入シート3!M322),"　","")," ",""),"―","ー"),"－","‐")))</f>
        <v/>
      </c>
      <c r="J322" s="764" t="str">
        <f>IF(B322="","",ASC(【多店舗用】記入シート3!N322)&amp;" "&amp;ASC(SUBSTITUTE(SUBSTITUTE(SUBSTITUTE(SUBSTITUTE(SUBSTITUTE(【多店舗用】記入シート3!O322,"　","")," ",""),"ヴ","ウﾞ"),"・",""),"－","‐"))&amp;" "&amp;ASC(SUBSTITUTE(SUBSTITUTE(SUBSTITUTE(SUBSTITUTE(SUBSTITUTE(【多店舗用】記入シート3!P322,"　","")," ",""),"ヴ","ウﾞ"),"・",""),"－","‐"))&amp;IF(【多店舗用】記入シート3!Q322="",""," "&amp;ASC(SUBSTITUTE(SUBSTITUTE(SUBSTITUTE(SUBSTITUTE(SUBSTITUTE(【多店舗用】記入シート3!Q322,"　","")," ",""),"ヴ","ウﾞ"),"・",""),"－","‐"))))</f>
        <v/>
      </c>
      <c r="K322" s="764" t="str">
        <f>IF(【多店舗用】記入シート3!R322="","",【多店舗用】記入シート3!R322)</f>
        <v/>
      </c>
      <c r="L322" s="764" t="str">
        <f>IF(【多店舗用】記入シート3!S322="","",SUBSTITUTE(SUBSTITUTE(SUBSTITUTE(SUBSTITUTE(SUBSTITUTE(ASC(【多店舗用】記入シート3!S322),"～","-"),"－","-"),"―","-"),"　","")," ",""))</f>
        <v/>
      </c>
      <c r="M322" s="764" t="str">
        <f>IF(【多店舗用】記入シート3!T322="","",ASC(【多店舗用】記入シート3!T322))</f>
        <v/>
      </c>
      <c r="N322" s="764" t="str">
        <f>IF(B322="","",RIGHT("00"&amp;【多店舗用】記入シート3!U322,2)&amp;【多店舗用】記入シート3!V322&amp;RIGHT("00"&amp;【多店舗用】記入シート3!W322,2)&amp;【多店舗用】記入シート3!X322&amp;RIGHT("00"&amp;【多店舗用】記入シート3!Y322,2)&amp;【多店舗用】記入シート3!Z322&amp;RIGHT("00"&amp;【多店舗用】記入シート3!AA322,2))</f>
        <v/>
      </c>
      <c r="O322" s="764" t="str">
        <f>IF(B322="","",IF(【多店舗用】記入シート3!AB322="●",【多店舗用】記入シート3!AB$8,"")&amp;IF(【多店舗用】記入シート3!AC322="●",【多店舗用】記入シート3!AC$8,"")&amp;IF(【多店舗用】記入シート3!AD322="●",【多店舗用】記入シート3!AD$8,"")&amp;IF(【多店舗用】記入シート3!AE322="●",【多店舗用】記入シート3!AE$8,"")&amp;IF(【多店舗用】記入シート3!AF322="●",【多店舗用】記入シート3!AF$8,"")&amp;IF(【多店舗用】記入シート3!AG322="●",【多店舗用】記入シート3!AG$8,"")&amp;IF(【多店舗用】記入シート3!AH322="●",【多店舗用】記入シート3!AH$8,"")&amp;IF(【多店舗用】記入シート3!AI322="●",【多店舗用】記入シート3!AI$8,""))</f>
        <v/>
      </c>
      <c r="P322" s="764" t="str">
        <f>IF(【多店舗用】記入シート3!AJ322="","",【多店舗用】記入シート3!AJ322)</f>
        <v/>
      </c>
      <c r="Q322" s="764" t="str">
        <f>IF(【多店舗用】記入シート3!AK322="","",【多店舗用】記入シート3!AK322)</f>
        <v/>
      </c>
      <c r="R322" s="766" t="str">
        <f>IF(【多店舗用】記入シート3!AL322="","",【多店舗用】記入シート3!AL322)</f>
        <v/>
      </c>
      <c r="S322" s="766" t="str">
        <f>IF(【多店舗用】記入シート3!AM322="","",【多店舗用】記入シート3!AM322)</f>
        <v/>
      </c>
      <c r="T322" s="766" t="str">
        <f>IF(【多店舗用】記入シート3!AN322="","",【多店舗用】記入シート3!AN322)</f>
        <v/>
      </c>
      <c r="U322" s="766" t="str">
        <f>IF(【多店舗用】記入シート3!AO322="","",【多店舗用】記入シート3!AO322)</f>
        <v/>
      </c>
      <c r="V322" s="764" t="str">
        <f>IF(【多店舗用】記入シート3!AP322="","",【多店舗用】記入シート3!AP322)</f>
        <v/>
      </c>
      <c r="W322" s="764" t="str">
        <f>IF(【多店舗用】記入シート3!AQ322="","",【多店舗用】記入シート3!AQ322)</f>
        <v/>
      </c>
      <c r="X322" s="764" t="str">
        <f>IF(【多店舗用】記入シート3!AR322="","",【多店舗用】記入シート3!AR322)</f>
        <v/>
      </c>
      <c r="Y322" s="764" t="str">
        <f>IF(【多店舗用】記入シート3!AS322="","",【多店舗用】記入シート3!AS322)</f>
        <v/>
      </c>
      <c r="Z322" s="767" t="str">
        <f>IF(【多店舗用】記入シート3!AT322="","",【多店舗用】記入シート3!AT322)</f>
        <v/>
      </c>
      <c r="AA322" s="767" t="str">
        <f>IF(【多店舗用】記入シート3!AU322="","",【多店舗用】記入シート3!AU322)</f>
        <v/>
      </c>
      <c r="AB322" s="764" t="str">
        <f>IF(B322="","",T(SUBSTITUTE(SUBSTITUTE(【多店舗用】記入シート3!AV322,"　","")," ",""))&amp;"　"&amp;T(SUBSTITUTE(SUBSTITUTE(【多店舗用】記入シート3!AW322,"　","")," ","")))</f>
        <v/>
      </c>
      <c r="AC322" s="764" t="str">
        <f>IF(B322="","",ASC(SUBSTITUTE(SUBSTITUTE(SUBSTITUTE(SUBSTITUTE(【多店舗用】記入シート3!AX322,"　","")," ",""),"ヴ","ウﾞ"),"・",""))&amp;" "&amp;ASC(SUBSTITUTE(SUBSTITUTE(SUBSTITUTE(SUBSTITUTE(【多店舗用】記入シート3!AY322,"　","")," ",""),"ヴ","ウﾞ"),"・","")))</f>
        <v/>
      </c>
      <c r="AD322" s="764" t="str">
        <f>IF(【多店舗用】記入シート3!AZ322="","",【多店舗用】記入シート3!AZ322)</f>
        <v/>
      </c>
      <c r="AE322" s="764" t="str">
        <f>IF(【多店舗用】記入シート3!BA322="","",【多店舗用】記入シート3!BA322)</f>
        <v/>
      </c>
      <c r="AF322" s="764" t="str">
        <f>IF(B322="","",T(SUBSTITUTE(SUBSTITUTE(【多店舗用】記入シート3!BB322,"　","")," ",""))&amp;"　"&amp;T(SUBSTITUTE(SUBSTITUTE(【多店舗用】記入シート3!BC322,"　","")," ","")))</f>
        <v/>
      </c>
      <c r="AG322" s="764" t="str">
        <f>IF(B322="","",ASC(SUBSTITUTE(SUBSTITUTE(SUBSTITUTE(SUBSTITUTE(【多店舗用】記入シート3!BD322,"　","")," ",""),"ヴ","ウﾞ"),"・",""))&amp;" "&amp;ASC(SUBSTITUTE(SUBSTITUTE(SUBSTITUTE(SUBSTITUTE(【多店舗用】記入シート3!BE322,"　","")," ",""),"ヴ","ウﾞ"),"・","")))</f>
        <v/>
      </c>
      <c r="AH322" s="764" t="str">
        <f>IF(【多店舗用】記入シート3!BF322="","",【多店舗用】記入シート3!BF322)</f>
        <v/>
      </c>
      <c r="AI322" s="764" t="str">
        <f>IF(【多店舗用】記入シート3!BG322="","",【多店舗用】記入シート3!BG322)</f>
        <v/>
      </c>
      <c r="AJ322" s="764" t="str">
        <f>IF(【多店舗用】記入シート3!BH322="","",【多店舗用】記入シート3!BH322)</f>
        <v/>
      </c>
      <c r="AK322" s="764" t="str">
        <f>IF(【多店舗用】記入シート3!BI322="","",【多店舗用】記入シート3!BI322)</f>
        <v/>
      </c>
      <c r="AL322" s="764" t="str">
        <f>IF(【多店舗用】記入シート3!BJ322="","",【多店舗用】記入シート3!BJ322)</f>
        <v/>
      </c>
      <c r="AM322" s="768" t="str">
        <f>IF(【多店舗用】記入シート3!BK322="","",【多店舗用】記入シート3!BK322)</f>
        <v/>
      </c>
      <c r="AN322" s="768" t="str">
        <f>IF(【多店舗用】記入シート3!BL322="","",【多店舗用】記入シート3!BL322)</f>
        <v/>
      </c>
      <c r="AO322" s="764" t="str">
        <f>IF(【多店舗用】記入シート3!BM322="","",【多店舗用】記入シート3!BM322)</f>
        <v/>
      </c>
      <c r="AP322" s="768" t="str">
        <f>IF(【多店舗用】記入シート3!BN322="","",【多店舗用】記入シート3!BN322)</f>
        <v/>
      </c>
      <c r="AQ322" s="764" t="str">
        <f>IF(【多店舗用】記入シート3!BO322="","",【多店舗用】記入シート3!BO322)</f>
        <v/>
      </c>
      <c r="AR322" s="764" t="str">
        <f>IF(【多店舗用】記入シート3!BP322="","",【多店舗用】記入シート3!BP322)</f>
        <v/>
      </c>
    </row>
    <row r="323" spans="1:44" ht="15" customHeight="1">
      <c r="A323" s="764">
        <v>315</v>
      </c>
      <c r="B323" s="764" t="str">
        <f>IF(【多店舗用】記入シート3!B323="","",DBCS(【多店舗用】記入シート3!B323))</f>
        <v/>
      </c>
      <c r="C323" s="764" t="str">
        <f>IF(【多店舗用】記入シート3!C323="","",DBCS(【多店舗用】記入シート3!C323))</f>
        <v/>
      </c>
      <c r="D323" s="764" t="str">
        <f>IF(【多店舗用】記入シート3!D323="","",ASC(【多店舗用】記入シート3!D323))</f>
        <v/>
      </c>
      <c r="E323" s="765" t="str">
        <f>IF(【多店舗用】記入シート3!E323="","",【多店舗用】記入シート3!E323)</f>
        <v/>
      </c>
      <c r="F323" s="764" t="str">
        <f>IF(【多店舗用】記入シート3!F323="","",【多店舗用】記入シート3!F323)</f>
        <v/>
      </c>
      <c r="G323" s="765" t="str">
        <f>IF(【多店舗用】記入シート3!G323="","",【多店舗用】記入シート3!G323)</f>
        <v/>
      </c>
      <c r="H323" s="764" t="str">
        <f>IF(【多店舗用】記入シート3!H323="","",SUBSTITUTE(SUBSTITUTE(SUBSTITUTE(SUBSTITUTE(SUBSTITUTE(ASC(【多店舗用】記入シート3!H323),"～","-"),"－","-"),"―","-"),"　","")," ",""))</f>
        <v/>
      </c>
      <c r="I323" s="764" t="str">
        <f>IF(B323="","",MID(T(【多店舗用】記入シート3!I323),4,LEN(T(【多店舗用】記入シート3!I323))-3)&amp;"　"&amp;SUBSTITUTE(SUBSTITUTE(SUBSTITUTE(SUBSTITUTE(T(【多店舗用】記入シート3!J323),"　","")," ",""),"―","ー"),"－","‐")&amp;"　"&amp;SUBSTITUTE(SUBSTITUTE(SUBSTITUTE(SUBSTITUTE(T(【多店舗用】記入シート3!K323),"　","")," ",""),"―","ー"),"－","‐")&amp;"　"&amp;SUBSTITUTE(SUBSTITUTE(SUBSTITUTE(SUBSTITUTE(T(【多店舗用】記入シート3!L323),"　","")," ",""),"―","ー"),"－","‐")&amp;IF(【多店舗用】記入シート3!M323="","","　"&amp;SUBSTITUTE(SUBSTITUTE(SUBSTITUTE(SUBSTITUTE(T(【多店舗用】記入シート3!M323),"　","")," ",""),"―","ー"),"－","‐")))</f>
        <v/>
      </c>
      <c r="J323" s="764" t="str">
        <f>IF(B323="","",ASC(【多店舗用】記入シート3!N323)&amp;" "&amp;ASC(SUBSTITUTE(SUBSTITUTE(SUBSTITUTE(SUBSTITUTE(SUBSTITUTE(【多店舗用】記入シート3!O323,"　","")," ",""),"ヴ","ウﾞ"),"・",""),"－","‐"))&amp;" "&amp;ASC(SUBSTITUTE(SUBSTITUTE(SUBSTITUTE(SUBSTITUTE(SUBSTITUTE(【多店舗用】記入シート3!P323,"　","")," ",""),"ヴ","ウﾞ"),"・",""),"－","‐"))&amp;IF(【多店舗用】記入シート3!Q323="",""," "&amp;ASC(SUBSTITUTE(SUBSTITUTE(SUBSTITUTE(SUBSTITUTE(SUBSTITUTE(【多店舗用】記入シート3!Q323,"　","")," ",""),"ヴ","ウﾞ"),"・",""),"－","‐"))))</f>
        <v/>
      </c>
      <c r="K323" s="764" t="str">
        <f>IF(【多店舗用】記入シート3!R323="","",【多店舗用】記入シート3!R323)</f>
        <v/>
      </c>
      <c r="L323" s="764" t="str">
        <f>IF(【多店舗用】記入シート3!S323="","",SUBSTITUTE(SUBSTITUTE(SUBSTITUTE(SUBSTITUTE(SUBSTITUTE(ASC(【多店舗用】記入シート3!S323),"～","-"),"－","-"),"―","-"),"　","")," ",""))</f>
        <v/>
      </c>
      <c r="M323" s="764" t="str">
        <f>IF(【多店舗用】記入シート3!T323="","",ASC(【多店舗用】記入シート3!T323))</f>
        <v/>
      </c>
      <c r="N323" s="764" t="str">
        <f>IF(B323="","",RIGHT("00"&amp;【多店舗用】記入シート3!U323,2)&amp;【多店舗用】記入シート3!V323&amp;RIGHT("00"&amp;【多店舗用】記入シート3!W323,2)&amp;【多店舗用】記入シート3!X323&amp;RIGHT("00"&amp;【多店舗用】記入シート3!Y323,2)&amp;【多店舗用】記入シート3!Z323&amp;RIGHT("00"&amp;【多店舗用】記入シート3!AA323,2))</f>
        <v/>
      </c>
      <c r="O323" s="764" t="str">
        <f>IF(B323="","",IF(【多店舗用】記入シート3!AB323="●",【多店舗用】記入シート3!AB$8,"")&amp;IF(【多店舗用】記入シート3!AC323="●",【多店舗用】記入シート3!AC$8,"")&amp;IF(【多店舗用】記入シート3!AD323="●",【多店舗用】記入シート3!AD$8,"")&amp;IF(【多店舗用】記入シート3!AE323="●",【多店舗用】記入シート3!AE$8,"")&amp;IF(【多店舗用】記入シート3!AF323="●",【多店舗用】記入シート3!AF$8,"")&amp;IF(【多店舗用】記入シート3!AG323="●",【多店舗用】記入シート3!AG$8,"")&amp;IF(【多店舗用】記入シート3!AH323="●",【多店舗用】記入シート3!AH$8,"")&amp;IF(【多店舗用】記入シート3!AI323="●",【多店舗用】記入シート3!AI$8,""))</f>
        <v/>
      </c>
      <c r="P323" s="764" t="str">
        <f>IF(【多店舗用】記入シート3!AJ323="","",【多店舗用】記入シート3!AJ323)</f>
        <v/>
      </c>
      <c r="Q323" s="764" t="str">
        <f>IF(【多店舗用】記入シート3!AK323="","",【多店舗用】記入シート3!AK323)</f>
        <v/>
      </c>
      <c r="R323" s="766" t="str">
        <f>IF(【多店舗用】記入シート3!AL323="","",【多店舗用】記入シート3!AL323)</f>
        <v/>
      </c>
      <c r="S323" s="766" t="str">
        <f>IF(【多店舗用】記入シート3!AM323="","",【多店舗用】記入シート3!AM323)</f>
        <v/>
      </c>
      <c r="T323" s="766" t="str">
        <f>IF(【多店舗用】記入シート3!AN323="","",【多店舗用】記入シート3!AN323)</f>
        <v/>
      </c>
      <c r="U323" s="766" t="str">
        <f>IF(【多店舗用】記入シート3!AO323="","",【多店舗用】記入シート3!AO323)</f>
        <v/>
      </c>
      <c r="V323" s="764" t="str">
        <f>IF(【多店舗用】記入シート3!AP323="","",【多店舗用】記入シート3!AP323)</f>
        <v/>
      </c>
      <c r="W323" s="764" t="str">
        <f>IF(【多店舗用】記入シート3!AQ323="","",【多店舗用】記入シート3!AQ323)</f>
        <v/>
      </c>
      <c r="X323" s="764" t="str">
        <f>IF(【多店舗用】記入シート3!AR323="","",【多店舗用】記入シート3!AR323)</f>
        <v/>
      </c>
      <c r="Y323" s="764" t="str">
        <f>IF(【多店舗用】記入シート3!AS323="","",【多店舗用】記入シート3!AS323)</f>
        <v/>
      </c>
      <c r="Z323" s="767" t="str">
        <f>IF(【多店舗用】記入シート3!AT323="","",【多店舗用】記入シート3!AT323)</f>
        <v/>
      </c>
      <c r="AA323" s="767" t="str">
        <f>IF(【多店舗用】記入シート3!AU323="","",【多店舗用】記入シート3!AU323)</f>
        <v/>
      </c>
      <c r="AB323" s="764" t="str">
        <f>IF(B323="","",T(SUBSTITUTE(SUBSTITUTE(【多店舗用】記入シート3!AV323,"　","")," ",""))&amp;"　"&amp;T(SUBSTITUTE(SUBSTITUTE(【多店舗用】記入シート3!AW323,"　","")," ","")))</f>
        <v/>
      </c>
      <c r="AC323" s="764" t="str">
        <f>IF(B323="","",ASC(SUBSTITUTE(SUBSTITUTE(SUBSTITUTE(SUBSTITUTE(【多店舗用】記入シート3!AX323,"　","")," ",""),"ヴ","ウﾞ"),"・",""))&amp;" "&amp;ASC(SUBSTITUTE(SUBSTITUTE(SUBSTITUTE(SUBSTITUTE(【多店舗用】記入シート3!AY323,"　","")," ",""),"ヴ","ウﾞ"),"・","")))</f>
        <v/>
      </c>
      <c r="AD323" s="764" t="str">
        <f>IF(【多店舗用】記入シート3!AZ323="","",【多店舗用】記入シート3!AZ323)</f>
        <v/>
      </c>
      <c r="AE323" s="764" t="str">
        <f>IF(【多店舗用】記入シート3!BA323="","",【多店舗用】記入シート3!BA323)</f>
        <v/>
      </c>
      <c r="AF323" s="764" t="str">
        <f>IF(B323="","",T(SUBSTITUTE(SUBSTITUTE(【多店舗用】記入シート3!BB323,"　","")," ",""))&amp;"　"&amp;T(SUBSTITUTE(SUBSTITUTE(【多店舗用】記入シート3!BC323,"　","")," ","")))</f>
        <v/>
      </c>
      <c r="AG323" s="764" t="str">
        <f>IF(B323="","",ASC(SUBSTITUTE(SUBSTITUTE(SUBSTITUTE(SUBSTITUTE(【多店舗用】記入シート3!BD323,"　","")," ",""),"ヴ","ウﾞ"),"・",""))&amp;" "&amp;ASC(SUBSTITUTE(SUBSTITUTE(SUBSTITUTE(SUBSTITUTE(【多店舗用】記入シート3!BE323,"　","")," ",""),"ヴ","ウﾞ"),"・","")))</f>
        <v/>
      </c>
      <c r="AH323" s="764" t="str">
        <f>IF(【多店舗用】記入シート3!BF323="","",【多店舗用】記入シート3!BF323)</f>
        <v/>
      </c>
      <c r="AI323" s="764" t="str">
        <f>IF(【多店舗用】記入シート3!BG323="","",【多店舗用】記入シート3!BG323)</f>
        <v/>
      </c>
      <c r="AJ323" s="764" t="str">
        <f>IF(【多店舗用】記入シート3!BH323="","",【多店舗用】記入シート3!BH323)</f>
        <v/>
      </c>
      <c r="AK323" s="764" t="str">
        <f>IF(【多店舗用】記入シート3!BI323="","",【多店舗用】記入シート3!BI323)</f>
        <v/>
      </c>
      <c r="AL323" s="764" t="str">
        <f>IF(【多店舗用】記入シート3!BJ323="","",【多店舗用】記入シート3!BJ323)</f>
        <v/>
      </c>
      <c r="AM323" s="768" t="str">
        <f>IF(【多店舗用】記入シート3!BK323="","",【多店舗用】記入シート3!BK323)</f>
        <v/>
      </c>
      <c r="AN323" s="768" t="str">
        <f>IF(【多店舗用】記入シート3!BL323="","",【多店舗用】記入シート3!BL323)</f>
        <v/>
      </c>
      <c r="AO323" s="764" t="str">
        <f>IF(【多店舗用】記入シート3!BM323="","",【多店舗用】記入シート3!BM323)</f>
        <v/>
      </c>
      <c r="AP323" s="768" t="str">
        <f>IF(【多店舗用】記入シート3!BN323="","",【多店舗用】記入シート3!BN323)</f>
        <v/>
      </c>
      <c r="AQ323" s="764" t="str">
        <f>IF(【多店舗用】記入シート3!BO323="","",【多店舗用】記入シート3!BO323)</f>
        <v/>
      </c>
      <c r="AR323" s="764" t="str">
        <f>IF(【多店舗用】記入シート3!BP323="","",【多店舗用】記入シート3!BP323)</f>
        <v/>
      </c>
    </row>
    <row r="324" spans="1:44" ht="15" customHeight="1">
      <c r="A324" s="764">
        <v>316</v>
      </c>
      <c r="B324" s="764" t="str">
        <f>IF(【多店舗用】記入シート3!B324="","",DBCS(【多店舗用】記入シート3!B324))</f>
        <v/>
      </c>
      <c r="C324" s="764" t="str">
        <f>IF(【多店舗用】記入シート3!C324="","",DBCS(【多店舗用】記入シート3!C324))</f>
        <v/>
      </c>
      <c r="D324" s="764" t="str">
        <f>IF(【多店舗用】記入シート3!D324="","",ASC(【多店舗用】記入シート3!D324))</f>
        <v/>
      </c>
      <c r="E324" s="765" t="str">
        <f>IF(【多店舗用】記入シート3!E324="","",【多店舗用】記入シート3!E324)</f>
        <v/>
      </c>
      <c r="F324" s="764" t="str">
        <f>IF(【多店舗用】記入シート3!F324="","",【多店舗用】記入シート3!F324)</f>
        <v/>
      </c>
      <c r="G324" s="765" t="str">
        <f>IF(【多店舗用】記入シート3!G324="","",【多店舗用】記入シート3!G324)</f>
        <v/>
      </c>
      <c r="H324" s="764" t="str">
        <f>IF(【多店舗用】記入シート3!H324="","",SUBSTITUTE(SUBSTITUTE(SUBSTITUTE(SUBSTITUTE(SUBSTITUTE(ASC(【多店舗用】記入シート3!H324),"～","-"),"－","-"),"―","-"),"　","")," ",""))</f>
        <v/>
      </c>
      <c r="I324" s="764" t="str">
        <f>IF(B324="","",MID(T(【多店舗用】記入シート3!I324),4,LEN(T(【多店舗用】記入シート3!I324))-3)&amp;"　"&amp;SUBSTITUTE(SUBSTITUTE(SUBSTITUTE(SUBSTITUTE(T(【多店舗用】記入シート3!J324),"　","")," ",""),"―","ー"),"－","‐")&amp;"　"&amp;SUBSTITUTE(SUBSTITUTE(SUBSTITUTE(SUBSTITUTE(T(【多店舗用】記入シート3!K324),"　","")," ",""),"―","ー"),"－","‐")&amp;"　"&amp;SUBSTITUTE(SUBSTITUTE(SUBSTITUTE(SUBSTITUTE(T(【多店舗用】記入シート3!L324),"　","")," ",""),"―","ー"),"－","‐")&amp;IF(【多店舗用】記入シート3!M324="","","　"&amp;SUBSTITUTE(SUBSTITUTE(SUBSTITUTE(SUBSTITUTE(T(【多店舗用】記入シート3!M324),"　","")," ",""),"―","ー"),"－","‐")))</f>
        <v/>
      </c>
      <c r="J324" s="764" t="str">
        <f>IF(B324="","",ASC(【多店舗用】記入シート3!N324)&amp;" "&amp;ASC(SUBSTITUTE(SUBSTITUTE(SUBSTITUTE(SUBSTITUTE(SUBSTITUTE(【多店舗用】記入シート3!O324,"　","")," ",""),"ヴ","ウﾞ"),"・",""),"－","‐"))&amp;" "&amp;ASC(SUBSTITUTE(SUBSTITUTE(SUBSTITUTE(SUBSTITUTE(SUBSTITUTE(【多店舗用】記入シート3!P324,"　","")," ",""),"ヴ","ウﾞ"),"・",""),"－","‐"))&amp;IF(【多店舗用】記入シート3!Q324="",""," "&amp;ASC(SUBSTITUTE(SUBSTITUTE(SUBSTITUTE(SUBSTITUTE(SUBSTITUTE(【多店舗用】記入シート3!Q324,"　","")," ",""),"ヴ","ウﾞ"),"・",""),"－","‐"))))</f>
        <v/>
      </c>
      <c r="K324" s="764" t="str">
        <f>IF(【多店舗用】記入シート3!R324="","",【多店舗用】記入シート3!R324)</f>
        <v/>
      </c>
      <c r="L324" s="764" t="str">
        <f>IF(【多店舗用】記入シート3!S324="","",SUBSTITUTE(SUBSTITUTE(SUBSTITUTE(SUBSTITUTE(SUBSTITUTE(ASC(【多店舗用】記入シート3!S324),"～","-"),"－","-"),"―","-"),"　","")," ",""))</f>
        <v/>
      </c>
      <c r="M324" s="764" t="str">
        <f>IF(【多店舗用】記入シート3!T324="","",ASC(【多店舗用】記入シート3!T324))</f>
        <v/>
      </c>
      <c r="N324" s="764" t="str">
        <f>IF(B324="","",RIGHT("00"&amp;【多店舗用】記入シート3!U324,2)&amp;【多店舗用】記入シート3!V324&amp;RIGHT("00"&amp;【多店舗用】記入シート3!W324,2)&amp;【多店舗用】記入シート3!X324&amp;RIGHT("00"&amp;【多店舗用】記入シート3!Y324,2)&amp;【多店舗用】記入シート3!Z324&amp;RIGHT("00"&amp;【多店舗用】記入シート3!AA324,2))</f>
        <v/>
      </c>
      <c r="O324" s="764" t="str">
        <f>IF(B324="","",IF(【多店舗用】記入シート3!AB324="●",【多店舗用】記入シート3!AB$8,"")&amp;IF(【多店舗用】記入シート3!AC324="●",【多店舗用】記入シート3!AC$8,"")&amp;IF(【多店舗用】記入シート3!AD324="●",【多店舗用】記入シート3!AD$8,"")&amp;IF(【多店舗用】記入シート3!AE324="●",【多店舗用】記入シート3!AE$8,"")&amp;IF(【多店舗用】記入シート3!AF324="●",【多店舗用】記入シート3!AF$8,"")&amp;IF(【多店舗用】記入シート3!AG324="●",【多店舗用】記入シート3!AG$8,"")&amp;IF(【多店舗用】記入シート3!AH324="●",【多店舗用】記入シート3!AH$8,"")&amp;IF(【多店舗用】記入シート3!AI324="●",【多店舗用】記入シート3!AI$8,""))</f>
        <v/>
      </c>
      <c r="P324" s="764" t="str">
        <f>IF(【多店舗用】記入シート3!AJ324="","",【多店舗用】記入シート3!AJ324)</f>
        <v/>
      </c>
      <c r="Q324" s="764" t="str">
        <f>IF(【多店舗用】記入シート3!AK324="","",【多店舗用】記入シート3!AK324)</f>
        <v/>
      </c>
      <c r="R324" s="766" t="str">
        <f>IF(【多店舗用】記入シート3!AL324="","",【多店舗用】記入シート3!AL324)</f>
        <v/>
      </c>
      <c r="S324" s="766" t="str">
        <f>IF(【多店舗用】記入シート3!AM324="","",【多店舗用】記入シート3!AM324)</f>
        <v/>
      </c>
      <c r="T324" s="766" t="str">
        <f>IF(【多店舗用】記入シート3!AN324="","",【多店舗用】記入シート3!AN324)</f>
        <v/>
      </c>
      <c r="U324" s="766" t="str">
        <f>IF(【多店舗用】記入シート3!AO324="","",【多店舗用】記入シート3!AO324)</f>
        <v/>
      </c>
      <c r="V324" s="764" t="str">
        <f>IF(【多店舗用】記入シート3!AP324="","",【多店舗用】記入シート3!AP324)</f>
        <v/>
      </c>
      <c r="W324" s="764" t="str">
        <f>IF(【多店舗用】記入シート3!AQ324="","",【多店舗用】記入シート3!AQ324)</f>
        <v/>
      </c>
      <c r="X324" s="764" t="str">
        <f>IF(【多店舗用】記入シート3!AR324="","",【多店舗用】記入シート3!AR324)</f>
        <v/>
      </c>
      <c r="Y324" s="764" t="str">
        <f>IF(【多店舗用】記入シート3!AS324="","",【多店舗用】記入シート3!AS324)</f>
        <v/>
      </c>
      <c r="Z324" s="767" t="str">
        <f>IF(【多店舗用】記入シート3!AT324="","",【多店舗用】記入シート3!AT324)</f>
        <v/>
      </c>
      <c r="AA324" s="767" t="str">
        <f>IF(【多店舗用】記入シート3!AU324="","",【多店舗用】記入シート3!AU324)</f>
        <v/>
      </c>
      <c r="AB324" s="764" t="str">
        <f>IF(B324="","",T(SUBSTITUTE(SUBSTITUTE(【多店舗用】記入シート3!AV324,"　","")," ",""))&amp;"　"&amp;T(SUBSTITUTE(SUBSTITUTE(【多店舗用】記入シート3!AW324,"　","")," ","")))</f>
        <v/>
      </c>
      <c r="AC324" s="764" t="str">
        <f>IF(B324="","",ASC(SUBSTITUTE(SUBSTITUTE(SUBSTITUTE(SUBSTITUTE(【多店舗用】記入シート3!AX324,"　","")," ",""),"ヴ","ウﾞ"),"・",""))&amp;" "&amp;ASC(SUBSTITUTE(SUBSTITUTE(SUBSTITUTE(SUBSTITUTE(【多店舗用】記入シート3!AY324,"　","")," ",""),"ヴ","ウﾞ"),"・","")))</f>
        <v/>
      </c>
      <c r="AD324" s="764" t="str">
        <f>IF(【多店舗用】記入シート3!AZ324="","",【多店舗用】記入シート3!AZ324)</f>
        <v/>
      </c>
      <c r="AE324" s="764" t="str">
        <f>IF(【多店舗用】記入シート3!BA324="","",【多店舗用】記入シート3!BA324)</f>
        <v/>
      </c>
      <c r="AF324" s="764" t="str">
        <f>IF(B324="","",T(SUBSTITUTE(SUBSTITUTE(【多店舗用】記入シート3!BB324,"　","")," ",""))&amp;"　"&amp;T(SUBSTITUTE(SUBSTITUTE(【多店舗用】記入シート3!BC324,"　","")," ","")))</f>
        <v/>
      </c>
      <c r="AG324" s="764" t="str">
        <f>IF(B324="","",ASC(SUBSTITUTE(SUBSTITUTE(SUBSTITUTE(SUBSTITUTE(【多店舗用】記入シート3!BD324,"　","")," ",""),"ヴ","ウﾞ"),"・",""))&amp;" "&amp;ASC(SUBSTITUTE(SUBSTITUTE(SUBSTITUTE(SUBSTITUTE(【多店舗用】記入シート3!BE324,"　","")," ",""),"ヴ","ウﾞ"),"・","")))</f>
        <v/>
      </c>
      <c r="AH324" s="764" t="str">
        <f>IF(【多店舗用】記入シート3!BF324="","",【多店舗用】記入シート3!BF324)</f>
        <v/>
      </c>
      <c r="AI324" s="764" t="str">
        <f>IF(【多店舗用】記入シート3!BG324="","",【多店舗用】記入シート3!BG324)</f>
        <v/>
      </c>
      <c r="AJ324" s="764" t="str">
        <f>IF(【多店舗用】記入シート3!BH324="","",【多店舗用】記入シート3!BH324)</f>
        <v/>
      </c>
      <c r="AK324" s="764" t="str">
        <f>IF(【多店舗用】記入シート3!BI324="","",【多店舗用】記入シート3!BI324)</f>
        <v/>
      </c>
      <c r="AL324" s="764" t="str">
        <f>IF(【多店舗用】記入シート3!BJ324="","",【多店舗用】記入シート3!BJ324)</f>
        <v/>
      </c>
      <c r="AM324" s="768" t="str">
        <f>IF(【多店舗用】記入シート3!BK324="","",【多店舗用】記入シート3!BK324)</f>
        <v/>
      </c>
      <c r="AN324" s="768" t="str">
        <f>IF(【多店舗用】記入シート3!BL324="","",【多店舗用】記入シート3!BL324)</f>
        <v/>
      </c>
      <c r="AO324" s="764" t="str">
        <f>IF(【多店舗用】記入シート3!BM324="","",【多店舗用】記入シート3!BM324)</f>
        <v/>
      </c>
      <c r="AP324" s="768" t="str">
        <f>IF(【多店舗用】記入シート3!BN324="","",【多店舗用】記入シート3!BN324)</f>
        <v/>
      </c>
      <c r="AQ324" s="764" t="str">
        <f>IF(【多店舗用】記入シート3!BO324="","",【多店舗用】記入シート3!BO324)</f>
        <v/>
      </c>
      <c r="AR324" s="764" t="str">
        <f>IF(【多店舗用】記入シート3!BP324="","",【多店舗用】記入シート3!BP324)</f>
        <v/>
      </c>
    </row>
    <row r="325" spans="1:44" ht="15" customHeight="1">
      <c r="A325" s="764">
        <v>317</v>
      </c>
      <c r="B325" s="764" t="str">
        <f>IF(【多店舗用】記入シート3!B325="","",DBCS(【多店舗用】記入シート3!B325))</f>
        <v/>
      </c>
      <c r="C325" s="764" t="str">
        <f>IF(【多店舗用】記入シート3!C325="","",DBCS(【多店舗用】記入シート3!C325))</f>
        <v/>
      </c>
      <c r="D325" s="764" t="str">
        <f>IF(【多店舗用】記入シート3!D325="","",ASC(【多店舗用】記入シート3!D325))</f>
        <v/>
      </c>
      <c r="E325" s="765" t="str">
        <f>IF(【多店舗用】記入シート3!E325="","",【多店舗用】記入シート3!E325)</f>
        <v/>
      </c>
      <c r="F325" s="764" t="str">
        <f>IF(【多店舗用】記入シート3!F325="","",【多店舗用】記入シート3!F325)</f>
        <v/>
      </c>
      <c r="G325" s="765" t="str">
        <f>IF(【多店舗用】記入シート3!G325="","",【多店舗用】記入シート3!G325)</f>
        <v/>
      </c>
      <c r="H325" s="764" t="str">
        <f>IF(【多店舗用】記入シート3!H325="","",SUBSTITUTE(SUBSTITUTE(SUBSTITUTE(SUBSTITUTE(SUBSTITUTE(ASC(【多店舗用】記入シート3!H325),"～","-"),"－","-"),"―","-"),"　","")," ",""))</f>
        <v/>
      </c>
      <c r="I325" s="764" t="str">
        <f>IF(B325="","",MID(T(【多店舗用】記入シート3!I325),4,LEN(T(【多店舗用】記入シート3!I325))-3)&amp;"　"&amp;SUBSTITUTE(SUBSTITUTE(SUBSTITUTE(SUBSTITUTE(T(【多店舗用】記入シート3!J325),"　","")," ",""),"―","ー"),"－","‐")&amp;"　"&amp;SUBSTITUTE(SUBSTITUTE(SUBSTITUTE(SUBSTITUTE(T(【多店舗用】記入シート3!K325),"　","")," ",""),"―","ー"),"－","‐")&amp;"　"&amp;SUBSTITUTE(SUBSTITUTE(SUBSTITUTE(SUBSTITUTE(T(【多店舗用】記入シート3!L325),"　","")," ",""),"―","ー"),"－","‐")&amp;IF(【多店舗用】記入シート3!M325="","","　"&amp;SUBSTITUTE(SUBSTITUTE(SUBSTITUTE(SUBSTITUTE(T(【多店舗用】記入シート3!M325),"　","")," ",""),"―","ー"),"－","‐")))</f>
        <v/>
      </c>
      <c r="J325" s="764" t="str">
        <f>IF(B325="","",ASC(【多店舗用】記入シート3!N325)&amp;" "&amp;ASC(SUBSTITUTE(SUBSTITUTE(SUBSTITUTE(SUBSTITUTE(SUBSTITUTE(【多店舗用】記入シート3!O325,"　","")," ",""),"ヴ","ウﾞ"),"・",""),"－","‐"))&amp;" "&amp;ASC(SUBSTITUTE(SUBSTITUTE(SUBSTITUTE(SUBSTITUTE(SUBSTITUTE(【多店舗用】記入シート3!P325,"　","")," ",""),"ヴ","ウﾞ"),"・",""),"－","‐"))&amp;IF(【多店舗用】記入シート3!Q325="",""," "&amp;ASC(SUBSTITUTE(SUBSTITUTE(SUBSTITUTE(SUBSTITUTE(SUBSTITUTE(【多店舗用】記入シート3!Q325,"　","")," ",""),"ヴ","ウﾞ"),"・",""),"－","‐"))))</f>
        <v/>
      </c>
      <c r="K325" s="764" t="str">
        <f>IF(【多店舗用】記入シート3!R325="","",【多店舗用】記入シート3!R325)</f>
        <v/>
      </c>
      <c r="L325" s="764" t="str">
        <f>IF(【多店舗用】記入シート3!S325="","",SUBSTITUTE(SUBSTITUTE(SUBSTITUTE(SUBSTITUTE(SUBSTITUTE(ASC(【多店舗用】記入シート3!S325),"～","-"),"－","-"),"―","-"),"　","")," ",""))</f>
        <v/>
      </c>
      <c r="M325" s="764" t="str">
        <f>IF(【多店舗用】記入シート3!T325="","",ASC(【多店舗用】記入シート3!T325))</f>
        <v/>
      </c>
      <c r="N325" s="764" t="str">
        <f>IF(B325="","",RIGHT("00"&amp;【多店舗用】記入シート3!U325,2)&amp;【多店舗用】記入シート3!V325&amp;RIGHT("00"&amp;【多店舗用】記入シート3!W325,2)&amp;【多店舗用】記入シート3!X325&amp;RIGHT("00"&amp;【多店舗用】記入シート3!Y325,2)&amp;【多店舗用】記入シート3!Z325&amp;RIGHT("00"&amp;【多店舗用】記入シート3!AA325,2))</f>
        <v/>
      </c>
      <c r="O325" s="764" t="str">
        <f>IF(B325="","",IF(【多店舗用】記入シート3!AB325="●",【多店舗用】記入シート3!AB$8,"")&amp;IF(【多店舗用】記入シート3!AC325="●",【多店舗用】記入シート3!AC$8,"")&amp;IF(【多店舗用】記入シート3!AD325="●",【多店舗用】記入シート3!AD$8,"")&amp;IF(【多店舗用】記入シート3!AE325="●",【多店舗用】記入シート3!AE$8,"")&amp;IF(【多店舗用】記入シート3!AF325="●",【多店舗用】記入シート3!AF$8,"")&amp;IF(【多店舗用】記入シート3!AG325="●",【多店舗用】記入シート3!AG$8,"")&amp;IF(【多店舗用】記入シート3!AH325="●",【多店舗用】記入シート3!AH$8,"")&amp;IF(【多店舗用】記入シート3!AI325="●",【多店舗用】記入シート3!AI$8,""))</f>
        <v/>
      </c>
      <c r="P325" s="764" t="str">
        <f>IF(【多店舗用】記入シート3!AJ325="","",【多店舗用】記入シート3!AJ325)</f>
        <v/>
      </c>
      <c r="Q325" s="764" t="str">
        <f>IF(【多店舗用】記入シート3!AK325="","",【多店舗用】記入シート3!AK325)</f>
        <v/>
      </c>
      <c r="R325" s="766" t="str">
        <f>IF(【多店舗用】記入シート3!AL325="","",【多店舗用】記入シート3!AL325)</f>
        <v/>
      </c>
      <c r="S325" s="766" t="str">
        <f>IF(【多店舗用】記入シート3!AM325="","",【多店舗用】記入シート3!AM325)</f>
        <v/>
      </c>
      <c r="T325" s="766" t="str">
        <f>IF(【多店舗用】記入シート3!AN325="","",【多店舗用】記入シート3!AN325)</f>
        <v/>
      </c>
      <c r="U325" s="766" t="str">
        <f>IF(【多店舗用】記入シート3!AO325="","",【多店舗用】記入シート3!AO325)</f>
        <v/>
      </c>
      <c r="V325" s="764" t="str">
        <f>IF(【多店舗用】記入シート3!AP325="","",【多店舗用】記入シート3!AP325)</f>
        <v/>
      </c>
      <c r="W325" s="764" t="str">
        <f>IF(【多店舗用】記入シート3!AQ325="","",【多店舗用】記入シート3!AQ325)</f>
        <v/>
      </c>
      <c r="X325" s="764" t="str">
        <f>IF(【多店舗用】記入シート3!AR325="","",【多店舗用】記入シート3!AR325)</f>
        <v/>
      </c>
      <c r="Y325" s="764" t="str">
        <f>IF(【多店舗用】記入シート3!AS325="","",【多店舗用】記入シート3!AS325)</f>
        <v/>
      </c>
      <c r="Z325" s="767" t="str">
        <f>IF(【多店舗用】記入シート3!AT325="","",【多店舗用】記入シート3!AT325)</f>
        <v/>
      </c>
      <c r="AA325" s="767" t="str">
        <f>IF(【多店舗用】記入シート3!AU325="","",【多店舗用】記入シート3!AU325)</f>
        <v/>
      </c>
      <c r="AB325" s="764" t="str">
        <f>IF(B325="","",T(SUBSTITUTE(SUBSTITUTE(【多店舗用】記入シート3!AV325,"　","")," ",""))&amp;"　"&amp;T(SUBSTITUTE(SUBSTITUTE(【多店舗用】記入シート3!AW325,"　","")," ","")))</f>
        <v/>
      </c>
      <c r="AC325" s="764" t="str">
        <f>IF(B325="","",ASC(SUBSTITUTE(SUBSTITUTE(SUBSTITUTE(SUBSTITUTE(【多店舗用】記入シート3!AX325,"　","")," ",""),"ヴ","ウﾞ"),"・",""))&amp;" "&amp;ASC(SUBSTITUTE(SUBSTITUTE(SUBSTITUTE(SUBSTITUTE(【多店舗用】記入シート3!AY325,"　","")," ",""),"ヴ","ウﾞ"),"・","")))</f>
        <v/>
      </c>
      <c r="AD325" s="764" t="str">
        <f>IF(【多店舗用】記入シート3!AZ325="","",【多店舗用】記入シート3!AZ325)</f>
        <v/>
      </c>
      <c r="AE325" s="764" t="str">
        <f>IF(【多店舗用】記入シート3!BA325="","",【多店舗用】記入シート3!BA325)</f>
        <v/>
      </c>
      <c r="AF325" s="764" t="str">
        <f>IF(B325="","",T(SUBSTITUTE(SUBSTITUTE(【多店舗用】記入シート3!BB325,"　","")," ",""))&amp;"　"&amp;T(SUBSTITUTE(SUBSTITUTE(【多店舗用】記入シート3!BC325,"　","")," ","")))</f>
        <v/>
      </c>
      <c r="AG325" s="764" t="str">
        <f>IF(B325="","",ASC(SUBSTITUTE(SUBSTITUTE(SUBSTITUTE(SUBSTITUTE(【多店舗用】記入シート3!BD325,"　","")," ",""),"ヴ","ウﾞ"),"・",""))&amp;" "&amp;ASC(SUBSTITUTE(SUBSTITUTE(SUBSTITUTE(SUBSTITUTE(【多店舗用】記入シート3!BE325,"　","")," ",""),"ヴ","ウﾞ"),"・","")))</f>
        <v/>
      </c>
      <c r="AH325" s="764" t="str">
        <f>IF(【多店舗用】記入シート3!BF325="","",【多店舗用】記入シート3!BF325)</f>
        <v/>
      </c>
      <c r="AI325" s="764" t="str">
        <f>IF(【多店舗用】記入シート3!BG325="","",【多店舗用】記入シート3!BG325)</f>
        <v/>
      </c>
      <c r="AJ325" s="764" t="str">
        <f>IF(【多店舗用】記入シート3!BH325="","",【多店舗用】記入シート3!BH325)</f>
        <v/>
      </c>
      <c r="AK325" s="764" t="str">
        <f>IF(【多店舗用】記入シート3!BI325="","",【多店舗用】記入シート3!BI325)</f>
        <v/>
      </c>
      <c r="AL325" s="764" t="str">
        <f>IF(【多店舗用】記入シート3!BJ325="","",【多店舗用】記入シート3!BJ325)</f>
        <v/>
      </c>
      <c r="AM325" s="768" t="str">
        <f>IF(【多店舗用】記入シート3!BK325="","",【多店舗用】記入シート3!BK325)</f>
        <v/>
      </c>
      <c r="AN325" s="768" t="str">
        <f>IF(【多店舗用】記入シート3!BL325="","",【多店舗用】記入シート3!BL325)</f>
        <v/>
      </c>
      <c r="AO325" s="764" t="str">
        <f>IF(【多店舗用】記入シート3!BM325="","",【多店舗用】記入シート3!BM325)</f>
        <v/>
      </c>
      <c r="AP325" s="768" t="str">
        <f>IF(【多店舗用】記入シート3!BN325="","",【多店舗用】記入シート3!BN325)</f>
        <v/>
      </c>
      <c r="AQ325" s="764" t="str">
        <f>IF(【多店舗用】記入シート3!BO325="","",【多店舗用】記入シート3!BO325)</f>
        <v/>
      </c>
      <c r="AR325" s="764" t="str">
        <f>IF(【多店舗用】記入シート3!BP325="","",【多店舗用】記入シート3!BP325)</f>
        <v/>
      </c>
    </row>
    <row r="326" spans="1:44" ht="15" customHeight="1">
      <c r="A326" s="764">
        <v>318</v>
      </c>
      <c r="B326" s="764" t="str">
        <f>IF(【多店舗用】記入シート3!B326="","",DBCS(【多店舗用】記入シート3!B326))</f>
        <v/>
      </c>
      <c r="C326" s="764" t="str">
        <f>IF(【多店舗用】記入シート3!C326="","",DBCS(【多店舗用】記入シート3!C326))</f>
        <v/>
      </c>
      <c r="D326" s="764" t="str">
        <f>IF(【多店舗用】記入シート3!D326="","",ASC(【多店舗用】記入シート3!D326))</f>
        <v/>
      </c>
      <c r="E326" s="765" t="str">
        <f>IF(【多店舗用】記入シート3!E326="","",【多店舗用】記入シート3!E326)</f>
        <v/>
      </c>
      <c r="F326" s="764" t="str">
        <f>IF(【多店舗用】記入シート3!F326="","",【多店舗用】記入シート3!F326)</f>
        <v/>
      </c>
      <c r="G326" s="765" t="str">
        <f>IF(【多店舗用】記入シート3!G326="","",【多店舗用】記入シート3!G326)</f>
        <v/>
      </c>
      <c r="H326" s="764" t="str">
        <f>IF(【多店舗用】記入シート3!H326="","",SUBSTITUTE(SUBSTITUTE(SUBSTITUTE(SUBSTITUTE(SUBSTITUTE(ASC(【多店舗用】記入シート3!H326),"～","-"),"－","-"),"―","-"),"　","")," ",""))</f>
        <v/>
      </c>
      <c r="I326" s="764" t="str">
        <f>IF(B326="","",MID(T(【多店舗用】記入シート3!I326),4,LEN(T(【多店舗用】記入シート3!I326))-3)&amp;"　"&amp;SUBSTITUTE(SUBSTITUTE(SUBSTITUTE(SUBSTITUTE(T(【多店舗用】記入シート3!J326),"　","")," ",""),"―","ー"),"－","‐")&amp;"　"&amp;SUBSTITUTE(SUBSTITUTE(SUBSTITUTE(SUBSTITUTE(T(【多店舗用】記入シート3!K326),"　","")," ",""),"―","ー"),"－","‐")&amp;"　"&amp;SUBSTITUTE(SUBSTITUTE(SUBSTITUTE(SUBSTITUTE(T(【多店舗用】記入シート3!L326),"　","")," ",""),"―","ー"),"－","‐")&amp;IF(【多店舗用】記入シート3!M326="","","　"&amp;SUBSTITUTE(SUBSTITUTE(SUBSTITUTE(SUBSTITUTE(T(【多店舗用】記入シート3!M326),"　","")," ",""),"―","ー"),"－","‐")))</f>
        <v/>
      </c>
      <c r="J326" s="764" t="str">
        <f>IF(B326="","",ASC(【多店舗用】記入シート3!N326)&amp;" "&amp;ASC(SUBSTITUTE(SUBSTITUTE(SUBSTITUTE(SUBSTITUTE(SUBSTITUTE(【多店舗用】記入シート3!O326,"　","")," ",""),"ヴ","ウﾞ"),"・",""),"－","‐"))&amp;" "&amp;ASC(SUBSTITUTE(SUBSTITUTE(SUBSTITUTE(SUBSTITUTE(SUBSTITUTE(【多店舗用】記入シート3!P326,"　","")," ",""),"ヴ","ウﾞ"),"・",""),"－","‐"))&amp;IF(【多店舗用】記入シート3!Q326="",""," "&amp;ASC(SUBSTITUTE(SUBSTITUTE(SUBSTITUTE(SUBSTITUTE(SUBSTITUTE(【多店舗用】記入シート3!Q326,"　","")," ",""),"ヴ","ウﾞ"),"・",""),"－","‐"))))</f>
        <v/>
      </c>
      <c r="K326" s="764" t="str">
        <f>IF(【多店舗用】記入シート3!R326="","",【多店舗用】記入シート3!R326)</f>
        <v/>
      </c>
      <c r="L326" s="764" t="str">
        <f>IF(【多店舗用】記入シート3!S326="","",SUBSTITUTE(SUBSTITUTE(SUBSTITUTE(SUBSTITUTE(SUBSTITUTE(ASC(【多店舗用】記入シート3!S326),"～","-"),"－","-"),"―","-"),"　","")," ",""))</f>
        <v/>
      </c>
      <c r="M326" s="764" t="str">
        <f>IF(【多店舗用】記入シート3!T326="","",ASC(【多店舗用】記入シート3!T326))</f>
        <v/>
      </c>
      <c r="N326" s="764" t="str">
        <f>IF(B326="","",RIGHT("00"&amp;【多店舗用】記入シート3!U326,2)&amp;【多店舗用】記入シート3!V326&amp;RIGHT("00"&amp;【多店舗用】記入シート3!W326,2)&amp;【多店舗用】記入シート3!X326&amp;RIGHT("00"&amp;【多店舗用】記入シート3!Y326,2)&amp;【多店舗用】記入シート3!Z326&amp;RIGHT("00"&amp;【多店舗用】記入シート3!AA326,2))</f>
        <v/>
      </c>
      <c r="O326" s="764" t="str">
        <f>IF(B326="","",IF(【多店舗用】記入シート3!AB326="●",【多店舗用】記入シート3!AB$8,"")&amp;IF(【多店舗用】記入シート3!AC326="●",【多店舗用】記入シート3!AC$8,"")&amp;IF(【多店舗用】記入シート3!AD326="●",【多店舗用】記入シート3!AD$8,"")&amp;IF(【多店舗用】記入シート3!AE326="●",【多店舗用】記入シート3!AE$8,"")&amp;IF(【多店舗用】記入シート3!AF326="●",【多店舗用】記入シート3!AF$8,"")&amp;IF(【多店舗用】記入シート3!AG326="●",【多店舗用】記入シート3!AG$8,"")&amp;IF(【多店舗用】記入シート3!AH326="●",【多店舗用】記入シート3!AH$8,"")&amp;IF(【多店舗用】記入シート3!AI326="●",【多店舗用】記入シート3!AI$8,""))</f>
        <v/>
      </c>
      <c r="P326" s="764" t="str">
        <f>IF(【多店舗用】記入シート3!AJ326="","",【多店舗用】記入シート3!AJ326)</f>
        <v/>
      </c>
      <c r="Q326" s="764" t="str">
        <f>IF(【多店舗用】記入シート3!AK326="","",【多店舗用】記入シート3!AK326)</f>
        <v/>
      </c>
      <c r="R326" s="766" t="str">
        <f>IF(【多店舗用】記入シート3!AL326="","",【多店舗用】記入シート3!AL326)</f>
        <v/>
      </c>
      <c r="S326" s="766" t="str">
        <f>IF(【多店舗用】記入シート3!AM326="","",【多店舗用】記入シート3!AM326)</f>
        <v/>
      </c>
      <c r="T326" s="766" t="str">
        <f>IF(【多店舗用】記入シート3!AN326="","",【多店舗用】記入シート3!AN326)</f>
        <v/>
      </c>
      <c r="U326" s="766" t="str">
        <f>IF(【多店舗用】記入シート3!AO326="","",【多店舗用】記入シート3!AO326)</f>
        <v/>
      </c>
      <c r="V326" s="764" t="str">
        <f>IF(【多店舗用】記入シート3!AP326="","",【多店舗用】記入シート3!AP326)</f>
        <v/>
      </c>
      <c r="W326" s="764" t="str">
        <f>IF(【多店舗用】記入シート3!AQ326="","",【多店舗用】記入シート3!AQ326)</f>
        <v/>
      </c>
      <c r="X326" s="764" t="str">
        <f>IF(【多店舗用】記入シート3!AR326="","",【多店舗用】記入シート3!AR326)</f>
        <v/>
      </c>
      <c r="Y326" s="764" t="str">
        <f>IF(【多店舗用】記入シート3!AS326="","",【多店舗用】記入シート3!AS326)</f>
        <v/>
      </c>
      <c r="Z326" s="767" t="str">
        <f>IF(【多店舗用】記入シート3!AT326="","",【多店舗用】記入シート3!AT326)</f>
        <v/>
      </c>
      <c r="AA326" s="767" t="str">
        <f>IF(【多店舗用】記入シート3!AU326="","",【多店舗用】記入シート3!AU326)</f>
        <v/>
      </c>
      <c r="AB326" s="764" t="str">
        <f>IF(B326="","",T(SUBSTITUTE(SUBSTITUTE(【多店舗用】記入シート3!AV326,"　","")," ",""))&amp;"　"&amp;T(SUBSTITUTE(SUBSTITUTE(【多店舗用】記入シート3!AW326,"　","")," ","")))</f>
        <v/>
      </c>
      <c r="AC326" s="764" t="str">
        <f>IF(B326="","",ASC(SUBSTITUTE(SUBSTITUTE(SUBSTITUTE(SUBSTITUTE(【多店舗用】記入シート3!AX326,"　","")," ",""),"ヴ","ウﾞ"),"・",""))&amp;" "&amp;ASC(SUBSTITUTE(SUBSTITUTE(SUBSTITUTE(SUBSTITUTE(【多店舗用】記入シート3!AY326,"　","")," ",""),"ヴ","ウﾞ"),"・","")))</f>
        <v/>
      </c>
      <c r="AD326" s="764" t="str">
        <f>IF(【多店舗用】記入シート3!AZ326="","",【多店舗用】記入シート3!AZ326)</f>
        <v/>
      </c>
      <c r="AE326" s="764" t="str">
        <f>IF(【多店舗用】記入シート3!BA326="","",【多店舗用】記入シート3!BA326)</f>
        <v/>
      </c>
      <c r="AF326" s="764" t="str">
        <f>IF(B326="","",T(SUBSTITUTE(SUBSTITUTE(【多店舗用】記入シート3!BB326,"　","")," ",""))&amp;"　"&amp;T(SUBSTITUTE(SUBSTITUTE(【多店舗用】記入シート3!BC326,"　","")," ","")))</f>
        <v/>
      </c>
      <c r="AG326" s="764" t="str">
        <f>IF(B326="","",ASC(SUBSTITUTE(SUBSTITUTE(SUBSTITUTE(SUBSTITUTE(【多店舗用】記入シート3!BD326,"　","")," ",""),"ヴ","ウﾞ"),"・",""))&amp;" "&amp;ASC(SUBSTITUTE(SUBSTITUTE(SUBSTITUTE(SUBSTITUTE(【多店舗用】記入シート3!BE326,"　","")," ",""),"ヴ","ウﾞ"),"・","")))</f>
        <v/>
      </c>
      <c r="AH326" s="764" t="str">
        <f>IF(【多店舗用】記入シート3!BF326="","",【多店舗用】記入シート3!BF326)</f>
        <v/>
      </c>
      <c r="AI326" s="764" t="str">
        <f>IF(【多店舗用】記入シート3!BG326="","",【多店舗用】記入シート3!BG326)</f>
        <v/>
      </c>
      <c r="AJ326" s="764" t="str">
        <f>IF(【多店舗用】記入シート3!BH326="","",【多店舗用】記入シート3!BH326)</f>
        <v/>
      </c>
      <c r="AK326" s="764" t="str">
        <f>IF(【多店舗用】記入シート3!BI326="","",【多店舗用】記入シート3!BI326)</f>
        <v/>
      </c>
      <c r="AL326" s="764" t="str">
        <f>IF(【多店舗用】記入シート3!BJ326="","",【多店舗用】記入シート3!BJ326)</f>
        <v/>
      </c>
      <c r="AM326" s="768" t="str">
        <f>IF(【多店舗用】記入シート3!BK326="","",【多店舗用】記入シート3!BK326)</f>
        <v/>
      </c>
      <c r="AN326" s="768" t="str">
        <f>IF(【多店舗用】記入シート3!BL326="","",【多店舗用】記入シート3!BL326)</f>
        <v/>
      </c>
      <c r="AO326" s="764" t="str">
        <f>IF(【多店舗用】記入シート3!BM326="","",【多店舗用】記入シート3!BM326)</f>
        <v/>
      </c>
      <c r="AP326" s="768" t="str">
        <f>IF(【多店舗用】記入シート3!BN326="","",【多店舗用】記入シート3!BN326)</f>
        <v/>
      </c>
      <c r="AQ326" s="764" t="str">
        <f>IF(【多店舗用】記入シート3!BO326="","",【多店舗用】記入シート3!BO326)</f>
        <v/>
      </c>
      <c r="AR326" s="764" t="str">
        <f>IF(【多店舗用】記入シート3!BP326="","",【多店舗用】記入シート3!BP326)</f>
        <v/>
      </c>
    </row>
    <row r="327" spans="1:44" ht="15" customHeight="1">
      <c r="A327" s="764">
        <v>319</v>
      </c>
      <c r="B327" s="764" t="str">
        <f>IF(【多店舗用】記入シート3!B327="","",DBCS(【多店舗用】記入シート3!B327))</f>
        <v/>
      </c>
      <c r="C327" s="764" t="str">
        <f>IF(【多店舗用】記入シート3!C327="","",DBCS(【多店舗用】記入シート3!C327))</f>
        <v/>
      </c>
      <c r="D327" s="764" t="str">
        <f>IF(【多店舗用】記入シート3!D327="","",ASC(【多店舗用】記入シート3!D327))</f>
        <v/>
      </c>
      <c r="E327" s="765" t="str">
        <f>IF(【多店舗用】記入シート3!E327="","",【多店舗用】記入シート3!E327)</f>
        <v/>
      </c>
      <c r="F327" s="764" t="str">
        <f>IF(【多店舗用】記入シート3!F327="","",【多店舗用】記入シート3!F327)</f>
        <v/>
      </c>
      <c r="G327" s="765" t="str">
        <f>IF(【多店舗用】記入シート3!G327="","",【多店舗用】記入シート3!G327)</f>
        <v/>
      </c>
      <c r="H327" s="764" t="str">
        <f>IF(【多店舗用】記入シート3!H327="","",SUBSTITUTE(SUBSTITUTE(SUBSTITUTE(SUBSTITUTE(SUBSTITUTE(ASC(【多店舗用】記入シート3!H327),"～","-"),"－","-"),"―","-"),"　","")," ",""))</f>
        <v/>
      </c>
      <c r="I327" s="764" t="str">
        <f>IF(B327="","",MID(T(【多店舗用】記入シート3!I327),4,LEN(T(【多店舗用】記入シート3!I327))-3)&amp;"　"&amp;SUBSTITUTE(SUBSTITUTE(SUBSTITUTE(SUBSTITUTE(T(【多店舗用】記入シート3!J327),"　","")," ",""),"―","ー"),"－","‐")&amp;"　"&amp;SUBSTITUTE(SUBSTITUTE(SUBSTITUTE(SUBSTITUTE(T(【多店舗用】記入シート3!K327),"　","")," ",""),"―","ー"),"－","‐")&amp;"　"&amp;SUBSTITUTE(SUBSTITUTE(SUBSTITUTE(SUBSTITUTE(T(【多店舗用】記入シート3!L327),"　","")," ",""),"―","ー"),"－","‐")&amp;IF(【多店舗用】記入シート3!M327="","","　"&amp;SUBSTITUTE(SUBSTITUTE(SUBSTITUTE(SUBSTITUTE(T(【多店舗用】記入シート3!M327),"　","")," ",""),"―","ー"),"－","‐")))</f>
        <v/>
      </c>
      <c r="J327" s="764" t="str">
        <f>IF(B327="","",ASC(【多店舗用】記入シート3!N327)&amp;" "&amp;ASC(SUBSTITUTE(SUBSTITUTE(SUBSTITUTE(SUBSTITUTE(SUBSTITUTE(【多店舗用】記入シート3!O327,"　","")," ",""),"ヴ","ウﾞ"),"・",""),"－","‐"))&amp;" "&amp;ASC(SUBSTITUTE(SUBSTITUTE(SUBSTITUTE(SUBSTITUTE(SUBSTITUTE(【多店舗用】記入シート3!P327,"　","")," ",""),"ヴ","ウﾞ"),"・",""),"－","‐"))&amp;IF(【多店舗用】記入シート3!Q327="",""," "&amp;ASC(SUBSTITUTE(SUBSTITUTE(SUBSTITUTE(SUBSTITUTE(SUBSTITUTE(【多店舗用】記入シート3!Q327,"　","")," ",""),"ヴ","ウﾞ"),"・",""),"－","‐"))))</f>
        <v/>
      </c>
      <c r="K327" s="764" t="str">
        <f>IF(【多店舗用】記入シート3!R327="","",【多店舗用】記入シート3!R327)</f>
        <v/>
      </c>
      <c r="L327" s="764" t="str">
        <f>IF(【多店舗用】記入シート3!S327="","",SUBSTITUTE(SUBSTITUTE(SUBSTITUTE(SUBSTITUTE(SUBSTITUTE(ASC(【多店舗用】記入シート3!S327),"～","-"),"－","-"),"―","-"),"　","")," ",""))</f>
        <v/>
      </c>
      <c r="M327" s="764" t="str">
        <f>IF(【多店舗用】記入シート3!T327="","",ASC(【多店舗用】記入シート3!T327))</f>
        <v/>
      </c>
      <c r="N327" s="764" t="str">
        <f>IF(B327="","",RIGHT("00"&amp;【多店舗用】記入シート3!U327,2)&amp;【多店舗用】記入シート3!V327&amp;RIGHT("00"&amp;【多店舗用】記入シート3!W327,2)&amp;【多店舗用】記入シート3!X327&amp;RIGHT("00"&amp;【多店舗用】記入シート3!Y327,2)&amp;【多店舗用】記入シート3!Z327&amp;RIGHT("00"&amp;【多店舗用】記入シート3!AA327,2))</f>
        <v/>
      </c>
      <c r="O327" s="764" t="str">
        <f>IF(B327="","",IF(【多店舗用】記入シート3!AB327="●",【多店舗用】記入シート3!AB$8,"")&amp;IF(【多店舗用】記入シート3!AC327="●",【多店舗用】記入シート3!AC$8,"")&amp;IF(【多店舗用】記入シート3!AD327="●",【多店舗用】記入シート3!AD$8,"")&amp;IF(【多店舗用】記入シート3!AE327="●",【多店舗用】記入シート3!AE$8,"")&amp;IF(【多店舗用】記入シート3!AF327="●",【多店舗用】記入シート3!AF$8,"")&amp;IF(【多店舗用】記入シート3!AG327="●",【多店舗用】記入シート3!AG$8,"")&amp;IF(【多店舗用】記入シート3!AH327="●",【多店舗用】記入シート3!AH$8,"")&amp;IF(【多店舗用】記入シート3!AI327="●",【多店舗用】記入シート3!AI$8,""))</f>
        <v/>
      </c>
      <c r="P327" s="764" t="str">
        <f>IF(【多店舗用】記入シート3!AJ327="","",【多店舗用】記入シート3!AJ327)</f>
        <v/>
      </c>
      <c r="Q327" s="764" t="str">
        <f>IF(【多店舗用】記入シート3!AK327="","",【多店舗用】記入シート3!AK327)</f>
        <v/>
      </c>
      <c r="R327" s="766" t="str">
        <f>IF(【多店舗用】記入シート3!AL327="","",【多店舗用】記入シート3!AL327)</f>
        <v/>
      </c>
      <c r="S327" s="766" t="str">
        <f>IF(【多店舗用】記入シート3!AM327="","",【多店舗用】記入シート3!AM327)</f>
        <v/>
      </c>
      <c r="T327" s="766" t="str">
        <f>IF(【多店舗用】記入シート3!AN327="","",【多店舗用】記入シート3!AN327)</f>
        <v/>
      </c>
      <c r="U327" s="766" t="str">
        <f>IF(【多店舗用】記入シート3!AO327="","",【多店舗用】記入シート3!AO327)</f>
        <v/>
      </c>
      <c r="V327" s="764" t="str">
        <f>IF(【多店舗用】記入シート3!AP327="","",【多店舗用】記入シート3!AP327)</f>
        <v/>
      </c>
      <c r="W327" s="764" t="str">
        <f>IF(【多店舗用】記入シート3!AQ327="","",【多店舗用】記入シート3!AQ327)</f>
        <v/>
      </c>
      <c r="X327" s="764" t="str">
        <f>IF(【多店舗用】記入シート3!AR327="","",【多店舗用】記入シート3!AR327)</f>
        <v/>
      </c>
      <c r="Y327" s="764" t="str">
        <f>IF(【多店舗用】記入シート3!AS327="","",【多店舗用】記入シート3!AS327)</f>
        <v/>
      </c>
      <c r="Z327" s="767" t="str">
        <f>IF(【多店舗用】記入シート3!AT327="","",【多店舗用】記入シート3!AT327)</f>
        <v/>
      </c>
      <c r="AA327" s="767" t="str">
        <f>IF(【多店舗用】記入シート3!AU327="","",【多店舗用】記入シート3!AU327)</f>
        <v/>
      </c>
      <c r="AB327" s="764" t="str">
        <f>IF(B327="","",T(SUBSTITUTE(SUBSTITUTE(【多店舗用】記入シート3!AV327,"　","")," ",""))&amp;"　"&amp;T(SUBSTITUTE(SUBSTITUTE(【多店舗用】記入シート3!AW327,"　","")," ","")))</f>
        <v/>
      </c>
      <c r="AC327" s="764" t="str">
        <f>IF(B327="","",ASC(SUBSTITUTE(SUBSTITUTE(SUBSTITUTE(SUBSTITUTE(【多店舗用】記入シート3!AX327,"　","")," ",""),"ヴ","ウﾞ"),"・",""))&amp;" "&amp;ASC(SUBSTITUTE(SUBSTITUTE(SUBSTITUTE(SUBSTITUTE(【多店舗用】記入シート3!AY327,"　","")," ",""),"ヴ","ウﾞ"),"・","")))</f>
        <v/>
      </c>
      <c r="AD327" s="764" t="str">
        <f>IF(【多店舗用】記入シート3!AZ327="","",【多店舗用】記入シート3!AZ327)</f>
        <v/>
      </c>
      <c r="AE327" s="764" t="str">
        <f>IF(【多店舗用】記入シート3!BA327="","",【多店舗用】記入シート3!BA327)</f>
        <v/>
      </c>
      <c r="AF327" s="764" t="str">
        <f>IF(B327="","",T(SUBSTITUTE(SUBSTITUTE(【多店舗用】記入シート3!BB327,"　","")," ",""))&amp;"　"&amp;T(SUBSTITUTE(SUBSTITUTE(【多店舗用】記入シート3!BC327,"　","")," ","")))</f>
        <v/>
      </c>
      <c r="AG327" s="764" t="str">
        <f>IF(B327="","",ASC(SUBSTITUTE(SUBSTITUTE(SUBSTITUTE(SUBSTITUTE(【多店舗用】記入シート3!BD327,"　","")," ",""),"ヴ","ウﾞ"),"・",""))&amp;" "&amp;ASC(SUBSTITUTE(SUBSTITUTE(SUBSTITUTE(SUBSTITUTE(【多店舗用】記入シート3!BE327,"　","")," ",""),"ヴ","ウﾞ"),"・","")))</f>
        <v/>
      </c>
      <c r="AH327" s="764" t="str">
        <f>IF(【多店舗用】記入シート3!BF327="","",【多店舗用】記入シート3!BF327)</f>
        <v/>
      </c>
      <c r="AI327" s="764" t="str">
        <f>IF(【多店舗用】記入シート3!BG327="","",【多店舗用】記入シート3!BG327)</f>
        <v/>
      </c>
      <c r="AJ327" s="764" t="str">
        <f>IF(【多店舗用】記入シート3!BH327="","",【多店舗用】記入シート3!BH327)</f>
        <v/>
      </c>
      <c r="AK327" s="764" t="str">
        <f>IF(【多店舗用】記入シート3!BI327="","",【多店舗用】記入シート3!BI327)</f>
        <v/>
      </c>
      <c r="AL327" s="764" t="str">
        <f>IF(【多店舗用】記入シート3!BJ327="","",【多店舗用】記入シート3!BJ327)</f>
        <v/>
      </c>
      <c r="AM327" s="768" t="str">
        <f>IF(【多店舗用】記入シート3!BK327="","",【多店舗用】記入シート3!BK327)</f>
        <v/>
      </c>
      <c r="AN327" s="768" t="str">
        <f>IF(【多店舗用】記入シート3!BL327="","",【多店舗用】記入シート3!BL327)</f>
        <v/>
      </c>
      <c r="AO327" s="764" t="str">
        <f>IF(【多店舗用】記入シート3!BM327="","",【多店舗用】記入シート3!BM327)</f>
        <v/>
      </c>
      <c r="AP327" s="768" t="str">
        <f>IF(【多店舗用】記入シート3!BN327="","",【多店舗用】記入シート3!BN327)</f>
        <v/>
      </c>
      <c r="AQ327" s="764" t="str">
        <f>IF(【多店舗用】記入シート3!BO327="","",【多店舗用】記入シート3!BO327)</f>
        <v/>
      </c>
      <c r="AR327" s="764" t="str">
        <f>IF(【多店舗用】記入シート3!BP327="","",【多店舗用】記入シート3!BP327)</f>
        <v/>
      </c>
    </row>
    <row r="328" spans="1:44" ht="15" customHeight="1">
      <c r="A328" s="764">
        <v>320</v>
      </c>
      <c r="B328" s="764" t="str">
        <f>IF(【多店舗用】記入シート3!B328="","",DBCS(【多店舗用】記入シート3!B328))</f>
        <v/>
      </c>
      <c r="C328" s="764" t="str">
        <f>IF(【多店舗用】記入シート3!C328="","",DBCS(【多店舗用】記入シート3!C328))</f>
        <v/>
      </c>
      <c r="D328" s="764" t="str">
        <f>IF(【多店舗用】記入シート3!D328="","",ASC(【多店舗用】記入シート3!D328))</f>
        <v/>
      </c>
      <c r="E328" s="765" t="str">
        <f>IF(【多店舗用】記入シート3!E328="","",【多店舗用】記入シート3!E328)</f>
        <v/>
      </c>
      <c r="F328" s="764" t="str">
        <f>IF(【多店舗用】記入シート3!F328="","",【多店舗用】記入シート3!F328)</f>
        <v/>
      </c>
      <c r="G328" s="765" t="str">
        <f>IF(【多店舗用】記入シート3!G328="","",【多店舗用】記入シート3!G328)</f>
        <v/>
      </c>
      <c r="H328" s="764" t="str">
        <f>IF(【多店舗用】記入シート3!H328="","",SUBSTITUTE(SUBSTITUTE(SUBSTITUTE(SUBSTITUTE(SUBSTITUTE(ASC(【多店舗用】記入シート3!H328),"～","-"),"－","-"),"―","-"),"　","")," ",""))</f>
        <v/>
      </c>
      <c r="I328" s="764" t="str">
        <f>IF(B328="","",MID(T(【多店舗用】記入シート3!I328),4,LEN(T(【多店舗用】記入シート3!I328))-3)&amp;"　"&amp;SUBSTITUTE(SUBSTITUTE(SUBSTITUTE(SUBSTITUTE(T(【多店舗用】記入シート3!J328),"　","")," ",""),"―","ー"),"－","‐")&amp;"　"&amp;SUBSTITUTE(SUBSTITUTE(SUBSTITUTE(SUBSTITUTE(T(【多店舗用】記入シート3!K328),"　","")," ",""),"―","ー"),"－","‐")&amp;"　"&amp;SUBSTITUTE(SUBSTITUTE(SUBSTITUTE(SUBSTITUTE(T(【多店舗用】記入シート3!L328),"　","")," ",""),"―","ー"),"－","‐")&amp;IF(【多店舗用】記入シート3!M328="","","　"&amp;SUBSTITUTE(SUBSTITUTE(SUBSTITUTE(SUBSTITUTE(T(【多店舗用】記入シート3!M328),"　","")," ",""),"―","ー"),"－","‐")))</f>
        <v/>
      </c>
      <c r="J328" s="764" t="str">
        <f>IF(B328="","",ASC(【多店舗用】記入シート3!N328)&amp;" "&amp;ASC(SUBSTITUTE(SUBSTITUTE(SUBSTITUTE(SUBSTITUTE(SUBSTITUTE(【多店舗用】記入シート3!O328,"　","")," ",""),"ヴ","ウﾞ"),"・",""),"－","‐"))&amp;" "&amp;ASC(SUBSTITUTE(SUBSTITUTE(SUBSTITUTE(SUBSTITUTE(SUBSTITUTE(【多店舗用】記入シート3!P328,"　","")," ",""),"ヴ","ウﾞ"),"・",""),"－","‐"))&amp;IF(【多店舗用】記入シート3!Q328="",""," "&amp;ASC(SUBSTITUTE(SUBSTITUTE(SUBSTITUTE(SUBSTITUTE(SUBSTITUTE(【多店舗用】記入シート3!Q328,"　","")," ",""),"ヴ","ウﾞ"),"・",""),"－","‐"))))</f>
        <v/>
      </c>
      <c r="K328" s="764" t="str">
        <f>IF(【多店舗用】記入シート3!R328="","",【多店舗用】記入シート3!R328)</f>
        <v/>
      </c>
      <c r="L328" s="764" t="str">
        <f>IF(【多店舗用】記入シート3!S328="","",SUBSTITUTE(SUBSTITUTE(SUBSTITUTE(SUBSTITUTE(SUBSTITUTE(ASC(【多店舗用】記入シート3!S328),"～","-"),"－","-"),"―","-"),"　","")," ",""))</f>
        <v/>
      </c>
      <c r="M328" s="764" t="str">
        <f>IF(【多店舗用】記入シート3!T328="","",ASC(【多店舗用】記入シート3!T328))</f>
        <v/>
      </c>
      <c r="N328" s="764" t="str">
        <f>IF(B328="","",RIGHT("00"&amp;【多店舗用】記入シート3!U328,2)&amp;【多店舗用】記入シート3!V328&amp;RIGHT("00"&amp;【多店舗用】記入シート3!W328,2)&amp;【多店舗用】記入シート3!X328&amp;RIGHT("00"&amp;【多店舗用】記入シート3!Y328,2)&amp;【多店舗用】記入シート3!Z328&amp;RIGHT("00"&amp;【多店舗用】記入シート3!AA328,2))</f>
        <v/>
      </c>
      <c r="O328" s="764" t="str">
        <f>IF(B328="","",IF(【多店舗用】記入シート3!AB328="●",【多店舗用】記入シート3!AB$8,"")&amp;IF(【多店舗用】記入シート3!AC328="●",【多店舗用】記入シート3!AC$8,"")&amp;IF(【多店舗用】記入シート3!AD328="●",【多店舗用】記入シート3!AD$8,"")&amp;IF(【多店舗用】記入シート3!AE328="●",【多店舗用】記入シート3!AE$8,"")&amp;IF(【多店舗用】記入シート3!AF328="●",【多店舗用】記入シート3!AF$8,"")&amp;IF(【多店舗用】記入シート3!AG328="●",【多店舗用】記入シート3!AG$8,"")&amp;IF(【多店舗用】記入シート3!AH328="●",【多店舗用】記入シート3!AH$8,"")&amp;IF(【多店舗用】記入シート3!AI328="●",【多店舗用】記入シート3!AI$8,""))</f>
        <v/>
      </c>
      <c r="P328" s="764" t="str">
        <f>IF(【多店舗用】記入シート3!AJ328="","",【多店舗用】記入シート3!AJ328)</f>
        <v/>
      </c>
      <c r="Q328" s="764" t="str">
        <f>IF(【多店舗用】記入シート3!AK328="","",【多店舗用】記入シート3!AK328)</f>
        <v/>
      </c>
      <c r="R328" s="766" t="str">
        <f>IF(【多店舗用】記入シート3!AL328="","",【多店舗用】記入シート3!AL328)</f>
        <v/>
      </c>
      <c r="S328" s="766" t="str">
        <f>IF(【多店舗用】記入シート3!AM328="","",【多店舗用】記入シート3!AM328)</f>
        <v/>
      </c>
      <c r="T328" s="766" t="str">
        <f>IF(【多店舗用】記入シート3!AN328="","",【多店舗用】記入シート3!AN328)</f>
        <v/>
      </c>
      <c r="U328" s="766" t="str">
        <f>IF(【多店舗用】記入シート3!AO328="","",【多店舗用】記入シート3!AO328)</f>
        <v/>
      </c>
      <c r="V328" s="764" t="str">
        <f>IF(【多店舗用】記入シート3!AP328="","",【多店舗用】記入シート3!AP328)</f>
        <v/>
      </c>
      <c r="W328" s="764" t="str">
        <f>IF(【多店舗用】記入シート3!AQ328="","",【多店舗用】記入シート3!AQ328)</f>
        <v/>
      </c>
      <c r="X328" s="764" t="str">
        <f>IF(【多店舗用】記入シート3!AR328="","",【多店舗用】記入シート3!AR328)</f>
        <v/>
      </c>
      <c r="Y328" s="764" t="str">
        <f>IF(【多店舗用】記入シート3!AS328="","",【多店舗用】記入シート3!AS328)</f>
        <v/>
      </c>
      <c r="Z328" s="767" t="str">
        <f>IF(【多店舗用】記入シート3!AT328="","",【多店舗用】記入シート3!AT328)</f>
        <v/>
      </c>
      <c r="AA328" s="767" t="str">
        <f>IF(【多店舗用】記入シート3!AU328="","",【多店舗用】記入シート3!AU328)</f>
        <v/>
      </c>
      <c r="AB328" s="764" t="str">
        <f>IF(B328="","",T(SUBSTITUTE(SUBSTITUTE(【多店舗用】記入シート3!AV328,"　","")," ",""))&amp;"　"&amp;T(SUBSTITUTE(SUBSTITUTE(【多店舗用】記入シート3!AW328,"　","")," ","")))</f>
        <v/>
      </c>
      <c r="AC328" s="764" t="str">
        <f>IF(B328="","",ASC(SUBSTITUTE(SUBSTITUTE(SUBSTITUTE(SUBSTITUTE(【多店舗用】記入シート3!AX328,"　","")," ",""),"ヴ","ウﾞ"),"・",""))&amp;" "&amp;ASC(SUBSTITUTE(SUBSTITUTE(SUBSTITUTE(SUBSTITUTE(【多店舗用】記入シート3!AY328,"　","")," ",""),"ヴ","ウﾞ"),"・","")))</f>
        <v/>
      </c>
      <c r="AD328" s="764" t="str">
        <f>IF(【多店舗用】記入シート3!AZ328="","",【多店舗用】記入シート3!AZ328)</f>
        <v/>
      </c>
      <c r="AE328" s="764" t="str">
        <f>IF(【多店舗用】記入シート3!BA328="","",【多店舗用】記入シート3!BA328)</f>
        <v/>
      </c>
      <c r="AF328" s="764" t="str">
        <f>IF(B328="","",T(SUBSTITUTE(SUBSTITUTE(【多店舗用】記入シート3!BB328,"　","")," ",""))&amp;"　"&amp;T(SUBSTITUTE(SUBSTITUTE(【多店舗用】記入シート3!BC328,"　","")," ","")))</f>
        <v/>
      </c>
      <c r="AG328" s="764" t="str">
        <f>IF(B328="","",ASC(SUBSTITUTE(SUBSTITUTE(SUBSTITUTE(SUBSTITUTE(【多店舗用】記入シート3!BD328,"　","")," ",""),"ヴ","ウﾞ"),"・",""))&amp;" "&amp;ASC(SUBSTITUTE(SUBSTITUTE(SUBSTITUTE(SUBSTITUTE(【多店舗用】記入シート3!BE328,"　","")," ",""),"ヴ","ウﾞ"),"・","")))</f>
        <v/>
      </c>
      <c r="AH328" s="764" t="str">
        <f>IF(【多店舗用】記入シート3!BF328="","",【多店舗用】記入シート3!BF328)</f>
        <v/>
      </c>
      <c r="AI328" s="764" t="str">
        <f>IF(【多店舗用】記入シート3!BG328="","",【多店舗用】記入シート3!BG328)</f>
        <v/>
      </c>
      <c r="AJ328" s="764" t="str">
        <f>IF(【多店舗用】記入シート3!BH328="","",【多店舗用】記入シート3!BH328)</f>
        <v/>
      </c>
      <c r="AK328" s="764" t="str">
        <f>IF(【多店舗用】記入シート3!BI328="","",【多店舗用】記入シート3!BI328)</f>
        <v/>
      </c>
      <c r="AL328" s="764" t="str">
        <f>IF(【多店舗用】記入シート3!BJ328="","",【多店舗用】記入シート3!BJ328)</f>
        <v/>
      </c>
      <c r="AM328" s="768" t="str">
        <f>IF(【多店舗用】記入シート3!BK328="","",【多店舗用】記入シート3!BK328)</f>
        <v/>
      </c>
      <c r="AN328" s="768" t="str">
        <f>IF(【多店舗用】記入シート3!BL328="","",【多店舗用】記入シート3!BL328)</f>
        <v/>
      </c>
      <c r="AO328" s="764" t="str">
        <f>IF(【多店舗用】記入シート3!BM328="","",【多店舗用】記入シート3!BM328)</f>
        <v/>
      </c>
      <c r="AP328" s="768" t="str">
        <f>IF(【多店舗用】記入シート3!BN328="","",【多店舗用】記入シート3!BN328)</f>
        <v/>
      </c>
      <c r="AQ328" s="764" t="str">
        <f>IF(【多店舗用】記入シート3!BO328="","",【多店舗用】記入シート3!BO328)</f>
        <v/>
      </c>
      <c r="AR328" s="764" t="str">
        <f>IF(【多店舗用】記入シート3!BP328="","",【多店舗用】記入シート3!BP328)</f>
        <v/>
      </c>
    </row>
    <row r="329" spans="1:44" ht="15" customHeight="1">
      <c r="A329" s="764">
        <v>321</v>
      </c>
      <c r="B329" s="764" t="str">
        <f>IF(【多店舗用】記入シート3!B329="","",DBCS(【多店舗用】記入シート3!B329))</f>
        <v/>
      </c>
      <c r="C329" s="764" t="str">
        <f>IF(【多店舗用】記入シート3!C329="","",DBCS(【多店舗用】記入シート3!C329))</f>
        <v/>
      </c>
      <c r="D329" s="764" t="str">
        <f>IF(【多店舗用】記入シート3!D329="","",ASC(【多店舗用】記入シート3!D329))</f>
        <v/>
      </c>
      <c r="E329" s="765" t="str">
        <f>IF(【多店舗用】記入シート3!E329="","",【多店舗用】記入シート3!E329)</f>
        <v/>
      </c>
      <c r="F329" s="764" t="str">
        <f>IF(【多店舗用】記入シート3!F329="","",【多店舗用】記入シート3!F329)</f>
        <v/>
      </c>
      <c r="G329" s="765" t="str">
        <f>IF(【多店舗用】記入シート3!G329="","",【多店舗用】記入シート3!G329)</f>
        <v/>
      </c>
      <c r="H329" s="764" t="str">
        <f>IF(【多店舗用】記入シート3!H329="","",SUBSTITUTE(SUBSTITUTE(SUBSTITUTE(SUBSTITUTE(SUBSTITUTE(ASC(【多店舗用】記入シート3!H329),"～","-"),"－","-"),"―","-"),"　","")," ",""))</f>
        <v/>
      </c>
      <c r="I329" s="764" t="str">
        <f>IF(B329="","",MID(T(【多店舗用】記入シート3!I329),4,LEN(T(【多店舗用】記入シート3!I329))-3)&amp;"　"&amp;SUBSTITUTE(SUBSTITUTE(SUBSTITUTE(SUBSTITUTE(T(【多店舗用】記入シート3!J329),"　","")," ",""),"―","ー"),"－","‐")&amp;"　"&amp;SUBSTITUTE(SUBSTITUTE(SUBSTITUTE(SUBSTITUTE(T(【多店舗用】記入シート3!K329),"　","")," ",""),"―","ー"),"－","‐")&amp;"　"&amp;SUBSTITUTE(SUBSTITUTE(SUBSTITUTE(SUBSTITUTE(T(【多店舗用】記入シート3!L329),"　","")," ",""),"―","ー"),"－","‐")&amp;IF(【多店舗用】記入シート3!M329="","","　"&amp;SUBSTITUTE(SUBSTITUTE(SUBSTITUTE(SUBSTITUTE(T(【多店舗用】記入シート3!M329),"　","")," ",""),"―","ー"),"－","‐")))</f>
        <v/>
      </c>
      <c r="J329" s="764" t="str">
        <f>IF(B329="","",ASC(【多店舗用】記入シート3!N329)&amp;" "&amp;ASC(SUBSTITUTE(SUBSTITUTE(SUBSTITUTE(SUBSTITUTE(SUBSTITUTE(【多店舗用】記入シート3!O329,"　","")," ",""),"ヴ","ウﾞ"),"・",""),"－","‐"))&amp;" "&amp;ASC(SUBSTITUTE(SUBSTITUTE(SUBSTITUTE(SUBSTITUTE(SUBSTITUTE(【多店舗用】記入シート3!P329,"　","")," ",""),"ヴ","ウﾞ"),"・",""),"－","‐"))&amp;IF(【多店舗用】記入シート3!Q329="",""," "&amp;ASC(SUBSTITUTE(SUBSTITUTE(SUBSTITUTE(SUBSTITUTE(SUBSTITUTE(【多店舗用】記入シート3!Q329,"　","")," ",""),"ヴ","ウﾞ"),"・",""),"－","‐"))))</f>
        <v/>
      </c>
      <c r="K329" s="764" t="str">
        <f>IF(【多店舗用】記入シート3!R329="","",【多店舗用】記入シート3!R329)</f>
        <v/>
      </c>
      <c r="L329" s="764" t="str">
        <f>IF(【多店舗用】記入シート3!S329="","",SUBSTITUTE(SUBSTITUTE(SUBSTITUTE(SUBSTITUTE(SUBSTITUTE(ASC(【多店舗用】記入シート3!S329),"～","-"),"－","-"),"―","-"),"　","")," ",""))</f>
        <v/>
      </c>
      <c r="M329" s="764" t="str">
        <f>IF(【多店舗用】記入シート3!T329="","",ASC(【多店舗用】記入シート3!T329))</f>
        <v/>
      </c>
      <c r="N329" s="764" t="str">
        <f>IF(B329="","",RIGHT("00"&amp;【多店舗用】記入シート3!U329,2)&amp;【多店舗用】記入シート3!V329&amp;RIGHT("00"&amp;【多店舗用】記入シート3!W329,2)&amp;【多店舗用】記入シート3!X329&amp;RIGHT("00"&amp;【多店舗用】記入シート3!Y329,2)&amp;【多店舗用】記入シート3!Z329&amp;RIGHT("00"&amp;【多店舗用】記入シート3!AA329,2))</f>
        <v/>
      </c>
      <c r="O329" s="764" t="str">
        <f>IF(B329="","",IF(【多店舗用】記入シート3!AB329="●",【多店舗用】記入シート3!AB$8,"")&amp;IF(【多店舗用】記入シート3!AC329="●",【多店舗用】記入シート3!AC$8,"")&amp;IF(【多店舗用】記入シート3!AD329="●",【多店舗用】記入シート3!AD$8,"")&amp;IF(【多店舗用】記入シート3!AE329="●",【多店舗用】記入シート3!AE$8,"")&amp;IF(【多店舗用】記入シート3!AF329="●",【多店舗用】記入シート3!AF$8,"")&amp;IF(【多店舗用】記入シート3!AG329="●",【多店舗用】記入シート3!AG$8,"")&amp;IF(【多店舗用】記入シート3!AH329="●",【多店舗用】記入シート3!AH$8,"")&amp;IF(【多店舗用】記入シート3!AI329="●",【多店舗用】記入シート3!AI$8,""))</f>
        <v/>
      </c>
      <c r="P329" s="764" t="str">
        <f>IF(【多店舗用】記入シート3!AJ329="","",【多店舗用】記入シート3!AJ329)</f>
        <v/>
      </c>
      <c r="Q329" s="764" t="str">
        <f>IF(【多店舗用】記入シート3!AK329="","",【多店舗用】記入シート3!AK329)</f>
        <v/>
      </c>
      <c r="R329" s="766" t="str">
        <f>IF(【多店舗用】記入シート3!AL329="","",【多店舗用】記入シート3!AL329)</f>
        <v/>
      </c>
      <c r="S329" s="766" t="str">
        <f>IF(【多店舗用】記入シート3!AM329="","",【多店舗用】記入シート3!AM329)</f>
        <v/>
      </c>
      <c r="T329" s="766" t="str">
        <f>IF(【多店舗用】記入シート3!AN329="","",【多店舗用】記入シート3!AN329)</f>
        <v/>
      </c>
      <c r="U329" s="766" t="str">
        <f>IF(【多店舗用】記入シート3!AO329="","",【多店舗用】記入シート3!AO329)</f>
        <v/>
      </c>
      <c r="V329" s="764" t="str">
        <f>IF(【多店舗用】記入シート3!AP329="","",【多店舗用】記入シート3!AP329)</f>
        <v/>
      </c>
      <c r="W329" s="764" t="str">
        <f>IF(【多店舗用】記入シート3!AQ329="","",【多店舗用】記入シート3!AQ329)</f>
        <v/>
      </c>
      <c r="X329" s="764" t="str">
        <f>IF(【多店舗用】記入シート3!AR329="","",【多店舗用】記入シート3!AR329)</f>
        <v/>
      </c>
      <c r="Y329" s="764" t="str">
        <f>IF(【多店舗用】記入シート3!AS329="","",【多店舗用】記入シート3!AS329)</f>
        <v/>
      </c>
      <c r="Z329" s="767" t="str">
        <f>IF(【多店舗用】記入シート3!AT329="","",【多店舗用】記入シート3!AT329)</f>
        <v/>
      </c>
      <c r="AA329" s="767" t="str">
        <f>IF(【多店舗用】記入シート3!AU329="","",【多店舗用】記入シート3!AU329)</f>
        <v/>
      </c>
      <c r="AB329" s="764" t="str">
        <f>IF(B329="","",T(SUBSTITUTE(SUBSTITUTE(【多店舗用】記入シート3!AV329,"　","")," ",""))&amp;"　"&amp;T(SUBSTITUTE(SUBSTITUTE(【多店舗用】記入シート3!AW329,"　","")," ","")))</f>
        <v/>
      </c>
      <c r="AC329" s="764" t="str">
        <f>IF(B329="","",ASC(SUBSTITUTE(SUBSTITUTE(SUBSTITUTE(SUBSTITUTE(【多店舗用】記入シート3!AX329,"　","")," ",""),"ヴ","ウﾞ"),"・",""))&amp;" "&amp;ASC(SUBSTITUTE(SUBSTITUTE(SUBSTITUTE(SUBSTITUTE(【多店舗用】記入シート3!AY329,"　","")," ",""),"ヴ","ウﾞ"),"・","")))</f>
        <v/>
      </c>
      <c r="AD329" s="764" t="str">
        <f>IF(【多店舗用】記入シート3!AZ329="","",【多店舗用】記入シート3!AZ329)</f>
        <v/>
      </c>
      <c r="AE329" s="764" t="str">
        <f>IF(【多店舗用】記入シート3!BA329="","",【多店舗用】記入シート3!BA329)</f>
        <v/>
      </c>
      <c r="AF329" s="764" t="str">
        <f>IF(B329="","",T(SUBSTITUTE(SUBSTITUTE(【多店舗用】記入シート3!BB329,"　","")," ",""))&amp;"　"&amp;T(SUBSTITUTE(SUBSTITUTE(【多店舗用】記入シート3!BC329,"　","")," ","")))</f>
        <v/>
      </c>
      <c r="AG329" s="764" t="str">
        <f>IF(B329="","",ASC(SUBSTITUTE(SUBSTITUTE(SUBSTITUTE(SUBSTITUTE(【多店舗用】記入シート3!BD329,"　","")," ",""),"ヴ","ウﾞ"),"・",""))&amp;" "&amp;ASC(SUBSTITUTE(SUBSTITUTE(SUBSTITUTE(SUBSTITUTE(【多店舗用】記入シート3!BE329,"　","")," ",""),"ヴ","ウﾞ"),"・","")))</f>
        <v/>
      </c>
      <c r="AH329" s="764" t="str">
        <f>IF(【多店舗用】記入シート3!BF329="","",【多店舗用】記入シート3!BF329)</f>
        <v/>
      </c>
      <c r="AI329" s="764" t="str">
        <f>IF(【多店舗用】記入シート3!BG329="","",【多店舗用】記入シート3!BG329)</f>
        <v/>
      </c>
      <c r="AJ329" s="764" t="str">
        <f>IF(【多店舗用】記入シート3!BH329="","",【多店舗用】記入シート3!BH329)</f>
        <v/>
      </c>
      <c r="AK329" s="764" t="str">
        <f>IF(【多店舗用】記入シート3!BI329="","",【多店舗用】記入シート3!BI329)</f>
        <v/>
      </c>
      <c r="AL329" s="764" t="str">
        <f>IF(【多店舗用】記入シート3!BJ329="","",【多店舗用】記入シート3!BJ329)</f>
        <v/>
      </c>
      <c r="AM329" s="768" t="str">
        <f>IF(【多店舗用】記入シート3!BK329="","",【多店舗用】記入シート3!BK329)</f>
        <v/>
      </c>
      <c r="AN329" s="768" t="str">
        <f>IF(【多店舗用】記入シート3!BL329="","",【多店舗用】記入シート3!BL329)</f>
        <v/>
      </c>
      <c r="AO329" s="764" t="str">
        <f>IF(【多店舗用】記入シート3!BM329="","",【多店舗用】記入シート3!BM329)</f>
        <v/>
      </c>
      <c r="AP329" s="768" t="str">
        <f>IF(【多店舗用】記入シート3!BN329="","",【多店舗用】記入シート3!BN329)</f>
        <v/>
      </c>
      <c r="AQ329" s="764" t="str">
        <f>IF(【多店舗用】記入シート3!BO329="","",【多店舗用】記入シート3!BO329)</f>
        <v/>
      </c>
      <c r="AR329" s="764" t="str">
        <f>IF(【多店舗用】記入シート3!BP329="","",【多店舗用】記入シート3!BP329)</f>
        <v/>
      </c>
    </row>
    <row r="330" spans="1:44" ht="15" customHeight="1">
      <c r="A330" s="764">
        <v>322</v>
      </c>
      <c r="B330" s="764" t="str">
        <f>IF(【多店舗用】記入シート3!B330="","",DBCS(【多店舗用】記入シート3!B330))</f>
        <v/>
      </c>
      <c r="C330" s="764" t="str">
        <f>IF(【多店舗用】記入シート3!C330="","",DBCS(【多店舗用】記入シート3!C330))</f>
        <v/>
      </c>
      <c r="D330" s="764" t="str">
        <f>IF(【多店舗用】記入シート3!D330="","",ASC(【多店舗用】記入シート3!D330))</f>
        <v/>
      </c>
      <c r="E330" s="765" t="str">
        <f>IF(【多店舗用】記入シート3!E330="","",【多店舗用】記入シート3!E330)</f>
        <v/>
      </c>
      <c r="F330" s="764" t="str">
        <f>IF(【多店舗用】記入シート3!F330="","",【多店舗用】記入シート3!F330)</f>
        <v/>
      </c>
      <c r="G330" s="765" t="str">
        <f>IF(【多店舗用】記入シート3!G330="","",【多店舗用】記入シート3!G330)</f>
        <v/>
      </c>
      <c r="H330" s="764" t="str">
        <f>IF(【多店舗用】記入シート3!H330="","",SUBSTITUTE(SUBSTITUTE(SUBSTITUTE(SUBSTITUTE(SUBSTITUTE(ASC(【多店舗用】記入シート3!H330),"～","-"),"－","-"),"―","-"),"　","")," ",""))</f>
        <v/>
      </c>
      <c r="I330" s="764" t="str">
        <f>IF(B330="","",MID(T(【多店舗用】記入シート3!I330),4,LEN(T(【多店舗用】記入シート3!I330))-3)&amp;"　"&amp;SUBSTITUTE(SUBSTITUTE(SUBSTITUTE(SUBSTITUTE(T(【多店舗用】記入シート3!J330),"　","")," ",""),"―","ー"),"－","‐")&amp;"　"&amp;SUBSTITUTE(SUBSTITUTE(SUBSTITUTE(SUBSTITUTE(T(【多店舗用】記入シート3!K330),"　","")," ",""),"―","ー"),"－","‐")&amp;"　"&amp;SUBSTITUTE(SUBSTITUTE(SUBSTITUTE(SUBSTITUTE(T(【多店舗用】記入シート3!L330),"　","")," ",""),"―","ー"),"－","‐")&amp;IF(【多店舗用】記入シート3!M330="","","　"&amp;SUBSTITUTE(SUBSTITUTE(SUBSTITUTE(SUBSTITUTE(T(【多店舗用】記入シート3!M330),"　","")," ",""),"―","ー"),"－","‐")))</f>
        <v/>
      </c>
      <c r="J330" s="764" t="str">
        <f>IF(B330="","",ASC(【多店舗用】記入シート3!N330)&amp;" "&amp;ASC(SUBSTITUTE(SUBSTITUTE(SUBSTITUTE(SUBSTITUTE(SUBSTITUTE(【多店舗用】記入シート3!O330,"　","")," ",""),"ヴ","ウﾞ"),"・",""),"－","‐"))&amp;" "&amp;ASC(SUBSTITUTE(SUBSTITUTE(SUBSTITUTE(SUBSTITUTE(SUBSTITUTE(【多店舗用】記入シート3!P330,"　","")," ",""),"ヴ","ウﾞ"),"・",""),"－","‐"))&amp;IF(【多店舗用】記入シート3!Q330="",""," "&amp;ASC(SUBSTITUTE(SUBSTITUTE(SUBSTITUTE(SUBSTITUTE(SUBSTITUTE(【多店舗用】記入シート3!Q330,"　","")," ",""),"ヴ","ウﾞ"),"・",""),"－","‐"))))</f>
        <v/>
      </c>
      <c r="K330" s="764" t="str">
        <f>IF(【多店舗用】記入シート3!R330="","",【多店舗用】記入シート3!R330)</f>
        <v/>
      </c>
      <c r="L330" s="764" t="str">
        <f>IF(【多店舗用】記入シート3!S330="","",SUBSTITUTE(SUBSTITUTE(SUBSTITUTE(SUBSTITUTE(SUBSTITUTE(ASC(【多店舗用】記入シート3!S330),"～","-"),"－","-"),"―","-"),"　","")," ",""))</f>
        <v/>
      </c>
      <c r="M330" s="764" t="str">
        <f>IF(【多店舗用】記入シート3!T330="","",ASC(【多店舗用】記入シート3!T330))</f>
        <v/>
      </c>
      <c r="N330" s="764" t="str">
        <f>IF(B330="","",RIGHT("00"&amp;【多店舗用】記入シート3!U330,2)&amp;【多店舗用】記入シート3!V330&amp;RIGHT("00"&amp;【多店舗用】記入シート3!W330,2)&amp;【多店舗用】記入シート3!X330&amp;RIGHT("00"&amp;【多店舗用】記入シート3!Y330,2)&amp;【多店舗用】記入シート3!Z330&amp;RIGHT("00"&amp;【多店舗用】記入シート3!AA330,2))</f>
        <v/>
      </c>
      <c r="O330" s="764" t="str">
        <f>IF(B330="","",IF(【多店舗用】記入シート3!AB330="●",【多店舗用】記入シート3!AB$8,"")&amp;IF(【多店舗用】記入シート3!AC330="●",【多店舗用】記入シート3!AC$8,"")&amp;IF(【多店舗用】記入シート3!AD330="●",【多店舗用】記入シート3!AD$8,"")&amp;IF(【多店舗用】記入シート3!AE330="●",【多店舗用】記入シート3!AE$8,"")&amp;IF(【多店舗用】記入シート3!AF330="●",【多店舗用】記入シート3!AF$8,"")&amp;IF(【多店舗用】記入シート3!AG330="●",【多店舗用】記入シート3!AG$8,"")&amp;IF(【多店舗用】記入シート3!AH330="●",【多店舗用】記入シート3!AH$8,"")&amp;IF(【多店舗用】記入シート3!AI330="●",【多店舗用】記入シート3!AI$8,""))</f>
        <v/>
      </c>
      <c r="P330" s="764" t="str">
        <f>IF(【多店舗用】記入シート3!AJ330="","",【多店舗用】記入シート3!AJ330)</f>
        <v/>
      </c>
      <c r="Q330" s="764" t="str">
        <f>IF(【多店舗用】記入シート3!AK330="","",【多店舗用】記入シート3!AK330)</f>
        <v/>
      </c>
      <c r="R330" s="766" t="str">
        <f>IF(【多店舗用】記入シート3!AL330="","",【多店舗用】記入シート3!AL330)</f>
        <v/>
      </c>
      <c r="S330" s="766" t="str">
        <f>IF(【多店舗用】記入シート3!AM330="","",【多店舗用】記入シート3!AM330)</f>
        <v/>
      </c>
      <c r="T330" s="766" t="str">
        <f>IF(【多店舗用】記入シート3!AN330="","",【多店舗用】記入シート3!AN330)</f>
        <v/>
      </c>
      <c r="U330" s="766" t="str">
        <f>IF(【多店舗用】記入シート3!AO330="","",【多店舗用】記入シート3!AO330)</f>
        <v/>
      </c>
      <c r="V330" s="764" t="str">
        <f>IF(【多店舗用】記入シート3!AP330="","",【多店舗用】記入シート3!AP330)</f>
        <v/>
      </c>
      <c r="W330" s="764" t="str">
        <f>IF(【多店舗用】記入シート3!AQ330="","",【多店舗用】記入シート3!AQ330)</f>
        <v/>
      </c>
      <c r="X330" s="764" t="str">
        <f>IF(【多店舗用】記入シート3!AR330="","",【多店舗用】記入シート3!AR330)</f>
        <v/>
      </c>
      <c r="Y330" s="764" t="str">
        <f>IF(【多店舗用】記入シート3!AS330="","",【多店舗用】記入シート3!AS330)</f>
        <v/>
      </c>
      <c r="Z330" s="767" t="str">
        <f>IF(【多店舗用】記入シート3!AT330="","",【多店舗用】記入シート3!AT330)</f>
        <v/>
      </c>
      <c r="AA330" s="767" t="str">
        <f>IF(【多店舗用】記入シート3!AU330="","",【多店舗用】記入シート3!AU330)</f>
        <v/>
      </c>
      <c r="AB330" s="764" t="str">
        <f>IF(B330="","",T(SUBSTITUTE(SUBSTITUTE(【多店舗用】記入シート3!AV330,"　","")," ",""))&amp;"　"&amp;T(SUBSTITUTE(SUBSTITUTE(【多店舗用】記入シート3!AW330,"　","")," ","")))</f>
        <v/>
      </c>
      <c r="AC330" s="764" t="str">
        <f>IF(B330="","",ASC(SUBSTITUTE(SUBSTITUTE(SUBSTITUTE(SUBSTITUTE(【多店舗用】記入シート3!AX330,"　","")," ",""),"ヴ","ウﾞ"),"・",""))&amp;" "&amp;ASC(SUBSTITUTE(SUBSTITUTE(SUBSTITUTE(SUBSTITUTE(【多店舗用】記入シート3!AY330,"　","")," ",""),"ヴ","ウﾞ"),"・","")))</f>
        <v/>
      </c>
      <c r="AD330" s="764" t="str">
        <f>IF(【多店舗用】記入シート3!AZ330="","",【多店舗用】記入シート3!AZ330)</f>
        <v/>
      </c>
      <c r="AE330" s="764" t="str">
        <f>IF(【多店舗用】記入シート3!BA330="","",【多店舗用】記入シート3!BA330)</f>
        <v/>
      </c>
      <c r="AF330" s="764" t="str">
        <f>IF(B330="","",T(SUBSTITUTE(SUBSTITUTE(【多店舗用】記入シート3!BB330,"　","")," ",""))&amp;"　"&amp;T(SUBSTITUTE(SUBSTITUTE(【多店舗用】記入シート3!BC330,"　","")," ","")))</f>
        <v/>
      </c>
      <c r="AG330" s="764" t="str">
        <f>IF(B330="","",ASC(SUBSTITUTE(SUBSTITUTE(SUBSTITUTE(SUBSTITUTE(【多店舗用】記入シート3!BD330,"　","")," ",""),"ヴ","ウﾞ"),"・",""))&amp;" "&amp;ASC(SUBSTITUTE(SUBSTITUTE(SUBSTITUTE(SUBSTITUTE(【多店舗用】記入シート3!BE330,"　","")," ",""),"ヴ","ウﾞ"),"・","")))</f>
        <v/>
      </c>
      <c r="AH330" s="764" t="str">
        <f>IF(【多店舗用】記入シート3!BF330="","",【多店舗用】記入シート3!BF330)</f>
        <v/>
      </c>
      <c r="AI330" s="764" t="str">
        <f>IF(【多店舗用】記入シート3!BG330="","",【多店舗用】記入シート3!BG330)</f>
        <v/>
      </c>
      <c r="AJ330" s="764" t="str">
        <f>IF(【多店舗用】記入シート3!BH330="","",【多店舗用】記入シート3!BH330)</f>
        <v/>
      </c>
      <c r="AK330" s="764" t="str">
        <f>IF(【多店舗用】記入シート3!BI330="","",【多店舗用】記入シート3!BI330)</f>
        <v/>
      </c>
      <c r="AL330" s="764" t="str">
        <f>IF(【多店舗用】記入シート3!BJ330="","",【多店舗用】記入シート3!BJ330)</f>
        <v/>
      </c>
      <c r="AM330" s="768" t="str">
        <f>IF(【多店舗用】記入シート3!BK330="","",【多店舗用】記入シート3!BK330)</f>
        <v/>
      </c>
      <c r="AN330" s="768" t="str">
        <f>IF(【多店舗用】記入シート3!BL330="","",【多店舗用】記入シート3!BL330)</f>
        <v/>
      </c>
      <c r="AO330" s="764" t="str">
        <f>IF(【多店舗用】記入シート3!BM330="","",【多店舗用】記入シート3!BM330)</f>
        <v/>
      </c>
      <c r="AP330" s="768" t="str">
        <f>IF(【多店舗用】記入シート3!BN330="","",【多店舗用】記入シート3!BN330)</f>
        <v/>
      </c>
      <c r="AQ330" s="764" t="str">
        <f>IF(【多店舗用】記入シート3!BO330="","",【多店舗用】記入シート3!BO330)</f>
        <v/>
      </c>
      <c r="AR330" s="764" t="str">
        <f>IF(【多店舗用】記入シート3!BP330="","",【多店舗用】記入シート3!BP330)</f>
        <v/>
      </c>
    </row>
    <row r="331" spans="1:44" ht="15" customHeight="1">
      <c r="A331" s="764">
        <v>323</v>
      </c>
      <c r="B331" s="764" t="str">
        <f>IF(【多店舗用】記入シート3!B331="","",DBCS(【多店舗用】記入シート3!B331))</f>
        <v/>
      </c>
      <c r="C331" s="764" t="str">
        <f>IF(【多店舗用】記入シート3!C331="","",DBCS(【多店舗用】記入シート3!C331))</f>
        <v/>
      </c>
      <c r="D331" s="764" t="str">
        <f>IF(【多店舗用】記入シート3!D331="","",ASC(【多店舗用】記入シート3!D331))</f>
        <v/>
      </c>
      <c r="E331" s="765" t="str">
        <f>IF(【多店舗用】記入シート3!E331="","",【多店舗用】記入シート3!E331)</f>
        <v/>
      </c>
      <c r="F331" s="764" t="str">
        <f>IF(【多店舗用】記入シート3!F331="","",【多店舗用】記入シート3!F331)</f>
        <v/>
      </c>
      <c r="G331" s="765" t="str">
        <f>IF(【多店舗用】記入シート3!G331="","",【多店舗用】記入シート3!G331)</f>
        <v/>
      </c>
      <c r="H331" s="764" t="str">
        <f>IF(【多店舗用】記入シート3!H331="","",SUBSTITUTE(SUBSTITUTE(SUBSTITUTE(SUBSTITUTE(SUBSTITUTE(ASC(【多店舗用】記入シート3!H331),"～","-"),"－","-"),"―","-"),"　","")," ",""))</f>
        <v/>
      </c>
      <c r="I331" s="764" t="str">
        <f>IF(B331="","",MID(T(【多店舗用】記入シート3!I331),4,LEN(T(【多店舗用】記入シート3!I331))-3)&amp;"　"&amp;SUBSTITUTE(SUBSTITUTE(SUBSTITUTE(SUBSTITUTE(T(【多店舗用】記入シート3!J331),"　","")," ",""),"―","ー"),"－","‐")&amp;"　"&amp;SUBSTITUTE(SUBSTITUTE(SUBSTITUTE(SUBSTITUTE(T(【多店舗用】記入シート3!K331),"　","")," ",""),"―","ー"),"－","‐")&amp;"　"&amp;SUBSTITUTE(SUBSTITUTE(SUBSTITUTE(SUBSTITUTE(T(【多店舗用】記入シート3!L331),"　","")," ",""),"―","ー"),"－","‐")&amp;IF(【多店舗用】記入シート3!M331="","","　"&amp;SUBSTITUTE(SUBSTITUTE(SUBSTITUTE(SUBSTITUTE(T(【多店舗用】記入シート3!M331),"　","")," ",""),"―","ー"),"－","‐")))</f>
        <v/>
      </c>
      <c r="J331" s="764" t="str">
        <f>IF(B331="","",ASC(【多店舗用】記入シート3!N331)&amp;" "&amp;ASC(SUBSTITUTE(SUBSTITUTE(SUBSTITUTE(SUBSTITUTE(SUBSTITUTE(【多店舗用】記入シート3!O331,"　","")," ",""),"ヴ","ウﾞ"),"・",""),"－","‐"))&amp;" "&amp;ASC(SUBSTITUTE(SUBSTITUTE(SUBSTITUTE(SUBSTITUTE(SUBSTITUTE(【多店舗用】記入シート3!P331,"　","")," ",""),"ヴ","ウﾞ"),"・",""),"－","‐"))&amp;IF(【多店舗用】記入シート3!Q331="",""," "&amp;ASC(SUBSTITUTE(SUBSTITUTE(SUBSTITUTE(SUBSTITUTE(SUBSTITUTE(【多店舗用】記入シート3!Q331,"　","")," ",""),"ヴ","ウﾞ"),"・",""),"－","‐"))))</f>
        <v/>
      </c>
      <c r="K331" s="764" t="str">
        <f>IF(【多店舗用】記入シート3!R331="","",【多店舗用】記入シート3!R331)</f>
        <v/>
      </c>
      <c r="L331" s="764" t="str">
        <f>IF(【多店舗用】記入シート3!S331="","",SUBSTITUTE(SUBSTITUTE(SUBSTITUTE(SUBSTITUTE(SUBSTITUTE(ASC(【多店舗用】記入シート3!S331),"～","-"),"－","-"),"―","-"),"　","")," ",""))</f>
        <v/>
      </c>
      <c r="M331" s="764" t="str">
        <f>IF(【多店舗用】記入シート3!T331="","",ASC(【多店舗用】記入シート3!T331))</f>
        <v/>
      </c>
      <c r="N331" s="764" t="str">
        <f>IF(B331="","",RIGHT("00"&amp;【多店舗用】記入シート3!U331,2)&amp;【多店舗用】記入シート3!V331&amp;RIGHT("00"&amp;【多店舗用】記入シート3!W331,2)&amp;【多店舗用】記入シート3!X331&amp;RIGHT("00"&amp;【多店舗用】記入シート3!Y331,2)&amp;【多店舗用】記入シート3!Z331&amp;RIGHT("00"&amp;【多店舗用】記入シート3!AA331,2))</f>
        <v/>
      </c>
      <c r="O331" s="764" t="str">
        <f>IF(B331="","",IF(【多店舗用】記入シート3!AB331="●",【多店舗用】記入シート3!AB$8,"")&amp;IF(【多店舗用】記入シート3!AC331="●",【多店舗用】記入シート3!AC$8,"")&amp;IF(【多店舗用】記入シート3!AD331="●",【多店舗用】記入シート3!AD$8,"")&amp;IF(【多店舗用】記入シート3!AE331="●",【多店舗用】記入シート3!AE$8,"")&amp;IF(【多店舗用】記入シート3!AF331="●",【多店舗用】記入シート3!AF$8,"")&amp;IF(【多店舗用】記入シート3!AG331="●",【多店舗用】記入シート3!AG$8,"")&amp;IF(【多店舗用】記入シート3!AH331="●",【多店舗用】記入シート3!AH$8,"")&amp;IF(【多店舗用】記入シート3!AI331="●",【多店舗用】記入シート3!AI$8,""))</f>
        <v/>
      </c>
      <c r="P331" s="764" t="str">
        <f>IF(【多店舗用】記入シート3!AJ331="","",【多店舗用】記入シート3!AJ331)</f>
        <v/>
      </c>
      <c r="Q331" s="764" t="str">
        <f>IF(【多店舗用】記入シート3!AK331="","",【多店舗用】記入シート3!AK331)</f>
        <v/>
      </c>
      <c r="R331" s="766" t="str">
        <f>IF(【多店舗用】記入シート3!AL331="","",【多店舗用】記入シート3!AL331)</f>
        <v/>
      </c>
      <c r="S331" s="766" t="str">
        <f>IF(【多店舗用】記入シート3!AM331="","",【多店舗用】記入シート3!AM331)</f>
        <v/>
      </c>
      <c r="T331" s="766" t="str">
        <f>IF(【多店舗用】記入シート3!AN331="","",【多店舗用】記入シート3!AN331)</f>
        <v/>
      </c>
      <c r="U331" s="766" t="str">
        <f>IF(【多店舗用】記入シート3!AO331="","",【多店舗用】記入シート3!AO331)</f>
        <v/>
      </c>
      <c r="V331" s="764" t="str">
        <f>IF(【多店舗用】記入シート3!AP331="","",【多店舗用】記入シート3!AP331)</f>
        <v/>
      </c>
      <c r="W331" s="764" t="str">
        <f>IF(【多店舗用】記入シート3!AQ331="","",【多店舗用】記入シート3!AQ331)</f>
        <v/>
      </c>
      <c r="X331" s="764" t="str">
        <f>IF(【多店舗用】記入シート3!AR331="","",【多店舗用】記入シート3!AR331)</f>
        <v/>
      </c>
      <c r="Y331" s="764" t="str">
        <f>IF(【多店舗用】記入シート3!AS331="","",【多店舗用】記入シート3!AS331)</f>
        <v/>
      </c>
      <c r="Z331" s="767" t="str">
        <f>IF(【多店舗用】記入シート3!AT331="","",【多店舗用】記入シート3!AT331)</f>
        <v/>
      </c>
      <c r="AA331" s="767" t="str">
        <f>IF(【多店舗用】記入シート3!AU331="","",【多店舗用】記入シート3!AU331)</f>
        <v/>
      </c>
      <c r="AB331" s="764" t="str">
        <f>IF(B331="","",T(SUBSTITUTE(SUBSTITUTE(【多店舗用】記入シート3!AV331,"　","")," ",""))&amp;"　"&amp;T(SUBSTITUTE(SUBSTITUTE(【多店舗用】記入シート3!AW331,"　","")," ","")))</f>
        <v/>
      </c>
      <c r="AC331" s="764" t="str">
        <f>IF(B331="","",ASC(SUBSTITUTE(SUBSTITUTE(SUBSTITUTE(SUBSTITUTE(【多店舗用】記入シート3!AX331,"　","")," ",""),"ヴ","ウﾞ"),"・",""))&amp;" "&amp;ASC(SUBSTITUTE(SUBSTITUTE(SUBSTITUTE(SUBSTITUTE(【多店舗用】記入シート3!AY331,"　","")," ",""),"ヴ","ウﾞ"),"・","")))</f>
        <v/>
      </c>
      <c r="AD331" s="764" t="str">
        <f>IF(【多店舗用】記入シート3!AZ331="","",【多店舗用】記入シート3!AZ331)</f>
        <v/>
      </c>
      <c r="AE331" s="764" t="str">
        <f>IF(【多店舗用】記入シート3!BA331="","",【多店舗用】記入シート3!BA331)</f>
        <v/>
      </c>
      <c r="AF331" s="764" t="str">
        <f>IF(B331="","",T(SUBSTITUTE(SUBSTITUTE(【多店舗用】記入シート3!BB331,"　","")," ",""))&amp;"　"&amp;T(SUBSTITUTE(SUBSTITUTE(【多店舗用】記入シート3!BC331,"　","")," ","")))</f>
        <v/>
      </c>
      <c r="AG331" s="764" t="str">
        <f>IF(B331="","",ASC(SUBSTITUTE(SUBSTITUTE(SUBSTITUTE(SUBSTITUTE(【多店舗用】記入シート3!BD331,"　","")," ",""),"ヴ","ウﾞ"),"・",""))&amp;" "&amp;ASC(SUBSTITUTE(SUBSTITUTE(SUBSTITUTE(SUBSTITUTE(【多店舗用】記入シート3!BE331,"　","")," ",""),"ヴ","ウﾞ"),"・","")))</f>
        <v/>
      </c>
      <c r="AH331" s="764" t="str">
        <f>IF(【多店舗用】記入シート3!BF331="","",【多店舗用】記入シート3!BF331)</f>
        <v/>
      </c>
      <c r="AI331" s="764" t="str">
        <f>IF(【多店舗用】記入シート3!BG331="","",【多店舗用】記入シート3!BG331)</f>
        <v/>
      </c>
      <c r="AJ331" s="764" t="str">
        <f>IF(【多店舗用】記入シート3!BH331="","",【多店舗用】記入シート3!BH331)</f>
        <v/>
      </c>
      <c r="AK331" s="764" t="str">
        <f>IF(【多店舗用】記入シート3!BI331="","",【多店舗用】記入シート3!BI331)</f>
        <v/>
      </c>
      <c r="AL331" s="764" t="str">
        <f>IF(【多店舗用】記入シート3!BJ331="","",【多店舗用】記入シート3!BJ331)</f>
        <v/>
      </c>
      <c r="AM331" s="768" t="str">
        <f>IF(【多店舗用】記入シート3!BK331="","",【多店舗用】記入シート3!BK331)</f>
        <v/>
      </c>
      <c r="AN331" s="768" t="str">
        <f>IF(【多店舗用】記入シート3!BL331="","",【多店舗用】記入シート3!BL331)</f>
        <v/>
      </c>
      <c r="AO331" s="764" t="str">
        <f>IF(【多店舗用】記入シート3!BM331="","",【多店舗用】記入シート3!BM331)</f>
        <v/>
      </c>
      <c r="AP331" s="768" t="str">
        <f>IF(【多店舗用】記入シート3!BN331="","",【多店舗用】記入シート3!BN331)</f>
        <v/>
      </c>
      <c r="AQ331" s="764" t="str">
        <f>IF(【多店舗用】記入シート3!BO331="","",【多店舗用】記入シート3!BO331)</f>
        <v/>
      </c>
      <c r="AR331" s="764" t="str">
        <f>IF(【多店舗用】記入シート3!BP331="","",【多店舗用】記入シート3!BP331)</f>
        <v/>
      </c>
    </row>
    <row r="332" spans="1:44" ht="15" customHeight="1">
      <c r="A332" s="764">
        <v>324</v>
      </c>
      <c r="B332" s="764" t="str">
        <f>IF(【多店舗用】記入シート3!B332="","",DBCS(【多店舗用】記入シート3!B332))</f>
        <v/>
      </c>
      <c r="C332" s="764" t="str">
        <f>IF(【多店舗用】記入シート3!C332="","",DBCS(【多店舗用】記入シート3!C332))</f>
        <v/>
      </c>
      <c r="D332" s="764" t="str">
        <f>IF(【多店舗用】記入シート3!D332="","",ASC(【多店舗用】記入シート3!D332))</f>
        <v/>
      </c>
      <c r="E332" s="765" t="str">
        <f>IF(【多店舗用】記入シート3!E332="","",【多店舗用】記入シート3!E332)</f>
        <v/>
      </c>
      <c r="F332" s="764" t="str">
        <f>IF(【多店舗用】記入シート3!F332="","",【多店舗用】記入シート3!F332)</f>
        <v/>
      </c>
      <c r="G332" s="765" t="str">
        <f>IF(【多店舗用】記入シート3!G332="","",【多店舗用】記入シート3!G332)</f>
        <v/>
      </c>
      <c r="H332" s="764" t="str">
        <f>IF(【多店舗用】記入シート3!H332="","",SUBSTITUTE(SUBSTITUTE(SUBSTITUTE(SUBSTITUTE(SUBSTITUTE(ASC(【多店舗用】記入シート3!H332),"～","-"),"－","-"),"―","-"),"　","")," ",""))</f>
        <v/>
      </c>
      <c r="I332" s="764" t="str">
        <f>IF(B332="","",MID(T(【多店舗用】記入シート3!I332),4,LEN(T(【多店舗用】記入シート3!I332))-3)&amp;"　"&amp;SUBSTITUTE(SUBSTITUTE(SUBSTITUTE(SUBSTITUTE(T(【多店舗用】記入シート3!J332),"　","")," ",""),"―","ー"),"－","‐")&amp;"　"&amp;SUBSTITUTE(SUBSTITUTE(SUBSTITUTE(SUBSTITUTE(T(【多店舗用】記入シート3!K332),"　","")," ",""),"―","ー"),"－","‐")&amp;"　"&amp;SUBSTITUTE(SUBSTITUTE(SUBSTITUTE(SUBSTITUTE(T(【多店舗用】記入シート3!L332),"　","")," ",""),"―","ー"),"－","‐")&amp;IF(【多店舗用】記入シート3!M332="","","　"&amp;SUBSTITUTE(SUBSTITUTE(SUBSTITUTE(SUBSTITUTE(T(【多店舗用】記入シート3!M332),"　","")," ",""),"―","ー"),"－","‐")))</f>
        <v/>
      </c>
      <c r="J332" s="764" t="str">
        <f>IF(B332="","",ASC(【多店舗用】記入シート3!N332)&amp;" "&amp;ASC(SUBSTITUTE(SUBSTITUTE(SUBSTITUTE(SUBSTITUTE(SUBSTITUTE(【多店舗用】記入シート3!O332,"　","")," ",""),"ヴ","ウﾞ"),"・",""),"－","‐"))&amp;" "&amp;ASC(SUBSTITUTE(SUBSTITUTE(SUBSTITUTE(SUBSTITUTE(SUBSTITUTE(【多店舗用】記入シート3!P332,"　","")," ",""),"ヴ","ウﾞ"),"・",""),"－","‐"))&amp;IF(【多店舗用】記入シート3!Q332="",""," "&amp;ASC(SUBSTITUTE(SUBSTITUTE(SUBSTITUTE(SUBSTITUTE(SUBSTITUTE(【多店舗用】記入シート3!Q332,"　","")," ",""),"ヴ","ウﾞ"),"・",""),"－","‐"))))</f>
        <v/>
      </c>
      <c r="K332" s="764" t="str">
        <f>IF(【多店舗用】記入シート3!R332="","",【多店舗用】記入シート3!R332)</f>
        <v/>
      </c>
      <c r="L332" s="764" t="str">
        <f>IF(【多店舗用】記入シート3!S332="","",SUBSTITUTE(SUBSTITUTE(SUBSTITUTE(SUBSTITUTE(SUBSTITUTE(ASC(【多店舗用】記入シート3!S332),"～","-"),"－","-"),"―","-"),"　","")," ",""))</f>
        <v/>
      </c>
      <c r="M332" s="764" t="str">
        <f>IF(【多店舗用】記入シート3!T332="","",ASC(【多店舗用】記入シート3!T332))</f>
        <v/>
      </c>
      <c r="N332" s="764" t="str">
        <f>IF(B332="","",RIGHT("00"&amp;【多店舗用】記入シート3!U332,2)&amp;【多店舗用】記入シート3!V332&amp;RIGHT("00"&amp;【多店舗用】記入シート3!W332,2)&amp;【多店舗用】記入シート3!X332&amp;RIGHT("00"&amp;【多店舗用】記入シート3!Y332,2)&amp;【多店舗用】記入シート3!Z332&amp;RIGHT("00"&amp;【多店舗用】記入シート3!AA332,2))</f>
        <v/>
      </c>
      <c r="O332" s="764" t="str">
        <f>IF(B332="","",IF(【多店舗用】記入シート3!AB332="●",【多店舗用】記入シート3!AB$8,"")&amp;IF(【多店舗用】記入シート3!AC332="●",【多店舗用】記入シート3!AC$8,"")&amp;IF(【多店舗用】記入シート3!AD332="●",【多店舗用】記入シート3!AD$8,"")&amp;IF(【多店舗用】記入シート3!AE332="●",【多店舗用】記入シート3!AE$8,"")&amp;IF(【多店舗用】記入シート3!AF332="●",【多店舗用】記入シート3!AF$8,"")&amp;IF(【多店舗用】記入シート3!AG332="●",【多店舗用】記入シート3!AG$8,"")&amp;IF(【多店舗用】記入シート3!AH332="●",【多店舗用】記入シート3!AH$8,"")&amp;IF(【多店舗用】記入シート3!AI332="●",【多店舗用】記入シート3!AI$8,""))</f>
        <v/>
      </c>
      <c r="P332" s="764" t="str">
        <f>IF(【多店舗用】記入シート3!AJ332="","",【多店舗用】記入シート3!AJ332)</f>
        <v/>
      </c>
      <c r="Q332" s="764" t="str">
        <f>IF(【多店舗用】記入シート3!AK332="","",【多店舗用】記入シート3!AK332)</f>
        <v/>
      </c>
      <c r="R332" s="766" t="str">
        <f>IF(【多店舗用】記入シート3!AL332="","",【多店舗用】記入シート3!AL332)</f>
        <v/>
      </c>
      <c r="S332" s="766" t="str">
        <f>IF(【多店舗用】記入シート3!AM332="","",【多店舗用】記入シート3!AM332)</f>
        <v/>
      </c>
      <c r="T332" s="766" t="str">
        <f>IF(【多店舗用】記入シート3!AN332="","",【多店舗用】記入シート3!AN332)</f>
        <v/>
      </c>
      <c r="U332" s="766" t="str">
        <f>IF(【多店舗用】記入シート3!AO332="","",【多店舗用】記入シート3!AO332)</f>
        <v/>
      </c>
      <c r="V332" s="764" t="str">
        <f>IF(【多店舗用】記入シート3!AP332="","",【多店舗用】記入シート3!AP332)</f>
        <v/>
      </c>
      <c r="W332" s="764" t="str">
        <f>IF(【多店舗用】記入シート3!AQ332="","",【多店舗用】記入シート3!AQ332)</f>
        <v/>
      </c>
      <c r="X332" s="764" t="str">
        <f>IF(【多店舗用】記入シート3!AR332="","",【多店舗用】記入シート3!AR332)</f>
        <v/>
      </c>
      <c r="Y332" s="764" t="str">
        <f>IF(【多店舗用】記入シート3!AS332="","",【多店舗用】記入シート3!AS332)</f>
        <v/>
      </c>
      <c r="Z332" s="767" t="str">
        <f>IF(【多店舗用】記入シート3!AT332="","",【多店舗用】記入シート3!AT332)</f>
        <v/>
      </c>
      <c r="AA332" s="767" t="str">
        <f>IF(【多店舗用】記入シート3!AU332="","",【多店舗用】記入シート3!AU332)</f>
        <v/>
      </c>
      <c r="AB332" s="764" t="str">
        <f>IF(B332="","",T(SUBSTITUTE(SUBSTITUTE(【多店舗用】記入シート3!AV332,"　","")," ",""))&amp;"　"&amp;T(SUBSTITUTE(SUBSTITUTE(【多店舗用】記入シート3!AW332,"　","")," ","")))</f>
        <v/>
      </c>
      <c r="AC332" s="764" t="str">
        <f>IF(B332="","",ASC(SUBSTITUTE(SUBSTITUTE(SUBSTITUTE(SUBSTITUTE(【多店舗用】記入シート3!AX332,"　","")," ",""),"ヴ","ウﾞ"),"・",""))&amp;" "&amp;ASC(SUBSTITUTE(SUBSTITUTE(SUBSTITUTE(SUBSTITUTE(【多店舗用】記入シート3!AY332,"　","")," ",""),"ヴ","ウﾞ"),"・","")))</f>
        <v/>
      </c>
      <c r="AD332" s="764" t="str">
        <f>IF(【多店舗用】記入シート3!AZ332="","",【多店舗用】記入シート3!AZ332)</f>
        <v/>
      </c>
      <c r="AE332" s="764" t="str">
        <f>IF(【多店舗用】記入シート3!BA332="","",【多店舗用】記入シート3!BA332)</f>
        <v/>
      </c>
      <c r="AF332" s="764" t="str">
        <f>IF(B332="","",T(SUBSTITUTE(SUBSTITUTE(【多店舗用】記入シート3!BB332,"　","")," ",""))&amp;"　"&amp;T(SUBSTITUTE(SUBSTITUTE(【多店舗用】記入シート3!BC332,"　","")," ","")))</f>
        <v/>
      </c>
      <c r="AG332" s="764" t="str">
        <f>IF(B332="","",ASC(SUBSTITUTE(SUBSTITUTE(SUBSTITUTE(SUBSTITUTE(【多店舗用】記入シート3!BD332,"　","")," ",""),"ヴ","ウﾞ"),"・",""))&amp;" "&amp;ASC(SUBSTITUTE(SUBSTITUTE(SUBSTITUTE(SUBSTITUTE(【多店舗用】記入シート3!BE332,"　","")," ",""),"ヴ","ウﾞ"),"・","")))</f>
        <v/>
      </c>
      <c r="AH332" s="764" t="str">
        <f>IF(【多店舗用】記入シート3!BF332="","",【多店舗用】記入シート3!BF332)</f>
        <v/>
      </c>
      <c r="AI332" s="764" t="str">
        <f>IF(【多店舗用】記入シート3!BG332="","",【多店舗用】記入シート3!BG332)</f>
        <v/>
      </c>
      <c r="AJ332" s="764" t="str">
        <f>IF(【多店舗用】記入シート3!BH332="","",【多店舗用】記入シート3!BH332)</f>
        <v/>
      </c>
      <c r="AK332" s="764" t="str">
        <f>IF(【多店舗用】記入シート3!BI332="","",【多店舗用】記入シート3!BI332)</f>
        <v/>
      </c>
      <c r="AL332" s="764" t="str">
        <f>IF(【多店舗用】記入シート3!BJ332="","",【多店舗用】記入シート3!BJ332)</f>
        <v/>
      </c>
      <c r="AM332" s="768" t="str">
        <f>IF(【多店舗用】記入シート3!BK332="","",【多店舗用】記入シート3!BK332)</f>
        <v/>
      </c>
      <c r="AN332" s="768" t="str">
        <f>IF(【多店舗用】記入シート3!BL332="","",【多店舗用】記入シート3!BL332)</f>
        <v/>
      </c>
      <c r="AO332" s="764" t="str">
        <f>IF(【多店舗用】記入シート3!BM332="","",【多店舗用】記入シート3!BM332)</f>
        <v/>
      </c>
      <c r="AP332" s="768" t="str">
        <f>IF(【多店舗用】記入シート3!BN332="","",【多店舗用】記入シート3!BN332)</f>
        <v/>
      </c>
      <c r="AQ332" s="764" t="str">
        <f>IF(【多店舗用】記入シート3!BO332="","",【多店舗用】記入シート3!BO332)</f>
        <v/>
      </c>
      <c r="AR332" s="764" t="str">
        <f>IF(【多店舗用】記入シート3!BP332="","",【多店舗用】記入シート3!BP332)</f>
        <v/>
      </c>
    </row>
    <row r="333" spans="1:44" ht="15" customHeight="1">
      <c r="A333" s="764">
        <v>325</v>
      </c>
      <c r="B333" s="764" t="str">
        <f>IF(【多店舗用】記入シート3!B333="","",DBCS(【多店舗用】記入シート3!B333))</f>
        <v/>
      </c>
      <c r="C333" s="764" t="str">
        <f>IF(【多店舗用】記入シート3!C333="","",DBCS(【多店舗用】記入シート3!C333))</f>
        <v/>
      </c>
      <c r="D333" s="764" t="str">
        <f>IF(【多店舗用】記入シート3!D333="","",ASC(【多店舗用】記入シート3!D333))</f>
        <v/>
      </c>
      <c r="E333" s="765" t="str">
        <f>IF(【多店舗用】記入シート3!E333="","",【多店舗用】記入シート3!E333)</f>
        <v/>
      </c>
      <c r="F333" s="764" t="str">
        <f>IF(【多店舗用】記入シート3!F333="","",【多店舗用】記入シート3!F333)</f>
        <v/>
      </c>
      <c r="G333" s="765" t="str">
        <f>IF(【多店舗用】記入シート3!G333="","",【多店舗用】記入シート3!G333)</f>
        <v/>
      </c>
      <c r="H333" s="764" t="str">
        <f>IF(【多店舗用】記入シート3!H333="","",SUBSTITUTE(SUBSTITUTE(SUBSTITUTE(SUBSTITUTE(SUBSTITUTE(ASC(【多店舗用】記入シート3!H333),"～","-"),"－","-"),"―","-"),"　","")," ",""))</f>
        <v/>
      </c>
      <c r="I333" s="764" t="str">
        <f>IF(B333="","",MID(T(【多店舗用】記入シート3!I333),4,LEN(T(【多店舗用】記入シート3!I333))-3)&amp;"　"&amp;SUBSTITUTE(SUBSTITUTE(SUBSTITUTE(SUBSTITUTE(T(【多店舗用】記入シート3!J333),"　","")," ",""),"―","ー"),"－","‐")&amp;"　"&amp;SUBSTITUTE(SUBSTITUTE(SUBSTITUTE(SUBSTITUTE(T(【多店舗用】記入シート3!K333),"　","")," ",""),"―","ー"),"－","‐")&amp;"　"&amp;SUBSTITUTE(SUBSTITUTE(SUBSTITUTE(SUBSTITUTE(T(【多店舗用】記入シート3!L333),"　","")," ",""),"―","ー"),"－","‐")&amp;IF(【多店舗用】記入シート3!M333="","","　"&amp;SUBSTITUTE(SUBSTITUTE(SUBSTITUTE(SUBSTITUTE(T(【多店舗用】記入シート3!M333),"　","")," ",""),"―","ー"),"－","‐")))</f>
        <v/>
      </c>
      <c r="J333" s="764" t="str">
        <f>IF(B333="","",ASC(【多店舗用】記入シート3!N333)&amp;" "&amp;ASC(SUBSTITUTE(SUBSTITUTE(SUBSTITUTE(SUBSTITUTE(SUBSTITUTE(【多店舗用】記入シート3!O333,"　","")," ",""),"ヴ","ウﾞ"),"・",""),"－","‐"))&amp;" "&amp;ASC(SUBSTITUTE(SUBSTITUTE(SUBSTITUTE(SUBSTITUTE(SUBSTITUTE(【多店舗用】記入シート3!P333,"　","")," ",""),"ヴ","ウﾞ"),"・",""),"－","‐"))&amp;IF(【多店舗用】記入シート3!Q333="",""," "&amp;ASC(SUBSTITUTE(SUBSTITUTE(SUBSTITUTE(SUBSTITUTE(SUBSTITUTE(【多店舗用】記入シート3!Q333,"　","")," ",""),"ヴ","ウﾞ"),"・",""),"－","‐"))))</f>
        <v/>
      </c>
      <c r="K333" s="764" t="str">
        <f>IF(【多店舗用】記入シート3!R333="","",【多店舗用】記入シート3!R333)</f>
        <v/>
      </c>
      <c r="L333" s="764" t="str">
        <f>IF(【多店舗用】記入シート3!S333="","",SUBSTITUTE(SUBSTITUTE(SUBSTITUTE(SUBSTITUTE(SUBSTITUTE(ASC(【多店舗用】記入シート3!S333),"～","-"),"－","-"),"―","-"),"　","")," ",""))</f>
        <v/>
      </c>
      <c r="M333" s="764" t="str">
        <f>IF(【多店舗用】記入シート3!T333="","",ASC(【多店舗用】記入シート3!T333))</f>
        <v/>
      </c>
      <c r="N333" s="764" t="str">
        <f>IF(B333="","",RIGHT("00"&amp;【多店舗用】記入シート3!U333,2)&amp;【多店舗用】記入シート3!V333&amp;RIGHT("00"&amp;【多店舗用】記入シート3!W333,2)&amp;【多店舗用】記入シート3!X333&amp;RIGHT("00"&amp;【多店舗用】記入シート3!Y333,2)&amp;【多店舗用】記入シート3!Z333&amp;RIGHT("00"&amp;【多店舗用】記入シート3!AA333,2))</f>
        <v/>
      </c>
      <c r="O333" s="764" t="str">
        <f>IF(B333="","",IF(【多店舗用】記入シート3!AB333="●",【多店舗用】記入シート3!AB$8,"")&amp;IF(【多店舗用】記入シート3!AC333="●",【多店舗用】記入シート3!AC$8,"")&amp;IF(【多店舗用】記入シート3!AD333="●",【多店舗用】記入シート3!AD$8,"")&amp;IF(【多店舗用】記入シート3!AE333="●",【多店舗用】記入シート3!AE$8,"")&amp;IF(【多店舗用】記入シート3!AF333="●",【多店舗用】記入シート3!AF$8,"")&amp;IF(【多店舗用】記入シート3!AG333="●",【多店舗用】記入シート3!AG$8,"")&amp;IF(【多店舗用】記入シート3!AH333="●",【多店舗用】記入シート3!AH$8,"")&amp;IF(【多店舗用】記入シート3!AI333="●",【多店舗用】記入シート3!AI$8,""))</f>
        <v/>
      </c>
      <c r="P333" s="764" t="str">
        <f>IF(【多店舗用】記入シート3!AJ333="","",【多店舗用】記入シート3!AJ333)</f>
        <v/>
      </c>
      <c r="Q333" s="764" t="str">
        <f>IF(【多店舗用】記入シート3!AK333="","",【多店舗用】記入シート3!AK333)</f>
        <v/>
      </c>
      <c r="R333" s="766" t="str">
        <f>IF(【多店舗用】記入シート3!AL333="","",【多店舗用】記入シート3!AL333)</f>
        <v/>
      </c>
      <c r="S333" s="766" t="str">
        <f>IF(【多店舗用】記入シート3!AM333="","",【多店舗用】記入シート3!AM333)</f>
        <v/>
      </c>
      <c r="T333" s="766" t="str">
        <f>IF(【多店舗用】記入シート3!AN333="","",【多店舗用】記入シート3!AN333)</f>
        <v/>
      </c>
      <c r="U333" s="766" t="str">
        <f>IF(【多店舗用】記入シート3!AO333="","",【多店舗用】記入シート3!AO333)</f>
        <v/>
      </c>
      <c r="V333" s="764" t="str">
        <f>IF(【多店舗用】記入シート3!AP333="","",【多店舗用】記入シート3!AP333)</f>
        <v/>
      </c>
      <c r="W333" s="764" t="str">
        <f>IF(【多店舗用】記入シート3!AQ333="","",【多店舗用】記入シート3!AQ333)</f>
        <v/>
      </c>
      <c r="X333" s="764" t="str">
        <f>IF(【多店舗用】記入シート3!AR333="","",【多店舗用】記入シート3!AR333)</f>
        <v/>
      </c>
      <c r="Y333" s="764" t="str">
        <f>IF(【多店舗用】記入シート3!AS333="","",【多店舗用】記入シート3!AS333)</f>
        <v/>
      </c>
      <c r="Z333" s="767" t="str">
        <f>IF(【多店舗用】記入シート3!AT333="","",【多店舗用】記入シート3!AT333)</f>
        <v/>
      </c>
      <c r="AA333" s="767" t="str">
        <f>IF(【多店舗用】記入シート3!AU333="","",【多店舗用】記入シート3!AU333)</f>
        <v/>
      </c>
      <c r="AB333" s="764" t="str">
        <f>IF(B333="","",T(SUBSTITUTE(SUBSTITUTE(【多店舗用】記入シート3!AV333,"　","")," ",""))&amp;"　"&amp;T(SUBSTITUTE(SUBSTITUTE(【多店舗用】記入シート3!AW333,"　","")," ","")))</f>
        <v/>
      </c>
      <c r="AC333" s="764" t="str">
        <f>IF(B333="","",ASC(SUBSTITUTE(SUBSTITUTE(SUBSTITUTE(SUBSTITUTE(【多店舗用】記入シート3!AX333,"　","")," ",""),"ヴ","ウﾞ"),"・",""))&amp;" "&amp;ASC(SUBSTITUTE(SUBSTITUTE(SUBSTITUTE(SUBSTITUTE(【多店舗用】記入シート3!AY333,"　","")," ",""),"ヴ","ウﾞ"),"・","")))</f>
        <v/>
      </c>
      <c r="AD333" s="764" t="str">
        <f>IF(【多店舗用】記入シート3!AZ333="","",【多店舗用】記入シート3!AZ333)</f>
        <v/>
      </c>
      <c r="AE333" s="764" t="str">
        <f>IF(【多店舗用】記入シート3!BA333="","",【多店舗用】記入シート3!BA333)</f>
        <v/>
      </c>
      <c r="AF333" s="764" t="str">
        <f>IF(B333="","",T(SUBSTITUTE(SUBSTITUTE(【多店舗用】記入シート3!BB333,"　","")," ",""))&amp;"　"&amp;T(SUBSTITUTE(SUBSTITUTE(【多店舗用】記入シート3!BC333,"　","")," ","")))</f>
        <v/>
      </c>
      <c r="AG333" s="764" t="str">
        <f>IF(B333="","",ASC(SUBSTITUTE(SUBSTITUTE(SUBSTITUTE(SUBSTITUTE(【多店舗用】記入シート3!BD333,"　","")," ",""),"ヴ","ウﾞ"),"・",""))&amp;" "&amp;ASC(SUBSTITUTE(SUBSTITUTE(SUBSTITUTE(SUBSTITUTE(【多店舗用】記入シート3!BE333,"　","")," ",""),"ヴ","ウﾞ"),"・","")))</f>
        <v/>
      </c>
      <c r="AH333" s="764" t="str">
        <f>IF(【多店舗用】記入シート3!BF333="","",【多店舗用】記入シート3!BF333)</f>
        <v/>
      </c>
      <c r="AI333" s="764" t="str">
        <f>IF(【多店舗用】記入シート3!BG333="","",【多店舗用】記入シート3!BG333)</f>
        <v/>
      </c>
      <c r="AJ333" s="764" t="str">
        <f>IF(【多店舗用】記入シート3!BH333="","",【多店舗用】記入シート3!BH333)</f>
        <v/>
      </c>
      <c r="AK333" s="764" t="str">
        <f>IF(【多店舗用】記入シート3!BI333="","",【多店舗用】記入シート3!BI333)</f>
        <v/>
      </c>
      <c r="AL333" s="764" t="str">
        <f>IF(【多店舗用】記入シート3!BJ333="","",【多店舗用】記入シート3!BJ333)</f>
        <v/>
      </c>
      <c r="AM333" s="768" t="str">
        <f>IF(【多店舗用】記入シート3!BK333="","",【多店舗用】記入シート3!BK333)</f>
        <v/>
      </c>
      <c r="AN333" s="768" t="str">
        <f>IF(【多店舗用】記入シート3!BL333="","",【多店舗用】記入シート3!BL333)</f>
        <v/>
      </c>
      <c r="AO333" s="764" t="str">
        <f>IF(【多店舗用】記入シート3!BM333="","",【多店舗用】記入シート3!BM333)</f>
        <v/>
      </c>
      <c r="AP333" s="768" t="str">
        <f>IF(【多店舗用】記入シート3!BN333="","",【多店舗用】記入シート3!BN333)</f>
        <v/>
      </c>
      <c r="AQ333" s="764" t="str">
        <f>IF(【多店舗用】記入シート3!BO333="","",【多店舗用】記入シート3!BO333)</f>
        <v/>
      </c>
      <c r="AR333" s="764" t="str">
        <f>IF(【多店舗用】記入シート3!BP333="","",【多店舗用】記入シート3!BP333)</f>
        <v/>
      </c>
    </row>
    <row r="334" spans="1:44" ht="15" customHeight="1">
      <c r="A334" s="764">
        <v>326</v>
      </c>
      <c r="B334" s="764" t="str">
        <f>IF(【多店舗用】記入シート3!B334="","",DBCS(【多店舗用】記入シート3!B334))</f>
        <v/>
      </c>
      <c r="C334" s="764" t="str">
        <f>IF(【多店舗用】記入シート3!C334="","",DBCS(【多店舗用】記入シート3!C334))</f>
        <v/>
      </c>
      <c r="D334" s="764" t="str">
        <f>IF(【多店舗用】記入シート3!D334="","",ASC(【多店舗用】記入シート3!D334))</f>
        <v/>
      </c>
      <c r="E334" s="765" t="str">
        <f>IF(【多店舗用】記入シート3!E334="","",【多店舗用】記入シート3!E334)</f>
        <v/>
      </c>
      <c r="F334" s="764" t="str">
        <f>IF(【多店舗用】記入シート3!F334="","",【多店舗用】記入シート3!F334)</f>
        <v/>
      </c>
      <c r="G334" s="765" t="str">
        <f>IF(【多店舗用】記入シート3!G334="","",【多店舗用】記入シート3!G334)</f>
        <v/>
      </c>
      <c r="H334" s="764" t="str">
        <f>IF(【多店舗用】記入シート3!H334="","",SUBSTITUTE(SUBSTITUTE(SUBSTITUTE(SUBSTITUTE(SUBSTITUTE(ASC(【多店舗用】記入シート3!H334),"～","-"),"－","-"),"―","-"),"　","")," ",""))</f>
        <v/>
      </c>
      <c r="I334" s="764" t="str">
        <f>IF(B334="","",MID(T(【多店舗用】記入シート3!I334),4,LEN(T(【多店舗用】記入シート3!I334))-3)&amp;"　"&amp;SUBSTITUTE(SUBSTITUTE(SUBSTITUTE(SUBSTITUTE(T(【多店舗用】記入シート3!J334),"　","")," ",""),"―","ー"),"－","‐")&amp;"　"&amp;SUBSTITUTE(SUBSTITUTE(SUBSTITUTE(SUBSTITUTE(T(【多店舗用】記入シート3!K334),"　","")," ",""),"―","ー"),"－","‐")&amp;"　"&amp;SUBSTITUTE(SUBSTITUTE(SUBSTITUTE(SUBSTITUTE(T(【多店舗用】記入シート3!L334),"　","")," ",""),"―","ー"),"－","‐")&amp;IF(【多店舗用】記入シート3!M334="","","　"&amp;SUBSTITUTE(SUBSTITUTE(SUBSTITUTE(SUBSTITUTE(T(【多店舗用】記入シート3!M334),"　","")," ",""),"―","ー"),"－","‐")))</f>
        <v/>
      </c>
      <c r="J334" s="764" t="str">
        <f>IF(B334="","",ASC(【多店舗用】記入シート3!N334)&amp;" "&amp;ASC(SUBSTITUTE(SUBSTITUTE(SUBSTITUTE(SUBSTITUTE(SUBSTITUTE(【多店舗用】記入シート3!O334,"　","")," ",""),"ヴ","ウﾞ"),"・",""),"－","‐"))&amp;" "&amp;ASC(SUBSTITUTE(SUBSTITUTE(SUBSTITUTE(SUBSTITUTE(SUBSTITUTE(【多店舗用】記入シート3!P334,"　","")," ",""),"ヴ","ウﾞ"),"・",""),"－","‐"))&amp;IF(【多店舗用】記入シート3!Q334="",""," "&amp;ASC(SUBSTITUTE(SUBSTITUTE(SUBSTITUTE(SUBSTITUTE(SUBSTITUTE(【多店舗用】記入シート3!Q334,"　","")," ",""),"ヴ","ウﾞ"),"・",""),"－","‐"))))</f>
        <v/>
      </c>
      <c r="K334" s="764" t="str">
        <f>IF(【多店舗用】記入シート3!R334="","",【多店舗用】記入シート3!R334)</f>
        <v/>
      </c>
      <c r="L334" s="764" t="str">
        <f>IF(【多店舗用】記入シート3!S334="","",SUBSTITUTE(SUBSTITUTE(SUBSTITUTE(SUBSTITUTE(SUBSTITUTE(ASC(【多店舗用】記入シート3!S334),"～","-"),"－","-"),"―","-"),"　","")," ",""))</f>
        <v/>
      </c>
      <c r="M334" s="764" t="str">
        <f>IF(【多店舗用】記入シート3!T334="","",ASC(【多店舗用】記入シート3!T334))</f>
        <v/>
      </c>
      <c r="N334" s="764" t="str">
        <f>IF(B334="","",RIGHT("00"&amp;【多店舗用】記入シート3!U334,2)&amp;【多店舗用】記入シート3!V334&amp;RIGHT("00"&amp;【多店舗用】記入シート3!W334,2)&amp;【多店舗用】記入シート3!X334&amp;RIGHT("00"&amp;【多店舗用】記入シート3!Y334,2)&amp;【多店舗用】記入シート3!Z334&amp;RIGHT("00"&amp;【多店舗用】記入シート3!AA334,2))</f>
        <v/>
      </c>
      <c r="O334" s="764" t="str">
        <f>IF(B334="","",IF(【多店舗用】記入シート3!AB334="●",【多店舗用】記入シート3!AB$8,"")&amp;IF(【多店舗用】記入シート3!AC334="●",【多店舗用】記入シート3!AC$8,"")&amp;IF(【多店舗用】記入シート3!AD334="●",【多店舗用】記入シート3!AD$8,"")&amp;IF(【多店舗用】記入シート3!AE334="●",【多店舗用】記入シート3!AE$8,"")&amp;IF(【多店舗用】記入シート3!AF334="●",【多店舗用】記入シート3!AF$8,"")&amp;IF(【多店舗用】記入シート3!AG334="●",【多店舗用】記入シート3!AG$8,"")&amp;IF(【多店舗用】記入シート3!AH334="●",【多店舗用】記入シート3!AH$8,"")&amp;IF(【多店舗用】記入シート3!AI334="●",【多店舗用】記入シート3!AI$8,""))</f>
        <v/>
      </c>
      <c r="P334" s="764" t="str">
        <f>IF(【多店舗用】記入シート3!AJ334="","",【多店舗用】記入シート3!AJ334)</f>
        <v/>
      </c>
      <c r="Q334" s="764" t="str">
        <f>IF(【多店舗用】記入シート3!AK334="","",【多店舗用】記入シート3!AK334)</f>
        <v/>
      </c>
      <c r="R334" s="766" t="str">
        <f>IF(【多店舗用】記入シート3!AL334="","",【多店舗用】記入シート3!AL334)</f>
        <v/>
      </c>
      <c r="S334" s="766" t="str">
        <f>IF(【多店舗用】記入シート3!AM334="","",【多店舗用】記入シート3!AM334)</f>
        <v/>
      </c>
      <c r="T334" s="766" t="str">
        <f>IF(【多店舗用】記入シート3!AN334="","",【多店舗用】記入シート3!AN334)</f>
        <v/>
      </c>
      <c r="U334" s="766" t="str">
        <f>IF(【多店舗用】記入シート3!AO334="","",【多店舗用】記入シート3!AO334)</f>
        <v/>
      </c>
      <c r="V334" s="764" t="str">
        <f>IF(【多店舗用】記入シート3!AP334="","",【多店舗用】記入シート3!AP334)</f>
        <v/>
      </c>
      <c r="W334" s="764" t="str">
        <f>IF(【多店舗用】記入シート3!AQ334="","",【多店舗用】記入シート3!AQ334)</f>
        <v/>
      </c>
      <c r="X334" s="764" t="str">
        <f>IF(【多店舗用】記入シート3!AR334="","",【多店舗用】記入シート3!AR334)</f>
        <v/>
      </c>
      <c r="Y334" s="764" t="str">
        <f>IF(【多店舗用】記入シート3!AS334="","",【多店舗用】記入シート3!AS334)</f>
        <v/>
      </c>
      <c r="Z334" s="767" t="str">
        <f>IF(【多店舗用】記入シート3!AT334="","",【多店舗用】記入シート3!AT334)</f>
        <v/>
      </c>
      <c r="AA334" s="767" t="str">
        <f>IF(【多店舗用】記入シート3!AU334="","",【多店舗用】記入シート3!AU334)</f>
        <v/>
      </c>
      <c r="AB334" s="764" t="str">
        <f>IF(B334="","",T(SUBSTITUTE(SUBSTITUTE(【多店舗用】記入シート3!AV334,"　","")," ",""))&amp;"　"&amp;T(SUBSTITUTE(SUBSTITUTE(【多店舗用】記入シート3!AW334,"　","")," ","")))</f>
        <v/>
      </c>
      <c r="AC334" s="764" t="str">
        <f>IF(B334="","",ASC(SUBSTITUTE(SUBSTITUTE(SUBSTITUTE(SUBSTITUTE(【多店舗用】記入シート3!AX334,"　","")," ",""),"ヴ","ウﾞ"),"・",""))&amp;" "&amp;ASC(SUBSTITUTE(SUBSTITUTE(SUBSTITUTE(SUBSTITUTE(【多店舗用】記入シート3!AY334,"　","")," ",""),"ヴ","ウﾞ"),"・","")))</f>
        <v/>
      </c>
      <c r="AD334" s="764" t="str">
        <f>IF(【多店舗用】記入シート3!AZ334="","",【多店舗用】記入シート3!AZ334)</f>
        <v/>
      </c>
      <c r="AE334" s="764" t="str">
        <f>IF(【多店舗用】記入シート3!BA334="","",【多店舗用】記入シート3!BA334)</f>
        <v/>
      </c>
      <c r="AF334" s="764" t="str">
        <f>IF(B334="","",T(SUBSTITUTE(SUBSTITUTE(【多店舗用】記入シート3!BB334,"　","")," ",""))&amp;"　"&amp;T(SUBSTITUTE(SUBSTITUTE(【多店舗用】記入シート3!BC334,"　","")," ","")))</f>
        <v/>
      </c>
      <c r="AG334" s="764" t="str">
        <f>IF(B334="","",ASC(SUBSTITUTE(SUBSTITUTE(SUBSTITUTE(SUBSTITUTE(【多店舗用】記入シート3!BD334,"　","")," ",""),"ヴ","ウﾞ"),"・",""))&amp;" "&amp;ASC(SUBSTITUTE(SUBSTITUTE(SUBSTITUTE(SUBSTITUTE(【多店舗用】記入シート3!BE334,"　","")," ",""),"ヴ","ウﾞ"),"・","")))</f>
        <v/>
      </c>
      <c r="AH334" s="764" t="str">
        <f>IF(【多店舗用】記入シート3!BF334="","",【多店舗用】記入シート3!BF334)</f>
        <v/>
      </c>
      <c r="AI334" s="764" t="str">
        <f>IF(【多店舗用】記入シート3!BG334="","",【多店舗用】記入シート3!BG334)</f>
        <v/>
      </c>
      <c r="AJ334" s="764" t="str">
        <f>IF(【多店舗用】記入シート3!BH334="","",【多店舗用】記入シート3!BH334)</f>
        <v/>
      </c>
      <c r="AK334" s="764" t="str">
        <f>IF(【多店舗用】記入シート3!BI334="","",【多店舗用】記入シート3!BI334)</f>
        <v/>
      </c>
      <c r="AL334" s="764" t="str">
        <f>IF(【多店舗用】記入シート3!BJ334="","",【多店舗用】記入シート3!BJ334)</f>
        <v/>
      </c>
      <c r="AM334" s="768" t="str">
        <f>IF(【多店舗用】記入シート3!BK334="","",【多店舗用】記入シート3!BK334)</f>
        <v/>
      </c>
      <c r="AN334" s="768" t="str">
        <f>IF(【多店舗用】記入シート3!BL334="","",【多店舗用】記入シート3!BL334)</f>
        <v/>
      </c>
      <c r="AO334" s="764" t="str">
        <f>IF(【多店舗用】記入シート3!BM334="","",【多店舗用】記入シート3!BM334)</f>
        <v/>
      </c>
      <c r="AP334" s="768" t="str">
        <f>IF(【多店舗用】記入シート3!BN334="","",【多店舗用】記入シート3!BN334)</f>
        <v/>
      </c>
      <c r="AQ334" s="764" t="str">
        <f>IF(【多店舗用】記入シート3!BO334="","",【多店舗用】記入シート3!BO334)</f>
        <v/>
      </c>
      <c r="AR334" s="764" t="str">
        <f>IF(【多店舗用】記入シート3!BP334="","",【多店舗用】記入シート3!BP334)</f>
        <v/>
      </c>
    </row>
    <row r="335" spans="1:44" ht="15" customHeight="1">
      <c r="A335" s="764">
        <v>327</v>
      </c>
      <c r="B335" s="764" t="str">
        <f>IF(【多店舗用】記入シート3!B335="","",DBCS(【多店舗用】記入シート3!B335))</f>
        <v/>
      </c>
      <c r="C335" s="764" t="str">
        <f>IF(【多店舗用】記入シート3!C335="","",DBCS(【多店舗用】記入シート3!C335))</f>
        <v/>
      </c>
      <c r="D335" s="764" t="str">
        <f>IF(【多店舗用】記入シート3!D335="","",ASC(【多店舗用】記入シート3!D335))</f>
        <v/>
      </c>
      <c r="E335" s="765" t="str">
        <f>IF(【多店舗用】記入シート3!E335="","",【多店舗用】記入シート3!E335)</f>
        <v/>
      </c>
      <c r="F335" s="764" t="str">
        <f>IF(【多店舗用】記入シート3!F335="","",【多店舗用】記入シート3!F335)</f>
        <v/>
      </c>
      <c r="G335" s="765" t="str">
        <f>IF(【多店舗用】記入シート3!G335="","",【多店舗用】記入シート3!G335)</f>
        <v/>
      </c>
      <c r="H335" s="764" t="str">
        <f>IF(【多店舗用】記入シート3!H335="","",SUBSTITUTE(SUBSTITUTE(SUBSTITUTE(SUBSTITUTE(SUBSTITUTE(ASC(【多店舗用】記入シート3!H335),"～","-"),"－","-"),"―","-"),"　","")," ",""))</f>
        <v/>
      </c>
      <c r="I335" s="764" t="str">
        <f>IF(B335="","",MID(T(【多店舗用】記入シート3!I335),4,LEN(T(【多店舗用】記入シート3!I335))-3)&amp;"　"&amp;SUBSTITUTE(SUBSTITUTE(SUBSTITUTE(SUBSTITUTE(T(【多店舗用】記入シート3!J335),"　","")," ",""),"―","ー"),"－","‐")&amp;"　"&amp;SUBSTITUTE(SUBSTITUTE(SUBSTITUTE(SUBSTITUTE(T(【多店舗用】記入シート3!K335),"　","")," ",""),"―","ー"),"－","‐")&amp;"　"&amp;SUBSTITUTE(SUBSTITUTE(SUBSTITUTE(SUBSTITUTE(T(【多店舗用】記入シート3!L335),"　","")," ",""),"―","ー"),"－","‐")&amp;IF(【多店舗用】記入シート3!M335="","","　"&amp;SUBSTITUTE(SUBSTITUTE(SUBSTITUTE(SUBSTITUTE(T(【多店舗用】記入シート3!M335),"　","")," ",""),"―","ー"),"－","‐")))</f>
        <v/>
      </c>
      <c r="J335" s="764" t="str">
        <f>IF(B335="","",ASC(【多店舗用】記入シート3!N335)&amp;" "&amp;ASC(SUBSTITUTE(SUBSTITUTE(SUBSTITUTE(SUBSTITUTE(SUBSTITUTE(【多店舗用】記入シート3!O335,"　","")," ",""),"ヴ","ウﾞ"),"・",""),"－","‐"))&amp;" "&amp;ASC(SUBSTITUTE(SUBSTITUTE(SUBSTITUTE(SUBSTITUTE(SUBSTITUTE(【多店舗用】記入シート3!P335,"　","")," ",""),"ヴ","ウﾞ"),"・",""),"－","‐"))&amp;IF(【多店舗用】記入シート3!Q335="",""," "&amp;ASC(SUBSTITUTE(SUBSTITUTE(SUBSTITUTE(SUBSTITUTE(SUBSTITUTE(【多店舗用】記入シート3!Q335,"　","")," ",""),"ヴ","ウﾞ"),"・",""),"－","‐"))))</f>
        <v/>
      </c>
      <c r="K335" s="764" t="str">
        <f>IF(【多店舗用】記入シート3!R335="","",【多店舗用】記入シート3!R335)</f>
        <v/>
      </c>
      <c r="L335" s="764" t="str">
        <f>IF(【多店舗用】記入シート3!S335="","",SUBSTITUTE(SUBSTITUTE(SUBSTITUTE(SUBSTITUTE(SUBSTITUTE(ASC(【多店舗用】記入シート3!S335),"～","-"),"－","-"),"―","-"),"　","")," ",""))</f>
        <v/>
      </c>
      <c r="M335" s="764" t="str">
        <f>IF(【多店舗用】記入シート3!T335="","",ASC(【多店舗用】記入シート3!T335))</f>
        <v/>
      </c>
      <c r="N335" s="764" t="str">
        <f>IF(B335="","",RIGHT("00"&amp;【多店舗用】記入シート3!U335,2)&amp;【多店舗用】記入シート3!V335&amp;RIGHT("00"&amp;【多店舗用】記入シート3!W335,2)&amp;【多店舗用】記入シート3!X335&amp;RIGHT("00"&amp;【多店舗用】記入シート3!Y335,2)&amp;【多店舗用】記入シート3!Z335&amp;RIGHT("00"&amp;【多店舗用】記入シート3!AA335,2))</f>
        <v/>
      </c>
      <c r="O335" s="764" t="str">
        <f>IF(B335="","",IF(【多店舗用】記入シート3!AB335="●",【多店舗用】記入シート3!AB$8,"")&amp;IF(【多店舗用】記入シート3!AC335="●",【多店舗用】記入シート3!AC$8,"")&amp;IF(【多店舗用】記入シート3!AD335="●",【多店舗用】記入シート3!AD$8,"")&amp;IF(【多店舗用】記入シート3!AE335="●",【多店舗用】記入シート3!AE$8,"")&amp;IF(【多店舗用】記入シート3!AF335="●",【多店舗用】記入シート3!AF$8,"")&amp;IF(【多店舗用】記入シート3!AG335="●",【多店舗用】記入シート3!AG$8,"")&amp;IF(【多店舗用】記入シート3!AH335="●",【多店舗用】記入シート3!AH$8,"")&amp;IF(【多店舗用】記入シート3!AI335="●",【多店舗用】記入シート3!AI$8,""))</f>
        <v/>
      </c>
      <c r="P335" s="764" t="str">
        <f>IF(【多店舗用】記入シート3!AJ335="","",【多店舗用】記入シート3!AJ335)</f>
        <v/>
      </c>
      <c r="Q335" s="764" t="str">
        <f>IF(【多店舗用】記入シート3!AK335="","",【多店舗用】記入シート3!AK335)</f>
        <v/>
      </c>
      <c r="R335" s="766" t="str">
        <f>IF(【多店舗用】記入シート3!AL335="","",【多店舗用】記入シート3!AL335)</f>
        <v/>
      </c>
      <c r="S335" s="766" t="str">
        <f>IF(【多店舗用】記入シート3!AM335="","",【多店舗用】記入シート3!AM335)</f>
        <v/>
      </c>
      <c r="T335" s="766" t="str">
        <f>IF(【多店舗用】記入シート3!AN335="","",【多店舗用】記入シート3!AN335)</f>
        <v/>
      </c>
      <c r="U335" s="766" t="str">
        <f>IF(【多店舗用】記入シート3!AO335="","",【多店舗用】記入シート3!AO335)</f>
        <v/>
      </c>
      <c r="V335" s="764" t="str">
        <f>IF(【多店舗用】記入シート3!AP335="","",【多店舗用】記入シート3!AP335)</f>
        <v/>
      </c>
      <c r="W335" s="764" t="str">
        <f>IF(【多店舗用】記入シート3!AQ335="","",【多店舗用】記入シート3!AQ335)</f>
        <v/>
      </c>
      <c r="X335" s="764" t="str">
        <f>IF(【多店舗用】記入シート3!AR335="","",【多店舗用】記入シート3!AR335)</f>
        <v/>
      </c>
      <c r="Y335" s="764" t="str">
        <f>IF(【多店舗用】記入シート3!AS335="","",【多店舗用】記入シート3!AS335)</f>
        <v/>
      </c>
      <c r="Z335" s="767" t="str">
        <f>IF(【多店舗用】記入シート3!AT335="","",【多店舗用】記入シート3!AT335)</f>
        <v/>
      </c>
      <c r="AA335" s="767" t="str">
        <f>IF(【多店舗用】記入シート3!AU335="","",【多店舗用】記入シート3!AU335)</f>
        <v/>
      </c>
      <c r="AB335" s="764" t="str">
        <f>IF(B335="","",T(SUBSTITUTE(SUBSTITUTE(【多店舗用】記入シート3!AV335,"　","")," ",""))&amp;"　"&amp;T(SUBSTITUTE(SUBSTITUTE(【多店舗用】記入シート3!AW335,"　","")," ","")))</f>
        <v/>
      </c>
      <c r="AC335" s="764" t="str">
        <f>IF(B335="","",ASC(SUBSTITUTE(SUBSTITUTE(SUBSTITUTE(SUBSTITUTE(【多店舗用】記入シート3!AX335,"　","")," ",""),"ヴ","ウﾞ"),"・",""))&amp;" "&amp;ASC(SUBSTITUTE(SUBSTITUTE(SUBSTITUTE(SUBSTITUTE(【多店舗用】記入シート3!AY335,"　","")," ",""),"ヴ","ウﾞ"),"・","")))</f>
        <v/>
      </c>
      <c r="AD335" s="764" t="str">
        <f>IF(【多店舗用】記入シート3!AZ335="","",【多店舗用】記入シート3!AZ335)</f>
        <v/>
      </c>
      <c r="AE335" s="764" t="str">
        <f>IF(【多店舗用】記入シート3!BA335="","",【多店舗用】記入シート3!BA335)</f>
        <v/>
      </c>
      <c r="AF335" s="764" t="str">
        <f>IF(B335="","",T(SUBSTITUTE(SUBSTITUTE(【多店舗用】記入シート3!BB335,"　","")," ",""))&amp;"　"&amp;T(SUBSTITUTE(SUBSTITUTE(【多店舗用】記入シート3!BC335,"　","")," ","")))</f>
        <v/>
      </c>
      <c r="AG335" s="764" t="str">
        <f>IF(B335="","",ASC(SUBSTITUTE(SUBSTITUTE(SUBSTITUTE(SUBSTITUTE(【多店舗用】記入シート3!BD335,"　","")," ",""),"ヴ","ウﾞ"),"・",""))&amp;" "&amp;ASC(SUBSTITUTE(SUBSTITUTE(SUBSTITUTE(SUBSTITUTE(【多店舗用】記入シート3!BE335,"　","")," ",""),"ヴ","ウﾞ"),"・","")))</f>
        <v/>
      </c>
      <c r="AH335" s="764" t="str">
        <f>IF(【多店舗用】記入シート3!BF335="","",【多店舗用】記入シート3!BF335)</f>
        <v/>
      </c>
      <c r="AI335" s="764" t="str">
        <f>IF(【多店舗用】記入シート3!BG335="","",【多店舗用】記入シート3!BG335)</f>
        <v/>
      </c>
      <c r="AJ335" s="764" t="str">
        <f>IF(【多店舗用】記入シート3!BH335="","",【多店舗用】記入シート3!BH335)</f>
        <v/>
      </c>
      <c r="AK335" s="764" t="str">
        <f>IF(【多店舗用】記入シート3!BI335="","",【多店舗用】記入シート3!BI335)</f>
        <v/>
      </c>
      <c r="AL335" s="764" t="str">
        <f>IF(【多店舗用】記入シート3!BJ335="","",【多店舗用】記入シート3!BJ335)</f>
        <v/>
      </c>
      <c r="AM335" s="768" t="str">
        <f>IF(【多店舗用】記入シート3!BK335="","",【多店舗用】記入シート3!BK335)</f>
        <v/>
      </c>
      <c r="AN335" s="768" t="str">
        <f>IF(【多店舗用】記入シート3!BL335="","",【多店舗用】記入シート3!BL335)</f>
        <v/>
      </c>
      <c r="AO335" s="764" t="str">
        <f>IF(【多店舗用】記入シート3!BM335="","",【多店舗用】記入シート3!BM335)</f>
        <v/>
      </c>
      <c r="AP335" s="768" t="str">
        <f>IF(【多店舗用】記入シート3!BN335="","",【多店舗用】記入シート3!BN335)</f>
        <v/>
      </c>
      <c r="AQ335" s="764" t="str">
        <f>IF(【多店舗用】記入シート3!BO335="","",【多店舗用】記入シート3!BO335)</f>
        <v/>
      </c>
      <c r="AR335" s="764" t="str">
        <f>IF(【多店舗用】記入シート3!BP335="","",【多店舗用】記入シート3!BP335)</f>
        <v/>
      </c>
    </row>
    <row r="336" spans="1:44" ht="15" customHeight="1">
      <c r="A336" s="764">
        <v>328</v>
      </c>
      <c r="B336" s="764" t="str">
        <f>IF(【多店舗用】記入シート3!B336="","",DBCS(【多店舗用】記入シート3!B336))</f>
        <v/>
      </c>
      <c r="C336" s="764" t="str">
        <f>IF(【多店舗用】記入シート3!C336="","",DBCS(【多店舗用】記入シート3!C336))</f>
        <v/>
      </c>
      <c r="D336" s="764" t="str">
        <f>IF(【多店舗用】記入シート3!D336="","",ASC(【多店舗用】記入シート3!D336))</f>
        <v/>
      </c>
      <c r="E336" s="765" t="str">
        <f>IF(【多店舗用】記入シート3!E336="","",【多店舗用】記入シート3!E336)</f>
        <v/>
      </c>
      <c r="F336" s="764" t="str">
        <f>IF(【多店舗用】記入シート3!F336="","",【多店舗用】記入シート3!F336)</f>
        <v/>
      </c>
      <c r="G336" s="765" t="str">
        <f>IF(【多店舗用】記入シート3!G336="","",【多店舗用】記入シート3!G336)</f>
        <v/>
      </c>
      <c r="H336" s="764" t="str">
        <f>IF(【多店舗用】記入シート3!H336="","",SUBSTITUTE(SUBSTITUTE(SUBSTITUTE(SUBSTITUTE(SUBSTITUTE(ASC(【多店舗用】記入シート3!H336),"～","-"),"－","-"),"―","-"),"　","")," ",""))</f>
        <v/>
      </c>
      <c r="I336" s="764" t="str">
        <f>IF(B336="","",MID(T(【多店舗用】記入シート3!I336),4,LEN(T(【多店舗用】記入シート3!I336))-3)&amp;"　"&amp;SUBSTITUTE(SUBSTITUTE(SUBSTITUTE(SUBSTITUTE(T(【多店舗用】記入シート3!J336),"　","")," ",""),"―","ー"),"－","‐")&amp;"　"&amp;SUBSTITUTE(SUBSTITUTE(SUBSTITUTE(SUBSTITUTE(T(【多店舗用】記入シート3!K336),"　","")," ",""),"―","ー"),"－","‐")&amp;"　"&amp;SUBSTITUTE(SUBSTITUTE(SUBSTITUTE(SUBSTITUTE(T(【多店舗用】記入シート3!L336),"　","")," ",""),"―","ー"),"－","‐")&amp;IF(【多店舗用】記入シート3!M336="","","　"&amp;SUBSTITUTE(SUBSTITUTE(SUBSTITUTE(SUBSTITUTE(T(【多店舗用】記入シート3!M336),"　","")," ",""),"―","ー"),"－","‐")))</f>
        <v/>
      </c>
      <c r="J336" s="764" t="str">
        <f>IF(B336="","",ASC(【多店舗用】記入シート3!N336)&amp;" "&amp;ASC(SUBSTITUTE(SUBSTITUTE(SUBSTITUTE(SUBSTITUTE(SUBSTITUTE(【多店舗用】記入シート3!O336,"　","")," ",""),"ヴ","ウﾞ"),"・",""),"－","‐"))&amp;" "&amp;ASC(SUBSTITUTE(SUBSTITUTE(SUBSTITUTE(SUBSTITUTE(SUBSTITUTE(【多店舗用】記入シート3!P336,"　","")," ",""),"ヴ","ウﾞ"),"・",""),"－","‐"))&amp;IF(【多店舗用】記入シート3!Q336="",""," "&amp;ASC(SUBSTITUTE(SUBSTITUTE(SUBSTITUTE(SUBSTITUTE(SUBSTITUTE(【多店舗用】記入シート3!Q336,"　","")," ",""),"ヴ","ウﾞ"),"・",""),"－","‐"))))</f>
        <v/>
      </c>
      <c r="K336" s="764" t="str">
        <f>IF(【多店舗用】記入シート3!R336="","",【多店舗用】記入シート3!R336)</f>
        <v/>
      </c>
      <c r="L336" s="764" t="str">
        <f>IF(【多店舗用】記入シート3!S336="","",SUBSTITUTE(SUBSTITUTE(SUBSTITUTE(SUBSTITUTE(SUBSTITUTE(ASC(【多店舗用】記入シート3!S336),"～","-"),"－","-"),"―","-"),"　","")," ",""))</f>
        <v/>
      </c>
      <c r="M336" s="764" t="str">
        <f>IF(【多店舗用】記入シート3!T336="","",ASC(【多店舗用】記入シート3!T336))</f>
        <v/>
      </c>
      <c r="N336" s="764" t="str">
        <f>IF(B336="","",RIGHT("00"&amp;【多店舗用】記入シート3!U336,2)&amp;【多店舗用】記入シート3!V336&amp;RIGHT("00"&amp;【多店舗用】記入シート3!W336,2)&amp;【多店舗用】記入シート3!X336&amp;RIGHT("00"&amp;【多店舗用】記入シート3!Y336,2)&amp;【多店舗用】記入シート3!Z336&amp;RIGHT("00"&amp;【多店舗用】記入シート3!AA336,2))</f>
        <v/>
      </c>
      <c r="O336" s="764" t="str">
        <f>IF(B336="","",IF(【多店舗用】記入シート3!AB336="●",【多店舗用】記入シート3!AB$8,"")&amp;IF(【多店舗用】記入シート3!AC336="●",【多店舗用】記入シート3!AC$8,"")&amp;IF(【多店舗用】記入シート3!AD336="●",【多店舗用】記入シート3!AD$8,"")&amp;IF(【多店舗用】記入シート3!AE336="●",【多店舗用】記入シート3!AE$8,"")&amp;IF(【多店舗用】記入シート3!AF336="●",【多店舗用】記入シート3!AF$8,"")&amp;IF(【多店舗用】記入シート3!AG336="●",【多店舗用】記入シート3!AG$8,"")&amp;IF(【多店舗用】記入シート3!AH336="●",【多店舗用】記入シート3!AH$8,"")&amp;IF(【多店舗用】記入シート3!AI336="●",【多店舗用】記入シート3!AI$8,""))</f>
        <v/>
      </c>
      <c r="P336" s="764" t="str">
        <f>IF(【多店舗用】記入シート3!AJ336="","",【多店舗用】記入シート3!AJ336)</f>
        <v/>
      </c>
      <c r="Q336" s="764" t="str">
        <f>IF(【多店舗用】記入シート3!AK336="","",【多店舗用】記入シート3!AK336)</f>
        <v/>
      </c>
      <c r="R336" s="766" t="str">
        <f>IF(【多店舗用】記入シート3!AL336="","",【多店舗用】記入シート3!AL336)</f>
        <v/>
      </c>
      <c r="S336" s="766" t="str">
        <f>IF(【多店舗用】記入シート3!AM336="","",【多店舗用】記入シート3!AM336)</f>
        <v/>
      </c>
      <c r="T336" s="766" t="str">
        <f>IF(【多店舗用】記入シート3!AN336="","",【多店舗用】記入シート3!AN336)</f>
        <v/>
      </c>
      <c r="U336" s="766" t="str">
        <f>IF(【多店舗用】記入シート3!AO336="","",【多店舗用】記入シート3!AO336)</f>
        <v/>
      </c>
      <c r="V336" s="764" t="str">
        <f>IF(【多店舗用】記入シート3!AP336="","",【多店舗用】記入シート3!AP336)</f>
        <v/>
      </c>
      <c r="W336" s="764" t="str">
        <f>IF(【多店舗用】記入シート3!AQ336="","",【多店舗用】記入シート3!AQ336)</f>
        <v/>
      </c>
      <c r="X336" s="764" t="str">
        <f>IF(【多店舗用】記入シート3!AR336="","",【多店舗用】記入シート3!AR336)</f>
        <v/>
      </c>
      <c r="Y336" s="764" t="str">
        <f>IF(【多店舗用】記入シート3!AS336="","",【多店舗用】記入シート3!AS336)</f>
        <v/>
      </c>
      <c r="Z336" s="767" t="str">
        <f>IF(【多店舗用】記入シート3!AT336="","",【多店舗用】記入シート3!AT336)</f>
        <v/>
      </c>
      <c r="AA336" s="767" t="str">
        <f>IF(【多店舗用】記入シート3!AU336="","",【多店舗用】記入シート3!AU336)</f>
        <v/>
      </c>
      <c r="AB336" s="764" t="str">
        <f>IF(B336="","",T(SUBSTITUTE(SUBSTITUTE(【多店舗用】記入シート3!AV336,"　","")," ",""))&amp;"　"&amp;T(SUBSTITUTE(SUBSTITUTE(【多店舗用】記入シート3!AW336,"　","")," ","")))</f>
        <v/>
      </c>
      <c r="AC336" s="764" t="str">
        <f>IF(B336="","",ASC(SUBSTITUTE(SUBSTITUTE(SUBSTITUTE(SUBSTITUTE(【多店舗用】記入シート3!AX336,"　","")," ",""),"ヴ","ウﾞ"),"・",""))&amp;" "&amp;ASC(SUBSTITUTE(SUBSTITUTE(SUBSTITUTE(SUBSTITUTE(【多店舗用】記入シート3!AY336,"　","")," ",""),"ヴ","ウﾞ"),"・","")))</f>
        <v/>
      </c>
      <c r="AD336" s="764" t="str">
        <f>IF(【多店舗用】記入シート3!AZ336="","",【多店舗用】記入シート3!AZ336)</f>
        <v/>
      </c>
      <c r="AE336" s="764" t="str">
        <f>IF(【多店舗用】記入シート3!BA336="","",【多店舗用】記入シート3!BA336)</f>
        <v/>
      </c>
      <c r="AF336" s="764" t="str">
        <f>IF(B336="","",T(SUBSTITUTE(SUBSTITUTE(【多店舗用】記入シート3!BB336,"　","")," ",""))&amp;"　"&amp;T(SUBSTITUTE(SUBSTITUTE(【多店舗用】記入シート3!BC336,"　","")," ","")))</f>
        <v/>
      </c>
      <c r="AG336" s="764" t="str">
        <f>IF(B336="","",ASC(SUBSTITUTE(SUBSTITUTE(SUBSTITUTE(SUBSTITUTE(【多店舗用】記入シート3!BD336,"　","")," ",""),"ヴ","ウﾞ"),"・",""))&amp;" "&amp;ASC(SUBSTITUTE(SUBSTITUTE(SUBSTITUTE(SUBSTITUTE(【多店舗用】記入シート3!BE336,"　","")," ",""),"ヴ","ウﾞ"),"・","")))</f>
        <v/>
      </c>
      <c r="AH336" s="764" t="str">
        <f>IF(【多店舗用】記入シート3!BF336="","",【多店舗用】記入シート3!BF336)</f>
        <v/>
      </c>
      <c r="AI336" s="764" t="str">
        <f>IF(【多店舗用】記入シート3!BG336="","",【多店舗用】記入シート3!BG336)</f>
        <v/>
      </c>
      <c r="AJ336" s="764" t="str">
        <f>IF(【多店舗用】記入シート3!BH336="","",【多店舗用】記入シート3!BH336)</f>
        <v/>
      </c>
      <c r="AK336" s="764" t="str">
        <f>IF(【多店舗用】記入シート3!BI336="","",【多店舗用】記入シート3!BI336)</f>
        <v/>
      </c>
      <c r="AL336" s="764" t="str">
        <f>IF(【多店舗用】記入シート3!BJ336="","",【多店舗用】記入シート3!BJ336)</f>
        <v/>
      </c>
      <c r="AM336" s="768" t="str">
        <f>IF(【多店舗用】記入シート3!BK336="","",【多店舗用】記入シート3!BK336)</f>
        <v/>
      </c>
      <c r="AN336" s="768" t="str">
        <f>IF(【多店舗用】記入シート3!BL336="","",【多店舗用】記入シート3!BL336)</f>
        <v/>
      </c>
      <c r="AO336" s="764" t="str">
        <f>IF(【多店舗用】記入シート3!BM336="","",【多店舗用】記入シート3!BM336)</f>
        <v/>
      </c>
      <c r="AP336" s="768" t="str">
        <f>IF(【多店舗用】記入シート3!BN336="","",【多店舗用】記入シート3!BN336)</f>
        <v/>
      </c>
      <c r="AQ336" s="764" t="str">
        <f>IF(【多店舗用】記入シート3!BO336="","",【多店舗用】記入シート3!BO336)</f>
        <v/>
      </c>
      <c r="AR336" s="764" t="str">
        <f>IF(【多店舗用】記入シート3!BP336="","",【多店舗用】記入シート3!BP336)</f>
        <v/>
      </c>
    </row>
    <row r="337" spans="1:44" ht="15" customHeight="1">
      <c r="A337" s="764">
        <v>329</v>
      </c>
      <c r="B337" s="764" t="str">
        <f>IF(【多店舗用】記入シート3!B337="","",DBCS(【多店舗用】記入シート3!B337))</f>
        <v/>
      </c>
      <c r="C337" s="764" t="str">
        <f>IF(【多店舗用】記入シート3!C337="","",DBCS(【多店舗用】記入シート3!C337))</f>
        <v/>
      </c>
      <c r="D337" s="764" t="str">
        <f>IF(【多店舗用】記入シート3!D337="","",ASC(【多店舗用】記入シート3!D337))</f>
        <v/>
      </c>
      <c r="E337" s="765" t="str">
        <f>IF(【多店舗用】記入シート3!E337="","",【多店舗用】記入シート3!E337)</f>
        <v/>
      </c>
      <c r="F337" s="764" t="str">
        <f>IF(【多店舗用】記入シート3!F337="","",【多店舗用】記入シート3!F337)</f>
        <v/>
      </c>
      <c r="G337" s="765" t="str">
        <f>IF(【多店舗用】記入シート3!G337="","",【多店舗用】記入シート3!G337)</f>
        <v/>
      </c>
      <c r="H337" s="764" t="str">
        <f>IF(【多店舗用】記入シート3!H337="","",SUBSTITUTE(SUBSTITUTE(SUBSTITUTE(SUBSTITUTE(SUBSTITUTE(ASC(【多店舗用】記入シート3!H337),"～","-"),"－","-"),"―","-"),"　","")," ",""))</f>
        <v/>
      </c>
      <c r="I337" s="764" t="str">
        <f>IF(B337="","",MID(T(【多店舗用】記入シート3!I337),4,LEN(T(【多店舗用】記入シート3!I337))-3)&amp;"　"&amp;SUBSTITUTE(SUBSTITUTE(SUBSTITUTE(SUBSTITUTE(T(【多店舗用】記入シート3!J337),"　","")," ",""),"―","ー"),"－","‐")&amp;"　"&amp;SUBSTITUTE(SUBSTITUTE(SUBSTITUTE(SUBSTITUTE(T(【多店舗用】記入シート3!K337),"　","")," ",""),"―","ー"),"－","‐")&amp;"　"&amp;SUBSTITUTE(SUBSTITUTE(SUBSTITUTE(SUBSTITUTE(T(【多店舗用】記入シート3!L337),"　","")," ",""),"―","ー"),"－","‐")&amp;IF(【多店舗用】記入シート3!M337="","","　"&amp;SUBSTITUTE(SUBSTITUTE(SUBSTITUTE(SUBSTITUTE(T(【多店舗用】記入シート3!M337),"　","")," ",""),"―","ー"),"－","‐")))</f>
        <v/>
      </c>
      <c r="J337" s="764" t="str">
        <f>IF(B337="","",ASC(【多店舗用】記入シート3!N337)&amp;" "&amp;ASC(SUBSTITUTE(SUBSTITUTE(SUBSTITUTE(SUBSTITUTE(SUBSTITUTE(【多店舗用】記入シート3!O337,"　","")," ",""),"ヴ","ウﾞ"),"・",""),"－","‐"))&amp;" "&amp;ASC(SUBSTITUTE(SUBSTITUTE(SUBSTITUTE(SUBSTITUTE(SUBSTITUTE(【多店舗用】記入シート3!P337,"　","")," ",""),"ヴ","ウﾞ"),"・",""),"－","‐"))&amp;IF(【多店舗用】記入シート3!Q337="",""," "&amp;ASC(SUBSTITUTE(SUBSTITUTE(SUBSTITUTE(SUBSTITUTE(SUBSTITUTE(【多店舗用】記入シート3!Q337,"　","")," ",""),"ヴ","ウﾞ"),"・",""),"－","‐"))))</f>
        <v/>
      </c>
      <c r="K337" s="764" t="str">
        <f>IF(【多店舗用】記入シート3!R337="","",【多店舗用】記入シート3!R337)</f>
        <v/>
      </c>
      <c r="L337" s="764" t="str">
        <f>IF(【多店舗用】記入シート3!S337="","",SUBSTITUTE(SUBSTITUTE(SUBSTITUTE(SUBSTITUTE(SUBSTITUTE(ASC(【多店舗用】記入シート3!S337),"～","-"),"－","-"),"―","-"),"　","")," ",""))</f>
        <v/>
      </c>
      <c r="M337" s="764" t="str">
        <f>IF(【多店舗用】記入シート3!T337="","",ASC(【多店舗用】記入シート3!T337))</f>
        <v/>
      </c>
      <c r="N337" s="764" t="str">
        <f>IF(B337="","",RIGHT("00"&amp;【多店舗用】記入シート3!U337,2)&amp;【多店舗用】記入シート3!V337&amp;RIGHT("00"&amp;【多店舗用】記入シート3!W337,2)&amp;【多店舗用】記入シート3!X337&amp;RIGHT("00"&amp;【多店舗用】記入シート3!Y337,2)&amp;【多店舗用】記入シート3!Z337&amp;RIGHT("00"&amp;【多店舗用】記入シート3!AA337,2))</f>
        <v/>
      </c>
      <c r="O337" s="764" t="str">
        <f>IF(B337="","",IF(【多店舗用】記入シート3!AB337="●",【多店舗用】記入シート3!AB$8,"")&amp;IF(【多店舗用】記入シート3!AC337="●",【多店舗用】記入シート3!AC$8,"")&amp;IF(【多店舗用】記入シート3!AD337="●",【多店舗用】記入シート3!AD$8,"")&amp;IF(【多店舗用】記入シート3!AE337="●",【多店舗用】記入シート3!AE$8,"")&amp;IF(【多店舗用】記入シート3!AF337="●",【多店舗用】記入シート3!AF$8,"")&amp;IF(【多店舗用】記入シート3!AG337="●",【多店舗用】記入シート3!AG$8,"")&amp;IF(【多店舗用】記入シート3!AH337="●",【多店舗用】記入シート3!AH$8,"")&amp;IF(【多店舗用】記入シート3!AI337="●",【多店舗用】記入シート3!AI$8,""))</f>
        <v/>
      </c>
      <c r="P337" s="764" t="str">
        <f>IF(【多店舗用】記入シート3!AJ337="","",【多店舗用】記入シート3!AJ337)</f>
        <v/>
      </c>
      <c r="Q337" s="764" t="str">
        <f>IF(【多店舗用】記入シート3!AK337="","",【多店舗用】記入シート3!AK337)</f>
        <v/>
      </c>
      <c r="R337" s="766" t="str">
        <f>IF(【多店舗用】記入シート3!AL337="","",【多店舗用】記入シート3!AL337)</f>
        <v/>
      </c>
      <c r="S337" s="766" t="str">
        <f>IF(【多店舗用】記入シート3!AM337="","",【多店舗用】記入シート3!AM337)</f>
        <v/>
      </c>
      <c r="T337" s="766" t="str">
        <f>IF(【多店舗用】記入シート3!AN337="","",【多店舗用】記入シート3!AN337)</f>
        <v/>
      </c>
      <c r="U337" s="766" t="str">
        <f>IF(【多店舗用】記入シート3!AO337="","",【多店舗用】記入シート3!AO337)</f>
        <v/>
      </c>
      <c r="V337" s="764" t="str">
        <f>IF(【多店舗用】記入シート3!AP337="","",【多店舗用】記入シート3!AP337)</f>
        <v/>
      </c>
      <c r="W337" s="764" t="str">
        <f>IF(【多店舗用】記入シート3!AQ337="","",【多店舗用】記入シート3!AQ337)</f>
        <v/>
      </c>
      <c r="X337" s="764" t="str">
        <f>IF(【多店舗用】記入シート3!AR337="","",【多店舗用】記入シート3!AR337)</f>
        <v/>
      </c>
      <c r="Y337" s="764" t="str">
        <f>IF(【多店舗用】記入シート3!AS337="","",【多店舗用】記入シート3!AS337)</f>
        <v/>
      </c>
      <c r="Z337" s="767" t="str">
        <f>IF(【多店舗用】記入シート3!AT337="","",【多店舗用】記入シート3!AT337)</f>
        <v/>
      </c>
      <c r="AA337" s="767" t="str">
        <f>IF(【多店舗用】記入シート3!AU337="","",【多店舗用】記入シート3!AU337)</f>
        <v/>
      </c>
      <c r="AB337" s="764" t="str">
        <f>IF(B337="","",T(SUBSTITUTE(SUBSTITUTE(【多店舗用】記入シート3!AV337,"　","")," ",""))&amp;"　"&amp;T(SUBSTITUTE(SUBSTITUTE(【多店舗用】記入シート3!AW337,"　","")," ","")))</f>
        <v/>
      </c>
      <c r="AC337" s="764" t="str">
        <f>IF(B337="","",ASC(SUBSTITUTE(SUBSTITUTE(SUBSTITUTE(SUBSTITUTE(【多店舗用】記入シート3!AX337,"　","")," ",""),"ヴ","ウﾞ"),"・",""))&amp;" "&amp;ASC(SUBSTITUTE(SUBSTITUTE(SUBSTITUTE(SUBSTITUTE(【多店舗用】記入シート3!AY337,"　","")," ",""),"ヴ","ウﾞ"),"・","")))</f>
        <v/>
      </c>
      <c r="AD337" s="764" t="str">
        <f>IF(【多店舗用】記入シート3!AZ337="","",【多店舗用】記入シート3!AZ337)</f>
        <v/>
      </c>
      <c r="AE337" s="764" t="str">
        <f>IF(【多店舗用】記入シート3!BA337="","",【多店舗用】記入シート3!BA337)</f>
        <v/>
      </c>
      <c r="AF337" s="764" t="str">
        <f>IF(B337="","",T(SUBSTITUTE(SUBSTITUTE(【多店舗用】記入シート3!BB337,"　","")," ",""))&amp;"　"&amp;T(SUBSTITUTE(SUBSTITUTE(【多店舗用】記入シート3!BC337,"　","")," ","")))</f>
        <v/>
      </c>
      <c r="AG337" s="764" t="str">
        <f>IF(B337="","",ASC(SUBSTITUTE(SUBSTITUTE(SUBSTITUTE(SUBSTITUTE(【多店舗用】記入シート3!BD337,"　","")," ",""),"ヴ","ウﾞ"),"・",""))&amp;" "&amp;ASC(SUBSTITUTE(SUBSTITUTE(SUBSTITUTE(SUBSTITUTE(【多店舗用】記入シート3!BE337,"　","")," ",""),"ヴ","ウﾞ"),"・","")))</f>
        <v/>
      </c>
      <c r="AH337" s="764" t="str">
        <f>IF(【多店舗用】記入シート3!BF337="","",【多店舗用】記入シート3!BF337)</f>
        <v/>
      </c>
      <c r="AI337" s="764" t="str">
        <f>IF(【多店舗用】記入シート3!BG337="","",【多店舗用】記入シート3!BG337)</f>
        <v/>
      </c>
      <c r="AJ337" s="764" t="str">
        <f>IF(【多店舗用】記入シート3!BH337="","",【多店舗用】記入シート3!BH337)</f>
        <v/>
      </c>
      <c r="AK337" s="764" t="str">
        <f>IF(【多店舗用】記入シート3!BI337="","",【多店舗用】記入シート3!BI337)</f>
        <v/>
      </c>
      <c r="AL337" s="764" t="str">
        <f>IF(【多店舗用】記入シート3!BJ337="","",【多店舗用】記入シート3!BJ337)</f>
        <v/>
      </c>
      <c r="AM337" s="768" t="str">
        <f>IF(【多店舗用】記入シート3!BK337="","",【多店舗用】記入シート3!BK337)</f>
        <v/>
      </c>
      <c r="AN337" s="768" t="str">
        <f>IF(【多店舗用】記入シート3!BL337="","",【多店舗用】記入シート3!BL337)</f>
        <v/>
      </c>
      <c r="AO337" s="764" t="str">
        <f>IF(【多店舗用】記入シート3!BM337="","",【多店舗用】記入シート3!BM337)</f>
        <v/>
      </c>
      <c r="AP337" s="768" t="str">
        <f>IF(【多店舗用】記入シート3!BN337="","",【多店舗用】記入シート3!BN337)</f>
        <v/>
      </c>
      <c r="AQ337" s="764" t="str">
        <f>IF(【多店舗用】記入シート3!BO337="","",【多店舗用】記入シート3!BO337)</f>
        <v/>
      </c>
      <c r="AR337" s="764" t="str">
        <f>IF(【多店舗用】記入シート3!BP337="","",【多店舗用】記入シート3!BP337)</f>
        <v/>
      </c>
    </row>
    <row r="338" spans="1:44" ht="15" customHeight="1">
      <c r="A338" s="764">
        <v>330</v>
      </c>
      <c r="B338" s="764" t="str">
        <f>IF(【多店舗用】記入シート3!B338="","",DBCS(【多店舗用】記入シート3!B338))</f>
        <v/>
      </c>
      <c r="C338" s="764" t="str">
        <f>IF(【多店舗用】記入シート3!C338="","",DBCS(【多店舗用】記入シート3!C338))</f>
        <v/>
      </c>
      <c r="D338" s="764" t="str">
        <f>IF(【多店舗用】記入シート3!D338="","",ASC(【多店舗用】記入シート3!D338))</f>
        <v/>
      </c>
      <c r="E338" s="765" t="str">
        <f>IF(【多店舗用】記入シート3!E338="","",【多店舗用】記入シート3!E338)</f>
        <v/>
      </c>
      <c r="F338" s="764" t="str">
        <f>IF(【多店舗用】記入シート3!F338="","",【多店舗用】記入シート3!F338)</f>
        <v/>
      </c>
      <c r="G338" s="765" t="str">
        <f>IF(【多店舗用】記入シート3!G338="","",【多店舗用】記入シート3!G338)</f>
        <v/>
      </c>
      <c r="H338" s="764" t="str">
        <f>IF(【多店舗用】記入シート3!H338="","",SUBSTITUTE(SUBSTITUTE(SUBSTITUTE(SUBSTITUTE(SUBSTITUTE(ASC(【多店舗用】記入シート3!H338),"～","-"),"－","-"),"―","-"),"　","")," ",""))</f>
        <v/>
      </c>
      <c r="I338" s="764" t="str">
        <f>IF(B338="","",MID(T(【多店舗用】記入シート3!I338),4,LEN(T(【多店舗用】記入シート3!I338))-3)&amp;"　"&amp;SUBSTITUTE(SUBSTITUTE(SUBSTITUTE(SUBSTITUTE(T(【多店舗用】記入シート3!J338),"　","")," ",""),"―","ー"),"－","‐")&amp;"　"&amp;SUBSTITUTE(SUBSTITUTE(SUBSTITUTE(SUBSTITUTE(T(【多店舗用】記入シート3!K338),"　","")," ",""),"―","ー"),"－","‐")&amp;"　"&amp;SUBSTITUTE(SUBSTITUTE(SUBSTITUTE(SUBSTITUTE(T(【多店舗用】記入シート3!L338),"　","")," ",""),"―","ー"),"－","‐")&amp;IF(【多店舗用】記入シート3!M338="","","　"&amp;SUBSTITUTE(SUBSTITUTE(SUBSTITUTE(SUBSTITUTE(T(【多店舗用】記入シート3!M338),"　","")," ",""),"―","ー"),"－","‐")))</f>
        <v/>
      </c>
      <c r="J338" s="764" t="str">
        <f>IF(B338="","",ASC(【多店舗用】記入シート3!N338)&amp;" "&amp;ASC(SUBSTITUTE(SUBSTITUTE(SUBSTITUTE(SUBSTITUTE(SUBSTITUTE(【多店舗用】記入シート3!O338,"　","")," ",""),"ヴ","ウﾞ"),"・",""),"－","‐"))&amp;" "&amp;ASC(SUBSTITUTE(SUBSTITUTE(SUBSTITUTE(SUBSTITUTE(SUBSTITUTE(【多店舗用】記入シート3!P338,"　","")," ",""),"ヴ","ウﾞ"),"・",""),"－","‐"))&amp;IF(【多店舗用】記入シート3!Q338="",""," "&amp;ASC(SUBSTITUTE(SUBSTITUTE(SUBSTITUTE(SUBSTITUTE(SUBSTITUTE(【多店舗用】記入シート3!Q338,"　","")," ",""),"ヴ","ウﾞ"),"・",""),"－","‐"))))</f>
        <v/>
      </c>
      <c r="K338" s="764" t="str">
        <f>IF(【多店舗用】記入シート3!R338="","",【多店舗用】記入シート3!R338)</f>
        <v/>
      </c>
      <c r="L338" s="764" t="str">
        <f>IF(【多店舗用】記入シート3!S338="","",SUBSTITUTE(SUBSTITUTE(SUBSTITUTE(SUBSTITUTE(SUBSTITUTE(ASC(【多店舗用】記入シート3!S338),"～","-"),"－","-"),"―","-"),"　","")," ",""))</f>
        <v/>
      </c>
      <c r="M338" s="764" t="str">
        <f>IF(【多店舗用】記入シート3!T338="","",ASC(【多店舗用】記入シート3!T338))</f>
        <v/>
      </c>
      <c r="N338" s="764" t="str">
        <f>IF(B338="","",RIGHT("00"&amp;【多店舗用】記入シート3!U338,2)&amp;【多店舗用】記入シート3!V338&amp;RIGHT("00"&amp;【多店舗用】記入シート3!W338,2)&amp;【多店舗用】記入シート3!X338&amp;RIGHT("00"&amp;【多店舗用】記入シート3!Y338,2)&amp;【多店舗用】記入シート3!Z338&amp;RIGHT("00"&amp;【多店舗用】記入シート3!AA338,2))</f>
        <v/>
      </c>
      <c r="O338" s="764" t="str">
        <f>IF(B338="","",IF(【多店舗用】記入シート3!AB338="●",【多店舗用】記入シート3!AB$8,"")&amp;IF(【多店舗用】記入シート3!AC338="●",【多店舗用】記入シート3!AC$8,"")&amp;IF(【多店舗用】記入シート3!AD338="●",【多店舗用】記入シート3!AD$8,"")&amp;IF(【多店舗用】記入シート3!AE338="●",【多店舗用】記入シート3!AE$8,"")&amp;IF(【多店舗用】記入シート3!AF338="●",【多店舗用】記入シート3!AF$8,"")&amp;IF(【多店舗用】記入シート3!AG338="●",【多店舗用】記入シート3!AG$8,"")&amp;IF(【多店舗用】記入シート3!AH338="●",【多店舗用】記入シート3!AH$8,"")&amp;IF(【多店舗用】記入シート3!AI338="●",【多店舗用】記入シート3!AI$8,""))</f>
        <v/>
      </c>
      <c r="P338" s="764" t="str">
        <f>IF(【多店舗用】記入シート3!AJ338="","",【多店舗用】記入シート3!AJ338)</f>
        <v/>
      </c>
      <c r="Q338" s="764" t="str">
        <f>IF(【多店舗用】記入シート3!AK338="","",【多店舗用】記入シート3!AK338)</f>
        <v/>
      </c>
      <c r="R338" s="766" t="str">
        <f>IF(【多店舗用】記入シート3!AL338="","",【多店舗用】記入シート3!AL338)</f>
        <v/>
      </c>
      <c r="S338" s="766" t="str">
        <f>IF(【多店舗用】記入シート3!AM338="","",【多店舗用】記入シート3!AM338)</f>
        <v/>
      </c>
      <c r="T338" s="766" t="str">
        <f>IF(【多店舗用】記入シート3!AN338="","",【多店舗用】記入シート3!AN338)</f>
        <v/>
      </c>
      <c r="U338" s="766" t="str">
        <f>IF(【多店舗用】記入シート3!AO338="","",【多店舗用】記入シート3!AO338)</f>
        <v/>
      </c>
      <c r="V338" s="764" t="str">
        <f>IF(【多店舗用】記入シート3!AP338="","",【多店舗用】記入シート3!AP338)</f>
        <v/>
      </c>
      <c r="W338" s="764" t="str">
        <f>IF(【多店舗用】記入シート3!AQ338="","",【多店舗用】記入シート3!AQ338)</f>
        <v/>
      </c>
      <c r="X338" s="764" t="str">
        <f>IF(【多店舗用】記入シート3!AR338="","",【多店舗用】記入シート3!AR338)</f>
        <v/>
      </c>
      <c r="Y338" s="764" t="str">
        <f>IF(【多店舗用】記入シート3!AS338="","",【多店舗用】記入シート3!AS338)</f>
        <v/>
      </c>
      <c r="Z338" s="767" t="str">
        <f>IF(【多店舗用】記入シート3!AT338="","",【多店舗用】記入シート3!AT338)</f>
        <v/>
      </c>
      <c r="AA338" s="767" t="str">
        <f>IF(【多店舗用】記入シート3!AU338="","",【多店舗用】記入シート3!AU338)</f>
        <v/>
      </c>
      <c r="AB338" s="764" t="str">
        <f>IF(B338="","",T(SUBSTITUTE(SUBSTITUTE(【多店舗用】記入シート3!AV338,"　","")," ",""))&amp;"　"&amp;T(SUBSTITUTE(SUBSTITUTE(【多店舗用】記入シート3!AW338,"　","")," ","")))</f>
        <v/>
      </c>
      <c r="AC338" s="764" t="str">
        <f>IF(B338="","",ASC(SUBSTITUTE(SUBSTITUTE(SUBSTITUTE(SUBSTITUTE(【多店舗用】記入シート3!AX338,"　","")," ",""),"ヴ","ウﾞ"),"・",""))&amp;" "&amp;ASC(SUBSTITUTE(SUBSTITUTE(SUBSTITUTE(SUBSTITUTE(【多店舗用】記入シート3!AY338,"　","")," ",""),"ヴ","ウﾞ"),"・","")))</f>
        <v/>
      </c>
      <c r="AD338" s="764" t="str">
        <f>IF(【多店舗用】記入シート3!AZ338="","",【多店舗用】記入シート3!AZ338)</f>
        <v/>
      </c>
      <c r="AE338" s="764" t="str">
        <f>IF(【多店舗用】記入シート3!BA338="","",【多店舗用】記入シート3!BA338)</f>
        <v/>
      </c>
      <c r="AF338" s="764" t="str">
        <f>IF(B338="","",T(SUBSTITUTE(SUBSTITUTE(【多店舗用】記入シート3!BB338,"　","")," ",""))&amp;"　"&amp;T(SUBSTITUTE(SUBSTITUTE(【多店舗用】記入シート3!BC338,"　","")," ","")))</f>
        <v/>
      </c>
      <c r="AG338" s="764" t="str">
        <f>IF(B338="","",ASC(SUBSTITUTE(SUBSTITUTE(SUBSTITUTE(SUBSTITUTE(【多店舗用】記入シート3!BD338,"　","")," ",""),"ヴ","ウﾞ"),"・",""))&amp;" "&amp;ASC(SUBSTITUTE(SUBSTITUTE(SUBSTITUTE(SUBSTITUTE(【多店舗用】記入シート3!BE338,"　","")," ",""),"ヴ","ウﾞ"),"・","")))</f>
        <v/>
      </c>
      <c r="AH338" s="764" t="str">
        <f>IF(【多店舗用】記入シート3!BF338="","",【多店舗用】記入シート3!BF338)</f>
        <v/>
      </c>
      <c r="AI338" s="764" t="str">
        <f>IF(【多店舗用】記入シート3!BG338="","",【多店舗用】記入シート3!BG338)</f>
        <v/>
      </c>
      <c r="AJ338" s="764" t="str">
        <f>IF(【多店舗用】記入シート3!BH338="","",【多店舗用】記入シート3!BH338)</f>
        <v/>
      </c>
      <c r="AK338" s="764" t="str">
        <f>IF(【多店舗用】記入シート3!BI338="","",【多店舗用】記入シート3!BI338)</f>
        <v/>
      </c>
      <c r="AL338" s="764" t="str">
        <f>IF(【多店舗用】記入シート3!BJ338="","",【多店舗用】記入シート3!BJ338)</f>
        <v/>
      </c>
      <c r="AM338" s="768" t="str">
        <f>IF(【多店舗用】記入シート3!BK338="","",【多店舗用】記入シート3!BK338)</f>
        <v/>
      </c>
      <c r="AN338" s="768" t="str">
        <f>IF(【多店舗用】記入シート3!BL338="","",【多店舗用】記入シート3!BL338)</f>
        <v/>
      </c>
      <c r="AO338" s="764" t="str">
        <f>IF(【多店舗用】記入シート3!BM338="","",【多店舗用】記入シート3!BM338)</f>
        <v/>
      </c>
      <c r="AP338" s="768" t="str">
        <f>IF(【多店舗用】記入シート3!BN338="","",【多店舗用】記入シート3!BN338)</f>
        <v/>
      </c>
      <c r="AQ338" s="764" t="str">
        <f>IF(【多店舗用】記入シート3!BO338="","",【多店舗用】記入シート3!BO338)</f>
        <v/>
      </c>
      <c r="AR338" s="764" t="str">
        <f>IF(【多店舗用】記入シート3!BP338="","",【多店舗用】記入シート3!BP338)</f>
        <v/>
      </c>
    </row>
    <row r="339" spans="1:44" ht="15" customHeight="1">
      <c r="A339" s="764">
        <v>331</v>
      </c>
      <c r="B339" s="764" t="str">
        <f>IF(【多店舗用】記入シート3!B339="","",DBCS(【多店舗用】記入シート3!B339))</f>
        <v/>
      </c>
      <c r="C339" s="764" t="str">
        <f>IF(【多店舗用】記入シート3!C339="","",DBCS(【多店舗用】記入シート3!C339))</f>
        <v/>
      </c>
      <c r="D339" s="764" t="str">
        <f>IF(【多店舗用】記入シート3!D339="","",ASC(【多店舗用】記入シート3!D339))</f>
        <v/>
      </c>
      <c r="E339" s="765" t="str">
        <f>IF(【多店舗用】記入シート3!E339="","",【多店舗用】記入シート3!E339)</f>
        <v/>
      </c>
      <c r="F339" s="764" t="str">
        <f>IF(【多店舗用】記入シート3!F339="","",【多店舗用】記入シート3!F339)</f>
        <v/>
      </c>
      <c r="G339" s="765" t="str">
        <f>IF(【多店舗用】記入シート3!G339="","",【多店舗用】記入シート3!G339)</f>
        <v/>
      </c>
      <c r="H339" s="764" t="str">
        <f>IF(【多店舗用】記入シート3!H339="","",SUBSTITUTE(SUBSTITUTE(SUBSTITUTE(SUBSTITUTE(SUBSTITUTE(ASC(【多店舗用】記入シート3!H339),"～","-"),"－","-"),"―","-"),"　","")," ",""))</f>
        <v/>
      </c>
      <c r="I339" s="764" t="str">
        <f>IF(B339="","",MID(T(【多店舗用】記入シート3!I339),4,LEN(T(【多店舗用】記入シート3!I339))-3)&amp;"　"&amp;SUBSTITUTE(SUBSTITUTE(SUBSTITUTE(SUBSTITUTE(T(【多店舗用】記入シート3!J339),"　","")," ",""),"―","ー"),"－","‐")&amp;"　"&amp;SUBSTITUTE(SUBSTITUTE(SUBSTITUTE(SUBSTITUTE(T(【多店舗用】記入シート3!K339),"　","")," ",""),"―","ー"),"－","‐")&amp;"　"&amp;SUBSTITUTE(SUBSTITUTE(SUBSTITUTE(SUBSTITUTE(T(【多店舗用】記入シート3!L339),"　","")," ",""),"―","ー"),"－","‐")&amp;IF(【多店舗用】記入シート3!M339="","","　"&amp;SUBSTITUTE(SUBSTITUTE(SUBSTITUTE(SUBSTITUTE(T(【多店舗用】記入シート3!M339),"　","")," ",""),"―","ー"),"－","‐")))</f>
        <v/>
      </c>
      <c r="J339" s="764" t="str">
        <f>IF(B339="","",ASC(【多店舗用】記入シート3!N339)&amp;" "&amp;ASC(SUBSTITUTE(SUBSTITUTE(SUBSTITUTE(SUBSTITUTE(SUBSTITUTE(【多店舗用】記入シート3!O339,"　","")," ",""),"ヴ","ウﾞ"),"・",""),"－","‐"))&amp;" "&amp;ASC(SUBSTITUTE(SUBSTITUTE(SUBSTITUTE(SUBSTITUTE(SUBSTITUTE(【多店舗用】記入シート3!P339,"　","")," ",""),"ヴ","ウﾞ"),"・",""),"－","‐"))&amp;IF(【多店舗用】記入シート3!Q339="",""," "&amp;ASC(SUBSTITUTE(SUBSTITUTE(SUBSTITUTE(SUBSTITUTE(SUBSTITUTE(【多店舗用】記入シート3!Q339,"　","")," ",""),"ヴ","ウﾞ"),"・",""),"－","‐"))))</f>
        <v/>
      </c>
      <c r="K339" s="764" t="str">
        <f>IF(【多店舗用】記入シート3!R339="","",【多店舗用】記入シート3!R339)</f>
        <v/>
      </c>
      <c r="L339" s="764" t="str">
        <f>IF(【多店舗用】記入シート3!S339="","",SUBSTITUTE(SUBSTITUTE(SUBSTITUTE(SUBSTITUTE(SUBSTITUTE(ASC(【多店舗用】記入シート3!S339),"～","-"),"－","-"),"―","-"),"　","")," ",""))</f>
        <v/>
      </c>
      <c r="M339" s="764" t="str">
        <f>IF(【多店舗用】記入シート3!T339="","",ASC(【多店舗用】記入シート3!T339))</f>
        <v/>
      </c>
      <c r="N339" s="764" t="str">
        <f>IF(B339="","",RIGHT("00"&amp;【多店舗用】記入シート3!U339,2)&amp;【多店舗用】記入シート3!V339&amp;RIGHT("00"&amp;【多店舗用】記入シート3!W339,2)&amp;【多店舗用】記入シート3!X339&amp;RIGHT("00"&amp;【多店舗用】記入シート3!Y339,2)&amp;【多店舗用】記入シート3!Z339&amp;RIGHT("00"&amp;【多店舗用】記入シート3!AA339,2))</f>
        <v/>
      </c>
      <c r="O339" s="764" t="str">
        <f>IF(B339="","",IF(【多店舗用】記入シート3!AB339="●",【多店舗用】記入シート3!AB$8,"")&amp;IF(【多店舗用】記入シート3!AC339="●",【多店舗用】記入シート3!AC$8,"")&amp;IF(【多店舗用】記入シート3!AD339="●",【多店舗用】記入シート3!AD$8,"")&amp;IF(【多店舗用】記入シート3!AE339="●",【多店舗用】記入シート3!AE$8,"")&amp;IF(【多店舗用】記入シート3!AF339="●",【多店舗用】記入シート3!AF$8,"")&amp;IF(【多店舗用】記入シート3!AG339="●",【多店舗用】記入シート3!AG$8,"")&amp;IF(【多店舗用】記入シート3!AH339="●",【多店舗用】記入シート3!AH$8,"")&amp;IF(【多店舗用】記入シート3!AI339="●",【多店舗用】記入シート3!AI$8,""))</f>
        <v/>
      </c>
      <c r="P339" s="764" t="str">
        <f>IF(【多店舗用】記入シート3!AJ339="","",【多店舗用】記入シート3!AJ339)</f>
        <v/>
      </c>
      <c r="Q339" s="764" t="str">
        <f>IF(【多店舗用】記入シート3!AK339="","",【多店舗用】記入シート3!AK339)</f>
        <v/>
      </c>
      <c r="R339" s="766" t="str">
        <f>IF(【多店舗用】記入シート3!AL339="","",【多店舗用】記入シート3!AL339)</f>
        <v/>
      </c>
      <c r="S339" s="766" t="str">
        <f>IF(【多店舗用】記入シート3!AM339="","",【多店舗用】記入シート3!AM339)</f>
        <v/>
      </c>
      <c r="T339" s="766" t="str">
        <f>IF(【多店舗用】記入シート3!AN339="","",【多店舗用】記入シート3!AN339)</f>
        <v/>
      </c>
      <c r="U339" s="766" t="str">
        <f>IF(【多店舗用】記入シート3!AO339="","",【多店舗用】記入シート3!AO339)</f>
        <v/>
      </c>
      <c r="V339" s="764" t="str">
        <f>IF(【多店舗用】記入シート3!AP339="","",【多店舗用】記入シート3!AP339)</f>
        <v/>
      </c>
      <c r="W339" s="764" t="str">
        <f>IF(【多店舗用】記入シート3!AQ339="","",【多店舗用】記入シート3!AQ339)</f>
        <v/>
      </c>
      <c r="X339" s="764" t="str">
        <f>IF(【多店舗用】記入シート3!AR339="","",【多店舗用】記入シート3!AR339)</f>
        <v/>
      </c>
      <c r="Y339" s="764" t="str">
        <f>IF(【多店舗用】記入シート3!AS339="","",【多店舗用】記入シート3!AS339)</f>
        <v/>
      </c>
      <c r="Z339" s="767" t="str">
        <f>IF(【多店舗用】記入シート3!AT339="","",【多店舗用】記入シート3!AT339)</f>
        <v/>
      </c>
      <c r="AA339" s="767" t="str">
        <f>IF(【多店舗用】記入シート3!AU339="","",【多店舗用】記入シート3!AU339)</f>
        <v/>
      </c>
      <c r="AB339" s="764" t="str">
        <f>IF(B339="","",T(SUBSTITUTE(SUBSTITUTE(【多店舗用】記入シート3!AV339,"　","")," ",""))&amp;"　"&amp;T(SUBSTITUTE(SUBSTITUTE(【多店舗用】記入シート3!AW339,"　","")," ","")))</f>
        <v/>
      </c>
      <c r="AC339" s="764" t="str">
        <f>IF(B339="","",ASC(SUBSTITUTE(SUBSTITUTE(SUBSTITUTE(SUBSTITUTE(【多店舗用】記入シート3!AX339,"　","")," ",""),"ヴ","ウﾞ"),"・",""))&amp;" "&amp;ASC(SUBSTITUTE(SUBSTITUTE(SUBSTITUTE(SUBSTITUTE(【多店舗用】記入シート3!AY339,"　","")," ",""),"ヴ","ウﾞ"),"・","")))</f>
        <v/>
      </c>
      <c r="AD339" s="764" t="str">
        <f>IF(【多店舗用】記入シート3!AZ339="","",【多店舗用】記入シート3!AZ339)</f>
        <v/>
      </c>
      <c r="AE339" s="764" t="str">
        <f>IF(【多店舗用】記入シート3!BA339="","",【多店舗用】記入シート3!BA339)</f>
        <v/>
      </c>
      <c r="AF339" s="764" t="str">
        <f>IF(B339="","",T(SUBSTITUTE(SUBSTITUTE(【多店舗用】記入シート3!BB339,"　","")," ",""))&amp;"　"&amp;T(SUBSTITUTE(SUBSTITUTE(【多店舗用】記入シート3!BC339,"　","")," ","")))</f>
        <v/>
      </c>
      <c r="AG339" s="764" t="str">
        <f>IF(B339="","",ASC(SUBSTITUTE(SUBSTITUTE(SUBSTITUTE(SUBSTITUTE(【多店舗用】記入シート3!BD339,"　","")," ",""),"ヴ","ウﾞ"),"・",""))&amp;" "&amp;ASC(SUBSTITUTE(SUBSTITUTE(SUBSTITUTE(SUBSTITUTE(【多店舗用】記入シート3!BE339,"　","")," ",""),"ヴ","ウﾞ"),"・","")))</f>
        <v/>
      </c>
      <c r="AH339" s="764" t="str">
        <f>IF(【多店舗用】記入シート3!BF339="","",【多店舗用】記入シート3!BF339)</f>
        <v/>
      </c>
      <c r="AI339" s="764" t="str">
        <f>IF(【多店舗用】記入シート3!BG339="","",【多店舗用】記入シート3!BG339)</f>
        <v/>
      </c>
      <c r="AJ339" s="764" t="str">
        <f>IF(【多店舗用】記入シート3!BH339="","",【多店舗用】記入シート3!BH339)</f>
        <v/>
      </c>
      <c r="AK339" s="764" t="str">
        <f>IF(【多店舗用】記入シート3!BI339="","",【多店舗用】記入シート3!BI339)</f>
        <v/>
      </c>
      <c r="AL339" s="764" t="str">
        <f>IF(【多店舗用】記入シート3!BJ339="","",【多店舗用】記入シート3!BJ339)</f>
        <v/>
      </c>
      <c r="AM339" s="768" t="str">
        <f>IF(【多店舗用】記入シート3!BK339="","",【多店舗用】記入シート3!BK339)</f>
        <v/>
      </c>
      <c r="AN339" s="768" t="str">
        <f>IF(【多店舗用】記入シート3!BL339="","",【多店舗用】記入シート3!BL339)</f>
        <v/>
      </c>
      <c r="AO339" s="764" t="str">
        <f>IF(【多店舗用】記入シート3!BM339="","",【多店舗用】記入シート3!BM339)</f>
        <v/>
      </c>
      <c r="AP339" s="768" t="str">
        <f>IF(【多店舗用】記入シート3!BN339="","",【多店舗用】記入シート3!BN339)</f>
        <v/>
      </c>
      <c r="AQ339" s="764" t="str">
        <f>IF(【多店舗用】記入シート3!BO339="","",【多店舗用】記入シート3!BO339)</f>
        <v/>
      </c>
      <c r="AR339" s="764" t="str">
        <f>IF(【多店舗用】記入シート3!BP339="","",【多店舗用】記入シート3!BP339)</f>
        <v/>
      </c>
    </row>
    <row r="340" spans="1:44" ht="15" customHeight="1">
      <c r="A340" s="764">
        <v>332</v>
      </c>
      <c r="B340" s="764" t="str">
        <f>IF(【多店舗用】記入シート3!B340="","",DBCS(【多店舗用】記入シート3!B340))</f>
        <v/>
      </c>
      <c r="C340" s="764" t="str">
        <f>IF(【多店舗用】記入シート3!C340="","",DBCS(【多店舗用】記入シート3!C340))</f>
        <v/>
      </c>
      <c r="D340" s="764" t="str">
        <f>IF(【多店舗用】記入シート3!D340="","",ASC(【多店舗用】記入シート3!D340))</f>
        <v/>
      </c>
      <c r="E340" s="765" t="str">
        <f>IF(【多店舗用】記入シート3!E340="","",【多店舗用】記入シート3!E340)</f>
        <v/>
      </c>
      <c r="F340" s="764" t="str">
        <f>IF(【多店舗用】記入シート3!F340="","",【多店舗用】記入シート3!F340)</f>
        <v/>
      </c>
      <c r="G340" s="765" t="str">
        <f>IF(【多店舗用】記入シート3!G340="","",【多店舗用】記入シート3!G340)</f>
        <v/>
      </c>
      <c r="H340" s="764" t="str">
        <f>IF(【多店舗用】記入シート3!H340="","",SUBSTITUTE(SUBSTITUTE(SUBSTITUTE(SUBSTITUTE(SUBSTITUTE(ASC(【多店舗用】記入シート3!H340),"～","-"),"－","-"),"―","-"),"　","")," ",""))</f>
        <v/>
      </c>
      <c r="I340" s="764" t="str">
        <f>IF(B340="","",MID(T(【多店舗用】記入シート3!I340),4,LEN(T(【多店舗用】記入シート3!I340))-3)&amp;"　"&amp;SUBSTITUTE(SUBSTITUTE(SUBSTITUTE(SUBSTITUTE(T(【多店舗用】記入シート3!J340),"　","")," ",""),"―","ー"),"－","‐")&amp;"　"&amp;SUBSTITUTE(SUBSTITUTE(SUBSTITUTE(SUBSTITUTE(T(【多店舗用】記入シート3!K340),"　","")," ",""),"―","ー"),"－","‐")&amp;"　"&amp;SUBSTITUTE(SUBSTITUTE(SUBSTITUTE(SUBSTITUTE(T(【多店舗用】記入シート3!L340),"　","")," ",""),"―","ー"),"－","‐")&amp;IF(【多店舗用】記入シート3!M340="","","　"&amp;SUBSTITUTE(SUBSTITUTE(SUBSTITUTE(SUBSTITUTE(T(【多店舗用】記入シート3!M340),"　","")," ",""),"―","ー"),"－","‐")))</f>
        <v/>
      </c>
      <c r="J340" s="764" t="str">
        <f>IF(B340="","",ASC(【多店舗用】記入シート3!N340)&amp;" "&amp;ASC(SUBSTITUTE(SUBSTITUTE(SUBSTITUTE(SUBSTITUTE(SUBSTITUTE(【多店舗用】記入シート3!O340,"　","")," ",""),"ヴ","ウﾞ"),"・",""),"－","‐"))&amp;" "&amp;ASC(SUBSTITUTE(SUBSTITUTE(SUBSTITUTE(SUBSTITUTE(SUBSTITUTE(【多店舗用】記入シート3!P340,"　","")," ",""),"ヴ","ウﾞ"),"・",""),"－","‐"))&amp;IF(【多店舗用】記入シート3!Q340="",""," "&amp;ASC(SUBSTITUTE(SUBSTITUTE(SUBSTITUTE(SUBSTITUTE(SUBSTITUTE(【多店舗用】記入シート3!Q340,"　","")," ",""),"ヴ","ウﾞ"),"・",""),"－","‐"))))</f>
        <v/>
      </c>
      <c r="K340" s="764" t="str">
        <f>IF(【多店舗用】記入シート3!R340="","",【多店舗用】記入シート3!R340)</f>
        <v/>
      </c>
      <c r="L340" s="764" t="str">
        <f>IF(【多店舗用】記入シート3!S340="","",SUBSTITUTE(SUBSTITUTE(SUBSTITUTE(SUBSTITUTE(SUBSTITUTE(ASC(【多店舗用】記入シート3!S340),"～","-"),"－","-"),"―","-"),"　","")," ",""))</f>
        <v/>
      </c>
      <c r="M340" s="764" t="str">
        <f>IF(【多店舗用】記入シート3!T340="","",ASC(【多店舗用】記入シート3!T340))</f>
        <v/>
      </c>
      <c r="N340" s="764" t="str">
        <f>IF(B340="","",RIGHT("00"&amp;【多店舗用】記入シート3!U340,2)&amp;【多店舗用】記入シート3!V340&amp;RIGHT("00"&amp;【多店舗用】記入シート3!W340,2)&amp;【多店舗用】記入シート3!X340&amp;RIGHT("00"&amp;【多店舗用】記入シート3!Y340,2)&amp;【多店舗用】記入シート3!Z340&amp;RIGHT("00"&amp;【多店舗用】記入シート3!AA340,2))</f>
        <v/>
      </c>
      <c r="O340" s="764" t="str">
        <f>IF(B340="","",IF(【多店舗用】記入シート3!AB340="●",【多店舗用】記入シート3!AB$8,"")&amp;IF(【多店舗用】記入シート3!AC340="●",【多店舗用】記入シート3!AC$8,"")&amp;IF(【多店舗用】記入シート3!AD340="●",【多店舗用】記入シート3!AD$8,"")&amp;IF(【多店舗用】記入シート3!AE340="●",【多店舗用】記入シート3!AE$8,"")&amp;IF(【多店舗用】記入シート3!AF340="●",【多店舗用】記入シート3!AF$8,"")&amp;IF(【多店舗用】記入シート3!AG340="●",【多店舗用】記入シート3!AG$8,"")&amp;IF(【多店舗用】記入シート3!AH340="●",【多店舗用】記入シート3!AH$8,"")&amp;IF(【多店舗用】記入シート3!AI340="●",【多店舗用】記入シート3!AI$8,""))</f>
        <v/>
      </c>
      <c r="P340" s="764" t="str">
        <f>IF(【多店舗用】記入シート3!AJ340="","",【多店舗用】記入シート3!AJ340)</f>
        <v/>
      </c>
      <c r="Q340" s="764" t="str">
        <f>IF(【多店舗用】記入シート3!AK340="","",【多店舗用】記入シート3!AK340)</f>
        <v/>
      </c>
      <c r="R340" s="766" t="str">
        <f>IF(【多店舗用】記入シート3!AL340="","",【多店舗用】記入シート3!AL340)</f>
        <v/>
      </c>
      <c r="S340" s="766" t="str">
        <f>IF(【多店舗用】記入シート3!AM340="","",【多店舗用】記入シート3!AM340)</f>
        <v/>
      </c>
      <c r="T340" s="766" t="str">
        <f>IF(【多店舗用】記入シート3!AN340="","",【多店舗用】記入シート3!AN340)</f>
        <v/>
      </c>
      <c r="U340" s="766" t="str">
        <f>IF(【多店舗用】記入シート3!AO340="","",【多店舗用】記入シート3!AO340)</f>
        <v/>
      </c>
      <c r="V340" s="764" t="str">
        <f>IF(【多店舗用】記入シート3!AP340="","",【多店舗用】記入シート3!AP340)</f>
        <v/>
      </c>
      <c r="W340" s="764" t="str">
        <f>IF(【多店舗用】記入シート3!AQ340="","",【多店舗用】記入シート3!AQ340)</f>
        <v/>
      </c>
      <c r="X340" s="764" t="str">
        <f>IF(【多店舗用】記入シート3!AR340="","",【多店舗用】記入シート3!AR340)</f>
        <v/>
      </c>
      <c r="Y340" s="764" t="str">
        <f>IF(【多店舗用】記入シート3!AS340="","",【多店舗用】記入シート3!AS340)</f>
        <v/>
      </c>
      <c r="Z340" s="767" t="str">
        <f>IF(【多店舗用】記入シート3!AT340="","",【多店舗用】記入シート3!AT340)</f>
        <v/>
      </c>
      <c r="AA340" s="767" t="str">
        <f>IF(【多店舗用】記入シート3!AU340="","",【多店舗用】記入シート3!AU340)</f>
        <v/>
      </c>
      <c r="AB340" s="764" t="str">
        <f>IF(B340="","",T(SUBSTITUTE(SUBSTITUTE(【多店舗用】記入シート3!AV340,"　","")," ",""))&amp;"　"&amp;T(SUBSTITUTE(SUBSTITUTE(【多店舗用】記入シート3!AW340,"　","")," ","")))</f>
        <v/>
      </c>
      <c r="AC340" s="764" t="str">
        <f>IF(B340="","",ASC(SUBSTITUTE(SUBSTITUTE(SUBSTITUTE(SUBSTITUTE(【多店舗用】記入シート3!AX340,"　","")," ",""),"ヴ","ウﾞ"),"・",""))&amp;" "&amp;ASC(SUBSTITUTE(SUBSTITUTE(SUBSTITUTE(SUBSTITUTE(【多店舗用】記入シート3!AY340,"　","")," ",""),"ヴ","ウﾞ"),"・","")))</f>
        <v/>
      </c>
      <c r="AD340" s="764" t="str">
        <f>IF(【多店舗用】記入シート3!AZ340="","",【多店舗用】記入シート3!AZ340)</f>
        <v/>
      </c>
      <c r="AE340" s="764" t="str">
        <f>IF(【多店舗用】記入シート3!BA340="","",【多店舗用】記入シート3!BA340)</f>
        <v/>
      </c>
      <c r="AF340" s="764" t="str">
        <f>IF(B340="","",T(SUBSTITUTE(SUBSTITUTE(【多店舗用】記入シート3!BB340,"　","")," ",""))&amp;"　"&amp;T(SUBSTITUTE(SUBSTITUTE(【多店舗用】記入シート3!BC340,"　","")," ","")))</f>
        <v/>
      </c>
      <c r="AG340" s="764" t="str">
        <f>IF(B340="","",ASC(SUBSTITUTE(SUBSTITUTE(SUBSTITUTE(SUBSTITUTE(【多店舗用】記入シート3!BD340,"　","")," ",""),"ヴ","ウﾞ"),"・",""))&amp;" "&amp;ASC(SUBSTITUTE(SUBSTITUTE(SUBSTITUTE(SUBSTITUTE(【多店舗用】記入シート3!BE340,"　","")," ",""),"ヴ","ウﾞ"),"・","")))</f>
        <v/>
      </c>
      <c r="AH340" s="764" t="str">
        <f>IF(【多店舗用】記入シート3!BF340="","",【多店舗用】記入シート3!BF340)</f>
        <v/>
      </c>
      <c r="AI340" s="764" t="str">
        <f>IF(【多店舗用】記入シート3!BG340="","",【多店舗用】記入シート3!BG340)</f>
        <v/>
      </c>
      <c r="AJ340" s="764" t="str">
        <f>IF(【多店舗用】記入シート3!BH340="","",【多店舗用】記入シート3!BH340)</f>
        <v/>
      </c>
      <c r="AK340" s="764" t="str">
        <f>IF(【多店舗用】記入シート3!BI340="","",【多店舗用】記入シート3!BI340)</f>
        <v/>
      </c>
      <c r="AL340" s="764" t="str">
        <f>IF(【多店舗用】記入シート3!BJ340="","",【多店舗用】記入シート3!BJ340)</f>
        <v/>
      </c>
      <c r="AM340" s="768" t="str">
        <f>IF(【多店舗用】記入シート3!BK340="","",【多店舗用】記入シート3!BK340)</f>
        <v/>
      </c>
      <c r="AN340" s="768" t="str">
        <f>IF(【多店舗用】記入シート3!BL340="","",【多店舗用】記入シート3!BL340)</f>
        <v/>
      </c>
      <c r="AO340" s="764" t="str">
        <f>IF(【多店舗用】記入シート3!BM340="","",【多店舗用】記入シート3!BM340)</f>
        <v/>
      </c>
      <c r="AP340" s="768" t="str">
        <f>IF(【多店舗用】記入シート3!BN340="","",【多店舗用】記入シート3!BN340)</f>
        <v/>
      </c>
      <c r="AQ340" s="764" t="str">
        <f>IF(【多店舗用】記入シート3!BO340="","",【多店舗用】記入シート3!BO340)</f>
        <v/>
      </c>
      <c r="AR340" s="764" t="str">
        <f>IF(【多店舗用】記入シート3!BP340="","",【多店舗用】記入シート3!BP340)</f>
        <v/>
      </c>
    </row>
    <row r="341" spans="1:44" ht="15" customHeight="1">
      <c r="A341" s="764">
        <v>333</v>
      </c>
      <c r="B341" s="764" t="str">
        <f>IF(【多店舗用】記入シート3!B341="","",DBCS(【多店舗用】記入シート3!B341))</f>
        <v/>
      </c>
      <c r="C341" s="764" t="str">
        <f>IF(【多店舗用】記入シート3!C341="","",DBCS(【多店舗用】記入シート3!C341))</f>
        <v/>
      </c>
      <c r="D341" s="764" t="str">
        <f>IF(【多店舗用】記入シート3!D341="","",ASC(【多店舗用】記入シート3!D341))</f>
        <v/>
      </c>
      <c r="E341" s="765" t="str">
        <f>IF(【多店舗用】記入シート3!E341="","",【多店舗用】記入シート3!E341)</f>
        <v/>
      </c>
      <c r="F341" s="764" t="str">
        <f>IF(【多店舗用】記入シート3!F341="","",【多店舗用】記入シート3!F341)</f>
        <v/>
      </c>
      <c r="G341" s="765" t="str">
        <f>IF(【多店舗用】記入シート3!G341="","",【多店舗用】記入シート3!G341)</f>
        <v/>
      </c>
      <c r="H341" s="764" t="str">
        <f>IF(【多店舗用】記入シート3!H341="","",SUBSTITUTE(SUBSTITUTE(SUBSTITUTE(SUBSTITUTE(SUBSTITUTE(ASC(【多店舗用】記入シート3!H341),"～","-"),"－","-"),"―","-"),"　","")," ",""))</f>
        <v/>
      </c>
      <c r="I341" s="764" t="str">
        <f>IF(B341="","",MID(T(【多店舗用】記入シート3!I341),4,LEN(T(【多店舗用】記入シート3!I341))-3)&amp;"　"&amp;SUBSTITUTE(SUBSTITUTE(SUBSTITUTE(SUBSTITUTE(T(【多店舗用】記入シート3!J341),"　","")," ",""),"―","ー"),"－","‐")&amp;"　"&amp;SUBSTITUTE(SUBSTITUTE(SUBSTITUTE(SUBSTITUTE(T(【多店舗用】記入シート3!K341),"　","")," ",""),"―","ー"),"－","‐")&amp;"　"&amp;SUBSTITUTE(SUBSTITUTE(SUBSTITUTE(SUBSTITUTE(T(【多店舗用】記入シート3!L341),"　","")," ",""),"―","ー"),"－","‐")&amp;IF(【多店舗用】記入シート3!M341="","","　"&amp;SUBSTITUTE(SUBSTITUTE(SUBSTITUTE(SUBSTITUTE(T(【多店舗用】記入シート3!M341),"　","")," ",""),"―","ー"),"－","‐")))</f>
        <v/>
      </c>
      <c r="J341" s="764" t="str">
        <f>IF(B341="","",ASC(【多店舗用】記入シート3!N341)&amp;" "&amp;ASC(SUBSTITUTE(SUBSTITUTE(SUBSTITUTE(SUBSTITUTE(SUBSTITUTE(【多店舗用】記入シート3!O341,"　","")," ",""),"ヴ","ウﾞ"),"・",""),"－","‐"))&amp;" "&amp;ASC(SUBSTITUTE(SUBSTITUTE(SUBSTITUTE(SUBSTITUTE(SUBSTITUTE(【多店舗用】記入シート3!P341,"　","")," ",""),"ヴ","ウﾞ"),"・",""),"－","‐"))&amp;IF(【多店舗用】記入シート3!Q341="",""," "&amp;ASC(SUBSTITUTE(SUBSTITUTE(SUBSTITUTE(SUBSTITUTE(SUBSTITUTE(【多店舗用】記入シート3!Q341,"　","")," ",""),"ヴ","ウﾞ"),"・",""),"－","‐"))))</f>
        <v/>
      </c>
      <c r="K341" s="764" t="str">
        <f>IF(【多店舗用】記入シート3!R341="","",【多店舗用】記入シート3!R341)</f>
        <v/>
      </c>
      <c r="L341" s="764" t="str">
        <f>IF(【多店舗用】記入シート3!S341="","",SUBSTITUTE(SUBSTITUTE(SUBSTITUTE(SUBSTITUTE(SUBSTITUTE(ASC(【多店舗用】記入シート3!S341),"～","-"),"－","-"),"―","-"),"　","")," ",""))</f>
        <v/>
      </c>
      <c r="M341" s="764" t="str">
        <f>IF(【多店舗用】記入シート3!T341="","",ASC(【多店舗用】記入シート3!T341))</f>
        <v/>
      </c>
      <c r="N341" s="764" t="str">
        <f>IF(B341="","",RIGHT("00"&amp;【多店舗用】記入シート3!U341,2)&amp;【多店舗用】記入シート3!V341&amp;RIGHT("00"&amp;【多店舗用】記入シート3!W341,2)&amp;【多店舗用】記入シート3!X341&amp;RIGHT("00"&amp;【多店舗用】記入シート3!Y341,2)&amp;【多店舗用】記入シート3!Z341&amp;RIGHT("00"&amp;【多店舗用】記入シート3!AA341,2))</f>
        <v/>
      </c>
      <c r="O341" s="764" t="str">
        <f>IF(B341="","",IF(【多店舗用】記入シート3!AB341="●",【多店舗用】記入シート3!AB$8,"")&amp;IF(【多店舗用】記入シート3!AC341="●",【多店舗用】記入シート3!AC$8,"")&amp;IF(【多店舗用】記入シート3!AD341="●",【多店舗用】記入シート3!AD$8,"")&amp;IF(【多店舗用】記入シート3!AE341="●",【多店舗用】記入シート3!AE$8,"")&amp;IF(【多店舗用】記入シート3!AF341="●",【多店舗用】記入シート3!AF$8,"")&amp;IF(【多店舗用】記入シート3!AG341="●",【多店舗用】記入シート3!AG$8,"")&amp;IF(【多店舗用】記入シート3!AH341="●",【多店舗用】記入シート3!AH$8,"")&amp;IF(【多店舗用】記入シート3!AI341="●",【多店舗用】記入シート3!AI$8,""))</f>
        <v/>
      </c>
      <c r="P341" s="764" t="str">
        <f>IF(【多店舗用】記入シート3!AJ341="","",【多店舗用】記入シート3!AJ341)</f>
        <v/>
      </c>
      <c r="Q341" s="764" t="str">
        <f>IF(【多店舗用】記入シート3!AK341="","",【多店舗用】記入シート3!AK341)</f>
        <v/>
      </c>
      <c r="R341" s="766" t="str">
        <f>IF(【多店舗用】記入シート3!AL341="","",【多店舗用】記入シート3!AL341)</f>
        <v/>
      </c>
      <c r="S341" s="766" t="str">
        <f>IF(【多店舗用】記入シート3!AM341="","",【多店舗用】記入シート3!AM341)</f>
        <v/>
      </c>
      <c r="T341" s="766" t="str">
        <f>IF(【多店舗用】記入シート3!AN341="","",【多店舗用】記入シート3!AN341)</f>
        <v/>
      </c>
      <c r="U341" s="766" t="str">
        <f>IF(【多店舗用】記入シート3!AO341="","",【多店舗用】記入シート3!AO341)</f>
        <v/>
      </c>
      <c r="V341" s="764" t="str">
        <f>IF(【多店舗用】記入シート3!AP341="","",【多店舗用】記入シート3!AP341)</f>
        <v/>
      </c>
      <c r="W341" s="764" t="str">
        <f>IF(【多店舗用】記入シート3!AQ341="","",【多店舗用】記入シート3!AQ341)</f>
        <v/>
      </c>
      <c r="X341" s="764" t="str">
        <f>IF(【多店舗用】記入シート3!AR341="","",【多店舗用】記入シート3!AR341)</f>
        <v/>
      </c>
      <c r="Y341" s="764" t="str">
        <f>IF(【多店舗用】記入シート3!AS341="","",【多店舗用】記入シート3!AS341)</f>
        <v/>
      </c>
      <c r="Z341" s="767" t="str">
        <f>IF(【多店舗用】記入シート3!AT341="","",【多店舗用】記入シート3!AT341)</f>
        <v/>
      </c>
      <c r="AA341" s="767" t="str">
        <f>IF(【多店舗用】記入シート3!AU341="","",【多店舗用】記入シート3!AU341)</f>
        <v/>
      </c>
      <c r="AB341" s="764" t="str">
        <f>IF(B341="","",T(SUBSTITUTE(SUBSTITUTE(【多店舗用】記入シート3!AV341,"　","")," ",""))&amp;"　"&amp;T(SUBSTITUTE(SUBSTITUTE(【多店舗用】記入シート3!AW341,"　","")," ","")))</f>
        <v/>
      </c>
      <c r="AC341" s="764" t="str">
        <f>IF(B341="","",ASC(SUBSTITUTE(SUBSTITUTE(SUBSTITUTE(SUBSTITUTE(【多店舗用】記入シート3!AX341,"　","")," ",""),"ヴ","ウﾞ"),"・",""))&amp;" "&amp;ASC(SUBSTITUTE(SUBSTITUTE(SUBSTITUTE(SUBSTITUTE(【多店舗用】記入シート3!AY341,"　","")," ",""),"ヴ","ウﾞ"),"・","")))</f>
        <v/>
      </c>
      <c r="AD341" s="764" t="str">
        <f>IF(【多店舗用】記入シート3!AZ341="","",【多店舗用】記入シート3!AZ341)</f>
        <v/>
      </c>
      <c r="AE341" s="764" t="str">
        <f>IF(【多店舗用】記入シート3!BA341="","",【多店舗用】記入シート3!BA341)</f>
        <v/>
      </c>
      <c r="AF341" s="764" t="str">
        <f>IF(B341="","",T(SUBSTITUTE(SUBSTITUTE(【多店舗用】記入シート3!BB341,"　","")," ",""))&amp;"　"&amp;T(SUBSTITUTE(SUBSTITUTE(【多店舗用】記入シート3!BC341,"　","")," ","")))</f>
        <v/>
      </c>
      <c r="AG341" s="764" t="str">
        <f>IF(B341="","",ASC(SUBSTITUTE(SUBSTITUTE(SUBSTITUTE(SUBSTITUTE(【多店舗用】記入シート3!BD341,"　","")," ",""),"ヴ","ウﾞ"),"・",""))&amp;" "&amp;ASC(SUBSTITUTE(SUBSTITUTE(SUBSTITUTE(SUBSTITUTE(【多店舗用】記入シート3!BE341,"　","")," ",""),"ヴ","ウﾞ"),"・","")))</f>
        <v/>
      </c>
      <c r="AH341" s="764" t="str">
        <f>IF(【多店舗用】記入シート3!BF341="","",【多店舗用】記入シート3!BF341)</f>
        <v/>
      </c>
      <c r="AI341" s="764" t="str">
        <f>IF(【多店舗用】記入シート3!BG341="","",【多店舗用】記入シート3!BG341)</f>
        <v/>
      </c>
      <c r="AJ341" s="764" t="str">
        <f>IF(【多店舗用】記入シート3!BH341="","",【多店舗用】記入シート3!BH341)</f>
        <v/>
      </c>
      <c r="AK341" s="764" t="str">
        <f>IF(【多店舗用】記入シート3!BI341="","",【多店舗用】記入シート3!BI341)</f>
        <v/>
      </c>
      <c r="AL341" s="764" t="str">
        <f>IF(【多店舗用】記入シート3!BJ341="","",【多店舗用】記入シート3!BJ341)</f>
        <v/>
      </c>
      <c r="AM341" s="768" t="str">
        <f>IF(【多店舗用】記入シート3!BK341="","",【多店舗用】記入シート3!BK341)</f>
        <v/>
      </c>
      <c r="AN341" s="768" t="str">
        <f>IF(【多店舗用】記入シート3!BL341="","",【多店舗用】記入シート3!BL341)</f>
        <v/>
      </c>
      <c r="AO341" s="764" t="str">
        <f>IF(【多店舗用】記入シート3!BM341="","",【多店舗用】記入シート3!BM341)</f>
        <v/>
      </c>
      <c r="AP341" s="768" t="str">
        <f>IF(【多店舗用】記入シート3!BN341="","",【多店舗用】記入シート3!BN341)</f>
        <v/>
      </c>
      <c r="AQ341" s="764" t="str">
        <f>IF(【多店舗用】記入シート3!BO341="","",【多店舗用】記入シート3!BO341)</f>
        <v/>
      </c>
      <c r="AR341" s="764" t="str">
        <f>IF(【多店舗用】記入シート3!BP341="","",【多店舗用】記入シート3!BP341)</f>
        <v/>
      </c>
    </row>
    <row r="342" spans="1:44" ht="15" customHeight="1">
      <c r="A342" s="764">
        <v>334</v>
      </c>
      <c r="B342" s="764" t="str">
        <f>IF(【多店舗用】記入シート3!B342="","",DBCS(【多店舗用】記入シート3!B342))</f>
        <v/>
      </c>
      <c r="C342" s="764" t="str">
        <f>IF(【多店舗用】記入シート3!C342="","",DBCS(【多店舗用】記入シート3!C342))</f>
        <v/>
      </c>
      <c r="D342" s="764" t="str">
        <f>IF(【多店舗用】記入シート3!D342="","",ASC(【多店舗用】記入シート3!D342))</f>
        <v/>
      </c>
      <c r="E342" s="765" t="str">
        <f>IF(【多店舗用】記入シート3!E342="","",【多店舗用】記入シート3!E342)</f>
        <v/>
      </c>
      <c r="F342" s="764" t="str">
        <f>IF(【多店舗用】記入シート3!F342="","",【多店舗用】記入シート3!F342)</f>
        <v/>
      </c>
      <c r="G342" s="765" t="str">
        <f>IF(【多店舗用】記入シート3!G342="","",【多店舗用】記入シート3!G342)</f>
        <v/>
      </c>
      <c r="H342" s="764" t="str">
        <f>IF(【多店舗用】記入シート3!H342="","",SUBSTITUTE(SUBSTITUTE(SUBSTITUTE(SUBSTITUTE(SUBSTITUTE(ASC(【多店舗用】記入シート3!H342),"～","-"),"－","-"),"―","-"),"　","")," ",""))</f>
        <v/>
      </c>
      <c r="I342" s="764" t="str">
        <f>IF(B342="","",MID(T(【多店舗用】記入シート3!I342),4,LEN(T(【多店舗用】記入シート3!I342))-3)&amp;"　"&amp;SUBSTITUTE(SUBSTITUTE(SUBSTITUTE(SUBSTITUTE(T(【多店舗用】記入シート3!J342),"　","")," ",""),"―","ー"),"－","‐")&amp;"　"&amp;SUBSTITUTE(SUBSTITUTE(SUBSTITUTE(SUBSTITUTE(T(【多店舗用】記入シート3!K342),"　","")," ",""),"―","ー"),"－","‐")&amp;"　"&amp;SUBSTITUTE(SUBSTITUTE(SUBSTITUTE(SUBSTITUTE(T(【多店舗用】記入シート3!L342),"　","")," ",""),"―","ー"),"－","‐")&amp;IF(【多店舗用】記入シート3!M342="","","　"&amp;SUBSTITUTE(SUBSTITUTE(SUBSTITUTE(SUBSTITUTE(T(【多店舗用】記入シート3!M342),"　","")," ",""),"―","ー"),"－","‐")))</f>
        <v/>
      </c>
      <c r="J342" s="764" t="str">
        <f>IF(B342="","",ASC(【多店舗用】記入シート3!N342)&amp;" "&amp;ASC(SUBSTITUTE(SUBSTITUTE(SUBSTITUTE(SUBSTITUTE(SUBSTITUTE(【多店舗用】記入シート3!O342,"　","")," ",""),"ヴ","ウﾞ"),"・",""),"－","‐"))&amp;" "&amp;ASC(SUBSTITUTE(SUBSTITUTE(SUBSTITUTE(SUBSTITUTE(SUBSTITUTE(【多店舗用】記入シート3!P342,"　","")," ",""),"ヴ","ウﾞ"),"・",""),"－","‐"))&amp;IF(【多店舗用】記入シート3!Q342="",""," "&amp;ASC(SUBSTITUTE(SUBSTITUTE(SUBSTITUTE(SUBSTITUTE(SUBSTITUTE(【多店舗用】記入シート3!Q342,"　","")," ",""),"ヴ","ウﾞ"),"・",""),"－","‐"))))</f>
        <v/>
      </c>
      <c r="K342" s="764" t="str">
        <f>IF(【多店舗用】記入シート3!R342="","",【多店舗用】記入シート3!R342)</f>
        <v/>
      </c>
      <c r="L342" s="764" t="str">
        <f>IF(【多店舗用】記入シート3!S342="","",SUBSTITUTE(SUBSTITUTE(SUBSTITUTE(SUBSTITUTE(SUBSTITUTE(ASC(【多店舗用】記入シート3!S342),"～","-"),"－","-"),"―","-"),"　","")," ",""))</f>
        <v/>
      </c>
      <c r="M342" s="764" t="str">
        <f>IF(【多店舗用】記入シート3!T342="","",ASC(【多店舗用】記入シート3!T342))</f>
        <v/>
      </c>
      <c r="N342" s="764" t="str">
        <f>IF(B342="","",RIGHT("00"&amp;【多店舗用】記入シート3!U342,2)&amp;【多店舗用】記入シート3!V342&amp;RIGHT("00"&amp;【多店舗用】記入シート3!W342,2)&amp;【多店舗用】記入シート3!X342&amp;RIGHT("00"&amp;【多店舗用】記入シート3!Y342,2)&amp;【多店舗用】記入シート3!Z342&amp;RIGHT("00"&amp;【多店舗用】記入シート3!AA342,2))</f>
        <v/>
      </c>
      <c r="O342" s="764" t="str">
        <f>IF(B342="","",IF(【多店舗用】記入シート3!AB342="●",【多店舗用】記入シート3!AB$8,"")&amp;IF(【多店舗用】記入シート3!AC342="●",【多店舗用】記入シート3!AC$8,"")&amp;IF(【多店舗用】記入シート3!AD342="●",【多店舗用】記入シート3!AD$8,"")&amp;IF(【多店舗用】記入シート3!AE342="●",【多店舗用】記入シート3!AE$8,"")&amp;IF(【多店舗用】記入シート3!AF342="●",【多店舗用】記入シート3!AF$8,"")&amp;IF(【多店舗用】記入シート3!AG342="●",【多店舗用】記入シート3!AG$8,"")&amp;IF(【多店舗用】記入シート3!AH342="●",【多店舗用】記入シート3!AH$8,"")&amp;IF(【多店舗用】記入シート3!AI342="●",【多店舗用】記入シート3!AI$8,""))</f>
        <v/>
      </c>
      <c r="P342" s="764" t="str">
        <f>IF(【多店舗用】記入シート3!AJ342="","",【多店舗用】記入シート3!AJ342)</f>
        <v/>
      </c>
      <c r="Q342" s="764" t="str">
        <f>IF(【多店舗用】記入シート3!AK342="","",【多店舗用】記入シート3!AK342)</f>
        <v/>
      </c>
      <c r="R342" s="766" t="str">
        <f>IF(【多店舗用】記入シート3!AL342="","",【多店舗用】記入シート3!AL342)</f>
        <v/>
      </c>
      <c r="S342" s="766" t="str">
        <f>IF(【多店舗用】記入シート3!AM342="","",【多店舗用】記入シート3!AM342)</f>
        <v/>
      </c>
      <c r="T342" s="766" t="str">
        <f>IF(【多店舗用】記入シート3!AN342="","",【多店舗用】記入シート3!AN342)</f>
        <v/>
      </c>
      <c r="U342" s="766" t="str">
        <f>IF(【多店舗用】記入シート3!AO342="","",【多店舗用】記入シート3!AO342)</f>
        <v/>
      </c>
      <c r="V342" s="764" t="str">
        <f>IF(【多店舗用】記入シート3!AP342="","",【多店舗用】記入シート3!AP342)</f>
        <v/>
      </c>
      <c r="W342" s="764" t="str">
        <f>IF(【多店舗用】記入シート3!AQ342="","",【多店舗用】記入シート3!AQ342)</f>
        <v/>
      </c>
      <c r="X342" s="764" t="str">
        <f>IF(【多店舗用】記入シート3!AR342="","",【多店舗用】記入シート3!AR342)</f>
        <v/>
      </c>
      <c r="Y342" s="764" t="str">
        <f>IF(【多店舗用】記入シート3!AS342="","",【多店舗用】記入シート3!AS342)</f>
        <v/>
      </c>
      <c r="Z342" s="767" t="str">
        <f>IF(【多店舗用】記入シート3!AT342="","",【多店舗用】記入シート3!AT342)</f>
        <v/>
      </c>
      <c r="AA342" s="767" t="str">
        <f>IF(【多店舗用】記入シート3!AU342="","",【多店舗用】記入シート3!AU342)</f>
        <v/>
      </c>
      <c r="AB342" s="764" t="str">
        <f>IF(B342="","",T(SUBSTITUTE(SUBSTITUTE(【多店舗用】記入シート3!AV342,"　","")," ",""))&amp;"　"&amp;T(SUBSTITUTE(SUBSTITUTE(【多店舗用】記入シート3!AW342,"　","")," ","")))</f>
        <v/>
      </c>
      <c r="AC342" s="764" t="str">
        <f>IF(B342="","",ASC(SUBSTITUTE(SUBSTITUTE(SUBSTITUTE(SUBSTITUTE(【多店舗用】記入シート3!AX342,"　","")," ",""),"ヴ","ウﾞ"),"・",""))&amp;" "&amp;ASC(SUBSTITUTE(SUBSTITUTE(SUBSTITUTE(SUBSTITUTE(【多店舗用】記入シート3!AY342,"　","")," ",""),"ヴ","ウﾞ"),"・","")))</f>
        <v/>
      </c>
      <c r="AD342" s="764" t="str">
        <f>IF(【多店舗用】記入シート3!AZ342="","",【多店舗用】記入シート3!AZ342)</f>
        <v/>
      </c>
      <c r="AE342" s="764" t="str">
        <f>IF(【多店舗用】記入シート3!BA342="","",【多店舗用】記入シート3!BA342)</f>
        <v/>
      </c>
      <c r="AF342" s="764" t="str">
        <f>IF(B342="","",T(SUBSTITUTE(SUBSTITUTE(【多店舗用】記入シート3!BB342,"　","")," ",""))&amp;"　"&amp;T(SUBSTITUTE(SUBSTITUTE(【多店舗用】記入シート3!BC342,"　","")," ","")))</f>
        <v/>
      </c>
      <c r="AG342" s="764" t="str">
        <f>IF(B342="","",ASC(SUBSTITUTE(SUBSTITUTE(SUBSTITUTE(SUBSTITUTE(【多店舗用】記入シート3!BD342,"　","")," ",""),"ヴ","ウﾞ"),"・",""))&amp;" "&amp;ASC(SUBSTITUTE(SUBSTITUTE(SUBSTITUTE(SUBSTITUTE(【多店舗用】記入シート3!BE342,"　","")," ",""),"ヴ","ウﾞ"),"・","")))</f>
        <v/>
      </c>
      <c r="AH342" s="764" t="str">
        <f>IF(【多店舗用】記入シート3!BF342="","",【多店舗用】記入シート3!BF342)</f>
        <v/>
      </c>
      <c r="AI342" s="764" t="str">
        <f>IF(【多店舗用】記入シート3!BG342="","",【多店舗用】記入シート3!BG342)</f>
        <v/>
      </c>
      <c r="AJ342" s="764" t="str">
        <f>IF(【多店舗用】記入シート3!BH342="","",【多店舗用】記入シート3!BH342)</f>
        <v/>
      </c>
      <c r="AK342" s="764" t="str">
        <f>IF(【多店舗用】記入シート3!BI342="","",【多店舗用】記入シート3!BI342)</f>
        <v/>
      </c>
      <c r="AL342" s="764" t="str">
        <f>IF(【多店舗用】記入シート3!BJ342="","",【多店舗用】記入シート3!BJ342)</f>
        <v/>
      </c>
      <c r="AM342" s="768" t="str">
        <f>IF(【多店舗用】記入シート3!BK342="","",【多店舗用】記入シート3!BK342)</f>
        <v/>
      </c>
      <c r="AN342" s="768" t="str">
        <f>IF(【多店舗用】記入シート3!BL342="","",【多店舗用】記入シート3!BL342)</f>
        <v/>
      </c>
      <c r="AO342" s="764" t="str">
        <f>IF(【多店舗用】記入シート3!BM342="","",【多店舗用】記入シート3!BM342)</f>
        <v/>
      </c>
      <c r="AP342" s="768" t="str">
        <f>IF(【多店舗用】記入シート3!BN342="","",【多店舗用】記入シート3!BN342)</f>
        <v/>
      </c>
      <c r="AQ342" s="764" t="str">
        <f>IF(【多店舗用】記入シート3!BO342="","",【多店舗用】記入シート3!BO342)</f>
        <v/>
      </c>
      <c r="AR342" s="764" t="str">
        <f>IF(【多店舗用】記入シート3!BP342="","",【多店舗用】記入シート3!BP342)</f>
        <v/>
      </c>
    </row>
    <row r="343" spans="1:44" ht="15" customHeight="1">
      <c r="A343" s="764">
        <v>335</v>
      </c>
      <c r="B343" s="764" t="str">
        <f>IF(【多店舗用】記入シート3!B343="","",DBCS(【多店舗用】記入シート3!B343))</f>
        <v/>
      </c>
      <c r="C343" s="764" t="str">
        <f>IF(【多店舗用】記入シート3!C343="","",DBCS(【多店舗用】記入シート3!C343))</f>
        <v/>
      </c>
      <c r="D343" s="764" t="str">
        <f>IF(【多店舗用】記入シート3!D343="","",ASC(【多店舗用】記入シート3!D343))</f>
        <v/>
      </c>
      <c r="E343" s="765" t="str">
        <f>IF(【多店舗用】記入シート3!E343="","",【多店舗用】記入シート3!E343)</f>
        <v/>
      </c>
      <c r="F343" s="764" t="str">
        <f>IF(【多店舗用】記入シート3!F343="","",【多店舗用】記入シート3!F343)</f>
        <v/>
      </c>
      <c r="G343" s="765" t="str">
        <f>IF(【多店舗用】記入シート3!G343="","",【多店舗用】記入シート3!G343)</f>
        <v/>
      </c>
      <c r="H343" s="764" t="str">
        <f>IF(【多店舗用】記入シート3!H343="","",SUBSTITUTE(SUBSTITUTE(SUBSTITUTE(SUBSTITUTE(SUBSTITUTE(ASC(【多店舗用】記入シート3!H343),"～","-"),"－","-"),"―","-"),"　","")," ",""))</f>
        <v/>
      </c>
      <c r="I343" s="764" t="str">
        <f>IF(B343="","",MID(T(【多店舗用】記入シート3!I343),4,LEN(T(【多店舗用】記入シート3!I343))-3)&amp;"　"&amp;SUBSTITUTE(SUBSTITUTE(SUBSTITUTE(SUBSTITUTE(T(【多店舗用】記入シート3!J343),"　","")," ",""),"―","ー"),"－","‐")&amp;"　"&amp;SUBSTITUTE(SUBSTITUTE(SUBSTITUTE(SUBSTITUTE(T(【多店舗用】記入シート3!K343),"　","")," ",""),"―","ー"),"－","‐")&amp;"　"&amp;SUBSTITUTE(SUBSTITUTE(SUBSTITUTE(SUBSTITUTE(T(【多店舗用】記入シート3!L343),"　","")," ",""),"―","ー"),"－","‐")&amp;IF(【多店舗用】記入シート3!M343="","","　"&amp;SUBSTITUTE(SUBSTITUTE(SUBSTITUTE(SUBSTITUTE(T(【多店舗用】記入シート3!M343),"　","")," ",""),"―","ー"),"－","‐")))</f>
        <v/>
      </c>
      <c r="J343" s="764" t="str">
        <f>IF(B343="","",ASC(【多店舗用】記入シート3!N343)&amp;" "&amp;ASC(SUBSTITUTE(SUBSTITUTE(SUBSTITUTE(SUBSTITUTE(SUBSTITUTE(【多店舗用】記入シート3!O343,"　","")," ",""),"ヴ","ウﾞ"),"・",""),"－","‐"))&amp;" "&amp;ASC(SUBSTITUTE(SUBSTITUTE(SUBSTITUTE(SUBSTITUTE(SUBSTITUTE(【多店舗用】記入シート3!P343,"　","")," ",""),"ヴ","ウﾞ"),"・",""),"－","‐"))&amp;IF(【多店舗用】記入シート3!Q343="",""," "&amp;ASC(SUBSTITUTE(SUBSTITUTE(SUBSTITUTE(SUBSTITUTE(SUBSTITUTE(【多店舗用】記入シート3!Q343,"　","")," ",""),"ヴ","ウﾞ"),"・",""),"－","‐"))))</f>
        <v/>
      </c>
      <c r="K343" s="764" t="str">
        <f>IF(【多店舗用】記入シート3!R343="","",【多店舗用】記入シート3!R343)</f>
        <v/>
      </c>
      <c r="L343" s="764" t="str">
        <f>IF(【多店舗用】記入シート3!S343="","",SUBSTITUTE(SUBSTITUTE(SUBSTITUTE(SUBSTITUTE(SUBSTITUTE(ASC(【多店舗用】記入シート3!S343),"～","-"),"－","-"),"―","-"),"　","")," ",""))</f>
        <v/>
      </c>
      <c r="M343" s="764" t="str">
        <f>IF(【多店舗用】記入シート3!T343="","",ASC(【多店舗用】記入シート3!T343))</f>
        <v/>
      </c>
      <c r="N343" s="764" t="str">
        <f>IF(B343="","",RIGHT("00"&amp;【多店舗用】記入シート3!U343,2)&amp;【多店舗用】記入シート3!V343&amp;RIGHT("00"&amp;【多店舗用】記入シート3!W343,2)&amp;【多店舗用】記入シート3!X343&amp;RIGHT("00"&amp;【多店舗用】記入シート3!Y343,2)&amp;【多店舗用】記入シート3!Z343&amp;RIGHT("00"&amp;【多店舗用】記入シート3!AA343,2))</f>
        <v/>
      </c>
      <c r="O343" s="764" t="str">
        <f>IF(B343="","",IF(【多店舗用】記入シート3!AB343="●",【多店舗用】記入シート3!AB$8,"")&amp;IF(【多店舗用】記入シート3!AC343="●",【多店舗用】記入シート3!AC$8,"")&amp;IF(【多店舗用】記入シート3!AD343="●",【多店舗用】記入シート3!AD$8,"")&amp;IF(【多店舗用】記入シート3!AE343="●",【多店舗用】記入シート3!AE$8,"")&amp;IF(【多店舗用】記入シート3!AF343="●",【多店舗用】記入シート3!AF$8,"")&amp;IF(【多店舗用】記入シート3!AG343="●",【多店舗用】記入シート3!AG$8,"")&amp;IF(【多店舗用】記入シート3!AH343="●",【多店舗用】記入シート3!AH$8,"")&amp;IF(【多店舗用】記入シート3!AI343="●",【多店舗用】記入シート3!AI$8,""))</f>
        <v/>
      </c>
      <c r="P343" s="764" t="str">
        <f>IF(【多店舗用】記入シート3!AJ343="","",【多店舗用】記入シート3!AJ343)</f>
        <v/>
      </c>
      <c r="Q343" s="764" t="str">
        <f>IF(【多店舗用】記入シート3!AK343="","",【多店舗用】記入シート3!AK343)</f>
        <v/>
      </c>
      <c r="R343" s="766" t="str">
        <f>IF(【多店舗用】記入シート3!AL343="","",【多店舗用】記入シート3!AL343)</f>
        <v/>
      </c>
      <c r="S343" s="766" t="str">
        <f>IF(【多店舗用】記入シート3!AM343="","",【多店舗用】記入シート3!AM343)</f>
        <v/>
      </c>
      <c r="T343" s="766" t="str">
        <f>IF(【多店舗用】記入シート3!AN343="","",【多店舗用】記入シート3!AN343)</f>
        <v/>
      </c>
      <c r="U343" s="766" t="str">
        <f>IF(【多店舗用】記入シート3!AO343="","",【多店舗用】記入シート3!AO343)</f>
        <v/>
      </c>
      <c r="V343" s="764" t="str">
        <f>IF(【多店舗用】記入シート3!AP343="","",【多店舗用】記入シート3!AP343)</f>
        <v/>
      </c>
      <c r="W343" s="764" t="str">
        <f>IF(【多店舗用】記入シート3!AQ343="","",【多店舗用】記入シート3!AQ343)</f>
        <v/>
      </c>
      <c r="X343" s="764" t="str">
        <f>IF(【多店舗用】記入シート3!AR343="","",【多店舗用】記入シート3!AR343)</f>
        <v/>
      </c>
      <c r="Y343" s="764" t="str">
        <f>IF(【多店舗用】記入シート3!AS343="","",【多店舗用】記入シート3!AS343)</f>
        <v/>
      </c>
      <c r="Z343" s="767" t="str">
        <f>IF(【多店舗用】記入シート3!AT343="","",【多店舗用】記入シート3!AT343)</f>
        <v/>
      </c>
      <c r="AA343" s="767" t="str">
        <f>IF(【多店舗用】記入シート3!AU343="","",【多店舗用】記入シート3!AU343)</f>
        <v/>
      </c>
      <c r="AB343" s="764" t="str">
        <f>IF(B343="","",T(SUBSTITUTE(SUBSTITUTE(【多店舗用】記入シート3!AV343,"　","")," ",""))&amp;"　"&amp;T(SUBSTITUTE(SUBSTITUTE(【多店舗用】記入シート3!AW343,"　","")," ","")))</f>
        <v/>
      </c>
      <c r="AC343" s="764" t="str">
        <f>IF(B343="","",ASC(SUBSTITUTE(SUBSTITUTE(SUBSTITUTE(SUBSTITUTE(【多店舗用】記入シート3!AX343,"　","")," ",""),"ヴ","ウﾞ"),"・",""))&amp;" "&amp;ASC(SUBSTITUTE(SUBSTITUTE(SUBSTITUTE(SUBSTITUTE(【多店舗用】記入シート3!AY343,"　","")," ",""),"ヴ","ウﾞ"),"・","")))</f>
        <v/>
      </c>
      <c r="AD343" s="764" t="str">
        <f>IF(【多店舗用】記入シート3!AZ343="","",【多店舗用】記入シート3!AZ343)</f>
        <v/>
      </c>
      <c r="AE343" s="764" t="str">
        <f>IF(【多店舗用】記入シート3!BA343="","",【多店舗用】記入シート3!BA343)</f>
        <v/>
      </c>
      <c r="AF343" s="764" t="str">
        <f>IF(B343="","",T(SUBSTITUTE(SUBSTITUTE(【多店舗用】記入シート3!BB343,"　","")," ",""))&amp;"　"&amp;T(SUBSTITUTE(SUBSTITUTE(【多店舗用】記入シート3!BC343,"　","")," ","")))</f>
        <v/>
      </c>
      <c r="AG343" s="764" t="str">
        <f>IF(B343="","",ASC(SUBSTITUTE(SUBSTITUTE(SUBSTITUTE(SUBSTITUTE(【多店舗用】記入シート3!BD343,"　","")," ",""),"ヴ","ウﾞ"),"・",""))&amp;" "&amp;ASC(SUBSTITUTE(SUBSTITUTE(SUBSTITUTE(SUBSTITUTE(【多店舗用】記入シート3!BE343,"　","")," ",""),"ヴ","ウﾞ"),"・","")))</f>
        <v/>
      </c>
      <c r="AH343" s="764" t="str">
        <f>IF(【多店舗用】記入シート3!BF343="","",【多店舗用】記入シート3!BF343)</f>
        <v/>
      </c>
      <c r="AI343" s="764" t="str">
        <f>IF(【多店舗用】記入シート3!BG343="","",【多店舗用】記入シート3!BG343)</f>
        <v/>
      </c>
      <c r="AJ343" s="764" t="str">
        <f>IF(【多店舗用】記入シート3!BH343="","",【多店舗用】記入シート3!BH343)</f>
        <v/>
      </c>
      <c r="AK343" s="764" t="str">
        <f>IF(【多店舗用】記入シート3!BI343="","",【多店舗用】記入シート3!BI343)</f>
        <v/>
      </c>
      <c r="AL343" s="764" t="str">
        <f>IF(【多店舗用】記入シート3!BJ343="","",【多店舗用】記入シート3!BJ343)</f>
        <v/>
      </c>
      <c r="AM343" s="768" t="str">
        <f>IF(【多店舗用】記入シート3!BK343="","",【多店舗用】記入シート3!BK343)</f>
        <v/>
      </c>
      <c r="AN343" s="768" t="str">
        <f>IF(【多店舗用】記入シート3!BL343="","",【多店舗用】記入シート3!BL343)</f>
        <v/>
      </c>
      <c r="AO343" s="764" t="str">
        <f>IF(【多店舗用】記入シート3!BM343="","",【多店舗用】記入シート3!BM343)</f>
        <v/>
      </c>
      <c r="AP343" s="768" t="str">
        <f>IF(【多店舗用】記入シート3!BN343="","",【多店舗用】記入シート3!BN343)</f>
        <v/>
      </c>
      <c r="AQ343" s="764" t="str">
        <f>IF(【多店舗用】記入シート3!BO343="","",【多店舗用】記入シート3!BO343)</f>
        <v/>
      </c>
      <c r="AR343" s="764" t="str">
        <f>IF(【多店舗用】記入シート3!BP343="","",【多店舗用】記入シート3!BP343)</f>
        <v/>
      </c>
    </row>
    <row r="344" spans="1:44" ht="15" customHeight="1">
      <c r="A344" s="764">
        <v>336</v>
      </c>
      <c r="B344" s="764" t="str">
        <f>IF(【多店舗用】記入シート3!B344="","",DBCS(【多店舗用】記入シート3!B344))</f>
        <v/>
      </c>
      <c r="C344" s="764" t="str">
        <f>IF(【多店舗用】記入シート3!C344="","",DBCS(【多店舗用】記入シート3!C344))</f>
        <v/>
      </c>
      <c r="D344" s="764" t="str">
        <f>IF(【多店舗用】記入シート3!D344="","",ASC(【多店舗用】記入シート3!D344))</f>
        <v/>
      </c>
      <c r="E344" s="765" t="str">
        <f>IF(【多店舗用】記入シート3!E344="","",【多店舗用】記入シート3!E344)</f>
        <v/>
      </c>
      <c r="F344" s="764" t="str">
        <f>IF(【多店舗用】記入シート3!F344="","",【多店舗用】記入シート3!F344)</f>
        <v/>
      </c>
      <c r="G344" s="765" t="str">
        <f>IF(【多店舗用】記入シート3!G344="","",【多店舗用】記入シート3!G344)</f>
        <v/>
      </c>
      <c r="H344" s="764" t="str">
        <f>IF(【多店舗用】記入シート3!H344="","",SUBSTITUTE(SUBSTITUTE(SUBSTITUTE(SUBSTITUTE(SUBSTITUTE(ASC(【多店舗用】記入シート3!H344),"～","-"),"－","-"),"―","-"),"　","")," ",""))</f>
        <v/>
      </c>
      <c r="I344" s="764" t="str">
        <f>IF(B344="","",MID(T(【多店舗用】記入シート3!I344),4,LEN(T(【多店舗用】記入シート3!I344))-3)&amp;"　"&amp;SUBSTITUTE(SUBSTITUTE(SUBSTITUTE(SUBSTITUTE(T(【多店舗用】記入シート3!J344),"　","")," ",""),"―","ー"),"－","‐")&amp;"　"&amp;SUBSTITUTE(SUBSTITUTE(SUBSTITUTE(SUBSTITUTE(T(【多店舗用】記入シート3!K344),"　","")," ",""),"―","ー"),"－","‐")&amp;"　"&amp;SUBSTITUTE(SUBSTITUTE(SUBSTITUTE(SUBSTITUTE(T(【多店舗用】記入シート3!L344),"　","")," ",""),"―","ー"),"－","‐")&amp;IF(【多店舗用】記入シート3!M344="","","　"&amp;SUBSTITUTE(SUBSTITUTE(SUBSTITUTE(SUBSTITUTE(T(【多店舗用】記入シート3!M344),"　","")," ",""),"―","ー"),"－","‐")))</f>
        <v/>
      </c>
      <c r="J344" s="764" t="str">
        <f>IF(B344="","",ASC(【多店舗用】記入シート3!N344)&amp;" "&amp;ASC(SUBSTITUTE(SUBSTITUTE(SUBSTITUTE(SUBSTITUTE(SUBSTITUTE(【多店舗用】記入シート3!O344,"　","")," ",""),"ヴ","ウﾞ"),"・",""),"－","‐"))&amp;" "&amp;ASC(SUBSTITUTE(SUBSTITUTE(SUBSTITUTE(SUBSTITUTE(SUBSTITUTE(【多店舗用】記入シート3!P344,"　","")," ",""),"ヴ","ウﾞ"),"・",""),"－","‐"))&amp;IF(【多店舗用】記入シート3!Q344="",""," "&amp;ASC(SUBSTITUTE(SUBSTITUTE(SUBSTITUTE(SUBSTITUTE(SUBSTITUTE(【多店舗用】記入シート3!Q344,"　","")," ",""),"ヴ","ウﾞ"),"・",""),"－","‐"))))</f>
        <v/>
      </c>
      <c r="K344" s="764" t="str">
        <f>IF(【多店舗用】記入シート3!R344="","",【多店舗用】記入シート3!R344)</f>
        <v/>
      </c>
      <c r="L344" s="764" t="str">
        <f>IF(【多店舗用】記入シート3!S344="","",SUBSTITUTE(SUBSTITUTE(SUBSTITUTE(SUBSTITUTE(SUBSTITUTE(ASC(【多店舗用】記入シート3!S344),"～","-"),"－","-"),"―","-"),"　","")," ",""))</f>
        <v/>
      </c>
      <c r="M344" s="764" t="str">
        <f>IF(【多店舗用】記入シート3!T344="","",ASC(【多店舗用】記入シート3!T344))</f>
        <v/>
      </c>
      <c r="N344" s="764" t="str">
        <f>IF(B344="","",RIGHT("00"&amp;【多店舗用】記入シート3!U344,2)&amp;【多店舗用】記入シート3!V344&amp;RIGHT("00"&amp;【多店舗用】記入シート3!W344,2)&amp;【多店舗用】記入シート3!X344&amp;RIGHT("00"&amp;【多店舗用】記入シート3!Y344,2)&amp;【多店舗用】記入シート3!Z344&amp;RIGHT("00"&amp;【多店舗用】記入シート3!AA344,2))</f>
        <v/>
      </c>
      <c r="O344" s="764" t="str">
        <f>IF(B344="","",IF(【多店舗用】記入シート3!AB344="●",【多店舗用】記入シート3!AB$8,"")&amp;IF(【多店舗用】記入シート3!AC344="●",【多店舗用】記入シート3!AC$8,"")&amp;IF(【多店舗用】記入シート3!AD344="●",【多店舗用】記入シート3!AD$8,"")&amp;IF(【多店舗用】記入シート3!AE344="●",【多店舗用】記入シート3!AE$8,"")&amp;IF(【多店舗用】記入シート3!AF344="●",【多店舗用】記入シート3!AF$8,"")&amp;IF(【多店舗用】記入シート3!AG344="●",【多店舗用】記入シート3!AG$8,"")&amp;IF(【多店舗用】記入シート3!AH344="●",【多店舗用】記入シート3!AH$8,"")&amp;IF(【多店舗用】記入シート3!AI344="●",【多店舗用】記入シート3!AI$8,""))</f>
        <v/>
      </c>
      <c r="P344" s="764" t="str">
        <f>IF(【多店舗用】記入シート3!AJ344="","",【多店舗用】記入シート3!AJ344)</f>
        <v/>
      </c>
      <c r="Q344" s="764" t="str">
        <f>IF(【多店舗用】記入シート3!AK344="","",【多店舗用】記入シート3!AK344)</f>
        <v/>
      </c>
      <c r="R344" s="766" t="str">
        <f>IF(【多店舗用】記入シート3!AL344="","",【多店舗用】記入シート3!AL344)</f>
        <v/>
      </c>
      <c r="S344" s="766" t="str">
        <f>IF(【多店舗用】記入シート3!AM344="","",【多店舗用】記入シート3!AM344)</f>
        <v/>
      </c>
      <c r="T344" s="766" t="str">
        <f>IF(【多店舗用】記入シート3!AN344="","",【多店舗用】記入シート3!AN344)</f>
        <v/>
      </c>
      <c r="U344" s="766" t="str">
        <f>IF(【多店舗用】記入シート3!AO344="","",【多店舗用】記入シート3!AO344)</f>
        <v/>
      </c>
      <c r="V344" s="764" t="str">
        <f>IF(【多店舗用】記入シート3!AP344="","",【多店舗用】記入シート3!AP344)</f>
        <v/>
      </c>
      <c r="W344" s="764" t="str">
        <f>IF(【多店舗用】記入シート3!AQ344="","",【多店舗用】記入シート3!AQ344)</f>
        <v/>
      </c>
      <c r="X344" s="764" t="str">
        <f>IF(【多店舗用】記入シート3!AR344="","",【多店舗用】記入シート3!AR344)</f>
        <v/>
      </c>
      <c r="Y344" s="764" t="str">
        <f>IF(【多店舗用】記入シート3!AS344="","",【多店舗用】記入シート3!AS344)</f>
        <v/>
      </c>
      <c r="Z344" s="767" t="str">
        <f>IF(【多店舗用】記入シート3!AT344="","",【多店舗用】記入シート3!AT344)</f>
        <v/>
      </c>
      <c r="AA344" s="767" t="str">
        <f>IF(【多店舗用】記入シート3!AU344="","",【多店舗用】記入シート3!AU344)</f>
        <v/>
      </c>
      <c r="AB344" s="764" t="str">
        <f>IF(B344="","",T(SUBSTITUTE(SUBSTITUTE(【多店舗用】記入シート3!AV344,"　","")," ",""))&amp;"　"&amp;T(SUBSTITUTE(SUBSTITUTE(【多店舗用】記入シート3!AW344,"　","")," ","")))</f>
        <v/>
      </c>
      <c r="AC344" s="764" t="str">
        <f>IF(B344="","",ASC(SUBSTITUTE(SUBSTITUTE(SUBSTITUTE(SUBSTITUTE(【多店舗用】記入シート3!AX344,"　","")," ",""),"ヴ","ウﾞ"),"・",""))&amp;" "&amp;ASC(SUBSTITUTE(SUBSTITUTE(SUBSTITUTE(SUBSTITUTE(【多店舗用】記入シート3!AY344,"　","")," ",""),"ヴ","ウﾞ"),"・","")))</f>
        <v/>
      </c>
      <c r="AD344" s="764" t="str">
        <f>IF(【多店舗用】記入シート3!AZ344="","",【多店舗用】記入シート3!AZ344)</f>
        <v/>
      </c>
      <c r="AE344" s="764" t="str">
        <f>IF(【多店舗用】記入シート3!BA344="","",【多店舗用】記入シート3!BA344)</f>
        <v/>
      </c>
      <c r="AF344" s="764" t="str">
        <f>IF(B344="","",T(SUBSTITUTE(SUBSTITUTE(【多店舗用】記入シート3!BB344,"　","")," ",""))&amp;"　"&amp;T(SUBSTITUTE(SUBSTITUTE(【多店舗用】記入シート3!BC344,"　","")," ","")))</f>
        <v/>
      </c>
      <c r="AG344" s="764" t="str">
        <f>IF(B344="","",ASC(SUBSTITUTE(SUBSTITUTE(SUBSTITUTE(SUBSTITUTE(【多店舗用】記入シート3!BD344,"　","")," ",""),"ヴ","ウﾞ"),"・",""))&amp;" "&amp;ASC(SUBSTITUTE(SUBSTITUTE(SUBSTITUTE(SUBSTITUTE(【多店舗用】記入シート3!BE344,"　","")," ",""),"ヴ","ウﾞ"),"・","")))</f>
        <v/>
      </c>
      <c r="AH344" s="764" t="str">
        <f>IF(【多店舗用】記入シート3!BF344="","",【多店舗用】記入シート3!BF344)</f>
        <v/>
      </c>
      <c r="AI344" s="764" t="str">
        <f>IF(【多店舗用】記入シート3!BG344="","",【多店舗用】記入シート3!BG344)</f>
        <v/>
      </c>
      <c r="AJ344" s="764" t="str">
        <f>IF(【多店舗用】記入シート3!BH344="","",【多店舗用】記入シート3!BH344)</f>
        <v/>
      </c>
      <c r="AK344" s="764" t="str">
        <f>IF(【多店舗用】記入シート3!BI344="","",【多店舗用】記入シート3!BI344)</f>
        <v/>
      </c>
      <c r="AL344" s="764" t="str">
        <f>IF(【多店舗用】記入シート3!BJ344="","",【多店舗用】記入シート3!BJ344)</f>
        <v/>
      </c>
      <c r="AM344" s="768" t="str">
        <f>IF(【多店舗用】記入シート3!BK344="","",【多店舗用】記入シート3!BK344)</f>
        <v/>
      </c>
      <c r="AN344" s="768" t="str">
        <f>IF(【多店舗用】記入シート3!BL344="","",【多店舗用】記入シート3!BL344)</f>
        <v/>
      </c>
      <c r="AO344" s="764" t="str">
        <f>IF(【多店舗用】記入シート3!BM344="","",【多店舗用】記入シート3!BM344)</f>
        <v/>
      </c>
      <c r="AP344" s="768" t="str">
        <f>IF(【多店舗用】記入シート3!BN344="","",【多店舗用】記入シート3!BN344)</f>
        <v/>
      </c>
      <c r="AQ344" s="764" t="str">
        <f>IF(【多店舗用】記入シート3!BO344="","",【多店舗用】記入シート3!BO344)</f>
        <v/>
      </c>
      <c r="AR344" s="764" t="str">
        <f>IF(【多店舗用】記入シート3!BP344="","",【多店舗用】記入シート3!BP344)</f>
        <v/>
      </c>
    </row>
    <row r="345" spans="1:44" ht="15" customHeight="1">
      <c r="A345" s="764">
        <v>337</v>
      </c>
      <c r="B345" s="764" t="str">
        <f>IF(【多店舗用】記入シート3!B345="","",DBCS(【多店舗用】記入シート3!B345))</f>
        <v/>
      </c>
      <c r="C345" s="764" t="str">
        <f>IF(【多店舗用】記入シート3!C345="","",DBCS(【多店舗用】記入シート3!C345))</f>
        <v/>
      </c>
      <c r="D345" s="764" t="str">
        <f>IF(【多店舗用】記入シート3!D345="","",ASC(【多店舗用】記入シート3!D345))</f>
        <v/>
      </c>
      <c r="E345" s="765" t="str">
        <f>IF(【多店舗用】記入シート3!E345="","",【多店舗用】記入シート3!E345)</f>
        <v/>
      </c>
      <c r="F345" s="764" t="str">
        <f>IF(【多店舗用】記入シート3!F345="","",【多店舗用】記入シート3!F345)</f>
        <v/>
      </c>
      <c r="G345" s="765" t="str">
        <f>IF(【多店舗用】記入シート3!G345="","",【多店舗用】記入シート3!G345)</f>
        <v/>
      </c>
      <c r="H345" s="764" t="str">
        <f>IF(【多店舗用】記入シート3!H345="","",SUBSTITUTE(SUBSTITUTE(SUBSTITUTE(SUBSTITUTE(SUBSTITUTE(ASC(【多店舗用】記入シート3!H345),"～","-"),"－","-"),"―","-"),"　","")," ",""))</f>
        <v/>
      </c>
      <c r="I345" s="764" t="str">
        <f>IF(B345="","",MID(T(【多店舗用】記入シート3!I345),4,LEN(T(【多店舗用】記入シート3!I345))-3)&amp;"　"&amp;SUBSTITUTE(SUBSTITUTE(SUBSTITUTE(SUBSTITUTE(T(【多店舗用】記入シート3!J345),"　","")," ",""),"―","ー"),"－","‐")&amp;"　"&amp;SUBSTITUTE(SUBSTITUTE(SUBSTITUTE(SUBSTITUTE(T(【多店舗用】記入シート3!K345),"　","")," ",""),"―","ー"),"－","‐")&amp;"　"&amp;SUBSTITUTE(SUBSTITUTE(SUBSTITUTE(SUBSTITUTE(T(【多店舗用】記入シート3!L345),"　","")," ",""),"―","ー"),"－","‐")&amp;IF(【多店舗用】記入シート3!M345="","","　"&amp;SUBSTITUTE(SUBSTITUTE(SUBSTITUTE(SUBSTITUTE(T(【多店舗用】記入シート3!M345),"　","")," ",""),"―","ー"),"－","‐")))</f>
        <v/>
      </c>
      <c r="J345" s="764" t="str">
        <f>IF(B345="","",ASC(【多店舗用】記入シート3!N345)&amp;" "&amp;ASC(SUBSTITUTE(SUBSTITUTE(SUBSTITUTE(SUBSTITUTE(SUBSTITUTE(【多店舗用】記入シート3!O345,"　","")," ",""),"ヴ","ウﾞ"),"・",""),"－","‐"))&amp;" "&amp;ASC(SUBSTITUTE(SUBSTITUTE(SUBSTITUTE(SUBSTITUTE(SUBSTITUTE(【多店舗用】記入シート3!P345,"　","")," ",""),"ヴ","ウﾞ"),"・",""),"－","‐"))&amp;IF(【多店舗用】記入シート3!Q345="",""," "&amp;ASC(SUBSTITUTE(SUBSTITUTE(SUBSTITUTE(SUBSTITUTE(SUBSTITUTE(【多店舗用】記入シート3!Q345,"　","")," ",""),"ヴ","ウﾞ"),"・",""),"－","‐"))))</f>
        <v/>
      </c>
      <c r="K345" s="764" t="str">
        <f>IF(【多店舗用】記入シート3!R345="","",【多店舗用】記入シート3!R345)</f>
        <v/>
      </c>
      <c r="L345" s="764" t="str">
        <f>IF(【多店舗用】記入シート3!S345="","",SUBSTITUTE(SUBSTITUTE(SUBSTITUTE(SUBSTITUTE(SUBSTITUTE(ASC(【多店舗用】記入シート3!S345),"～","-"),"－","-"),"―","-"),"　","")," ",""))</f>
        <v/>
      </c>
      <c r="M345" s="764" t="str">
        <f>IF(【多店舗用】記入シート3!T345="","",ASC(【多店舗用】記入シート3!T345))</f>
        <v/>
      </c>
      <c r="N345" s="764" t="str">
        <f>IF(B345="","",RIGHT("00"&amp;【多店舗用】記入シート3!U345,2)&amp;【多店舗用】記入シート3!V345&amp;RIGHT("00"&amp;【多店舗用】記入シート3!W345,2)&amp;【多店舗用】記入シート3!X345&amp;RIGHT("00"&amp;【多店舗用】記入シート3!Y345,2)&amp;【多店舗用】記入シート3!Z345&amp;RIGHT("00"&amp;【多店舗用】記入シート3!AA345,2))</f>
        <v/>
      </c>
      <c r="O345" s="764" t="str">
        <f>IF(B345="","",IF(【多店舗用】記入シート3!AB345="●",【多店舗用】記入シート3!AB$8,"")&amp;IF(【多店舗用】記入シート3!AC345="●",【多店舗用】記入シート3!AC$8,"")&amp;IF(【多店舗用】記入シート3!AD345="●",【多店舗用】記入シート3!AD$8,"")&amp;IF(【多店舗用】記入シート3!AE345="●",【多店舗用】記入シート3!AE$8,"")&amp;IF(【多店舗用】記入シート3!AF345="●",【多店舗用】記入シート3!AF$8,"")&amp;IF(【多店舗用】記入シート3!AG345="●",【多店舗用】記入シート3!AG$8,"")&amp;IF(【多店舗用】記入シート3!AH345="●",【多店舗用】記入シート3!AH$8,"")&amp;IF(【多店舗用】記入シート3!AI345="●",【多店舗用】記入シート3!AI$8,""))</f>
        <v/>
      </c>
      <c r="P345" s="764" t="str">
        <f>IF(【多店舗用】記入シート3!AJ345="","",【多店舗用】記入シート3!AJ345)</f>
        <v/>
      </c>
      <c r="Q345" s="764" t="str">
        <f>IF(【多店舗用】記入シート3!AK345="","",【多店舗用】記入シート3!AK345)</f>
        <v/>
      </c>
      <c r="R345" s="766" t="str">
        <f>IF(【多店舗用】記入シート3!AL345="","",【多店舗用】記入シート3!AL345)</f>
        <v/>
      </c>
      <c r="S345" s="766" t="str">
        <f>IF(【多店舗用】記入シート3!AM345="","",【多店舗用】記入シート3!AM345)</f>
        <v/>
      </c>
      <c r="T345" s="766" t="str">
        <f>IF(【多店舗用】記入シート3!AN345="","",【多店舗用】記入シート3!AN345)</f>
        <v/>
      </c>
      <c r="U345" s="766" t="str">
        <f>IF(【多店舗用】記入シート3!AO345="","",【多店舗用】記入シート3!AO345)</f>
        <v/>
      </c>
      <c r="V345" s="764" t="str">
        <f>IF(【多店舗用】記入シート3!AP345="","",【多店舗用】記入シート3!AP345)</f>
        <v/>
      </c>
      <c r="W345" s="764" t="str">
        <f>IF(【多店舗用】記入シート3!AQ345="","",【多店舗用】記入シート3!AQ345)</f>
        <v/>
      </c>
      <c r="X345" s="764" t="str">
        <f>IF(【多店舗用】記入シート3!AR345="","",【多店舗用】記入シート3!AR345)</f>
        <v/>
      </c>
      <c r="Y345" s="764" t="str">
        <f>IF(【多店舗用】記入シート3!AS345="","",【多店舗用】記入シート3!AS345)</f>
        <v/>
      </c>
      <c r="Z345" s="767" t="str">
        <f>IF(【多店舗用】記入シート3!AT345="","",【多店舗用】記入シート3!AT345)</f>
        <v/>
      </c>
      <c r="AA345" s="767" t="str">
        <f>IF(【多店舗用】記入シート3!AU345="","",【多店舗用】記入シート3!AU345)</f>
        <v/>
      </c>
      <c r="AB345" s="764" t="str">
        <f>IF(B345="","",T(SUBSTITUTE(SUBSTITUTE(【多店舗用】記入シート3!AV345,"　","")," ",""))&amp;"　"&amp;T(SUBSTITUTE(SUBSTITUTE(【多店舗用】記入シート3!AW345,"　","")," ","")))</f>
        <v/>
      </c>
      <c r="AC345" s="764" t="str">
        <f>IF(B345="","",ASC(SUBSTITUTE(SUBSTITUTE(SUBSTITUTE(SUBSTITUTE(【多店舗用】記入シート3!AX345,"　","")," ",""),"ヴ","ウﾞ"),"・",""))&amp;" "&amp;ASC(SUBSTITUTE(SUBSTITUTE(SUBSTITUTE(SUBSTITUTE(【多店舗用】記入シート3!AY345,"　","")," ",""),"ヴ","ウﾞ"),"・","")))</f>
        <v/>
      </c>
      <c r="AD345" s="764" t="str">
        <f>IF(【多店舗用】記入シート3!AZ345="","",【多店舗用】記入シート3!AZ345)</f>
        <v/>
      </c>
      <c r="AE345" s="764" t="str">
        <f>IF(【多店舗用】記入シート3!BA345="","",【多店舗用】記入シート3!BA345)</f>
        <v/>
      </c>
      <c r="AF345" s="764" t="str">
        <f>IF(B345="","",T(SUBSTITUTE(SUBSTITUTE(【多店舗用】記入シート3!BB345,"　","")," ",""))&amp;"　"&amp;T(SUBSTITUTE(SUBSTITUTE(【多店舗用】記入シート3!BC345,"　","")," ","")))</f>
        <v/>
      </c>
      <c r="AG345" s="764" t="str">
        <f>IF(B345="","",ASC(SUBSTITUTE(SUBSTITUTE(SUBSTITUTE(SUBSTITUTE(【多店舗用】記入シート3!BD345,"　","")," ",""),"ヴ","ウﾞ"),"・",""))&amp;" "&amp;ASC(SUBSTITUTE(SUBSTITUTE(SUBSTITUTE(SUBSTITUTE(【多店舗用】記入シート3!BE345,"　","")," ",""),"ヴ","ウﾞ"),"・","")))</f>
        <v/>
      </c>
      <c r="AH345" s="764" t="str">
        <f>IF(【多店舗用】記入シート3!BF345="","",【多店舗用】記入シート3!BF345)</f>
        <v/>
      </c>
      <c r="AI345" s="764" t="str">
        <f>IF(【多店舗用】記入シート3!BG345="","",【多店舗用】記入シート3!BG345)</f>
        <v/>
      </c>
      <c r="AJ345" s="764" t="str">
        <f>IF(【多店舗用】記入シート3!BH345="","",【多店舗用】記入シート3!BH345)</f>
        <v/>
      </c>
      <c r="AK345" s="764" t="str">
        <f>IF(【多店舗用】記入シート3!BI345="","",【多店舗用】記入シート3!BI345)</f>
        <v/>
      </c>
      <c r="AL345" s="764" t="str">
        <f>IF(【多店舗用】記入シート3!BJ345="","",【多店舗用】記入シート3!BJ345)</f>
        <v/>
      </c>
      <c r="AM345" s="768" t="str">
        <f>IF(【多店舗用】記入シート3!BK345="","",【多店舗用】記入シート3!BK345)</f>
        <v/>
      </c>
      <c r="AN345" s="768" t="str">
        <f>IF(【多店舗用】記入シート3!BL345="","",【多店舗用】記入シート3!BL345)</f>
        <v/>
      </c>
      <c r="AO345" s="764" t="str">
        <f>IF(【多店舗用】記入シート3!BM345="","",【多店舗用】記入シート3!BM345)</f>
        <v/>
      </c>
      <c r="AP345" s="768" t="str">
        <f>IF(【多店舗用】記入シート3!BN345="","",【多店舗用】記入シート3!BN345)</f>
        <v/>
      </c>
      <c r="AQ345" s="764" t="str">
        <f>IF(【多店舗用】記入シート3!BO345="","",【多店舗用】記入シート3!BO345)</f>
        <v/>
      </c>
      <c r="AR345" s="764" t="str">
        <f>IF(【多店舗用】記入シート3!BP345="","",【多店舗用】記入シート3!BP345)</f>
        <v/>
      </c>
    </row>
    <row r="346" spans="1:44" ht="15" customHeight="1">
      <c r="A346" s="764">
        <v>338</v>
      </c>
      <c r="B346" s="764" t="str">
        <f>IF(【多店舗用】記入シート3!B346="","",DBCS(【多店舗用】記入シート3!B346))</f>
        <v/>
      </c>
      <c r="C346" s="764" t="str">
        <f>IF(【多店舗用】記入シート3!C346="","",DBCS(【多店舗用】記入シート3!C346))</f>
        <v/>
      </c>
      <c r="D346" s="764" t="str">
        <f>IF(【多店舗用】記入シート3!D346="","",ASC(【多店舗用】記入シート3!D346))</f>
        <v/>
      </c>
      <c r="E346" s="765" t="str">
        <f>IF(【多店舗用】記入シート3!E346="","",【多店舗用】記入シート3!E346)</f>
        <v/>
      </c>
      <c r="F346" s="764" t="str">
        <f>IF(【多店舗用】記入シート3!F346="","",【多店舗用】記入シート3!F346)</f>
        <v/>
      </c>
      <c r="G346" s="765" t="str">
        <f>IF(【多店舗用】記入シート3!G346="","",【多店舗用】記入シート3!G346)</f>
        <v/>
      </c>
      <c r="H346" s="764" t="str">
        <f>IF(【多店舗用】記入シート3!H346="","",SUBSTITUTE(SUBSTITUTE(SUBSTITUTE(SUBSTITUTE(SUBSTITUTE(ASC(【多店舗用】記入シート3!H346),"～","-"),"－","-"),"―","-"),"　","")," ",""))</f>
        <v/>
      </c>
      <c r="I346" s="764" t="str">
        <f>IF(B346="","",MID(T(【多店舗用】記入シート3!I346),4,LEN(T(【多店舗用】記入シート3!I346))-3)&amp;"　"&amp;SUBSTITUTE(SUBSTITUTE(SUBSTITUTE(SUBSTITUTE(T(【多店舗用】記入シート3!J346),"　","")," ",""),"―","ー"),"－","‐")&amp;"　"&amp;SUBSTITUTE(SUBSTITUTE(SUBSTITUTE(SUBSTITUTE(T(【多店舗用】記入シート3!K346),"　","")," ",""),"―","ー"),"－","‐")&amp;"　"&amp;SUBSTITUTE(SUBSTITUTE(SUBSTITUTE(SUBSTITUTE(T(【多店舗用】記入シート3!L346),"　","")," ",""),"―","ー"),"－","‐")&amp;IF(【多店舗用】記入シート3!M346="","","　"&amp;SUBSTITUTE(SUBSTITUTE(SUBSTITUTE(SUBSTITUTE(T(【多店舗用】記入シート3!M346),"　","")," ",""),"―","ー"),"－","‐")))</f>
        <v/>
      </c>
      <c r="J346" s="764" t="str">
        <f>IF(B346="","",ASC(【多店舗用】記入シート3!N346)&amp;" "&amp;ASC(SUBSTITUTE(SUBSTITUTE(SUBSTITUTE(SUBSTITUTE(SUBSTITUTE(【多店舗用】記入シート3!O346,"　","")," ",""),"ヴ","ウﾞ"),"・",""),"－","‐"))&amp;" "&amp;ASC(SUBSTITUTE(SUBSTITUTE(SUBSTITUTE(SUBSTITUTE(SUBSTITUTE(【多店舗用】記入シート3!P346,"　","")," ",""),"ヴ","ウﾞ"),"・",""),"－","‐"))&amp;IF(【多店舗用】記入シート3!Q346="",""," "&amp;ASC(SUBSTITUTE(SUBSTITUTE(SUBSTITUTE(SUBSTITUTE(SUBSTITUTE(【多店舗用】記入シート3!Q346,"　","")," ",""),"ヴ","ウﾞ"),"・",""),"－","‐"))))</f>
        <v/>
      </c>
      <c r="K346" s="764" t="str">
        <f>IF(【多店舗用】記入シート3!R346="","",【多店舗用】記入シート3!R346)</f>
        <v/>
      </c>
      <c r="L346" s="764" t="str">
        <f>IF(【多店舗用】記入シート3!S346="","",SUBSTITUTE(SUBSTITUTE(SUBSTITUTE(SUBSTITUTE(SUBSTITUTE(ASC(【多店舗用】記入シート3!S346),"～","-"),"－","-"),"―","-"),"　","")," ",""))</f>
        <v/>
      </c>
      <c r="M346" s="764" t="str">
        <f>IF(【多店舗用】記入シート3!T346="","",ASC(【多店舗用】記入シート3!T346))</f>
        <v/>
      </c>
      <c r="N346" s="764" t="str">
        <f>IF(B346="","",RIGHT("00"&amp;【多店舗用】記入シート3!U346,2)&amp;【多店舗用】記入シート3!V346&amp;RIGHT("00"&amp;【多店舗用】記入シート3!W346,2)&amp;【多店舗用】記入シート3!X346&amp;RIGHT("00"&amp;【多店舗用】記入シート3!Y346,2)&amp;【多店舗用】記入シート3!Z346&amp;RIGHT("00"&amp;【多店舗用】記入シート3!AA346,2))</f>
        <v/>
      </c>
      <c r="O346" s="764" t="str">
        <f>IF(B346="","",IF(【多店舗用】記入シート3!AB346="●",【多店舗用】記入シート3!AB$8,"")&amp;IF(【多店舗用】記入シート3!AC346="●",【多店舗用】記入シート3!AC$8,"")&amp;IF(【多店舗用】記入シート3!AD346="●",【多店舗用】記入シート3!AD$8,"")&amp;IF(【多店舗用】記入シート3!AE346="●",【多店舗用】記入シート3!AE$8,"")&amp;IF(【多店舗用】記入シート3!AF346="●",【多店舗用】記入シート3!AF$8,"")&amp;IF(【多店舗用】記入シート3!AG346="●",【多店舗用】記入シート3!AG$8,"")&amp;IF(【多店舗用】記入シート3!AH346="●",【多店舗用】記入シート3!AH$8,"")&amp;IF(【多店舗用】記入シート3!AI346="●",【多店舗用】記入シート3!AI$8,""))</f>
        <v/>
      </c>
      <c r="P346" s="764" t="str">
        <f>IF(【多店舗用】記入シート3!AJ346="","",【多店舗用】記入シート3!AJ346)</f>
        <v/>
      </c>
      <c r="Q346" s="764" t="str">
        <f>IF(【多店舗用】記入シート3!AK346="","",【多店舗用】記入シート3!AK346)</f>
        <v/>
      </c>
      <c r="R346" s="766" t="str">
        <f>IF(【多店舗用】記入シート3!AL346="","",【多店舗用】記入シート3!AL346)</f>
        <v/>
      </c>
      <c r="S346" s="766" t="str">
        <f>IF(【多店舗用】記入シート3!AM346="","",【多店舗用】記入シート3!AM346)</f>
        <v/>
      </c>
      <c r="T346" s="766" t="str">
        <f>IF(【多店舗用】記入シート3!AN346="","",【多店舗用】記入シート3!AN346)</f>
        <v/>
      </c>
      <c r="U346" s="766" t="str">
        <f>IF(【多店舗用】記入シート3!AO346="","",【多店舗用】記入シート3!AO346)</f>
        <v/>
      </c>
      <c r="V346" s="764" t="str">
        <f>IF(【多店舗用】記入シート3!AP346="","",【多店舗用】記入シート3!AP346)</f>
        <v/>
      </c>
      <c r="W346" s="764" t="str">
        <f>IF(【多店舗用】記入シート3!AQ346="","",【多店舗用】記入シート3!AQ346)</f>
        <v/>
      </c>
      <c r="X346" s="764" t="str">
        <f>IF(【多店舗用】記入シート3!AR346="","",【多店舗用】記入シート3!AR346)</f>
        <v/>
      </c>
      <c r="Y346" s="764" t="str">
        <f>IF(【多店舗用】記入シート3!AS346="","",【多店舗用】記入シート3!AS346)</f>
        <v/>
      </c>
      <c r="Z346" s="767" t="str">
        <f>IF(【多店舗用】記入シート3!AT346="","",【多店舗用】記入シート3!AT346)</f>
        <v/>
      </c>
      <c r="AA346" s="767" t="str">
        <f>IF(【多店舗用】記入シート3!AU346="","",【多店舗用】記入シート3!AU346)</f>
        <v/>
      </c>
      <c r="AB346" s="764" t="str">
        <f>IF(B346="","",T(SUBSTITUTE(SUBSTITUTE(【多店舗用】記入シート3!AV346,"　","")," ",""))&amp;"　"&amp;T(SUBSTITUTE(SUBSTITUTE(【多店舗用】記入シート3!AW346,"　","")," ","")))</f>
        <v/>
      </c>
      <c r="AC346" s="764" t="str">
        <f>IF(B346="","",ASC(SUBSTITUTE(SUBSTITUTE(SUBSTITUTE(SUBSTITUTE(【多店舗用】記入シート3!AX346,"　","")," ",""),"ヴ","ウﾞ"),"・",""))&amp;" "&amp;ASC(SUBSTITUTE(SUBSTITUTE(SUBSTITUTE(SUBSTITUTE(【多店舗用】記入シート3!AY346,"　","")," ",""),"ヴ","ウﾞ"),"・","")))</f>
        <v/>
      </c>
      <c r="AD346" s="764" t="str">
        <f>IF(【多店舗用】記入シート3!AZ346="","",【多店舗用】記入シート3!AZ346)</f>
        <v/>
      </c>
      <c r="AE346" s="764" t="str">
        <f>IF(【多店舗用】記入シート3!BA346="","",【多店舗用】記入シート3!BA346)</f>
        <v/>
      </c>
      <c r="AF346" s="764" t="str">
        <f>IF(B346="","",T(SUBSTITUTE(SUBSTITUTE(【多店舗用】記入シート3!BB346,"　","")," ",""))&amp;"　"&amp;T(SUBSTITUTE(SUBSTITUTE(【多店舗用】記入シート3!BC346,"　","")," ","")))</f>
        <v/>
      </c>
      <c r="AG346" s="764" t="str">
        <f>IF(B346="","",ASC(SUBSTITUTE(SUBSTITUTE(SUBSTITUTE(SUBSTITUTE(【多店舗用】記入シート3!BD346,"　","")," ",""),"ヴ","ウﾞ"),"・",""))&amp;" "&amp;ASC(SUBSTITUTE(SUBSTITUTE(SUBSTITUTE(SUBSTITUTE(【多店舗用】記入シート3!BE346,"　","")," ",""),"ヴ","ウﾞ"),"・","")))</f>
        <v/>
      </c>
      <c r="AH346" s="764" t="str">
        <f>IF(【多店舗用】記入シート3!BF346="","",【多店舗用】記入シート3!BF346)</f>
        <v/>
      </c>
      <c r="AI346" s="764" t="str">
        <f>IF(【多店舗用】記入シート3!BG346="","",【多店舗用】記入シート3!BG346)</f>
        <v/>
      </c>
      <c r="AJ346" s="764" t="str">
        <f>IF(【多店舗用】記入シート3!BH346="","",【多店舗用】記入シート3!BH346)</f>
        <v/>
      </c>
      <c r="AK346" s="764" t="str">
        <f>IF(【多店舗用】記入シート3!BI346="","",【多店舗用】記入シート3!BI346)</f>
        <v/>
      </c>
      <c r="AL346" s="764" t="str">
        <f>IF(【多店舗用】記入シート3!BJ346="","",【多店舗用】記入シート3!BJ346)</f>
        <v/>
      </c>
      <c r="AM346" s="768" t="str">
        <f>IF(【多店舗用】記入シート3!BK346="","",【多店舗用】記入シート3!BK346)</f>
        <v/>
      </c>
      <c r="AN346" s="768" t="str">
        <f>IF(【多店舗用】記入シート3!BL346="","",【多店舗用】記入シート3!BL346)</f>
        <v/>
      </c>
      <c r="AO346" s="764" t="str">
        <f>IF(【多店舗用】記入シート3!BM346="","",【多店舗用】記入シート3!BM346)</f>
        <v/>
      </c>
      <c r="AP346" s="768" t="str">
        <f>IF(【多店舗用】記入シート3!BN346="","",【多店舗用】記入シート3!BN346)</f>
        <v/>
      </c>
      <c r="AQ346" s="764" t="str">
        <f>IF(【多店舗用】記入シート3!BO346="","",【多店舗用】記入シート3!BO346)</f>
        <v/>
      </c>
      <c r="AR346" s="764" t="str">
        <f>IF(【多店舗用】記入シート3!BP346="","",【多店舗用】記入シート3!BP346)</f>
        <v/>
      </c>
    </row>
    <row r="347" spans="1:44" ht="15" customHeight="1">
      <c r="A347" s="764">
        <v>339</v>
      </c>
      <c r="B347" s="764" t="str">
        <f>IF(【多店舗用】記入シート3!B347="","",DBCS(【多店舗用】記入シート3!B347))</f>
        <v/>
      </c>
      <c r="C347" s="764" t="str">
        <f>IF(【多店舗用】記入シート3!C347="","",DBCS(【多店舗用】記入シート3!C347))</f>
        <v/>
      </c>
      <c r="D347" s="764" t="str">
        <f>IF(【多店舗用】記入シート3!D347="","",ASC(【多店舗用】記入シート3!D347))</f>
        <v/>
      </c>
      <c r="E347" s="765" t="str">
        <f>IF(【多店舗用】記入シート3!E347="","",【多店舗用】記入シート3!E347)</f>
        <v/>
      </c>
      <c r="F347" s="764" t="str">
        <f>IF(【多店舗用】記入シート3!F347="","",【多店舗用】記入シート3!F347)</f>
        <v/>
      </c>
      <c r="G347" s="765" t="str">
        <f>IF(【多店舗用】記入シート3!G347="","",【多店舗用】記入シート3!G347)</f>
        <v/>
      </c>
      <c r="H347" s="764" t="str">
        <f>IF(【多店舗用】記入シート3!H347="","",SUBSTITUTE(SUBSTITUTE(SUBSTITUTE(SUBSTITUTE(SUBSTITUTE(ASC(【多店舗用】記入シート3!H347),"～","-"),"－","-"),"―","-"),"　","")," ",""))</f>
        <v/>
      </c>
      <c r="I347" s="764" t="str">
        <f>IF(B347="","",MID(T(【多店舗用】記入シート3!I347),4,LEN(T(【多店舗用】記入シート3!I347))-3)&amp;"　"&amp;SUBSTITUTE(SUBSTITUTE(SUBSTITUTE(SUBSTITUTE(T(【多店舗用】記入シート3!J347),"　","")," ",""),"―","ー"),"－","‐")&amp;"　"&amp;SUBSTITUTE(SUBSTITUTE(SUBSTITUTE(SUBSTITUTE(T(【多店舗用】記入シート3!K347),"　","")," ",""),"―","ー"),"－","‐")&amp;"　"&amp;SUBSTITUTE(SUBSTITUTE(SUBSTITUTE(SUBSTITUTE(T(【多店舗用】記入シート3!L347),"　","")," ",""),"―","ー"),"－","‐")&amp;IF(【多店舗用】記入シート3!M347="","","　"&amp;SUBSTITUTE(SUBSTITUTE(SUBSTITUTE(SUBSTITUTE(T(【多店舗用】記入シート3!M347),"　","")," ",""),"―","ー"),"－","‐")))</f>
        <v/>
      </c>
      <c r="J347" s="764" t="str">
        <f>IF(B347="","",ASC(【多店舗用】記入シート3!N347)&amp;" "&amp;ASC(SUBSTITUTE(SUBSTITUTE(SUBSTITUTE(SUBSTITUTE(SUBSTITUTE(【多店舗用】記入シート3!O347,"　","")," ",""),"ヴ","ウﾞ"),"・",""),"－","‐"))&amp;" "&amp;ASC(SUBSTITUTE(SUBSTITUTE(SUBSTITUTE(SUBSTITUTE(SUBSTITUTE(【多店舗用】記入シート3!P347,"　","")," ",""),"ヴ","ウﾞ"),"・",""),"－","‐"))&amp;IF(【多店舗用】記入シート3!Q347="",""," "&amp;ASC(SUBSTITUTE(SUBSTITUTE(SUBSTITUTE(SUBSTITUTE(SUBSTITUTE(【多店舗用】記入シート3!Q347,"　","")," ",""),"ヴ","ウﾞ"),"・",""),"－","‐"))))</f>
        <v/>
      </c>
      <c r="K347" s="764" t="str">
        <f>IF(【多店舗用】記入シート3!R347="","",【多店舗用】記入シート3!R347)</f>
        <v/>
      </c>
      <c r="L347" s="764" t="str">
        <f>IF(【多店舗用】記入シート3!S347="","",SUBSTITUTE(SUBSTITUTE(SUBSTITUTE(SUBSTITUTE(SUBSTITUTE(ASC(【多店舗用】記入シート3!S347),"～","-"),"－","-"),"―","-"),"　","")," ",""))</f>
        <v/>
      </c>
      <c r="M347" s="764" t="str">
        <f>IF(【多店舗用】記入シート3!T347="","",ASC(【多店舗用】記入シート3!T347))</f>
        <v/>
      </c>
      <c r="N347" s="764" t="str">
        <f>IF(B347="","",RIGHT("00"&amp;【多店舗用】記入シート3!U347,2)&amp;【多店舗用】記入シート3!V347&amp;RIGHT("00"&amp;【多店舗用】記入シート3!W347,2)&amp;【多店舗用】記入シート3!X347&amp;RIGHT("00"&amp;【多店舗用】記入シート3!Y347,2)&amp;【多店舗用】記入シート3!Z347&amp;RIGHT("00"&amp;【多店舗用】記入シート3!AA347,2))</f>
        <v/>
      </c>
      <c r="O347" s="764" t="str">
        <f>IF(B347="","",IF(【多店舗用】記入シート3!AB347="●",【多店舗用】記入シート3!AB$8,"")&amp;IF(【多店舗用】記入シート3!AC347="●",【多店舗用】記入シート3!AC$8,"")&amp;IF(【多店舗用】記入シート3!AD347="●",【多店舗用】記入シート3!AD$8,"")&amp;IF(【多店舗用】記入シート3!AE347="●",【多店舗用】記入シート3!AE$8,"")&amp;IF(【多店舗用】記入シート3!AF347="●",【多店舗用】記入シート3!AF$8,"")&amp;IF(【多店舗用】記入シート3!AG347="●",【多店舗用】記入シート3!AG$8,"")&amp;IF(【多店舗用】記入シート3!AH347="●",【多店舗用】記入シート3!AH$8,"")&amp;IF(【多店舗用】記入シート3!AI347="●",【多店舗用】記入シート3!AI$8,""))</f>
        <v/>
      </c>
      <c r="P347" s="764" t="str">
        <f>IF(【多店舗用】記入シート3!AJ347="","",【多店舗用】記入シート3!AJ347)</f>
        <v/>
      </c>
      <c r="Q347" s="764" t="str">
        <f>IF(【多店舗用】記入シート3!AK347="","",【多店舗用】記入シート3!AK347)</f>
        <v/>
      </c>
      <c r="R347" s="766" t="str">
        <f>IF(【多店舗用】記入シート3!AL347="","",【多店舗用】記入シート3!AL347)</f>
        <v/>
      </c>
      <c r="S347" s="766" t="str">
        <f>IF(【多店舗用】記入シート3!AM347="","",【多店舗用】記入シート3!AM347)</f>
        <v/>
      </c>
      <c r="T347" s="766" t="str">
        <f>IF(【多店舗用】記入シート3!AN347="","",【多店舗用】記入シート3!AN347)</f>
        <v/>
      </c>
      <c r="U347" s="766" t="str">
        <f>IF(【多店舗用】記入シート3!AO347="","",【多店舗用】記入シート3!AO347)</f>
        <v/>
      </c>
      <c r="V347" s="764" t="str">
        <f>IF(【多店舗用】記入シート3!AP347="","",【多店舗用】記入シート3!AP347)</f>
        <v/>
      </c>
      <c r="W347" s="764" t="str">
        <f>IF(【多店舗用】記入シート3!AQ347="","",【多店舗用】記入シート3!AQ347)</f>
        <v/>
      </c>
      <c r="X347" s="764" t="str">
        <f>IF(【多店舗用】記入シート3!AR347="","",【多店舗用】記入シート3!AR347)</f>
        <v/>
      </c>
      <c r="Y347" s="764" t="str">
        <f>IF(【多店舗用】記入シート3!AS347="","",【多店舗用】記入シート3!AS347)</f>
        <v/>
      </c>
      <c r="Z347" s="767" t="str">
        <f>IF(【多店舗用】記入シート3!AT347="","",【多店舗用】記入シート3!AT347)</f>
        <v/>
      </c>
      <c r="AA347" s="767" t="str">
        <f>IF(【多店舗用】記入シート3!AU347="","",【多店舗用】記入シート3!AU347)</f>
        <v/>
      </c>
      <c r="AB347" s="764" t="str">
        <f>IF(B347="","",T(SUBSTITUTE(SUBSTITUTE(【多店舗用】記入シート3!AV347,"　","")," ",""))&amp;"　"&amp;T(SUBSTITUTE(SUBSTITUTE(【多店舗用】記入シート3!AW347,"　","")," ","")))</f>
        <v/>
      </c>
      <c r="AC347" s="764" t="str">
        <f>IF(B347="","",ASC(SUBSTITUTE(SUBSTITUTE(SUBSTITUTE(SUBSTITUTE(【多店舗用】記入シート3!AX347,"　","")," ",""),"ヴ","ウﾞ"),"・",""))&amp;" "&amp;ASC(SUBSTITUTE(SUBSTITUTE(SUBSTITUTE(SUBSTITUTE(【多店舗用】記入シート3!AY347,"　","")," ",""),"ヴ","ウﾞ"),"・","")))</f>
        <v/>
      </c>
      <c r="AD347" s="764" t="str">
        <f>IF(【多店舗用】記入シート3!AZ347="","",【多店舗用】記入シート3!AZ347)</f>
        <v/>
      </c>
      <c r="AE347" s="764" t="str">
        <f>IF(【多店舗用】記入シート3!BA347="","",【多店舗用】記入シート3!BA347)</f>
        <v/>
      </c>
      <c r="AF347" s="764" t="str">
        <f>IF(B347="","",T(SUBSTITUTE(SUBSTITUTE(【多店舗用】記入シート3!BB347,"　","")," ",""))&amp;"　"&amp;T(SUBSTITUTE(SUBSTITUTE(【多店舗用】記入シート3!BC347,"　","")," ","")))</f>
        <v/>
      </c>
      <c r="AG347" s="764" t="str">
        <f>IF(B347="","",ASC(SUBSTITUTE(SUBSTITUTE(SUBSTITUTE(SUBSTITUTE(【多店舗用】記入シート3!BD347,"　","")," ",""),"ヴ","ウﾞ"),"・",""))&amp;" "&amp;ASC(SUBSTITUTE(SUBSTITUTE(SUBSTITUTE(SUBSTITUTE(【多店舗用】記入シート3!BE347,"　","")," ",""),"ヴ","ウﾞ"),"・","")))</f>
        <v/>
      </c>
      <c r="AH347" s="764" t="str">
        <f>IF(【多店舗用】記入シート3!BF347="","",【多店舗用】記入シート3!BF347)</f>
        <v/>
      </c>
      <c r="AI347" s="764" t="str">
        <f>IF(【多店舗用】記入シート3!BG347="","",【多店舗用】記入シート3!BG347)</f>
        <v/>
      </c>
      <c r="AJ347" s="764" t="str">
        <f>IF(【多店舗用】記入シート3!BH347="","",【多店舗用】記入シート3!BH347)</f>
        <v/>
      </c>
      <c r="AK347" s="764" t="str">
        <f>IF(【多店舗用】記入シート3!BI347="","",【多店舗用】記入シート3!BI347)</f>
        <v/>
      </c>
      <c r="AL347" s="764" t="str">
        <f>IF(【多店舗用】記入シート3!BJ347="","",【多店舗用】記入シート3!BJ347)</f>
        <v/>
      </c>
      <c r="AM347" s="768" t="str">
        <f>IF(【多店舗用】記入シート3!BK347="","",【多店舗用】記入シート3!BK347)</f>
        <v/>
      </c>
      <c r="AN347" s="768" t="str">
        <f>IF(【多店舗用】記入シート3!BL347="","",【多店舗用】記入シート3!BL347)</f>
        <v/>
      </c>
      <c r="AO347" s="764" t="str">
        <f>IF(【多店舗用】記入シート3!BM347="","",【多店舗用】記入シート3!BM347)</f>
        <v/>
      </c>
      <c r="AP347" s="768" t="str">
        <f>IF(【多店舗用】記入シート3!BN347="","",【多店舗用】記入シート3!BN347)</f>
        <v/>
      </c>
      <c r="AQ347" s="764" t="str">
        <f>IF(【多店舗用】記入シート3!BO347="","",【多店舗用】記入シート3!BO347)</f>
        <v/>
      </c>
      <c r="AR347" s="764" t="str">
        <f>IF(【多店舗用】記入シート3!BP347="","",【多店舗用】記入シート3!BP347)</f>
        <v/>
      </c>
    </row>
    <row r="348" spans="1:44" ht="15" customHeight="1">
      <c r="A348" s="764">
        <v>340</v>
      </c>
      <c r="B348" s="764" t="str">
        <f>IF(【多店舗用】記入シート3!B348="","",DBCS(【多店舗用】記入シート3!B348))</f>
        <v/>
      </c>
      <c r="C348" s="764" t="str">
        <f>IF(【多店舗用】記入シート3!C348="","",DBCS(【多店舗用】記入シート3!C348))</f>
        <v/>
      </c>
      <c r="D348" s="764" t="str">
        <f>IF(【多店舗用】記入シート3!D348="","",ASC(【多店舗用】記入シート3!D348))</f>
        <v/>
      </c>
      <c r="E348" s="765" t="str">
        <f>IF(【多店舗用】記入シート3!E348="","",【多店舗用】記入シート3!E348)</f>
        <v/>
      </c>
      <c r="F348" s="764" t="str">
        <f>IF(【多店舗用】記入シート3!F348="","",【多店舗用】記入シート3!F348)</f>
        <v/>
      </c>
      <c r="G348" s="765" t="str">
        <f>IF(【多店舗用】記入シート3!G348="","",【多店舗用】記入シート3!G348)</f>
        <v/>
      </c>
      <c r="H348" s="764" t="str">
        <f>IF(【多店舗用】記入シート3!H348="","",SUBSTITUTE(SUBSTITUTE(SUBSTITUTE(SUBSTITUTE(SUBSTITUTE(ASC(【多店舗用】記入シート3!H348),"～","-"),"－","-"),"―","-"),"　","")," ",""))</f>
        <v/>
      </c>
      <c r="I348" s="764" t="str">
        <f>IF(B348="","",MID(T(【多店舗用】記入シート3!I348),4,LEN(T(【多店舗用】記入シート3!I348))-3)&amp;"　"&amp;SUBSTITUTE(SUBSTITUTE(SUBSTITUTE(SUBSTITUTE(T(【多店舗用】記入シート3!J348),"　","")," ",""),"―","ー"),"－","‐")&amp;"　"&amp;SUBSTITUTE(SUBSTITUTE(SUBSTITUTE(SUBSTITUTE(T(【多店舗用】記入シート3!K348),"　","")," ",""),"―","ー"),"－","‐")&amp;"　"&amp;SUBSTITUTE(SUBSTITUTE(SUBSTITUTE(SUBSTITUTE(T(【多店舗用】記入シート3!L348),"　","")," ",""),"―","ー"),"－","‐")&amp;IF(【多店舗用】記入シート3!M348="","","　"&amp;SUBSTITUTE(SUBSTITUTE(SUBSTITUTE(SUBSTITUTE(T(【多店舗用】記入シート3!M348),"　","")," ",""),"―","ー"),"－","‐")))</f>
        <v/>
      </c>
      <c r="J348" s="764" t="str">
        <f>IF(B348="","",ASC(【多店舗用】記入シート3!N348)&amp;" "&amp;ASC(SUBSTITUTE(SUBSTITUTE(SUBSTITUTE(SUBSTITUTE(SUBSTITUTE(【多店舗用】記入シート3!O348,"　","")," ",""),"ヴ","ウﾞ"),"・",""),"－","‐"))&amp;" "&amp;ASC(SUBSTITUTE(SUBSTITUTE(SUBSTITUTE(SUBSTITUTE(SUBSTITUTE(【多店舗用】記入シート3!P348,"　","")," ",""),"ヴ","ウﾞ"),"・",""),"－","‐"))&amp;IF(【多店舗用】記入シート3!Q348="",""," "&amp;ASC(SUBSTITUTE(SUBSTITUTE(SUBSTITUTE(SUBSTITUTE(SUBSTITUTE(【多店舗用】記入シート3!Q348,"　","")," ",""),"ヴ","ウﾞ"),"・",""),"－","‐"))))</f>
        <v/>
      </c>
      <c r="K348" s="764" t="str">
        <f>IF(【多店舗用】記入シート3!R348="","",【多店舗用】記入シート3!R348)</f>
        <v/>
      </c>
      <c r="L348" s="764" t="str">
        <f>IF(【多店舗用】記入シート3!S348="","",SUBSTITUTE(SUBSTITUTE(SUBSTITUTE(SUBSTITUTE(SUBSTITUTE(ASC(【多店舗用】記入シート3!S348),"～","-"),"－","-"),"―","-"),"　","")," ",""))</f>
        <v/>
      </c>
      <c r="M348" s="764" t="str">
        <f>IF(【多店舗用】記入シート3!T348="","",ASC(【多店舗用】記入シート3!T348))</f>
        <v/>
      </c>
      <c r="N348" s="764" t="str">
        <f>IF(B348="","",RIGHT("00"&amp;【多店舗用】記入シート3!U348,2)&amp;【多店舗用】記入シート3!V348&amp;RIGHT("00"&amp;【多店舗用】記入シート3!W348,2)&amp;【多店舗用】記入シート3!X348&amp;RIGHT("00"&amp;【多店舗用】記入シート3!Y348,2)&amp;【多店舗用】記入シート3!Z348&amp;RIGHT("00"&amp;【多店舗用】記入シート3!AA348,2))</f>
        <v/>
      </c>
      <c r="O348" s="764" t="str">
        <f>IF(B348="","",IF(【多店舗用】記入シート3!AB348="●",【多店舗用】記入シート3!AB$8,"")&amp;IF(【多店舗用】記入シート3!AC348="●",【多店舗用】記入シート3!AC$8,"")&amp;IF(【多店舗用】記入シート3!AD348="●",【多店舗用】記入シート3!AD$8,"")&amp;IF(【多店舗用】記入シート3!AE348="●",【多店舗用】記入シート3!AE$8,"")&amp;IF(【多店舗用】記入シート3!AF348="●",【多店舗用】記入シート3!AF$8,"")&amp;IF(【多店舗用】記入シート3!AG348="●",【多店舗用】記入シート3!AG$8,"")&amp;IF(【多店舗用】記入シート3!AH348="●",【多店舗用】記入シート3!AH$8,"")&amp;IF(【多店舗用】記入シート3!AI348="●",【多店舗用】記入シート3!AI$8,""))</f>
        <v/>
      </c>
      <c r="P348" s="764" t="str">
        <f>IF(【多店舗用】記入シート3!AJ348="","",【多店舗用】記入シート3!AJ348)</f>
        <v/>
      </c>
      <c r="Q348" s="764" t="str">
        <f>IF(【多店舗用】記入シート3!AK348="","",【多店舗用】記入シート3!AK348)</f>
        <v/>
      </c>
      <c r="R348" s="766" t="str">
        <f>IF(【多店舗用】記入シート3!AL348="","",【多店舗用】記入シート3!AL348)</f>
        <v/>
      </c>
      <c r="S348" s="766" t="str">
        <f>IF(【多店舗用】記入シート3!AM348="","",【多店舗用】記入シート3!AM348)</f>
        <v/>
      </c>
      <c r="T348" s="766" t="str">
        <f>IF(【多店舗用】記入シート3!AN348="","",【多店舗用】記入シート3!AN348)</f>
        <v/>
      </c>
      <c r="U348" s="766" t="str">
        <f>IF(【多店舗用】記入シート3!AO348="","",【多店舗用】記入シート3!AO348)</f>
        <v/>
      </c>
      <c r="V348" s="764" t="str">
        <f>IF(【多店舗用】記入シート3!AP348="","",【多店舗用】記入シート3!AP348)</f>
        <v/>
      </c>
      <c r="W348" s="764" t="str">
        <f>IF(【多店舗用】記入シート3!AQ348="","",【多店舗用】記入シート3!AQ348)</f>
        <v/>
      </c>
      <c r="X348" s="764" t="str">
        <f>IF(【多店舗用】記入シート3!AR348="","",【多店舗用】記入シート3!AR348)</f>
        <v/>
      </c>
      <c r="Y348" s="764" t="str">
        <f>IF(【多店舗用】記入シート3!AS348="","",【多店舗用】記入シート3!AS348)</f>
        <v/>
      </c>
      <c r="Z348" s="767" t="str">
        <f>IF(【多店舗用】記入シート3!AT348="","",【多店舗用】記入シート3!AT348)</f>
        <v/>
      </c>
      <c r="AA348" s="767" t="str">
        <f>IF(【多店舗用】記入シート3!AU348="","",【多店舗用】記入シート3!AU348)</f>
        <v/>
      </c>
      <c r="AB348" s="764" t="str">
        <f>IF(B348="","",T(SUBSTITUTE(SUBSTITUTE(【多店舗用】記入シート3!AV348,"　","")," ",""))&amp;"　"&amp;T(SUBSTITUTE(SUBSTITUTE(【多店舗用】記入シート3!AW348,"　","")," ","")))</f>
        <v/>
      </c>
      <c r="AC348" s="764" t="str">
        <f>IF(B348="","",ASC(SUBSTITUTE(SUBSTITUTE(SUBSTITUTE(SUBSTITUTE(【多店舗用】記入シート3!AX348,"　","")," ",""),"ヴ","ウﾞ"),"・",""))&amp;" "&amp;ASC(SUBSTITUTE(SUBSTITUTE(SUBSTITUTE(SUBSTITUTE(【多店舗用】記入シート3!AY348,"　","")," ",""),"ヴ","ウﾞ"),"・","")))</f>
        <v/>
      </c>
      <c r="AD348" s="764" t="str">
        <f>IF(【多店舗用】記入シート3!AZ348="","",【多店舗用】記入シート3!AZ348)</f>
        <v/>
      </c>
      <c r="AE348" s="764" t="str">
        <f>IF(【多店舗用】記入シート3!BA348="","",【多店舗用】記入シート3!BA348)</f>
        <v/>
      </c>
      <c r="AF348" s="764" t="str">
        <f>IF(B348="","",T(SUBSTITUTE(SUBSTITUTE(【多店舗用】記入シート3!BB348,"　","")," ",""))&amp;"　"&amp;T(SUBSTITUTE(SUBSTITUTE(【多店舗用】記入シート3!BC348,"　","")," ","")))</f>
        <v/>
      </c>
      <c r="AG348" s="764" t="str">
        <f>IF(B348="","",ASC(SUBSTITUTE(SUBSTITUTE(SUBSTITUTE(SUBSTITUTE(【多店舗用】記入シート3!BD348,"　","")," ",""),"ヴ","ウﾞ"),"・",""))&amp;" "&amp;ASC(SUBSTITUTE(SUBSTITUTE(SUBSTITUTE(SUBSTITUTE(【多店舗用】記入シート3!BE348,"　","")," ",""),"ヴ","ウﾞ"),"・","")))</f>
        <v/>
      </c>
      <c r="AH348" s="764" t="str">
        <f>IF(【多店舗用】記入シート3!BF348="","",【多店舗用】記入シート3!BF348)</f>
        <v/>
      </c>
      <c r="AI348" s="764" t="str">
        <f>IF(【多店舗用】記入シート3!BG348="","",【多店舗用】記入シート3!BG348)</f>
        <v/>
      </c>
      <c r="AJ348" s="764" t="str">
        <f>IF(【多店舗用】記入シート3!BH348="","",【多店舗用】記入シート3!BH348)</f>
        <v/>
      </c>
      <c r="AK348" s="764" t="str">
        <f>IF(【多店舗用】記入シート3!BI348="","",【多店舗用】記入シート3!BI348)</f>
        <v/>
      </c>
      <c r="AL348" s="764" t="str">
        <f>IF(【多店舗用】記入シート3!BJ348="","",【多店舗用】記入シート3!BJ348)</f>
        <v/>
      </c>
      <c r="AM348" s="768" t="str">
        <f>IF(【多店舗用】記入シート3!BK348="","",【多店舗用】記入シート3!BK348)</f>
        <v/>
      </c>
      <c r="AN348" s="768" t="str">
        <f>IF(【多店舗用】記入シート3!BL348="","",【多店舗用】記入シート3!BL348)</f>
        <v/>
      </c>
      <c r="AO348" s="764" t="str">
        <f>IF(【多店舗用】記入シート3!BM348="","",【多店舗用】記入シート3!BM348)</f>
        <v/>
      </c>
      <c r="AP348" s="768" t="str">
        <f>IF(【多店舗用】記入シート3!BN348="","",【多店舗用】記入シート3!BN348)</f>
        <v/>
      </c>
      <c r="AQ348" s="764" t="str">
        <f>IF(【多店舗用】記入シート3!BO348="","",【多店舗用】記入シート3!BO348)</f>
        <v/>
      </c>
      <c r="AR348" s="764" t="str">
        <f>IF(【多店舗用】記入シート3!BP348="","",【多店舗用】記入シート3!BP348)</f>
        <v/>
      </c>
    </row>
    <row r="349" spans="1:44" ht="15" customHeight="1">
      <c r="A349" s="764">
        <v>341</v>
      </c>
      <c r="B349" s="764" t="str">
        <f>IF(【多店舗用】記入シート3!B349="","",DBCS(【多店舗用】記入シート3!B349))</f>
        <v/>
      </c>
      <c r="C349" s="764" t="str">
        <f>IF(【多店舗用】記入シート3!C349="","",DBCS(【多店舗用】記入シート3!C349))</f>
        <v/>
      </c>
      <c r="D349" s="764" t="str">
        <f>IF(【多店舗用】記入シート3!D349="","",ASC(【多店舗用】記入シート3!D349))</f>
        <v/>
      </c>
      <c r="E349" s="765" t="str">
        <f>IF(【多店舗用】記入シート3!E349="","",【多店舗用】記入シート3!E349)</f>
        <v/>
      </c>
      <c r="F349" s="764" t="str">
        <f>IF(【多店舗用】記入シート3!F349="","",【多店舗用】記入シート3!F349)</f>
        <v/>
      </c>
      <c r="G349" s="765" t="str">
        <f>IF(【多店舗用】記入シート3!G349="","",【多店舗用】記入シート3!G349)</f>
        <v/>
      </c>
      <c r="H349" s="764" t="str">
        <f>IF(【多店舗用】記入シート3!H349="","",SUBSTITUTE(SUBSTITUTE(SUBSTITUTE(SUBSTITUTE(SUBSTITUTE(ASC(【多店舗用】記入シート3!H349),"～","-"),"－","-"),"―","-"),"　","")," ",""))</f>
        <v/>
      </c>
      <c r="I349" s="764" t="str">
        <f>IF(B349="","",MID(T(【多店舗用】記入シート3!I349),4,LEN(T(【多店舗用】記入シート3!I349))-3)&amp;"　"&amp;SUBSTITUTE(SUBSTITUTE(SUBSTITUTE(SUBSTITUTE(T(【多店舗用】記入シート3!J349),"　","")," ",""),"―","ー"),"－","‐")&amp;"　"&amp;SUBSTITUTE(SUBSTITUTE(SUBSTITUTE(SUBSTITUTE(T(【多店舗用】記入シート3!K349),"　","")," ",""),"―","ー"),"－","‐")&amp;"　"&amp;SUBSTITUTE(SUBSTITUTE(SUBSTITUTE(SUBSTITUTE(T(【多店舗用】記入シート3!L349),"　","")," ",""),"―","ー"),"－","‐")&amp;IF(【多店舗用】記入シート3!M349="","","　"&amp;SUBSTITUTE(SUBSTITUTE(SUBSTITUTE(SUBSTITUTE(T(【多店舗用】記入シート3!M349),"　","")," ",""),"―","ー"),"－","‐")))</f>
        <v/>
      </c>
      <c r="J349" s="764" t="str">
        <f>IF(B349="","",ASC(【多店舗用】記入シート3!N349)&amp;" "&amp;ASC(SUBSTITUTE(SUBSTITUTE(SUBSTITUTE(SUBSTITUTE(SUBSTITUTE(【多店舗用】記入シート3!O349,"　","")," ",""),"ヴ","ウﾞ"),"・",""),"－","‐"))&amp;" "&amp;ASC(SUBSTITUTE(SUBSTITUTE(SUBSTITUTE(SUBSTITUTE(SUBSTITUTE(【多店舗用】記入シート3!P349,"　","")," ",""),"ヴ","ウﾞ"),"・",""),"－","‐"))&amp;IF(【多店舗用】記入シート3!Q349="",""," "&amp;ASC(SUBSTITUTE(SUBSTITUTE(SUBSTITUTE(SUBSTITUTE(SUBSTITUTE(【多店舗用】記入シート3!Q349,"　","")," ",""),"ヴ","ウﾞ"),"・",""),"－","‐"))))</f>
        <v/>
      </c>
      <c r="K349" s="764" t="str">
        <f>IF(【多店舗用】記入シート3!R349="","",【多店舗用】記入シート3!R349)</f>
        <v/>
      </c>
      <c r="L349" s="764" t="str">
        <f>IF(【多店舗用】記入シート3!S349="","",SUBSTITUTE(SUBSTITUTE(SUBSTITUTE(SUBSTITUTE(SUBSTITUTE(ASC(【多店舗用】記入シート3!S349),"～","-"),"－","-"),"―","-"),"　","")," ",""))</f>
        <v/>
      </c>
      <c r="M349" s="764" t="str">
        <f>IF(【多店舗用】記入シート3!T349="","",ASC(【多店舗用】記入シート3!T349))</f>
        <v/>
      </c>
      <c r="N349" s="764" t="str">
        <f>IF(B349="","",RIGHT("00"&amp;【多店舗用】記入シート3!U349,2)&amp;【多店舗用】記入シート3!V349&amp;RIGHT("00"&amp;【多店舗用】記入シート3!W349,2)&amp;【多店舗用】記入シート3!X349&amp;RIGHT("00"&amp;【多店舗用】記入シート3!Y349,2)&amp;【多店舗用】記入シート3!Z349&amp;RIGHT("00"&amp;【多店舗用】記入シート3!AA349,2))</f>
        <v/>
      </c>
      <c r="O349" s="764" t="str">
        <f>IF(B349="","",IF(【多店舗用】記入シート3!AB349="●",【多店舗用】記入シート3!AB$8,"")&amp;IF(【多店舗用】記入シート3!AC349="●",【多店舗用】記入シート3!AC$8,"")&amp;IF(【多店舗用】記入シート3!AD349="●",【多店舗用】記入シート3!AD$8,"")&amp;IF(【多店舗用】記入シート3!AE349="●",【多店舗用】記入シート3!AE$8,"")&amp;IF(【多店舗用】記入シート3!AF349="●",【多店舗用】記入シート3!AF$8,"")&amp;IF(【多店舗用】記入シート3!AG349="●",【多店舗用】記入シート3!AG$8,"")&amp;IF(【多店舗用】記入シート3!AH349="●",【多店舗用】記入シート3!AH$8,"")&amp;IF(【多店舗用】記入シート3!AI349="●",【多店舗用】記入シート3!AI$8,""))</f>
        <v/>
      </c>
      <c r="P349" s="764" t="str">
        <f>IF(【多店舗用】記入シート3!AJ349="","",【多店舗用】記入シート3!AJ349)</f>
        <v/>
      </c>
      <c r="Q349" s="764" t="str">
        <f>IF(【多店舗用】記入シート3!AK349="","",【多店舗用】記入シート3!AK349)</f>
        <v/>
      </c>
      <c r="R349" s="766" t="str">
        <f>IF(【多店舗用】記入シート3!AL349="","",【多店舗用】記入シート3!AL349)</f>
        <v/>
      </c>
      <c r="S349" s="766" t="str">
        <f>IF(【多店舗用】記入シート3!AM349="","",【多店舗用】記入シート3!AM349)</f>
        <v/>
      </c>
      <c r="T349" s="766" t="str">
        <f>IF(【多店舗用】記入シート3!AN349="","",【多店舗用】記入シート3!AN349)</f>
        <v/>
      </c>
      <c r="U349" s="766" t="str">
        <f>IF(【多店舗用】記入シート3!AO349="","",【多店舗用】記入シート3!AO349)</f>
        <v/>
      </c>
      <c r="V349" s="764" t="str">
        <f>IF(【多店舗用】記入シート3!AP349="","",【多店舗用】記入シート3!AP349)</f>
        <v/>
      </c>
      <c r="W349" s="764" t="str">
        <f>IF(【多店舗用】記入シート3!AQ349="","",【多店舗用】記入シート3!AQ349)</f>
        <v/>
      </c>
      <c r="X349" s="764" t="str">
        <f>IF(【多店舗用】記入シート3!AR349="","",【多店舗用】記入シート3!AR349)</f>
        <v/>
      </c>
      <c r="Y349" s="764" t="str">
        <f>IF(【多店舗用】記入シート3!AS349="","",【多店舗用】記入シート3!AS349)</f>
        <v/>
      </c>
      <c r="Z349" s="767" t="str">
        <f>IF(【多店舗用】記入シート3!AT349="","",【多店舗用】記入シート3!AT349)</f>
        <v/>
      </c>
      <c r="AA349" s="767" t="str">
        <f>IF(【多店舗用】記入シート3!AU349="","",【多店舗用】記入シート3!AU349)</f>
        <v/>
      </c>
      <c r="AB349" s="764" t="str">
        <f>IF(B349="","",T(SUBSTITUTE(SUBSTITUTE(【多店舗用】記入シート3!AV349,"　","")," ",""))&amp;"　"&amp;T(SUBSTITUTE(SUBSTITUTE(【多店舗用】記入シート3!AW349,"　","")," ","")))</f>
        <v/>
      </c>
      <c r="AC349" s="764" t="str">
        <f>IF(B349="","",ASC(SUBSTITUTE(SUBSTITUTE(SUBSTITUTE(SUBSTITUTE(【多店舗用】記入シート3!AX349,"　","")," ",""),"ヴ","ウﾞ"),"・",""))&amp;" "&amp;ASC(SUBSTITUTE(SUBSTITUTE(SUBSTITUTE(SUBSTITUTE(【多店舗用】記入シート3!AY349,"　","")," ",""),"ヴ","ウﾞ"),"・","")))</f>
        <v/>
      </c>
      <c r="AD349" s="764" t="str">
        <f>IF(【多店舗用】記入シート3!AZ349="","",【多店舗用】記入シート3!AZ349)</f>
        <v/>
      </c>
      <c r="AE349" s="764" t="str">
        <f>IF(【多店舗用】記入シート3!BA349="","",【多店舗用】記入シート3!BA349)</f>
        <v/>
      </c>
      <c r="AF349" s="764" t="str">
        <f>IF(B349="","",T(SUBSTITUTE(SUBSTITUTE(【多店舗用】記入シート3!BB349,"　","")," ",""))&amp;"　"&amp;T(SUBSTITUTE(SUBSTITUTE(【多店舗用】記入シート3!BC349,"　","")," ","")))</f>
        <v/>
      </c>
      <c r="AG349" s="764" t="str">
        <f>IF(B349="","",ASC(SUBSTITUTE(SUBSTITUTE(SUBSTITUTE(SUBSTITUTE(【多店舗用】記入シート3!BD349,"　","")," ",""),"ヴ","ウﾞ"),"・",""))&amp;" "&amp;ASC(SUBSTITUTE(SUBSTITUTE(SUBSTITUTE(SUBSTITUTE(【多店舗用】記入シート3!BE349,"　","")," ",""),"ヴ","ウﾞ"),"・","")))</f>
        <v/>
      </c>
      <c r="AH349" s="764" t="str">
        <f>IF(【多店舗用】記入シート3!BF349="","",【多店舗用】記入シート3!BF349)</f>
        <v/>
      </c>
      <c r="AI349" s="764" t="str">
        <f>IF(【多店舗用】記入シート3!BG349="","",【多店舗用】記入シート3!BG349)</f>
        <v/>
      </c>
      <c r="AJ349" s="764" t="str">
        <f>IF(【多店舗用】記入シート3!BH349="","",【多店舗用】記入シート3!BH349)</f>
        <v/>
      </c>
      <c r="AK349" s="764" t="str">
        <f>IF(【多店舗用】記入シート3!BI349="","",【多店舗用】記入シート3!BI349)</f>
        <v/>
      </c>
      <c r="AL349" s="764" t="str">
        <f>IF(【多店舗用】記入シート3!BJ349="","",【多店舗用】記入シート3!BJ349)</f>
        <v/>
      </c>
      <c r="AM349" s="768" t="str">
        <f>IF(【多店舗用】記入シート3!BK349="","",【多店舗用】記入シート3!BK349)</f>
        <v/>
      </c>
      <c r="AN349" s="768" t="str">
        <f>IF(【多店舗用】記入シート3!BL349="","",【多店舗用】記入シート3!BL349)</f>
        <v/>
      </c>
      <c r="AO349" s="764" t="str">
        <f>IF(【多店舗用】記入シート3!BM349="","",【多店舗用】記入シート3!BM349)</f>
        <v/>
      </c>
      <c r="AP349" s="768" t="str">
        <f>IF(【多店舗用】記入シート3!BN349="","",【多店舗用】記入シート3!BN349)</f>
        <v/>
      </c>
      <c r="AQ349" s="764" t="str">
        <f>IF(【多店舗用】記入シート3!BO349="","",【多店舗用】記入シート3!BO349)</f>
        <v/>
      </c>
      <c r="AR349" s="764" t="str">
        <f>IF(【多店舗用】記入シート3!BP349="","",【多店舗用】記入シート3!BP349)</f>
        <v/>
      </c>
    </row>
    <row r="350" spans="1:44" ht="15" customHeight="1">
      <c r="A350" s="764">
        <v>342</v>
      </c>
      <c r="B350" s="764" t="str">
        <f>IF(【多店舗用】記入シート3!B350="","",DBCS(【多店舗用】記入シート3!B350))</f>
        <v/>
      </c>
      <c r="C350" s="764" t="str">
        <f>IF(【多店舗用】記入シート3!C350="","",DBCS(【多店舗用】記入シート3!C350))</f>
        <v/>
      </c>
      <c r="D350" s="764" t="str">
        <f>IF(【多店舗用】記入シート3!D350="","",ASC(【多店舗用】記入シート3!D350))</f>
        <v/>
      </c>
      <c r="E350" s="765" t="str">
        <f>IF(【多店舗用】記入シート3!E350="","",【多店舗用】記入シート3!E350)</f>
        <v/>
      </c>
      <c r="F350" s="764" t="str">
        <f>IF(【多店舗用】記入シート3!F350="","",【多店舗用】記入シート3!F350)</f>
        <v/>
      </c>
      <c r="G350" s="765" t="str">
        <f>IF(【多店舗用】記入シート3!G350="","",【多店舗用】記入シート3!G350)</f>
        <v/>
      </c>
      <c r="H350" s="764" t="str">
        <f>IF(【多店舗用】記入シート3!H350="","",SUBSTITUTE(SUBSTITUTE(SUBSTITUTE(SUBSTITUTE(SUBSTITUTE(ASC(【多店舗用】記入シート3!H350),"～","-"),"－","-"),"―","-"),"　","")," ",""))</f>
        <v/>
      </c>
      <c r="I350" s="764" t="str">
        <f>IF(B350="","",MID(T(【多店舗用】記入シート3!I350),4,LEN(T(【多店舗用】記入シート3!I350))-3)&amp;"　"&amp;SUBSTITUTE(SUBSTITUTE(SUBSTITUTE(SUBSTITUTE(T(【多店舗用】記入シート3!J350),"　","")," ",""),"―","ー"),"－","‐")&amp;"　"&amp;SUBSTITUTE(SUBSTITUTE(SUBSTITUTE(SUBSTITUTE(T(【多店舗用】記入シート3!K350),"　","")," ",""),"―","ー"),"－","‐")&amp;"　"&amp;SUBSTITUTE(SUBSTITUTE(SUBSTITUTE(SUBSTITUTE(T(【多店舗用】記入シート3!L350),"　","")," ",""),"―","ー"),"－","‐")&amp;IF(【多店舗用】記入シート3!M350="","","　"&amp;SUBSTITUTE(SUBSTITUTE(SUBSTITUTE(SUBSTITUTE(T(【多店舗用】記入シート3!M350),"　","")," ",""),"―","ー"),"－","‐")))</f>
        <v/>
      </c>
      <c r="J350" s="764" t="str">
        <f>IF(B350="","",ASC(【多店舗用】記入シート3!N350)&amp;" "&amp;ASC(SUBSTITUTE(SUBSTITUTE(SUBSTITUTE(SUBSTITUTE(SUBSTITUTE(【多店舗用】記入シート3!O350,"　","")," ",""),"ヴ","ウﾞ"),"・",""),"－","‐"))&amp;" "&amp;ASC(SUBSTITUTE(SUBSTITUTE(SUBSTITUTE(SUBSTITUTE(SUBSTITUTE(【多店舗用】記入シート3!P350,"　","")," ",""),"ヴ","ウﾞ"),"・",""),"－","‐"))&amp;IF(【多店舗用】記入シート3!Q350="",""," "&amp;ASC(SUBSTITUTE(SUBSTITUTE(SUBSTITUTE(SUBSTITUTE(SUBSTITUTE(【多店舗用】記入シート3!Q350,"　","")," ",""),"ヴ","ウﾞ"),"・",""),"－","‐"))))</f>
        <v/>
      </c>
      <c r="K350" s="764" t="str">
        <f>IF(【多店舗用】記入シート3!R350="","",【多店舗用】記入シート3!R350)</f>
        <v/>
      </c>
      <c r="L350" s="764" t="str">
        <f>IF(【多店舗用】記入シート3!S350="","",SUBSTITUTE(SUBSTITUTE(SUBSTITUTE(SUBSTITUTE(SUBSTITUTE(ASC(【多店舗用】記入シート3!S350),"～","-"),"－","-"),"―","-"),"　","")," ",""))</f>
        <v/>
      </c>
      <c r="M350" s="764" t="str">
        <f>IF(【多店舗用】記入シート3!T350="","",ASC(【多店舗用】記入シート3!T350))</f>
        <v/>
      </c>
      <c r="N350" s="764" t="str">
        <f>IF(B350="","",RIGHT("00"&amp;【多店舗用】記入シート3!U350,2)&amp;【多店舗用】記入シート3!V350&amp;RIGHT("00"&amp;【多店舗用】記入シート3!W350,2)&amp;【多店舗用】記入シート3!X350&amp;RIGHT("00"&amp;【多店舗用】記入シート3!Y350,2)&amp;【多店舗用】記入シート3!Z350&amp;RIGHT("00"&amp;【多店舗用】記入シート3!AA350,2))</f>
        <v/>
      </c>
      <c r="O350" s="764" t="str">
        <f>IF(B350="","",IF(【多店舗用】記入シート3!AB350="●",【多店舗用】記入シート3!AB$8,"")&amp;IF(【多店舗用】記入シート3!AC350="●",【多店舗用】記入シート3!AC$8,"")&amp;IF(【多店舗用】記入シート3!AD350="●",【多店舗用】記入シート3!AD$8,"")&amp;IF(【多店舗用】記入シート3!AE350="●",【多店舗用】記入シート3!AE$8,"")&amp;IF(【多店舗用】記入シート3!AF350="●",【多店舗用】記入シート3!AF$8,"")&amp;IF(【多店舗用】記入シート3!AG350="●",【多店舗用】記入シート3!AG$8,"")&amp;IF(【多店舗用】記入シート3!AH350="●",【多店舗用】記入シート3!AH$8,"")&amp;IF(【多店舗用】記入シート3!AI350="●",【多店舗用】記入シート3!AI$8,""))</f>
        <v/>
      </c>
      <c r="P350" s="764" t="str">
        <f>IF(【多店舗用】記入シート3!AJ350="","",【多店舗用】記入シート3!AJ350)</f>
        <v/>
      </c>
      <c r="Q350" s="764" t="str">
        <f>IF(【多店舗用】記入シート3!AK350="","",【多店舗用】記入シート3!AK350)</f>
        <v/>
      </c>
      <c r="R350" s="766" t="str">
        <f>IF(【多店舗用】記入シート3!AL350="","",【多店舗用】記入シート3!AL350)</f>
        <v/>
      </c>
      <c r="S350" s="766" t="str">
        <f>IF(【多店舗用】記入シート3!AM350="","",【多店舗用】記入シート3!AM350)</f>
        <v/>
      </c>
      <c r="T350" s="766" t="str">
        <f>IF(【多店舗用】記入シート3!AN350="","",【多店舗用】記入シート3!AN350)</f>
        <v/>
      </c>
      <c r="U350" s="766" t="str">
        <f>IF(【多店舗用】記入シート3!AO350="","",【多店舗用】記入シート3!AO350)</f>
        <v/>
      </c>
      <c r="V350" s="764" t="str">
        <f>IF(【多店舗用】記入シート3!AP350="","",【多店舗用】記入シート3!AP350)</f>
        <v/>
      </c>
      <c r="W350" s="764" t="str">
        <f>IF(【多店舗用】記入シート3!AQ350="","",【多店舗用】記入シート3!AQ350)</f>
        <v/>
      </c>
      <c r="X350" s="764" t="str">
        <f>IF(【多店舗用】記入シート3!AR350="","",【多店舗用】記入シート3!AR350)</f>
        <v/>
      </c>
      <c r="Y350" s="764" t="str">
        <f>IF(【多店舗用】記入シート3!AS350="","",【多店舗用】記入シート3!AS350)</f>
        <v/>
      </c>
      <c r="Z350" s="767" t="str">
        <f>IF(【多店舗用】記入シート3!AT350="","",【多店舗用】記入シート3!AT350)</f>
        <v/>
      </c>
      <c r="AA350" s="767" t="str">
        <f>IF(【多店舗用】記入シート3!AU350="","",【多店舗用】記入シート3!AU350)</f>
        <v/>
      </c>
      <c r="AB350" s="764" t="str">
        <f>IF(B350="","",T(SUBSTITUTE(SUBSTITUTE(【多店舗用】記入シート3!AV350,"　","")," ",""))&amp;"　"&amp;T(SUBSTITUTE(SUBSTITUTE(【多店舗用】記入シート3!AW350,"　","")," ","")))</f>
        <v/>
      </c>
      <c r="AC350" s="764" t="str">
        <f>IF(B350="","",ASC(SUBSTITUTE(SUBSTITUTE(SUBSTITUTE(SUBSTITUTE(【多店舗用】記入シート3!AX350,"　","")," ",""),"ヴ","ウﾞ"),"・",""))&amp;" "&amp;ASC(SUBSTITUTE(SUBSTITUTE(SUBSTITUTE(SUBSTITUTE(【多店舗用】記入シート3!AY350,"　","")," ",""),"ヴ","ウﾞ"),"・","")))</f>
        <v/>
      </c>
      <c r="AD350" s="764" t="str">
        <f>IF(【多店舗用】記入シート3!AZ350="","",【多店舗用】記入シート3!AZ350)</f>
        <v/>
      </c>
      <c r="AE350" s="764" t="str">
        <f>IF(【多店舗用】記入シート3!BA350="","",【多店舗用】記入シート3!BA350)</f>
        <v/>
      </c>
      <c r="AF350" s="764" t="str">
        <f>IF(B350="","",T(SUBSTITUTE(SUBSTITUTE(【多店舗用】記入シート3!BB350,"　","")," ",""))&amp;"　"&amp;T(SUBSTITUTE(SUBSTITUTE(【多店舗用】記入シート3!BC350,"　","")," ","")))</f>
        <v/>
      </c>
      <c r="AG350" s="764" t="str">
        <f>IF(B350="","",ASC(SUBSTITUTE(SUBSTITUTE(SUBSTITUTE(SUBSTITUTE(【多店舗用】記入シート3!BD350,"　","")," ",""),"ヴ","ウﾞ"),"・",""))&amp;" "&amp;ASC(SUBSTITUTE(SUBSTITUTE(SUBSTITUTE(SUBSTITUTE(【多店舗用】記入シート3!BE350,"　","")," ",""),"ヴ","ウﾞ"),"・","")))</f>
        <v/>
      </c>
      <c r="AH350" s="764" t="str">
        <f>IF(【多店舗用】記入シート3!BF350="","",【多店舗用】記入シート3!BF350)</f>
        <v/>
      </c>
      <c r="AI350" s="764" t="str">
        <f>IF(【多店舗用】記入シート3!BG350="","",【多店舗用】記入シート3!BG350)</f>
        <v/>
      </c>
      <c r="AJ350" s="764" t="str">
        <f>IF(【多店舗用】記入シート3!BH350="","",【多店舗用】記入シート3!BH350)</f>
        <v/>
      </c>
      <c r="AK350" s="764" t="str">
        <f>IF(【多店舗用】記入シート3!BI350="","",【多店舗用】記入シート3!BI350)</f>
        <v/>
      </c>
      <c r="AL350" s="764" t="str">
        <f>IF(【多店舗用】記入シート3!BJ350="","",【多店舗用】記入シート3!BJ350)</f>
        <v/>
      </c>
      <c r="AM350" s="768" t="str">
        <f>IF(【多店舗用】記入シート3!BK350="","",【多店舗用】記入シート3!BK350)</f>
        <v/>
      </c>
      <c r="AN350" s="768" t="str">
        <f>IF(【多店舗用】記入シート3!BL350="","",【多店舗用】記入シート3!BL350)</f>
        <v/>
      </c>
      <c r="AO350" s="764" t="str">
        <f>IF(【多店舗用】記入シート3!BM350="","",【多店舗用】記入シート3!BM350)</f>
        <v/>
      </c>
      <c r="AP350" s="768" t="str">
        <f>IF(【多店舗用】記入シート3!BN350="","",【多店舗用】記入シート3!BN350)</f>
        <v/>
      </c>
      <c r="AQ350" s="764" t="str">
        <f>IF(【多店舗用】記入シート3!BO350="","",【多店舗用】記入シート3!BO350)</f>
        <v/>
      </c>
      <c r="AR350" s="764" t="str">
        <f>IF(【多店舗用】記入シート3!BP350="","",【多店舗用】記入シート3!BP350)</f>
        <v/>
      </c>
    </row>
    <row r="351" spans="1:44" ht="15" customHeight="1">
      <c r="A351" s="764">
        <v>343</v>
      </c>
      <c r="B351" s="764" t="str">
        <f>IF(【多店舗用】記入シート3!B351="","",DBCS(【多店舗用】記入シート3!B351))</f>
        <v/>
      </c>
      <c r="C351" s="764" t="str">
        <f>IF(【多店舗用】記入シート3!C351="","",DBCS(【多店舗用】記入シート3!C351))</f>
        <v/>
      </c>
      <c r="D351" s="764" t="str">
        <f>IF(【多店舗用】記入シート3!D351="","",ASC(【多店舗用】記入シート3!D351))</f>
        <v/>
      </c>
      <c r="E351" s="765" t="str">
        <f>IF(【多店舗用】記入シート3!E351="","",【多店舗用】記入シート3!E351)</f>
        <v/>
      </c>
      <c r="F351" s="764" t="str">
        <f>IF(【多店舗用】記入シート3!F351="","",【多店舗用】記入シート3!F351)</f>
        <v/>
      </c>
      <c r="G351" s="765" t="str">
        <f>IF(【多店舗用】記入シート3!G351="","",【多店舗用】記入シート3!G351)</f>
        <v/>
      </c>
      <c r="H351" s="764" t="str">
        <f>IF(【多店舗用】記入シート3!H351="","",SUBSTITUTE(SUBSTITUTE(SUBSTITUTE(SUBSTITUTE(SUBSTITUTE(ASC(【多店舗用】記入シート3!H351),"～","-"),"－","-"),"―","-"),"　","")," ",""))</f>
        <v/>
      </c>
      <c r="I351" s="764" t="str">
        <f>IF(B351="","",MID(T(【多店舗用】記入シート3!I351),4,LEN(T(【多店舗用】記入シート3!I351))-3)&amp;"　"&amp;SUBSTITUTE(SUBSTITUTE(SUBSTITUTE(SUBSTITUTE(T(【多店舗用】記入シート3!J351),"　","")," ",""),"―","ー"),"－","‐")&amp;"　"&amp;SUBSTITUTE(SUBSTITUTE(SUBSTITUTE(SUBSTITUTE(T(【多店舗用】記入シート3!K351),"　","")," ",""),"―","ー"),"－","‐")&amp;"　"&amp;SUBSTITUTE(SUBSTITUTE(SUBSTITUTE(SUBSTITUTE(T(【多店舗用】記入シート3!L351),"　","")," ",""),"―","ー"),"－","‐")&amp;IF(【多店舗用】記入シート3!M351="","","　"&amp;SUBSTITUTE(SUBSTITUTE(SUBSTITUTE(SUBSTITUTE(T(【多店舗用】記入シート3!M351),"　","")," ",""),"―","ー"),"－","‐")))</f>
        <v/>
      </c>
      <c r="J351" s="764" t="str">
        <f>IF(B351="","",ASC(【多店舗用】記入シート3!N351)&amp;" "&amp;ASC(SUBSTITUTE(SUBSTITUTE(SUBSTITUTE(SUBSTITUTE(SUBSTITUTE(【多店舗用】記入シート3!O351,"　","")," ",""),"ヴ","ウﾞ"),"・",""),"－","‐"))&amp;" "&amp;ASC(SUBSTITUTE(SUBSTITUTE(SUBSTITUTE(SUBSTITUTE(SUBSTITUTE(【多店舗用】記入シート3!P351,"　","")," ",""),"ヴ","ウﾞ"),"・",""),"－","‐"))&amp;IF(【多店舗用】記入シート3!Q351="",""," "&amp;ASC(SUBSTITUTE(SUBSTITUTE(SUBSTITUTE(SUBSTITUTE(SUBSTITUTE(【多店舗用】記入シート3!Q351,"　","")," ",""),"ヴ","ウﾞ"),"・",""),"－","‐"))))</f>
        <v/>
      </c>
      <c r="K351" s="764" t="str">
        <f>IF(【多店舗用】記入シート3!R351="","",【多店舗用】記入シート3!R351)</f>
        <v/>
      </c>
      <c r="L351" s="764" t="str">
        <f>IF(【多店舗用】記入シート3!S351="","",SUBSTITUTE(SUBSTITUTE(SUBSTITUTE(SUBSTITUTE(SUBSTITUTE(ASC(【多店舗用】記入シート3!S351),"～","-"),"－","-"),"―","-"),"　","")," ",""))</f>
        <v/>
      </c>
      <c r="M351" s="764" t="str">
        <f>IF(【多店舗用】記入シート3!T351="","",ASC(【多店舗用】記入シート3!T351))</f>
        <v/>
      </c>
      <c r="N351" s="764" t="str">
        <f>IF(B351="","",RIGHT("00"&amp;【多店舗用】記入シート3!U351,2)&amp;【多店舗用】記入シート3!V351&amp;RIGHT("00"&amp;【多店舗用】記入シート3!W351,2)&amp;【多店舗用】記入シート3!X351&amp;RIGHT("00"&amp;【多店舗用】記入シート3!Y351,2)&amp;【多店舗用】記入シート3!Z351&amp;RIGHT("00"&amp;【多店舗用】記入シート3!AA351,2))</f>
        <v/>
      </c>
      <c r="O351" s="764" t="str">
        <f>IF(B351="","",IF(【多店舗用】記入シート3!AB351="●",【多店舗用】記入シート3!AB$8,"")&amp;IF(【多店舗用】記入シート3!AC351="●",【多店舗用】記入シート3!AC$8,"")&amp;IF(【多店舗用】記入シート3!AD351="●",【多店舗用】記入シート3!AD$8,"")&amp;IF(【多店舗用】記入シート3!AE351="●",【多店舗用】記入シート3!AE$8,"")&amp;IF(【多店舗用】記入シート3!AF351="●",【多店舗用】記入シート3!AF$8,"")&amp;IF(【多店舗用】記入シート3!AG351="●",【多店舗用】記入シート3!AG$8,"")&amp;IF(【多店舗用】記入シート3!AH351="●",【多店舗用】記入シート3!AH$8,"")&amp;IF(【多店舗用】記入シート3!AI351="●",【多店舗用】記入シート3!AI$8,""))</f>
        <v/>
      </c>
      <c r="P351" s="764" t="str">
        <f>IF(【多店舗用】記入シート3!AJ351="","",【多店舗用】記入シート3!AJ351)</f>
        <v/>
      </c>
      <c r="Q351" s="764" t="str">
        <f>IF(【多店舗用】記入シート3!AK351="","",【多店舗用】記入シート3!AK351)</f>
        <v/>
      </c>
      <c r="R351" s="766" t="str">
        <f>IF(【多店舗用】記入シート3!AL351="","",【多店舗用】記入シート3!AL351)</f>
        <v/>
      </c>
      <c r="S351" s="766" t="str">
        <f>IF(【多店舗用】記入シート3!AM351="","",【多店舗用】記入シート3!AM351)</f>
        <v/>
      </c>
      <c r="T351" s="766" t="str">
        <f>IF(【多店舗用】記入シート3!AN351="","",【多店舗用】記入シート3!AN351)</f>
        <v/>
      </c>
      <c r="U351" s="766" t="str">
        <f>IF(【多店舗用】記入シート3!AO351="","",【多店舗用】記入シート3!AO351)</f>
        <v/>
      </c>
      <c r="V351" s="764" t="str">
        <f>IF(【多店舗用】記入シート3!AP351="","",【多店舗用】記入シート3!AP351)</f>
        <v/>
      </c>
      <c r="W351" s="764" t="str">
        <f>IF(【多店舗用】記入シート3!AQ351="","",【多店舗用】記入シート3!AQ351)</f>
        <v/>
      </c>
      <c r="X351" s="764" t="str">
        <f>IF(【多店舗用】記入シート3!AR351="","",【多店舗用】記入シート3!AR351)</f>
        <v/>
      </c>
      <c r="Y351" s="764" t="str">
        <f>IF(【多店舗用】記入シート3!AS351="","",【多店舗用】記入シート3!AS351)</f>
        <v/>
      </c>
      <c r="Z351" s="767" t="str">
        <f>IF(【多店舗用】記入シート3!AT351="","",【多店舗用】記入シート3!AT351)</f>
        <v/>
      </c>
      <c r="AA351" s="767" t="str">
        <f>IF(【多店舗用】記入シート3!AU351="","",【多店舗用】記入シート3!AU351)</f>
        <v/>
      </c>
      <c r="AB351" s="764" t="str">
        <f>IF(B351="","",T(SUBSTITUTE(SUBSTITUTE(【多店舗用】記入シート3!AV351,"　","")," ",""))&amp;"　"&amp;T(SUBSTITUTE(SUBSTITUTE(【多店舗用】記入シート3!AW351,"　","")," ","")))</f>
        <v/>
      </c>
      <c r="AC351" s="764" t="str">
        <f>IF(B351="","",ASC(SUBSTITUTE(SUBSTITUTE(SUBSTITUTE(SUBSTITUTE(【多店舗用】記入シート3!AX351,"　","")," ",""),"ヴ","ウﾞ"),"・",""))&amp;" "&amp;ASC(SUBSTITUTE(SUBSTITUTE(SUBSTITUTE(SUBSTITUTE(【多店舗用】記入シート3!AY351,"　","")," ",""),"ヴ","ウﾞ"),"・","")))</f>
        <v/>
      </c>
      <c r="AD351" s="764" t="str">
        <f>IF(【多店舗用】記入シート3!AZ351="","",【多店舗用】記入シート3!AZ351)</f>
        <v/>
      </c>
      <c r="AE351" s="764" t="str">
        <f>IF(【多店舗用】記入シート3!BA351="","",【多店舗用】記入シート3!BA351)</f>
        <v/>
      </c>
      <c r="AF351" s="764" t="str">
        <f>IF(B351="","",T(SUBSTITUTE(SUBSTITUTE(【多店舗用】記入シート3!BB351,"　","")," ",""))&amp;"　"&amp;T(SUBSTITUTE(SUBSTITUTE(【多店舗用】記入シート3!BC351,"　","")," ","")))</f>
        <v/>
      </c>
      <c r="AG351" s="764" t="str">
        <f>IF(B351="","",ASC(SUBSTITUTE(SUBSTITUTE(SUBSTITUTE(SUBSTITUTE(【多店舗用】記入シート3!BD351,"　","")," ",""),"ヴ","ウﾞ"),"・",""))&amp;" "&amp;ASC(SUBSTITUTE(SUBSTITUTE(SUBSTITUTE(SUBSTITUTE(【多店舗用】記入シート3!BE351,"　","")," ",""),"ヴ","ウﾞ"),"・","")))</f>
        <v/>
      </c>
      <c r="AH351" s="764" t="str">
        <f>IF(【多店舗用】記入シート3!BF351="","",【多店舗用】記入シート3!BF351)</f>
        <v/>
      </c>
      <c r="AI351" s="764" t="str">
        <f>IF(【多店舗用】記入シート3!BG351="","",【多店舗用】記入シート3!BG351)</f>
        <v/>
      </c>
      <c r="AJ351" s="764" t="str">
        <f>IF(【多店舗用】記入シート3!BH351="","",【多店舗用】記入シート3!BH351)</f>
        <v/>
      </c>
      <c r="AK351" s="764" t="str">
        <f>IF(【多店舗用】記入シート3!BI351="","",【多店舗用】記入シート3!BI351)</f>
        <v/>
      </c>
      <c r="AL351" s="764" t="str">
        <f>IF(【多店舗用】記入シート3!BJ351="","",【多店舗用】記入シート3!BJ351)</f>
        <v/>
      </c>
      <c r="AM351" s="768" t="str">
        <f>IF(【多店舗用】記入シート3!BK351="","",【多店舗用】記入シート3!BK351)</f>
        <v/>
      </c>
      <c r="AN351" s="768" t="str">
        <f>IF(【多店舗用】記入シート3!BL351="","",【多店舗用】記入シート3!BL351)</f>
        <v/>
      </c>
      <c r="AO351" s="764" t="str">
        <f>IF(【多店舗用】記入シート3!BM351="","",【多店舗用】記入シート3!BM351)</f>
        <v/>
      </c>
      <c r="AP351" s="768" t="str">
        <f>IF(【多店舗用】記入シート3!BN351="","",【多店舗用】記入シート3!BN351)</f>
        <v/>
      </c>
      <c r="AQ351" s="764" t="str">
        <f>IF(【多店舗用】記入シート3!BO351="","",【多店舗用】記入シート3!BO351)</f>
        <v/>
      </c>
      <c r="AR351" s="764" t="str">
        <f>IF(【多店舗用】記入シート3!BP351="","",【多店舗用】記入シート3!BP351)</f>
        <v/>
      </c>
    </row>
    <row r="352" spans="1:44" ht="15" customHeight="1">
      <c r="A352" s="764">
        <v>344</v>
      </c>
      <c r="B352" s="764" t="str">
        <f>IF(【多店舗用】記入シート3!B352="","",DBCS(【多店舗用】記入シート3!B352))</f>
        <v/>
      </c>
      <c r="C352" s="764" t="str">
        <f>IF(【多店舗用】記入シート3!C352="","",DBCS(【多店舗用】記入シート3!C352))</f>
        <v/>
      </c>
      <c r="D352" s="764" t="str">
        <f>IF(【多店舗用】記入シート3!D352="","",ASC(【多店舗用】記入シート3!D352))</f>
        <v/>
      </c>
      <c r="E352" s="765" t="str">
        <f>IF(【多店舗用】記入シート3!E352="","",【多店舗用】記入シート3!E352)</f>
        <v/>
      </c>
      <c r="F352" s="764" t="str">
        <f>IF(【多店舗用】記入シート3!F352="","",【多店舗用】記入シート3!F352)</f>
        <v/>
      </c>
      <c r="G352" s="765" t="str">
        <f>IF(【多店舗用】記入シート3!G352="","",【多店舗用】記入シート3!G352)</f>
        <v/>
      </c>
      <c r="H352" s="764" t="str">
        <f>IF(【多店舗用】記入シート3!H352="","",SUBSTITUTE(SUBSTITUTE(SUBSTITUTE(SUBSTITUTE(SUBSTITUTE(ASC(【多店舗用】記入シート3!H352),"～","-"),"－","-"),"―","-"),"　","")," ",""))</f>
        <v/>
      </c>
      <c r="I352" s="764" t="str">
        <f>IF(B352="","",MID(T(【多店舗用】記入シート3!I352),4,LEN(T(【多店舗用】記入シート3!I352))-3)&amp;"　"&amp;SUBSTITUTE(SUBSTITUTE(SUBSTITUTE(SUBSTITUTE(T(【多店舗用】記入シート3!J352),"　","")," ",""),"―","ー"),"－","‐")&amp;"　"&amp;SUBSTITUTE(SUBSTITUTE(SUBSTITUTE(SUBSTITUTE(T(【多店舗用】記入シート3!K352),"　","")," ",""),"―","ー"),"－","‐")&amp;"　"&amp;SUBSTITUTE(SUBSTITUTE(SUBSTITUTE(SUBSTITUTE(T(【多店舗用】記入シート3!L352),"　","")," ",""),"―","ー"),"－","‐")&amp;IF(【多店舗用】記入シート3!M352="","","　"&amp;SUBSTITUTE(SUBSTITUTE(SUBSTITUTE(SUBSTITUTE(T(【多店舗用】記入シート3!M352),"　","")," ",""),"―","ー"),"－","‐")))</f>
        <v/>
      </c>
      <c r="J352" s="764" t="str">
        <f>IF(B352="","",ASC(【多店舗用】記入シート3!N352)&amp;" "&amp;ASC(SUBSTITUTE(SUBSTITUTE(SUBSTITUTE(SUBSTITUTE(SUBSTITUTE(【多店舗用】記入シート3!O352,"　","")," ",""),"ヴ","ウﾞ"),"・",""),"－","‐"))&amp;" "&amp;ASC(SUBSTITUTE(SUBSTITUTE(SUBSTITUTE(SUBSTITUTE(SUBSTITUTE(【多店舗用】記入シート3!P352,"　","")," ",""),"ヴ","ウﾞ"),"・",""),"－","‐"))&amp;IF(【多店舗用】記入シート3!Q352="",""," "&amp;ASC(SUBSTITUTE(SUBSTITUTE(SUBSTITUTE(SUBSTITUTE(SUBSTITUTE(【多店舗用】記入シート3!Q352,"　","")," ",""),"ヴ","ウﾞ"),"・",""),"－","‐"))))</f>
        <v/>
      </c>
      <c r="K352" s="764" t="str">
        <f>IF(【多店舗用】記入シート3!R352="","",【多店舗用】記入シート3!R352)</f>
        <v/>
      </c>
      <c r="L352" s="764" t="str">
        <f>IF(【多店舗用】記入シート3!S352="","",SUBSTITUTE(SUBSTITUTE(SUBSTITUTE(SUBSTITUTE(SUBSTITUTE(ASC(【多店舗用】記入シート3!S352),"～","-"),"－","-"),"―","-"),"　","")," ",""))</f>
        <v/>
      </c>
      <c r="M352" s="764" t="str">
        <f>IF(【多店舗用】記入シート3!T352="","",ASC(【多店舗用】記入シート3!T352))</f>
        <v/>
      </c>
      <c r="N352" s="764" t="str">
        <f>IF(B352="","",RIGHT("00"&amp;【多店舗用】記入シート3!U352,2)&amp;【多店舗用】記入シート3!V352&amp;RIGHT("00"&amp;【多店舗用】記入シート3!W352,2)&amp;【多店舗用】記入シート3!X352&amp;RIGHT("00"&amp;【多店舗用】記入シート3!Y352,2)&amp;【多店舗用】記入シート3!Z352&amp;RIGHT("00"&amp;【多店舗用】記入シート3!AA352,2))</f>
        <v/>
      </c>
      <c r="O352" s="764" t="str">
        <f>IF(B352="","",IF(【多店舗用】記入シート3!AB352="●",【多店舗用】記入シート3!AB$8,"")&amp;IF(【多店舗用】記入シート3!AC352="●",【多店舗用】記入シート3!AC$8,"")&amp;IF(【多店舗用】記入シート3!AD352="●",【多店舗用】記入シート3!AD$8,"")&amp;IF(【多店舗用】記入シート3!AE352="●",【多店舗用】記入シート3!AE$8,"")&amp;IF(【多店舗用】記入シート3!AF352="●",【多店舗用】記入シート3!AF$8,"")&amp;IF(【多店舗用】記入シート3!AG352="●",【多店舗用】記入シート3!AG$8,"")&amp;IF(【多店舗用】記入シート3!AH352="●",【多店舗用】記入シート3!AH$8,"")&amp;IF(【多店舗用】記入シート3!AI352="●",【多店舗用】記入シート3!AI$8,""))</f>
        <v/>
      </c>
      <c r="P352" s="764" t="str">
        <f>IF(【多店舗用】記入シート3!AJ352="","",【多店舗用】記入シート3!AJ352)</f>
        <v/>
      </c>
      <c r="Q352" s="764" t="str">
        <f>IF(【多店舗用】記入シート3!AK352="","",【多店舗用】記入シート3!AK352)</f>
        <v/>
      </c>
      <c r="R352" s="766" t="str">
        <f>IF(【多店舗用】記入シート3!AL352="","",【多店舗用】記入シート3!AL352)</f>
        <v/>
      </c>
      <c r="S352" s="766" t="str">
        <f>IF(【多店舗用】記入シート3!AM352="","",【多店舗用】記入シート3!AM352)</f>
        <v/>
      </c>
      <c r="T352" s="766" t="str">
        <f>IF(【多店舗用】記入シート3!AN352="","",【多店舗用】記入シート3!AN352)</f>
        <v/>
      </c>
      <c r="U352" s="766" t="str">
        <f>IF(【多店舗用】記入シート3!AO352="","",【多店舗用】記入シート3!AO352)</f>
        <v/>
      </c>
      <c r="V352" s="764" t="str">
        <f>IF(【多店舗用】記入シート3!AP352="","",【多店舗用】記入シート3!AP352)</f>
        <v/>
      </c>
      <c r="W352" s="764" t="str">
        <f>IF(【多店舗用】記入シート3!AQ352="","",【多店舗用】記入シート3!AQ352)</f>
        <v/>
      </c>
      <c r="X352" s="764" t="str">
        <f>IF(【多店舗用】記入シート3!AR352="","",【多店舗用】記入シート3!AR352)</f>
        <v/>
      </c>
      <c r="Y352" s="764" t="str">
        <f>IF(【多店舗用】記入シート3!AS352="","",【多店舗用】記入シート3!AS352)</f>
        <v/>
      </c>
      <c r="Z352" s="767" t="str">
        <f>IF(【多店舗用】記入シート3!AT352="","",【多店舗用】記入シート3!AT352)</f>
        <v/>
      </c>
      <c r="AA352" s="767" t="str">
        <f>IF(【多店舗用】記入シート3!AU352="","",【多店舗用】記入シート3!AU352)</f>
        <v/>
      </c>
      <c r="AB352" s="764" t="str">
        <f>IF(B352="","",T(SUBSTITUTE(SUBSTITUTE(【多店舗用】記入シート3!AV352,"　","")," ",""))&amp;"　"&amp;T(SUBSTITUTE(SUBSTITUTE(【多店舗用】記入シート3!AW352,"　","")," ","")))</f>
        <v/>
      </c>
      <c r="AC352" s="764" t="str">
        <f>IF(B352="","",ASC(SUBSTITUTE(SUBSTITUTE(SUBSTITUTE(SUBSTITUTE(【多店舗用】記入シート3!AX352,"　","")," ",""),"ヴ","ウﾞ"),"・",""))&amp;" "&amp;ASC(SUBSTITUTE(SUBSTITUTE(SUBSTITUTE(SUBSTITUTE(【多店舗用】記入シート3!AY352,"　","")," ",""),"ヴ","ウﾞ"),"・","")))</f>
        <v/>
      </c>
      <c r="AD352" s="764" t="str">
        <f>IF(【多店舗用】記入シート3!AZ352="","",【多店舗用】記入シート3!AZ352)</f>
        <v/>
      </c>
      <c r="AE352" s="764" t="str">
        <f>IF(【多店舗用】記入シート3!BA352="","",【多店舗用】記入シート3!BA352)</f>
        <v/>
      </c>
      <c r="AF352" s="764" t="str">
        <f>IF(B352="","",T(SUBSTITUTE(SUBSTITUTE(【多店舗用】記入シート3!BB352,"　","")," ",""))&amp;"　"&amp;T(SUBSTITUTE(SUBSTITUTE(【多店舗用】記入シート3!BC352,"　","")," ","")))</f>
        <v/>
      </c>
      <c r="AG352" s="764" t="str">
        <f>IF(B352="","",ASC(SUBSTITUTE(SUBSTITUTE(SUBSTITUTE(SUBSTITUTE(【多店舗用】記入シート3!BD352,"　","")," ",""),"ヴ","ウﾞ"),"・",""))&amp;" "&amp;ASC(SUBSTITUTE(SUBSTITUTE(SUBSTITUTE(SUBSTITUTE(【多店舗用】記入シート3!BE352,"　","")," ",""),"ヴ","ウﾞ"),"・","")))</f>
        <v/>
      </c>
      <c r="AH352" s="764" t="str">
        <f>IF(【多店舗用】記入シート3!BF352="","",【多店舗用】記入シート3!BF352)</f>
        <v/>
      </c>
      <c r="AI352" s="764" t="str">
        <f>IF(【多店舗用】記入シート3!BG352="","",【多店舗用】記入シート3!BG352)</f>
        <v/>
      </c>
      <c r="AJ352" s="764" t="str">
        <f>IF(【多店舗用】記入シート3!BH352="","",【多店舗用】記入シート3!BH352)</f>
        <v/>
      </c>
      <c r="AK352" s="764" t="str">
        <f>IF(【多店舗用】記入シート3!BI352="","",【多店舗用】記入シート3!BI352)</f>
        <v/>
      </c>
      <c r="AL352" s="764" t="str">
        <f>IF(【多店舗用】記入シート3!BJ352="","",【多店舗用】記入シート3!BJ352)</f>
        <v/>
      </c>
      <c r="AM352" s="768" t="str">
        <f>IF(【多店舗用】記入シート3!BK352="","",【多店舗用】記入シート3!BK352)</f>
        <v/>
      </c>
      <c r="AN352" s="768" t="str">
        <f>IF(【多店舗用】記入シート3!BL352="","",【多店舗用】記入シート3!BL352)</f>
        <v/>
      </c>
      <c r="AO352" s="764" t="str">
        <f>IF(【多店舗用】記入シート3!BM352="","",【多店舗用】記入シート3!BM352)</f>
        <v/>
      </c>
      <c r="AP352" s="768" t="str">
        <f>IF(【多店舗用】記入シート3!BN352="","",【多店舗用】記入シート3!BN352)</f>
        <v/>
      </c>
      <c r="AQ352" s="764" t="str">
        <f>IF(【多店舗用】記入シート3!BO352="","",【多店舗用】記入シート3!BO352)</f>
        <v/>
      </c>
      <c r="AR352" s="764" t="str">
        <f>IF(【多店舗用】記入シート3!BP352="","",【多店舗用】記入シート3!BP352)</f>
        <v/>
      </c>
    </row>
    <row r="353" spans="1:44" ht="15" customHeight="1">
      <c r="A353" s="764">
        <v>345</v>
      </c>
      <c r="B353" s="764" t="str">
        <f>IF(【多店舗用】記入シート3!B353="","",DBCS(【多店舗用】記入シート3!B353))</f>
        <v/>
      </c>
      <c r="C353" s="764" t="str">
        <f>IF(【多店舗用】記入シート3!C353="","",DBCS(【多店舗用】記入シート3!C353))</f>
        <v/>
      </c>
      <c r="D353" s="764" t="str">
        <f>IF(【多店舗用】記入シート3!D353="","",ASC(【多店舗用】記入シート3!D353))</f>
        <v/>
      </c>
      <c r="E353" s="765" t="str">
        <f>IF(【多店舗用】記入シート3!E353="","",【多店舗用】記入シート3!E353)</f>
        <v/>
      </c>
      <c r="F353" s="764" t="str">
        <f>IF(【多店舗用】記入シート3!F353="","",【多店舗用】記入シート3!F353)</f>
        <v/>
      </c>
      <c r="G353" s="765" t="str">
        <f>IF(【多店舗用】記入シート3!G353="","",【多店舗用】記入シート3!G353)</f>
        <v/>
      </c>
      <c r="H353" s="764" t="str">
        <f>IF(【多店舗用】記入シート3!H353="","",SUBSTITUTE(SUBSTITUTE(SUBSTITUTE(SUBSTITUTE(SUBSTITUTE(ASC(【多店舗用】記入シート3!H353),"～","-"),"－","-"),"―","-"),"　","")," ",""))</f>
        <v/>
      </c>
      <c r="I353" s="764" t="str">
        <f>IF(B353="","",MID(T(【多店舗用】記入シート3!I353),4,LEN(T(【多店舗用】記入シート3!I353))-3)&amp;"　"&amp;SUBSTITUTE(SUBSTITUTE(SUBSTITUTE(SUBSTITUTE(T(【多店舗用】記入シート3!J353),"　","")," ",""),"―","ー"),"－","‐")&amp;"　"&amp;SUBSTITUTE(SUBSTITUTE(SUBSTITUTE(SUBSTITUTE(T(【多店舗用】記入シート3!K353),"　","")," ",""),"―","ー"),"－","‐")&amp;"　"&amp;SUBSTITUTE(SUBSTITUTE(SUBSTITUTE(SUBSTITUTE(T(【多店舗用】記入シート3!L353),"　","")," ",""),"―","ー"),"－","‐")&amp;IF(【多店舗用】記入シート3!M353="","","　"&amp;SUBSTITUTE(SUBSTITUTE(SUBSTITUTE(SUBSTITUTE(T(【多店舗用】記入シート3!M353),"　","")," ",""),"―","ー"),"－","‐")))</f>
        <v/>
      </c>
      <c r="J353" s="764" t="str">
        <f>IF(B353="","",ASC(【多店舗用】記入シート3!N353)&amp;" "&amp;ASC(SUBSTITUTE(SUBSTITUTE(SUBSTITUTE(SUBSTITUTE(SUBSTITUTE(【多店舗用】記入シート3!O353,"　","")," ",""),"ヴ","ウﾞ"),"・",""),"－","‐"))&amp;" "&amp;ASC(SUBSTITUTE(SUBSTITUTE(SUBSTITUTE(SUBSTITUTE(SUBSTITUTE(【多店舗用】記入シート3!P353,"　","")," ",""),"ヴ","ウﾞ"),"・",""),"－","‐"))&amp;IF(【多店舗用】記入シート3!Q353="",""," "&amp;ASC(SUBSTITUTE(SUBSTITUTE(SUBSTITUTE(SUBSTITUTE(SUBSTITUTE(【多店舗用】記入シート3!Q353,"　","")," ",""),"ヴ","ウﾞ"),"・",""),"－","‐"))))</f>
        <v/>
      </c>
      <c r="K353" s="764" t="str">
        <f>IF(【多店舗用】記入シート3!R353="","",【多店舗用】記入シート3!R353)</f>
        <v/>
      </c>
      <c r="L353" s="764" t="str">
        <f>IF(【多店舗用】記入シート3!S353="","",SUBSTITUTE(SUBSTITUTE(SUBSTITUTE(SUBSTITUTE(SUBSTITUTE(ASC(【多店舗用】記入シート3!S353),"～","-"),"－","-"),"―","-"),"　","")," ",""))</f>
        <v/>
      </c>
      <c r="M353" s="764" t="str">
        <f>IF(【多店舗用】記入シート3!T353="","",ASC(【多店舗用】記入シート3!T353))</f>
        <v/>
      </c>
      <c r="N353" s="764" t="str">
        <f>IF(B353="","",RIGHT("00"&amp;【多店舗用】記入シート3!U353,2)&amp;【多店舗用】記入シート3!V353&amp;RIGHT("00"&amp;【多店舗用】記入シート3!W353,2)&amp;【多店舗用】記入シート3!X353&amp;RIGHT("00"&amp;【多店舗用】記入シート3!Y353,2)&amp;【多店舗用】記入シート3!Z353&amp;RIGHT("00"&amp;【多店舗用】記入シート3!AA353,2))</f>
        <v/>
      </c>
      <c r="O353" s="764" t="str">
        <f>IF(B353="","",IF(【多店舗用】記入シート3!AB353="●",【多店舗用】記入シート3!AB$8,"")&amp;IF(【多店舗用】記入シート3!AC353="●",【多店舗用】記入シート3!AC$8,"")&amp;IF(【多店舗用】記入シート3!AD353="●",【多店舗用】記入シート3!AD$8,"")&amp;IF(【多店舗用】記入シート3!AE353="●",【多店舗用】記入シート3!AE$8,"")&amp;IF(【多店舗用】記入シート3!AF353="●",【多店舗用】記入シート3!AF$8,"")&amp;IF(【多店舗用】記入シート3!AG353="●",【多店舗用】記入シート3!AG$8,"")&amp;IF(【多店舗用】記入シート3!AH353="●",【多店舗用】記入シート3!AH$8,"")&amp;IF(【多店舗用】記入シート3!AI353="●",【多店舗用】記入シート3!AI$8,""))</f>
        <v/>
      </c>
      <c r="P353" s="764" t="str">
        <f>IF(【多店舗用】記入シート3!AJ353="","",【多店舗用】記入シート3!AJ353)</f>
        <v/>
      </c>
      <c r="Q353" s="764" t="str">
        <f>IF(【多店舗用】記入シート3!AK353="","",【多店舗用】記入シート3!AK353)</f>
        <v/>
      </c>
      <c r="R353" s="766" t="str">
        <f>IF(【多店舗用】記入シート3!AL353="","",【多店舗用】記入シート3!AL353)</f>
        <v/>
      </c>
      <c r="S353" s="766" t="str">
        <f>IF(【多店舗用】記入シート3!AM353="","",【多店舗用】記入シート3!AM353)</f>
        <v/>
      </c>
      <c r="T353" s="766" t="str">
        <f>IF(【多店舗用】記入シート3!AN353="","",【多店舗用】記入シート3!AN353)</f>
        <v/>
      </c>
      <c r="U353" s="766" t="str">
        <f>IF(【多店舗用】記入シート3!AO353="","",【多店舗用】記入シート3!AO353)</f>
        <v/>
      </c>
      <c r="V353" s="764" t="str">
        <f>IF(【多店舗用】記入シート3!AP353="","",【多店舗用】記入シート3!AP353)</f>
        <v/>
      </c>
      <c r="W353" s="764" t="str">
        <f>IF(【多店舗用】記入シート3!AQ353="","",【多店舗用】記入シート3!AQ353)</f>
        <v/>
      </c>
      <c r="X353" s="764" t="str">
        <f>IF(【多店舗用】記入シート3!AR353="","",【多店舗用】記入シート3!AR353)</f>
        <v/>
      </c>
      <c r="Y353" s="764" t="str">
        <f>IF(【多店舗用】記入シート3!AS353="","",【多店舗用】記入シート3!AS353)</f>
        <v/>
      </c>
      <c r="Z353" s="767" t="str">
        <f>IF(【多店舗用】記入シート3!AT353="","",【多店舗用】記入シート3!AT353)</f>
        <v/>
      </c>
      <c r="AA353" s="767" t="str">
        <f>IF(【多店舗用】記入シート3!AU353="","",【多店舗用】記入シート3!AU353)</f>
        <v/>
      </c>
      <c r="AB353" s="764" t="str">
        <f>IF(B353="","",T(SUBSTITUTE(SUBSTITUTE(【多店舗用】記入シート3!AV353,"　","")," ",""))&amp;"　"&amp;T(SUBSTITUTE(SUBSTITUTE(【多店舗用】記入シート3!AW353,"　","")," ","")))</f>
        <v/>
      </c>
      <c r="AC353" s="764" t="str">
        <f>IF(B353="","",ASC(SUBSTITUTE(SUBSTITUTE(SUBSTITUTE(SUBSTITUTE(【多店舗用】記入シート3!AX353,"　","")," ",""),"ヴ","ウﾞ"),"・",""))&amp;" "&amp;ASC(SUBSTITUTE(SUBSTITUTE(SUBSTITUTE(SUBSTITUTE(【多店舗用】記入シート3!AY353,"　","")," ",""),"ヴ","ウﾞ"),"・","")))</f>
        <v/>
      </c>
      <c r="AD353" s="764" t="str">
        <f>IF(【多店舗用】記入シート3!AZ353="","",【多店舗用】記入シート3!AZ353)</f>
        <v/>
      </c>
      <c r="AE353" s="764" t="str">
        <f>IF(【多店舗用】記入シート3!BA353="","",【多店舗用】記入シート3!BA353)</f>
        <v/>
      </c>
      <c r="AF353" s="764" t="str">
        <f>IF(B353="","",T(SUBSTITUTE(SUBSTITUTE(【多店舗用】記入シート3!BB353,"　","")," ",""))&amp;"　"&amp;T(SUBSTITUTE(SUBSTITUTE(【多店舗用】記入シート3!BC353,"　","")," ","")))</f>
        <v/>
      </c>
      <c r="AG353" s="764" t="str">
        <f>IF(B353="","",ASC(SUBSTITUTE(SUBSTITUTE(SUBSTITUTE(SUBSTITUTE(【多店舗用】記入シート3!BD353,"　","")," ",""),"ヴ","ウﾞ"),"・",""))&amp;" "&amp;ASC(SUBSTITUTE(SUBSTITUTE(SUBSTITUTE(SUBSTITUTE(【多店舗用】記入シート3!BE353,"　","")," ",""),"ヴ","ウﾞ"),"・","")))</f>
        <v/>
      </c>
      <c r="AH353" s="764" t="str">
        <f>IF(【多店舗用】記入シート3!BF353="","",【多店舗用】記入シート3!BF353)</f>
        <v/>
      </c>
      <c r="AI353" s="764" t="str">
        <f>IF(【多店舗用】記入シート3!BG353="","",【多店舗用】記入シート3!BG353)</f>
        <v/>
      </c>
      <c r="AJ353" s="764" t="str">
        <f>IF(【多店舗用】記入シート3!BH353="","",【多店舗用】記入シート3!BH353)</f>
        <v/>
      </c>
      <c r="AK353" s="764" t="str">
        <f>IF(【多店舗用】記入シート3!BI353="","",【多店舗用】記入シート3!BI353)</f>
        <v/>
      </c>
      <c r="AL353" s="764" t="str">
        <f>IF(【多店舗用】記入シート3!BJ353="","",【多店舗用】記入シート3!BJ353)</f>
        <v/>
      </c>
      <c r="AM353" s="768" t="str">
        <f>IF(【多店舗用】記入シート3!BK353="","",【多店舗用】記入シート3!BK353)</f>
        <v/>
      </c>
      <c r="AN353" s="768" t="str">
        <f>IF(【多店舗用】記入シート3!BL353="","",【多店舗用】記入シート3!BL353)</f>
        <v/>
      </c>
      <c r="AO353" s="764" t="str">
        <f>IF(【多店舗用】記入シート3!BM353="","",【多店舗用】記入シート3!BM353)</f>
        <v/>
      </c>
      <c r="AP353" s="768" t="str">
        <f>IF(【多店舗用】記入シート3!BN353="","",【多店舗用】記入シート3!BN353)</f>
        <v/>
      </c>
      <c r="AQ353" s="764" t="str">
        <f>IF(【多店舗用】記入シート3!BO353="","",【多店舗用】記入シート3!BO353)</f>
        <v/>
      </c>
      <c r="AR353" s="764" t="str">
        <f>IF(【多店舗用】記入シート3!BP353="","",【多店舗用】記入シート3!BP353)</f>
        <v/>
      </c>
    </row>
    <row r="354" spans="1:44" ht="15" customHeight="1">
      <c r="A354" s="764">
        <v>346</v>
      </c>
      <c r="B354" s="764" t="str">
        <f>IF(【多店舗用】記入シート3!B354="","",DBCS(【多店舗用】記入シート3!B354))</f>
        <v/>
      </c>
      <c r="C354" s="764" t="str">
        <f>IF(【多店舗用】記入シート3!C354="","",DBCS(【多店舗用】記入シート3!C354))</f>
        <v/>
      </c>
      <c r="D354" s="764" t="str">
        <f>IF(【多店舗用】記入シート3!D354="","",ASC(【多店舗用】記入シート3!D354))</f>
        <v/>
      </c>
      <c r="E354" s="765" t="str">
        <f>IF(【多店舗用】記入シート3!E354="","",【多店舗用】記入シート3!E354)</f>
        <v/>
      </c>
      <c r="F354" s="764" t="str">
        <f>IF(【多店舗用】記入シート3!F354="","",【多店舗用】記入シート3!F354)</f>
        <v/>
      </c>
      <c r="G354" s="765" t="str">
        <f>IF(【多店舗用】記入シート3!G354="","",【多店舗用】記入シート3!G354)</f>
        <v/>
      </c>
      <c r="H354" s="764" t="str">
        <f>IF(【多店舗用】記入シート3!H354="","",SUBSTITUTE(SUBSTITUTE(SUBSTITUTE(SUBSTITUTE(SUBSTITUTE(ASC(【多店舗用】記入シート3!H354),"～","-"),"－","-"),"―","-"),"　","")," ",""))</f>
        <v/>
      </c>
      <c r="I354" s="764" t="str">
        <f>IF(B354="","",MID(T(【多店舗用】記入シート3!I354),4,LEN(T(【多店舗用】記入シート3!I354))-3)&amp;"　"&amp;SUBSTITUTE(SUBSTITUTE(SUBSTITUTE(SUBSTITUTE(T(【多店舗用】記入シート3!J354),"　","")," ",""),"―","ー"),"－","‐")&amp;"　"&amp;SUBSTITUTE(SUBSTITUTE(SUBSTITUTE(SUBSTITUTE(T(【多店舗用】記入シート3!K354),"　","")," ",""),"―","ー"),"－","‐")&amp;"　"&amp;SUBSTITUTE(SUBSTITUTE(SUBSTITUTE(SUBSTITUTE(T(【多店舗用】記入シート3!L354),"　","")," ",""),"―","ー"),"－","‐")&amp;IF(【多店舗用】記入シート3!M354="","","　"&amp;SUBSTITUTE(SUBSTITUTE(SUBSTITUTE(SUBSTITUTE(T(【多店舗用】記入シート3!M354),"　","")," ",""),"―","ー"),"－","‐")))</f>
        <v/>
      </c>
      <c r="J354" s="764" t="str">
        <f>IF(B354="","",ASC(【多店舗用】記入シート3!N354)&amp;" "&amp;ASC(SUBSTITUTE(SUBSTITUTE(SUBSTITUTE(SUBSTITUTE(SUBSTITUTE(【多店舗用】記入シート3!O354,"　","")," ",""),"ヴ","ウﾞ"),"・",""),"－","‐"))&amp;" "&amp;ASC(SUBSTITUTE(SUBSTITUTE(SUBSTITUTE(SUBSTITUTE(SUBSTITUTE(【多店舗用】記入シート3!P354,"　","")," ",""),"ヴ","ウﾞ"),"・",""),"－","‐"))&amp;IF(【多店舗用】記入シート3!Q354="",""," "&amp;ASC(SUBSTITUTE(SUBSTITUTE(SUBSTITUTE(SUBSTITUTE(SUBSTITUTE(【多店舗用】記入シート3!Q354,"　","")," ",""),"ヴ","ウﾞ"),"・",""),"－","‐"))))</f>
        <v/>
      </c>
      <c r="K354" s="764" t="str">
        <f>IF(【多店舗用】記入シート3!R354="","",【多店舗用】記入シート3!R354)</f>
        <v/>
      </c>
      <c r="L354" s="764" t="str">
        <f>IF(【多店舗用】記入シート3!S354="","",SUBSTITUTE(SUBSTITUTE(SUBSTITUTE(SUBSTITUTE(SUBSTITUTE(ASC(【多店舗用】記入シート3!S354),"～","-"),"－","-"),"―","-"),"　","")," ",""))</f>
        <v/>
      </c>
      <c r="M354" s="764" t="str">
        <f>IF(【多店舗用】記入シート3!T354="","",ASC(【多店舗用】記入シート3!T354))</f>
        <v/>
      </c>
      <c r="N354" s="764" t="str">
        <f>IF(B354="","",RIGHT("00"&amp;【多店舗用】記入シート3!U354,2)&amp;【多店舗用】記入シート3!V354&amp;RIGHT("00"&amp;【多店舗用】記入シート3!W354,2)&amp;【多店舗用】記入シート3!X354&amp;RIGHT("00"&amp;【多店舗用】記入シート3!Y354,2)&amp;【多店舗用】記入シート3!Z354&amp;RIGHT("00"&amp;【多店舗用】記入シート3!AA354,2))</f>
        <v/>
      </c>
      <c r="O354" s="764" t="str">
        <f>IF(B354="","",IF(【多店舗用】記入シート3!AB354="●",【多店舗用】記入シート3!AB$8,"")&amp;IF(【多店舗用】記入シート3!AC354="●",【多店舗用】記入シート3!AC$8,"")&amp;IF(【多店舗用】記入シート3!AD354="●",【多店舗用】記入シート3!AD$8,"")&amp;IF(【多店舗用】記入シート3!AE354="●",【多店舗用】記入シート3!AE$8,"")&amp;IF(【多店舗用】記入シート3!AF354="●",【多店舗用】記入シート3!AF$8,"")&amp;IF(【多店舗用】記入シート3!AG354="●",【多店舗用】記入シート3!AG$8,"")&amp;IF(【多店舗用】記入シート3!AH354="●",【多店舗用】記入シート3!AH$8,"")&amp;IF(【多店舗用】記入シート3!AI354="●",【多店舗用】記入シート3!AI$8,""))</f>
        <v/>
      </c>
      <c r="P354" s="764" t="str">
        <f>IF(【多店舗用】記入シート3!AJ354="","",【多店舗用】記入シート3!AJ354)</f>
        <v/>
      </c>
      <c r="Q354" s="764" t="str">
        <f>IF(【多店舗用】記入シート3!AK354="","",【多店舗用】記入シート3!AK354)</f>
        <v/>
      </c>
      <c r="R354" s="766" t="str">
        <f>IF(【多店舗用】記入シート3!AL354="","",【多店舗用】記入シート3!AL354)</f>
        <v/>
      </c>
      <c r="S354" s="766" t="str">
        <f>IF(【多店舗用】記入シート3!AM354="","",【多店舗用】記入シート3!AM354)</f>
        <v/>
      </c>
      <c r="T354" s="766" t="str">
        <f>IF(【多店舗用】記入シート3!AN354="","",【多店舗用】記入シート3!AN354)</f>
        <v/>
      </c>
      <c r="U354" s="766" t="str">
        <f>IF(【多店舗用】記入シート3!AO354="","",【多店舗用】記入シート3!AO354)</f>
        <v/>
      </c>
      <c r="V354" s="764" t="str">
        <f>IF(【多店舗用】記入シート3!AP354="","",【多店舗用】記入シート3!AP354)</f>
        <v/>
      </c>
      <c r="W354" s="764" t="str">
        <f>IF(【多店舗用】記入シート3!AQ354="","",【多店舗用】記入シート3!AQ354)</f>
        <v/>
      </c>
      <c r="X354" s="764" t="str">
        <f>IF(【多店舗用】記入シート3!AR354="","",【多店舗用】記入シート3!AR354)</f>
        <v/>
      </c>
      <c r="Y354" s="764" t="str">
        <f>IF(【多店舗用】記入シート3!AS354="","",【多店舗用】記入シート3!AS354)</f>
        <v/>
      </c>
      <c r="Z354" s="767" t="str">
        <f>IF(【多店舗用】記入シート3!AT354="","",【多店舗用】記入シート3!AT354)</f>
        <v/>
      </c>
      <c r="AA354" s="767" t="str">
        <f>IF(【多店舗用】記入シート3!AU354="","",【多店舗用】記入シート3!AU354)</f>
        <v/>
      </c>
      <c r="AB354" s="764" t="str">
        <f>IF(B354="","",T(SUBSTITUTE(SUBSTITUTE(【多店舗用】記入シート3!AV354,"　","")," ",""))&amp;"　"&amp;T(SUBSTITUTE(SUBSTITUTE(【多店舗用】記入シート3!AW354,"　","")," ","")))</f>
        <v/>
      </c>
      <c r="AC354" s="764" t="str">
        <f>IF(B354="","",ASC(SUBSTITUTE(SUBSTITUTE(SUBSTITUTE(SUBSTITUTE(【多店舗用】記入シート3!AX354,"　","")," ",""),"ヴ","ウﾞ"),"・",""))&amp;" "&amp;ASC(SUBSTITUTE(SUBSTITUTE(SUBSTITUTE(SUBSTITUTE(【多店舗用】記入シート3!AY354,"　","")," ",""),"ヴ","ウﾞ"),"・","")))</f>
        <v/>
      </c>
      <c r="AD354" s="764" t="str">
        <f>IF(【多店舗用】記入シート3!AZ354="","",【多店舗用】記入シート3!AZ354)</f>
        <v/>
      </c>
      <c r="AE354" s="764" t="str">
        <f>IF(【多店舗用】記入シート3!BA354="","",【多店舗用】記入シート3!BA354)</f>
        <v/>
      </c>
      <c r="AF354" s="764" t="str">
        <f>IF(B354="","",T(SUBSTITUTE(SUBSTITUTE(【多店舗用】記入シート3!BB354,"　","")," ",""))&amp;"　"&amp;T(SUBSTITUTE(SUBSTITUTE(【多店舗用】記入シート3!BC354,"　","")," ","")))</f>
        <v/>
      </c>
      <c r="AG354" s="764" t="str">
        <f>IF(B354="","",ASC(SUBSTITUTE(SUBSTITUTE(SUBSTITUTE(SUBSTITUTE(【多店舗用】記入シート3!BD354,"　","")," ",""),"ヴ","ウﾞ"),"・",""))&amp;" "&amp;ASC(SUBSTITUTE(SUBSTITUTE(SUBSTITUTE(SUBSTITUTE(【多店舗用】記入シート3!BE354,"　","")," ",""),"ヴ","ウﾞ"),"・","")))</f>
        <v/>
      </c>
      <c r="AH354" s="764" t="str">
        <f>IF(【多店舗用】記入シート3!BF354="","",【多店舗用】記入シート3!BF354)</f>
        <v/>
      </c>
      <c r="AI354" s="764" t="str">
        <f>IF(【多店舗用】記入シート3!BG354="","",【多店舗用】記入シート3!BG354)</f>
        <v/>
      </c>
      <c r="AJ354" s="764" t="str">
        <f>IF(【多店舗用】記入シート3!BH354="","",【多店舗用】記入シート3!BH354)</f>
        <v/>
      </c>
      <c r="AK354" s="764" t="str">
        <f>IF(【多店舗用】記入シート3!BI354="","",【多店舗用】記入シート3!BI354)</f>
        <v/>
      </c>
      <c r="AL354" s="764" t="str">
        <f>IF(【多店舗用】記入シート3!BJ354="","",【多店舗用】記入シート3!BJ354)</f>
        <v/>
      </c>
      <c r="AM354" s="768" t="str">
        <f>IF(【多店舗用】記入シート3!BK354="","",【多店舗用】記入シート3!BK354)</f>
        <v/>
      </c>
      <c r="AN354" s="768" t="str">
        <f>IF(【多店舗用】記入シート3!BL354="","",【多店舗用】記入シート3!BL354)</f>
        <v/>
      </c>
      <c r="AO354" s="764" t="str">
        <f>IF(【多店舗用】記入シート3!BM354="","",【多店舗用】記入シート3!BM354)</f>
        <v/>
      </c>
      <c r="AP354" s="768" t="str">
        <f>IF(【多店舗用】記入シート3!BN354="","",【多店舗用】記入シート3!BN354)</f>
        <v/>
      </c>
      <c r="AQ354" s="764" t="str">
        <f>IF(【多店舗用】記入シート3!BO354="","",【多店舗用】記入シート3!BO354)</f>
        <v/>
      </c>
      <c r="AR354" s="764" t="str">
        <f>IF(【多店舗用】記入シート3!BP354="","",【多店舗用】記入シート3!BP354)</f>
        <v/>
      </c>
    </row>
    <row r="355" spans="1:44" ht="15" customHeight="1">
      <c r="A355" s="764">
        <v>347</v>
      </c>
      <c r="B355" s="764" t="str">
        <f>IF(【多店舗用】記入シート3!B355="","",DBCS(【多店舗用】記入シート3!B355))</f>
        <v/>
      </c>
      <c r="C355" s="764" t="str">
        <f>IF(【多店舗用】記入シート3!C355="","",DBCS(【多店舗用】記入シート3!C355))</f>
        <v/>
      </c>
      <c r="D355" s="764" t="str">
        <f>IF(【多店舗用】記入シート3!D355="","",ASC(【多店舗用】記入シート3!D355))</f>
        <v/>
      </c>
      <c r="E355" s="765" t="str">
        <f>IF(【多店舗用】記入シート3!E355="","",【多店舗用】記入シート3!E355)</f>
        <v/>
      </c>
      <c r="F355" s="764" t="str">
        <f>IF(【多店舗用】記入シート3!F355="","",【多店舗用】記入シート3!F355)</f>
        <v/>
      </c>
      <c r="G355" s="765" t="str">
        <f>IF(【多店舗用】記入シート3!G355="","",【多店舗用】記入シート3!G355)</f>
        <v/>
      </c>
      <c r="H355" s="764" t="str">
        <f>IF(【多店舗用】記入シート3!H355="","",SUBSTITUTE(SUBSTITUTE(SUBSTITUTE(SUBSTITUTE(SUBSTITUTE(ASC(【多店舗用】記入シート3!H355),"～","-"),"－","-"),"―","-"),"　","")," ",""))</f>
        <v/>
      </c>
      <c r="I355" s="764" t="str">
        <f>IF(B355="","",MID(T(【多店舗用】記入シート3!I355),4,LEN(T(【多店舗用】記入シート3!I355))-3)&amp;"　"&amp;SUBSTITUTE(SUBSTITUTE(SUBSTITUTE(SUBSTITUTE(T(【多店舗用】記入シート3!J355),"　","")," ",""),"―","ー"),"－","‐")&amp;"　"&amp;SUBSTITUTE(SUBSTITUTE(SUBSTITUTE(SUBSTITUTE(T(【多店舗用】記入シート3!K355),"　","")," ",""),"―","ー"),"－","‐")&amp;"　"&amp;SUBSTITUTE(SUBSTITUTE(SUBSTITUTE(SUBSTITUTE(T(【多店舗用】記入シート3!L355),"　","")," ",""),"―","ー"),"－","‐")&amp;IF(【多店舗用】記入シート3!M355="","","　"&amp;SUBSTITUTE(SUBSTITUTE(SUBSTITUTE(SUBSTITUTE(T(【多店舗用】記入シート3!M355),"　","")," ",""),"―","ー"),"－","‐")))</f>
        <v/>
      </c>
      <c r="J355" s="764" t="str">
        <f>IF(B355="","",ASC(【多店舗用】記入シート3!N355)&amp;" "&amp;ASC(SUBSTITUTE(SUBSTITUTE(SUBSTITUTE(SUBSTITUTE(SUBSTITUTE(【多店舗用】記入シート3!O355,"　","")," ",""),"ヴ","ウﾞ"),"・",""),"－","‐"))&amp;" "&amp;ASC(SUBSTITUTE(SUBSTITUTE(SUBSTITUTE(SUBSTITUTE(SUBSTITUTE(【多店舗用】記入シート3!P355,"　","")," ",""),"ヴ","ウﾞ"),"・",""),"－","‐"))&amp;IF(【多店舗用】記入シート3!Q355="",""," "&amp;ASC(SUBSTITUTE(SUBSTITUTE(SUBSTITUTE(SUBSTITUTE(SUBSTITUTE(【多店舗用】記入シート3!Q355,"　","")," ",""),"ヴ","ウﾞ"),"・",""),"－","‐"))))</f>
        <v/>
      </c>
      <c r="K355" s="764" t="str">
        <f>IF(【多店舗用】記入シート3!R355="","",【多店舗用】記入シート3!R355)</f>
        <v/>
      </c>
      <c r="L355" s="764" t="str">
        <f>IF(【多店舗用】記入シート3!S355="","",SUBSTITUTE(SUBSTITUTE(SUBSTITUTE(SUBSTITUTE(SUBSTITUTE(ASC(【多店舗用】記入シート3!S355),"～","-"),"－","-"),"―","-"),"　","")," ",""))</f>
        <v/>
      </c>
      <c r="M355" s="764" t="str">
        <f>IF(【多店舗用】記入シート3!T355="","",ASC(【多店舗用】記入シート3!T355))</f>
        <v/>
      </c>
      <c r="N355" s="764" t="str">
        <f>IF(B355="","",RIGHT("00"&amp;【多店舗用】記入シート3!U355,2)&amp;【多店舗用】記入シート3!V355&amp;RIGHT("00"&amp;【多店舗用】記入シート3!W355,2)&amp;【多店舗用】記入シート3!X355&amp;RIGHT("00"&amp;【多店舗用】記入シート3!Y355,2)&amp;【多店舗用】記入シート3!Z355&amp;RIGHT("00"&amp;【多店舗用】記入シート3!AA355,2))</f>
        <v/>
      </c>
      <c r="O355" s="764" t="str">
        <f>IF(B355="","",IF(【多店舗用】記入シート3!AB355="●",【多店舗用】記入シート3!AB$8,"")&amp;IF(【多店舗用】記入シート3!AC355="●",【多店舗用】記入シート3!AC$8,"")&amp;IF(【多店舗用】記入シート3!AD355="●",【多店舗用】記入シート3!AD$8,"")&amp;IF(【多店舗用】記入シート3!AE355="●",【多店舗用】記入シート3!AE$8,"")&amp;IF(【多店舗用】記入シート3!AF355="●",【多店舗用】記入シート3!AF$8,"")&amp;IF(【多店舗用】記入シート3!AG355="●",【多店舗用】記入シート3!AG$8,"")&amp;IF(【多店舗用】記入シート3!AH355="●",【多店舗用】記入シート3!AH$8,"")&amp;IF(【多店舗用】記入シート3!AI355="●",【多店舗用】記入シート3!AI$8,""))</f>
        <v/>
      </c>
      <c r="P355" s="764" t="str">
        <f>IF(【多店舗用】記入シート3!AJ355="","",【多店舗用】記入シート3!AJ355)</f>
        <v/>
      </c>
      <c r="Q355" s="764" t="str">
        <f>IF(【多店舗用】記入シート3!AK355="","",【多店舗用】記入シート3!AK355)</f>
        <v/>
      </c>
      <c r="R355" s="766" t="str">
        <f>IF(【多店舗用】記入シート3!AL355="","",【多店舗用】記入シート3!AL355)</f>
        <v/>
      </c>
      <c r="S355" s="766" t="str">
        <f>IF(【多店舗用】記入シート3!AM355="","",【多店舗用】記入シート3!AM355)</f>
        <v/>
      </c>
      <c r="T355" s="766" t="str">
        <f>IF(【多店舗用】記入シート3!AN355="","",【多店舗用】記入シート3!AN355)</f>
        <v/>
      </c>
      <c r="U355" s="766" t="str">
        <f>IF(【多店舗用】記入シート3!AO355="","",【多店舗用】記入シート3!AO355)</f>
        <v/>
      </c>
      <c r="V355" s="764" t="str">
        <f>IF(【多店舗用】記入シート3!AP355="","",【多店舗用】記入シート3!AP355)</f>
        <v/>
      </c>
      <c r="W355" s="764" t="str">
        <f>IF(【多店舗用】記入シート3!AQ355="","",【多店舗用】記入シート3!AQ355)</f>
        <v/>
      </c>
      <c r="X355" s="764" t="str">
        <f>IF(【多店舗用】記入シート3!AR355="","",【多店舗用】記入シート3!AR355)</f>
        <v/>
      </c>
      <c r="Y355" s="764" t="str">
        <f>IF(【多店舗用】記入シート3!AS355="","",【多店舗用】記入シート3!AS355)</f>
        <v/>
      </c>
      <c r="Z355" s="767" t="str">
        <f>IF(【多店舗用】記入シート3!AT355="","",【多店舗用】記入シート3!AT355)</f>
        <v/>
      </c>
      <c r="AA355" s="767" t="str">
        <f>IF(【多店舗用】記入シート3!AU355="","",【多店舗用】記入シート3!AU355)</f>
        <v/>
      </c>
      <c r="AB355" s="764" t="str">
        <f>IF(B355="","",T(SUBSTITUTE(SUBSTITUTE(【多店舗用】記入シート3!AV355,"　","")," ",""))&amp;"　"&amp;T(SUBSTITUTE(SUBSTITUTE(【多店舗用】記入シート3!AW355,"　","")," ","")))</f>
        <v/>
      </c>
      <c r="AC355" s="764" t="str">
        <f>IF(B355="","",ASC(SUBSTITUTE(SUBSTITUTE(SUBSTITUTE(SUBSTITUTE(【多店舗用】記入シート3!AX355,"　","")," ",""),"ヴ","ウﾞ"),"・",""))&amp;" "&amp;ASC(SUBSTITUTE(SUBSTITUTE(SUBSTITUTE(SUBSTITUTE(【多店舗用】記入シート3!AY355,"　","")," ",""),"ヴ","ウﾞ"),"・","")))</f>
        <v/>
      </c>
      <c r="AD355" s="764" t="str">
        <f>IF(【多店舗用】記入シート3!AZ355="","",【多店舗用】記入シート3!AZ355)</f>
        <v/>
      </c>
      <c r="AE355" s="764" t="str">
        <f>IF(【多店舗用】記入シート3!BA355="","",【多店舗用】記入シート3!BA355)</f>
        <v/>
      </c>
      <c r="AF355" s="764" t="str">
        <f>IF(B355="","",T(SUBSTITUTE(SUBSTITUTE(【多店舗用】記入シート3!BB355,"　","")," ",""))&amp;"　"&amp;T(SUBSTITUTE(SUBSTITUTE(【多店舗用】記入シート3!BC355,"　","")," ","")))</f>
        <v/>
      </c>
      <c r="AG355" s="764" t="str">
        <f>IF(B355="","",ASC(SUBSTITUTE(SUBSTITUTE(SUBSTITUTE(SUBSTITUTE(【多店舗用】記入シート3!BD355,"　","")," ",""),"ヴ","ウﾞ"),"・",""))&amp;" "&amp;ASC(SUBSTITUTE(SUBSTITUTE(SUBSTITUTE(SUBSTITUTE(【多店舗用】記入シート3!BE355,"　","")," ",""),"ヴ","ウﾞ"),"・","")))</f>
        <v/>
      </c>
      <c r="AH355" s="764" t="str">
        <f>IF(【多店舗用】記入シート3!BF355="","",【多店舗用】記入シート3!BF355)</f>
        <v/>
      </c>
      <c r="AI355" s="764" t="str">
        <f>IF(【多店舗用】記入シート3!BG355="","",【多店舗用】記入シート3!BG355)</f>
        <v/>
      </c>
      <c r="AJ355" s="764" t="str">
        <f>IF(【多店舗用】記入シート3!BH355="","",【多店舗用】記入シート3!BH355)</f>
        <v/>
      </c>
      <c r="AK355" s="764" t="str">
        <f>IF(【多店舗用】記入シート3!BI355="","",【多店舗用】記入シート3!BI355)</f>
        <v/>
      </c>
      <c r="AL355" s="764" t="str">
        <f>IF(【多店舗用】記入シート3!BJ355="","",【多店舗用】記入シート3!BJ355)</f>
        <v/>
      </c>
      <c r="AM355" s="768" t="str">
        <f>IF(【多店舗用】記入シート3!BK355="","",【多店舗用】記入シート3!BK355)</f>
        <v/>
      </c>
      <c r="AN355" s="768" t="str">
        <f>IF(【多店舗用】記入シート3!BL355="","",【多店舗用】記入シート3!BL355)</f>
        <v/>
      </c>
      <c r="AO355" s="764" t="str">
        <f>IF(【多店舗用】記入シート3!BM355="","",【多店舗用】記入シート3!BM355)</f>
        <v/>
      </c>
      <c r="AP355" s="768" t="str">
        <f>IF(【多店舗用】記入シート3!BN355="","",【多店舗用】記入シート3!BN355)</f>
        <v/>
      </c>
      <c r="AQ355" s="764" t="str">
        <f>IF(【多店舗用】記入シート3!BO355="","",【多店舗用】記入シート3!BO355)</f>
        <v/>
      </c>
      <c r="AR355" s="764" t="str">
        <f>IF(【多店舗用】記入シート3!BP355="","",【多店舗用】記入シート3!BP355)</f>
        <v/>
      </c>
    </row>
    <row r="356" spans="1:44" ht="15" customHeight="1">
      <c r="A356" s="764">
        <v>348</v>
      </c>
      <c r="B356" s="764" t="str">
        <f>IF(【多店舗用】記入シート3!B356="","",DBCS(【多店舗用】記入シート3!B356))</f>
        <v/>
      </c>
      <c r="C356" s="764" t="str">
        <f>IF(【多店舗用】記入シート3!C356="","",DBCS(【多店舗用】記入シート3!C356))</f>
        <v/>
      </c>
      <c r="D356" s="764" t="str">
        <f>IF(【多店舗用】記入シート3!D356="","",ASC(【多店舗用】記入シート3!D356))</f>
        <v/>
      </c>
      <c r="E356" s="765" t="str">
        <f>IF(【多店舗用】記入シート3!E356="","",【多店舗用】記入シート3!E356)</f>
        <v/>
      </c>
      <c r="F356" s="764" t="str">
        <f>IF(【多店舗用】記入シート3!F356="","",【多店舗用】記入シート3!F356)</f>
        <v/>
      </c>
      <c r="G356" s="765" t="str">
        <f>IF(【多店舗用】記入シート3!G356="","",【多店舗用】記入シート3!G356)</f>
        <v/>
      </c>
      <c r="H356" s="764" t="str">
        <f>IF(【多店舗用】記入シート3!H356="","",SUBSTITUTE(SUBSTITUTE(SUBSTITUTE(SUBSTITUTE(SUBSTITUTE(ASC(【多店舗用】記入シート3!H356),"～","-"),"－","-"),"―","-"),"　","")," ",""))</f>
        <v/>
      </c>
      <c r="I356" s="764" t="str">
        <f>IF(B356="","",MID(T(【多店舗用】記入シート3!I356),4,LEN(T(【多店舗用】記入シート3!I356))-3)&amp;"　"&amp;SUBSTITUTE(SUBSTITUTE(SUBSTITUTE(SUBSTITUTE(T(【多店舗用】記入シート3!J356),"　","")," ",""),"―","ー"),"－","‐")&amp;"　"&amp;SUBSTITUTE(SUBSTITUTE(SUBSTITUTE(SUBSTITUTE(T(【多店舗用】記入シート3!K356),"　","")," ",""),"―","ー"),"－","‐")&amp;"　"&amp;SUBSTITUTE(SUBSTITUTE(SUBSTITUTE(SUBSTITUTE(T(【多店舗用】記入シート3!L356),"　","")," ",""),"―","ー"),"－","‐")&amp;IF(【多店舗用】記入シート3!M356="","","　"&amp;SUBSTITUTE(SUBSTITUTE(SUBSTITUTE(SUBSTITUTE(T(【多店舗用】記入シート3!M356),"　","")," ",""),"―","ー"),"－","‐")))</f>
        <v/>
      </c>
      <c r="J356" s="764" t="str">
        <f>IF(B356="","",ASC(【多店舗用】記入シート3!N356)&amp;" "&amp;ASC(SUBSTITUTE(SUBSTITUTE(SUBSTITUTE(SUBSTITUTE(SUBSTITUTE(【多店舗用】記入シート3!O356,"　","")," ",""),"ヴ","ウﾞ"),"・",""),"－","‐"))&amp;" "&amp;ASC(SUBSTITUTE(SUBSTITUTE(SUBSTITUTE(SUBSTITUTE(SUBSTITUTE(【多店舗用】記入シート3!P356,"　","")," ",""),"ヴ","ウﾞ"),"・",""),"－","‐"))&amp;IF(【多店舗用】記入シート3!Q356="",""," "&amp;ASC(SUBSTITUTE(SUBSTITUTE(SUBSTITUTE(SUBSTITUTE(SUBSTITUTE(【多店舗用】記入シート3!Q356,"　","")," ",""),"ヴ","ウﾞ"),"・",""),"－","‐"))))</f>
        <v/>
      </c>
      <c r="K356" s="764" t="str">
        <f>IF(【多店舗用】記入シート3!R356="","",【多店舗用】記入シート3!R356)</f>
        <v/>
      </c>
      <c r="L356" s="764" t="str">
        <f>IF(【多店舗用】記入シート3!S356="","",SUBSTITUTE(SUBSTITUTE(SUBSTITUTE(SUBSTITUTE(SUBSTITUTE(ASC(【多店舗用】記入シート3!S356),"～","-"),"－","-"),"―","-"),"　","")," ",""))</f>
        <v/>
      </c>
      <c r="M356" s="764" t="str">
        <f>IF(【多店舗用】記入シート3!T356="","",ASC(【多店舗用】記入シート3!T356))</f>
        <v/>
      </c>
      <c r="N356" s="764" t="str">
        <f>IF(B356="","",RIGHT("00"&amp;【多店舗用】記入シート3!U356,2)&amp;【多店舗用】記入シート3!V356&amp;RIGHT("00"&amp;【多店舗用】記入シート3!W356,2)&amp;【多店舗用】記入シート3!X356&amp;RIGHT("00"&amp;【多店舗用】記入シート3!Y356,2)&amp;【多店舗用】記入シート3!Z356&amp;RIGHT("00"&amp;【多店舗用】記入シート3!AA356,2))</f>
        <v/>
      </c>
      <c r="O356" s="764" t="str">
        <f>IF(B356="","",IF(【多店舗用】記入シート3!AB356="●",【多店舗用】記入シート3!AB$8,"")&amp;IF(【多店舗用】記入シート3!AC356="●",【多店舗用】記入シート3!AC$8,"")&amp;IF(【多店舗用】記入シート3!AD356="●",【多店舗用】記入シート3!AD$8,"")&amp;IF(【多店舗用】記入シート3!AE356="●",【多店舗用】記入シート3!AE$8,"")&amp;IF(【多店舗用】記入シート3!AF356="●",【多店舗用】記入シート3!AF$8,"")&amp;IF(【多店舗用】記入シート3!AG356="●",【多店舗用】記入シート3!AG$8,"")&amp;IF(【多店舗用】記入シート3!AH356="●",【多店舗用】記入シート3!AH$8,"")&amp;IF(【多店舗用】記入シート3!AI356="●",【多店舗用】記入シート3!AI$8,""))</f>
        <v/>
      </c>
      <c r="P356" s="764" t="str">
        <f>IF(【多店舗用】記入シート3!AJ356="","",【多店舗用】記入シート3!AJ356)</f>
        <v/>
      </c>
      <c r="Q356" s="764" t="str">
        <f>IF(【多店舗用】記入シート3!AK356="","",【多店舗用】記入シート3!AK356)</f>
        <v/>
      </c>
      <c r="R356" s="766" t="str">
        <f>IF(【多店舗用】記入シート3!AL356="","",【多店舗用】記入シート3!AL356)</f>
        <v/>
      </c>
      <c r="S356" s="766" t="str">
        <f>IF(【多店舗用】記入シート3!AM356="","",【多店舗用】記入シート3!AM356)</f>
        <v/>
      </c>
      <c r="T356" s="766" t="str">
        <f>IF(【多店舗用】記入シート3!AN356="","",【多店舗用】記入シート3!AN356)</f>
        <v/>
      </c>
      <c r="U356" s="766" t="str">
        <f>IF(【多店舗用】記入シート3!AO356="","",【多店舗用】記入シート3!AO356)</f>
        <v/>
      </c>
      <c r="V356" s="764" t="str">
        <f>IF(【多店舗用】記入シート3!AP356="","",【多店舗用】記入シート3!AP356)</f>
        <v/>
      </c>
      <c r="W356" s="764" t="str">
        <f>IF(【多店舗用】記入シート3!AQ356="","",【多店舗用】記入シート3!AQ356)</f>
        <v/>
      </c>
      <c r="X356" s="764" t="str">
        <f>IF(【多店舗用】記入シート3!AR356="","",【多店舗用】記入シート3!AR356)</f>
        <v/>
      </c>
      <c r="Y356" s="764" t="str">
        <f>IF(【多店舗用】記入シート3!AS356="","",【多店舗用】記入シート3!AS356)</f>
        <v/>
      </c>
      <c r="Z356" s="767" t="str">
        <f>IF(【多店舗用】記入シート3!AT356="","",【多店舗用】記入シート3!AT356)</f>
        <v/>
      </c>
      <c r="AA356" s="767" t="str">
        <f>IF(【多店舗用】記入シート3!AU356="","",【多店舗用】記入シート3!AU356)</f>
        <v/>
      </c>
      <c r="AB356" s="764" t="str">
        <f>IF(B356="","",T(SUBSTITUTE(SUBSTITUTE(【多店舗用】記入シート3!AV356,"　","")," ",""))&amp;"　"&amp;T(SUBSTITUTE(SUBSTITUTE(【多店舗用】記入シート3!AW356,"　","")," ","")))</f>
        <v/>
      </c>
      <c r="AC356" s="764" t="str">
        <f>IF(B356="","",ASC(SUBSTITUTE(SUBSTITUTE(SUBSTITUTE(SUBSTITUTE(【多店舗用】記入シート3!AX356,"　","")," ",""),"ヴ","ウﾞ"),"・",""))&amp;" "&amp;ASC(SUBSTITUTE(SUBSTITUTE(SUBSTITUTE(SUBSTITUTE(【多店舗用】記入シート3!AY356,"　","")," ",""),"ヴ","ウﾞ"),"・","")))</f>
        <v/>
      </c>
      <c r="AD356" s="764" t="str">
        <f>IF(【多店舗用】記入シート3!AZ356="","",【多店舗用】記入シート3!AZ356)</f>
        <v/>
      </c>
      <c r="AE356" s="764" t="str">
        <f>IF(【多店舗用】記入シート3!BA356="","",【多店舗用】記入シート3!BA356)</f>
        <v/>
      </c>
      <c r="AF356" s="764" t="str">
        <f>IF(B356="","",T(SUBSTITUTE(SUBSTITUTE(【多店舗用】記入シート3!BB356,"　","")," ",""))&amp;"　"&amp;T(SUBSTITUTE(SUBSTITUTE(【多店舗用】記入シート3!BC356,"　","")," ","")))</f>
        <v/>
      </c>
      <c r="AG356" s="764" t="str">
        <f>IF(B356="","",ASC(SUBSTITUTE(SUBSTITUTE(SUBSTITUTE(SUBSTITUTE(【多店舗用】記入シート3!BD356,"　","")," ",""),"ヴ","ウﾞ"),"・",""))&amp;" "&amp;ASC(SUBSTITUTE(SUBSTITUTE(SUBSTITUTE(SUBSTITUTE(【多店舗用】記入シート3!BE356,"　","")," ",""),"ヴ","ウﾞ"),"・","")))</f>
        <v/>
      </c>
      <c r="AH356" s="764" t="str">
        <f>IF(【多店舗用】記入シート3!BF356="","",【多店舗用】記入シート3!BF356)</f>
        <v/>
      </c>
      <c r="AI356" s="764" t="str">
        <f>IF(【多店舗用】記入シート3!BG356="","",【多店舗用】記入シート3!BG356)</f>
        <v/>
      </c>
      <c r="AJ356" s="764" t="str">
        <f>IF(【多店舗用】記入シート3!BH356="","",【多店舗用】記入シート3!BH356)</f>
        <v/>
      </c>
      <c r="AK356" s="764" t="str">
        <f>IF(【多店舗用】記入シート3!BI356="","",【多店舗用】記入シート3!BI356)</f>
        <v/>
      </c>
      <c r="AL356" s="764" t="str">
        <f>IF(【多店舗用】記入シート3!BJ356="","",【多店舗用】記入シート3!BJ356)</f>
        <v/>
      </c>
      <c r="AM356" s="768" t="str">
        <f>IF(【多店舗用】記入シート3!BK356="","",【多店舗用】記入シート3!BK356)</f>
        <v/>
      </c>
      <c r="AN356" s="768" t="str">
        <f>IF(【多店舗用】記入シート3!BL356="","",【多店舗用】記入シート3!BL356)</f>
        <v/>
      </c>
      <c r="AO356" s="764" t="str">
        <f>IF(【多店舗用】記入シート3!BM356="","",【多店舗用】記入シート3!BM356)</f>
        <v/>
      </c>
      <c r="AP356" s="768" t="str">
        <f>IF(【多店舗用】記入シート3!BN356="","",【多店舗用】記入シート3!BN356)</f>
        <v/>
      </c>
      <c r="AQ356" s="764" t="str">
        <f>IF(【多店舗用】記入シート3!BO356="","",【多店舗用】記入シート3!BO356)</f>
        <v/>
      </c>
      <c r="AR356" s="764" t="str">
        <f>IF(【多店舗用】記入シート3!BP356="","",【多店舗用】記入シート3!BP356)</f>
        <v/>
      </c>
    </row>
    <row r="357" spans="1:44" ht="15" customHeight="1">
      <c r="A357" s="764">
        <v>349</v>
      </c>
      <c r="B357" s="764" t="str">
        <f>IF(【多店舗用】記入シート3!B357="","",DBCS(【多店舗用】記入シート3!B357))</f>
        <v/>
      </c>
      <c r="C357" s="764" t="str">
        <f>IF(【多店舗用】記入シート3!C357="","",DBCS(【多店舗用】記入シート3!C357))</f>
        <v/>
      </c>
      <c r="D357" s="764" t="str">
        <f>IF(【多店舗用】記入シート3!D357="","",ASC(【多店舗用】記入シート3!D357))</f>
        <v/>
      </c>
      <c r="E357" s="765" t="str">
        <f>IF(【多店舗用】記入シート3!E357="","",【多店舗用】記入シート3!E357)</f>
        <v/>
      </c>
      <c r="F357" s="764" t="str">
        <f>IF(【多店舗用】記入シート3!F357="","",【多店舗用】記入シート3!F357)</f>
        <v/>
      </c>
      <c r="G357" s="765" t="str">
        <f>IF(【多店舗用】記入シート3!G357="","",【多店舗用】記入シート3!G357)</f>
        <v/>
      </c>
      <c r="H357" s="764" t="str">
        <f>IF(【多店舗用】記入シート3!H357="","",SUBSTITUTE(SUBSTITUTE(SUBSTITUTE(SUBSTITUTE(SUBSTITUTE(ASC(【多店舗用】記入シート3!H357),"～","-"),"－","-"),"―","-"),"　","")," ",""))</f>
        <v/>
      </c>
      <c r="I357" s="764" t="str">
        <f>IF(B357="","",MID(T(【多店舗用】記入シート3!I357),4,LEN(T(【多店舗用】記入シート3!I357))-3)&amp;"　"&amp;SUBSTITUTE(SUBSTITUTE(SUBSTITUTE(SUBSTITUTE(T(【多店舗用】記入シート3!J357),"　","")," ",""),"―","ー"),"－","‐")&amp;"　"&amp;SUBSTITUTE(SUBSTITUTE(SUBSTITUTE(SUBSTITUTE(T(【多店舗用】記入シート3!K357),"　","")," ",""),"―","ー"),"－","‐")&amp;"　"&amp;SUBSTITUTE(SUBSTITUTE(SUBSTITUTE(SUBSTITUTE(T(【多店舗用】記入シート3!L357),"　","")," ",""),"―","ー"),"－","‐")&amp;IF(【多店舗用】記入シート3!M357="","","　"&amp;SUBSTITUTE(SUBSTITUTE(SUBSTITUTE(SUBSTITUTE(T(【多店舗用】記入シート3!M357),"　","")," ",""),"―","ー"),"－","‐")))</f>
        <v/>
      </c>
      <c r="J357" s="764" t="str">
        <f>IF(B357="","",ASC(【多店舗用】記入シート3!N357)&amp;" "&amp;ASC(SUBSTITUTE(SUBSTITUTE(SUBSTITUTE(SUBSTITUTE(SUBSTITUTE(【多店舗用】記入シート3!O357,"　","")," ",""),"ヴ","ウﾞ"),"・",""),"－","‐"))&amp;" "&amp;ASC(SUBSTITUTE(SUBSTITUTE(SUBSTITUTE(SUBSTITUTE(SUBSTITUTE(【多店舗用】記入シート3!P357,"　","")," ",""),"ヴ","ウﾞ"),"・",""),"－","‐"))&amp;IF(【多店舗用】記入シート3!Q357="",""," "&amp;ASC(SUBSTITUTE(SUBSTITUTE(SUBSTITUTE(SUBSTITUTE(SUBSTITUTE(【多店舗用】記入シート3!Q357,"　","")," ",""),"ヴ","ウﾞ"),"・",""),"－","‐"))))</f>
        <v/>
      </c>
      <c r="K357" s="764" t="str">
        <f>IF(【多店舗用】記入シート3!R357="","",【多店舗用】記入シート3!R357)</f>
        <v/>
      </c>
      <c r="L357" s="764" t="str">
        <f>IF(【多店舗用】記入シート3!S357="","",SUBSTITUTE(SUBSTITUTE(SUBSTITUTE(SUBSTITUTE(SUBSTITUTE(ASC(【多店舗用】記入シート3!S357),"～","-"),"－","-"),"―","-"),"　","")," ",""))</f>
        <v/>
      </c>
      <c r="M357" s="764" t="str">
        <f>IF(【多店舗用】記入シート3!T357="","",ASC(【多店舗用】記入シート3!T357))</f>
        <v/>
      </c>
      <c r="N357" s="764" t="str">
        <f>IF(B357="","",RIGHT("00"&amp;【多店舗用】記入シート3!U357,2)&amp;【多店舗用】記入シート3!V357&amp;RIGHT("00"&amp;【多店舗用】記入シート3!W357,2)&amp;【多店舗用】記入シート3!X357&amp;RIGHT("00"&amp;【多店舗用】記入シート3!Y357,2)&amp;【多店舗用】記入シート3!Z357&amp;RIGHT("00"&amp;【多店舗用】記入シート3!AA357,2))</f>
        <v/>
      </c>
      <c r="O357" s="764" t="str">
        <f>IF(B357="","",IF(【多店舗用】記入シート3!AB357="●",【多店舗用】記入シート3!AB$8,"")&amp;IF(【多店舗用】記入シート3!AC357="●",【多店舗用】記入シート3!AC$8,"")&amp;IF(【多店舗用】記入シート3!AD357="●",【多店舗用】記入シート3!AD$8,"")&amp;IF(【多店舗用】記入シート3!AE357="●",【多店舗用】記入シート3!AE$8,"")&amp;IF(【多店舗用】記入シート3!AF357="●",【多店舗用】記入シート3!AF$8,"")&amp;IF(【多店舗用】記入シート3!AG357="●",【多店舗用】記入シート3!AG$8,"")&amp;IF(【多店舗用】記入シート3!AH357="●",【多店舗用】記入シート3!AH$8,"")&amp;IF(【多店舗用】記入シート3!AI357="●",【多店舗用】記入シート3!AI$8,""))</f>
        <v/>
      </c>
      <c r="P357" s="764" t="str">
        <f>IF(【多店舗用】記入シート3!AJ357="","",【多店舗用】記入シート3!AJ357)</f>
        <v/>
      </c>
      <c r="Q357" s="764" t="str">
        <f>IF(【多店舗用】記入シート3!AK357="","",【多店舗用】記入シート3!AK357)</f>
        <v/>
      </c>
      <c r="R357" s="766" t="str">
        <f>IF(【多店舗用】記入シート3!AL357="","",【多店舗用】記入シート3!AL357)</f>
        <v/>
      </c>
      <c r="S357" s="766" t="str">
        <f>IF(【多店舗用】記入シート3!AM357="","",【多店舗用】記入シート3!AM357)</f>
        <v/>
      </c>
      <c r="T357" s="766" t="str">
        <f>IF(【多店舗用】記入シート3!AN357="","",【多店舗用】記入シート3!AN357)</f>
        <v/>
      </c>
      <c r="U357" s="766" t="str">
        <f>IF(【多店舗用】記入シート3!AO357="","",【多店舗用】記入シート3!AO357)</f>
        <v/>
      </c>
      <c r="V357" s="764" t="str">
        <f>IF(【多店舗用】記入シート3!AP357="","",【多店舗用】記入シート3!AP357)</f>
        <v/>
      </c>
      <c r="W357" s="764" t="str">
        <f>IF(【多店舗用】記入シート3!AQ357="","",【多店舗用】記入シート3!AQ357)</f>
        <v/>
      </c>
      <c r="X357" s="764" t="str">
        <f>IF(【多店舗用】記入シート3!AR357="","",【多店舗用】記入シート3!AR357)</f>
        <v/>
      </c>
      <c r="Y357" s="764" t="str">
        <f>IF(【多店舗用】記入シート3!AS357="","",【多店舗用】記入シート3!AS357)</f>
        <v/>
      </c>
      <c r="Z357" s="767" t="str">
        <f>IF(【多店舗用】記入シート3!AT357="","",【多店舗用】記入シート3!AT357)</f>
        <v/>
      </c>
      <c r="AA357" s="767" t="str">
        <f>IF(【多店舗用】記入シート3!AU357="","",【多店舗用】記入シート3!AU357)</f>
        <v/>
      </c>
      <c r="AB357" s="764" t="str">
        <f>IF(B357="","",T(SUBSTITUTE(SUBSTITUTE(【多店舗用】記入シート3!AV357,"　","")," ",""))&amp;"　"&amp;T(SUBSTITUTE(SUBSTITUTE(【多店舗用】記入シート3!AW357,"　","")," ","")))</f>
        <v/>
      </c>
      <c r="AC357" s="764" t="str">
        <f>IF(B357="","",ASC(SUBSTITUTE(SUBSTITUTE(SUBSTITUTE(SUBSTITUTE(【多店舗用】記入シート3!AX357,"　","")," ",""),"ヴ","ウﾞ"),"・",""))&amp;" "&amp;ASC(SUBSTITUTE(SUBSTITUTE(SUBSTITUTE(SUBSTITUTE(【多店舗用】記入シート3!AY357,"　","")," ",""),"ヴ","ウﾞ"),"・","")))</f>
        <v/>
      </c>
      <c r="AD357" s="764" t="str">
        <f>IF(【多店舗用】記入シート3!AZ357="","",【多店舗用】記入シート3!AZ357)</f>
        <v/>
      </c>
      <c r="AE357" s="764" t="str">
        <f>IF(【多店舗用】記入シート3!BA357="","",【多店舗用】記入シート3!BA357)</f>
        <v/>
      </c>
      <c r="AF357" s="764" t="str">
        <f>IF(B357="","",T(SUBSTITUTE(SUBSTITUTE(【多店舗用】記入シート3!BB357,"　","")," ",""))&amp;"　"&amp;T(SUBSTITUTE(SUBSTITUTE(【多店舗用】記入シート3!BC357,"　","")," ","")))</f>
        <v/>
      </c>
      <c r="AG357" s="764" t="str">
        <f>IF(B357="","",ASC(SUBSTITUTE(SUBSTITUTE(SUBSTITUTE(SUBSTITUTE(【多店舗用】記入シート3!BD357,"　","")," ",""),"ヴ","ウﾞ"),"・",""))&amp;" "&amp;ASC(SUBSTITUTE(SUBSTITUTE(SUBSTITUTE(SUBSTITUTE(【多店舗用】記入シート3!BE357,"　","")," ",""),"ヴ","ウﾞ"),"・","")))</f>
        <v/>
      </c>
      <c r="AH357" s="764" t="str">
        <f>IF(【多店舗用】記入シート3!BF357="","",【多店舗用】記入シート3!BF357)</f>
        <v/>
      </c>
      <c r="AI357" s="764" t="str">
        <f>IF(【多店舗用】記入シート3!BG357="","",【多店舗用】記入シート3!BG357)</f>
        <v/>
      </c>
      <c r="AJ357" s="764" t="str">
        <f>IF(【多店舗用】記入シート3!BH357="","",【多店舗用】記入シート3!BH357)</f>
        <v/>
      </c>
      <c r="AK357" s="764" t="str">
        <f>IF(【多店舗用】記入シート3!BI357="","",【多店舗用】記入シート3!BI357)</f>
        <v/>
      </c>
      <c r="AL357" s="764" t="str">
        <f>IF(【多店舗用】記入シート3!BJ357="","",【多店舗用】記入シート3!BJ357)</f>
        <v/>
      </c>
      <c r="AM357" s="768" t="str">
        <f>IF(【多店舗用】記入シート3!BK357="","",【多店舗用】記入シート3!BK357)</f>
        <v/>
      </c>
      <c r="AN357" s="768" t="str">
        <f>IF(【多店舗用】記入シート3!BL357="","",【多店舗用】記入シート3!BL357)</f>
        <v/>
      </c>
      <c r="AO357" s="764" t="str">
        <f>IF(【多店舗用】記入シート3!BM357="","",【多店舗用】記入シート3!BM357)</f>
        <v/>
      </c>
      <c r="AP357" s="768" t="str">
        <f>IF(【多店舗用】記入シート3!BN357="","",【多店舗用】記入シート3!BN357)</f>
        <v/>
      </c>
      <c r="AQ357" s="764" t="str">
        <f>IF(【多店舗用】記入シート3!BO357="","",【多店舗用】記入シート3!BO357)</f>
        <v/>
      </c>
      <c r="AR357" s="764" t="str">
        <f>IF(【多店舗用】記入シート3!BP357="","",【多店舗用】記入シート3!BP357)</f>
        <v/>
      </c>
    </row>
    <row r="358" spans="1:44" ht="15" customHeight="1">
      <c r="A358" s="764">
        <v>350</v>
      </c>
      <c r="B358" s="764" t="str">
        <f>IF(【多店舗用】記入シート3!B358="","",DBCS(【多店舗用】記入シート3!B358))</f>
        <v/>
      </c>
      <c r="C358" s="764" t="str">
        <f>IF(【多店舗用】記入シート3!C358="","",DBCS(【多店舗用】記入シート3!C358))</f>
        <v/>
      </c>
      <c r="D358" s="764" t="str">
        <f>IF(【多店舗用】記入シート3!D358="","",ASC(【多店舗用】記入シート3!D358))</f>
        <v/>
      </c>
      <c r="E358" s="765" t="str">
        <f>IF(【多店舗用】記入シート3!E358="","",【多店舗用】記入シート3!E358)</f>
        <v/>
      </c>
      <c r="F358" s="764" t="str">
        <f>IF(【多店舗用】記入シート3!F358="","",【多店舗用】記入シート3!F358)</f>
        <v/>
      </c>
      <c r="G358" s="765" t="str">
        <f>IF(【多店舗用】記入シート3!G358="","",【多店舗用】記入シート3!G358)</f>
        <v/>
      </c>
      <c r="H358" s="764" t="str">
        <f>IF(【多店舗用】記入シート3!H358="","",SUBSTITUTE(SUBSTITUTE(SUBSTITUTE(SUBSTITUTE(SUBSTITUTE(ASC(【多店舗用】記入シート3!H358),"～","-"),"－","-"),"―","-"),"　","")," ",""))</f>
        <v/>
      </c>
      <c r="I358" s="764" t="str">
        <f>IF(B358="","",MID(T(【多店舗用】記入シート3!I358),4,LEN(T(【多店舗用】記入シート3!I358))-3)&amp;"　"&amp;SUBSTITUTE(SUBSTITUTE(SUBSTITUTE(SUBSTITUTE(T(【多店舗用】記入シート3!J358),"　","")," ",""),"―","ー"),"－","‐")&amp;"　"&amp;SUBSTITUTE(SUBSTITUTE(SUBSTITUTE(SUBSTITUTE(T(【多店舗用】記入シート3!K358),"　","")," ",""),"―","ー"),"－","‐")&amp;"　"&amp;SUBSTITUTE(SUBSTITUTE(SUBSTITUTE(SUBSTITUTE(T(【多店舗用】記入シート3!L358),"　","")," ",""),"―","ー"),"－","‐")&amp;IF(【多店舗用】記入シート3!M358="","","　"&amp;SUBSTITUTE(SUBSTITUTE(SUBSTITUTE(SUBSTITUTE(T(【多店舗用】記入シート3!M358),"　","")," ",""),"―","ー"),"－","‐")))</f>
        <v/>
      </c>
      <c r="J358" s="764" t="str">
        <f>IF(B358="","",ASC(【多店舗用】記入シート3!N358)&amp;" "&amp;ASC(SUBSTITUTE(SUBSTITUTE(SUBSTITUTE(SUBSTITUTE(SUBSTITUTE(【多店舗用】記入シート3!O358,"　","")," ",""),"ヴ","ウﾞ"),"・",""),"－","‐"))&amp;" "&amp;ASC(SUBSTITUTE(SUBSTITUTE(SUBSTITUTE(SUBSTITUTE(SUBSTITUTE(【多店舗用】記入シート3!P358,"　","")," ",""),"ヴ","ウﾞ"),"・",""),"－","‐"))&amp;IF(【多店舗用】記入シート3!Q358="",""," "&amp;ASC(SUBSTITUTE(SUBSTITUTE(SUBSTITUTE(SUBSTITUTE(SUBSTITUTE(【多店舗用】記入シート3!Q358,"　","")," ",""),"ヴ","ウﾞ"),"・",""),"－","‐"))))</f>
        <v/>
      </c>
      <c r="K358" s="764" t="str">
        <f>IF(【多店舗用】記入シート3!R358="","",【多店舗用】記入シート3!R358)</f>
        <v/>
      </c>
      <c r="L358" s="764" t="str">
        <f>IF(【多店舗用】記入シート3!S358="","",SUBSTITUTE(SUBSTITUTE(SUBSTITUTE(SUBSTITUTE(SUBSTITUTE(ASC(【多店舗用】記入シート3!S358),"～","-"),"－","-"),"―","-"),"　","")," ",""))</f>
        <v/>
      </c>
      <c r="M358" s="764" t="str">
        <f>IF(【多店舗用】記入シート3!T358="","",ASC(【多店舗用】記入シート3!T358))</f>
        <v/>
      </c>
      <c r="N358" s="764" t="str">
        <f>IF(B358="","",RIGHT("00"&amp;【多店舗用】記入シート3!U358,2)&amp;【多店舗用】記入シート3!V358&amp;RIGHT("00"&amp;【多店舗用】記入シート3!W358,2)&amp;【多店舗用】記入シート3!X358&amp;RIGHT("00"&amp;【多店舗用】記入シート3!Y358,2)&amp;【多店舗用】記入シート3!Z358&amp;RIGHT("00"&amp;【多店舗用】記入シート3!AA358,2))</f>
        <v/>
      </c>
      <c r="O358" s="764" t="str">
        <f>IF(B358="","",IF(【多店舗用】記入シート3!AB358="●",【多店舗用】記入シート3!AB$8,"")&amp;IF(【多店舗用】記入シート3!AC358="●",【多店舗用】記入シート3!AC$8,"")&amp;IF(【多店舗用】記入シート3!AD358="●",【多店舗用】記入シート3!AD$8,"")&amp;IF(【多店舗用】記入シート3!AE358="●",【多店舗用】記入シート3!AE$8,"")&amp;IF(【多店舗用】記入シート3!AF358="●",【多店舗用】記入シート3!AF$8,"")&amp;IF(【多店舗用】記入シート3!AG358="●",【多店舗用】記入シート3!AG$8,"")&amp;IF(【多店舗用】記入シート3!AH358="●",【多店舗用】記入シート3!AH$8,"")&amp;IF(【多店舗用】記入シート3!AI358="●",【多店舗用】記入シート3!AI$8,""))</f>
        <v/>
      </c>
      <c r="P358" s="764" t="str">
        <f>IF(【多店舗用】記入シート3!AJ358="","",【多店舗用】記入シート3!AJ358)</f>
        <v/>
      </c>
      <c r="Q358" s="764" t="str">
        <f>IF(【多店舗用】記入シート3!AK358="","",【多店舗用】記入シート3!AK358)</f>
        <v/>
      </c>
      <c r="R358" s="766" t="str">
        <f>IF(【多店舗用】記入シート3!AL358="","",【多店舗用】記入シート3!AL358)</f>
        <v/>
      </c>
      <c r="S358" s="766" t="str">
        <f>IF(【多店舗用】記入シート3!AM358="","",【多店舗用】記入シート3!AM358)</f>
        <v/>
      </c>
      <c r="T358" s="766" t="str">
        <f>IF(【多店舗用】記入シート3!AN358="","",【多店舗用】記入シート3!AN358)</f>
        <v/>
      </c>
      <c r="U358" s="766" t="str">
        <f>IF(【多店舗用】記入シート3!AO358="","",【多店舗用】記入シート3!AO358)</f>
        <v/>
      </c>
      <c r="V358" s="764" t="str">
        <f>IF(【多店舗用】記入シート3!AP358="","",【多店舗用】記入シート3!AP358)</f>
        <v/>
      </c>
      <c r="W358" s="764" t="str">
        <f>IF(【多店舗用】記入シート3!AQ358="","",【多店舗用】記入シート3!AQ358)</f>
        <v/>
      </c>
      <c r="X358" s="764" t="str">
        <f>IF(【多店舗用】記入シート3!AR358="","",【多店舗用】記入シート3!AR358)</f>
        <v/>
      </c>
      <c r="Y358" s="764" t="str">
        <f>IF(【多店舗用】記入シート3!AS358="","",【多店舗用】記入シート3!AS358)</f>
        <v/>
      </c>
      <c r="Z358" s="767" t="str">
        <f>IF(【多店舗用】記入シート3!AT358="","",【多店舗用】記入シート3!AT358)</f>
        <v/>
      </c>
      <c r="AA358" s="767" t="str">
        <f>IF(【多店舗用】記入シート3!AU358="","",【多店舗用】記入シート3!AU358)</f>
        <v/>
      </c>
      <c r="AB358" s="764" t="str">
        <f>IF(B358="","",T(SUBSTITUTE(SUBSTITUTE(【多店舗用】記入シート3!AV358,"　","")," ",""))&amp;"　"&amp;T(SUBSTITUTE(SUBSTITUTE(【多店舗用】記入シート3!AW358,"　","")," ","")))</f>
        <v/>
      </c>
      <c r="AC358" s="764" t="str">
        <f>IF(B358="","",ASC(SUBSTITUTE(SUBSTITUTE(SUBSTITUTE(SUBSTITUTE(【多店舗用】記入シート3!AX358,"　","")," ",""),"ヴ","ウﾞ"),"・",""))&amp;" "&amp;ASC(SUBSTITUTE(SUBSTITUTE(SUBSTITUTE(SUBSTITUTE(【多店舗用】記入シート3!AY358,"　","")," ",""),"ヴ","ウﾞ"),"・","")))</f>
        <v/>
      </c>
      <c r="AD358" s="764" t="str">
        <f>IF(【多店舗用】記入シート3!AZ358="","",【多店舗用】記入シート3!AZ358)</f>
        <v/>
      </c>
      <c r="AE358" s="764" t="str">
        <f>IF(【多店舗用】記入シート3!BA358="","",【多店舗用】記入シート3!BA358)</f>
        <v/>
      </c>
      <c r="AF358" s="764" t="str">
        <f>IF(B358="","",T(SUBSTITUTE(SUBSTITUTE(【多店舗用】記入シート3!BB358,"　","")," ",""))&amp;"　"&amp;T(SUBSTITUTE(SUBSTITUTE(【多店舗用】記入シート3!BC358,"　","")," ","")))</f>
        <v/>
      </c>
      <c r="AG358" s="764" t="str">
        <f>IF(B358="","",ASC(SUBSTITUTE(SUBSTITUTE(SUBSTITUTE(SUBSTITUTE(【多店舗用】記入シート3!BD358,"　","")," ",""),"ヴ","ウﾞ"),"・",""))&amp;" "&amp;ASC(SUBSTITUTE(SUBSTITUTE(SUBSTITUTE(SUBSTITUTE(【多店舗用】記入シート3!BE358,"　","")," ",""),"ヴ","ウﾞ"),"・","")))</f>
        <v/>
      </c>
      <c r="AH358" s="764" t="str">
        <f>IF(【多店舗用】記入シート3!BF358="","",【多店舗用】記入シート3!BF358)</f>
        <v/>
      </c>
      <c r="AI358" s="764" t="str">
        <f>IF(【多店舗用】記入シート3!BG358="","",【多店舗用】記入シート3!BG358)</f>
        <v/>
      </c>
      <c r="AJ358" s="764" t="str">
        <f>IF(【多店舗用】記入シート3!BH358="","",【多店舗用】記入シート3!BH358)</f>
        <v/>
      </c>
      <c r="AK358" s="764" t="str">
        <f>IF(【多店舗用】記入シート3!BI358="","",【多店舗用】記入シート3!BI358)</f>
        <v/>
      </c>
      <c r="AL358" s="764" t="str">
        <f>IF(【多店舗用】記入シート3!BJ358="","",【多店舗用】記入シート3!BJ358)</f>
        <v/>
      </c>
      <c r="AM358" s="768" t="str">
        <f>IF(【多店舗用】記入シート3!BK358="","",【多店舗用】記入シート3!BK358)</f>
        <v/>
      </c>
      <c r="AN358" s="768" t="str">
        <f>IF(【多店舗用】記入シート3!BL358="","",【多店舗用】記入シート3!BL358)</f>
        <v/>
      </c>
      <c r="AO358" s="764" t="str">
        <f>IF(【多店舗用】記入シート3!BM358="","",【多店舗用】記入シート3!BM358)</f>
        <v/>
      </c>
      <c r="AP358" s="768" t="str">
        <f>IF(【多店舗用】記入シート3!BN358="","",【多店舗用】記入シート3!BN358)</f>
        <v/>
      </c>
      <c r="AQ358" s="764" t="str">
        <f>IF(【多店舗用】記入シート3!BO358="","",【多店舗用】記入シート3!BO358)</f>
        <v/>
      </c>
      <c r="AR358" s="764" t="str">
        <f>IF(【多店舗用】記入シート3!BP358="","",【多店舗用】記入シート3!BP358)</f>
        <v/>
      </c>
    </row>
    <row r="359" spans="1:44" ht="15" customHeight="1">
      <c r="A359" s="764">
        <v>351</v>
      </c>
      <c r="B359" s="764" t="str">
        <f>IF(【多店舗用】記入シート3!B359="","",DBCS(【多店舗用】記入シート3!B359))</f>
        <v/>
      </c>
      <c r="C359" s="764" t="str">
        <f>IF(【多店舗用】記入シート3!C359="","",DBCS(【多店舗用】記入シート3!C359))</f>
        <v/>
      </c>
      <c r="D359" s="764" t="str">
        <f>IF(【多店舗用】記入シート3!D359="","",ASC(【多店舗用】記入シート3!D359))</f>
        <v/>
      </c>
      <c r="E359" s="765" t="str">
        <f>IF(【多店舗用】記入シート3!E359="","",【多店舗用】記入シート3!E359)</f>
        <v/>
      </c>
      <c r="F359" s="764" t="str">
        <f>IF(【多店舗用】記入シート3!F359="","",【多店舗用】記入シート3!F359)</f>
        <v/>
      </c>
      <c r="G359" s="765" t="str">
        <f>IF(【多店舗用】記入シート3!G359="","",【多店舗用】記入シート3!G359)</f>
        <v/>
      </c>
      <c r="H359" s="764" t="str">
        <f>IF(【多店舗用】記入シート3!H359="","",SUBSTITUTE(SUBSTITUTE(SUBSTITUTE(SUBSTITUTE(SUBSTITUTE(ASC(【多店舗用】記入シート3!H359),"～","-"),"－","-"),"―","-"),"　","")," ",""))</f>
        <v/>
      </c>
      <c r="I359" s="764" t="str">
        <f>IF(B359="","",MID(T(【多店舗用】記入シート3!I359),4,LEN(T(【多店舗用】記入シート3!I359))-3)&amp;"　"&amp;SUBSTITUTE(SUBSTITUTE(SUBSTITUTE(SUBSTITUTE(T(【多店舗用】記入シート3!J359),"　","")," ",""),"―","ー"),"－","‐")&amp;"　"&amp;SUBSTITUTE(SUBSTITUTE(SUBSTITUTE(SUBSTITUTE(T(【多店舗用】記入シート3!K359),"　","")," ",""),"―","ー"),"－","‐")&amp;"　"&amp;SUBSTITUTE(SUBSTITUTE(SUBSTITUTE(SUBSTITUTE(T(【多店舗用】記入シート3!L359),"　","")," ",""),"―","ー"),"－","‐")&amp;IF(【多店舗用】記入シート3!M359="","","　"&amp;SUBSTITUTE(SUBSTITUTE(SUBSTITUTE(SUBSTITUTE(T(【多店舗用】記入シート3!M359),"　","")," ",""),"―","ー"),"－","‐")))</f>
        <v/>
      </c>
      <c r="J359" s="764" t="str">
        <f>IF(B359="","",ASC(【多店舗用】記入シート3!N359)&amp;" "&amp;ASC(SUBSTITUTE(SUBSTITUTE(SUBSTITUTE(SUBSTITUTE(SUBSTITUTE(【多店舗用】記入シート3!O359,"　","")," ",""),"ヴ","ウﾞ"),"・",""),"－","‐"))&amp;" "&amp;ASC(SUBSTITUTE(SUBSTITUTE(SUBSTITUTE(SUBSTITUTE(SUBSTITUTE(【多店舗用】記入シート3!P359,"　","")," ",""),"ヴ","ウﾞ"),"・",""),"－","‐"))&amp;IF(【多店舗用】記入シート3!Q359="",""," "&amp;ASC(SUBSTITUTE(SUBSTITUTE(SUBSTITUTE(SUBSTITUTE(SUBSTITUTE(【多店舗用】記入シート3!Q359,"　","")," ",""),"ヴ","ウﾞ"),"・",""),"－","‐"))))</f>
        <v/>
      </c>
      <c r="K359" s="764" t="str">
        <f>IF(【多店舗用】記入シート3!R359="","",【多店舗用】記入シート3!R359)</f>
        <v/>
      </c>
      <c r="L359" s="764" t="str">
        <f>IF(【多店舗用】記入シート3!S359="","",SUBSTITUTE(SUBSTITUTE(SUBSTITUTE(SUBSTITUTE(SUBSTITUTE(ASC(【多店舗用】記入シート3!S359),"～","-"),"－","-"),"―","-"),"　","")," ",""))</f>
        <v/>
      </c>
      <c r="M359" s="764" t="str">
        <f>IF(【多店舗用】記入シート3!T359="","",ASC(【多店舗用】記入シート3!T359))</f>
        <v/>
      </c>
      <c r="N359" s="764" t="str">
        <f>IF(B359="","",RIGHT("00"&amp;【多店舗用】記入シート3!U359,2)&amp;【多店舗用】記入シート3!V359&amp;RIGHT("00"&amp;【多店舗用】記入シート3!W359,2)&amp;【多店舗用】記入シート3!X359&amp;RIGHT("00"&amp;【多店舗用】記入シート3!Y359,2)&amp;【多店舗用】記入シート3!Z359&amp;RIGHT("00"&amp;【多店舗用】記入シート3!AA359,2))</f>
        <v/>
      </c>
      <c r="O359" s="764" t="str">
        <f>IF(B359="","",IF(【多店舗用】記入シート3!AB359="●",【多店舗用】記入シート3!AB$8,"")&amp;IF(【多店舗用】記入シート3!AC359="●",【多店舗用】記入シート3!AC$8,"")&amp;IF(【多店舗用】記入シート3!AD359="●",【多店舗用】記入シート3!AD$8,"")&amp;IF(【多店舗用】記入シート3!AE359="●",【多店舗用】記入シート3!AE$8,"")&amp;IF(【多店舗用】記入シート3!AF359="●",【多店舗用】記入シート3!AF$8,"")&amp;IF(【多店舗用】記入シート3!AG359="●",【多店舗用】記入シート3!AG$8,"")&amp;IF(【多店舗用】記入シート3!AH359="●",【多店舗用】記入シート3!AH$8,"")&amp;IF(【多店舗用】記入シート3!AI359="●",【多店舗用】記入シート3!AI$8,""))</f>
        <v/>
      </c>
      <c r="P359" s="764" t="str">
        <f>IF(【多店舗用】記入シート3!AJ359="","",【多店舗用】記入シート3!AJ359)</f>
        <v/>
      </c>
      <c r="Q359" s="764" t="str">
        <f>IF(【多店舗用】記入シート3!AK359="","",【多店舗用】記入シート3!AK359)</f>
        <v/>
      </c>
      <c r="R359" s="766" t="str">
        <f>IF(【多店舗用】記入シート3!AL359="","",【多店舗用】記入シート3!AL359)</f>
        <v/>
      </c>
      <c r="S359" s="766" t="str">
        <f>IF(【多店舗用】記入シート3!AM359="","",【多店舗用】記入シート3!AM359)</f>
        <v/>
      </c>
      <c r="T359" s="766" t="str">
        <f>IF(【多店舗用】記入シート3!AN359="","",【多店舗用】記入シート3!AN359)</f>
        <v/>
      </c>
      <c r="U359" s="766" t="str">
        <f>IF(【多店舗用】記入シート3!AO359="","",【多店舗用】記入シート3!AO359)</f>
        <v/>
      </c>
      <c r="V359" s="764" t="str">
        <f>IF(【多店舗用】記入シート3!AP359="","",【多店舗用】記入シート3!AP359)</f>
        <v/>
      </c>
      <c r="W359" s="764" t="str">
        <f>IF(【多店舗用】記入シート3!AQ359="","",【多店舗用】記入シート3!AQ359)</f>
        <v/>
      </c>
      <c r="X359" s="764" t="str">
        <f>IF(【多店舗用】記入シート3!AR359="","",【多店舗用】記入シート3!AR359)</f>
        <v/>
      </c>
      <c r="Y359" s="764" t="str">
        <f>IF(【多店舗用】記入シート3!AS359="","",【多店舗用】記入シート3!AS359)</f>
        <v/>
      </c>
      <c r="Z359" s="767" t="str">
        <f>IF(【多店舗用】記入シート3!AT359="","",【多店舗用】記入シート3!AT359)</f>
        <v/>
      </c>
      <c r="AA359" s="767" t="str">
        <f>IF(【多店舗用】記入シート3!AU359="","",【多店舗用】記入シート3!AU359)</f>
        <v/>
      </c>
      <c r="AB359" s="764" t="str">
        <f>IF(B359="","",T(SUBSTITUTE(SUBSTITUTE(【多店舗用】記入シート3!AV359,"　","")," ",""))&amp;"　"&amp;T(SUBSTITUTE(SUBSTITUTE(【多店舗用】記入シート3!AW359,"　","")," ","")))</f>
        <v/>
      </c>
      <c r="AC359" s="764" t="str">
        <f>IF(B359="","",ASC(SUBSTITUTE(SUBSTITUTE(SUBSTITUTE(SUBSTITUTE(【多店舗用】記入シート3!AX359,"　","")," ",""),"ヴ","ウﾞ"),"・",""))&amp;" "&amp;ASC(SUBSTITUTE(SUBSTITUTE(SUBSTITUTE(SUBSTITUTE(【多店舗用】記入シート3!AY359,"　","")," ",""),"ヴ","ウﾞ"),"・","")))</f>
        <v/>
      </c>
      <c r="AD359" s="764" t="str">
        <f>IF(【多店舗用】記入シート3!AZ359="","",【多店舗用】記入シート3!AZ359)</f>
        <v/>
      </c>
      <c r="AE359" s="764" t="str">
        <f>IF(【多店舗用】記入シート3!BA359="","",【多店舗用】記入シート3!BA359)</f>
        <v/>
      </c>
      <c r="AF359" s="764" t="str">
        <f>IF(B359="","",T(SUBSTITUTE(SUBSTITUTE(【多店舗用】記入シート3!BB359,"　","")," ",""))&amp;"　"&amp;T(SUBSTITUTE(SUBSTITUTE(【多店舗用】記入シート3!BC359,"　","")," ","")))</f>
        <v/>
      </c>
      <c r="AG359" s="764" t="str">
        <f>IF(B359="","",ASC(SUBSTITUTE(SUBSTITUTE(SUBSTITUTE(SUBSTITUTE(【多店舗用】記入シート3!BD359,"　","")," ",""),"ヴ","ウﾞ"),"・",""))&amp;" "&amp;ASC(SUBSTITUTE(SUBSTITUTE(SUBSTITUTE(SUBSTITUTE(【多店舗用】記入シート3!BE359,"　","")," ",""),"ヴ","ウﾞ"),"・","")))</f>
        <v/>
      </c>
      <c r="AH359" s="764" t="str">
        <f>IF(【多店舗用】記入シート3!BF359="","",【多店舗用】記入シート3!BF359)</f>
        <v/>
      </c>
      <c r="AI359" s="764" t="str">
        <f>IF(【多店舗用】記入シート3!BG359="","",【多店舗用】記入シート3!BG359)</f>
        <v/>
      </c>
      <c r="AJ359" s="764" t="str">
        <f>IF(【多店舗用】記入シート3!BH359="","",【多店舗用】記入シート3!BH359)</f>
        <v/>
      </c>
      <c r="AK359" s="764" t="str">
        <f>IF(【多店舗用】記入シート3!BI359="","",【多店舗用】記入シート3!BI359)</f>
        <v/>
      </c>
      <c r="AL359" s="764" t="str">
        <f>IF(【多店舗用】記入シート3!BJ359="","",【多店舗用】記入シート3!BJ359)</f>
        <v/>
      </c>
      <c r="AM359" s="768" t="str">
        <f>IF(【多店舗用】記入シート3!BK359="","",【多店舗用】記入シート3!BK359)</f>
        <v/>
      </c>
      <c r="AN359" s="768" t="str">
        <f>IF(【多店舗用】記入シート3!BL359="","",【多店舗用】記入シート3!BL359)</f>
        <v/>
      </c>
      <c r="AO359" s="764" t="str">
        <f>IF(【多店舗用】記入シート3!BM359="","",【多店舗用】記入シート3!BM359)</f>
        <v/>
      </c>
      <c r="AP359" s="768" t="str">
        <f>IF(【多店舗用】記入シート3!BN359="","",【多店舗用】記入シート3!BN359)</f>
        <v/>
      </c>
      <c r="AQ359" s="764" t="str">
        <f>IF(【多店舗用】記入シート3!BO359="","",【多店舗用】記入シート3!BO359)</f>
        <v/>
      </c>
      <c r="AR359" s="764" t="str">
        <f>IF(【多店舗用】記入シート3!BP359="","",【多店舗用】記入シート3!BP359)</f>
        <v/>
      </c>
    </row>
    <row r="360" spans="1:44" ht="15" customHeight="1">
      <c r="A360" s="764">
        <v>352</v>
      </c>
      <c r="B360" s="764" t="str">
        <f>IF(【多店舗用】記入シート3!B360="","",DBCS(【多店舗用】記入シート3!B360))</f>
        <v/>
      </c>
      <c r="C360" s="764" t="str">
        <f>IF(【多店舗用】記入シート3!C360="","",DBCS(【多店舗用】記入シート3!C360))</f>
        <v/>
      </c>
      <c r="D360" s="764" t="str">
        <f>IF(【多店舗用】記入シート3!D360="","",ASC(【多店舗用】記入シート3!D360))</f>
        <v/>
      </c>
      <c r="E360" s="765" t="str">
        <f>IF(【多店舗用】記入シート3!E360="","",【多店舗用】記入シート3!E360)</f>
        <v/>
      </c>
      <c r="F360" s="764" t="str">
        <f>IF(【多店舗用】記入シート3!F360="","",【多店舗用】記入シート3!F360)</f>
        <v/>
      </c>
      <c r="G360" s="765" t="str">
        <f>IF(【多店舗用】記入シート3!G360="","",【多店舗用】記入シート3!G360)</f>
        <v/>
      </c>
      <c r="H360" s="764" t="str">
        <f>IF(【多店舗用】記入シート3!H360="","",SUBSTITUTE(SUBSTITUTE(SUBSTITUTE(SUBSTITUTE(SUBSTITUTE(ASC(【多店舗用】記入シート3!H360),"～","-"),"－","-"),"―","-"),"　","")," ",""))</f>
        <v/>
      </c>
      <c r="I360" s="764" t="str">
        <f>IF(B360="","",MID(T(【多店舗用】記入シート3!I360),4,LEN(T(【多店舗用】記入シート3!I360))-3)&amp;"　"&amp;SUBSTITUTE(SUBSTITUTE(SUBSTITUTE(SUBSTITUTE(T(【多店舗用】記入シート3!J360),"　","")," ",""),"―","ー"),"－","‐")&amp;"　"&amp;SUBSTITUTE(SUBSTITUTE(SUBSTITUTE(SUBSTITUTE(T(【多店舗用】記入シート3!K360),"　","")," ",""),"―","ー"),"－","‐")&amp;"　"&amp;SUBSTITUTE(SUBSTITUTE(SUBSTITUTE(SUBSTITUTE(T(【多店舗用】記入シート3!L360),"　","")," ",""),"―","ー"),"－","‐")&amp;IF(【多店舗用】記入シート3!M360="","","　"&amp;SUBSTITUTE(SUBSTITUTE(SUBSTITUTE(SUBSTITUTE(T(【多店舗用】記入シート3!M360),"　","")," ",""),"―","ー"),"－","‐")))</f>
        <v/>
      </c>
      <c r="J360" s="764" t="str">
        <f>IF(B360="","",ASC(【多店舗用】記入シート3!N360)&amp;" "&amp;ASC(SUBSTITUTE(SUBSTITUTE(SUBSTITUTE(SUBSTITUTE(SUBSTITUTE(【多店舗用】記入シート3!O360,"　","")," ",""),"ヴ","ウﾞ"),"・",""),"－","‐"))&amp;" "&amp;ASC(SUBSTITUTE(SUBSTITUTE(SUBSTITUTE(SUBSTITUTE(SUBSTITUTE(【多店舗用】記入シート3!P360,"　","")," ",""),"ヴ","ウﾞ"),"・",""),"－","‐"))&amp;IF(【多店舗用】記入シート3!Q360="",""," "&amp;ASC(SUBSTITUTE(SUBSTITUTE(SUBSTITUTE(SUBSTITUTE(SUBSTITUTE(【多店舗用】記入シート3!Q360,"　","")," ",""),"ヴ","ウﾞ"),"・",""),"－","‐"))))</f>
        <v/>
      </c>
      <c r="K360" s="764" t="str">
        <f>IF(【多店舗用】記入シート3!R360="","",【多店舗用】記入シート3!R360)</f>
        <v/>
      </c>
      <c r="L360" s="764" t="str">
        <f>IF(【多店舗用】記入シート3!S360="","",SUBSTITUTE(SUBSTITUTE(SUBSTITUTE(SUBSTITUTE(SUBSTITUTE(ASC(【多店舗用】記入シート3!S360),"～","-"),"－","-"),"―","-"),"　","")," ",""))</f>
        <v/>
      </c>
      <c r="M360" s="764" t="str">
        <f>IF(【多店舗用】記入シート3!T360="","",ASC(【多店舗用】記入シート3!T360))</f>
        <v/>
      </c>
      <c r="N360" s="764" t="str">
        <f>IF(B360="","",RIGHT("00"&amp;【多店舗用】記入シート3!U360,2)&amp;【多店舗用】記入シート3!V360&amp;RIGHT("00"&amp;【多店舗用】記入シート3!W360,2)&amp;【多店舗用】記入シート3!X360&amp;RIGHT("00"&amp;【多店舗用】記入シート3!Y360,2)&amp;【多店舗用】記入シート3!Z360&amp;RIGHT("00"&amp;【多店舗用】記入シート3!AA360,2))</f>
        <v/>
      </c>
      <c r="O360" s="764" t="str">
        <f>IF(B360="","",IF(【多店舗用】記入シート3!AB360="●",【多店舗用】記入シート3!AB$8,"")&amp;IF(【多店舗用】記入シート3!AC360="●",【多店舗用】記入シート3!AC$8,"")&amp;IF(【多店舗用】記入シート3!AD360="●",【多店舗用】記入シート3!AD$8,"")&amp;IF(【多店舗用】記入シート3!AE360="●",【多店舗用】記入シート3!AE$8,"")&amp;IF(【多店舗用】記入シート3!AF360="●",【多店舗用】記入シート3!AF$8,"")&amp;IF(【多店舗用】記入シート3!AG360="●",【多店舗用】記入シート3!AG$8,"")&amp;IF(【多店舗用】記入シート3!AH360="●",【多店舗用】記入シート3!AH$8,"")&amp;IF(【多店舗用】記入シート3!AI360="●",【多店舗用】記入シート3!AI$8,""))</f>
        <v/>
      </c>
      <c r="P360" s="764" t="str">
        <f>IF(【多店舗用】記入シート3!AJ360="","",【多店舗用】記入シート3!AJ360)</f>
        <v/>
      </c>
      <c r="Q360" s="764" t="str">
        <f>IF(【多店舗用】記入シート3!AK360="","",【多店舗用】記入シート3!AK360)</f>
        <v/>
      </c>
      <c r="R360" s="766" t="str">
        <f>IF(【多店舗用】記入シート3!AL360="","",【多店舗用】記入シート3!AL360)</f>
        <v/>
      </c>
      <c r="S360" s="766" t="str">
        <f>IF(【多店舗用】記入シート3!AM360="","",【多店舗用】記入シート3!AM360)</f>
        <v/>
      </c>
      <c r="T360" s="766" t="str">
        <f>IF(【多店舗用】記入シート3!AN360="","",【多店舗用】記入シート3!AN360)</f>
        <v/>
      </c>
      <c r="U360" s="766" t="str">
        <f>IF(【多店舗用】記入シート3!AO360="","",【多店舗用】記入シート3!AO360)</f>
        <v/>
      </c>
      <c r="V360" s="764" t="str">
        <f>IF(【多店舗用】記入シート3!AP360="","",【多店舗用】記入シート3!AP360)</f>
        <v/>
      </c>
      <c r="W360" s="764" t="str">
        <f>IF(【多店舗用】記入シート3!AQ360="","",【多店舗用】記入シート3!AQ360)</f>
        <v/>
      </c>
      <c r="X360" s="764" t="str">
        <f>IF(【多店舗用】記入シート3!AR360="","",【多店舗用】記入シート3!AR360)</f>
        <v/>
      </c>
      <c r="Y360" s="764" t="str">
        <f>IF(【多店舗用】記入シート3!AS360="","",【多店舗用】記入シート3!AS360)</f>
        <v/>
      </c>
      <c r="Z360" s="767" t="str">
        <f>IF(【多店舗用】記入シート3!AT360="","",【多店舗用】記入シート3!AT360)</f>
        <v/>
      </c>
      <c r="AA360" s="767" t="str">
        <f>IF(【多店舗用】記入シート3!AU360="","",【多店舗用】記入シート3!AU360)</f>
        <v/>
      </c>
      <c r="AB360" s="764" t="str">
        <f>IF(B360="","",T(SUBSTITUTE(SUBSTITUTE(【多店舗用】記入シート3!AV360,"　","")," ",""))&amp;"　"&amp;T(SUBSTITUTE(SUBSTITUTE(【多店舗用】記入シート3!AW360,"　","")," ","")))</f>
        <v/>
      </c>
      <c r="AC360" s="764" t="str">
        <f>IF(B360="","",ASC(SUBSTITUTE(SUBSTITUTE(SUBSTITUTE(SUBSTITUTE(【多店舗用】記入シート3!AX360,"　","")," ",""),"ヴ","ウﾞ"),"・",""))&amp;" "&amp;ASC(SUBSTITUTE(SUBSTITUTE(SUBSTITUTE(SUBSTITUTE(【多店舗用】記入シート3!AY360,"　","")," ",""),"ヴ","ウﾞ"),"・","")))</f>
        <v/>
      </c>
      <c r="AD360" s="764" t="str">
        <f>IF(【多店舗用】記入シート3!AZ360="","",【多店舗用】記入シート3!AZ360)</f>
        <v/>
      </c>
      <c r="AE360" s="764" t="str">
        <f>IF(【多店舗用】記入シート3!BA360="","",【多店舗用】記入シート3!BA360)</f>
        <v/>
      </c>
      <c r="AF360" s="764" t="str">
        <f>IF(B360="","",T(SUBSTITUTE(SUBSTITUTE(【多店舗用】記入シート3!BB360,"　","")," ",""))&amp;"　"&amp;T(SUBSTITUTE(SUBSTITUTE(【多店舗用】記入シート3!BC360,"　","")," ","")))</f>
        <v/>
      </c>
      <c r="AG360" s="764" t="str">
        <f>IF(B360="","",ASC(SUBSTITUTE(SUBSTITUTE(SUBSTITUTE(SUBSTITUTE(【多店舗用】記入シート3!BD360,"　","")," ",""),"ヴ","ウﾞ"),"・",""))&amp;" "&amp;ASC(SUBSTITUTE(SUBSTITUTE(SUBSTITUTE(SUBSTITUTE(【多店舗用】記入シート3!BE360,"　","")," ",""),"ヴ","ウﾞ"),"・","")))</f>
        <v/>
      </c>
      <c r="AH360" s="764" t="str">
        <f>IF(【多店舗用】記入シート3!BF360="","",【多店舗用】記入シート3!BF360)</f>
        <v/>
      </c>
      <c r="AI360" s="764" t="str">
        <f>IF(【多店舗用】記入シート3!BG360="","",【多店舗用】記入シート3!BG360)</f>
        <v/>
      </c>
      <c r="AJ360" s="764" t="str">
        <f>IF(【多店舗用】記入シート3!BH360="","",【多店舗用】記入シート3!BH360)</f>
        <v/>
      </c>
      <c r="AK360" s="764" t="str">
        <f>IF(【多店舗用】記入シート3!BI360="","",【多店舗用】記入シート3!BI360)</f>
        <v/>
      </c>
      <c r="AL360" s="764" t="str">
        <f>IF(【多店舗用】記入シート3!BJ360="","",【多店舗用】記入シート3!BJ360)</f>
        <v/>
      </c>
      <c r="AM360" s="768" t="str">
        <f>IF(【多店舗用】記入シート3!BK360="","",【多店舗用】記入シート3!BK360)</f>
        <v/>
      </c>
      <c r="AN360" s="768" t="str">
        <f>IF(【多店舗用】記入シート3!BL360="","",【多店舗用】記入シート3!BL360)</f>
        <v/>
      </c>
      <c r="AO360" s="764" t="str">
        <f>IF(【多店舗用】記入シート3!BM360="","",【多店舗用】記入シート3!BM360)</f>
        <v/>
      </c>
      <c r="AP360" s="768" t="str">
        <f>IF(【多店舗用】記入シート3!BN360="","",【多店舗用】記入シート3!BN360)</f>
        <v/>
      </c>
      <c r="AQ360" s="764" t="str">
        <f>IF(【多店舗用】記入シート3!BO360="","",【多店舗用】記入シート3!BO360)</f>
        <v/>
      </c>
      <c r="AR360" s="764" t="str">
        <f>IF(【多店舗用】記入シート3!BP360="","",【多店舗用】記入シート3!BP360)</f>
        <v/>
      </c>
    </row>
    <row r="361" spans="1:44" ht="15" customHeight="1">
      <c r="A361" s="764">
        <v>353</v>
      </c>
      <c r="B361" s="764" t="str">
        <f>IF(【多店舗用】記入シート3!B361="","",DBCS(【多店舗用】記入シート3!B361))</f>
        <v/>
      </c>
      <c r="C361" s="764" t="str">
        <f>IF(【多店舗用】記入シート3!C361="","",DBCS(【多店舗用】記入シート3!C361))</f>
        <v/>
      </c>
      <c r="D361" s="764" t="str">
        <f>IF(【多店舗用】記入シート3!D361="","",ASC(【多店舗用】記入シート3!D361))</f>
        <v/>
      </c>
      <c r="E361" s="765" t="str">
        <f>IF(【多店舗用】記入シート3!E361="","",【多店舗用】記入シート3!E361)</f>
        <v/>
      </c>
      <c r="F361" s="764" t="str">
        <f>IF(【多店舗用】記入シート3!F361="","",【多店舗用】記入シート3!F361)</f>
        <v/>
      </c>
      <c r="G361" s="765" t="str">
        <f>IF(【多店舗用】記入シート3!G361="","",【多店舗用】記入シート3!G361)</f>
        <v/>
      </c>
      <c r="H361" s="764" t="str">
        <f>IF(【多店舗用】記入シート3!H361="","",SUBSTITUTE(SUBSTITUTE(SUBSTITUTE(SUBSTITUTE(SUBSTITUTE(ASC(【多店舗用】記入シート3!H361),"～","-"),"－","-"),"―","-"),"　","")," ",""))</f>
        <v/>
      </c>
      <c r="I361" s="764" t="str">
        <f>IF(B361="","",MID(T(【多店舗用】記入シート3!I361),4,LEN(T(【多店舗用】記入シート3!I361))-3)&amp;"　"&amp;SUBSTITUTE(SUBSTITUTE(SUBSTITUTE(SUBSTITUTE(T(【多店舗用】記入シート3!J361),"　","")," ",""),"―","ー"),"－","‐")&amp;"　"&amp;SUBSTITUTE(SUBSTITUTE(SUBSTITUTE(SUBSTITUTE(T(【多店舗用】記入シート3!K361),"　","")," ",""),"―","ー"),"－","‐")&amp;"　"&amp;SUBSTITUTE(SUBSTITUTE(SUBSTITUTE(SUBSTITUTE(T(【多店舗用】記入シート3!L361),"　","")," ",""),"―","ー"),"－","‐")&amp;IF(【多店舗用】記入シート3!M361="","","　"&amp;SUBSTITUTE(SUBSTITUTE(SUBSTITUTE(SUBSTITUTE(T(【多店舗用】記入シート3!M361),"　","")," ",""),"―","ー"),"－","‐")))</f>
        <v/>
      </c>
      <c r="J361" s="764" t="str">
        <f>IF(B361="","",ASC(【多店舗用】記入シート3!N361)&amp;" "&amp;ASC(SUBSTITUTE(SUBSTITUTE(SUBSTITUTE(SUBSTITUTE(SUBSTITUTE(【多店舗用】記入シート3!O361,"　","")," ",""),"ヴ","ウﾞ"),"・",""),"－","‐"))&amp;" "&amp;ASC(SUBSTITUTE(SUBSTITUTE(SUBSTITUTE(SUBSTITUTE(SUBSTITUTE(【多店舗用】記入シート3!P361,"　","")," ",""),"ヴ","ウﾞ"),"・",""),"－","‐"))&amp;IF(【多店舗用】記入シート3!Q361="",""," "&amp;ASC(SUBSTITUTE(SUBSTITUTE(SUBSTITUTE(SUBSTITUTE(SUBSTITUTE(【多店舗用】記入シート3!Q361,"　","")," ",""),"ヴ","ウﾞ"),"・",""),"－","‐"))))</f>
        <v/>
      </c>
      <c r="K361" s="764" t="str">
        <f>IF(【多店舗用】記入シート3!R361="","",【多店舗用】記入シート3!R361)</f>
        <v/>
      </c>
      <c r="L361" s="764" t="str">
        <f>IF(【多店舗用】記入シート3!S361="","",SUBSTITUTE(SUBSTITUTE(SUBSTITUTE(SUBSTITUTE(SUBSTITUTE(ASC(【多店舗用】記入シート3!S361),"～","-"),"－","-"),"―","-"),"　","")," ",""))</f>
        <v/>
      </c>
      <c r="M361" s="764" t="str">
        <f>IF(【多店舗用】記入シート3!T361="","",ASC(【多店舗用】記入シート3!T361))</f>
        <v/>
      </c>
      <c r="N361" s="764" t="str">
        <f>IF(B361="","",RIGHT("00"&amp;【多店舗用】記入シート3!U361,2)&amp;【多店舗用】記入シート3!V361&amp;RIGHT("00"&amp;【多店舗用】記入シート3!W361,2)&amp;【多店舗用】記入シート3!X361&amp;RIGHT("00"&amp;【多店舗用】記入シート3!Y361,2)&amp;【多店舗用】記入シート3!Z361&amp;RIGHT("00"&amp;【多店舗用】記入シート3!AA361,2))</f>
        <v/>
      </c>
      <c r="O361" s="764" t="str">
        <f>IF(B361="","",IF(【多店舗用】記入シート3!AB361="●",【多店舗用】記入シート3!AB$8,"")&amp;IF(【多店舗用】記入シート3!AC361="●",【多店舗用】記入シート3!AC$8,"")&amp;IF(【多店舗用】記入シート3!AD361="●",【多店舗用】記入シート3!AD$8,"")&amp;IF(【多店舗用】記入シート3!AE361="●",【多店舗用】記入シート3!AE$8,"")&amp;IF(【多店舗用】記入シート3!AF361="●",【多店舗用】記入シート3!AF$8,"")&amp;IF(【多店舗用】記入シート3!AG361="●",【多店舗用】記入シート3!AG$8,"")&amp;IF(【多店舗用】記入シート3!AH361="●",【多店舗用】記入シート3!AH$8,"")&amp;IF(【多店舗用】記入シート3!AI361="●",【多店舗用】記入シート3!AI$8,""))</f>
        <v/>
      </c>
      <c r="P361" s="764" t="str">
        <f>IF(【多店舗用】記入シート3!AJ361="","",【多店舗用】記入シート3!AJ361)</f>
        <v/>
      </c>
      <c r="Q361" s="764" t="str">
        <f>IF(【多店舗用】記入シート3!AK361="","",【多店舗用】記入シート3!AK361)</f>
        <v/>
      </c>
      <c r="R361" s="766" t="str">
        <f>IF(【多店舗用】記入シート3!AL361="","",【多店舗用】記入シート3!AL361)</f>
        <v/>
      </c>
      <c r="S361" s="766" t="str">
        <f>IF(【多店舗用】記入シート3!AM361="","",【多店舗用】記入シート3!AM361)</f>
        <v/>
      </c>
      <c r="T361" s="766" t="str">
        <f>IF(【多店舗用】記入シート3!AN361="","",【多店舗用】記入シート3!AN361)</f>
        <v/>
      </c>
      <c r="U361" s="766" t="str">
        <f>IF(【多店舗用】記入シート3!AO361="","",【多店舗用】記入シート3!AO361)</f>
        <v/>
      </c>
      <c r="V361" s="764" t="str">
        <f>IF(【多店舗用】記入シート3!AP361="","",【多店舗用】記入シート3!AP361)</f>
        <v/>
      </c>
      <c r="W361" s="764" t="str">
        <f>IF(【多店舗用】記入シート3!AQ361="","",【多店舗用】記入シート3!AQ361)</f>
        <v/>
      </c>
      <c r="X361" s="764" t="str">
        <f>IF(【多店舗用】記入シート3!AR361="","",【多店舗用】記入シート3!AR361)</f>
        <v/>
      </c>
      <c r="Y361" s="764" t="str">
        <f>IF(【多店舗用】記入シート3!AS361="","",【多店舗用】記入シート3!AS361)</f>
        <v/>
      </c>
      <c r="Z361" s="767" t="str">
        <f>IF(【多店舗用】記入シート3!AT361="","",【多店舗用】記入シート3!AT361)</f>
        <v/>
      </c>
      <c r="AA361" s="767" t="str">
        <f>IF(【多店舗用】記入シート3!AU361="","",【多店舗用】記入シート3!AU361)</f>
        <v/>
      </c>
      <c r="AB361" s="764" t="str">
        <f>IF(B361="","",T(SUBSTITUTE(SUBSTITUTE(【多店舗用】記入シート3!AV361,"　","")," ",""))&amp;"　"&amp;T(SUBSTITUTE(SUBSTITUTE(【多店舗用】記入シート3!AW361,"　","")," ","")))</f>
        <v/>
      </c>
      <c r="AC361" s="764" t="str">
        <f>IF(B361="","",ASC(SUBSTITUTE(SUBSTITUTE(SUBSTITUTE(SUBSTITUTE(【多店舗用】記入シート3!AX361,"　","")," ",""),"ヴ","ウﾞ"),"・",""))&amp;" "&amp;ASC(SUBSTITUTE(SUBSTITUTE(SUBSTITUTE(SUBSTITUTE(【多店舗用】記入シート3!AY361,"　","")," ",""),"ヴ","ウﾞ"),"・","")))</f>
        <v/>
      </c>
      <c r="AD361" s="764" t="str">
        <f>IF(【多店舗用】記入シート3!AZ361="","",【多店舗用】記入シート3!AZ361)</f>
        <v/>
      </c>
      <c r="AE361" s="764" t="str">
        <f>IF(【多店舗用】記入シート3!BA361="","",【多店舗用】記入シート3!BA361)</f>
        <v/>
      </c>
      <c r="AF361" s="764" t="str">
        <f>IF(B361="","",T(SUBSTITUTE(SUBSTITUTE(【多店舗用】記入シート3!BB361,"　","")," ",""))&amp;"　"&amp;T(SUBSTITUTE(SUBSTITUTE(【多店舗用】記入シート3!BC361,"　","")," ","")))</f>
        <v/>
      </c>
      <c r="AG361" s="764" t="str">
        <f>IF(B361="","",ASC(SUBSTITUTE(SUBSTITUTE(SUBSTITUTE(SUBSTITUTE(【多店舗用】記入シート3!BD361,"　","")," ",""),"ヴ","ウﾞ"),"・",""))&amp;" "&amp;ASC(SUBSTITUTE(SUBSTITUTE(SUBSTITUTE(SUBSTITUTE(【多店舗用】記入シート3!BE361,"　","")," ",""),"ヴ","ウﾞ"),"・","")))</f>
        <v/>
      </c>
      <c r="AH361" s="764" t="str">
        <f>IF(【多店舗用】記入シート3!BF361="","",【多店舗用】記入シート3!BF361)</f>
        <v/>
      </c>
      <c r="AI361" s="764" t="str">
        <f>IF(【多店舗用】記入シート3!BG361="","",【多店舗用】記入シート3!BG361)</f>
        <v/>
      </c>
      <c r="AJ361" s="764" t="str">
        <f>IF(【多店舗用】記入シート3!BH361="","",【多店舗用】記入シート3!BH361)</f>
        <v/>
      </c>
      <c r="AK361" s="764" t="str">
        <f>IF(【多店舗用】記入シート3!BI361="","",【多店舗用】記入シート3!BI361)</f>
        <v/>
      </c>
      <c r="AL361" s="764" t="str">
        <f>IF(【多店舗用】記入シート3!BJ361="","",【多店舗用】記入シート3!BJ361)</f>
        <v/>
      </c>
      <c r="AM361" s="768" t="str">
        <f>IF(【多店舗用】記入シート3!BK361="","",【多店舗用】記入シート3!BK361)</f>
        <v/>
      </c>
      <c r="AN361" s="768" t="str">
        <f>IF(【多店舗用】記入シート3!BL361="","",【多店舗用】記入シート3!BL361)</f>
        <v/>
      </c>
      <c r="AO361" s="764" t="str">
        <f>IF(【多店舗用】記入シート3!BM361="","",【多店舗用】記入シート3!BM361)</f>
        <v/>
      </c>
      <c r="AP361" s="768" t="str">
        <f>IF(【多店舗用】記入シート3!BN361="","",【多店舗用】記入シート3!BN361)</f>
        <v/>
      </c>
      <c r="AQ361" s="764" t="str">
        <f>IF(【多店舗用】記入シート3!BO361="","",【多店舗用】記入シート3!BO361)</f>
        <v/>
      </c>
      <c r="AR361" s="764" t="str">
        <f>IF(【多店舗用】記入シート3!BP361="","",【多店舗用】記入シート3!BP361)</f>
        <v/>
      </c>
    </row>
    <row r="362" spans="1:44" ht="15" customHeight="1">
      <c r="A362" s="764">
        <v>354</v>
      </c>
      <c r="B362" s="764" t="str">
        <f>IF(【多店舗用】記入シート3!B362="","",DBCS(【多店舗用】記入シート3!B362))</f>
        <v/>
      </c>
      <c r="C362" s="764" t="str">
        <f>IF(【多店舗用】記入シート3!C362="","",DBCS(【多店舗用】記入シート3!C362))</f>
        <v/>
      </c>
      <c r="D362" s="764" t="str">
        <f>IF(【多店舗用】記入シート3!D362="","",ASC(【多店舗用】記入シート3!D362))</f>
        <v/>
      </c>
      <c r="E362" s="765" t="str">
        <f>IF(【多店舗用】記入シート3!E362="","",【多店舗用】記入シート3!E362)</f>
        <v/>
      </c>
      <c r="F362" s="764" t="str">
        <f>IF(【多店舗用】記入シート3!F362="","",【多店舗用】記入シート3!F362)</f>
        <v/>
      </c>
      <c r="G362" s="765" t="str">
        <f>IF(【多店舗用】記入シート3!G362="","",【多店舗用】記入シート3!G362)</f>
        <v/>
      </c>
      <c r="H362" s="764" t="str">
        <f>IF(【多店舗用】記入シート3!H362="","",SUBSTITUTE(SUBSTITUTE(SUBSTITUTE(SUBSTITUTE(SUBSTITUTE(ASC(【多店舗用】記入シート3!H362),"～","-"),"－","-"),"―","-"),"　","")," ",""))</f>
        <v/>
      </c>
      <c r="I362" s="764" t="str">
        <f>IF(B362="","",MID(T(【多店舗用】記入シート3!I362),4,LEN(T(【多店舗用】記入シート3!I362))-3)&amp;"　"&amp;SUBSTITUTE(SUBSTITUTE(SUBSTITUTE(SUBSTITUTE(T(【多店舗用】記入シート3!J362),"　","")," ",""),"―","ー"),"－","‐")&amp;"　"&amp;SUBSTITUTE(SUBSTITUTE(SUBSTITUTE(SUBSTITUTE(T(【多店舗用】記入シート3!K362),"　","")," ",""),"―","ー"),"－","‐")&amp;"　"&amp;SUBSTITUTE(SUBSTITUTE(SUBSTITUTE(SUBSTITUTE(T(【多店舗用】記入シート3!L362),"　","")," ",""),"―","ー"),"－","‐")&amp;IF(【多店舗用】記入シート3!M362="","","　"&amp;SUBSTITUTE(SUBSTITUTE(SUBSTITUTE(SUBSTITUTE(T(【多店舗用】記入シート3!M362),"　","")," ",""),"―","ー"),"－","‐")))</f>
        <v/>
      </c>
      <c r="J362" s="764" t="str">
        <f>IF(B362="","",ASC(【多店舗用】記入シート3!N362)&amp;" "&amp;ASC(SUBSTITUTE(SUBSTITUTE(SUBSTITUTE(SUBSTITUTE(SUBSTITUTE(【多店舗用】記入シート3!O362,"　","")," ",""),"ヴ","ウﾞ"),"・",""),"－","‐"))&amp;" "&amp;ASC(SUBSTITUTE(SUBSTITUTE(SUBSTITUTE(SUBSTITUTE(SUBSTITUTE(【多店舗用】記入シート3!P362,"　","")," ",""),"ヴ","ウﾞ"),"・",""),"－","‐"))&amp;IF(【多店舗用】記入シート3!Q362="",""," "&amp;ASC(SUBSTITUTE(SUBSTITUTE(SUBSTITUTE(SUBSTITUTE(SUBSTITUTE(【多店舗用】記入シート3!Q362,"　","")," ",""),"ヴ","ウﾞ"),"・",""),"－","‐"))))</f>
        <v/>
      </c>
      <c r="K362" s="764" t="str">
        <f>IF(【多店舗用】記入シート3!R362="","",【多店舗用】記入シート3!R362)</f>
        <v/>
      </c>
      <c r="L362" s="764" t="str">
        <f>IF(【多店舗用】記入シート3!S362="","",SUBSTITUTE(SUBSTITUTE(SUBSTITUTE(SUBSTITUTE(SUBSTITUTE(ASC(【多店舗用】記入シート3!S362),"～","-"),"－","-"),"―","-"),"　","")," ",""))</f>
        <v/>
      </c>
      <c r="M362" s="764" t="str">
        <f>IF(【多店舗用】記入シート3!T362="","",ASC(【多店舗用】記入シート3!T362))</f>
        <v/>
      </c>
      <c r="N362" s="764" t="str">
        <f>IF(B362="","",RIGHT("00"&amp;【多店舗用】記入シート3!U362,2)&amp;【多店舗用】記入シート3!V362&amp;RIGHT("00"&amp;【多店舗用】記入シート3!W362,2)&amp;【多店舗用】記入シート3!X362&amp;RIGHT("00"&amp;【多店舗用】記入シート3!Y362,2)&amp;【多店舗用】記入シート3!Z362&amp;RIGHT("00"&amp;【多店舗用】記入シート3!AA362,2))</f>
        <v/>
      </c>
      <c r="O362" s="764" t="str">
        <f>IF(B362="","",IF(【多店舗用】記入シート3!AB362="●",【多店舗用】記入シート3!AB$8,"")&amp;IF(【多店舗用】記入シート3!AC362="●",【多店舗用】記入シート3!AC$8,"")&amp;IF(【多店舗用】記入シート3!AD362="●",【多店舗用】記入シート3!AD$8,"")&amp;IF(【多店舗用】記入シート3!AE362="●",【多店舗用】記入シート3!AE$8,"")&amp;IF(【多店舗用】記入シート3!AF362="●",【多店舗用】記入シート3!AF$8,"")&amp;IF(【多店舗用】記入シート3!AG362="●",【多店舗用】記入シート3!AG$8,"")&amp;IF(【多店舗用】記入シート3!AH362="●",【多店舗用】記入シート3!AH$8,"")&amp;IF(【多店舗用】記入シート3!AI362="●",【多店舗用】記入シート3!AI$8,""))</f>
        <v/>
      </c>
      <c r="P362" s="764" t="str">
        <f>IF(【多店舗用】記入シート3!AJ362="","",【多店舗用】記入シート3!AJ362)</f>
        <v/>
      </c>
      <c r="Q362" s="764" t="str">
        <f>IF(【多店舗用】記入シート3!AK362="","",【多店舗用】記入シート3!AK362)</f>
        <v/>
      </c>
      <c r="R362" s="766" t="str">
        <f>IF(【多店舗用】記入シート3!AL362="","",【多店舗用】記入シート3!AL362)</f>
        <v/>
      </c>
      <c r="S362" s="766" t="str">
        <f>IF(【多店舗用】記入シート3!AM362="","",【多店舗用】記入シート3!AM362)</f>
        <v/>
      </c>
      <c r="T362" s="766" t="str">
        <f>IF(【多店舗用】記入シート3!AN362="","",【多店舗用】記入シート3!AN362)</f>
        <v/>
      </c>
      <c r="U362" s="766" t="str">
        <f>IF(【多店舗用】記入シート3!AO362="","",【多店舗用】記入シート3!AO362)</f>
        <v/>
      </c>
      <c r="V362" s="764" t="str">
        <f>IF(【多店舗用】記入シート3!AP362="","",【多店舗用】記入シート3!AP362)</f>
        <v/>
      </c>
      <c r="W362" s="764" t="str">
        <f>IF(【多店舗用】記入シート3!AQ362="","",【多店舗用】記入シート3!AQ362)</f>
        <v/>
      </c>
      <c r="X362" s="764" t="str">
        <f>IF(【多店舗用】記入シート3!AR362="","",【多店舗用】記入シート3!AR362)</f>
        <v/>
      </c>
      <c r="Y362" s="764" t="str">
        <f>IF(【多店舗用】記入シート3!AS362="","",【多店舗用】記入シート3!AS362)</f>
        <v/>
      </c>
      <c r="Z362" s="767" t="str">
        <f>IF(【多店舗用】記入シート3!AT362="","",【多店舗用】記入シート3!AT362)</f>
        <v/>
      </c>
      <c r="AA362" s="767" t="str">
        <f>IF(【多店舗用】記入シート3!AU362="","",【多店舗用】記入シート3!AU362)</f>
        <v/>
      </c>
      <c r="AB362" s="764" t="str">
        <f>IF(B362="","",T(SUBSTITUTE(SUBSTITUTE(【多店舗用】記入シート3!AV362,"　","")," ",""))&amp;"　"&amp;T(SUBSTITUTE(SUBSTITUTE(【多店舗用】記入シート3!AW362,"　","")," ","")))</f>
        <v/>
      </c>
      <c r="AC362" s="764" t="str">
        <f>IF(B362="","",ASC(SUBSTITUTE(SUBSTITUTE(SUBSTITUTE(SUBSTITUTE(【多店舗用】記入シート3!AX362,"　","")," ",""),"ヴ","ウﾞ"),"・",""))&amp;" "&amp;ASC(SUBSTITUTE(SUBSTITUTE(SUBSTITUTE(SUBSTITUTE(【多店舗用】記入シート3!AY362,"　","")," ",""),"ヴ","ウﾞ"),"・","")))</f>
        <v/>
      </c>
      <c r="AD362" s="764" t="str">
        <f>IF(【多店舗用】記入シート3!AZ362="","",【多店舗用】記入シート3!AZ362)</f>
        <v/>
      </c>
      <c r="AE362" s="764" t="str">
        <f>IF(【多店舗用】記入シート3!BA362="","",【多店舗用】記入シート3!BA362)</f>
        <v/>
      </c>
      <c r="AF362" s="764" t="str">
        <f>IF(B362="","",T(SUBSTITUTE(SUBSTITUTE(【多店舗用】記入シート3!BB362,"　","")," ",""))&amp;"　"&amp;T(SUBSTITUTE(SUBSTITUTE(【多店舗用】記入シート3!BC362,"　","")," ","")))</f>
        <v/>
      </c>
      <c r="AG362" s="764" t="str">
        <f>IF(B362="","",ASC(SUBSTITUTE(SUBSTITUTE(SUBSTITUTE(SUBSTITUTE(【多店舗用】記入シート3!BD362,"　","")," ",""),"ヴ","ウﾞ"),"・",""))&amp;" "&amp;ASC(SUBSTITUTE(SUBSTITUTE(SUBSTITUTE(SUBSTITUTE(【多店舗用】記入シート3!BE362,"　","")," ",""),"ヴ","ウﾞ"),"・","")))</f>
        <v/>
      </c>
      <c r="AH362" s="764" t="str">
        <f>IF(【多店舗用】記入シート3!BF362="","",【多店舗用】記入シート3!BF362)</f>
        <v/>
      </c>
      <c r="AI362" s="764" t="str">
        <f>IF(【多店舗用】記入シート3!BG362="","",【多店舗用】記入シート3!BG362)</f>
        <v/>
      </c>
      <c r="AJ362" s="764" t="str">
        <f>IF(【多店舗用】記入シート3!BH362="","",【多店舗用】記入シート3!BH362)</f>
        <v/>
      </c>
      <c r="AK362" s="764" t="str">
        <f>IF(【多店舗用】記入シート3!BI362="","",【多店舗用】記入シート3!BI362)</f>
        <v/>
      </c>
      <c r="AL362" s="764" t="str">
        <f>IF(【多店舗用】記入シート3!BJ362="","",【多店舗用】記入シート3!BJ362)</f>
        <v/>
      </c>
      <c r="AM362" s="768" t="str">
        <f>IF(【多店舗用】記入シート3!BK362="","",【多店舗用】記入シート3!BK362)</f>
        <v/>
      </c>
      <c r="AN362" s="768" t="str">
        <f>IF(【多店舗用】記入シート3!BL362="","",【多店舗用】記入シート3!BL362)</f>
        <v/>
      </c>
      <c r="AO362" s="764" t="str">
        <f>IF(【多店舗用】記入シート3!BM362="","",【多店舗用】記入シート3!BM362)</f>
        <v/>
      </c>
      <c r="AP362" s="768" t="str">
        <f>IF(【多店舗用】記入シート3!BN362="","",【多店舗用】記入シート3!BN362)</f>
        <v/>
      </c>
      <c r="AQ362" s="764" t="str">
        <f>IF(【多店舗用】記入シート3!BO362="","",【多店舗用】記入シート3!BO362)</f>
        <v/>
      </c>
      <c r="AR362" s="764" t="str">
        <f>IF(【多店舗用】記入シート3!BP362="","",【多店舗用】記入シート3!BP362)</f>
        <v/>
      </c>
    </row>
    <row r="363" spans="1:44" ht="15" customHeight="1">
      <c r="A363" s="764">
        <v>355</v>
      </c>
      <c r="B363" s="764" t="str">
        <f>IF(【多店舗用】記入シート3!B363="","",DBCS(【多店舗用】記入シート3!B363))</f>
        <v/>
      </c>
      <c r="C363" s="764" t="str">
        <f>IF(【多店舗用】記入シート3!C363="","",DBCS(【多店舗用】記入シート3!C363))</f>
        <v/>
      </c>
      <c r="D363" s="764" t="str">
        <f>IF(【多店舗用】記入シート3!D363="","",ASC(【多店舗用】記入シート3!D363))</f>
        <v/>
      </c>
      <c r="E363" s="765" t="str">
        <f>IF(【多店舗用】記入シート3!E363="","",【多店舗用】記入シート3!E363)</f>
        <v/>
      </c>
      <c r="F363" s="764" t="str">
        <f>IF(【多店舗用】記入シート3!F363="","",【多店舗用】記入シート3!F363)</f>
        <v/>
      </c>
      <c r="G363" s="765" t="str">
        <f>IF(【多店舗用】記入シート3!G363="","",【多店舗用】記入シート3!G363)</f>
        <v/>
      </c>
      <c r="H363" s="764" t="str">
        <f>IF(【多店舗用】記入シート3!H363="","",SUBSTITUTE(SUBSTITUTE(SUBSTITUTE(SUBSTITUTE(SUBSTITUTE(ASC(【多店舗用】記入シート3!H363),"～","-"),"－","-"),"―","-"),"　","")," ",""))</f>
        <v/>
      </c>
      <c r="I363" s="764" t="str">
        <f>IF(B363="","",MID(T(【多店舗用】記入シート3!I363),4,LEN(T(【多店舗用】記入シート3!I363))-3)&amp;"　"&amp;SUBSTITUTE(SUBSTITUTE(SUBSTITUTE(SUBSTITUTE(T(【多店舗用】記入シート3!J363),"　","")," ",""),"―","ー"),"－","‐")&amp;"　"&amp;SUBSTITUTE(SUBSTITUTE(SUBSTITUTE(SUBSTITUTE(T(【多店舗用】記入シート3!K363),"　","")," ",""),"―","ー"),"－","‐")&amp;"　"&amp;SUBSTITUTE(SUBSTITUTE(SUBSTITUTE(SUBSTITUTE(T(【多店舗用】記入シート3!L363),"　","")," ",""),"―","ー"),"－","‐")&amp;IF(【多店舗用】記入シート3!M363="","","　"&amp;SUBSTITUTE(SUBSTITUTE(SUBSTITUTE(SUBSTITUTE(T(【多店舗用】記入シート3!M363),"　","")," ",""),"―","ー"),"－","‐")))</f>
        <v/>
      </c>
      <c r="J363" s="764" t="str">
        <f>IF(B363="","",ASC(【多店舗用】記入シート3!N363)&amp;" "&amp;ASC(SUBSTITUTE(SUBSTITUTE(SUBSTITUTE(SUBSTITUTE(SUBSTITUTE(【多店舗用】記入シート3!O363,"　","")," ",""),"ヴ","ウﾞ"),"・",""),"－","‐"))&amp;" "&amp;ASC(SUBSTITUTE(SUBSTITUTE(SUBSTITUTE(SUBSTITUTE(SUBSTITUTE(【多店舗用】記入シート3!P363,"　","")," ",""),"ヴ","ウﾞ"),"・",""),"－","‐"))&amp;IF(【多店舗用】記入シート3!Q363="",""," "&amp;ASC(SUBSTITUTE(SUBSTITUTE(SUBSTITUTE(SUBSTITUTE(SUBSTITUTE(【多店舗用】記入シート3!Q363,"　","")," ",""),"ヴ","ウﾞ"),"・",""),"－","‐"))))</f>
        <v/>
      </c>
      <c r="K363" s="764" t="str">
        <f>IF(【多店舗用】記入シート3!R363="","",【多店舗用】記入シート3!R363)</f>
        <v/>
      </c>
      <c r="L363" s="764" t="str">
        <f>IF(【多店舗用】記入シート3!S363="","",SUBSTITUTE(SUBSTITUTE(SUBSTITUTE(SUBSTITUTE(SUBSTITUTE(ASC(【多店舗用】記入シート3!S363),"～","-"),"－","-"),"―","-"),"　","")," ",""))</f>
        <v/>
      </c>
      <c r="M363" s="764" t="str">
        <f>IF(【多店舗用】記入シート3!T363="","",ASC(【多店舗用】記入シート3!T363))</f>
        <v/>
      </c>
      <c r="N363" s="764" t="str">
        <f>IF(B363="","",RIGHT("00"&amp;【多店舗用】記入シート3!U363,2)&amp;【多店舗用】記入シート3!V363&amp;RIGHT("00"&amp;【多店舗用】記入シート3!W363,2)&amp;【多店舗用】記入シート3!X363&amp;RIGHT("00"&amp;【多店舗用】記入シート3!Y363,2)&amp;【多店舗用】記入シート3!Z363&amp;RIGHT("00"&amp;【多店舗用】記入シート3!AA363,2))</f>
        <v/>
      </c>
      <c r="O363" s="764" t="str">
        <f>IF(B363="","",IF(【多店舗用】記入シート3!AB363="●",【多店舗用】記入シート3!AB$8,"")&amp;IF(【多店舗用】記入シート3!AC363="●",【多店舗用】記入シート3!AC$8,"")&amp;IF(【多店舗用】記入シート3!AD363="●",【多店舗用】記入シート3!AD$8,"")&amp;IF(【多店舗用】記入シート3!AE363="●",【多店舗用】記入シート3!AE$8,"")&amp;IF(【多店舗用】記入シート3!AF363="●",【多店舗用】記入シート3!AF$8,"")&amp;IF(【多店舗用】記入シート3!AG363="●",【多店舗用】記入シート3!AG$8,"")&amp;IF(【多店舗用】記入シート3!AH363="●",【多店舗用】記入シート3!AH$8,"")&amp;IF(【多店舗用】記入シート3!AI363="●",【多店舗用】記入シート3!AI$8,""))</f>
        <v/>
      </c>
      <c r="P363" s="764" t="str">
        <f>IF(【多店舗用】記入シート3!AJ363="","",【多店舗用】記入シート3!AJ363)</f>
        <v/>
      </c>
      <c r="Q363" s="764" t="str">
        <f>IF(【多店舗用】記入シート3!AK363="","",【多店舗用】記入シート3!AK363)</f>
        <v/>
      </c>
      <c r="R363" s="766" t="str">
        <f>IF(【多店舗用】記入シート3!AL363="","",【多店舗用】記入シート3!AL363)</f>
        <v/>
      </c>
      <c r="S363" s="766" t="str">
        <f>IF(【多店舗用】記入シート3!AM363="","",【多店舗用】記入シート3!AM363)</f>
        <v/>
      </c>
      <c r="T363" s="766" t="str">
        <f>IF(【多店舗用】記入シート3!AN363="","",【多店舗用】記入シート3!AN363)</f>
        <v/>
      </c>
      <c r="U363" s="766" t="str">
        <f>IF(【多店舗用】記入シート3!AO363="","",【多店舗用】記入シート3!AO363)</f>
        <v/>
      </c>
      <c r="V363" s="764" t="str">
        <f>IF(【多店舗用】記入シート3!AP363="","",【多店舗用】記入シート3!AP363)</f>
        <v/>
      </c>
      <c r="W363" s="764" t="str">
        <f>IF(【多店舗用】記入シート3!AQ363="","",【多店舗用】記入シート3!AQ363)</f>
        <v/>
      </c>
      <c r="X363" s="764" t="str">
        <f>IF(【多店舗用】記入シート3!AR363="","",【多店舗用】記入シート3!AR363)</f>
        <v/>
      </c>
      <c r="Y363" s="764" t="str">
        <f>IF(【多店舗用】記入シート3!AS363="","",【多店舗用】記入シート3!AS363)</f>
        <v/>
      </c>
      <c r="Z363" s="767" t="str">
        <f>IF(【多店舗用】記入シート3!AT363="","",【多店舗用】記入シート3!AT363)</f>
        <v/>
      </c>
      <c r="AA363" s="767" t="str">
        <f>IF(【多店舗用】記入シート3!AU363="","",【多店舗用】記入シート3!AU363)</f>
        <v/>
      </c>
      <c r="AB363" s="764" t="str">
        <f>IF(B363="","",T(SUBSTITUTE(SUBSTITUTE(【多店舗用】記入シート3!AV363,"　","")," ",""))&amp;"　"&amp;T(SUBSTITUTE(SUBSTITUTE(【多店舗用】記入シート3!AW363,"　","")," ","")))</f>
        <v/>
      </c>
      <c r="AC363" s="764" t="str">
        <f>IF(B363="","",ASC(SUBSTITUTE(SUBSTITUTE(SUBSTITUTE(SUBSTITUTE(【多店舗用】記入シート3!AX363,"　","")," ",""),"ヴ","ウﾞ"),"・",""))&amp;" "&amp;ASC(SUBSTITUTE(SUBSTITUTE(SUBSTITUTE(SUBSTITUTE(【多店舗用】記入シート3!AY363,"　","")," ",""),"ヴ","ウﾞ"),"・","")))</f>
        <v/>
      </c>
      <c r="AD363" s="764" t="str">
        <f>IF(【多店舗用】記入シート3!AZ363="","",【多店舗用】記入シート3!AZ363)</f>
        <v/>
      </c>
      <c r="AE363" s="764" t="str">
        <f>IF(【多店舗用】記入シート3!BA363="","",【多店舗用】記入シート3!BA363)</f>
        <v/>
      </c>
      <c r="AF363" s="764" t="str">
        <f>IF(B363="","",T(SUBSTITUTE(SUBSTITUTE(【多店舗用】記入シート3!BB363,"　","")," ",""))&amp;"　"&amp;T(SUBSTITUTE(SUBSTITUTE(【多店舗用】記入シート3!BC363,"　","")," ","")))</f>
        <v/>
      </c>
      <c r="AG363" s="764" t="str">
        <f>IF(B363="","",ASC(SUBSTITUTE(SUBSTITUTE(SUBSTITUTE(SUBSTITUTE(【多店舗用】記入シート3!BD363,"　","")," ",""),"ヴ","ウﾞ"),"・",""))&amp;" "&amp;ASC(SUBSTITUTE(SUBSTITUTE(SUBSTITUTE(SUBSTITUTE(【多店舗用】記入シート3!BE363,"　","")," ",""),"ヴ","ウﾞ"),"・","")))</f>
        <v/>
      </c>
      <c r="AH363" s="764" t="str">
        <f>IF(【多店舗用】記入シート3!BF363="","",【多店舗用】記入シート3!BF363)</f>
        <v/>
      </c>
      <c r="AI363" s="764" t="str">
        <f>IF(【多店舗用】記入シート3!BG363="","",【多店舗用】記入シート3!BG363)</f>
        <v/>
      </c>
      <c r="AJ363" s="764" t="str">
        <f>IF(【多店舗用】記入シート3!BH363="","",【多店舗用】記入シート3!BH363)</f>
        <v/>
      </c>
      <c r="AK363" s="764" t="str">
        <f>IF(【多店舗用】記入シート3!BI363="","",【多店舗用】記入シート3!BI363)</f>
        <v/>
      </c>
      <c r="AL363" s="764" t="str">
        <f>IF(【多店舗用】記入シート3!BJ363="","",【多店舗用】記入シート3!BJ363)</f>
        <v/>
      </c>
      <c r="AM363" s="768" t="str">
        <f>IF(【多店舗用】記入シート3!BK363="","",【多店舗用】記入シート3!BK363)</f>
        <v/>
      </c>
      <c r="AN363" s="768" t="str">
        <f>IF(【多店舗用】記入シート3!BL363="","",【多店舗用】記入シート3!BL363)</f>
        <v/>
      </c>
      <c r="AO363" s="764" t="str">
        <f>IF(【多店舗用】記入シート3!BM363="","",【多店舗用】記入シート3!BM363)</f>
        <v/>
      </c>
      <c r="AP363" s="768" t="str">
        <f>IF(【多店舗用】記入シート3!BN363="","",【多店舗用】記入シート3!BN363)</f>
        <v/>
      </c>
      <c r="AQ363" s="764" t="str">
        <f>IF(【多店舗用】記入シート3!BO363="","",【多店舗用】記入シート3!BO363)</f>
        <v/>
      </c>
      <c r="AR363" s="764" t="str">
        <f>IF(【多店舗用】記入シート3!BP363="","",【多店舗用】記入シート3!BP363)</f>
        <v/>
      </c>
    </row>
    <row r="364" spans="1:44" ht="15" customHeight="1">
      <c r="A364" s="764">
        <v>356</v>
      </c>
      <c r="B364" s="764" t="str">
        <f>IF(【多店舗用】記入シート3!B364="","",DBCS(【多店舗用】記入シート3!B364))</f>
        <v/>
      </c>
      <c r="C364" s="764" t="str">
        <f>IF(【多店舗用】記入シート3!C364="","",DBCS(【多店舗用】記入シート3!C364))</f>
        <v/>
      </c>
      <c r="D364" s="764" t="str">
        <f>IF(【多店舗用】記入シート3!D364="","",ASC(【多店舗用】記入シート3!D364))</f>
        <v/>
      </c>
      <c r="E364" s="765" t="str">
        <f>IF(【多店舗用】記入シート3!E364="","",【多店舗用】記入シート3!E364)</f>
        <v/>
      </c>
      <c r="F364" s="764" t="str">
        <f>IF(【多店舗用】記入シート3!F364="","",【多店舗用】記入シート3!F364)</f>
        <v/>
      </c>
      <c r="G364" s="765" t="str">
        <f>IF(【多店舗用】記入シート3!G364="","",【多店舗用】記入シート3!G364)</f>
        <v/>
      </c>
      <c r="H364" s="764" t="str">
        <f>IF(【多店舗用】記入シート3!H364="","",SUBSTITUTE(SUBSTITUTE(SUBSTITUTE(SUBSTITUTE(SUBSTITUTE(ASC(【多店舗用】記入シート3!H364),"～","-"),"－","-"),"―","-"),"　","")," ",""))</f>
        <v/>
      </c>
      <c r="I364" s="764" t="str">
        <f>IF(B364="","",MID(T(【多店舗用】記入シート3!I364),4,LEN(T(【多店舗用】記入シート3!I364))-3)&amp;"　"&amp;SUBSTITUTE(SUBSTITUTE(SUBSTITUTE(SUBSTITUTE(T(【多店舗用】記入シート3!J364),"　","")," ",""),"―","ー"),"－","‐")&amp;"　"&amp;SUBSTITUTE(SUBSTITUTE(SUBSTITUTE(SUBSTITUTE(T(【多店舗用】記入シート3!K364),"　","")," ",""),"―","ー"),"－","‐")&amp;"　"&amp;SUBSTITUTE(SUBSTITUTE(SUBSTITUTE(SUBSTITUTE(T(【多店舗用】記入シート3!L364),"　","")," ",""),"―","ー"),"－","‐")&amp;IF(【多店舗用】記入シート3!M364="","","　"&amp;SUBSTITUTE(SUBSTITUTE(SUBSTITUTE(SUBSTITUTE(T(【多店舗用】記入シート3!M364),"　","")," ",""),"―","ー"),"－","‐")))</f>
        <v/>
      </c>
      <c r="J364" s="764" t="str">
        <f>IF(B364="","",ASC(【多店舗用】記入シート3!N364)&amp;" "&amp;ASC(SUBSTITUTE(SUBSTITUTE(SUBSTITUTE(SUBSTITUTE(SUBSTITUTE(【多店舗用】記入シート3!O364,"　","")," ",""),"ヴ","ウﾞ"),"・",""),"－","‐"))&amp;" "&amp;ASC(SUBSTITUTE(SUBSTITUTE(SUBSTITUTE(SUBSTITUTE(SUBSTITUTE(【多店舗用】記入シート3!P364,"　","")," ",""),"ヴ","ウﾞ"),"・",""),"－","‐"))&amp;IF(【多店舗用】記入シート3!Q364="",""," "&amp;ASC(SUBSTITUTE(SUBSTITUTE(SUBSTITUTE(SUBSTITUTE(SUBSTITUTE(【多店舗用】記入シート3!Q364,"　","")," ",""),"ヴ","ウﾞ"),"・",""),"－","‐"))))</f>
        <v/>
      </c>
      <c r="K364" s="764" t="str">
        <f>IF(【多店舗用】記入シート3!R364="","",【多店舗用】記入シート3!R364)</f>
        <v/>
      </c>
      <c r="L364" s="764" t="str">
        <f>IF(【多店舗用】記入シート3!S364="","",SUBSTITUTE(SUBSTITUTE(SUBSTITUTE(SUBSTITUTE(SUBSTITUTE(ASC(【多店舗用】記入シート3!S364),"～","-"),"－","-"),"―","-"),"　","")," ",""))</f>
        <v/>
      </c>
      <c r="M364" s="764" t="str">
        <f>IF(【多店舗用】記入シート3!T364="","",ASC(【多店舗用】記入シート3!T364))</f>
        <v/>
      </c>
      <c r="N364" s="764" t="str">
        <f>IF(B364="","",RIGHT("00"&amp;【多店舗用】記入シート3!U364,2)&amp;【多店舗用】記入シート3!V364&amp;RIGHT("00"&amp;【多店舗用】記入シート3!W364,2)&amp;【多店舗用】記入シート3!X364&amp;RIGHT("00"&amp;【多店舗用】記入シート3!Y364,2)&amp;【多店舗用】記入シート3!Z364&amp;RIGHT("00"&amp;【多店舗用】記入シート3!AA364,2))</f>
        <v/>
      </c>
      <c r="O364" s="764" t="str">
        <f>IF(B364="","",IF(【多店舗用】記入シート3!AB364="●",【多店舗用】記入シート3!AB$8,"")&amp;IF(【多店舗用】記入シート3!AC364="●",【多店舗用】記入シート3!AC$8,"")&amp;IF(【多店舗用】記入シート3!AD364="●",【多店舗用】記入シート3!AD$8,"")&amp;IF(【多店舗用】記入シート3!AE364="●",【多店舗用】記入シート3!AE$8,"")&amp;IF(【多店舗用】記入シート3!AF364="●",【多店舗用】記入シート3!AF$8,"")&amp;IF(【多店舗用】記入シート3!AG364="●",【多店舗用】記入シート3!AG$8,"")&amp;IF(【多店舗用】記入シート3!AH364="●",【多店舗用】記入シート3!AH$8,"")&amp;IF(【多店舗用】記入シート3!AI364="●",【多店舗用】記入シート3!AI$8,""))</f>
        <v/>
      </c>
      <c r="P364" s="764" t="str">
        <f>IF(【多店舗用】記入シート3!AJ364="","",【多店舗用】記入シート3!AJ364)</f>
        <v/>
      </c>
      <c r="Q364" s="764" t="str">
        <f>IF(【多店舗用】記入シート3!AK364="","",【多店舗用】記入シート3!AK364)</f>
        <v/>
      </c>
      <c r="R364" s="766" t="str">
        <f>IF(【多店舗用】記入シート3!AL364="","",【多店舗用】記入シート3!AL364)</f>
        <v/>
      </c>
      <c r="S364" s="766" t="str">
        <f>IF(【多店舗用】記入シート3!AM364="","",【多店舗用】記入シート3!AM364)</f>
        <v/>
      </c>
      <c r="T364" s="766" t="str">
        <f>IF(【多店舗用】記入シート3!AN364="","",【多店舗用】記入シート3!AN364)</f>
        <v/>
      </c>
      <c r="U364" s="766" t="str">
        <f>IF(【多店舗用】記入シート3!AO364="","",【多店舗用】記入シート3!AO364)</f>
        <v/>
      </c>
      <c r="V364" s="764" t="str">
        <f>IF(【多店舗用】記入シート3!AP364="","",【多店舗用】記入シート3!AP364)</f>
        <v/>
      </c>
      <c r="W364" s="764" t="str">
        <f>IF(【多店舗用】記入シート3!AQ364="","",【多店舗用】記入シート3!AQ364)</f>
        <v/>
      </c>
      <c r="X364" s="764" t="str">
        <f>IF(【多店舗用】記入シート3!AR364="","",【多店舗用】記入シート3!AR364)</f>
        <v/>
      </c>
      <c r="Y364" s="764" t="str">
        <f>IF(【多店舗用】記入シート3!AS364="","",【多店舗用】記入シート3!AS364)</f>
        <v/>
      </c>
      <c r="Z364" s="767" t="str">
        <f>IF(【多店舗用】記入シート3!AT364="","",【多店舗用】記入シート3!AT364)</f>
        <v/>
      </c>
      <c r="AA364" s="767" t="str">
        <f>IF(【多店舗用】記入シート3!AU364="","",【多店舗用】記入シート3!AU364)</f>
        <v/>
      </c>
      <c r="AB364" s="764" t="str">
        <f>IF(B364="","",T(SUBSTITUTE(SUBSTITUTE(【多店舗用】記入シート3!AV364,"　","")," ",""))&amp;"　"&amp;T(SUBSTITUTE(SUBSTITUTE(【多店舗用】記入シート3!AW364,"　","")," ","")))</f>
        <v/>
      </c>
      <c r="AC364" s="764" t="str">
        <f>IF(B364="","",ASC(SUBSTITUTE(SUBSTITUTE(SUBSTITUTE(SUBSTITUTE(【多店舗用】記入シート3!AX364,"　","")," ",""),"ヴ","ウﾞ"),"・",""))&amp;" "&amp;ASC(SUBSTITUTE(SUBSTITUTE(SUBSTITUTE(SUBSTITUTE(【多店舗用】記入シート3!AY364,"　","")," ",""),"ヴ","ウﾞ"),"・","")))</f>
        <v/>
      </c>
      <c r="AD364" s="764" t="str">
        <f>IF(【多店舗用】記入シート3!AZ364="","",【多店舗用】記入シート3!AZ364)</f>
        <v/>
      </c>
      <c r="AE364" s="764" t="str">
        <f>IF(【多店舗用】記入シート3!BA364="","",【多店舗用】記入シート3!BA364)</f>
        <v/>
      </c>
      <c r="AF364" s="764" t="str">
        <f>IF(B364="","",T(SUBSTITUTE(SUBSTITUTE(【多店舗用】記入シート3!BB364,"　","")," ",""))&amp;"　"&amp;T(SUBSTITUTE(SUBSTITUTE(【多店舗用】記入シート3!BC364,"　","")," ","")))</f>
        <v/>
      </c>
      <c r="AG364" s="764" t="str">
        <f>IF(B364="","",ASC(SUBSTITUTE(SUBSTITUTE(SUBSTITUTE(SUBSTITUTE(【多店舗用】記入シート3!BD364,"　","")," ",""),"ヴ","ウﾞ"),"・",""))&amp;" "&amp;ASC(SUBSTITUTE(SUBSTITUTE(SUBSTITUTE(SUBSTITUTE(【多店舗用】記入シート3!BE364,"　","")," ",""),"ヴ","ウﾞ"),"・","")))</f>
        <v/>
      </c>
      <c r="AH364" s="764" t="str">
        <f>IF(【多店舗用】記入シート3!BF364="","",【多店舗用】記入シート3!BF364)</f>
        <v/>
      </c>
      <c r="AI364" s="764" t="str">
        <f>IF(【多店舗用】記入シート3!BG364="","",【多店舗用】記入シート3!BG364)</f>
        <v/>
      </c>
      <c r="AJ364" s="764" t="str">
        <f>IF(【多店舗用】記入シート3!BH364="","",【多店舗用】記入シート3!BH364)</f>
        <v/>
      </c>
      <c r="AK364" s="764" t="str">
        <f>IF(【多店舗用】記入シート3!BI364="","",【多店舗用】記入シート3!BI364)</f>
        <v/>
      </c>
      <c r="AL364" s="764" t="str">
        <f>IF(【多店舗用】記入シート3!BJ364="","",【多店舗用】記入シート3!BJ364)</f>
        <v/>
      </c>
      <c r="AM364" s="768" t="str">
        <f>IF(【多店舗用】記入シート3!BK364="","",【多店舗用】記入シート3!BK364)</f>
        <v/>
      </c>
      <c r="AN364" s="768" t="str">
        <f>IF(【多店舗用】記入シート3!BL364="","",【多店舗用】記入シート3!BL364)</f>
        <v/>
      </c>
      <c r="AO364" s="764" t="str">
        <f>IF(【多店舗用】記入シート3!BM364="","",【多店舗用】記入シート3!BM364)</f>
        <v/>
      </c>
      <c r="AP364" s="768" t="str">
        <f>IF(【多店舗用】記入シート3!BN364="","",【多店舗用】記入シート3!BN364)</f>
        <v/>
      </c>
      <c r="AQ364" s="764" t="str">
        <f>IF(【多店舗用】記入シート3!BO364="","",【多店舗用】記入シート3!BO364)</f>
        <v/>
      </c>
      <c r="AR364" s="764" t="str">
        <f>IF(【多店舗用】記入シート3!BP364="","",【多店舗用】記入シート3!BP364)</f>
        <v/>
      </c>
    </row>
    <row r="365" spans="1:44" ht="15" customHeight="1">
      <c r="A365" s="764">
        <v>357</v>
      </c>
      <c r="B365" s="764" t="str">
        <f>IF(【多店舗用】記入シート3!B365="","",DBCS(【多店舗用】記入シート3!B365))</f>
        <v/>
      </c>
      <c r="C365" s="764" t="str">
        <f>IF(【多店舗用】記入シート3!C365="","",DBCS(【多店舗用】記入シート3!C365))</f>
        <v/>
      </c>
      <c r="D365" s="764" t="str">
        <f>IF(【多店舗用】記入シート3!D365="","",ASC(【多店舗用】記入シート3!D365))</f>
        <v/>
      </c>
      <c r="E365" s="765" t="str">
        <f>IF(【多店舗用】記入シート3!E365="","",【多店舗用】記入シート3!E365)</f>
        <v/>
      </c>
      <c r="F365" s="764" t="str">
        <f>IF(【多店舗用】記入シート3!F365="","",【多店舗用】記入シート3!F365)</f>
        <v/>
      </c>
      <c r="G365" s="765" t="str">
        <f>IF(【多店舗用】記入シート3!G365="","",【多店舗用】記入シート3!G365)</f>
        <v/>
      </c>
      <c r="H365" s="764" t="str">
        <f>IF(【多店舗用】記入シート3!H365="","",SUBSTITUTE(SUBSTITUTE(SUBSTITUTE(SUBSTITUTE(SUBSTITUTE(ASC(【多店舗用】記入シート3!H365),"～","-"),"－","-"),"―","-"),"　","")," ",""))</f>
        <v/>
      </c>
      <c r="I365" s="764" t="str">
        <f>IF(B365="","",MID(T(【多店舗用】記入シート3!I365),4,LEN(T(【多店舗用】記入シート3!I365))-3)&amp;"　"&amp;SUBSTITUTE(SUBSTITUTE(SUBSTITUTE(SUBSTITUTE(T(【多店舗用】記入シート3!J365),"　","")," ",""),"―","ー"),"－","‐")&amp;"　"&amp;SUBSTITUTE(SUBSTITUTE(SUBSTITUTE(SUBSTITUTE(T(【多店舗用】記入シート3!K365),"　","")," ",""),"―","ー"),"－","‐")&amp;"　"&amp;SUBSTITUTE(SUBSTITUTE(SUBSTITUTE(SUBSTITUTE(T(【多店舗用】記入シート3!L365),"　","")," ",""),"―","ー"),"－","‐")&amp;IF(【多店舗用】記入シート3!M365="","","　"&amp;SUBSTITUTE(SUBSTITUTE(SUBSTITUTE(SUBSTITUTE(T(【多店舗用】記入シート3!M365),"　","")," ",""),"―","ー"),"－","‐")))</f>
        <v/>
      </c>
      <c r="J365" s="764" t="str">
        <f>IF(B365="","",ASC(【多店舗用】記入シート3!N365)&amp;" "&amp;ASC(SUBSTITUTE(SUBSTITUTE(SUBSTITUTE(SUBSTITUTE(SUBSTITUTE(【多店舗用】記入シート3!O365,"　","")," ",""),"ヴ","ウﾞ"),"・",""),"－","‐"))&amp;" "&amp;ASC(SUBSTITUTE(SUBSTITUTE(SUBSTITUTE(SUBSTITUTE(SUBSTITUTE(【多店舗用】記入シート3!P365,"　","")," ",""),"ヴ","ウﾞ"),"・",""),"－","‐"))&amp;IF(【多店舗用】記入シート3!Q365="",""," "&amp;ASC(SUBSTITUTE(SUBSTITUTE(SUBSTITUTE(SUBSTITUTE(SUBSTITUTE(【多店舗用】記入シート3!Q365,"　","")," ",""),"ヴ","ウﾞ"),"・",""),"－","‐"))))</f>
        <v/>
      </c>
      <c r="K365" s="764" t="str">
        <f>IF(【多店舗用】記入シート3!R365="","",【多店舗用】記入シート3!R365)</f>
        <v/>
      </c>
      <c r="L365" s="764" t="str">
        <f>IF(【多店舗用】記入シート3!S365="","",SUBSTITUTE(SUBSTITUTE(SUBSTITUTE(SUBSTITUTE(SUBSTITUTE(ASC(【多店舗用】記入シート3!S365),"～","-"),"－","-"),"―","-"),"　","")," ",""))</f>
        <v/>
      </c>
      <c r="M365" s="764" t="str">
        <f>IF(【多店舗用】記入シート3!T365="","",ASC(【多店舗用】記入シート3!T365))</f>
        <v/>
      </c>
      <c r="N365" s="764" t="str">
        <f>IF(B365="","",RIGHT("00"&amp;【多店舗用】記入シート3!U365,2)&amp;【多店舗用】記入シート3!V365&amp;RIGHT("00"&amp;【多店舗用】記入シート3!W365,2)&amp;【多店舗用】記入シート3!X365&amp;RIGHT("00"&amp;【多店舗用】記入シート3!Y365,2)&amp;【多店舗用】記入シート3!Z365&amp;RIGHT("00"&amp;【多店舗用】記入シート3!AA365,2))</f>
        <v/>
      </c>
      <c r="O365" s="764" t="str">
        <f>IF(B365="","",IF(【多店舗用】記入シート3!AB365="●",【多店舗用】記入シート3!AB$8,"")&amp;IF(【多店舗用】記入シート3!AC365="●",【多店舗用】記入シート3!AC$8,"")&amp;IF(【多店舗用】記入シート3!AD365="●",【多店舗用】記入シート3!AD$8,"")&amp;IF(【多店舗用】記入シート3!AE365="●",【多店舗用】記入シート3!AE$8,"")&amp;IF(【多店舗用】記入シート3!AF365="●",【多店舗用】記入シート3!AF$8,"")&amp;IF(【多店舗用】記入シート3!AG365="●",【多店舗用】記入シート3!AG$8,"")&amp;IF(【多店舗用】記入シート3!AH365="●",【多店舗用】記入シート3!AH$8,"")&amp;IF(【多店舗用】記入シート3!AI365="●",【多店舗用】記入シート3!AI$8,""))</f>
        <v/>
      </c>
      <c r="P365" s="764" t="str">
        <f>IF(【多店舗用】記入シート3!AJ365="","",【多店舗用】記入シート3!AJ365)</f>
        <v/>
      </c>
      <c r="Q365" s="764" t="str">
        <f>IF(【多店舗用】記入シート3!AK365="","",【多店舗用】記入シート3!AK365)</f>
        <v/>
      </c>
      <c r="R365" s="766" t="str">
        <f>IF(【多店舗用】記入シート3!AL365="","",【多店舗用】記入シート3!AL365)</f>
        <v/>
      </c>
      <c r="S365" s="766" t="str">
        <f>IF(【多店舗用】記入シート3!AM365="","",【多店舗用】記入シート3!AM365)</f>
        <v/>
      </c>
      <c r="T365" s="766" t="str">
        <f>IF(【多店舗用】記入シート3!AN365="","",【多店舗用】記入シート3!AN365)</f>
        <v/>
      </c>
      <c r="U365" s="766" t="str">
        <f>IF(【多店舗用】記入シート3!AO365="","",【多店舗用】記入シート3!AO365)</f>
        <v/>
      </c>
      <c r="V365" s="764" t="str">
        <f>IF(【多店舗用】記入シート3!AP365="","",【多店舗用】記入シート3!AP365)</f>
        <v/>
      </c>
      <c r="W365" s="764" t="str">
        <f>IF(【多店舗用】記入シート3!AQ365="","",【多店舗用】記入シート3!AQ365)</f>
        <v/>
      </c>
      <c r="X365" s="764" t="str">
        <f>IF(【多店舗用】記入シート3!AR365="","",【多店舗用】記入シート3!AR365)</f>
        <v/>
      </c>
      <c r="Y365" s="764" t="str">
        <f>IF(【多店舗用】記入シート3!AS365="","",【多店舗用】記入シート3!AS365)</f>
        <v/>
      </c>
      <c r="Z365" s="767" t="str">
        <f>IF(【多店舗用】記入シート3!AT365="","",【多店舗用】記入シート3!AT365)</f>
        <v/>
      </c>
      <c r="AA365" s="767" t="str">
        <f>IF(【多店舗用】記入シート3!AU365="","",【多店舗用】記入シート3!AU365)</f>
        <v/>
      </c>
      <c r="AB365" s="764" t="str">
        <f>IF(B365="","",T(SUBSTITUTE(SUBSTITUTE(【多店舗用】記入シート3!AV365,"　","")," ",""))&amp;"　"&amp;T(SUBSTITUTE(SUBSTITUTE(【多店舗用】記入シート3!AW365,"　","")," ","")))</f>
        <v/>
      </c>
      <c r="AC365" s="764" t="str">
        <f>IF(B365="","",ASC(SUBSTITUTE(SUBSTITUTE(SUBSTITUTE(SUBSTITUTE(【多店舗用】記入シート3!AX365,"　","")," ",""),"ヴ","ウﾞ"),"・",""))&amp;" "&amp;ASC(SUBSTITUTE(SUBSTITUTE(SUBSTITUTE(SUBSTITUTE(【多店舗用】記入シート3!AY365,"　","")," ",""),"ヴ","ウﾞ"),"・","")))</f>
        <v/>
      </c>
      <c r="AD365" s="764" t="str">
        <f>IF(【多店舗用】記入シート3!AZ365="","",【多店舗用】記入シート3!AZ365)</f>
        <v/>
      </c>
      <c r="AE365" s="764" t="str">
        <f>IF(【多店舗用】記入シート3!BA365="","",【多店舗用】記入シート3!BA365)</f>
        <v/>
      </c>
      <c r="AF365" s="764" t="str">
        <f>IF(B365="","",T(SUBSTITUTE(SUBSTITUTE(【多店舗用】記入シート3!BB365,"　","")," ",""))&amp;"　"&amp;T(SUBSTITUTE(SUBSTITUTE(【多店舗用】記入シート3!BC365,"　","")," ","")))</f>
        <v/>
      </c>
      <c r="AG365" s="764" t="str">
        <f>IF(B365="","",ASC(SUBSTITUTE(SUBSTITUTE(SUBSTITUTE(SUBSTITUTE(【多店舗用】記入シート3!BD365,"　","")," ",""),"ヴ","ウﾞ"),"・",""))&amp;" "&amp;ASC(SUBSTITUTE(SUBSTITUTE(SUBSTITUTE(SUBSTITUTE(【多店舗用】記入シート3!BE365,"　","")," ",""),"ヴ","ウﾞ"),"・","")))</f>
        <v/>
      </c>
      <c r="AH365" s="764" t="str">
        <f>IF(【多店舗用】記入シート3!BF365="","",【多店舗用】記入シート3!BF365)</f>
        <v/>
      </c>
      <c r="AI365" s="764" t="str">
        <f>IF(【多店舗用】記入シート3!BG365="","",【多店舗用】記入シート3!BG365)</f>
        <v/>
      </c>
      <c r="AJ365" s="764" t="str">
        <f>IF(【多店舗用】記入シート3!BH365="","",【多店舗用】記入シート3!BH365)</f>
        <v/>
      </c>
      <c r="AK365" s="764" t="str">
        <f>IF(【多店舗用】記入シート3!BI365="","",【多店舗用】記入シート3!BI365)</f>
        <v/>
      </c>
      <c r="AL365" s="764" t="str">
        <f>IF(【多店舗用】記入シート3!BJ365="","",【多店舗用】記入シート3!BJ365)</f>
        <v/>
      </c>
      <c r="AM365" s="768" t="str">
        <f>IF(【多店舗用】記入シート3!BK365="","",【多店舗用】記入シート3!BK365)</f>
        <v/>
      </c>
      <c r="AN365" s="768" t="str">
        <f>IF(【多店舗用】記入シート3!BL365="","",【多店舗用】記入シート3!BL365)</f>
        <v/>
      </c>
      <c r="AO365" s="764" t="str">
        <f>IF(【多店舗用】記入シート3!BM365="","",【多店舗用】記入シート3!BM365)</f>
        <v/>
      </c>
      <c r="AP365" s="768" t="str">
        <f>IF(【多店舗用】記入シート3!BN365="","",【多店舗用】記入シート3!BN365)</f>
        <v/>
      </c>
      <c r="AQ365" s="764" t="str">
        <f>IF(【多店舗用】記入シート3!BO365="","",【多店舗用】記入シート3!BO365)</f>
        <v/>
      </c>
      <c r="AR365" s="764" t="str">
        <f>IF(【多店舗用】記入シート3!BP365="","",【多店舗用】記入シート3!BP365)</f>
        <v/>
      </c>
    </row>
    <row r="366" spans="1:44" ht="15" customHeight="1">
      <c r="A366" s="764">
        <v>358</v>
      </c>
      <c r="B366" s="764" t="str">
        <f>IF(【多店舗用】記入シート3!B366="","",DBCS(【多店舗用】記入シート3!B366))</f>
        <v/>
      </c>
      <c r="C366" s="764" t="str">
        <f>IF(【多店舗用】記入シート3!C366="","",DBCS(【多店舗用】記入シート3!C366))</f>
        <v/>
      </c>
      <c r="D366" s="764" t="str">
        <f>IF(【多店舗用】記入シート3!D366="","",ASC(【多店舗用】記入シート3!D366))</f>
        <v/>
      </c>
      <c r="E366" s="765" t="str">
        <f>IF(【多店舗用】記入シート3!E366="","",【多店舗用】記入シート3!E366)</f>
        <v/>
      </c>
      <c r="F366" s="764" t="str">
        <f>IF(【多店舗用】記入シート3!F366="","",【多店舗用】記入シート3!F366)</f>
        <v/>
      </c>
      <c r="G366" s="765" t="str">
        <f>IF(【多店舗用】記入シート3!G366="","",【多店舗用】記入シート3!G366)</f>
        <v/>
      </c>
      <c r="H366" s="764" t="str">
        <f>IF(【多店舗用】記入シート3!H366="","",SUBSTITUTE(SUBSTITUTE(SUBSTITUTE(SUBSTITUTE(SUBSTITUTE(ASC(【多店舗用】記入シート3!H366),"～","-"),"－","-"),"―","-"),"　","")," ",""))</f>
        <v/>
      </c>
      <c r="I366" s="764" t="str">
        <f>IF(B366="","",MID(T(【多店舗用】記入シート3!I366),4,LEN(T(【多店舗用】記入シート3!I366))-3)&amp;"　"&amp;SUBSTITUTE(SUBSTITUTE(SUBSTITUTE(SUBSTITUTE(T(【多店舗用】記入シート3!J366),"　","")," ",""),"―","ー"),"－","‐")&amp;"　"&amp;SUBSTITUTE(SUBSTITUTE(SUBSTITUTE(SUBSTITUTE(T(【多店舗用】記入シート3!K366),"　","")," ",""),"―","ー"),"－","‐")&amp;"　"&amp;SUBSTITUTE(SUBSTITUTE(SUBSTITUTE(SUBSTITUTE(T(【多店舗用】記入シート3!L366),"　","")," ",""),"―","ー"),"－","‐")&amp;IF(【多店舗用】記入シート3!M366="","","　"&amp;SUBSTITUTE(SUBSTITUTE(SUBSTITUTE(SUBSTITUTE(T(【多店舗用】記入シート3!M366),"　","")," ",""),"―","ー"),"－","‐")))</f>
        <v/>
      </c>
      <c r="J366" s="764" t="str">
        <f>IF(B366="","",ASC(【多店舗用】記入シート3!N366)&amp;" "&amp;ASC(SUBSTITUTE(SUBSTITUTE(SUBSTITUTE(SUBSTITUTE(SUBSTITUTE(【多店舗用】記入シート3!O366,"　","")," ",""),"ヴ","ウﾞ"),"・",""),"－","‐"))&amp;" "&amp;ASC(SUBSTITUTE(SUBSTITUTE(SUBSTITUTE(SUBSTITUTE(SUBSTITUTE(【多店舗用】記入シート3!P366,"　","")," ",""),"ヴ","ウﾞ"),"・",""),"－","‐"))&amp;IF(【多店舗用】記入シート3!Q366="",""," "&amp;ASC(SUBSTITUTE(SUBSTITUTE(SUBSTITUTE(SUBSTITUTE(SUBSTITUTE(【多店舗用】記入シート3!Q366,"　","")," ",""),"ヴ","ウﾞ"),"・",""),"－","‐"))))</f>
        <v/>
      </c>
      <c r="K366" s="764" t="str">
        <f>IF(【多店舗用】記入シート3!R366="","",【多店舗用】記入シート3!R366)</f>
        <v/>
      </c>
      <c r="L366" s="764" t="str">
        <f>IF(【多店舗用】記入シート3!S366="","",SUBSTITUTE(SUBSTITUTE(SUBSTITUTE(SUBSTITUTE(SUBSTITUTE(ASC(【多店舗用】記入シート3!S366),"～","-"),"－","-"),"―","-"),"　","")," ",""))</f>
        <v/>
      </c>
      <c r="M366" s="764" t="str">
        <f>IF(【多店舗用】記入シート3!T366="","",ASC(【多店舗用】記入シート3!T366))</f>
        <v/>
      </c>
      <c r="N366" s="764" t="str">
        <f>IF(B366="","",RIGHT("00"&amp;【多店舗用】記入シート3!U366,2)&amp;【多店舗用】記入シート3!V366&amp;RIGHT("00"&amp;【多店舗用】記入シート3!W366,2)&amp;【多店舗用】記入シート3!X366&amp;RIGHT("00"&amp;【多店舗用】記入シート3!Y366,2)&amp;【多店舗用】記入シート3!Z366&amp;RIGHT("00"&amp;【多店舗用】記入シート3!AA366,2))</f>
        <v/>
      </c>
      <c r="O366" s="764" t="str">
        <f>IF(B366="","",IF(【多店舗用】記入シート3!AB366="●",【多店舗用】記入シート3!AB$8,"")&amp;IF(【多店舗用】記入シート3!AC366="●",【多店舗用】記入シート3!AC$8,"")&amp;IF(【多店舗用】記入シート3!AD366="●",【多店舗用】記入シート3!AD$8,"")&amp;IF(【多店舗用】記入シート3!AE366="●",【多店舗用】記入シート3!AE$8,"")&amp;IF(【多店舗用】記入シート3!AF366="●",【多店舗用】記入シート3!AF$8,"")&amp;IF(【多店舗用】記入シート3!AG366="●",【多店舗用】記入シート3!AG$8,"")&amp;IF(【多店舗用】記入シート3!AH366="●",【多店舗用】記入シート3!AH$8,"")&amp;IF(【多店舗用】記入シート3!AI366="●",【多店舗用】記入シート3!AI$8,""))</f>
        <v/>
      </c>
      <c r="P366" s="764" t="str">
        <f>IF(【多店舗用】記入シート3!AJ366="","",【多店舗用】記入シート3!AJ366)</f>
        <v/>
      </c>
      <c r="Q366" s="764" t="str">
        <f>IF(【多店舗用】記入シート3!AK366="","",【多店舗用】記入シート3!AK366)</f>
        <v/>
      </c>
      <c r="R366" s="766" t="str">
        <f>IF(【多店舗用】記入シート3!AL366="","",【多店舗用】記入シート3!AL366)</f>
        <v/>
      </c>
      <c r="S366" s="766" t="str">
        <f>IF(【多店舗用】記入シート3!AM366="","",【多店舗用】記入シート3!AM366)</f>
        <v/>
      </c>
      <c r="T366" s="766" t="str">
        <f>IF(【多店舗用】記入シート3!AN366="","",【多店舗用】記入シート3!AN366)</f>
        <v/>
      </c>
      <c r="U366" s="766" t="str">
        <f>IF(【多店舗用】記入シート3!AO366="","",【多店舗用】記入シート3!AO366)</f>
        <v/>
      </c>
      <c r="V366" s="764" t="str">
        <f>IF(【多店舗用】記入シート3!AP366="","",【多店舗用】記入シート3!AP366)</f>
        <v/>
      </c>
      <c r="W366" s="764" t="str">
        <f>IF(【多店舗用】記入シート3!AQ366="","",【多店舗用】記入シート3!AQ366)</f>
        <v/>
      </c>
      <c r="X366" s="764" t="str">
        <f>IF(【多店舗用】記入シート3!AR366="","",【多店舗用】記入シート3!AR366)</f>
        <v/>
      </c>
      <c r="Y366" s="764" t="str">
        <f>IF(【多店舗用】記入シート3!AS366="","",【多店舗用】記入シート3!AS366)</f>
        <v/>
      </c>
      <c r="Z366" s="767" t="str">
        <f>IF(【多店舗用】記入シート3!AT366="","",【多店舗用】記入シート3!AT366)</f>
        <v/>
      </c>
      <c r="AA366" s="767" t="str">
        <f>IF(【多店舗用】記入シート3!AU366="","",【多店舗用】記入シート3!AU366)</f>
        <v/>
      </c>
      <c r="AB366" s="764" t="str">
        <f>IF(B366="","",T(SUBSTITUTE(SUBSTITUTE(【多店舗用】記入シート3!AV366,"　","")," ",""))&amp;"　"&amp;T(SUBSTITUTE(SUBSTITUTE(【多店舗用】記入シート3!AW366,"　","")," ","")))</f>
        <v/>
      </c>
      <c r="AC366" s="764" t="str">
        <f>IF(B366="","",ASC(SUBSTITUTE(SUBSTITUTE(SUBSTITUTE(SUBSTITUTE(【多店舗用】記入シート3!AX366,"　","")," ",""),"ヴ","ウﾞ"),"・",""))&amp;" "&amp;ASC(SUBSTITUTE(SUBSTITUTE(SUBSTITUTE(SUBSTITUTE(【多店舗用】記入シート3!AY366,"　","")," ",""),"ヴ","ウﾞ"),"・","")))</f>
        <v/>
      </c>
      <c r="AD366" s="764" t="str">
        <f>IF(【多店舗用】記入シート3!AZ366="","",【多店舗用】記入シート3!AZ366)</f>
        <v/>
      </c>
      <c r="AE366" s="764" t="str">
        <f>IF(【多店舗用】記入シート3!BA366="","",【多店舗用】記入シート3!BA366)</f>
        <v/>
      </c>
      <c r="AF366" s="764" t="str">
        <f>IF(B366="","",T(SUBSTITUTE(SUBSTITUTE(【多店舗用】記入シート3!BB366,"　","")," ",""))&amp;"　"&amp;T(SUBSTITUTE(SUBSTITUTE(【多店舗用】記入シート3!BC366,"　","")," ","")))</f>
        <v/>
      </c>
      <c r="AG366" s="764" t="str">
        <f>IF(B366="","",ASC(SUBSTITUTE(SUBSTITUTE(SUBSTITUTE(SUBSTITUTE(【多店舗用】記入シート3!BD366,"　","")," ",""),"ヴ","ウﾞ"),"・",""))&amp;" "&amp;ASC(SUBSTITUTE(SUBSTITUTE(SUBSTITUTE(SUBSTITUTE(【多店舗用】記入シート3!BE366,"　","")," ",""),"ヴ","ウﾞ"),"・","")))</f>
        <v/>
      </c>
      <c r="AH366" s="764" t="str">
        <f>IF(【多店舗用】記入シート3!BF366="","",【多店舗用】記入シート3!BF366)</f>
        <v/>
      </c>
      <c r="AI366" s="764" t="str">
        <f>IF(【多店舗用】記入シート3!BG366="","",【多店舗用】記入シート3!BG366)</f>
        <v/>
      </c>
      <c r="AJ366" s="764" t="str">
        <f>IF(【多店舗用】記入シート3!BH366="","",【多店舗用】記入シート3!BH366)</f>
        <v/>
      </c>
      <c r="AK366" s="764" t="str">
        <f>IF(【多店舗用】記入シート3!BI366="","",【多店舗用】記入シート3!BI366)</f>
        <v/>
      </c>
      <c r="AL366" s="764" t="str">
        <f>IF(【多店舗用】記入シート3!BJ366="","",【多店舗用】記入シート3!BJ366)</f>
        <v/>
      </c>
      <c r="AM366" s="768" t="str">
        <f>IF(【多店舗用】記入シート3!BK366="","",【多店舗用】記入シート3!BK366)</f>
        <v/>
      </c>
      <c r="AN366" s="768" t="str">
        <f>IF(【多店舗用】記入シート3!BL366="","",【多店舗用】記入シート3!BL366)</f>
        <v/>
      </c>
      <c r="AO366" s="764" t="str">
        <f>IF(【多店舗用】記入シート3!BM366="","",【多店舗用】記入シート3!BM366)</f>
        <v/>
      </c>
      <c r="AP366" s="768" t="str">
        <f>IF(【多店舗用】記入シート3!BN366="","",【多店舗用】記入シート3!BN366)</f>
        <v/>
      </c>
      <c r="AQ366" s="764" t="str">
        <f>IF(【多店舗用】記入シート3!BO366="","",【多店舗用】記入シート3!BO366)</f>
        <v/>
      </c>
      <c r="AR366" s="764" t="str">
        <f>IF(【多店舗用】記入シート3!BP366="","",【多店舗用】記入シート3!BP366)</f>
        <v/>
      </c>
    </row>
    <row r="367" spans="1:44" ht="15" customHeight="1">
      <c r="A367" s="764">
        <v>359</v>
      </c>
      <c r="B367" s="764" t="str">
        <f>IF(【多店舗用】記入シート3!B367="","",DBCS(【多店舗用】記入シート3!B367))</f>
        <v/>
      </c>
      <c r="C367" s="764" t="str">
        <f>IF(【多店舗用】記入シート3!C367="","",DBCS(【多店舗用】記入シート3!C367))</f>
        <v/>
      </c>
      <c r="D367" s="764" t="str">
        <f>IF(【多店舗用】記入シート3!D367="","",ASC(【多店舗用】記入シート3!D367))</f>
        <v/>
      </c>
      <c r="E367" s="765" t="str">
        <f>IF(【多店舗用】記入シート3!E367="","",【多店舗用】記入シート3!E367)</f>
        <v/>
      </c>
      <c r="F367" s="764" t="str">
        <f>IF(【多店舗用】記入シート3!F367="","",【多店舗用】記入シート3!F367)</f>
        <v/>
      </c>
      <c r="G367" s="765" t="str">
        <f>IF(【多店舗用】記入シート3!G367="","",【多店舗用】記入シート3!G367)</f>
        <v/>
      </c>
      <c r="H367" s="764" t="str">
        <f>IF(【多店舗用】記入シート3!H367="","",SUBSTITUTE(SUBSTITUTE(SUBSTITUTE(SUBSTITUTE(SUBSTITUTE(ASC(【多店舗用】記入シート3!H367),"～","-"),"－","-"),"―","-"),"　","")," ",""))</f>
        <v/>
      </c>
      <c r="I367" s="764" t="str">
        <f>IF(B367="","",MID(T(【多店舗用】記入シート3!I367),4,LEN(T(【多店舗用】記入シート3!I367))-3)&amp;"　"&amp;SUBSTITUTE(SUBSTITUTE(SUBSTITUTE(SUBSTITUTE(T(【多店舗用】記入シート3!J367),"　","")," ",""),"―","ー"),"－","‐")&amp;"　"&amp;SUBSTITUTE(SUBSTITUTE(SUBSTITUTE(SUBSTITUTE(T(【多店舗用】記入シート3!K367),"　","")," ",""),"―","ー"),"－","‐")&amp;"　"&amp;SUBSTITUTE(SUBSTITUTE(SUBSTITUTE(SUBSTITUTE(T(【多店舗用】記入シート3!L367),"　","")," ",""),"―","ー"),"－","‐")&amp;IF(【多店舗用】記入シート3!M367="","","　"&amp;SUBSTITUTE(SUBSTITUTE(SUBSTITUTE(SUBSTITUTE(T(【多店舗用】記入シート3!M367),"　","")," ",""),"―","ー"),"－","‐")))</f>
        <v/>
      </c>
      <c r="J367" s="764" t="str">
        <f>IF(B367="","",ASC(【多店舗用】記入シート3!N367)&amp;" "&amp;ASC(SUBSTITUTE(SUBSTITUTE(SUBSTITUTE(SUBSTITUTE(SUBSTITUTE(【多店舗用】記入シート3!O367,"　","")," ",""),"ヴ","ウﾞ"),"・",""),"－","‐"))&amp;" "&amp;ASC(SUBSTITUTE(SUBSTITUTE(SUBSTITUTE(SUBSTITUTE(SUBSTITUTE(【多店舗用】記入シート3!P367,"　","")," ",""),"ヴ","ウﾞ"),"・",""),"－","‐"))&amp;IF(【多店舗用】記入シート3!Q367="",""," "&amp;ASC(SUBSTITUTE(SUBSTITUTE(SUBSTITUTE(SUBSTITUTE(SUBSTITUTE(【多店舗用】記入シート3!Q367,"　","")," ",""),"ヴ","ウﾞ"),"・",""),"－","‐"))))</f>
        <v/>
      </c>
      <c r="K367" s="764" t="str">
        <f>IF(【多店舗用】記入シート3!R367="","",【多店舗用】記入シート3!R367)</f>
        <v/>
      </c>
      <c r="L367" s="764" t="str">
        <f>IF(【多店舗用】記入シート3!S367="","",SUBSTITUTE(SUBSTITUTE(SUBSTITUTE(SUBSTITUTE(SUBSTITUTE(ASC(【多店舗用】記入シート3!S367),"～","-"),"－","-"),"―","-"),"　","")," ",""))</f>
        <v/>
      </c>
      <c r="M367" s="764" t="str">
        <f>IF(【多店舗用】記入シート3!T367="","",ASC(【多店舗用】記入シート3!T367))</f>
        <v/>
      </c>
      <c r="N367" s="764" t="str">
        <f>IF(B367="","",RIGHT("00"&amp;【多店舗用】記入シート3!U367,2)&amp;【多店舗用】記入シート3!V367&amp;RIGHT("00"&amp;【多店舗用】記入シート3!W367,2)&amp;【多店舗用】記入シート3!X367&amp;RIGHT("00"&amp;【多店舗用】記入シート3!Y367,2)&amp;【多店舗用】記入シート3!Z367&amp;RIGHT("00"&amp;【多店舗用】記入シート3!AA367,2))</f>
        <v/>
      </c>
      <c r="O367" s="764" t="str">
        <f>IF(B367="","",IF(【多店舗用】記入シート3!AB367="●",【多店舗用】記入シート3!AB$8,"")&amp;IF(【多店舗用】記入シート3!AC367="●",【多店舗用】記入シート3!AC$8,"")&amp;IF(【多店舗用】記入シート3!AD367="●",【多店舗用】記入シート3!AD$8,"")&amp;IF(【多店舗用】記入シート3!AE367="●",【多店舗用】記入シート3!AE$8,"")&amp;IF(【多店舗用】記入シート3!AF367="●",【多店舗用】記入シート3!AF$8,"")&amp;IF(【多店舗用】記入シート3!AG367="●",【多店舗用】記入シート3!AG$8,"")&amp;IF(【多店舗用】記入シート3!AH367="●",【多店舗用】記入シート3!AH$8,"")&amp;IF(【多店舗用】記入シート3!AI367="●",【多店舗用】記入シート3!AI$8,""))</f>
        <v/>
      </c>
      <c r="P367" s="764" t="str">
        <f>IF(【多店舗用】記入シート3!AJ367="","",【多店舗用】記入シート3!AJ367)</f>
        <v/>
      </c>
      <c r="Q367" s="764" t="str">
        <f>IF(【多店舗用】記入シート3!AK367="","",【多店舗用】記入シート3!AK367)</f>
        <v/>
      </c>
      <c r="R367" s="766" t="str">
        <f>IF(【多店舗用】記入シート3!AL367="","",【多店舗用】記入シート3!AL367)</f>
        <v/>
      </c>
      <c r="S367" s="766" t="str">
        <f>IF(【多店舗用】記入シート3!AM367="","",【多店舗用】記入シート3!AM367)</f>
        <v/>
      </c>
      <c r="T367" s="766" t="str">
        <f>IF(【多店舗用】記入シート3!AN367="","",【多店舗用】記入シート3!AN367)</f>
        <v/>
      </c>
      <c r="U367" s="766" t="str">
        <f>IF(【多店舗用】記入シート3!AO367="","",【多店舗用】記入シート3!AO367)</f>
        <v/>
      </c>
      <c r="V367" s="764" t="str">
        <f>IF(【多店舗用】記入シート3!AP367="","",【多店舗用】記入シート3!AP367)</f>
        <v/>
      </c>
      <c r="W367" s="764" t="str">
        <f>IF(【多店舗用】記入シート3!AQ367="","",【多店舗用】記入シート3!AQ367)</f>
        <v/>
      </c>
      <c r="X367" s="764" t="str">
        <f>IF(【多店舗用】記入シート3!AR367="","",【多店舗用】記入シート3!AR367)</f>
        <v/>
      </c>
      <c r="Y367" s="764" t="str">
        <f>IF(【多店舗用】記入シート3!AS367="","",【多店舗用】記入シート3!AS367)</f>
        <v/>
      </c>
      <c r="Z367" s="767" t="str">
        <f>IF(【多店舗用】記入シート3!AT367="","",【多店舗用】記入シート3!AT367)</f>
        <v/>
      </c>
      <c r="AA367" s="767" t="str">
        <f>IF(【多店舗用】記入シート3!AU367="","",【多店舗用】記入シート3!AU367)</f>
        <v/>
      </c>
      <c r="AB367" s="764" t="str">
        <f>IF(B367="","",T(SUBSTITUTE(SUBSTITUTE(【多店舗用】記入シート3!AV367,"　","")," ",""))&amp;"　"&amp;T(SUBSTITUTE(SUBSTITUTE(【多店舗用】記入シート3!AW367,"　","")," ","")))</f>
        <v/>
      </c>
      <c r="AC367" s="764" t="str">
        <f>IF(B367="","",ASC(SUBSTITUTE(SUBSTITUTE(SUBSTITUTE(SUBSTITUTE(【多店舗用】記入シート3!AX367,"　","")," ",""),"ヴ","ウﾞ"),"・",""))&amp;" "&amp;ASC(SUBSTITUTE(SUBSTITUTE(SUBSTITUTE(SUBSTITUTE(【多店舗用】記入シート3!AY367,"　","")," ",""),"ヴ","ウﾞ"),"・","")))</f>
        <v/>
      </c>
      <c r="AD367" s="764" t="str">
        <f>IF(【多店舗用】記入シート3!AZ367="","",【多店舗用】記入シート3!AZ367)</f>
        <v/>
      </c>
      <c r="AE367" s="764" t="str">
        <f>IF(【多店舗用】記入シート3!BA367="","",【多店舗用】記入シート3!BA367)</f>
        <v/>
      </c>
      <c r="AF367" s="764" t="str">
        <f>IF(B367="","",T(SUBSTITUTE(SUBSTITUTE(【多店舗用】記入シート3!BB367,"　","")," ",""))&amp;"　"&amp;T(SUBSTITUTE(SUBSTITUTE(【多店舗用】記入シート3!BC367,"　","")," ","")))</f>
        <v/>
      </c>
      <c r="AG367" s="764" t="str">
        <f>IF(B367="","",ASC(SUBSTITUTE(SUBSTITUTE(SUBSTITUTE(SUBSTITUTE(【多店舗用】記入シート3!BD367,"　","")," ",""),"ヴ","ウﾞ"),"・",""))&amp;" "&amp;ASC(SUBSTITUTE(SUBSTITUTE(SUBSTITUTE(SUBSTITUTE(【多店舗用】記入シート3!BE367,"　","")," ",""),"ヴ","ウﾞ"),"・","")))</f>
        <v/>
      </c>
      <c r="AH367" s="764" t="str">
        <f>IF(【多店舗用】記入シート3!BF367="","",【多店舗用】記入シート3!BF367)</f>
        <v/>
      </c>
      <c r="AI367" s="764" t="str">
        <f>IF(【多店舗用】記入シート3!BG367="","",【多店舗用】記入シート3!BG367)</f>
        <v/>
      </c>
      <c r="AJ367" s="764" t="str">
        <f>IF(【多店舗用】記入シート3!BH367="","",【多店舗用】記入シート3!BH367)</f>
        <v/>
      </c>
      <c r="AK367" s="764" t="str">
        <f>IF(【多店舗用】記入シート3!BI367="","",【多店舗用】記入シート3!BI367)</f>
        <v/>
      </c>
      <c r="AL367" s="764" t="str">
        <f>IF(【多店舗用】記入シート3!BJ367="","",【多店舗用】記入シート3!BJ367)</f>
        <v/>
      </c>
      <c r="AM367" s="768" t="str">
        <f>IF(【多店舗用】記入シート3!BK367="","",【多店舗用】記入シート3!BK367)</f>
        <v/>
      </c>
      <c r="AN367" s="768" t="str">
        <f>IF(【多店舗用】記入シート3!BL367="","",【多店舗用】記入シート3!BL367)</f>
        <v/>
      </c>
      <c r="AO367" s="764" t="str">
        <f>IF(【多店舗用】記入シート3!BM367="","",【多店舗用】記入シート3!BM367)</f>
        <v/>
      </c>
      <c r="AP367" s="768" t="str">
        <f>IF(【多店舗用】記入シート3!BN367="","",【多店舗用】記入シート3!BN367)</f>
        <v/>
      </c>
      <c r="AQ367" s="764" t="str">
        <f>IF(【多店舗用】記入シート3!BO367="","",【多店舗用】記入シート3!BO367)</f>
        <v/>
      </c>
      <c r="AR367" s="764" t="str">
        <f>IF(【多店舗用】記入シート3!BP367="","",【多店舗用】記入シート3!BP367)</f>
        <v/>
      </c>
    </row>
    <row r="368" spans="1:44" ht="15" customHeight="1">
      <c r="A368" s="764">
        <v>360</v>
      </c>
      <c r="B368" s="764" t="str">
        <f>IF(【多店舗用】記入シート3!B368="","",DBCS(【多店舗用】記入シート3!B368))</f>
        <v/>
      </c>
      <c r="C368" s="764" t="str">
        <f>IF(【多店舗用】記入シート3!C368="","",DBCS(【多店舗用】記入シート3!C368))</f>
        <v/>
      </c>
      <c r="D368" s="764" t="str">
        <f>IF(【多店舗用】記入シート3!D368="","",ASC(【多店舗用】記入シート3!D368))</f>
        <v/>
      </c>
      <c r="E368" s="765" t="str">
        <f>IF(【多店舗用】記入シート3!E368="","",【多店舗用】記入シート3!E368)</f>
        <v/>
      </c>
      <c r="F368" s="764" t="str">
        <f>IF(【多店舗用】記入シート3!F368="","",【多店舗用】記入シート3!F368)</f>
        <v/>
      </c>
      <c r="G368" s="765" t="str">
        <f>IF(【多店舗用】記入シート3!G368="","",【多店舗用】記入シート3!G368)</f>
        <v/>
      </c>
      <c r="H368" s="764" t="str">
        <f>IF(【多店舗用】記入シート3!H368="","",SUBSTITUTE(SUBSTITUTE(SUBSTITUTE(SUBSTITUTE(SUBSTITUTE(ASC(【多店舗用】記入シート3!H368),"～","-"),"－","-"),"―","-"),"　","")," ",""))</f>
        <v/>
      </c>
      <c r="I368" s="764" t="str">
        <f>IF(B368="","",MID(T(【多店舗用】記入シート3!I368),4,LEN(T(【多店舗用】記入シート3!I368))-3)&amp;"　"&amp;SUBSTITUTE(SUBSTITUTE(SUBSTITUTE(SUBSTITUTE(T(【多店舗用】記入シート3!J368),"　","")," ",""),"―","ー"),"－","‐")&amp;"　"&amp;SUBSTITUTE(SUBSTITUTE(SUBSTITUTE(SUBSTITUTE(T(【多店舗用】記入シート3!K368),"　","")," ",""),"―","ー"),"－","‐")&amp;"　"&amp;SUBSTITUTE(SUBSTITUTE(SUBSTITUTE(SUBSTITUTE(T(【多店舗用】記入シート3!L368),"　","")," ",""),"―","ー"),"－","‐")&amp;IF(【多店舗用】記入シート3!M368="","","　"&amp;SUBSTITUTE(SUBSTITUTE(SUBSTITUTE(SUBSTITUTE(T(【多店舗用】記入シート3!M368),"　","")," ",""),"―","ー"),"－","‐")))</f>
        <v/>
      </c>
      <c r="J368" s="764" t="str">
        <f>IF(B368="","",ASC(【多店舗用】記入シート3!N368)&amp;" "&amp;ASC(SUBSTITUTE(SUBSTITUTE(SUBSTITUTE(SUBSTITUTE(SUBSTITUTE(【多店舗用】記入シート3!O368,"　","")," ",""),"ヴ","ウﾞ"),"・",""),"－","‐"))&amp;" "&amp;ASC(SUBSTITUTE(SUBSTITUTE(SUBSTITUTE(SUBSTITUTE(SUBSTITUTE(【多店舗用】記入シート3!P368,"　","")," ",""),"ヴ","ウﾞ"),"・",""),"－","‐"))&amp;IF(【多店舗用】記入シート3!Q368="",""," "&amp;ASC(SUBSTITUTE(SUBSTITUTE(SUBSTITUTE(SUBSTITUTE(SUBSTITUTE(【多店舗用】記入シート3!Q368,"　","")," ",""),"ヴ","ウﾞ"),"・",""),"－","‐"))))</f>
        <v/>
      </c>
      <c r="K368" s="764" t="str">
        <f>IF(【多店舗用】記入シート3!R368="","",【多店舗用】記入シート3!R368)</f>
        <v/>
      </c>
      <c r="L368" s="764" t="str">
        <f>IF(【多店舗用】記入シート3!S368="","",SUBSTITUTE(SUBSTITUTE(SUBSTITUTE(SUBSTITUTE(SUBSTITUTE(ASC(【多店舗用】記入シート3!S368),"～","-"),"－","-"),"―","-"),"　","")," ",""))</f>
        <v/>
      </c>
      <c r="M368" s="764" t="str">
        <f>IF(【多店舗用】記入シート3!T368="","",ASC(【多店舗用】記入シート3!T368))</f>
        <v/>
      </c>
      <c r="N368" s="764" t="str">
        <f>IF(B368="","",RIGHT("00"&amp;【多店舗用】記入シート3!U368,2)&amp;【多店舗用】記入シート3!V368&amp;RIGHT("00"&amp;【多店舗用】記入シート3!W368,2)&amp;【多店舗用】記入シート3!X368&amp;RIGHT("00"&amp;【多店舗用】記入シート3!Y368,2)&amp;【多店舗用】記入シート3!Z368&amp;RIGHT("00"&amp;【多店舗用】記入シート3!AA368,2))</f>
        <v/>
      </c>
      <c r="O368" s="764" t="str">
        <f>IF(B368="","",IF(【多店舗用】記入シート3!AB368="●",【多店舗用】記入シート3!AB$8,"")&amp;IF(【多店舗用】記入シート3!AC368="●",【多店舗用】記入シート3!AC$8,"")&amp;IF(【多店舗用】記入シート3!AD368="●",【多店舗用】記入シート3!AD$8,"")&amp;IF(【多店舗用】記入シート3!AE368="●",【多店舗用】記入シート3!AE$8,"")&amp;IF(【多店舗用】記入シート3!AF368="●",【多店舗用】記入シート3!AF$8,"")&amp;IF(【多店舗用】記入シート3!AG368="●",【多店舗用】記入シート3!AG$8,"")&amp;IF(【多店舗用】記入シート3!AH368="●",【多店舗用】記入シート3!AH$8,"")&amp;IF(【多店舗用】記入シート3!AI368="●",【多店舗用】記入シート3!AI$8,""))</f>
        <v/>
      </c>
      <c r="P368" s="764" t="str">
        <f>IF(【多店舗用】記入シート3!AJ368="","",【多店舗用】記入シート3!AJ368)</f>
        <v/>
      </c>
      <c r="Q368" s="764" t="str">
        <f>IF(【多店舗用】記入シート3!AK368="","",【多店舗用】記入シート3!AK368)</f>
        <v/>
      </c>
      <c r="R368" s="766" t="str">
        <f>IF(【多店舗用】記入シート3!AL368="","",【多店舗用】記入シート3!AL368)</f>
        <v/>
      </c>
      <c r="S368" s="766" t="str">
        <f>IF(【多店舗用】記入シート3!AM368="","",【多店舗用】記入シート3!AM368)</f>
        <v/>
      </c>
      <c r="T368" s="766" t="str">
        <f>IF(【多店舗用】記入シート3!AN368="","",【多店舗用】記入シート3!AN368)</f>
        <v/>
      </c>
      <c r="U368" s="766" t="str">
        <f>IF(【多店舗用】記入シート3!AO368="","",【多店舗用】記入シート3!AO368)</f>
        <v/>
      </c>
      <c r="V368" s="764" t="str">
        <f>IF(【多店舗用】記入シート3!AP368="","",【多店舗用】記入シート3!AP368)</f>
        <v/>
      </c>
      <c r="W368" s="764" t="str">
        <f>IF(【多店舗用】記入シート3!AQ368="","",【多店舗用】記入シート3!AQ368)</f>
        <v/>
      </c>
      <c r="X368" s="764" t="str">
        <f>IF(【多店舗用】記入シート3!AR368="","",【多店舗用】記入シート3!AR368)</f>
        <v/>
      </c>
      <c r="Y368" s="764" t="str">
        <f>IF(【多店舗用】記入シート3!AS368="","",【多店舗用】記入シート3!AS368)</f>
        <v/>
      </c>
      <c r="Z368" s="767" t="str">
        <f>IF(【多店舗用】記入シート3!AT368="","",【多店舗用】記入シート3!AT368)</f>
        <v/>
      </c>
      <c r="AA368" s="767" t="str">
        <f>IF(【多店舗用】記入シート3!AU368="","",【多店舗用】記入シート3!AU368)</f>
        <v/>
      </c>
      <c r="AB368" s="764" t="str">
        <f>IF(B368="","",T(SUBSTITUTE(SUBSTITUTE(【多店舗用】記入シート3!AV368,"　","")," ",""))&amp;"　"&amp;T(SUBSTITUTE(SUBSTITUTE(【多店舗用】記入シート3!AW368,"　","")," ","")))</f>
        <v/>
      </c>
      <c r="AC368" s="764" t="str">
        <f>IF(B368="","",ASC(SUBSTITUTE(SUBSTITUTE(SUBSTITUTE(SUBSTITUTE(【多店舗用】記入シート3!AX368,"　","")," ",""),"ヴ","ウﾞ"),"・",""))&amp;" "&amp;ASC(SUBSTITUTE(SUBSTITUTE(SUBSTITUTE(SUBSTITUTE(【多店舗用】記入シート3!AY368,"　","")," ",""),"ヴ","ウﾞ"),"・","")))</f>
        <v/>
      </c>
      <c r="AD368" s="764" t="str">
        <f>IF(【多店舗用】記入シート3!AZ368="","",【多店舗用】記入シート3!AZ368)</f>
        <v/>
      </c>
      <c r="AE368" s="764" t="str">
        <f>IF(【多店舗用】記入シート3!BA368="","",【多店舗用】記入シート3!BA368)</f>
        <v/>
      </c>
      <c r="AF368" s="764" t="str">
        <f>IF(B368="","",T(SUBSTITUTE(SUBSTITUTE(【多店舗用】記入シート3!BB368,"　","")," ",""))&amp;"　"&amp;T(SUBSTITUTE(SUBSTITUTE(【多店舗用】記入シート3!BC368,"　","")," ","")))</f>
        <v/>
      </c>
      <c r="AG368" s="764" t="str">
        <f>IF(B368="","",ASC(SUBSTITUTE(SUBSTITUTE(SUBSTITUTE(SUBSTITUTE(【多店舗用】記入シート3!BD368,"　","")," ",""),"ヴ","ウﾞ"),"・",""))&amp;" "&amp;ASC(SUBSTITUTE(SUBSTITUTE(SUBSTITUTE(SUBSTITUTE(【多店舗用】記入シート3!BE368,"　","")," ",""),"ヴ","ウﾞ"),"・","")))</f>
        <v/>
      </c>
      <c r="AH368" s="764" t="str">
        <f>IF(【多店舗用】記入シート3!BF368="","",【多店舗用】記入シート3!BF368)</f>
        <v/>
      </c>
      <c r="AI368" s="764" t="str">
        <f>IF(【多店舗用】記入シート3!BG368="","",【多店舗用】記入シート3!BG368)</f>
        <v/>
      </c>
      <c r="AJ368" s="764" t="str">
        <f>IF(【多店舗用】記入シート3!BH368="","",【多店舗用】記入シート3!BH368)</f>
        <v/>
      </c>
      <c r="AK368" s="764" t="str">
        <f>IF(【多店舗用】記入シート3!BI368="","",【多店舗用】記入シート3!BI368)</f>
        <v/>
      </c>
      <c r="AL368" s="764" t="str">
        <f>IF(【多店舗用】記入シート3!BJ368="","",【多店舗用】記入シート3!BJ368)</f>
        <v/>
      </c>
      <c r="AM368" s="768" t="str">
        <f>IF(【多店舗用】記入シート3!BK368="","",【多店舗用】記入シート3!BK368)</f>
        <v/>
      </c>
      <c r="AN368" s="768" t="str">
        <f>IF(【多店舗用】記入シート3!BL368="","",【多店舗用】記入シート3!BL368)</f>
        <v/>
      </c>
      <c r="AO368" s="764" t="str">
        <f>IF(【多店舗用】記入シート3!BM368="","",【多店舗用】記入シート3!BM368)</f>
        <v/>
      </c>
      <c r="AP368" s="768" t="str">
        <f>IF(【多店舗用】記入シート3!BN368="","",【多店舗用】記入シート3!BN368)</f>
        <v/>
      </c>
      <c r="AQ368" s="764" t="str">
        <f>IF(【多店舗用】記入シート3!BO368="","",【多店舗用】記入シート3!BO368)</f>
        <v/>
      </c>
      <c r="AR368" s="764" t="str">
        <f>IF(【多店舗用】記入シート3!BP368="","",【多店舗用】記入シート3!BP368)</f>
        <v/>
      </c>
    </row>
    <row r="369" spans="1:44" ht="15" customHeight="1">
      <c r="A369" s="764">
        <v>361</v>
      </c>
      <c r="B369" s="764" t="str">
        <f>IF(【多店舗用】記入シート3!B369="","",DBCS(【多店舗用】記入シート3!B369))</f>
        <v/>
      </c>
      <c r="C369" s="764" t="str">
        <f>IF(【多店舗用】記入シート3!C369="","",DBCS(【多店舗用】記入シート3!C369))</f>
        <v/>
      </c>
      <c r="D369" s="764" t="str">
        <f>IF(【多店舗用】記入シート3!D369="","",ASC(【多店舗用】記入シート3!D369))</f>
        <v/>
      </c>
      <c r="E369" s="765" t="str">
        <f>IF(【多店舗用】記入シート3!E369="","",【多店舗用】記入シート3!E369)</f>
        <v/>
      </c>
      <c r="F369" s="764" t="str">
        <f>IF(【多店舗用】記入シート3!F369="","",【多店舗用】記入シート3!F369)</f>
        <v/>
      </c>
      <c r="G369" s="765" t="str">
        <f>IF(【多店舗用】記入シート3!G369="","",【多店舗用】記入シート3!G369)</f>
        <v/>
      </c>
      <c r="H369" s="764" t="str">
        <f>IF(【多店舗用】記入シート3!H369="","",SUBSTITUTE(SUBSTITUTE(SUBSTITUTE(SUBSTITUTE(SUBSTITUTE(ASC(【多店舗用】記入シート3!H369),"～","-"),"－","-"),"―","-"),"　","")," ",""))</f>
        <v/>
      </c>
      <c r="I369" s="764" t="str">
        <f>IF(B369="","",MID(T(【多店舗用】記入シート3!I369),4,LEN(T(【多店舗用】記入シート3!I369))-3)&amp;"　"&amp;SUBSTITUTE(SUBSTITUTE(SUBSTITUTE(SUBSTITUTE(T(【多店舗用】記入シート3!J369),"　","")," ",""),"―","ー"),"－","‐")&amp;"　"&amp;SUBSTITUTE(SUBSTITUTE(SUBSTITUTE(SUBSTITUTE(T(【多店舗用】記入シート3!K369),"　","")," ",""),"―","ー"),"－","‐")&amp;"　"&amp;SUBSTITUTE(SUBSTITUTE(SUBSTITUTE(SUBSTITUTE(T(【多店舗用】記入シート3!L369),"　","")," ",""),"―","ー"),"－","‐")&amp;IF(【多店舗用】記入シート3!M369="","","　"&amp;SUBSTITUTE(SUBSTITUTE(SUBSTITUTE(SUBSTITUTE(T(【多店舗用】記入シート3!M369),"　","")," ",""),"―","ー"),"－","‐")))</f>
        <v/>
      </c>
      <c r="J369" s="764" t="str">
        <f>IF(B369="","",ASC(【多店舗用】記入シート3!N369)&amp;" "&amp;ASC(SUBSTITUTE(SUBSTITUTE(SUBSTITUTE(SUBSTITUTE(SUBSTITUTE(【多店舗用】記入シート3!O369,"　","")," ",""),"ヴ","ウﾞ"),"・",""),"－","‐"))&amp;" "&amp;ASC(SUBSTITUTE(SUBSTITUTE(SUBSTITUTE(SUBSTITUTE(SUBSTITUTE(【多店舗用】記入シート3!P369,"　","")," ",""),"ヴ","ウﾞ"),"・",""),"－","‐"))&amp;IF(【多店舗用】記入シート3!Q369="",""," "&amp;ASC(SUBSTITUTE(SUBSTITUTE(SUBSTITUTE(SUBSTITUTE(SUBSTITUTE(【多店舗用】記入シート3!Q369,"　","")," ",""),"ヴ","ウﾞ"),"・",""),"－","‐"))))</f>
        <v/>
      </c>
      <c r="K369" s="764" t="str">
        <f>IF(【多店舗用】記入シート3!R369="","",【多店舗用】記入シート3!R369)</f>
        <v/>
      </c>
      <c r="L369" s="764" t="str">
        <f>IF(【多店舗用】記入シート3!S369="","",SUBSTITUTE(SUBSTITUTE(SUBSTITUTE(SUBSTITUTE(SUBSTITUTE(ASC(【多店舗用】記入シート3!S369),"～","-"),"－","-"),"―","-"),"　","")," ",""))</f>
        <v/>
      </c>
      <c r="M369" s="764" t="str">
        <f>IF(【多店舗用】記入シート3!T369="","",ASC(【多店舗用】記入シート3!T369))</f>
        <v/>
      </c>
      <c r="N369" s="764" t="str">
        <f>IF(B369="","",RIGHT("00"&amp;【多店舗用】記入シート3!U369,2)&amp;【多店舗用】記入シート3!V369&amp;RIGHT("00"&amp;【多店舗用】記入シート3!W369,2)&amp;【多店舗用】記入シート3!X369&amp;RIGHT("00"&amp;【多店舗用】記入シート3!Y369,2)&amp;【多店舗用】記入シート3!Z369&amp;RIGHT("00"&amp;【多店舗用】記入シート3!AA369,2))</f>
        <v/>
      </c>
      <c r="O369" s="764" t="str">
        <f>IF(B369="","",IF(【多店舗用】記入シート3!AB369="●",【多店舗用】記入シート3!AB$8,"")&amp;IF(【多店舗用】記入シート3!AC369="●",【多店舗用】記入シート3!AC$8,"")&amp;IF(【多店舗用】記入シート3!AD369="●",【多店舗用】記入シート3!AD$8,"")&amp;IF(【多店舗用】記入シート3!AE369="●",【多店舗用】記入シート3!AE$8,"")&amp;IF(【多店舗用】記入シート3!AF369="●",【多店舗用】記入シート3!AF$8,"")&amp;IF(【多店舗用】記入シート3!AG369="●",【多店舗用】記入シート3!AG$8,"")&amp;IF(【多店舗用】記入シート3!AH369="●",【多店舗用】記入シート3!AH$8,"")&amp;IF(【多店舗用】記入シート3!AI369="●",【多店舗用】記入シート3!AI$8,""))</f>
        <v/>
      </c>
      <c r="P369" s="764" t="str">
        <f>IF(【多店舗用】記入シート3!AJ369="","",【多店舗用】記入シート3!AJ369)</f>
        <v/>
      </c>
      <c r="Q369" s="764" t="str">
        <f>IF(【多店舗用】記入シート3!AK369="","",【多店舗用】記入シート3!AK369)</f>
        <v/>
      </c>
      <c r="R369" s="766" t="str">
        <f>IF(【多店舗用】記入シート3!AL369="","",【多店舗用】記入シート3!AL369)</f>
        <v/>
      </c>
      <c r="S369" s="766" t="str">
        <f>IF(【多店舗用】記入シート3!AM369="","",【多店舗用】記入シート3!AM369)</f>
        <v/>
      </c>
      <c r="T369" s="766" t="str">
        <f>IF(【多店舗用】記入シート3!AN369="","",【多店舗用】記入シート3!AN369)</f>
        <v/>
      </c>
      <c r="U369" s="766" t="str">
        <f>IF(【多店舗用】記入シート3!AO369="","",【多店舗用】記入シート3!AO369)</f>
        <v/>
      </c>
      <c r="V369" s="764" t="str">
        <f>IF(【多店舗用】記入シート3!AP369="","",【多店舗用】記入シート3!AP369)</f>
        <v/>
      </c>
      <c r="W369" s="764" t="str">
        <f>IF(【多店舗用】記入シート3!AQ369="","",【多店舗用】記入シート3!AQ369)</f>
        <v/>
      </c>
      <c r="X369" s="764" t="str">
        <f>IF(【多店舗用】記入シート3!AR369="","",【多店舗用】記入シート3!AR369)</f>
        <v/>
      </c>
      <c r="Y369" s="764" t="str">
        <f>IF(【多店舗用】記入シート3!AS369="","",【多店舗用】記入シート3!AS369)</f>
        <v/>
      </c>
      <c r="Z369" s="767" t="str">
        <f>IF(【多店舗用】記入シート3!AT369="","",【多店舗用】記入シート3!AT369)</f>
        <v/>
      </c>
      <c r="AA369" s="767" t="str">
        <f>IF(【多店舗用】記入シート3!AU369="","",【多店舗用】記入シート3!AU369)</f>
        <v/>
      </c>
      <c r="AB369" s="764" t="str">
        <f>IF(B369="","",T(SUBSTITUTE(SUBSTITUTE(【多店舗用】記入シート3!AV369,"　","")," ",""))&amp;"　"&amp;T(SUBSTITUTE(SUBSTITUTE(【多店舗用】記入シート3!AW369,"　","")," ","")))</f>
        <v/>
      </c>
      <c r="AC369" s="764" t="str">
        <f>IF(B369="","",ASC(SUBSTITUTE(SUBSTITUTE(SUBSTITUTE(SUBSTITUTE(【多店舗用】記入シート3!AX369,"　","")," ",""),"ヴ","ウﾞ"),"・",""))&amp;" "&amp;ASC(SUBSTITUTE(SUBSTITUTE(SUBSTITUTE(SUBSTITUTE(【多店舗用】記入シート3!AY369,"　","")," ",""),"ヴ","ウﾞ"),"・","")))</f>
        <v/>
      </c>
      <c r="AD369" s="764" t="str">
        <f>IF(【多店舗用】記入シート3!AZ369="","",【多店舗用】記入シート3!AZ369)</f>
        <v/>
      </c>
      <c r="AE369" s="764" t="str">
        <f>IF(【多店舗用】記入シート3!BA369="","",【多店舗用】記入シート3!BA369)</f>
        <v/>
      </c>
      <c r="AF369" s="764" t="str">
        <f>IF(B369="","",T(SUBSTITUTE(SUBSTITUTE(【多店舗用】記入シート3!BB369,"　","")," ",""))&amp;"　"&amp;T(SUBSTITUTE(SUBSTITUTE(【多店舗用】記入シート3!BC369,"　","")," ","")))</f>
        <v/>
      </c>
      <c r="AG369" s="764" t="str">
        <f>IF(B369="","",ASC(SUBSTITUTE(SUBSTITUTE(SUBSTITUTE(SUBSTITUTE(【多店舗用】記入シート3!BD369,"　","")," ",""),"ヴ","ウﾞ"),"・",""))&amp;" "&amp;ASC(SUBSTITUTE(SUBSTITUTE(SUBSTITUTE(SUBSTITUTE(【多店舗用】記入シート3!BE369,"　","")," ",""),"ヴ","ウﾞ"),"・","")))</f>
        <v/>
      </c>
      <c r="AH369" s="764" t="str">
        <f>IF(【多店舗用】記入シート3!BF369="","",【多店舗用】記入シート3!BF369)</f>
        <v/>
      </c>
      <c r="AI369" s="764" t="str">
        <f>IF(【多店舗用】記入シート3!BG369="","",【多店舗用】記入シート3!BG369)</f>
        <v/>
      </c>
      <c r="AJ369" s="764" t="str">
        <f>IF(【多店舗用】記入シート3!BH369="","",【多店舗用】記入シート3!BH369)</f>
        <v/>
      </c>
      <c r="AK369" s="764" t="str">
        <f>IF(【多店舗用】記入シート3!BI369="","",【多店舗用】記入シート3!BI369)</f>
        <v/>
      </c>
      <c r="AL369" s="764" t="str">
        <f>IF(【多店舗用】記入シート3!BJ369="","",【多店舗用】記入シート3!BJ369)</f>
        <v/>
      </c>
      <c r="AM369" s="768" t="str">
        <f>IF(【多店舗用】記入シート3!BK369="","",【多店舗用】記入シート3!BK369)</f>
        <v/>
      </c>
      <c r="AN369" s="768" t="str">
        <f>IF(【多店舗用】記入シート3!BL369="","",【多店舗用】記入シート3!BL369)</f>
        <v/>
      </c>
      <c r="AO369" s="764" t="str">
        <f>IF(【多店舗用】記入シート3!BM369="","",【多店舗用】記入シート3!BM369)</f>
        <v/>
      </c>
      <c r="AP369" s="768" t="str">
        <f>IF(【多店舗用】記入シート3!BN369="","",【多店舗用】記入シート3!BN369)</f>
        <v/>
      </c>
      <c r="AQ369" s="764" t="str">
        <f>IF(【多店舗用】記入シート3!BO369="","",【多店舗用】記入シート3!BO369)</f>
        <v/>
      </c>
      <c r="AR369" s="764" t="str">
        <f>IF(【多店舗用】記入シート3!BP369="","",【多店舗用】記入シート3!BP369)</f>
        <v/>
      </c>
    </row>
    <row r="370" spans="1:44" ht="15" customHeight="1">
      <c r="A370" s="764">
        <v>362</v>
      </c>
      <c r="B370" s="764" t="str">
        <f>IF(【多店舗用】記入シート3!B370="","",DBCS(【多店舗用】記入シート3!B370))</f>
        <v/>
      </c>
      <c r="C370" s="764" t="str">
        <f>IF(【多店舗用】記入シート3!C370="","",DBCS(【多店舗用】記入シート3!C370))</f>
        <v/>
      </c>
      <c r="D370" s="764" t="str">
        <f>IF(【多店舗用】記入シート3!D370="","",ASC(【多店舗用】記入シート3!D370))</f>
        <v/>
      </c>
      <c r="E370" s="765" t="str">
        <f>IF(【多店舗用】記入シート3!E370="","",【多店舗用】記入シート3!E370)</f>
        <v/>
      </c>
      <c r="F370" s="764" t="str">
        <f>IF(【多店舗用】記入シート3!F370="","",【多店舗用】記入シート3!F370)</f>
        <v/>
      </c>
      <c r="G370" s="765" t="str">
        <f>IF(【多店舗用】記入シート3!G370="","",【多店舗用】記入シート3!G370)</f>
        <v/>
      </c>
      <c r="H370" s="764" t="str">
        <f>IF(【多店舗用】記入シート3!H370="","",SUBSTITUTE(SUBSTITUTE(SUBSTITUTE(SUBSTITUTE(SUBSTITUTE(ASC(【多店舗用】記入シート3!H370),"～","-"),"－","-"),"―","-"),"　","")," ",""))</f>
        <v/>
      </c>
      <c r="I370" s="764" t="str">
        <f>IF(B370="","",MID(T(【多店舗用】記入シート3!I370),4,LEN(T(【多店舗用】記入シート3!I370))-3)&amp;"　"&amp;SUBSTITUTE(SUBSTITUTE(SUBSTITUTE(SUBSTITUTE(T(【多店舗用】記入シート3!J370),"　","")," ",""),"―","ー"),"－","‐")&amp;"　"&amp;SUBSTITUTE(SUBSTITUTE(SUBSTITUTE(SUBSTITUTE(T(【多店舗用】記入シート3!K370),"　","")," ",""),"―","ー"),"－","‐")&amp;"　"&amp;SUBSTITUTE(SUBSTITUTE(SUBSTITUTE(SUBSTITUTE(T(【多店舗用】記入シート3!L370),"　","")," ",""),"―","ー"),"－","‐")&amp;IF(【多店舗用】記入シート3!M370="","","　"&amp;SUBSTITUTE(SUBSTITUTE(SUBSTITUTE(SUBSTITUTE(T(【多店舗用】記入シート3!M370),"　","")," ",""),"―","ー"),"－","‐")))</f>
        <v/>
      </c>
      <c r="J370" s="764" t="str">
        <f>IF(B370="","",ASC(【多店舗用】記入シート3!N370)&amp;" "&amp;ASC(SUBSTITUTE(SUBSTITUTE(SUBSTITUTE(SUBSTITUTE(SUBSTITUTE(【多店舗用】記入シート3!O370,"　","")," ",""),"ヴ","ウﾞ"),"・",""),"－","‐"))&amp;" "&amp;ASC(SUBSTITUTE(SUBSTITUTE(SUBSTITUTE(SUBSTITUTE(SUBSTITUTE(【多店舗用】記入シート3!P370,"　","")," ",""),"ヴ","ウﾞ"),"・",""),"－","‐"))&amp;IF(【多店舗用】記入シート3!Q370="",""," "&amp;ASC(SUBSTITUTE(SUBSTITUTE(SUBSTITUTE(SUBSTITUTE(SUBSTITUTE(【多店舗用】記入シート3!Q370,"　","")," ",""),"ヴ","ウﾞ"),"・",""),"－","‐"))))</f>
        <v/>
      </c>
      <c r="K370" s="764" t="str">
        <f>IF(【多店舗用】記入シート3!R370="","",【多店舗用】記入シート3!R370)</f>
        <v/>
      </c>
      <c r="L370" s="764" t="str">
        <f>IF(【多店舗用】記入シート3!S370="","",SUBSTITUTE(SUBSTITUTE(SUBSTITUTE(SUBSTITUTE(SUBSTITUTE(ASC(【多店舗用】記入シート3!S370),"～","-"),"－","-"),"―","-"),"　","")," ",""))</f>
        <v/>
      </c>
      <c r="M370" s="764" t="str">
        <f>IF(【多店舗用】記入シート3!T370="","",ASC(【多店舗用】記入シート3!T370))</f>
        <v/>
      </c>
      <c r="N370" s="764" t="str">
        <f>IF(B370="","",RIGHT("00"&amp;【多店舗用】記入シート3!U370,2)&amp;【多店舗用】記入シート3!V370&amp;RIGHT("00"&amp;【多店舗用】記入シート3!W370,2)&amp;【多店舗用】記入シート3!X370&amp;RIGHT("00"&amp;【多店舗用】記入シート3!Y370,2)&amp;【多店舗用】記入シート3!Z370&amp;RIGHT("00"&amp;【多店舗用】記入シート3!AA370,2))</f>
        <v/>
      </c>
      <c r="O370" s="764" t="str">
        <f>IF(B370="","",IF(【多店舗用】記入シート3!AB370="●",【多店舗用】記入シート3!AB$8,"")&amp;IF(【多店舗用】記入シート3!AC370="●",【多店舗用】記入シート3!AC$8,"")&amp;IF(【多店舗用】記入シート3!AD370="●",【多店舗用】記入シート3!AD$8,"")&amp;IF(【多店舗用】記入シート3!AE370="●",【多店舗用】記入シート3!AE$8,"")&amp;IF(【多店舗用】記入シート3!AF370="●",【多店舗用】記入シート3!AF$8,"")&amp;IF(【多店舗用】記入シート3!AG370="●",【多店舗用】記入シート3!AG$8,"")&amp;IF(【多店舗用】記入シート3!AH370="●",【多店舗用】記入シート3!AH$8,"")&amp;IF(【多店舗用】記入シート3!AI370="●",【多店舗用】記入シート3!AI$8,""))</f>
        <v/>
      </c>
      <c r="P370" s="764" t="str">
        <f>IF(【多店舗用】記入シート3!AJ370="","",【多店舗用】記入シート3!AJ370)</f>
        <v/>
      </c>
      <c r="Q370" s="764" t="str">
        <f>IF(【多店舗用】記入シート3!AK370="","",【多店舗用】記入シート3!AK370)</f>
        <v/>
      </c>
      <c r="R370" s="766" t="str">
        <f>IF(【多店舗用】記入シート3!AL370="","",【多店舗用】記入シート3!AL370)</f>
        <v/>
      </c>
      <c r="S370" s="766" t="str">
        <f>IF(【多店舗用】記入シート3!AM370="","",【多店舗用】記入シート3!AM370)</f>
        <v/>
      </c>
      <c r="T370" s="766" t="str">
        <f>IF(【多店舗用】記入シート3!AN370="","",【多店舗用】記入シート3!AN370)</f>
        <v/>
      </c>
      <c r="U370" s="766" t="str">
        <f>IF(【多店舗用】記入シート3!AO370="","",【多店舗用】記入シート3!AO370)</f>
        <v/>
      </c>
      <c r="V370" s="764" t="str">
        <f>IF(【多店舗用】記入シート3!AP370="","",【多店舗用】記入シート3!AP370)</f>
        <v/>
      </c>
      <c r="W370" s="764" t="str">
        <f>IF(【多店舗用】記入シート3!AQ370="","",【多店舗用】記入シート3!AQ370)</f>
        <v/>
      </c>
      <c r="X370" s="764" t="str">
        <f>IF(【多店舗用】記入シート3!AR370="","",【多店舗用】記入シート3!AR370)</f>
        <v/>
      </c>
      <c r="Y370" s="764" t="str">
        <f>IF(【多店舗用】記入シート3!AS370="","",【多店舗用】記入シート3!AS370)</f>
        <v/>
      </c>
      <c r="Z370" s="767" t="str">
        <f>IF(【多店舗用】記入シート3!AT370="","",【多店舗用】記入シート3!AT370)</f>
        <v/>
      </c>
      <c r="AA370" s="767" t="str">
        <f>IF(【多店舗用】記入シート3!AU370="","",【多店舗用】記入シート3!AU370)</f>
        <v/>
      </c>
      <c r="AB370" s="764" t="str">
        <f>IF(B370="","",T(SUBSTITUTE(SUBSTITUTE(【多店舗用】記入シート3!AV370,"　","")," ",""))&amp;"　"&amp;T(SUBSTITUTE(SUBSTITUTE(【多店舗用】記入シート3!AW370,"　","")," ","")))</f>
        <v/>
      </c>
      <c r="AC370" s="764" t="str">
        <f>IF(B370="","",ASC(SUBSTITUTE(SUBSTITUTE(SUBSTITUTE(SUBSTITUTE(【多店舗用】記入シート3!AX370,"　","")," ",""),"ヴ","ウﾞ"),"・",""))&amp;" "&amp;ASC(SUBSTITUTE(SUBSTITUTE(SUBSTITUTE(SUBSTITUTE(【多店舗用】記入シート3!AY370,"　","")," ",""),"ヴ","ウﾞ"),"・","")))</f>
        <v/>
      </c>
      <c r="AD370" s="764" t="str">
        <f>IF(【多店舗用】記入シート3!AZ370="","",【多店舗用】記入シート3!AZ370)</f>
        <v/>
      </c>
      <c r="AE370" s="764" t="str">
        <f>IF(【多店舗用】記入シート3!BA370="","",【多店舗用】記入シート3!BA370)</f>
        <v/>
      </c>
      <c r="AF370" s="764" t="str">
        <f>IF(B370="","",T(SUBSTITUTE(SUBSTITUTE(【多店舗用】記入シート3!BB370,"　","")," ",""))&amp;"　"&amp;T(SUBSTITUTE(SUBSTITUTE(【多店舗用】記入シート3!BC370,"　","")," ","")))</f>
        <v/>
      </c>
      <c r="AG370" s="764" t="str">
        <f>IF(B370="","",ASC(SUBSTITUTE(SUBSTITUTE(SUBSTITUTE(SUBSTITUTE(【多店舗用】記入シート3!BD370,"　","")," ",""),"ヴ","ウﾞ"),"・",""))&amp;" "&amp;ASC(SUBSTITUTE(SUBSTITUTE(SUBSTITUTE(SUBSTITUTE(【多店舗用】記入シート3!BE370,"　","")," ",""),"ヴ","ウﾞ"),"・","")))</f>
        <v/>
      </c>
      <c r="AH370" s="764" t="str">
        <f>IF(【多店舗用】記入シート3!BF370="","",【多店舗用】記入シート3!BF370)</f>
        <v/>
      </c>
      <c r="AI370" s="764" t="str">
        <f>IF(【多店舗用】記入シート3!BG370="","",【多店舗用】記入シート3!BG370)</f>
        <v/>
      </c>
      <c r="AJ370" s="764" t="str">
        <f>IF(【多店舗用】記入シート3!BH370="","",【多店舗用】記入シート3!BH370)</f>
        <v/>
      </c>
      <c r="AK370" s="764" t="str">
        <f>IF(【多店舗用】記入シート3!BI370="","",【多店舗用】記入シート3!BI370)</f>
        <v/>
      </c>
      <c r="AL370" s="764" t="str">
        <f>IF(【多店舗用】記入シート3!BJ370="","",【多店舗用】記入シート3!BJ370)</f>
        <v/>
      </c>
      <c r="AM370" s="768" t="str">
        <f>IF(【多店舗用】記入シート3!BK370="","",【多店舗用】記入シート3!BK370)</f>
        <v/>
      </c>
      <c r="AN370" s="768" t="str">
        <f>IF(【多店舗用】記入シート3!BL370="","",【多店舗用】記入シート3!BL370)</f>
        <v/>
      </c>
      <c r="AO370" s="764" t="str">
        <f>IF(【多店舗用】記入シート3!BM370="","",【多店舗用】記入シート3!BM370)</f>
        <v/>
      </c>
      <c r="AP370" s="768" t="str">
        <f>IF(【多店舗用】記入シート3!BN370="","",【多店舗用】記入シート3!BN370)</f>
        <v/>
      </c>
      <c r="AQ370" s="764" t="str">
        <f>IF(【多店舗用】記入シート3!BO370="","",【多店舗用】記入シート3!BO370)</f>
        <v/>
      </c>
      <c r="AR370" s="764" t="str">
        <f>IF(【多店舗用】記入シート3!BP370="","",【多店舗用】記入シート3!BP370)</f>
        <v/>
      </c>
    </row>
    <row r="371" spans="1:44" ht="15" customHeight="1">
      <c r="A371" s="764">
        <v>363</v>
      </c>
      <c r="B371" s="764" t="str">
        <f>IF(【多店舗用】記入シート3!B371="","",DBCS(【多店舗用】記入シート3!B371))</f>
        <v/>
      </c>
      <c r="C371" s="764" t="str">
        <f>IF(【多店舗用】記入シート3!C371="","",DBCS(【多店舗用】記入シート3!C371))</f>
        <v/>
      </c>
      <c r="D371" s="764" t="str">
        <f>IF(【多店舗用】記入シート3!D371="","",ASC(【多店舗用】記入シート3!D371))</f>
        <v/>
      </c>
      <c r="E371" s="765" t="str">
        <f>IF(【多店舗用】記入シート3!E371="","",【多店舗用】記入シート3!E371)</f>
        <v/>
      </c>
      <c r="F371" s="764" t="str">
        <f>IF(【多店舗用】記入シート3!F371="","",【多店舗用】記入シート3!F371)</f>
        <v/>
      </c>
      <c r="G371" s="765" t="str">
        <f>IF(【多店舗用】記入シート3!G371="","",【多店舗用】記入シート3!G371)</f>
        <v/>
      </c>
      <c r="H371" s="764" t="str">
        <f>IF(【多店舗用】記入シート3!H371="","",SUBSTITUTE(SUBSTITUTE(SUBSTITUTE(SUBSTITUTE(SUBSTITUTE(ASC(【多店舗用】記入シート3!H371),"～","-"),"－","-"),"―","-"),"　","")," ",""))</f>
        <v/>
      </c>
      <c r="I371" s="764" t="str">
        <f>IF(B371="","",MID(T(【多店舗用】記入シート3!I371),4,LEN(T(【多店舗用】記入シート3!I371))-3)&amp;"　"&amp;SUBSTITUTE(SUBSTITUTE(SUBSTITUTE(SUBSTITUTE(T(【多店舗用】記入シート3!J371),"　","")," ",""),"―","ー"),"－","‐")&amp;"　"&amp;SUBSTITUTE(SUBSTITUTE(SUBSTITUTE(SUBSTITUTE(T(【多店舗用】記入シート3!K371),"　","")," ",""),"―","ー"),"－","‐")&amp;"　"&amp;SUBSTITUTE(SUBSTITUTE(SUBSTITUTE(SUBSTITUTE(T(【多店舗用】記入シート3!L371),"　","")," ",""),"―","ー"),"－","‐")&amp;IF(【多店舗用】記入シート3!M371="","","　"&amp;SUBSTITUTE(SUBSTITUTE(SUBSTITUTE(SUBSTITUTE(T(【多店舗用】記入シート3!M371),"　","")," ",""),"―","ー"),"－","‐")))</f>
        <v/>
      </c>
      <c r="J371" s="764" t="str">
        <f>IF(B371="","",ASC(【多店舗用】記入シート3!N371)&amp;" "&amp;ASC(SUBSTITUTE(SUBSTITUTE(SUBSTITUTE(SUBSTITUTE(SUBSTITUTE(【多店舗用】記入シート3!O371,"　","")," ",""),"ヴ","ウﾞ"),"・",""),"－","‐"))&amp;" "&amp;ASC(SUBSTITUTE(SUBSTITUTE(SUBSTITUTE(SUBSTITUTE(SUBSTITUTE(【多店舗用】記入シート3!P371,"　","")," ",""),"ヴ","ウﾞ"),"・",""),"－","‐"))&amp;IF(【多店舗用】記入シート3!Q371="",""," "&amp;ASC(SUBSTITUTE(SUBSTITUTE(SUBSTITUTE(SUBSTITUTE(SUBSTITUTE(【多店舗用】記入シート3!Q371,"　","")," ",""),"ヴ","ウﾞ"),"・",""),"－","‐"))))</f>
        <v/>
      </c>
      <c r="K371" s="764" t="str">
        <f>IF(【多店舗用】記入シート3!R371="","",【多店舗用】記入シート3!R371)</f>
        <v/>
      </c>
      <c r="L371" s="764" t="str">
        <f>IF(【多店舗用】記入シート3!S371="","",SUBSTITUTE(SUBSTITUTE(SUBSTITUTE(SUBSTITUTE(SUBSTITUTE(ASC(【多店舗用】記入シート3!S371),"～","-"),"－","-"),"―","-"),"　","")," ",""))</f>
        <v/>
      </c>
      <c r="M371" s="764" t="str">
        <f>IF(【多店舗用】記入シート3!T371="","",ASC(【多店舗用】記入シート3!T371))</f>
        <v/>
      </c>
      <c r="N371" s="764" t="str">
        <f>IF(B371="","",RIGHT("00"&amp;【多店舗用】記入シート3!U371,2)&amp;【多店舗用】記入シート3!V371&amp;RIGHT("00"&amp;【多店舗用】記入シート3!W371,2)&amp;【多店舗用】記入シート3!X371&amp;RIGHT("00"&amp;【多店舗用】記入シート3!Y371,2)&amp;【多店舗用】記入シート3!Z371&amp;RIGHT("00"&amp;【多店舗用】記入シート3!AA371,2))</f>
        <v/>
      </c>
      <c r="O371" s="764" t="str">
        <f>IF(B371="","",IF(【多店舗用】記入シート3!AB371="●",【多店舗用】記入シート3!AB$8,"")&amp;IF(【多店舗用】記入シート3!AC371="●",【多店舗用】記入シート3!AC$8,"")&amp;IF(【多店舗用】記入シート3!AD371="●",【多店舗用】記入シート3!AD$8,"")&amp;IF(【多店舗用】記入シート3!AE371="●",【多店舗用】記入シート3!AE$8,"")&amp;IF(【多店舗用】記入シート3!AF371="●",【多店舗用】記入シート3!AF$8,"")&amp;IF(【多店舗用】記入シート3!AG371="●",【多店舗用】記入シート3!AG$8,"")&amp;IF(【多店舗用】記入シート3!AH371="●",【多店舗用】記入シート3!AH$8,"")&amp;IF(【多店舗用】記入シート3!AI371="●",【多店舗用】記入シート3!AI$8,""))</f>
        <v/>
      </c>
      <c r="P371" s="764" t="str">
        <f>IF(【多店舗用】記入シート3!AJ371="","",【多店舗用】記入シート3!AJ371)</f>
        <v/>
      </c>
      <c r="Q371" s="764" t="str">
        <f>IF(【多店舗用】記入シート3!AK371="","",【多店舗用】記入シート3!AK371)</f>
        <v/>
      </c>
      <c r="R371" s="766" t="str">
        <f>IF(【多店舗用】記入シート3!AL371="","",【多店舗用】記入シート3!AL371)</f>
        <v/>
      </c>
      <c r="S371" s="766" t="str">
        <f>IF(【多店舗用】記入シート3!AM371="","",【多店舗用】記入シート3!AM371)</f>
        <v/>
      </c>
      <c r="T371" s="766" t="str">
        <f>IF(【多店舗用】記入シート3!AN371="","",【多店舗用】記入シート3!AN371)</f>
        <v/>
      </c>
      <c r="U371" s="766" t="str">
        <f>IF(【多店舗用】記入シート3!AO371="","",【多店舗用】記入シート3!AO371)</f>
        <v/>
      </c>
      <c r="V371" s="764" t="str">
        <f>IF(【多店舗用】記入シート3!AP371="","",【多店舗用】記入シート3!AP371)</f>
        <v/>
      </c>
      <c r="W371" s="764" t="str">
        <f>IF(【多店舗用】記入シート3!AQ371="","",【多店舗用】記入シート3!AQ371)</f>
        <v/>
      </c>
      <c r="X371" s="764" t="str">
        <f>IF(【多店舗用】記入シート3!AR371="","",【多店舗用】記入シート3!AR371)</f>
        <v/>
      </c>
      <c r="Y371" s="764" t="str">
        <f>IF(【多店舗用】記入シート3!AS371="","",【多店舗用】記入シート3!AS371)</f>
        <v/>
      </c>
      <c r="Z371" s="767" t="str">
        <f>IF(【多店舗用】記入シート3!AT371="","",【多店舗用】記入シート3!AT371)</f>
        <v/>
      </c>
      <c r="AA371" s="767" t="str">
        <f>IF(【多店舗用】記入シート3!AU371="","",【多店舗用】記入シート3!AU371)</f>
        <v/>
      </c>
      <c r="AB371" s="764" t="str">
        <f>IF(B371="","",T(SUBSTITUTE(SUBSTITUTE(【多店舗用】記入シート3!AV371,"　","")," ",""))&amp;"　"&amp;T(SUBSTITUTE(SUBSTITUTE(【多店舗用】記入シート3!AW371,"　","")," ","")))</f>
        <v/>
      </c>
      <c r="AC371" s="764" t="str">
        <f>IF(B371="","",ASC(SUBSTITUTE(SUBSTITUTE(SUBSTITUTE(SUBSTITUTE(【多店舗用】記入シート3!AX371,"　","")," ",""),"ヴ","ウﾞ"),"・",""))&amp;" "&amp;ASC(SUBSTITUTE(SUBSTITUTE(SUBSTITUTE(SUBSTITUTE(【多店舗用】記入シート3!AY371,"　","")," ",""),"ヴ","ウﾞ"),"・","")))</f>
        <v/>
      </c>
      <c r="AD371" s="764" t="str">
        <f>IF(【多店舗用】記入シート3!AZ371="","",【多店舗用】記入シート3!AZ371)</f>
        <v/>
      </c>
      <c r="AE371" s="764" t="str">
        <f>IF(【多店舗用】記入シート3!BA371="","",【多店舗用】記入シート3!BA371)</f>
        <v/>
      </c>
      <c r="AF371" s="764" t="str">
        <f>IF(B371="","",T(SUBSTITUTE(SUBSTITUTE(【多店舗用】記入シート3!BB371,"　","")," ",""))&amp;"　"&amp;T(SUBSTITUTE(SUBSTITUTE(【多店舗用】記入シート3!BC371,"　","")," ","")))</f>
        <v/>
      </c>
      <c r="AG371" s="764" t="str">
        <f>IF(B371="","",ASC(SUBSTITUTE(SUBSTITUTE(SUBSTITUTE(SUBSTITUTE(【多店舗用】記入シート3!BD371,"　","")," ",""),"ヴ","ウﾞ"),"・",""))&amp;" "&amp;ASC(SUBSTITUTE(SUBSTITUTE(SUBSTITUTE(SUBSTITUTE(【多店舗用】記入シート3!BE371,"　","")," ",""),"ヴ","ウﾞ"),"・","")))</f>
        <v/>
      </c>
      <c r="AH371" s="764" t="str">
        <f>IF(【多店舗用】記入シート3!BF371="","",【多店舗用】記入シート3!BF371)</f>
        <v/>
      </c>
      <c r="AI371" s="764" t="str">
        <f>IF(【多店舗用】記入シート3!BG371="","",【多店舗用】記入シート3!BG371)</f>
        <v/>
      </c>
      <c r="AJ371" s="764" t="str">
        <f>IF(【多店舗用】記入シート3!BH371="","",【多店舗用】記入シート3!BH371)</f>
        <v/>
      </c>
      <c r="AK371" s="764" t="str">
        <f>IF(【多店舗用】記入シート3!BI371="","",【多店舗用】記入シート3!BI371)</f>
        <v/>
      </c>
      <c r="AL371" s="764" t="str">
        <f>IF(【多店舗用】記入シート3!BJ371="","",【多店舗用】記入シート3!BJ371)</f>
        <v/>
      </c>
      <c r="AM371" s="768" t="str">
        <f>IF(【多店舗用】記入シート3!BK371="","",【多店舗用】記入シート3!BK371)</f>
        <v/>
      </c>
      <c r="AN371" s="768" t="str">
        <f>IF(【多店舗用】記入シート3!BL371="","",【多店舗用】記入シート3!BL371)</f>
        <v/>
      </c>
      <c r="AO371" s="764" t="str">
        <f>IF(【多店舗用】記入シート3!BM371="","",【多店舗用】記入シート3!BM371)</f>
        <v/>
      </c>
      <c r="AP371" s="768" t="str">
        <f>IF(【多店舗用】記入シート3!BN371="","",【多店舗用】記入シート3!BN371)</f>
        <v/>
      </c>
      <c r="AQ371" s="764" t="str">
        <f>IF(【多店舗用】記入シート3!BO371="","",【多店舗用】記入シート3!BO371)</f>
        <v/>
      </c>
      <c r="AR371" s="764" t="str">
        <f>IF(【多店舗用】記入シート3!BP371="","",【多店舗用】記入シート3!BP371)</f>
        <v/>
      </c>
    </row>
    <row r="372" spans="1:44" ht="15" customHeight="1">
      <c r="A372" s="764">
        <v>364</v>
      </c>
      <c r="B372" s="764" t="str">
        <f>IF(【多店舗用】記入シート3!B372="","",DBCS(【多店舗用】記入シート3!B372))</f>
        <v/>
      </c>
      <c r="C372" s="764" t="str">
        <f>IF(【多店舗用】記入シート3!C372="","",DBCS(【多店舗用】記入シート3!C372))</f>
        <v/>
      </c>
      <c r="D372" s="764" t="str">
        <f>IF(【多店舗用】記入シート3!D372="","",ASC(【多店舗用】記入シート3!D372))</f>
        <v/>
      </c>
      <c r="E372" s="765" t="str">
        <f>IF(【多店舗用】記入シート3!E372="","",【多店舗用】記入シート3!E372)</f>
        <v/>
      </c>
      <c r="F372" s="764" t="str">
        <f>IF(【多店舗用】記入シート3!F372="","",【多店舗用】記入シート3!F372)</f>
        <v/>
      </c>
      <c r="G372" s="765" t="str">
        <f>IF(【多店舗用】記入シート3!G372="","",【多店舗用】記入シート3!G372)</f>
        <v/>
      </c>
      <c r="H372" s="764" t="str">
        <f>IF(【多店舗用】記入シート3!H372="","",SUBSTITUTE(SUBSTITUTE(SUBSTITUTE(SUBSTITUTE(SUBSTITUTE(ASC(【多店舗用】記入シート3!H372),"～","-"),"－","-"),"―","-"),"　","")," ",""))</f>
        <v/>
      </c>
      <c r="I372" s="764" t="str">
        <f>IF(B372="","",MID(T(【多店舗用】記入シート3!I372),4,LEN(T(【多店舗用】記入シート3!I372))-3)&amp;"　"&amp;SUBSTITUTE(SUBSTITUTE(SUBSTITUTE(SUBSTITUTE(T(【多店舗用】記入シート3!J372),"　","")," ",""),"―","ー"),"－","‐")&amp;"　"&amp;SUBSTITUTE(SUBSTITUTE(SUBSTITUTE(SUBSTITUTE(T(【多店舗用】記入シート3!K372),"　","")," ",""),"―","ー"),"－","‐")&amp;"　"&amp;SUBSTITUTE(SUBSTITUTE(SUBSTITUTE(SUBSTITUTE(T(【多店舗用】記入シート3!L372),"　","")," ",""),"―","ー"),"－","‐")&amp;IF(【多店舗用】記入シート3!M372="","","　"&amp;SUBSTITUTE(SUBSTITUTE(SUBSTITUTE(SUBSTITUTE(T(【多店舗用】記入シート3!M372),"　","")," ",""),"―","ー"),"－","‐")))</f>
        <v/>
      </c>
      <c r="J372" s="764" t="str">
        <f>IF(B372="","",ASC(【多店舗用】記入シート3!N372)&amp;" "&amp;ASC(SUBSTITUTE(SUBSTITUTE(SUBSTITUTE(SUBSTITUTE(SUBSTITUTE(【多店舗用】記入シート3!O372,"　","")," ",""),"ヴ","ウﾞ"),"・",""),"－","‐"))&amp;" "&amp;ASC(SUBSTITUTE(SUBSTITUTE(SUBSTITUTE(SUBSTITUTE(SUBSTITUTE(【多店舗用】記入シート3!P372,"　","")," ",""),"ヴ","ウﾞ"),"・",""),"－","‐"))&amp;IF(【多店舗用】記入シート3!Q372="",""," "&amp;ASC(SUBSTITUTE(SUBSTITUTE(SUBSTITUTE(SUBSTITUTE(SUBSTITUTE(【多店舗用】記入シート3!Q372,"　","")," ",""),"ヴ","ウﾞ"),"・",""),"－","‐"))))</f>
        <v/>
      </c>
      <c r="K372" s="764" t="str">
        <f>IF(【多店舗用】記入シート3!R372="","",【多店舗用】記入シート3!R372)</f>
        <v/>
      </c>
      <c r="L372" s="764" t="str">
        <f>IF(【多店舗用】記入シート3!S372="","",SUBSTITUTE(SUBSTITUTE(SUBSTITUTE(SUBSTITUTE(SUBSTITUTE(ASC(【多店舗用】記入シート3!S372),"～","-"),"－","-"),"―","-"),"　","")," ",""))</f>
        <v/>
      </c>
      <c r="M372" s="764" t="str">
        <f>IF(【多店舗用】記入シート3!T372="","",ASC(【多店舗用】記入シート3!T372))</f>
        <v/>
      </c>
      <c r="N372" s="764" t="str">
        <f>IF(B372="","",RIGHT("00"&amp;【多店舗用】記入シート3!U372,2)&amp;【多店舗用】記入シート3!V372&amp;RIGHT("00"&amp;【多店舗用】記入シート3!W372,2)&amp;【多店舗用】記入シート3!X372&amp;RIGHT("00"&amp;【多店舗用】記入シート3!Y372,2)&amp;【多店舗用】記入シート3!Z372&amp;RIGHT("00"&amp;【多店舗用】記入シート3!AA372,2))</f>
        <v/>
      </c>
      <c r="O372" s="764" t="str">
        <f>IF(B372="","",IF(【多店舗用】記入シート3!AB372="●",【多店舗用】記入シート3!AB$8,"")&amp;IF(【多店舗用】記入シート3!AC372="●",【多店舗用】記入シート3!AC$8,"")&amp;IF(【多店舗用】記入シート3!AD372="●",【多店舗用】記入シート3!AD$8,"")&amp;IF(【多店舗用】記入シート3!AE372="●",【多店舗用】記入シート3!AE$8,"")&amp;IF(【多店舗用】記入シート3!AF372="●",【多店舗用】記入シート3!AF$8,"")&amp;IF(【多店舗用】記入シート3!AG372="●",【多店舗用】記入シート3!AG$8,"")&amp;IF(【多店舗用】記入シート3!AH372="●",【多店舗用】記入シート3!AH$8,"")&amp;IF(【多店舗用】記入シート3!AI372="●",【多店舗用】記入シート3!AI$8,""))</f>
        <v/>
      </c>
      <c r="P372" s="764" t="str">
        <f>IF(【多店舗用】記入シート3!AJ372="","",【多店舗用】記入シート3!AJ372)</f>
        <v/>
      </c>
      <c r="Q372" s="764" t="str">
        <f>IF(【多店舗用】記入シート3!AK372="","",【多店舗用】記入シート3!AK372)</f>
        <v/>
      </c>
      <c r="R372" s="766" t="str">
        <f>IF(【多店舗用】記入シート3!AL372="","",【多店舗用】記入シート3!AL372)</f>
        <v/>
      </c>
      <c r="S372" s="766" t="str">
        <f>IF(【多店舗用】記入シート3!AM372="","",【多店舗用】記入シート3!AM372)</f>
        <v/>
      </c>
      <c r="T372" s="766" t="str">
        <f>IF(【多店舗用】記入シート3!AN372="","",【多店舗用】記入シート3!AN372)</f>
        <v/>
      </c>
      <c r="U372" s="766" t="str">
        <f>IF(【多店舗用】記入シート3!AO372="","",【多店舗用】記入シート3!AO372)</f>
        <v/>
      </c>
      <c r="V372" s="764" t="str">
        <f>IF(【多店舗用】記入シート3!AP372="","",【多店舗用】記入シート3!AP372)</f>
        <v/>
      </c>
      <c r="W372" s="764" t="str">
        <f>IF(【多店舗用】記入シート3!AQ372="","",【多店舗用】記入シート3!AQ372)</f>
        <v/>
      </c>
      <c r="X372" s="764" t="str">
        <f>IF(【多店舗用】記入シート3!AR372="","",【多店舗用】記入シート3!AR372)</f>
        <v/>
      </c>
      <c r="Y372" s="764" t="str">
        <f>IF(【多店舗用】記入シート3!AS372="","",【多店舗用】記入シート3!AS372)</f>
        <v/>
      </c>
      <c r="Z372" s="767" t="str">
        <f>IF(【多店舗用】記入シート3!AT372="","",【多店舗用】記入シート3!AT372)</f>
        <v/>
      </c>
      <c r="AA372" s="767" t="str">
        <f>IF(【多店舗用】記入シート3!AU372="","",【多店舗用】記入シート3!AU372)</f>
        <v/>
      </c>
      <c r="AB372" s="764" t="str">
        <f>IF(B372="","",T(SUBSTITUTE(SUBSTITUTE(【多店舗用】記入シート3!AV372,"　","")," ",""))&amp;"　"&amp;T(SUBSTITUTE(SUBSTITUTE(【多店舗用】記入シート3!AW372,"　","")," ","")))</f>
        <v/>
      </c>
      <c r="AC372" s="764" t="str">
        <f>IF(B372="","",ASC(SUBSTITUTE(SUBSTITUTE(SUBSTITUTE(SUBSTITUTE(【多店舗用】記入シート3!AX372,"　","")," ",""),"ヴ","ウﾞ"),"・",""))&amp;" "&amp;ASC(SUBSTITUTE(SUBSTITUTE(SUBSTITUTE(SUBSTITUTE(【多店舗用】記入シート3!AY372,"　","")," ",""),"ヴ","ウﾞ"),"・","")))</f>
        <v/>
      </c>
      <c r="AD372" s="764" t="str">
        <f>IF(【多店舗用】記入シート3!AZ372="","",【多店舗用】記入シート3!AZ372)</f>
        <v/>
      </c>
      <c r="AE372" s="764" t="str">
        <f>IF(【多店舗用】記入シート3!BA372="","",【多店舗用】記入シート3!BA372)</f>
        <v/>
      </c>
      <c r="AF372" s="764" t="str">
        <f>IF(B372="","",T(SUBSTITUTE(SUBSTITUTE(【多店舗用】記入シート3!BB372,"　","")," ",""))&amp;"　"&amp;T(SUBSTITUTE(SUBSTITUTE(【多店舗用】記入シート3!BC372,"　","")," ","")))</f>
        <v/>
      </c>
      <c r="AG372" s="764" t="str">
        <f>IF(B372="","",ASC(SUBSTITUTE(SUBSTITUTE(SUBSTITUTE(SUBSTITUTE(【多店舗用】記入シート3!BD372,"　","")," ",""),"ヴ","ウﾞ"),"・",""))&amp;" "&amp;ASC(SUBSTITUTE(SUBSTITUTE(SUBSTITUTE(SUBSTITUTE(【多店舗用】記入シート3!BE372,"　","")," ",""),"ヴ","ウﾞ"),"・","")))</f>
        <v/>
      </c>
      <c r="AH372" s="764" t="str">
        <f>IF(【多店舗用】記入シート3!BF372="","",【多店舗用】記入シート3!BF372)</f>
        <v/>
      </c>
      <c r="AI372" s="764" t="str">
        <f>IF(【多店舗用】記入シート3!BG372="","",【多店舗用】記入シート3!BG372)</f>
        <v/>
      </c>
      <c r="AJ372" s="764" t="str">
        <f>IF(【多店舗用】記入シート3!BH372="","",【多店舗用】記入シート3!BH372)</f>
        <v/>
      </c>
      <c r="AK372" s="764" t="str">
        <f>IF(【多店舗用】記入シート3!BI372="","",【多店舗用】記入シート3!BI372)</f>
        <v/>
      </c>
      <c r="AL372" s="764" t="str">
        <f>IF(【多店舗用】記入シート3!BJ372="","",【多店舗用】記入シート3!BJ372)</f>
        <v/>
      </c>
      <c r="AM372" s="768" t="str">
        <f>IF(【多店舗用】記入シート3!BK372="","",【多店舗用】記入シート3!BK372)</f>
        <v/>
      </c>
      <c r="AN372" s="768" t="str">
        <f>IF(【多店舗用】記入シート3!BL372="","",【多店舗用】記入シート3!BL372)</f>
        <v/>
      </c>
      <c r="AO372" s="764" t="str">
        <f>IF(【多店舗用】記入シート3!BM372="","",【多店舗用】記入シート3!BM372)</f>
        <v/>
      </c>
      <c r="AP372" s="768" t="str">
        <f>IF(【多店舗用】記入シート3!BN372="","",【多店舗用】記入シート3!BN372)</f>
        <v/>
      </c>
      <c r="AQ372" s="764" t="str">
        <f>IF(【多店舗用】記入シート3!BO372="","",【多店舗用】記入シート3!BO372)</f>
        <v/>
      </c>
      <c r="AR372" s="764" t="str">
        <f>IF(【多店舗用】記入シート3!BP372="","",【多店舗用】記入シート3!BP372)</f>
        <v/>
      </c>
    </row>
    <row r="373" spans="1:44" ht="15" customHeight="1">
      <c r="A373" s="764">
        <v>365</v>
      </c>
      <c r="B373" s="764" t="str">
        <f>IF(【多店舗用】記入シート3!B373="","",DBCS(【多店舗用】記入シート3!B373))</f>
        <v/>
      </c>
      <c r="C373" s="764" t="str">
        <f>IF(【多店舗用】記入シート3!C373="","",DBCS(【多店舗用】記入シート3!C373))</f>
        <v/>
      </c>
      <c r="D373" s="764" t="str">
        <f>IF(【多店舗用】記入シート3!D373="","",ASC(【多店舗用】記入シート3!D373))</f>
        <v/>
      </c>
      <c r="E373" s="765" t="str">
        <f>IF(【多店舗用】記入シート3!E373="","",【多店舗用】記入シート3!E373)</f>
        <v/>
      </c>
      <c r="F373" s="764" t="str">
        <f>IF(【多店舗用】記入シート3!F373="","",【多店舗用】記入シート3!F373)</f>
        <v/>
      </c>
      <c r="G373" s="765" t="str">
        <f>IF(【多店舗用】記入シート3!G373="","",【多店舗用】記入シート3!G373)</f>
        <v/>
      </c>
      <c r="H373" s="764" t="str">
        <f>IF(【多店舗用】記入シート3!H373="","",SUBSTITUTE(SUBSTITUTE(SUBSTITUTE(SUBSTITUTE(SUBSTITUTE(ASC(【多店舗用】記入シート3!H373),"～","-"),"－","-"),"―","-"),"　","")," ",""))</f>
        <v/>
      </c>
      <c r="I373" s="764" t="str">
        <f>IF(B373="","",MID(T(【多店舗用】記入シート3!I373),4,LEN(T(【多店舗用】記入シート3!I373))-3)&amp;"　"&amp;SUBSTITUTE(SUBSTITUTE(SUBSTITUTE(SUBSTITUTE(T(【多店舗用】記入シート3!J373),"　","")," ",""),"―","ー"),"－","‐")&amp;"　"&amp;SUBSTITUTE(SUBSTITUTE(SUBSTITUTE(SUBSTITUTE(T(【多店舗用】記入シート3!K373),"　","")," ",""),"―","ー"),"－","‐")&amp;"　"&amp;SUBSTITUTE(SUBSTITUTE(SUBSTITUTE(SUBSTITUTE(T(【多店舗用】記入シート3!L373),"　","")," ",""),"―","ー"),"－","‐")&amp;IF(【多店舗用】記入シート3!M373="","","　"&amp;SUBSTITUTE(SUBSTITUTE(SUBSTITUTE(SUBSTITUTE(T(【多店舗用】記入シート3!M373),"　","")," ",""),"―","ー"),"－","‐")))</f>
        <v/>
      </c>
      <c r="J373" s="764" t="str">
        <f>IF(B373="","",ASC(【多店舗用】記入シート3!N373)&amp;" "&amp;ASC(SUBSTITUTE(SUBSTITUTE(SUBSTITUTE(SUBSTITUTE(SUBSTITUTE(【多店舗用】記入シート3!O373,"　","")," ",""),"ヴ","ウﾞ"),"・",""),"－","‐"))&amp;" "&amp;ASC(SUBSTITUTE(SUBSTITUTE(SUBSTITUTE(SUBSTITUTE(SUBSTITUTE(【多店舗用】記入シート3!P373,"　","")," ",""),"ヴ","ウﾞ"),"・",""),"－","‐"))&amp;IF(【多店舗用】記入シート3!Q373="",""," "&amp;ASC(SUBSTITUTE(SUBSTITUTE(SUBSTITUTE(SUBSTITUTE(SUBSTITUTE(【多店舗用】記入シート3!Q373,"　","")," ",""),"ヴ","ウﾞ"),"・",""),"－","‐"))))</f>
        <v/>
      </c>
      <c r="K373" s="764" t="str">
        <f>IF(【多店舗用】記入シート3!R373="","",【多店舗用】記入シート3!R373)</f>
        <v/>
      </c>
      <c r="L373" s="764" t="str">
        <f>IF(【多店舗用】記入シート3!S373="","",SUBSTITUTE(SUBSTITUTE(SUBSTITUTE(SUBSTITUTE(SUBSTITUTE(ASC(【多店舗用】記入シート3!S373),"～","-"),"－","-"),"―","-"),"　","")," ",""))</f>
        <v/>
      </c>
      <c r="M373" s="764" t="str">
        <f>IF(【多店舗用】記入シート3!T373="","",ASC(【多店舗用】記入シート3!T373))</f>
        <v/>
      </c>
      <c r="N373" s="764" t="str">
        <f>IF(B373="","",RIGHT("00"&amp;【多店舗用】記入シート3!U373,2)&amp;【多店舗用】記入シート3!V373&amp;RIGHT("00"&amp;【多店舗用】記入シート3!W373,2)&amp;【多店舗用】記入シート3!X373&amp;RIGHT("00"&amp;【多店舗用】記入シート3!Y373,2)&amp;【多店舗用】記入シート3!Z373&amp;RIGHT("00"&amp;【多店舗用】記入シート3!AA373,2))</f>
        <v/>
      </c>
      <c r="O373" s="764" t="str">
        <f>IF(B373="","",IF(【多店舗用】記入シート3!AB373="●",【多店舗用】記入シート3!AB$8,"")&amp;IF(【多店舗用】記入シート3!AC373="●",【多店舗用】記入シート3!AC$8,"")&amp;IF(【多店舗用】記入シート3!AD373="●",【多店舗用】記入シート3!AD$8,"")&amp;IF(【多店舗用】記入シート3!AE373="●",【多店舗用】記入シート3!AE$8,"")&amp;IF(【多店舗用】記入シート3!AF373="●",【多店舗用】記入シート3!AF$8,"")&amp;IF(【多店舗用】記入シート3!AG373="●",【多店舗用】記入シート3!AG$8,"")&amp;IF(【多店舗用】記入シート3!AH373="●",【多店舗用】記入シート3!AH$8,"")&amp;IF(【多店舗用】記入シート3!AI373="●",【多店舗用】記入シート3!AI$8,""))</f>
        <v/>
      </c>
      <c r="P373" s="764" t="str">
        <f>IF(【多店舗用】記入シート3!AJ373="","",【多店舗用】記入シート3!AJ373)</f>
        <v/>
      </c>
      <c r="Q373" s="764" t="str">
        <f>IF(【多店舗用】記入シート3!AK373="","",【多店舗用】記入シート3!AK373)</f>
        <v/>
      </c>
      <c r="R373" s="766" t="str">
        <f>IF(【多店舗用】記入シート3!AL373="","",【多店舗用】記入シート3!AL373)</f>
        <v/>
      </c>
      <c r="S373" s="766" t="str">
        <f>IF(【多店舗用】記入シート3!AM373="","",【多店舗用】記入シート3!AM373)</f>
        <v/>
      </c>
      <c r="T373" s="766" t="str">
        <f>IF(【多店舗用】記入シート3!AN373="","",【多店舗用】記入シート3!AN373)</f>
        <v/>
      </c>
      <c r="U373" s="766" t="str">
        <f>IF(【多店舗用】記入シート3!AO373="","",【多店舗用】記入シート3!AO373)</f>
        <v/>
      </c>
      <c r="V373" s="764" t="str">
        <f>IF(【多店舗用】記入シート3!AP373="","",【多店舗用】記入シート3!AP373)</f>
        <v/>
      </c>
      <c r="W373" s="764" t="str">
        <f>IF(【多店舗用】記入シート3!AQ373="","",【多店舗用】記入シート3!AQ373)</f>
        <v/>
      </c>
      <c r="X373" s="764" t="str">
        <f>IF(【多店舗用】記入シート3!AR373="","",【多店舗用】記入シート3!AR373)</f>
        <v/>
      </c>
      <c r="Y373" s="764" t="str">
        <f>IF(【多店舗用】記入シート3!AS373="","",【多店舗用】記入シート3!AS373)</f>
        <v/>
      </c>
      <c r="Z373" s="767" t="str">
        <f>IF(【多店舗用】記入シート3!AT373="","",【多店舗用】記入シート3!AT373)</f>
        <v/>
      </c>
      <c r="AA373" s="767" t="str">
        <f>IF(【多店舗用】記入シート3!AU373="","",【多店舗用】記入シート3!AU373)</f>
        <v/>
      </c>
      <c r="AB373" s="764" t="str">
        <f>IF(B373="","",T(SUBSTITUTE(SUBSTITUTE(【多店舗用】記入シート3!AV373,"　","")," ",""))&amp;"　"&amp;T(SUBSTITUTE(SUBSTITUTE(【多店舗用】記入シート3!AW373,"　","")," ","")))</f>
        <v/>
      </c>
      <c r="AC373" s="764" t="str">
        <f>IF(B373="","",ASC(SUBSTITUTE(SUBSTITUTE(SUBSTITUTE(SUBSTITUTE(【多店舗用】記入シート3!AX373,"　","")," ",""),"ヴ","ウﾞ"),"・",""))&amp;" "&amp;ASC(SUBSTITUTE(SUBSTITUTE(SUBSTITUTE(SUBSTITUTE(【多店舗用】記入シート3!AY373,"　","")," ",""),"ヴ","ウﾞ"),"・","")))</f>
        <v/>
      </c>
      <c r="AD373" s="764" t="str">
        <f>IF(【多店舗用】記入シート3!AZ373="","",【多店舗用】記入シート3!AZ373)</f>
        <v/>
      </c>
      <c r="AE373" s="764" t="str">
        <f>IF(【多店舗用】記入シート3!BA373="","",【多店舗用】記入シート3!BA373)</f>
        <v/>
      </c>
      <c r="AF373" s="764" t="str">
        <f>IF(B373="","",T(SUBSTITUTE(SUBSTITUTE(【多店舗用】記入シート3!BB373,"　","")," ",""))&amp;"　"&amp;T(SUBSTITUTE(SUBSTITUTE(【多店舗用】記入シート3!BC373,"　","")," ","")))</f>
        <v/>
      </c>
      <c r="AG373" s="764" t="str">
        <f>IF(B373="","",ASC(SUBSTITUTE(SUBSTITUTE(SUBSTITUTE(SUBSTITUTE(【多店舗用】記入シート3!BD373,"　","")," ",""),"ヴ","ウﾞ"),"・",""))&amp;" "&amp;ASC(SUBSTITUTE(SUBSTITUTE(SUBSTITUTE(SUBSTITUTE(【多店舗用】記入シート3!BE373,"　","")," ",""),"ヴ","ウﾞ"),"・","")))</f>
        <v/>
      </c>
      <c r="AH373" s="764" t="str">
        <f>IF(【多店舗用】記入シート3!BF373="","",【多店舗用】記入シート3!BF373)</f>
        <v/>
      </c>
      <c r="AI373" s="764" t="str">
        <f>IF(【多店舗用】記入シート3!BG373="","",【多店舗用】記入シート3!BG373)</f>
        <v/>
      </c>
      <c r="AJ373" s="764" t="str">
        <f>IF(【多店舗用】記入シート3!BH373="","",【多店舗用】記入シート3!BH373)</f>
        <v/>
      </c>
      <c r="AK373" s="764" t="str">
        <f>IF(【多店舗用】記入シート3!BI373="","",【多店舗用】記入シート3!BI373)</f>
        <v/>
      </c>
      <c r="AL373" s="764" t="str">
        <f>IF(【多店舗用】記入シート3!BJ373="","",【多店舗用】記入シート3!BJ373)</f>
        <v/>
      </c>
      <c r="AM373" s="768" t="str">
        <f>IF(【多店舗用】記入シート3!BK373="","",【多店舗用】記入シート3!BK373)</f>
        <v/>
      </c>
      <c r="AN373" s="768" t="str">
        <f>IF(【多店舗用】記入シート3!BL373="","",【多店舗用】記入シート3!BL373)</f>
        <v/>
      </c>
      <c r="AO373" s="764" t="str">
        <f>IF(【多店舗用】記入シート3!BM373="","",【多店舗用】記入シート3!BM373)</f>
        <v/>
      </c>
      <c r="AP373" s="768" t="str">
        <f>IF(【多店舗用】記入シート3!BN373="","",【多店舗用】記入シート3!BN373)</f>
        <v/>
      </c>
      <c r="AQ373" s="764" t="str">
        <f>IF(【多店舗用】記入シート3!BO373="","",【多店舗用】記入シート3!BO373)</f>
        <v/>
      </c>
      <c r="AR373" s="764" t="str">
        <f>IF(【多店舗用】記入シート3!BP373="","",【多店舗用】記入シート3!BP373)</f>
        <v/>
      </c>
    </row>
    <row r="374" spans="1:44" ht="15" customHeight="1">
      <c r="A374" s="764">
        <v>366</v>
      </c>
      <c r="B374" s="764" t="str">
        <f>IF(【多店舗用】記入シート3!B374="","",DBCS(【多店舗用】記入シート3!B374))</f>
        <v/>
      </c>
      <c r="C374" s="764" t="str">
        <f>IF(【多店舗用】記入シート3!C374="","",DBCS(【多店舗用】記入シート3!C374))</f>
        <v/>
      </c>
      <c r="D374" s="764" t="str">
        <f>IF(【多店舗用】記入シート3!D374="","",ASC(【多店舗用】記入シート3!D374))</f>
        <v/>
      </c>
      <c r="E374" s="765" t="str">
        <f>IF(【多店舗用】記入シート3!E374="","",【多店舗用】記入シート3!E374)</f>
        <v/>
      </c>
      <c r="F374" s="764" t="str">
        <f>IF(【多店舗用】記入シート3!F374="","",【多店舗用】記入シート3!F374)</f>
        <v/>
      </c>
      <c r="G374" s="765" t="str">
        <f>IF(【多店舗用】記入シート3!G374="","",【多店舗用】記入シート3!G374)</f>
        <v/>
      </c>
      <c r="H374" s="764" t="str">
        <f>IF(【多店舗用】記入シート3!H374="","",SUBSTITUTE(SUBSTITUTE(SUBSTITUTE(SUBSTITUTE(SUBSTITUTE(ASC(【多店舗用】記入シート3!H374),"～","-"),"－","-"),"―","-"),"　","")," ",""))</f>
        <v/>
      </c>
      <c r="I374" s="764" t="str">
        <f>IF(B374="","",MID(T(【多店舗用】記入シート3!I374),4,LEN(T(【多店舗用】記入シート3!I374))-3)&amp;"　"&amp;SUBSTITUTE(SUBSTITUTE(SUBSTITUTE(SUBSTITUTE(T(【多店舗用】記入シート3!J374),"　","")," ",""),"―","ー"),"－","‐")&amp;"　"&amp;SUBSTITUTE(SUBSTITUTE(SUBSTITUTE(SUBSTITUTE(T(【多店舗用】記入シート3!K374),"　","")," ",""),"―","ー"),"－","‐")&amp;"　"&amp;SUBSTITUTE(SUBSTITUTE(SUBSTITUTE(SUBSTITUTE(T(【多店舗用】記入シート3!L374),"　","")," ",""),"―","ー"),"－","‐")&amp;IF(【多店舗用】記入シート3!M374="","","　"&amp;SUBSTITUTE(SUBSTITUTE(SUBSTITUTE(SUBSTITUTE(T(【多店舗用】記入シート3!M374),"　","")," ",""),"―","ー"),"－","‐")))</f>
        <v/>
      </c>
      <c r="J374" s="764" t="str">
        <f>IF(B374="","",ASC(【多店舗用】記入シート3!N374)&amp;" "&amp;ASC(SUBSTITUTE(SUBSTITUTE(SUBSTITUTE(SUBSTITUTE(SUBSTITUTE(【多店舗用】記入シート3!O374,"　","")," ",""),"ヴ","ウﾞ"),"・",""),"－","‐"))&amp;" "&amp;ASC(SUBSTITUTE(SUBSTITUTE(SUBSTITUTE(SUBSTITUTE(SUBSTITUTE(【多店舗用】記入シート3!P374,"　","")," ",""),"ヴ","ウﾞ"),"・",""),"－","‐"))&amp;IF(【多店舗用】記入シート3!Q374="",""," "&amp;ASC(SUBSTITUTE(SUBSTITUTE(SUBSTITUTE(SUBSTITUTE(SUBSTITUTE(【多店舗用】記入シート3!Q374,"　","")," ",""),"ヴ","ウﾞ"),"・",""),"－","‐"))))</f>
        <v/>
      </c>
      <c r="K374" s="764" t="str">
        <f>IF(【多店舗用】記入シート3!R374="","",【多店舗用】記入シート3!R374)</f>
        <v/>
      </c>
      <c r="L374" s="764" t="str">
        <f>IF(【多店舗用】記入シート3!S374="","",SUBSTITUTE(SUBSTITUTE(SUBSTITUTE(SUBSTITUTE(SUBSTITUTE(ASC(【多店舗用】記入シート3!S374),"～","-"),"－","-"),"―","-"),"　","")," ",""))</f>
        <v/>
      </c>
      <c r="M374" s="764" t="str">
        <f>IF(【多店舗用】記入シート3!T374="","",ASC(【多店舗用】記入シート3!T374))</f>
        <v/>
      </c>
      <c r="N374" s="764" t="str">
        <f>IF(B374="","",RIGHT("00"&amp;【多店舗用】記入シート3!U374,2)&amp;【多店舗用】記入シート3!V374&amp;RIGHT("00"&amp;【多店舗用】記入シート3!W374,2)&amp;【多店舗用】記入シート3!X374&amp;RIGHT("00"&amp;【多店舗用】記入シート3!Y374,2)&amp;【多店舗用】記入シート3!Z374&amp;RIGHT("00"&amp;【多店舗用】記入シート3!AA374,2))</f>
        <v/>
      </c>
      <c r="O374" s="764" t="str">
        <f>IF(B374="","",IF(【多店舗用】記入シート3!AB374="●",【多店舗用】記入シート3!AB$8,"")&amp;IF(【多店舗用】記入シート3!AC374="●",【多店舗用】記入シート3!AC$8,"")&amp;IF(【多店舗用】記入シート3!AD374="●",【多店舗用】記入シート3!AD$8,"")&amp;IF(【多店舗用】記入シート3!AE374="●",【多店舗用】記入シート3!AE$8,"")&amp;IF(【多店舗用】記入シート3!AF374="●",【多店舗用】記入シート3!AF$8,"")&amp;IF(【多店舗用】記入シート3!AG374="●",【多店舗用】記入シート3!AG$8,"")&amp;IF(【多店舗用】記入シート3!AH374="●",【多店舗用】記入シート3!AH$8,"")&amp;IF(【多店舗用】記入シート3!AI374="●",【多店舗用】記入シート3!AI$8,""))</f>
        <v/>
      </c>
      <c r="P374" s="764" t="str">
        <f>IF(【多店舗用】記入シート3!AJ374="","",【多店舗用】記入シート3!AJ374)</f>
        <v/>
      </c>
      <c r="Q374" s="764" t="str">
        <f>IF(【多店舗用】記入シート3!AK374="","",【多店舗用】記入シート3!AK374)</f>
        <v/>
      </c>
      <c r="R374" s="766" t="str">
        <f>IF(【多店舗用】記入シート3!AL374="","",【多店舗用】記入シート3!AL374)</f>
        <v/>
      </c>
      <c r="S374" s="766" t="str">
        <f>IF(【多店舗用】記入シート3!AM374="","",【多店舗用】記入シート3!AM374)</f>
        <v/>
      </c>
      <c r="T374" s="766" t="str">
        <f>IF(【多店舗用】記入シート3!AN374="","",【多店舗用】記入シート3!AN374)</f>
        <v/>
      </c>
      <c r="U374" s="766" t="str">
        <f>IF(【多店舗用】記入シート3!AO374="","",【多店舗用】記入シート3!AO374)</f>
        <v/>
      </c>
      <c r="V374" s="764" t="str">
        <f>IF(【多店舗用】記入シート3!AP374="","",【多店舗用】記入シート3!AP374)</f>
        <v/>
      </c>
      <c r="W374" s="764" t="str">
        <f>IF(【多店舗用】記入シート3!AQ374="","",【多店舗用】記入シート3!AQ374)</f>
        <v/>
      </c>
      <c r="X374" s="764" t="str">
        <f>IF(【多店舗用】記入シート3!AR374="","",【多店舗用】記入シート3!AR374)</f>
        <v/>
      </c>
      <c r="Y374" s="764" t="str">
        <f>IF(【多店舗用】記入シート3!AS374="","",【多店舗用】記入シート3!AS374)</f>
        <v/>
      </c>
      <c r="Z374" s="767" t="str">
        <f>IF(【多店舗用】記入シート3!AT374="","",【多店舗用】記入シート3!AT374)</f>
        <v/>
      </c>
      <c r="AA374" s="767" t="str">
        <f>IF(【多店舗用】記入シート3!AU374="","",【多店舗用】記入シート3!AU374)</f>
        <v/>
      </c>
      <c r="AB374" s="764" t="str">
        <f>IF(B374="","",T(SUBSTITUTE(SUBSTITUTE(【多店舗用】記入シート3!AV374,"　","")," ",""))&amp;"　"&amp;T(SUBSTITUTE(SUBSTITUTE(【多店舗用】記入シート3!AW374,"　","")," ","")))</f>
        <v/>
      </c>
      <c r="AC374" s="764" t="str">
        <f>IF(B374="","",ASC(SUBSTITUTE(SUBSTITUTE(SUBSTITUTE(SUBSTITUTE(【多店舗用】記入シート3!AX374,"　","")," ",""),"ヴ","ウﾞ"),"・",""))&amp;" "&amp;ASC(SUBSTITUTE(SUBSTITUTE(SUBSTITUTE(SUBSTITUTE(【多店舗用】記入シート3!AY374,"　","")," ",""),"ヴ","ウﾞ"),"・","")))</f>
        <v/>
      </c>
      <c r="AD374" s="764" t="str">
        <f>IF(【多店舗用】記入シート3!AZ374="","",【多店舗用】記入シート3!AZ374)</f>
        <v/>
      </c>
      <c r="AE374" s="764" t="str">
        <f>IF(【多店舗用】記入シート3!BA374="","",【多店舗用】記入シート3!BA374)</f>
        <v/>
      </c>
      <c r="AF374" s="764" t="str">
        <f>IF(B374="","",T(SUBSTITUTE(SUBSTITUTE(【多店舗用】記入シート3!BB374,"　","")," ",""))&amp;"　"&amp;T(SUBSTITUTE(SUBSTITUTE(【多店舗用】記入シート3!BC374,"　","")," ","")))</f>
        <v/>
      </c>
      <c r="AG374" s="764" t="str">
        <f>IF(B374="","",ASC(SUBSTITUTE(SUBSTITUTE(SUBSTITUTE(SUBSTITUTE(【多店舗用】記入シート3!BD374,"　","")," ",""),"ヴ","ウﾞ"),"・",""))&amp;" "&amp;ASC(SUBSTITUTE(SUBSTITUTE(SUBSTITUTE(SUBSTITUTE(【多店舗用】記入シート3!BE374,"　","")," ",""),"ヴ","ウﾞ"),"・","")))</f>
        <v/>
      </c>
      <c r="AH374" s="764" t="str">
        <f>IF(【多店舗用】記入シート3!BF374="","",【多店舗用】記入シート3!BF374)</f>
        <v/>
      </c>
      <c r="AI374" s="764" t="str">
        <f>IF(【多店舗用】記入シート3!BG374="","",【多店舗用】記入シート3!BG374)</f>
        <v/>
      </c>
      <c r="AJ374" s="764" t="str">
        <f>IF(【多店舗用】記入シート3!BH374="","",【多店舗用】記入シート3!BH374)</f>
        <v/>
      </c>
      <c r="AK374" s="764" t="str">
        <f>IF(【多店舗用】記入シート3!BI374="","",【多店舗用】記入シート3!BI374)</f>
        <v/>
      </c>
      <c r="AL374" s="764" t="str">
        <f>IF(【多店舗用】記入シート3!BJ374="","",【多店舗用】記入シート3!BJ374)</f>
        <v/>
      </c>
      <c r="AM374" s="768" t="str">
        <f>IF(【多店舗用】記入シート3!BK374="","",【多店舗用】記入シート3!BK374)</f>
        <v/>
      </c>
      <c r="AN374" s="768" t="str">
        <f>IF(【多店舗用】記入シート3!BL374="","",【多店舗用】記入シート3!BL374)</f>
        <v/>
      </c>
      <c r="AO374" s="764" t="str">
        <f>IF(【多店舗用】記入シート3!BM374="","",【多店舗用】記入シート3!BM374)</f>
        <v/>
      </c>
      <c r="AP374" s="768" t="str">
        <f>IF(【多店舗用】記入シート3!BN374="","",【多店舗用】記入シート3!BN374)</f>
        <v/>
      </c>
      <c r="AQ374" s="764" t="str">
        <f>IF(【多店舗用】記入シート3!BO374="","",【多店舗用】記入シート3!BO374)</f>
        <v/>
      </c>
      <c r="AR374" s="764" t="str">
        <f>IF(【多店舗用】記入シート3!BP374="","",【多店舗用】記入シート3!BP374)</f>
        <v/>
      </c>
    </row>
    <row r="375" spans="1:44" ht="15" customHeight="1">
      <c r="A375" s="764">
        <v>367</v>
      </c>
      <c r="B375" s="764" t="str">
        <f>IF(【多店舗用】記入シート3!B375="","",DBCS(【多店舗用】記入シート3!B375))</f>
        <v/>
      </c>
      <c r="C375" s="764" t="str">
        <f>IF(【多店舗用】記入シート3!C375="","",DBCS(【多店舗用】記入シート3!C375))</f>
        <v/>
      </c>
      <c r="D375" s="764" t="str">
        <f>IF(【多店舗用】記入シート3!D375="","",ASC(【多店舗用】記入シート3!D375))</f>
        <v/>
      </c>
      <c r="E375" s="765" t="str">
        <f>IF(【多店舗用】記入シート3!E375="","",【多店舗用】記入シート3!E375)</f>
        <v/>
      </c>
      <c r="F375" s="764" t="str">
        <f>IF(【多店舗用】記入シート3!F375="","",【多店舗用】記入シート3!F375)</f>
        <v/>
      </c>
      <c r="G375" s="765" t="str">
        <f>IF(【多店舗用】記入シート3!G375="","",【多店舗用】記入シート3!G375)</f>
        <v/>
      </c>
      <c r="H375" s="764" t="str">
        <f>IF(【多店舗用】記入シート3!H375="","",SUBSTITUTE(SUBSTITUTE(SUBSTITUTE(SUBSTITUTE(SUBSTITUTE(ASC(【多店舗用】記入シート3!H375),"～","-"),"－","-"),"―","-"),"　","")," ",""))</f>
        <v/>
      </c>
      <c r="I375" s="764" t="str">
        <f>IF(B375="","",MID(T(【多店舗用】記入シート3!I375),4,LEN(T(【多店舗用】記入シート3!I375))-3)&amp;"　"&amp;SUBSTITUTE(SUBSTITUTE(SUBSTITUTE(SUBSTITUTE(T(【多店舗用】記入シート3!J375),"　","")," ",""),"―","ー"),"－","‐")&amp;"　"&amp;SUBSTITUTE(SUBSTITUTE(SUBSTITUTE(SUBSTITUTE(T(【多店舗用】記入シート3!K375),"　","")," ",""),"―","ー"),"－","‐")&amp;"　"&amp;SUBSTITUTE(SUBSTITUTE(SUBSTITUTE(SUBSTITUTE(T(【多店舗用】記入シート3!L375),"　","")," ",""),"―","ー"),"－","‐")&amp;IF(【多店舗用】記入シート3!M375="","","　"&amp;SUBSTITUTE(SUBSTITUTE(SUBSTITUTE(SUBSTITUTE(T(【多店舗用】記入シート3!M375),"　","")," ",""),"―","ー"),"－","‐")))</f>
        <v/>
      </c>
      <c r="J375" s="764" t="str">
        <f>IF(B375="","",ASC(【多店舗用】記入シート3!N375)&amp;" "&amp;ASC(SUBSTITUTE(SUBSTITUTE(SUBSTITUTE(SUBSTITUTE(SUBSTITUTE(【多店舗用】記入シート3!O375,"　","")," ",""),"ヴ","ウﾞ"),"・",""),"－","‐"))&amp;" "&amp;ASC(SUBSTITUTE(SUBSTITUTE(SUBSTITUTE(SUBSTITUTE(SUBSTITUTE(【多店舗用】記入シート3!P375,"　","")," ",""),"ヴ","ウﾞ"),"・",""),"－","‐"))&amp;IF(【多店舗用】記入シート3!Q375="",""," "&amp;ASC(SUBSTITUTE(SUBSTITUTE(SUBSTITUTE(SUBSTITUTE(SUBSTITUTE(【多店舗用】記入シート3!Q375,"　","")," ",""),"ヴ","ウﾞ"),"・",""),"－","‐"))))</f>
        <v/>
      </c>
      <c r="K375" s="764" t="str">
        <f>IF(【多店舗用】記入シート3!R375="","",【多店舗用】記入シート3!R375)</f>
        <v/>
      </c>
      <c r="L375" s="764" t="str">
        <f>IF(【多店舗用】記入シート3!S375="","",SUBSTITUTE(SUBSTITUTE(SUBSTITUTE(SUBSTITUTE(SUBSTITUTE(ASC(【多店舗用】記入シート3!S375),"～","-"),"－","-"),"―","-"),"　","")," ",""))</f>
        <v/>
      </c>
      <c r="M375" s="764" t="str">
        <f>IF(【多店舗用】記入シート3!T375="","",ASC(【多店舗用】記入シート3!T375))</f>
        <v/>
      </c>
      <c r="N375" s="764" t="str">
        <f>IF(B375="","",RIGHT("00"&amp;【多店舗用】記入シート3!U375,2)&amp;【多店舗用】記入シート3!V375&amp;RIGHT("00"&amp;【多店舗用】記入シート3!W375,2)&amp;【多店舗用】記入シート3!X375&amp;RIGHT("00"&amp;【多店舗用】記入シート3!Y375,2)&amp;【多店舗用】記入シート3!Z375&amp;RIGHT("00"&amp;【多店舗用】記入シート3!AA375,2))</f>
        <v/>
      </c>
      <c r="O375" s="764" t="str">
        <f>IF(B375="","",IF(【多店舗用】記入シート3!AB375="●",【多店舗用】記入シート3!AB$8,"")&amp;IF(【多店舗用】記入シート3!AC375="●",【多店舗用】記入シート3!AC$8,"")&amp;IF(【多店舗用】記入シート3!AD375="●",【多店舗用】記入シート3!AD$8,"")&amp;IF(【多店舗用】記入シート3!AE375="●",【多店舗用】記入シート3!AE$8,"")&amp;IF(【多店舗用】記入シート3!AF375="●",【多店舗用】記入シート3!AF$8,"")&amp;IF(【多店舗用】記入シート3!AG375="●",【多店舗用】記入シート3!AG$8,"")&amp;IF(【多店舗用】記入シート3!AH375="●",【多店舗用】記入シート3!AH$8,"")&amp;IF(【多店舗用】記入シート3!AI375="●",【多店舗用】記入シート3!AI$8,""))</f>
        <v/>
      </c>
      <c r="P375" s="764" t="str">
        <f>IF(【多店舗用】記入シート3!AJ375="","",【多店舗用】記入シート3!AJ375)</f>
        <v/>
      </c>
      <c r="Q375" s="764" t="str">
        <f>IF(【多店舗用】記入シート3!AK375="","",【多店舗用】記入シート3!AK375)</f>
        <v/>
      </c>
      <c r="R375" s="766" t="str">
        <f>IF(【多店舗用】記入シート3!AL375="","",【多店舗用】記入シート3!AL375)</f>
        <v/>
      </c>
      <c r="S375" s="766" t="str">
        <f>IF(【多店舗用】記入シート3!AM375="","",【多店舗用】記入シート3!AM375)</f>
        <v/>
      </c>
      <c r="T375" s="766" t="str">
        <f>IF(【多店舗用】記入シート3!AN375="","",【多店舗用】記入シート3!AN375)</f>
        <v/>
      </c>
      <c r="U375" s="766" t="str">
        <f>IF(【多店舗用】記入シート3!AO375="","",【多店舗用】記入シート3!AO375)</f>
        <v/>
      </c>
      <c r="V375" s="764" t="str">
        <f>IF(【多店舗用】記入シート3!AP375="","",【多店舗用】記入シート3!AP375)</f>
        <v/>
      </c>
      <c r="W375" s="764" t="str">
        <f>IF(【多店舗用】記入シート3!AQ375="","",【多店舗用】記入シート3!AQ375)</f>
        <v/>
      </c>
      <c r="X375" s="764" t="str">
        <f>IF(【多店舗用】記入シート3!AR375="","",【多店舗用】記入シート3!AR375)</f>
        <v/>
      </c>
      <c r="Y375" s="764" t="str">
        <f>IF(【多店舗用】記入シート3!AS375="","",【多店舗用】記入シート3!AS375)</f>
        <v/>
      </c>
      <c r="Z375" s="767" t="str">
        <f>IF(【多店舗用】記入シート3!AT375="","",【多店舗用】記入シート3!AT375)</f>
        <v/>
      </c>
      <c r="AA375" s="767" t="str">
        <f>IF(【多店舗用】記入シート3!AU375="","",【多店舗用】記入シート3!AU375)</f>
        <v/>
      </c>
      <c r="AB375" s="764" t="str">
        <f>IF(B375="","",T(SUBSTITUTE(SUBSTITUTE(【多店舗用】記入シート3!AV375,"　","")," ",""))&amp;"　"&amp;T(SUBSTITUTE(SUBSTITUTE(【多店舗用】記入シート3!AW375,"　","")," ","")))</f>
        <v/>
      </c>
      <c r="AC375" s="764" t="str">
        <f>IF(B375="","",ASC(SUBSTITUTE(SUBSTITUTE(SUBSTITUTE(SUBSTITUTE(【多店舗用】記入シート3!AX375,"　","")," ",""),"ヴ","ウﾞ"),"・",""))&amp;" "&amp;ASC(SUBSTITUTE(SUBSTITUTE(SUBSTITUTE(SUBSTITUTE(【多店舗用】記入シート3!AY375,"　","")," ",""),"ヴ","ウﾞ"),"・","")))</f>
        <v/>
      </c>
      <c r="AD375" s="764" t="str">
        <f>IF(【多店舗用】記入シート3!AZ375="","",【多店舗用】記入シート3!AZ375)</f>
        <v/>
      </c>
      <c r="AE375" s="764" t="str">
        <f>IF(【多店舗用】記入シート3!BA375="","",【多店舗用】記入シート3!BA375)</f>
        <v/>
      </c>
      <c r="AF375" s="764" t="str">
        <f>IF(B375="","",T(SUBSTITUTE(SUBSTITUTE(【多店舗用】記入シート3!BB375,"　","")," ",""))&amp;"　"&amp;T(SUBSTITUTE(SUBSTITUTE(【多店舗用】記入シート3!BC375,"　","")," ","")))</f>
        <v/>
      </c>
      <c r="AG375" s="764" t="str">
        <f>IF(B375="","",ASC(SUBSTITUTE(SUBSTITUTE(SUBSTITUTE(SUBSTITUTE(【多店舗用】記入シート3!BD375,"　","")," ",""),"ヴ","ウﾞ"),"・",""))&amp;" "&amp;ASC(SUBSTITUTE(SUBSTITUTE(SUBSTITUTE(SUBSTITUTE(【多店舗用】記入シート3!BE375,"　","")," ",""),"ヴ","ウﾞ"),"・","")))</f>
        <v/>
      </c>
      <c r="AH375" s="764" t="str">
        <f>IF(【多店舗用】記入シート3!BF375="","",【多店舗用】記入シート3!BF375)</f>
        <v/>
      </c>
      <c r="AI375" s="764" t="str">
        <f>IF(【多店舗用】記入シート3!BG375="","",【多店舗用】記入シート3!BG375)</f>
        <v/>
      </c>
      <c r="AJ375" s="764" t="str">
        <f>IF(【多店舗用】記入シート3!BH375="","",【多店舗用】記入シート3!BH375)</f>
        <v/>
      </c>
      <c r="AK375" s="764" t="str">
        <f>IF(【多店舗用】記入シート3!BI375="","",【多店舗用】記入シート3!BI375)</f>
        <v/>
      </c>
      <c r="AL375" s="764" t="str">
        <f>IF(【多店舗用】記入シート3!BJ375="","",【多店舗用】記入シート3!BJ375)</f>
        <v/>
      </c>
      <c r="AM375" s="768" t="str">
        <f>IF(【多店舗用】記入シート3!BK375="","",【多店舗用】記入シート3!BK375)</f>
        <v/>
      </c>
      <c r="AN375" s="768" t="str">
        <f>IF(【多店舗用】記入シート3!BL375="","",【多店舗用】記入シート3!BL375)</f>
        <v/>
      </c>
      <c r="AO375" s="764" t="str">
        <f>IF(【多店舗用】記入シート3!BM375="","",【多店舗用】記入シート3!BM375)</f>
        <v/>
      </c>
      <c r="AP375" s="768" t="str">
        <f>IF(【多店舗用】記入シート3!BN375="","",【多店舗用】記入シート3!BN375)</f>
        <v/>
      </c>
      <c r="AQ375" s="764" t="str">
        <f>IF(【多店舗用】記入シート3!BO375="","",【多店舗用】記入シート3!BO375)</f>
        <v/>
      </c>
      <c r="AR375" s="764" t="str">
        <f>IF(【多店舗用】記入シート3!BP375="","",【多店舗用】記入シート3!BP375)</f>
        <v/>
      </c>
    </row>
    <row r="376" spans="1:44" ht="15" customHeight="1">
      <c r="A376" s="764">
        <v>368</v>
      </c>
      <c r="B376" s="764" t="str">
        <f>IF(【多店舗用】記入シート3!B376="","",DBCS(【多店舗用】記入シート3!B376))</f>
        <v/>
      </c>
      <c r="C376" s="764" t="str">
        <f>IF(【多店舗用】記入シート3!C376="","",DBCS(【多店舗用】記入シート3!C376))</f>
        <v/>
      </c>
      <c r="D376" s="764" t="str">
        <f>IF(【多店舗用】記入シート3!D376="","",ASC(【多店舗用】記入シート3!D376))</f>
        <v/>
      </c>
      <c r="E376" s="765" t="str">
        <f>IF(【多店舗用】記入シート3!E376="","",【多店舗用】記入シート3!E376)</f>
        <v/>
      </c>
      <c r="F376" s="764" t="str">
        <f>IF(【多店舗用】記入シート3!F376="","",【多店舗用】記入シート3!F376)</f>
        <v/>
      </c>
      <c r="G376" s="765" t="str">
        <f>IF(【多店舗用】記入シート3!G376="","",【多店舗用】記入シート3!G376)</f>
        <v/>
      </c>
      <c r="H376" s="764" t="str">
        <f>IF(【多店舗用】記入シート3!H376="","",SUBSTITUTE(SUBSTITUTE(SUBSTITUTE(SUBSTITUTE(SUBSTITUTE(ASC(【多店舗用】記入シート3!H376),"～","-"),"－","-"),"―","-"),"　","")," ",""))</f>
        <v/>
      </c>
      <c r="I376" s="764" t="str">
        <f>IF(B376="","",MID(T(【多店舗用】記入シート3!I376),4,LEN(T(【多店舗用】記入シート3!I376))-3)&amp;"　"&amp;SUBSTITUTE(SUBSTITUTE(SUBSTITUTE(SUBSTITUTE(T(【多店舗用】記入シート3!J376),"　","")," ",""),"―","ー"),"－","‐")&amp;"　"&amp;SUBSTITUTE(SUBSTITUTE(SUBSTITUTE(SUBSTITUTE(T(【多店舗用】記入シート3!K376),"　","")," ",""),"―","ー"),"－","‐")&amp;"　"&amp;SUBSTITUTE(SUBSTITUTE(SUBSTITUTE(SUBSTITUTE(T(【多店舗用】記入シート3!L376),"　","")," ",""),"―","ー"),"－","‐")&amp;IF(【多店舗用】記入シート3!M376="","","　"&amp;SUBSTITUTE(SUBSTITUTE(SUBSTITUTE(SUBSTITUTE(T(【多店舗用】記入シート3!M376),"　","")," ",""),"―","ー"),"－","‐")))</f>
        <v/>
      </c>
      <c r="J376" s="764" t="str">
        <f>IF(B376="","",ASC(【多店舗用】記入シート3!N376)&amp;" "&amp;ASC(SUBSTITUTE(SUBSTITUTE(SUBSTITUTE(SUBSTITUTE(SUBSTITUTE(【多店舗用】記入シート3!O376,"　","")," ",""),"ヴ","ウﾞ"),"・",""),"－","‐"))&amp;" "&amp;ASC(SUBSTITUTE(SUBSTITUTE(SUBSTITUTE(SUBSTITUTE(SUBSTITUTE(【多店舗用】記入シート3!P376,"　","")," ",""),"ヴ","ウﾞ"),"・",""),"－","‐"))&amp;IF(【多店舗用】記入シート3!Q376="",""," "&amp;ASC(SUBSTITUTE(SUBSTITUTE(SUBSTITUTE(SUBSTITUTE(SUBSTITUTE(【多店舗用】記入シート3!Q376,"　","")," ",""),"ヴ","ウﾞ"),"・",""),"－","‐"))))</f>
        <v/>
      </c>
      <c r="K376" s="764" t="str">
        <f>IF(【多店舗用】記入シート3!R376="","",【多店舗用】記入シート3!R376)</f>
        <v/>
      </c>
      <c r="L376" s="764" t="str">
        <f>IF(【多店舗用】記入シート3!S376="","",SUBSTITUTE(SUBSTITUTE(SUBSTITUTE(SUBSTITUTE(SUBSTITUTE(ASC(【多店舗用】記入シート3!S376),"～","-"),"－","-"),"―","-"),"　","")," ",""))</f>
        <v/>
      </c>
      <c r="M376" s="764" t="str">
        <f>IF(【多店舗用】記入シート3!T376="","",ASC(【多店舗用】記入シート3!T376))</f>
        <v/>
      </c>
      <c r="N376" s="764" t="str">
        <f>IF(B376="","",RIGHT("00"&amp;【多店舗用】記入シート3!U376,2)&amp;【多店舗用】記入シート3!V376&amp;RIGHT("00"&amp;【多店舗用】記入シート3!W376,2)&amp;【多店舗用】記入シート3!X376&amp;RIGHT("00"&amp;【多店舗用】記入シート3!Y376,2)&amp;【多店舗用】記入シート3!Z376&amp;RIGHT("00"&amp;【多店舗用】記入シート3!AA376,2))</f>
        <v/>
      </c>
      <c r="O376" s="764" t="str">
        <f>IF(B376="","",IF(【多店舗用】記入シート3!AB376="●",【多店舗用】記入シート3!AB$8,"")&amp;IF(【多店舗用】記入シート3!AC376="●",【多店舗用】記入シート3!AC$8,"")&amp;IF(【多店舗用】記入シート3!AD376="●",【多店舗用】記入シート3!AD$8,"")&amp;IF(【多店舗用】記入シート3!AE376="●",【多店舗用】記入シート3!AE$8,"")&amp;IF(【多店舗用】記入シート3!AF376="●",【多店舗用】記入シート3!AF$8,"")&amp;IF(【多店舗用】記入シート3!AG376="●",【多店舗用】記入シート3!AG$8,"")&amp;IF(【多店舗用】記入シート3!AH376="●",【多店舗用】記入シート3!AH$8,"")&amp;IF(【多店舗用】記入シート3!AI376="●",【多店舗用】記入シート3!AI$8,""))</f>
        <v/>
      </c>
      <c r="P376" s="764" t="str">
        <f>IF(【多店舗用】記入シート3!AJ376="","",【多店舗用】記入シート3!AJ376)</f>
        <v/>
      </c>
      <c r="Q376" s="764" t="str">
        <f>IF(【多店舗用】記入シート3!AK376="","",【多店舗用】記入シート3!AK376)</f>
        <v/>
      </c>
      <c r="R376" s="766" t="str">
        <f>IF(【多店舗用】記入シート3!AL376="","",【多店舗用】記入シート3!AL376)</f>
        <v/>
      </c>
      <c r="S376" s="766" t="str">
        <f>IF(【多店舗用】記入シート3!AM376="","",【多店舗用】記入シート3!AM376)</f>
        <v/>
      </c>
      <c r="T376" s="766" t="str">
        <f>IF(【多店舗用】記入シート3!AN376="","",【多店舗用】記入シート3!AN376)</f>
        <v/>
      </c>
      <c r="U376" s="766" t="str">
        <f>IF(【多店舗用】記入シート3!AO376="","",【多店舗用】記入シート3!AO376)</f>
        <v/>
      </c>
      <c r="V376" s="764" t="str">
        <f>IF(【多店舗用】記入シート3!AP376="","",【多店舗用】記入シート3!AP376)</f>
        <v/>
      </c>
      <c r="W376" s="764" t="str">
        <f>IF(【多店舗用】記入シート3!AQ376="","",【多店舗用】記入シート3!AQ376)</f>
        <v/>
      </c>
      <c r="X376" s="764" t="str">
        <f>IF(【多店舗用】記入シート3!AR376="","",【多店舗用】記入シート3!AR376)</f>
        <v/>
      </c>
      <c r="Y376" s="764" t="str">
        <f>IF(【多店舗用】記入シート3!AS376="","",【多店舗用】記入シート3!AS376)</f>
        <v/>
      </c>
      <c r="Z376" s="767" t="str">
        <f>IF(【多店舗用】記入シート3!AT376="","",【多店舗用】記入シート3!AT376)</f>
        <v/>
      </c>
      <c r="AA376" s="767" t="str">
        <f>IF(【多店舗用】記入シート3!AU376="","",【多店舗用】記入シート3!AU376)</f>
        <v/>
      </c>
      <c r="AB376" s="764" t="str">
        <f>IF(B376="","",T(SUBSTITUTE(SUBSTITUTE(【多店舗用】記入シート3!AV376,"　","")," ",""))&amp;"　"&amp;T(SUBSTITUTE(SUBSTITUTE(【多店舗用】記入シート3!AW376,"　","")," ","")))</f>
        <v/>
      </c>
      <c r="AC376" s="764" t="str">
        <f>IF(B376="","",ASC(SUBSTITUTE(SUBSTITUTE(SUBSTITUTE(SUBSTITUTE(【多店舗用】記入シート3!AX376,"　","")," ",""),"ヴ","ウﾞ"),"・",""))&amp;" "&amp;ASC(SUBSTITUTE(SUBSTITUTE(SUBSTITUTE(SUBSTITUTE(【多店舗用】記入シート3!AY376,"　","")," ",""),"ヴ","ウﾞ"),"・","")))</f>
        <v/>
      </c>
      <c r="AD376" s="764" t="str">
        <f>IF(【多店舗用】記入シート3!AZ376="","",【多店舗用】記入シート3!AZ376)</f>
        <v/>
      </c>
      <c r="AE376" s="764" t="str">
        <f>IF(【多店舗用】記入シート3!BA376="","",【多店舗用】記入シート3!BA376)</f>
        <v/>
      </c>
      <c r="AF376" s="764" t="str">
        <f>IF(B376="","",T(SUBSTITUTE(SUBSTITUTE(【多店舗用】記入シート3!BB376,"　","")," ",""))&amp;"　"&amp;T(SUBSTITUTE(SUBSTITUTE(【多店舗用】記入シート3!BC376,"　","")," ","")))</f>
        <v/>
      </c>
      <c r="AG376" s="764" t="str">
        <f>IF(B376="","",ASC(SUBSTITUTE(SUBSTITUTE(SUBSTITUTE(SUBSTITUTE(【多店舗用】記入シート3!BD376,"　","")," ",""),"ヴ","ウﾞ"),"・",""))&amp;" "&amp;ASC(SUBSTITUTE(SUBSTITUTE(SUBSTITUTE(SUBSTITUTE(【多店舗用】記入シート3!BE376,"　","")," ",""),"ヴ","ウﾞ"),"・","")))</f>
        <v/>
      </c>
      <c r="AH376" s="764" t="str">
        <f>IF(【多店舗用】記入シート3!BF376="","",【多店舗用】記入シート3!BF376)</f>
        <v/>
      </c>
      <c r="AI376" s="764" t="str">
        <f>IF(【多店舗用】記入シート3!BG376="","",【多店舗用】記入シート3!BG376)</f>
        <v/>
      </c>
      <c r="AJ376" s="764" t="str">
        <f>IF(【多店舗用】記入シート3!BH376="","",【多店舗用】記入シート3!BH376)</f>
        <v/>
      </c>
      <c r="AK376" s="764" t="str">
        <f>IF(【多店舗用】記入シート3!BI376="","",【多店舗用】記入シート3!BI376)</f>
        <v/>
      </c>
      <c r="AL376" s="764" t="str">
        <f>IF(【多店舗用】記入シート3!BJ376="","",【多店舗用】記入シート3!BJ376)</f>
        <v/>
      </c>
      <c r="AM376" s="768" t="str">
        <f>IF(【多店舗用】記入シート3!BK376="","",【多店舗用】記入シート3!BK376)</f>
        <v/>
      </c>
      <c r="AN376" s="768" t="str">
        <f>IF(【多店舗用】記入シート3!BL376="","",【多店舗用】記入シート3!BL376)</f>
        <v/>
      </c>
      <c r="AO376" s="764" t="str">
        <f>IF(【多店舗用】記入シート3!BM376="","",【多店舗用】記入シート3!BM376)</f>
        <v/>
      </c>
      <c r="AP376" s="768" t="str">
        <f>IF(【多店舗用】記入シート3!BN376="","",【多店舗用】記入シート3!BN376)</f>
        <v/>
      </c>
      <c r="AQ376" s="764" t="str">
        <f>IF(【多店舗用】記入シート3!BO376="","",【多店舗用】記入シート3!BO376)</f>
        <v/>
      </c>
      <c r="AR376" s="764" t="str">
        <f>IF(【多店舗用】記入シート3!BP376="","",【多店舗用】記入シート3!BP376)</f>
        <v/>
      </c>
    </row>
    <row r="377" spans="1:44" ht="15" customHeight="1">
      <c r="A377" s="764">
        <v>369</v>
      </c>
      <c r="B377" s="764" t="str">
        <f>IF(【多店舗用】記入シート3!B377="","",DBCS(【多店舗用】記入シート3!B377))</f>
        <v/>
      </c>
      <c r="C377" s="764" t="str">
        <f>IF(【多店舗用】記入シート3!C377="","",DBCS(【多店舗用】記入シート3!C377))</f>
        <v/>
      </c>
      <c r="D377" s="764" t="str">
        <f>IF(【多店舗用】記入シート3!D377="","",ASC(【多店舗用】記入シート3!D377))</f>
        <v/>
      </c>
      <c r="E377" s="765" t="str">
        <f>IF(【多店舗用】記入シート3!E377="","",【多店舗用】記入シート3!E377)</f>
        <v/>
      </c>
      <c r="F377" s="764" t="str">
        <f>IF(【多店舗用】記入シート3!F377="","",【多店舗用】記入シート3!F377)</f>
        <v/>
      </c>
      <c r="G377" s="765" t="str">
        <f>IF(【多店舗用】記入シート3!G377="","",【多店舗用】記入シート3!G377)</f>
        <v/>
      </c>
      <c r="H377" s="764" t="str">
        <f>IF(【多店舗用】記入シート3!H377="","",SUBSTITUTE(SUBSTITUTE(SUBSTITUTE(SUBSTITUTE(SUBSTITUTE(ASC(【多店舗用】記入シート3!H377),"～","-"),"－","-"),"―","-"),"　","")," ",""))</f>
        <v/>
      </c>
      <c r="I377" s="764" t="str">
        <f>IF(B377="","",MID(T(【多店舗用】記入シート3!I377),4,LEN(T(【多店舗用】記入シート3!I377))-3)&amp;"　"&amp;SUBSTITUTE(SUBSTITUTE(SUBSTITUTE(SUBSTITUTE(T(【多店舗用】記入シート3!J377),"　","")," ",""),"―","ー"),"－","‐")&amp;"　"&amp;SUBSTITUTE(SUBSTITUTE(SUBSTITUTE(SUBSTITUTE(T(【多店舗用】記入シート3!K377),"　","")," ",""),"―","ー"),"－","‐")&amp;"　"&amp;SUBSTITUTE(SUBSTITUTE(SUBSTITUTE(SUBSTITUTE(T(【多店舗用】記入シート3!L377),"　","")," ",""),"―","ー"),"－","‐")&amp;IF(【多店舗用】記入シート3!M377="","","　"&amp;SUBSTITUTE(SUBSTITUTE(SUBSTITUTE(SUBSTITUTE(T(【多店舗用】記入シート3!M377),"　","")," ",""),"―","ー"),"－","‐")))</f>
        <v/>
      </c>
      <c r="J377" s="764" t="str">
        <f>IF(B377="","",ASC(【多店舗用】記入シート3!N377)&amp;" "&amp;ASC(SUBSTITUTE(SUBSTITUTE(SUBSTITUTE(SUBSTITUTE(SUBSTITUTE(【多店舗用】記入シート3!O377,"　","")," ",""),"ヴ","ウﾞ"),"・",""),"－","‐"))&amp;" "&amp;ASC(SUBSTITUTE(SUBSTITUTE(SUBSTITUTE(SUBSTITUTE(SUBSTITUTE(【多店舗用】記入シート3!P377,"　","")," ",""),"ヴ","ウﾞ"),"・",""),"－","‐"))&amp;IF(【多店舗用】記入シート3!Q377="",""," "&amp;ASC(SUBSTITUTE(SUBSTITUTE(SUBSTITUTE(SUBSTITUTE(SUBSTITUTE(【多店舗用】記入シート3!Q377,"　","")," ",""),"ヴ","ウﾞ"),"・",""),"－","‐"))))</f>
        <v/>
      </c>
      <c r="K377" s="764" t="str">
        <f>IF(【多店舗用】記入シート3!R377="","",【多店舗用】記入シート3!R377)</f>
        <v/>
      </c>
      <c r="L377" s="764" t="str">
        <f>IF(【多店舗用】記入シート3!S377="","",SUBSTITUTE(SUBSTITUTE(SUBSTITUTE(SUBSTITUTE(SUBSTITUTE(ASC(【多店舗用】記入シート3!S377),"～","-"),"－","-"),"―","-"),"　","")," ",""))</f>
        <v/>
      </c>
      <c r="M377" s="764" t="str">
        <f>IF(【多店舗用】記入シート3!T377="","",ASC(【多店舗用】記入シート3!T377))</f>
        <v/>
      </c>
      <c r="N377" s="764" t="str">
        <f>IF(B377="","",RIGHT("00"&amp;【多店舗用】記入シート3!U377,2)&amp;【多店舗用】記入シート3!V377&amp;RIGHT("00"&amp;【多店舗用】記入シート3!W377,2)&amp;【多店舗用】記入シート3!X377&amp;RIGHT("00"&amp;【多店舗用】記入シート3!Y377,2)&amp;【多店舗用】記入シート3!Z377&amp;RIGHT("00"&amp;【多店舗用】記入シート3!AA377,2))</f>
        <v/>
      </c>
      <c r="O377" s="764" t="str">
        <f>IF(B377="","",IF(【多店舗用】記入シート3!AB377="●",【多店舗用】記入シート3!AB$8,"")&amp;IF(【多店舗用】記入シート3!AC377="●",【多店舗用】記入シート3!AC$8,"")&amp;IF(【多店舗用】記入シート3!AD377="●",【多店舗用】記入シート3!AD$8,"")&amp;IF(【多店舗用】記入シート3!AE377="●",【多店舗用】記入シート3!AE$8,"")&amp;IF(【多店舗用】記入シート3!AF377="●",【多店舗用】記入シート3!AF$8,"")&amp;IF(【多店舗用】記入シート3!AG377="●",【多店舗用】記入シート3!AG$8,"")&amp;IF(【多店舗用】記入シート3!AH377="●",【多店舗用】記入シート3!AH$8,"")&amp;IF(【多店舗用】記入シート3!AI377="●",【多店舗用】記入シート3!AI$8,""))</f>
        <v/>
      </c>
      <c r="P377" s="764" t="str">
        <f>IF(【多店舗用】記入シート3!AJ377="","",【多店舗用】記入シート3!AJ377)</f>
        <v/>
      </c>
      <c r="Q377" s="764" t="str">
        <f>IF(【多店舗用】記入シート3!AK377="","",【多店舗用】記入シート3!AK377)</f>
        <v/>
      </c>
      <c r="R377" s="766" t="str">
        <f>IF(【多店舗用】記入シート3!AL377="","",【多店舗用】記入シート3!AL377)</f>
        <v/>
      </c>
      <c r="S377" s="766" t="str">
        <f>IF(【多店舗用】記入シート3!AM377="","",【多店舗用】記入シート3!AM377)</f>
        <v/>
      </c>
      <c r="T377" s="766" t="str">
        <f>IF(【多店舗用】記入シート3!AN377="","",【多店舗用】記入シート3!AN377)</f>
        <v/>
      </c>
      <c r="U377" s="766" t="str">
        <f>IF(【多店舗用】記入シート3!AO377="","",【多店舗用】記入シート3!AO377)</f>
        <v/>
      </c>
      <c r="V377" s="764" t="str">
        <f>IF(【多店舗用】記入シート3!AP377="","",【多店舗用】記入シート3!AP377)</f>
        <v/>
      </c>
      <c r="W377" s="764" t="str">
        <f>IF(【多店舗用】記入シート3!AQ377="","",【多店舗用】記入シート3!AQ377)</f>
        <v/>
      </c>
      <c r="X377" s="764" t="str">
        <f>IF(【多店舗用】記入シート3!AR377="","",【多店舗用】記入シート3!AR377)</f>
        <v/>
      </c>
      <c r="Y377" s="764" t="str">
        <f>IF(【多店舗用】記入シート3!AS377="","",【多店舗用】記入シート3!AS377)</f>
        <v/>
      </c>
      <c r="Z377" s="767" t="str">
        <f>IF(【多店舗用】記入シート3!AT377="","",【多店舗用】記入シート3!AT377)</f>
        <v/>
      </c>
      <c r="AA377" s="767" t="str">
        <f>IF(【多店舗用】記入シート3!AU377="","",【多店舗用】記入シート3!AU377)</f>
        <v/>
      </c>
      <c r="AB377" s="764" t="str">
        <f>IF(B377="","",T(SUBSTITUTE(SUBSTITUTE(【多店舗用】記入シート3!AV377,"　","")," ",""))&amp;"　"&amp;T(SUBSTITUTE(SUBSTITUTE(【多店舗用】記入シート3!AW377,"　","")," ","")))</f>
        <v/>
      </c>
      <c r="AC377" s="764" t="str">
        <f>IF(B377="","",ASC(SUBSTITUTE(SUBSTITUTE(SUBSTITUTE(SUBSTITUTE(【多店舗用】記入シート3!AX377,"　","")," ",""),"ヴ","ウﾞ"),"・",""))&amp;" "&amp;ASC(SUBSTITUTE(SUBSTITUTE(SUBSTITUTE(SUBSTITUTE(【多店舗用】記入シート3!AY377,"　","")," ",""),"ヴ","ウﾞ"),"・","")))</f>
        <v/>
      </c>
      <c r="AD377" s="764" t="str">
        <f>IF(【多店舗用】記入シート3!AZ377="","",【多店舗用】記入シート3!AZ377)</f>
        <v/>
      </c>
      <c r="AE377" s="764" t="str">
        <f>IF(【多店舗用】記入シート3!BA377="","",【多店舗用】記入シート3!BA377)</f>
        <v/>
      </c>
      <c r="AF377" s="764" t="str">
        <f>IF(B377="","",T(SUBSTITUTE(SUBSTITUTE(【多店舗用】記入シート3!BB377,"　","")," ",""))&amp;"　"&amp;T(SUBSTITUTE(SUBSTITUTE(【多店舗用】記入シート3!BC377,"　","")," ","")))</f>
        <v/>
      </c>
      <c r="AG377" s="764" t="str">
        <f>IF(B377="","",ASC(SUBSTITUTE(SUBSTITUTE(SUBSTITUTE(SUBSTITUTE(【多店舗用】記入シート3!BD377,"　","")," ",""),"ヴ","ウﾞ"),"・",""))&amp;" "&amp;ASC(SUBSTITUTE(SUBSTITUTE(SUBSTITUTE(SUBSTITUTE(【多店舗用】記入シート3!BE377,"　","")," ",""),"ヴ","ウﾞ"),"・","")))</f>
        <v/>
      </c>
      <c r="AH377" s="764" t="str">
        <f>IF(【多店舗用】記入シート3!BF377="","",【多店舗用】記入シート3!BF377)</f>
        <v/>
      </c>
      <c r="AI377" s="764" t="str">
        <f>IF(【多店舗用】記入シート3!BG377="","",【多店舗用】記入シート3!BG377)</f>
        <v/>
      </c>
      <c r="AJ377" s="764" t="str">
        <f>IF(【多店舗用】記入シート3!BH377="","",【多店舗用】記入シート3!BH377)</f>
        <v/>
      </c>
      <c r="AK377" s="764" t="str">
        <f>IF(【多店舗用】記入シート3!BI377="","",【多店舗用】記入シート3!BI377)</f>
        <v/>
      </c>
      <c r="AL377" s="764" t="str">
        <f>IF(【多店舗用】記入シート3!BJ377="","",【多店舗用】記入シート3!BJ377)</f>
        <v/>
      </c>
      <c r="AM377" s="768" t="str">
        <f>IF(【多店舗用】記入シート3!BK377="","",【多店舗用】記入シート3!BK377)</f>
        <v/>
      </c>
      <c r="AN377" s="768" t="str">
        <f>IF(【多店舗用】記入シート3!BL377="","",【多店舗用】記入シート3!BL377)</f>
        <v/>
      </c>
      <c r="AO377" s="764" t="str">
        <f>IF(【多店舗用】記入シート3!BM377="","",【多店舗用】記入シート3!BM377)</f>
        <v/>
      </c>
      <c r="AP377" s="768" t="str">
        <f>IF(【多店舗用】記入シート3!BN377="","",【多店舗用】記入シート3!BN377)</f>
        <v/>
      </c>
      <c r="AQ377" s="764" t="str">
        <f>IF(【多店舗用】記入シート3!BO377="","",【多店舗用】記入シート3!BO377)</f>
        <v/>
      </c>
      <c r="AR377" s="764" t="str">
        <f>IF(【多店舗用】記入シート3!BP377="","",【多店舗用】記入シート3!BP377)</f>
        <v/>
      </c>
    </row>
    <row r="378" spans="1:44" ht="15" customHeight="1">
      <c r="A378" s="764">
        <v>370</v>
      </c>
      <c r="B378" s="764" t="str">
        <f>IF(【多店舗用】記入シート3!B378="","",DBCS(【多店舗用】記入シート3!B378))</f>
        <v/>
      </c>
      <c r="C378" s="764" t="str">
        <f>IF(【多店舗用】記入シート3!C378="","",DBCS(【多店舗用】記入シート3!C378))</f>
        <v/>
      </c>
      <c r="D378" s="764" t="str">
        <f>IF(【多店舗用】記入シート3!D378="","",ASC(【多店舗用】記入シート3!D378))</f>
        <v/>
      </c>
      <c r="E378" s="765" t="str">
        <f>IF(【多店舗用】記入シート3!E378="","",【多店舗用】記入シート3!E378)</f>
        <v/>
      </c>
      <c r="F378" s="764" t="str">
        <f>IF(【多店舗用】記入シート3!F378="","",【多店舗用】記入シート3!F378)</f>
        <v/>
      </c>
      <c r="G378" s="765" t="str">
        <f>IF(【多店舗用】記入シート3!G378="","",【多店舗用】記入シート3!G378)</f>
        <v/>
      </c>
      <c r="H378" s="764" t="str">
        <f>IF(【多店舗用】記入シート3!H378="","",SUBSTITUTE(SUBSTITUTE(SUBSTITUTE(SUBSTITUTE(SUBSTITUTE(ASC(【多店舗用】記入シート3!H378),"～","-"),"－","-"),"―","-"),"　","")," ",""))</f>
        <v/>
      </c>
      <c r="I378" s="764" t="str">
        <f>IF(B378="","",MID(T(【多店舗用】記入シート3!I378),4,LEN(T(【多店舗用】記入シート3!I378))-3)&amp;"　"&amp;SUBSTITUTE(SUBSTITUTE(SUBSTITUTE(SUBSTITUTE(T(【多店舗用】記入シート3!J378),"　","")," ",""),"―","ー"),"－","‐")&amp;"　"&amp;SUBSTITUTE(SUBSTITUTE(SUBSTITUTE(SUBSTITUTE(T(【多店舗用】記入シート3!K378),"　","")," ",""),"―","ー"),"－","‐")&amp;"　"&amp;SUBSTITUTE(SUBSTITUTE(SUBSTITUTE(SUBSTITUTE(T(【多店舗用】記入シート3!L378),"　","")," ",""),"―","ー"),"－","‐")&amp;IF(【多店舗用】記入シート3!M378="","","　"&amp;SUBSTITUTE(SUBSTITUTE(SUBSTITUTE(SUBSTITUTE(T(【多店舗用】記入シート3!M378),"　","")," ",""),"―","ー"),"－","‐")))</f>
        <v/>
      </c>
      <c r="J378" s="764" t="str">
        <f>IF(B378="","",ASC(【多店舗用】記入シート3!N378)&amp;" "&amp;ASC(SUBSTITUTE(SUBSTITUTE(SUBSTITUTE(SUBSTITUTE(SUBSTITUTE(【多店舗用】記入シート3!O378,"　","")," ",""),"ヴ","ウﾞ"),"・",""),"－","‐"))&amp;" "&amp;ASC(SUBSTITUTE(SUBSTITUTE(SUBSTITUTE(SUBSTITUTE(SUBSTITUTE(【多店舗用】記入シート3!P378,"　","")," ",""),"ヴ","ウﾞ"),"・",""),"－","‐"))&amp;IF(【多店舗用】記入シート3!Q378="",""," "&amp;ASC(SUBSTITUTE(SUBSTITUTE(SUBSTITUTE(SUBSTITUTE(SUBSTITUTE(【多店舗用】記入シート3!Q378,"　","")," ",""),"ヴ","ウﾞ"),"・",""),"－","‐"))))</f>
        <v/>
      </c>
      <c r="K378" s="764" t="str">
        <f>IF(【多店舗用】記入シート3!R378="","",【多店舗用】記入シート3!R378)</f>
        <v/>
      </c>
      <c r="L378" s="764" t="str">
        <f>IF(【多店舗用】記入シート3!S378="","",SUBSTITUTE(SUBSTITUTE(SUBSTITUTE(SUBSTITUTE(SUBSTITUTE(ASC(【多店舗用】記入シート3!S378),"～","-"),"－","-"),"―","-"),"　","")," ",""))</f>
        <v/>
      </c>
      <c r="M378" s="764" t="str">
        <f>IF(【多店舗用】記入シート3!T378="","",ASC(【多店舗用】記入シート3!T378))</f>
        <v/>
      </c>
      <c r="N378" s="764" t="str">
        <f>IF(B378="","",RIGHT("00"&amp;【多店舗用】記入シート3!U378,2)&amp;【多店舗用】記入シート3!V378&amp;RIGHT("00"&amp;【多店舗用】記入シート3!W378,2)&amp;【多店舗用】記入シート3!X378&amp;RIGHT("00"&amp;【多店舗用】記入シート3!Y378,2)&amp;【多店舗用】記入シート3!Z378&amp;RIGHT("00"&amp;【多店舗用】記入シート3!AA378,2))</f>
        <v/>
      </c>
      <c r="O378" s="764" t="str">
        <f>IF(B378="","",IF(【多店舗用】記入シート3!AB378="●",【多店舗用】記入シート3!AB$8,"")&amp;IF(【多店舗用】記入シート3!AC378="●",【多店舗用】記入シート3!AC$8,"")&amp;IF(【多店舗用】記入シート3!AD378="●",【多店舗用】記入シート3!AD$8,"")&amp;IF(【多店舗用】記入シート3!AE378="●",【多店舗用】記入シート3!AE$8,"")&amp;IF(【多店舗用】記入シート3!AF378="●",【多店舗用】記入シート3!AF$8,"")&amp;IF(【多店舗用】記入シート3!AG378="●",【多店舗用】記入シート3!AG$8,"")&amp;IF(【多店舗用】記入シート3!AH378="●",【多店舗用】記入シート3!AH$8,"")&amp;IF(【多店舗用】記入シート3!AI378="●",【多店舗用】記入シート3!AI$8,""))</f>
        <v/>
      </c>
      <c r="P378" s="764" t="str">
        <f>IF(【多店舗用】記入シート3!AJ378="","",【多店舗用】記入シート3!AJ378)</f>
        <v/>
      </c>
      <c r="Q378" s="764" t="str">
        <f>IF(【多店舗用】記入シート3!AK378="","",【多店舗用】記入シート3!AK378)</f>
        <v/>
      </c>
      <c r="R378" s="766" t="str">
        <f>IF(【多店舗用】記入シート3!AL378="","",【多店舗用】記入シート3!AL378)</f>
        <v/>
      </c>
      <c r="S378" s="766" t="str">
        <f>IF(【多店舗用】記入シート3!AM378="","",【多店舗用】記入シート3!AM378)</f>
        <v/>
      </c>
      <c r="T378" s="766" t="str">
        <f>IF(【多店舗用】記入シート3!AN378="","",【多店舗用】記入シート3!AN378)</f>
        <v/>
      </c>
      <c r="U378" s="766" t="str">
        <f>IF(【多店舗用】記入シート3!AO378="","",【多店舗用】記入シート3!AO378)</f>
        <v/>
      </c>
      <c r="V378" s="764" t="str">
        <f>IF(【多店舗用】記入シート3!AP378="","",【多店舗用】記入シート3!AP378)</f>
        <v/>
      </c>
      <c r="W378" s="764" t="str">
        <f>IF(【多店舗用】記入シート3!AQ378="","",【多店舗用】記入シート3!AQ378)</f>
        <v/>
      </c>
      <c r="X378" s="764" t="str">
        <f>IF(【多店舗用】記入シート3!AR378="","",【多店舗用】記入シート3!AR378)</f>
        <v/>
      </c>
      <c r="Y378" s="764" t="str">
        <f>IF(【多店舗用】記入シート3!AS378="","",【多店舗用】記入シート3!AS378)</f>
        <v/>
      </c>
      <c r="Z378" s="767" t="str">
        <f>IF(【多店舗用】記入シート3!AT378="","",【多店舗用】記入シート3!AT378)</f>
        <v/>
      </c>
      <c r="AA378" s="767" t="str">
        <f>IF(【多店舗用】記入シート3!AU378="","",【多店舗用】記入シート3!AU378)</f>
        <v/>
      </c>
      <c r="AB378" s="764" t="str">
        <f>IF(B378="","",T(SUBSTITUTE(SUBSTITUTE(【多店舗用】記入シート3!AV378,"　","")," ",""))&amp;"　"&amp;T(SUBSTITUTE(SUBSTITUTE(【多店舗用】記入シート3!AW378,"　","")," ","")))</f>
        <v/>
      </c>
      <c r="AC378" s="764" t="str">
        <f>IF(B378="","",ASC(SUBSTITUTE(SUBSTITUTE(SUBSTITUTE(SUBSTITUTE(【多店舗用】記入シート3!AX378,"　","")," ",""),"ヴ","ウﾞ"),"・",""))&amp;" "&amp;ASC(SUBSTITUTE(SUBSTITUTE(SUBSTITUTE(SUBSTITUTE(【多店舗用】記入シート3!AY378,"　","")," ",""),"ヴ","ウﾞ"),"・","")))</f>
        <v/>
      </c>
      <c r="AD378" s="764" t="str">
        <f>IF(【多店舗用】記入シート3!AZ378="","",【多店舗用】記入シート3!AZ378)</f>
        <v/>
      </c>
      <c r="AE378" s="764" t="str">
        <f>IF(【多店舗用】記入シート3!BA378="","",【多店舗用】記入シート3!BA378)</f>
        <v/>
      </c>
      <c r="AF378" s="764" t="str">
        <f>IF(B378="","",T(SUBSTITUTE(SUBSTITUTE(【多店舗用】記入シート3!BB378,"　","")," ",""))&amp;"　"&amp;T(SUBSTITUTE(SUBSTITUTE(【多店舗用】記入シート3!BC378,"　","")," ","")))</f>
        <v/>
      </c>
      <c r="AG378" s="764" t="str">
        <f>IF(B378="","",ASC(SUBSTITUTE(SUBSTITUTE(SUBSTITUTE(SUBSTITUTE(【多店舗用】記入シート3!BD378,"　","")," ",""),"ヴ","ウﾞ"),"・",""))&amp;" "&amp;ASC(SUBSTITUTE(SUBSTITUTE(SUBSTITUTE(SUBSTITUTE(【多店舗用】記入シート3!BE378,"　","")," ",""),"ヴ","ウﾞ"),"・","")))</f>
        <v/>
      </c>
      <c r="AH378" s="764" t="str">
        <f>IF(【多店舗用】記入シート3!BF378="","",【多店舗用】記入シート3!BF378)</f>
        <v/>
      </c>
      <c r="AI378" s="764" t="str">
        <f>IF(【多店舗用】記入シート3!BG378="","",【多店舗用】記入シート3!BG378)</f>
        <v/>
      </c>
      <c r="AJ378" s="764" t="str">
        <f>IF(【多店舗用】記入シート3!BH378="","",【多店舗用】記入シート3!BH378)</f>
        <v/>
      </c>
      <c r="AK378" s="764" t="str">
        <f>IF(【多店舗用】記入シート3!BI378="","",【多店舗用】記入シート3!BI378)</f>
        <v/>
      </c>
      <c r="AL378" s="764" t="str">
        <f>IF(【多店舗用】記入シート3!BJ378="","",【多店舗用】記入シート3!BJ378)</f>
        <v/>
      </c>
      <c r="AM378" s="768" t="str">
        <f>IF(【多店舗用】記入シート3!BK378="","",【多店舗用】記入シート3!BK378)</f>
        <v/>
      </c>
      <c r="AN378" s="768" t="str">
        <f>IF(【多店舗用】記入シート3!BL378="","",【多店舗用】記入シート3!BL378)</f>
        <v/>
      </c>
      <c r="AO378" s="764" t="str">
        <f>IF(【多店舗用】記入シート3!BM378="","",【多店舗用】記入シート3!BM378)</f>
        <v/>
      </c>
      <c r="AP378" s="768" t="str">
        <f>IF(【多店舗用】記入シート3!BN378="","",【多店舗用】記入シート3!BN378)</f>
        <v/>
      </c>
      <c r="AQ378" s="764" t="str">
        <f>IF(【多店舗用】記入シート3!BO378="","",【多店舗用】記入シート3!BO378)</f>
        <v/>
      </c>
      <c r="AR378" s="764" t="str">
        <f>IF(【多店舗用】記入シート3!BP378="","",【多店舗用】記入シート3!BP378)</f>
        <v/>
      </c>
    </row>
    <row r="379" spans="1:44" ht="15" customHeight="1">
      <c r="A379" s="764">
        <v>371</v>
      </c>
      <c r="B379" s="764" t="str">
        <f>IF(【多店舗用】記入シート3!B379="","",DBCS(【多店舗用】記入シート3!B379))</f>
        <v/>
      </c>
      <c r="C379" s="764" t="str">
        <f>IF(【多店舗用】記入シート3!C379="","",DBCS(【多店舗用】記入シート3!C379))</f>
        <v/>
      </c>
      <c r="D379" s="764" t="str">
        <f>IF(【多店舗用】記入シート3!D379="","",ASC(【多店舗用】記入シート3!D379))</f>
        <v/>
      </c>
      <c r="E379" s="765" t="str">
        <f>IF(【多店舗用】記入シート3!E379="","",【多店舗用】記入シート3!E379)</f>
        <v/>
      </c>
      <c r="F379" s="764" t="str">
        <f>IF(【多店舗用】記入シート3!F379="","",【多店舗用】記入シート3!F379)</f>
        <v/>
      </c>
      <c r="G379" s="765" t="str">
        <f>IF(【多店舗用】記入シート3!G379="","",【多店舗用】記入シート3!G379)</f>
        <v/>
      </c>
      <c r="H379" s="764" t="str">
        <f>IF(【多店舗用】記入シート3!H379="","",SUBSTITUTE(SUBSTITUTE(SUBSTITUTE(SUBSTITUTE(SUBSTITUTE(ASC(【多店舗用】記入シート3!H379),"～","-"),"－","-"),"―","-"),"　","")," ",""))</f>
        <v/>
      </c>
      <c r="I379" s="764" t="str">
        <f>IF(B379="","",MID(T(【多店舗用】記入シート3!I379),4,LEN(T(【多店舗用】記入シート3!I379))-3)&amp;"　"&amp;SUBSTITUTE(SUBSTITUTE(SUBSTITUTE(SUBSTITUTE(T(【多店舗用】記入シート3!J379),"　","")," ",""),"―","ー"),"－","‐")&amp;"　"&amp;SUBSTITUTE(SUBSTITUTE(SUBSTITUTE(SUBSTITUTE(T(【多店舗用】記入シート3!K379),"　","")," ",""),"―","ー"),"－","‐")&amp;"　"&amp;SUBSTITUTE(SUBSTITUTE(SUBSTITUTE(SUBSTITUTE(T(【多店舗用】記入シート3!L379),"　","")," ",""),"―","ー"),"－","‐")&amp;IF(【多店舗用】記入シート3!M379="","","　"&amp;SUBSTITUTE(SUBSTITUTE(SUBSTITUTE(SUBSTITUTE(T(【多店舗用】記入シート3!M379),"　","")," ",""),"―","ー"),"－","‐")))</f>
        <v/>
      </c>
      <c r="J379" s="764" t="str">
        <f>IF(B379="","",ASC(【多店舗用】記入シート3!N379)&amp;" "&amp;ASC(SUBSTITUTE(SUBSTITUTE(SUBSTITUTE(SUBSTITUTE(SUBSTITUTE(【多店舗用】記入シート3!O379,"　","")," ",""),"ヴ","ウﾞ"),"・",""),"－","‐"))&amp;" "&amp;ASC(SUBSTITUTE(SUBSTITUTE(SUBSTITUTE(SUBSTITUTE(SUBSTITUTE(【多店舗用】記入シート3!P379,"　","")," ",""),"ヴ","ウﾞ"),"・",""),"－","‐"))&amp;IF(【多店舗用】記入シート3!Q379="",""," "&amp;ASC(SUBSTITUTE(SUBSTITUTE(SUBSTITUTE(SUBSTITUTE(SUBSTITUTE(【多店舗用】記入シート3!Q379,"　","")," ",""),"ヴ","ウﾞ"),"・",""),"－","‐"))))</f>
        <v/>
      </c>
      <c r="K379" s="764" t="str">
        <f>IF(【多店舗用】記入シート3!R379="","",【多店舗用】記入シート3!R379)</f>
        <v/>
      </c>
      <c r="L379" s="764" t="str">
        <f>IF(【多店舗用】記入シート3!S379="","",SUBSTITUTE(SUBSTITUTE(SUBSTITUTE(SUBSTITUTE(SUBSTITUTE(ASC(【多店舗用】記入シート3!S379),"～","-"),"－","-"),"―","-"),"　","")," ",""))</f>
        <v/>
      </c>
      <c r="M379" s="764" t="str">
        <f>IF(【多店舗用】記入シート3!T379="","",ASC(【多店舗用】記入シート3!T379))</f>
        <v/>
      </c>
      <c r="N379" s="764" t="str">
        <f>IF(B379="","",RIGHT("00"&amp;【多店舗用】記入シート3!U379,2)&amp;【多店舗用】記入シート3!V379&amp;RIGHT("00"&amp;【多店舗用】記入シート3!W379,2)&amp;【多店舗用】記入シート3!X379&amp;RIGHT("00"&amp;【多店舗用】記入シート3!Y379,2)&amp;【多店舗用】記入シート3!Z379&amp;RIGHT("00"&amp;【多店舗用】記入シート3!AA379,2))</f>
        <v/>
      </c>
      <c r="O379" s="764" t="str">
        <f>IF(B379="","",IF(【多店舗用】記入シート3!AB379="●",【多店舗用】記入シート3!AB$8,"")&amp;IF(【多店舗用】記入シート3!AC379="●",【多店舗用】記入シート3!AC$8,"")&amp;IF(【多店舗用】記入シート3!AD379="●",【多店舗用】記入シート3!AD$8,"")&amp;IF(【多店舗用】記入シート3!AE379="●",【多店舗用】記入シート3!AE$8,"")&amp;IF(【多店舗用】記入シート3!AF379="●",【多店舗用】記入シート3!AF$8,"")&amp;IF(【多店舗用】記入シート3!AG379="●",【多店舗用】記入シート3!AG$8,"")&amp;IF(【多店舗用】記入シート3!AH379="●",【多店舗用】記入シート3!AH$8,"")&amp;IF(【多店舗用】記入シート3!AI379="●",【多店舗用】記入シート3!AI$8,""))</f>
        <v/>
      </c>
      <c r="P379" s="764" t="str">
        <f>IF(【多店舗用】記入シート3!AJ379="","",【多店舗用】記入シート3!AJ379)</f>
        <v/>
      </c>
      <c r="Q379" s="764" t="str">
        <f>IF(【多店舗用】記入シート3!AK379="","",【多店舗用】記入シート3!AK379)</f>
        <v/>
      </c>
      <c r="R379" s="766" t="str">
        <f>IF(【多店舗用】記入シート3!AL379="","",【多店舗用】記入シート3!AL379)</f>
        <v/>
      </c>
      <c r="S379" s="766" t="str">
        <f>IF(【多店舗用】記入シート3!AM379="","",【多店舗用】記入シート3!AM379)</f>
        <v/>
      </c>
      <c r="T379" s="766" t="str">
        <f>IF(【多店舗用】記入シート3!AN379="","",【多店舗用】記入シート3!AN379)</f>
        <v/>
      </c>
      <c r="U379" s="766" t="str">
        <f>IF(【多店舗用】記入シート3!AO379="","",【多店舗用】記入シート3!AO379)</f>
        <v/>
      </c>
      <c r="V379" s="764" t="str">
        <f>IF(【多店舗用】記入シート3!AP379="","",【多店舗用】記入シート3!AP379)</f>
        <v/>
      </c>
      <c r="W379" s="764" t="str">
        <f>IF(【多店舗用】記入シート3!AQ379="","",【多店舗用】記入シート3!AQ379)</f>
        <v/>
      </c>
      <c r="X379" s="764" t="str">
        <f>IF(【多店舗用】記入シート3!AR379="","",【多店舗用】記入シート3!AR379)</f>
        <v/>
      </c>
      <c r="Y379" s="764" t="str">
        <f>IF(【多店舗用】記入シート3!AS379="","",【多店舗用】記入シート3!AS379)</f>
        <v/>
      </c>
      <c r="Z379" s="767" t="str">
        <f>IF(【多店舗用】記入シート3!AT379="","",【多店舗用】記入シート3!AT379)</f>
        <v/>
      </c>
      <c r="AA379" s="767" t="str">
        <f>IF(【多店舗用】記入シート3!AU379="","",【多店舗用】記入シート3!AU379)</f>
        <v/>
      </c>
      <c r="AB379" s="764" t="str">
        <f>IF(B379="","",T(SUBSTITUTE(SUBSTITUTE(【多店舗用】記入シート3!AV379,"　","")," ",""))&amp;"　"&amp;T(SUBSTITUTE(SUBSTITUTE(【多店舗用】記入シート3!AW379,"　","")," ","")))</f>
        <v/>
      </c>
      <c r="AC379" s="764" t="str">
        <f>IF(B379="","",ASC(SUBSTITUTE(SUBSTITUTE(SUBSTITUTE(SUBSTITUTE(【多店舗用】記入シート3!AX379,"　","")," ",""),"ヴ","ウﾞ"),"・",""))&amp;" "&amp;ASC(SUBSTITUTE(SUBSTITUTE(SUBSTITUTE(SUBSTITUTE(【多店舗用】記入シート3!AY379,"　","")," ",""),"ヴ","ウﾞ"),"・","")))</f>
        <v/>
      </c>
      <c r="AD379" s="764" t="str">
        <f>IF(【多店舗用】記入シート3!AZ379="","",【多店舗用】記入シート3!AZ379)</f>
        <v/>
      </c>
      <c r="AE379" s="764" t="str">
        <f>IF(【多店舗用】記入シート3!BA379="","",【多店舗用】記入シート3!BA379)</f>
        <v/>
      </c>
      <c r="AF379" s="764" t="str">
        <f>IF(B379="","",T(SUBSTITUTE(SUBSTITUTE(【多店舗用】記入シート3!BB379,"　","")," ",""))&amp;"　"&amp;T(SUBSTITUTE(SUBSTITUTE(【多店舗用】記入シート3!BC379,"　","")," ","")))</f>
        <v/>
      </c>
      <c r="AG379" s="764" t="str">
        <f>IF(B379="","",ASC(SUBSTITUTE(SUBSTITUTE(SUBSTITUTE(SUBSTITUTE(【多店舗用】記入シート3!BD379,"　","")," ",""),"ヴ","ウﾞ"),"・",""))&amp;" "&amp;ASC(SUBSTITUTE(SUBSTITUTE(SUBSTITUTE(SUBSTITUTE(【多店舗用】記入シート3!BE379,"　","")," ",""),"ヴ","ウﾞ"),"・","")))</f>
        <v/>
      </c>
      <c r="AH379" s="764" t="str">
        <f>IF(【多店舗用】記入シート3!BF379="","",【多店舗用】記入シート3!BF379)</f>
        <v/>
      </c>
      <c r="AI379" s="764" t="str">
        <f>IF(【多店舗用】記入シート3!BG379="","",【多店舗用】記入シート3!BG379)</f>
        <v/>
      </c>
      <c r="AJ379" s="764" t="str">
        <f>IF(【多店舗用】記入シート3!BH379="","",【多店舗用】記入シート3!BH379)</f>
        <v/>
      </c>
      <c r="AK379" s="764" t="str">
        <f>IF(【多店舗用】記入シート3!BI379="","",【多店舗用】記入シート3!BI379)</f>
        <v/>
      </c>
      <c r="AL379" s="764" t="str">
        <f>IF(【多店舗用】記入シート3!BJ379="","",【多店舗用】記入シート3!BJ379)</f>
        <v/>
      </c>
      <c r="AM379" s="768" t="str">
        <f>IF(【多店舗用】記入シート3!BK379="","",【多店舗用】記入シート3!BK379)</f>
        <v/>
      </c>
      <c r="AN379" s="768" t="str">
        <f>IF(【多店舗用】記入シート3!BL379="","",【多店舗用】記入シート3!BL379)</f>
        <v/>
      </c>
      <c r="AO379" s="764" t="str">
        <f>IF(【多店舗用】記入シート3!BM379="","",【多店舗用】記入シート3!BM379)</f>
        <v/>
      </c>
      <c r="AP379" s="768" t="str">
        <f>IF(【多店舗用】記入シート3!BN379="","",【多店舗用】記入シート3!BN379)</f>
        <v/>
      </c>
      <c r="AQ379" s="764" t="str">
        <f>IF(【多店舗用】記入シート3!BO379="","",【多店舗用】記入シート3!BO379)</f>
        <v/>
      </c>
      <c r="AR379" s="764" t="str">
        <f>IF(【多店舗用】記入シート3!BP379="","",【多店舗用】記入シート3!BP379)</f>
        <v/>
      </c>
    </row>
    <row r="380" spans="1:44" ht="15" customHeight="1">
      <c r="A380" s="764">
        <v>372</v>
      </c>
      <c r="B380" s="764" t="str">
        <f>IF(【多店舗用】記入シート3!B380="","",DBCS(【多店舗用】記入シート3!B380))</f>
        <v/>
      </c>
      <c r="C380" s="764" t="str">
        <f>IF(【多店舗用】記入シート3!C380="","",DBCS(【多店舗用】記入シート3!C380))</f>
        <v/>
      </c>
      <c r="D380" s="764" t="str">
        <f>IF(【多店舗用】記入シート3!D380="","",ASC(【多店舗用】記入シート3!D380))</f>
        <v/>
      </c>
      <c r="E380" s="765" t="str">
        <f>IF(【多店舗用】記入シート3!E380="","",【多店舗用】記入シート3!E380)</f>
        <v/>
      </c>
      <c r="F380" s="764" t="str">
        <f>IF(【多店舗用】記入シート3!F380="","",【多店舗用】記入シート3!F380)</f>
        <v/>
      </c>
      <c r="G380" s="765" t="str">
        <f>IF(【多店舗用】記入シート3!G380="","",【多店舗用】記入シート3!G380)</f>
        <v/>
      </c>
      <c r="H380" s="764" t="str">
        <f>IF(【多店舗用】記入シート3!H380="","",SUBSTITUTE(SUBSTITUTE(SUBSTITUTE(SUBSTITUTE(SUBSTITUTE(ASC(【多店舗用】記入シート3!H380),"～","-"),"－","-"),"―","-"),"　","")," ",""))</f>
        <v/>
      </c>
      <c r="I380" s="764" t="str">
        <f>IF(B380="","",MID(T(【多店舗用】記入シート3!I380),4,LEN(T(【多店舗用】記入シート3!I380))-3)&amp;"　"&amp;SUBSTITUTE(SUBSTITUTE(SUBSTITUTE(SUBSTITUTE(T(【多店舗用】記入シート3!J380),"　","")," ",""),"―","ー"),"－","‐")&amp;"　"&amp;SUBSTITUTE(SUBSTITUTE(SUBSTITUTE(SUBSTITUTE(T(【多店舗用】記入シート3!K380),"　","")," ",""),"―","ー"),"－","‐")&amp;"　"&amp;SUBSTITUTE(SUBSTITUTE(SUBSTITUTE(SUBSTITUTE(T(【多店舗用】記入シート3!L380),"　","")," ",""),"―","ー"),"－","‐")&amp;IF(【多店舗用】記入シート3!M380="","","　"&amp;SUBSTITUTE(SUBSTITUTE(SUBSTITUTE(SUBSTITUTE(T(【多店舗用】記入シート3!M380),"　","")," ",""),"―","ー"),"－","‐")))</f>
        <v/>
      </c>
      <c r="J380" s="764" t="str">
        <f>IF(B380="","",ASC(【多店舗用】記入シート3!N380)&amp;" "&amp;ASC(SUBSTITUTE(SUBSTITUTE(SUBSTITUTE(SUBSTITUTE(SUBSTITUTE(【多店舗用】記入シート3!O380,"　","")," ",""),"ヴ","ウﾞ"),"・",""),"－","‐"))&amp;" "&amp;ASC(SUBSTITUTE(SUBSTITUTE(SUBSTITUTE(SUBSTITUTE(SUBSTITUTE(【多店舗用】記入シート3!P380,"　","")," ",""),"ヴ","ウﾞ"),"・",""),"－","‐"))&amp;IF(【多店舗用】記入シート3!Q380="",""," "&amp;ASC(SUBSTITUTE(SUBSTITUTE(SUBSTITUTE(SUBSTITUTE(SUBSTITUTE(【多店舗用】記入シート3!Q380,"　","")," ",""),"ヴ","ウﾞ"),"・",""),"－","‐"))))</f>
        <v/>
      </c>
      <c r="K380" s="764" t="str">
        <f>IF(【多店舗用】記入シート3!R380="","",【多店舗用】記入シート3!R380)</f>
        <v/>
      </c>
      <c r="L380" s="764" t="str">
        <f>IF(【多店舗用】記入シート3!S380="","",SUBSTITUTE(SUBSTITUTE(SUBSTITUTE(SUBSTITUTE(SUBSTITUTE(ASC(【多店舗用】記入シート3!S380),"～","-"),"－","-"),"―","-"),"　","")," ",""))</f>
        <v/>
      </c>
      <c r="M380" s="764" t="str">
        <f>IF(【多店舗用】記入シート3!T380="","",ASC(【多店舗用】記入シート3!T380))</f>
        <v/>
      </c>
      <c r="N380" s="764" t="str">
        <f>IF(B380="","",RIGHT("00"&amp;【多店舗用】記入シート3!U380,2)&amp;【多店舗用】記入シート3!V380&amp;RIGHT("00"&amp;【多店舗用】記入シート3!W380,2)&amp;【多店舗用】記入シート3!X380&amp;RIGHT("00"&amp;【多店舗用】記入シート3!Y380,2)&amp;【多店舗用】記入シート3!Z380&amp;RIGHT("00"&amp;【多店舗用】記入シート3!AA380,2))</f>
        <v/>
      </c>
      <c r="O380" s="764" t="str">
        <f>IF(B380="","",IF(【多店舗用】記入シート3!AB380="●",【多店舗用】記入シート3!AB$8,"")&amp;IF(【多店舗用】記入シート3!AC380="●",【多店舗用】記入シート3!AC$8,"")&amp;IF(【多店舗用】記入シート3!AD380="●",【多店舗用】記入シート3!AD$8,"")&amp;IF(【多店舗用】記入シート3!AE380="●",【多店舗用】記入シート3!AE$8,"")&amp;IF(【多店舗用】記入シート3!AF380="●",【多店舗用】記入シート3!AF$8,"")&amp;IF(【多店舗用】記入シート3!AG380="●",【多店舗用】記入シート3!AG$8,"")&amp;IF(【多店舗用】記入シート3!AH380="●",【多店舗用】記入シート3!AH$8,"")&amp;IF(【多店舗用】記入シート3!AI380="●",【多店舗用】記入シート3!AI$8,""))</f>
        <v/>
      </c>
      <c r="P380" s="764" t="str">
        <f>IF(【多店舗用】記入シート3!AJ380="","",【多店舗用】記入シート3!AJ380)</f>
        <v/>
      </c>
      <c r="Q380" s="764" t="str">
        <f>IF(【多店舗用】記入シート3!AK380="","",【多店舗用】記入シート3!AK380)</f>
        <v/>
      </c>
      <c r="R380" s="766" t="str">
        <f>IF(【多店舗用】記入シート3!AL380="","",【多店舗用】記入シート3!AL380)</f>
        <v/>
      </c>
      <c r="S380" s="766" t="str">
        <f>IF(【多店舗用】記入シート3!AM380="","",【多店舗用】記入シート3!AM380)</f>
        <v/>
      </c>
      <c r="T380" s="766" t="str">
        <f>IF(【多店舗用】記入シート3!AN380="","",【多店舗用】記入シート3!AN380)</f>
        <v/>
      </c>
      <c r="U380" s="766" t="str">
        <f>IF(【多店舗用】記入シート3!AO380="","",【多店舗用】記入シート3!AO380)</f>
        <v/>
      </c>
      <c r="V380" s="764" t="str">
        <f>IF(【多店舗用】記入シート3!AP380="","",【多店舗用】記入シート3!AP380)</f>
        <v/>
      </c>
      <c r="W380" s="764" t="str">
        <f>IF(【多店舗用】記入シート3!AQ380="","",【多店舗用】記入シート3!AQ380)</f>
        <v/>
      </c>
      <c r="X380" s="764" t="str">
        <f>IF(【多店舗用】記入シート3!AR380="","",【多店舗用】記入シート3!AR380)</f>
        <v/>
      </c>
      <c r="Y380" s="764" t="str">
        <f>IF(【多店舗用】記入シート3!AS380="","",【多店舗用】記入シート3!AS380)</f>
        <v/>
      </c>
      <c r="Z380" s="767" t="str">
        <f>IF(【多店舗用】記入シート3!AT380="","",【多店舗用】記入シート3!AT380)</f>
        <v/>
      </c>
      <c r="AA380" s="767" t="str">
        <f>IF(【多店舗用】記入シート3!AU380="","",【多店舗用】記入シート3!AU380)</f>
        <v/>
      </c>
      <c r="AB380" s="764" t="str">
        <f>IF(B380="","",T(SUBSTITUTE(SUBSTITUTE(【多店舗用】記入シート3!AV380,"　","")," ",""))&amp;"　"&amp;T(SUBSTITUTE(SUBSTITUTE(【多店舗用】記入シート3!AW380,"　","")," ","")))</f>
        <v/>
      </c>
      <c r="AC380" s="764" t="str">
        <f>IF(B380="","",ASC(SUBSTITUTE(SUBSTITUTE(SUBSTITUTE(SUBSTITUTE(【多店舗用】記入シート3!AX380,"　","")," ",""),"ヴ","ウﾞ"),"・",""))&amp;" "&amp;ASC(SUBSTITUTE(SUBSTITUTE(SUBSTITUTE(SUBSTITUTE(【多店舗用】記入シート3!AY380,"　","")," ",""),"ヴ","ウﾞ"),"・","")))</f>
        <v/>
      </c>
      <c r="AD380" s="764" t="str">
        <f>IF(【多店舗用】記入シート3!AZ380="","",【多店舗用】記入シート3!AZ380)</f>
        <v/>
      </c>
      <c r="AE380" s="764" t="str">
        <f>IF(【多店舗用】記入シート3!BA380="","",【多店舗用】記入シート3!BA380)</f>
        <v/>
      </c>
      <c r="AF380" s="764" t="str">
        <f>IF(B380="","",T(SUBSTITUTE(SUBSTITUTE(【多店舗用】記入シート3!BB380,"　","")," ",""))&amp;"　"&amp;T(SUBSTITUTE(SUBSTITUTE(【多店舗用】記入シート3!BC380,"　","")," ","")))</f>
        <v/>
      </c>
      <c r="AG380" s="764" t="str">
        <f>IF(B380="","",ASC(SUBSTITUTE(SUBSTITUTE(SUBSTITUTE(SUBSTITUTE(【多店舗用】記入シート3!BD380,"　","")," ",""),"ヴ","ウﾞ"),"・",""))&amp;" "&amp;ASC(SUBSTITUTE(SUBSTITUTE(SUBSTITUTE(SUBSTITUTE(【多店舗用】記入シート3!BE380,"　","")," ",""),"ヴ","ウﾞ"),"・","")))</f>
        <v/>
      </c>
      <c r="AH380" s="764" t="str">
        <f>IF(【多店舗用】記入シート3!BF380="","",【多店舗用】記入シート3!BF380)</f>
        <v/>
      </c>
      <c r="AI380" s="764" t="str">
        <f>IF(【多店舗用】記入シート3!BG380="","",【多店舗用】記入シート3!BG380)</f>
        <v/>
      </c>
      <c r="AJ380" s="764" t="str">
        <f>IF(【多店舗用】記入シート3!BH380="","",【多店舗用】記入シート3!BH380)</f>
        <v/>
      </c>
      <c r="AK380" s="764" t="str">
        <f>IF(【多店舗用】記入シート3!BI380="","",【多店舗用】記入シート3!BI380)</f>
        <v/>
      </c>
      <c r="AL380" s="764" t="str">
        <f>IF(【多店舗用】記入シート3!BJ380="","",【多店舗用】記入シート3!BJ380)</f>
        <v/>
      </c>
      <c r="AM380" s="768" t="str">
        <f>IF(【多店舗用】記入シート3!BK380="","",【多店舗用】記入シート3!BK380)</f>
        <v/>
      </c>
      <c r="AN380" s="768" t="str">
        <f>IF(【多店舗用】記入シート3!BL380="","",【多店舗用】記入シート3!BL380)</f>
        <v/>
      </c>
      <c r="AO380" s="764" t="str">
        <f>IF(【多店舗用】記入シート3!BM380="","",【多店舗用】記入シート3!BM380)</f>
        <v/>
      </c>
      <c r="AP380" s="768" t="str">
        <f>IF(【多店舗用】記入シート3!BN380="","",【多店舗用】記入シート3!BN380)</f>
        <v/>
      </c>
      <c r="AQ380" s="764" t="str">
        <f>IF(【多店舗用】記入シート3!BO380="","",【多店舗用】記入シート3!BO380)</f>
        <v/>
      </c>
      <c r="AR380" s="764" t="str">
        <f>IF(【多店舗用】記入シート3!BP380="","",【多店舗用】記入シート3!BP380)</f>
        <v/>
      </c>
    </row>
    <row r="381" spans="1:44" ht="15" customHeight="1">
      <c r="A381" s="764">
        <v>373</v>
      </c>
      <c r="B381" s="764" t="str">
        <f>IF(【多店舗用】記入シート3!B381="","",DBCS(【多店舗用】記入シート3!B381))</f>
        <v/>
      </c>
      <c r="C381" s="764" t="str">
        <f>IF(【多店舗用】記入シート3!C381="","",DBCS(【多店舗用】記入シート3!C381))</f>
        <v/>
      </c>
      <c r="D381" s="764" t="str">
        <f>IF(【多店舗用】記入シート3!D381="","",ASC(【多店舗用】記入シート3!D381))</f>
        <v/>
      </c>
      <c r="E381" s="765" t="str">
        <f>IF(【多店舗用】記入シート3!E381="","",【多店舗用】記入シート3!E381)</f>
        <v/>
      </c>
      <c r="F381" s="764" t="str">
        <f>IF(【多店舗用】記入シート3!F381="","",【多店舗用】記入シート3!F381)</f>
        <v/>
      </c>
      <c r="G381" s="765" t="str">
        <f>IF(【多店舗用】記入シート3!G381="","",【多店舗用】記入シート3!G381)</f>
        <v/>
      </c>
      <c r="H381" s="764" t="str">
        <f>IF(【多店舗用】記入シート3!H381="","",SUBSTITUTE(SUBSTITUTE(SUBSTITUTE(SUBSTITUTE(SUBSTITUTE(ASC(【多店舗用】記入シート3!H381),"～","-"),"－","-"),"―","-"),"　","")," ",""))</f>
        <v/>
      </c>
      <c r="I381" s="764" t="str">
        <f>IF(B381="","",MID(T(【多店舗用】記入シート3!I381),4,LEN(T(【多店舗用】記入シート3!I381))-3)&amp;"　"&amp;SUBSTITUTE(SUBSTITUTE(SUBSTITUTE(SUBSTITUTE(T(【多店舗用】記入シート3!J381),"　","")," ",""),"―","ー"),"－","‐")&amp;"　"&amp;SUBSTITUTE(SUBSTITUTE(SUBSTITUTE(SUBSTITUTE(T(【多店舗用】記入シート3!K381),"　","")," ",""),"―","ー"),"－","‐")&amp;"　"&amp;SUBSTITUTE(SUBSTITUTE(SUBSTITUTE(SUBSTITUTE(T(【多店舗用】記入シート3!L381),"　","")," ",""),"―","ー"),"－","‐")&amp;IF(【多店舗用】記入シート3!M381="","","　"&amp;SUBSTITUTE(SUBSTITUTE(SUBSTITUTE(SUBSTITUTE(T(【多店舗用】記入シート3!M381),"　","")," ",""),"―","ー"),"－","‐")))</f>
        <v/>
      </c>
      <c r="J381" s="764" t="str">
        <f>IF(B381="","",ASC(【多店舗用】記入シート3!N381)&amp;" "&amp;ASC(SUBSTITUTE(SUBSTITUTE(SUBSTITUTE(SUBSTITUTE(SUBSTITUTE(【多店舗用】記入シート3!O381,"　","")," ",""),"ヴ","ウﾞ"),"・",""),"－","‐"))&amp;" "&amp;ASC(SUBSTITUTE(SUBSTITUTE(SUBSTITUTE(SUBSTITUTE(SUBSTITUTE(【多店舗用】記入シート3!P381,"　","")," ",""),"ヴ","ウﾞ"),"・",""),"－","‐"))&amp;IF(【多店舗用】記入シート3!Q381="",""," "&amp;ASC(SUBSTITUTE(SUBSTITUTE(SUBSTITUTE(SUBSTITUTE(SUBSTITUTE(【多店舗用】記入シート3!Q381,"　","")," ",""),"ヴ","ウﾞ"),"・",""),"－","‐"))))</f>
        <v/>
      </c>
      <c r="K381" s="764" t="str">
        <f>IF(【多店舗用】記入シート3!R381="","",【多店舗用】記入シート3!R381)</f>
        <v/>
      </c>
      <c r="L381" s="764" t="str">
        <f>IF(【多店舗用】記入シート3!S381="","",SUBSTITUTE(SUBSTITUTE(SUBSTITUTE(SUBSTITUTE(SUBSTITUTE(ASC(【多店舗用】記入シート3!S381),"～","-"),"－","-"),"―","-"),"　","")," ",""))</f>
        <v/>
      </c>
      <c r="M381" s="764" t="str">
        <f>IF(【多店舗用】記入シート3!T381="","",ASC(【多店舗用】記入シート3!T381))</f>
        <v/>
      </c>
      <c r="N381" s="764" t="str">
        <f>IF(B381="","",RIGHT("00"&amp;【多店舗用】記入シート3!U381,2)&amp;【多店舗用】記入シート3!V381&amp;RIGHT("00"&amp;【多店舗用】記入シート3!W381,2)&amp;【多店舗用】記入シート3!X381&amp;RIGHT("00"&amp;【多店舗用】記入シート3!Y381,2)&amp;【多店舗用】記入シート3!Z381&amp;RIGHT("00"&amp;【多店舗用】記入シート3!AA381,2))</f>
        <v/>
      </c>
      <c r="O381" s="764" t="str">
        <f>IF(B381="","",IF(【多店舗用】記入シート3!AB381="●",【多店舗用】記入シート3!AB$8,"")&amp;IF(【多店舗用】記入シート3!AC381="●",【多店舗用】記入シート3!AC$8,"")&amp;IF(【多店舗用】記入シート3!AD381="●",【多店舗用】記入シート3!AD$8,"")&amp;IF(【多店舗用】記入シート3!AE381="●",【多店舗用】記入シート3!AE$8,"")&amp;IF(【多店舗用】記入シート3!AF381="●",【多店舗用】記入シート3!AF$8,"")&amp;IF(【多店舗用】記入シート3!AG381="●",【多店舗用】記入シート3!AG$8,"")&amp;IF(【多店舗用】記入シート3!AH381="●",【多店舗用】記入シート3!AH$8,"")&amp;IF(【多店舗用】記入シート3!AI381="●",【多店舗用】記入シート3!AI$8,""))</f>
        <v/>
      </c>
      <c r="P381" s="764" t="str">
        <f>IF(【多店舗用】記入シート3!AJ381="","",【多店舗用】記入シート3!AJ381)</f>
        <v/>
      </c>
      <c r="Q381" s="764" t="str">
        <f>IF(【多店舗用】記入シート3!AK381="","",【多店舗用】記入シート3!AK381)</f>
        <v/>
      </c>
      <c r="R381" s="766" t="str">
        <f>IF(【多店舗用】記入シート3!AL381="","",【多店舗用】記入シート3!AL381)</f>
        <v/>
      </c>
      <c r="S381" s="766" t="str">
        <f>IF(【多店舗用】記入シート3!AM381="","",【多店舗用】記入シート3!AM381)</f>
        <v/>
      </c>
      <c r="T381" s="766" t="str">
        <f>IF(【多店舗用】記入シート3!AN381="","",【多店舗用】記入シート3!AN381)</f>
        <v/>
      </c>
      <c r="U381" s="766" t="str">
        <f>IF(【多店舗用】記入シート3!AO381="","",【多店舗用】記入シート3!AO381)</f>
        <v/>
      </c>
      <c r="V381" s="764" t="str">
        <f>IF(【多店舗用】記入シート3!AP381="","",【多店舗用】記入シート3!AP381)</f>
        <v/>
      </c>
      <c r="W381" s="764" t="str">
        <f>IF(【多店舗用】記入シート3!AQ381="","",【多店舗用】記入シート3!AQ381)</f>
        <v/>
      </c>
      <c r="X381" s="764" t="str">
        <f>IF(【多店舗用】記入シート3!AR381="","",【多店舗用】記入シート3!AR381)</f>
        <v/>
      </c>
      <c r="Y381" s="764" t="str">
        <f>IF(【多店舗用】記入シート3!AS381="","",【多店舗用】記入シート3!AS381)</f>
        <v/>
      </c>
      <c r="Z381" s="767" t="str">
        <f>IF(【多店舗用】記入シート3!AT381="","",【多店舗用】記入シート3!AT381)</f>
        <v/>
      </c>
      <c r="AA381" s="767" t="str">
        <f>IF(【多店舗用】記入シート3!AU381="","",【多店舗用】記入シート3!AU381)</f>
        <v/>
      </c>
      <c r="AB381" s="764" t="str">
        <f>IF(B381="","",T(SUBSTITUTE(SUBSTITUTE(【多店舗用】記入シート3!AV381,"　","")," ",""))&amp;"　"&amp;T(SUBSTITUTE(SUBSTITUTE(【多店舗用】記入シート3!AW381,"　","")," ","")))</f>
        <v/>
      </c>
      <c r="AC381" s="764" t="str">
        <f>IF(B381="","",ASC(SUBSTITUTE(SUBSTITUTE(SUBSTITUTE(SUBSTITUTE(【多店舗用】記入シート3!AX381,"　","")," ",""),"ヴ","ウﾞ"),"・",""))&amp;" "&amp;ASC(SUBSTITUTE(SUBSTITUTE(SUBSTITUTE(SUBSTITUTE(【多店舗用】記入シート3!AY381,"　","")," ",""),"ヴ","ウﾞ"),"・","")))</f>
        <v/>
      </c>
      <c r="AD381" s="764" t="str">
        <f>IF(【多店舗用】記入シート3!AZ381="","",【多店舗用】記入シート3!AZ381)</f>
        <v/>
      </c>
      <c r="AE381" s="764" t="str">
        <f>IF(【多店舗用】記入シート3!BA381="","",【多店舗用】記入シート3!BA381)</f>
        <v/>
      </c>
      <c r="AF381" s="764" t="str">
        <f>IF(B381="","",T(SUBSTITUTE(SUBSTITUTE(【多店舗用】記入シート3!BB381,"　","")," ",""))&amp;"　"&amp;T(SUBSTITUTE(SUBSTITUTE(【多店舗用】記入シート3!BC381,"　","")," ","")))</f>
        <v/>
      </c>
      <c r="AG381" s="764" t="str">
        <f>IF(B381="","",ASC(SUBSTITUTE(SUBSTITUTE(SUBSTITUTE(SUBSTITUTE(【多店舗用】記入シート3!BD381,"　","")," ",""),"ヴ","ウﾞ"),"・",""))&amp;" "&amp;ASC(SUBSTITUTE(SUBSTITUTE(SUBSTITUTE(SUBSTITUTE(【多店舗用】記入シート3!BE381,"　","")," ",""),"ヴ","ウﾞ"),"・","")))</f>
        <v/>
      </c>
      <c r="AH381" s="764" t="str">
        <f>IF(【多店舗用】記入シート3!BF381="","",【多店舗用】記入シート3!BF381)</f>
        <v/>
      </c>
      <c r="AI381" s="764" t="str">
        <f>IF(【多店舗用】記入シート3!BG381="","",【多店舗用】記入シート3!BG381)</f>
        <v/>
      </c>
      <c r="AJ381" s="764" t="str">
        <f>IF(【多店舗用】記入シート3!BH381="","",【多店舗用】記入シート3!BH381)</f>
        <v/>
      </c>
      <c r="AK381" s="764" t="str">
        <f>IF(【多店舗用】記入シート3!BI381="","",【多店舗用】記入シート3!BI381)</f>
        <v/>
      </c>
      <c r="AL381" s="764" t="str">
        <f>IF(【多店舗用】記入シート3!BJ381="","",【多店舗用】記入シート3!BJ381)</f>
        <v/>
      </c>
      <c r="AM381" s="768" t="str">
        <f>IF(【多店舗用】記入シート3!BK381="","",【多店舗用】記入シート3!BK381)</f>
        <v/>
      </c>
      <c r="AN381" s="768" t="str">
        <f>IF(【多店舗用】記入シート3!BL381="","",【多店舗用】記入シート3!BL381)</f>
        <v/>
      </c>
      <c r="AO381" s="764" t="str">
        <f>IF(【多店舗用】記入シート3!BM381="","",【多店舗用】記入シート3!BM381)</f>
        <v/>
      </c>
      <c r="AP381" s="768" t="str">
        <f>IF(【多店舗用】記入シート3!BN381="","",【多店舗用】記入シート3!BN381)</f>
        <v/>
      </c>
      <c r="AQ381" s="764" t="str">
        <f>IF(【多店舗用】記入シート3!BO381="","",【多店舗用】記入シート3!BO381)</f>
        <v/>
      </c>
      <c r="AR381" s="764" t="str">
        <f>IF(【多店舗用】記入シート3!BP381="","",【多店舗用】記入シート3!BP381)</f>
        <v/>
      </c>
    </row>
    <row r="382" spans="1:44" ht="15" customHeight="1">
      <c r="A382" s="764">
        <v>374</v>
      </c>
      <c r="B382" s="764" t="str">
        <f>IF(【多店舗用】記入シート3!B382="","",DBCS(【多店舗用】記入シート3!B382))</f>
        <v/>
      </c>
      <c r="C382" s="764" t="str">
        <f>IF(【多店舗用】記入シート3!C382="","",DBCS(【多店舗用】記入シート3!C382))</f>
        <v/>
      </c>
      <c r="D382" s="764" t="str">
        <f>IF(【多店舗用】記入シート3!D382="","",ASC(【多店舗用】記入シート3!D382))</f>
        <v/>
      </c>
      <c r="E382" s="765" t="str">
        <f>IF(【多店舗用】記入シート3!E382="","",【多店舗用】記入シート3!E382)</f>
        <v/>
      </c>
      <c r="F382" s="764" t="str">
        <f>IF(【多店舗用】記入シート3!F382="","",【多店舗用】記入シート3!F382)</f>
        <v/>
      </c>
      <c r="G382" s="765" t="str">
        <f>IF(【多店舗用】記入シート3!G382="","",【多店舗用】記入シート3!G382)</f>
        <v/>
      </c>
      <c r="H382" s="764" t="str">
        <f>IF(【多店舗用】記入シート3!H382="","",SUBSTITUTE(SUBSTITUTE(SUBSTITUTE(SUBSTITUTE(SUBSTITUTE(ASC(【多店舗用】記入シート3!H382),"～","-"),"－","-"),"―","-"),"　","")," ",""))</f>
        <v/>
      </c>
      <c r="I382" s="764" t="str">
        <f>IF(B382="","",MID(T(【多店舗用】記入シート3!I382),4,LEN(T(【多店舗用】記入シート3!I382))-3)&amp;"　"&amp;SUBSTITUTE(SUBSTITUTE(SUBSTITUTE(SUBSTITUTE(T(【多店舗用】記入シート3!J382),"　","")," ",""),"―","ー"),"－","‐")&amp;"　"&amp;SUBSTITUTE(SUBSTITUTE(SUBSTITUTE(SUBSTITUTE(T(【多店舗用】記入シート3!K382),"　","")," ",""),"―","ー"),"－","‐")&amp;"　"&amp;SUBSTITUTE(SUBSTITUTE(SUBSTITUTE(SUBSTITUTE(T(【多店舗用】記入シート3!L382),"　","")," ",""),"―","ー"),"－","‐")&amp;IF(【多店舗用】記入シート3!M382="","","　"&amp;SUBSTITUTE(SUBSTITUTE(SUBSTITUTE(SUBSTITUTE(T(【多店舗用】記入シート3!M382),"　","")," ",""),"―","ー"),"－","‐")))</f>
        <v/>
      </c>
      <c r="J382" s="764" t="str">
        <f>IF(B382="","",ASC(【多店舗用】記入シート3!N382)&amp;" "&amp;ASC(SUBSTITUTE(SUBSTITUTE(SUBSTITUTE(SUBSTITUTE(SUBSTITUTE(【多店舗用】記入シート3!O382,"　","")," ",""),"ヴ","ウﾞ"),"・",""),"－","‐"))&amp;" "&amp;ASC(SUBSTITUTE(SUBSTITUTE(SUBSTITUTE(SUBSTITUTE(SUBSTITUTE(【多店舗用】記入シート3!P382,"　","")," ",""),"ヴ","ウﾞ"),"・",""),"－","‐"))&amp;IF(【多店舗用】記入シート3!Q382="",""," "&amp;ASC(SUBSTITUTE(SUBSTITUTE(SUBSTITUTE(SUBSTITUTE(SUBSTITUTE(【多店舗用】記入シート3!Q382,"　","")," ",""),"ヴ","ウﾞ"),"・",""),"－","‐"))))</f>
        <v/>
      </c>
      <c r="K382" s="764" t="str">
        <f>IF(【多店舗用】記入シート3!R382="","",【多店舗用】記入シート3!R382)</f>
        <v/>
      </c>
      <c r="L382" s="764" t="str">
        <f>IF(【多店舗用】記入シート3!S382="","",SUBSTITUTE(SUBSTITUTE(SUBSTITUTE(SUBSTITUTE(SUBSTITUTE(ASC(【多店舗用】記入シート3!S382),"～","-"),"－","-"),"―","-"),"　","")," ",""))</f>
        <v/>
      </c>
      <c r="M382" s="764" t="str">
        <f>IF(【多店舗用】記入シート3!T382="","",ASC(【多店舗用】記入シート3!T382))</f>
        <v/>
      </c>
      <c r="N382" s="764" t="str">
        <f>IF(B382="","",RIGHT("00"&amp;【多店舗用】記入シート3!U382,2)&amp;【多店舗用】記入シート3!V382&amp;RIGHT("00"&amp;【多店舗用】記入シート3!W382,2)&amp;【多店舗用】記入シート3!X382&amp;RIGHT("00"&amp;【多店舗用】記入シート3!Y382,2)&amp;【多店舗用】記入シート3!Z382&amp;RIGHT("00"&amp;【多店舗用】記入シート3!AA382,2))</f>
        <v/>
      </c>
      <c r="O382" s="764" t="str">
        <f>IF(B382="","",IF(【多店舗用】記入シート3!AB382="●",【多店舗用】記入シート3!AB$8,"")&amp;IF(【多店舗用】記入シート3!AC382="●",【多店舗用】記入シート3!AC$8,"")&amp;IF(【多店舗用】記入シート3!AD382="●",【多店舗用】記入シート3!AD$8,"")&amp;IF(【多店舗用】記入シート3!AE382="●",【多店舗用】記入シート3!AE$8,"")&amp;IF(【多店舗用】記入シート3!AF382="●",【多店舗用】記入シート3!AF$8,"")&amp;IF(【多店舗用】記入シート3!AG382="●",【多店舗用】記入シート3!AG$8,"")&amp;IF(【多店舗用】記入シート3!AH382="●",【多店舗用】記入シート3!AH$8,"")&amp;IF(【多店舗用】記入シート3!AI382="●",【多店舗用】記入シート3!AI$8,""))</f>
        <v/>
      </c>
      <c r="P382" s="764" t="str">
        <f>IF(【多店舗用】記入シート3!AJ382="","",【多店舗用】記入シート3!AJ382)</f>
        <v/>
      </c>
      <c r="Q382" s="764" t="str">
        <f>IF(【多店舗用】記入シート3!AK382="","",【多店舗用】記入シート3!AK382)</f>
        <v/>
      </c>
      <c r="R382" s="766" t="str">
        <f>IF(【多店舗用】記入シート3!AL382="","",【多店舗用】記入シート3!AL382)</f>
        <v/>
      </c>
      <c r="S382" s="766" t="str">
        <f>IF(【多店舗用】記入シート3!AM382="","",【多店舗用】記入シート3!AM382)</f>
        <v/>
      </c>
      <c r="T382" s="766" t="str">
        <f>IF(【多店舗用】記入シート3!AN382="","",【多店舗用】記入シート3!AN382)</f>
        <v/>
      </c>
      <c r="U382" s="766" t="str">
        <f>IF(【多店舗用】記入シート3!AO382="","",【多店舗用】記入シート3!AO382)</f>
        <v/>
      </c>
      <c r="V382" s="764" t="str">
        <f>IF(【多店舗用】記入シート3!AP382="","",【多店舗用】記入シート3!AP382)</f>
        <v/>
      </c>
      <c r="W382" s="764" t="str">
        <f>IF(【多店舗用】記入シート3!AQ382="","",【多店舗用】記入シート3!AQ382)</f>
        <v/>
      </c>
      <c r="X382" s="764" t="str">
        <f>IF(【多店舗用】記入シート3!AR382="","",【多店舗用】記入シート3!AR382)</f>
        <v/>
      </c>
      <c r="Y382" s="764" t="str">
        <f>IF(【多店舗用】記入シート3!AS382="","",【多店舗用】記入シート3!AS382)</f>
        <v/>
      </c>
      <c r="Z382" s="767" t="str">
        <f>IF(【多店舗用】記入シート3!AT382="","",【多店舗用】記入シート3!AT382)</f>
        <v/>
      </c>
      <c r="AA382" s="767" t="str">
        <f>IF(【多店舗用】記入シート3!AU382="","",【多店舗用】記入シート3!AU382)</f>
        <v/>
      </c>
      <c r="AB382" s="764" t="str">
        <f>IF(B382="","",T(SUBSTITUTE(SUBSTITUTE(【多店舗用】記入シート3!AV382,"　","")," ",""))&amp;"　"&amp;T(SUBSTITUTE(SUBSTITUTE(【多店舗用】記入シート3!AW382,"　","")," ","")))</f>
        <v/>
      </c>
      <c r="AC382" s="764" t="str">
        <f>IF(B382="","",ASC(SUBSTITUTE(SUBSTITUTE(SUBSTITUTE(SUBSTITUTE(【多店舗用】記入シート3!AX382,"　","")," ",""),"ヴ","ウﾞ"),"・",""))&amp;" "&amp;ASC(SUBSTITUTE(SUBSTITUTE(SUBSTITUTE(SUBSTITUTE(【多店舗用】記入シート3!AY382,"　","")," ",""),"ヴ","ウﾞ"),"・","")))</f>
        <v/>
      </c>
      <c r="AD382" s="764" t="str">
        <f>IF(【多店舗用】記入シート3!AZ382="","",【多店舗用】記入シート3!AZ382)</f>
        <v/>
      </c>
      <c r="AE382" s="764" t="str">
        <f>IF(【多店舗用】記入シート3!BA382="","",【多店舗用】記入シート3!BA382)</f>
        <v/>
      </c>
      <c r="AF382" s="764" t="str">
        <f>IF(B382="","",T(SUBSTITUTE(SUBSTITUTE(【多店舗用】記入シート3!BB382,"　","")," ",""))&amp;"　"&amp;T(SUBSTITUTE(SUBSTITUTE(【多店舗用】記入シート3!BC382,"　","")," ","")))</f>
        <v/>
      </c>
      <c r="AG382" s="764" t="str">
        <f>IF(B382="","",ASC(SUBSTITUTE(SUBSTITUTE(SUBSTITUTE(SUBSTITUTE(【多店舗用】記入シート3!BD382,"　","")," ",""),"ヴ","ウﾞ"),"・",""))&amp;" "&amp;ASC(SUBSTITUTE(SUBSTITUTE(SUBSTITUTE(SUBSTITUTE(【多店舗用】記入シート3!BE382,"　","")," ",""),"ヴ","ウﾞ"),"・","")))</f>
        <v/>
      </c>
      <c r="AH382" s="764" t="str">
        <f>IF(【多店舗用】記入シート3!BF382="","",【多店舗用】記入シート3!BF382)</f>
        <v/>
      </c>
      <c r="AI382" s="764" t="str">
        <f>IF(【多店舗用】記入シート3!BG382="","",【多店舗用】記入シート3!BG382)</f>
        <v/>
      </c>
      <c r="AJ382" s="764" t="str">
        <f>IF(【多店舗用】記入シート3!BH382="","",【多店舗用】記入シート3!BH382)</f>
        <v/>
      </c>
      <c r="AK382" s="764" t="str">
        <f>IF(【多店舗用】記入シート3!BI382="","",【多店舗用】記入シート3!BI382)</f>
        <v/>
      </c>
      <c r="AL382" s="764" t="str">
        <f>IF(【多店舗用】記入シート3!BJ382="","",【多店舗用】記入シート3!BJ382)</f>
        <v/>
      </c>
      <c r="AM382" s="768" t="str">
        <f>IF(【多店舗用】記入シート3!BK382="","",【多店舗用】記入シート3!BK382)</f>
        <v/>
      </c>
      <c r="AN382" s="768" t="str">
        <f>IF(【多店舗用】記入シート3!BL382="","",【多店舗用】記入シート3!BL382)</f>
        <v/>
      </c>
      <c r="AO382" s="764" t="str">
        <f>IF(【多店舗用】記入シート3!BM382="","",【多店舗用】記入シート3!BM382)</f>
        <v/>
      </c>
      <c r="AP382" s="768" t="str">
        <f>IF(【多店舗用】記入シート3!BN382="","",【多店舗用】記入シート3!BN382)</f>
        <v/>
      </c>
      <c r="AQ382" s="764" t="str">
        <f>IF(【多店舗用】記入シート3!BO382="","",【多店舗用】記入シート3!BO382)</f>
        <v/>
      </c>
      <c r="AR382" s="764" t="str">
        <f>IF(【多店舗用】記入シート3!BP382="","",【多店舗用】記入シート3!BP382)</f>
        <v/>
      </c>
    </row>
    <row r="383" spans="1:44" ht="15" customHeight="1">
      <c r="A383" s="764">
        <v>375</v>
      </c>
      <c r="B383" s="764" t="str">
        <f>IF(【多店舗用】記入シート3!B383="","",DBCS(【多店舗用】記入シート3!B383))</f>
        <v/>
      </c>
      <c r="C383" s="764" t="str">
        <f>IF(【多店舗用】記入シート3!C383="","",DBCS(【多店舗用】記入シート3!C383))</f>
        <v/>
      </c>
      <c r="D383" s="764" t="str">
        <f>IF(【多店舗用】記入シート3!D383="","",ASC(【多店舗用】記入シート3!D383))</f>
        <v/>
      </c>
      <c r="E383" s="765" t="str">
        <f>IF(【多店舗用】記入シート3!E383="","",【多店舗用】記入シート3!E383)</f>
        <v/>
      </c>
      <c r="F383" s="764" t="str">
        <f>IF(【多店舗用】記入シート3!F383="","",【多店舗用】記入シート3!F383)</f>
        <v/>
      </c>
      <c r="G383" s="765" t="str">
        <f>IF(【多店舗用】記入シート3!G383="","",【多店舗用】記入シート3!G383)</f>
        <v/>
      </c>
      <c r="H383" s="764" t="str">
        <f>IF(【多店舗用】記入シート3!H383="","",SUBSTITUTE(SUBSTITUTE(SUBSTITUTE(SUBSTITUTE(SUBSTITUTE(ASC(【多店舗用】記入シート3!H383),"～","-"),"－","-"),"―","-"),"　","")," ",""))</f>
        <v/>
      </c>
      <c r="I383" s="764" t="str">
        <f>IF(B383="","",MID(T(【多店舗用】記入シート3!I383),4,LEN(T(【多店舗用】記入シート3!I383))-3)&amp;"　"&amp;SUBSTITUTE(SUBSTITUTE(SUBSTITUTE(SUBSTITUTE(T(【多店舗用】記入シート3!J383),"　","")," ",""),"―","ー"),"－","‐")&amp;"　"&amp;SUBSTITUTE(SUBSTITUTE(SUBSTITUTE(SUBSTITUTE(T(【多店舗用】記入シート3!K383),"　","")," ",""),"―","ー"),"－","‐")&amp;"　"&amp;SUBSTITUTE(SUBSTITUTE(SUBSTITUTE(SUBSTITUTE(T(【多店舗用】記入シート3!L383),"　","")," ",""),"―","ー"),"－","‐")&amp;IF(【多店舗用】記入シート3!M383="","","　"&amp;SUBSTITUTE(SUBSTITUTE(SUBSTITUTE(SUBSTITUTE(T(【多店舗用】記入シート3!M383),"　","")," ",""),"―","ー"),"－","‐")))</f>
        <v/>
      </c>
      <c r="J383" s="764" t="str">
        <f>IF(B383="","",ASC(【多店舗用】記入シート3!N383)&amp;" "&amp;ASC(SUBSTITUTE(SUBSTITUTE(SUBSTITUTE(SUBSTITUTE(SUBSTITUTE(【多店舗用】記入シート3!O383,"　","")," ",""),"ヴ","ウﾞ"),"・",""),"－","‐"))&amp;" "&amp;ASC(SUBSTITUTE(SUBSTITUTE(SUBSTITUTE(SUBSTITUTE(SUBSTITUTE(【多店舗用】記入シート3!P383,"　","")," ",""),"ヴ","ウﾞ"),"・",""),"－","‐"))&amp;IF(【多店舗用】記入シート3!Q383="",""," "&amp;ASC(SUBSTITUTE(SUBSTITUTE(SUBSTITUTE(SUBSTITUTE(SUBSTITUTE(【多店舗用】記入シート3!Q383,"　","")," ",""),"ヴ","ウﾞ"),"・",""),"－","‐"))))</f>
        <v/>
      </c>
      <c r="K383" s="764" t="str">
        <f>IF(【多店舗用】記入シート3!R383="","",【多店舗用】記入シート3!R383)</f>
        <v/>
      </c>
      <c r="L383" s="764" t="str">
        <f>IF(【多店舗用】記入シート3!S383="","",SUBSTITUTE(SUBSTITUTE(SUBSTITUTE(SUBSTITUTE(SUBSTITUTE(ASC(【多店舗用】記入シート3!S383),"～","-"),"－","-"),"―","-"),"　","")," ",""))</f>
        <v/>
      </c>
      <c r="M383" s="764" t="str">
        <f>IF(【多店舗用】記入シート3!T383="","",ASC(【多店舗用】記入シート3!T383))</f>
        <v/>
      </c>
      <c r="N383" s="764" t="str">
        <f>IF(B383="","",RIGHT("00"&amp;【多店舗用】記入シート3!U383,2)&amp;【多店舗用】記入シート3!V383&amp;RIGHT("00"&amp;【多店舗用】記入シート3!W383,2)&amp;【多店舗用】記入シート3!X383&amp;RIGHT("00"&amp;【多店舗用】記入シート3!Y383,2)&amp;【多店舗用】記入シート3!Z383&amp;RIGHT("00"&amp;【多店舗用】記入シート3!AA383,2))</f>
        <v/>
      </c>
      <c r="O383" s="764" t="str">
        <f>IF(B383="","",IF(【多店舗用】記入シート3!AB383="●",【多店舗用】記入シート3!AB$8,"")&amp;IF(【多店舗用】記入シート3!AC383="●",【多店舗用】記入シート3!AC$8,"")&amp;IF(【多店舗用】記入シート3!AD383="●",【多店舗用】記入シート3!AD$8,"")&amp;IF(【多店舗用】記入シート3!AE383="●",【多店舗用】記入シート3!AE$8,"")&amp;IF(【多店舗用】記入シート3!AF383="●",【多店舗用】記入シート3!AF$8,"")&amp;IF(【多店舗用】記入シート3!AG383="●",【多店舗用】記入シート3!AG$8,"")&amp;IF(【多店舗用】記入シート3!AH383="●",【多店舗用】記入シート3!AH$8,"")&amp;IF(【多店舗用】記入シート3!AI383="●",【多店舗用】記入シート3!AI$8,""))</f>
        <v/>
      </c>
      <c r="P383" s="764" t="str">
        <f>IF(【多店舗用】記入シート3!AJ383="","",【多店舗用】記入シート3!AJ383)</f>
        <v/>
      </c>
      <c r="Q383" s="764" t="str">
        <f>IF(【多店舗用】記入シート3!AK383="","",【多店舗用】記入シート3!AK383)</f>
        <v/>
      </c>
      <c r="R383" s="766" t="str">
        <f>IF(【多店舗用】記入シート3!AL383="","",【多店舗用】記入シート3!AL383)</f>
        <v/>
      </c>
      <c r="S383" s="766" t="str">
        <f>IF(【多店舗用】記入シート3!AM383="","",【多店舗用】記入シート3!AM383)</f>
        <v/>
      </c>
      <c r="T383" s="766" t="str">
        <f>IF(【多店舗用】記入シート3!AN383="","",【多店舗用】記入シート3!AN383)</f>
        <v/>
      </c>
      <c r="U383" s="766" t="str">
        <f>IF(【多店舗用】記入シート3!AO383="","",【多店舗用】記入シート3!AO383)</f>
        <v/>
      </c>
      <c r="V383" s="764" t="str">
        <f>IF(【多店舗用】記入シート3!AP383="","",【多店舗用】記入シート3!AP383)</f>
        <v/>
      </c>
      <c r="W383" s="764" t="str">
        <f>IF(【多店舗用】記入シート3!AQ383="","",【多店舗用】記入シート3!AQ383)</f>
        <v/>
      </c>
      <c r="X383" s="764" t="str">
        <f>IF(【多店舗用】記入シート3!AR383="","",【多店舗用】記入シート3!AR383)</f>
        <v/>
      </c>
      <c r="Y383" s="764" t="str">
        <f>IF(【多店舗用】記入シート3!AS383="","",【多店舗用】記入シート3!AS383)</f>
        <v/>
      </c>
      <c r="Z383" s="767" t="str">
        <f>IF(【多店舗用】記入シート3!AT383="","",【多店舗用】記入シート3!AT383)</f>
        <v/>
      </c>
      <c r="AA383" s="767" t="str">
        <f>IF(【多店舗用】記入シート3!AU383="","",【多店舗用】記入シート3!AU383)</f>
        <v/>
      </c>
      <c r="AB383" s="764" t="str">
        <f>IF(B383="","",T(SUBSTITUTE(SUBSTITUTE(【多店舗用】記入シート3!AV383,"　","")," ",""))&amp;"　"&amp;T(SUBSTITUTE(SUBSTITUTE(【多店舗用】記入シート3!AW383,"　","")," ","")))</f>
        <v/>
      </c>
      <c r="AC383" s="764" t="str">
        <f>IF(B383="","",ASC(SUBSTITUTE(SUBSTITUTE(SUBSTITUTE(SUBSTITUTE(【多店舗用】記入シート3!AX383,"　","")," ",""),"ヴ","ウﾞ"),"・",""))&amp;" "&amp;ASC(SUBSTITUTE(SUBSTITUTE(SUBSTITUTE(SUBSTITUTE(【多店舗用】記入シート3!AY383,"　","")," ",""),"ヴ","ウﾞ"),"・","")))</f>
        <v/>
      </c>
      <c r="AD383" s="764" t="str">
        <f>IF(【多店舗用】記入シート3!AZ383="","",【多店舗用】記入シート3!AZ383)</f>
        <v/>
      </c>
      <c r="AE383" s="764" t="str">
        <f>IF(【多店舗用】記入シート3!BA383="","",【多店舗用】記入シート3!BA383)</f>
        <v/>
      </c>
      <c r="AF383" s="764" t="str">
        <f>IF(B383="","",T(SUBSTITUTE(SUBSTITUTE(【多店舗用】記入シート3!BB383,"　","")," ",""))&amp;"　"&amp;T(SUBSTITUTE(SUBSTITUTE(【多店舗用】記入シート3!BC383,"　","")," ","")))</f>
        <v/>
      </c>
      <c r="AG383" s="764" t="str">
        <f>IF(B383="","",ASC(SUBSTITUTE(SUBSTITUTE(SUBSTITUTE(SUBSTITUTE(【多店舗用】記入シート3!BD383,"　","")," ",""),"ヴ","ウﾞ"),"・",""))&amp;" "&amp;ASC(SUBSTITUTE(SUBSTITUTE(SUBSTITUTE(SUBSTITUTE(【多店舗用】記入シート3!BE383,"　","")," ",""),"ヴ","ウﾞ"),"・","")))</f>
        <v/>
      </c>
      <c r="AH383" s="764" t="str">
        <f>IF(【多店舗用】記入シート3!BF383="","",【多店舗用】記入シート3!BF383)</f>
        <v/>
      </c>
      <c r="AI383" s="764" t="str">
        <f>IF(【多店舗用】記入シート3!BG383="","",【多店舗用】記入シート3!BG383)</f>
        <v/>
      </c>
      <c r="AJ383" s="764" t="str">
        <f>IF(【多店舗用】記入シート3!BH383="","",【多店舗用】記入シート3!BH383)</f>
        <v/>
      </c>
      <c r="AK383" s="764" t="str">
        <f>IF(【多店舗用】記入シート3!BI383="","",【多店舗用】記入シート3!BI383)</f>
        <v/>
      </c>
      <c r="AL383" s="764" t="str">
        <f>IF(【多店舗用】記入シート3!BJ383="","",【多店舗用】記入シート3!BJ383)</f>
        <v/>
      </c>
      <c r="AM383" s="768" t="str">
        <f>IF(【多店舗用】記入シート3!BK383="","",【多店舗用】記入シート3!BK383)</f>
        <v/>
      </c>
      <c r="AN383" s="768" t="str">
        <f>IF(【多店舗用】記入シート3!BL383="","",【多店舗用】記入シート3!BL383)</f>
        <v/>
      </c>
      <c r="AO383" s="764" t="str">
        <f>IF(【多店舗用】記入シート3!BM383="","",【多店舗用】記入シート3!BM383)</f>
        <v/>
      </c>
      <c r="AP383" s="768" t="str">
        <f>IF(【多店舗用】記入シート3!BN383="","",【多店舗用】記入シート3!BN383)</f>
        <v/>
      </c>
      <c r="AQ383" s="764" t="str">
        <f>IF(【多店舗用】記入シート3!BO383="","",【多店舗用】記入シート3!BO383)</f>
        <v/>
      </c>
      <c r="AR383" s="764" t="str">
        <f>IF(【多店舗用】記入シート3!BP383="","",【多店舗用】記入シート3!BP383)</f>
        <v/>
      </c>
    </row>
    <row r="384" spans="1:44" ht="15" customHeight="1">
      <c r="A384" s="764">
        <v>376</v>
      </c>
      <c r="B384" s="764" t="str">
        <f>IF(【多店舗用】記入シート3!B384="","",DBCS(【多店舗用】記入シート3!B384))</f>
        <v/>
      </c>
      <c r="C384" s="764" t="str">
        <f>IF(【多店舗用】記入シート3!C384="","",DBCS(【多店舗用】記入シート3!C384))</f>
        <v/>
      </c>
      <c r="D384" s="764" t="str">
        <f>IF(【多店舗用】記入シート3!D384="","",ASC(【多店舗用】記入シート3!D384))</f>
        <v/>
      </c>
      <c r="E384" s="765" t="str">
        <f>IF(【多店舗用】記入シート3!E384="","",【多店舗用】記入シート3!E384)</f>
        <v/>
      </c>
      <c r="F384" s="764" t="str">
        <f>IF(【多店舗用】記入シート3!F384="","",【多店舗用】記入シート3!F384)</f>
        <v/>
      </c>
      <c r="G384" s="765" t="str">
        <f>IF(【多店舗用】記入シート3!G384="","",【多店舗用】記入シート3!G384)</f>
        <v/>
      </c>
      <c r="H384" s="764" t="str">
        <f>IF(【多店舗用】記入シート3!H384="","",SUBSTITUTE(SUBSTITUTE(SUBSTITUTE(SUBSTITUTE(SUBSTITUTE(ASC(【多店舗用】記入シート3!H384),"～","-"),"－","-"),"―","-"),"　","")," ",""))</f>
        <v/>
      </c>
      <c r="I384" s="764" t="str">
        <f>IF(B384="","",MID(T(【多店舗用】記入シート3!I384),4,LEN(T(【多店舗用】記入シート3!I384))-3)&amp;"　"&amp;SUBSTITUTE(SUBSTITUTE(SUBSTITUTE(SUBSTITUTE(T(【多店舗用】記入シート3!J384),"　","")," ",""),"―","ー"),"－","‐")&amp;"　"&amp;SUBSTITUTE(SUBSTITUTE(SUBSTITUTE(SUBSTITUTE(T(【多店舗用】記入シート3!K384),"　","")," ",""),"―","ー"),"－","‐")&amp;"　"&amp;SUBSTITUTE(SUBSTITUTE(SUBSTITUTE(SUBSTITUTE(T(【多店舗用】記入シート3!L384),"　","")," ",""),"―","ー"),"－","‐")&amp;IF(【多店舗用】記入シート3!M384="","","　"&amp;SUBSTITUTE(SUBSTITUTE(SUBSTITUTE(SUBSTITUTE(T(【多店舗用】記入シート3!M384),"　","")," ",""),"―","ー"),"－","‐")))</f>
        <v/>
      </c>
      <c r="J384" s="764" t="str">
        <f>IF(B384="","",ASC(【多店舗用】記入シート3!N384)&amp;" "&amp;ASC(SUBSTITUTE(SUBSTITUTE(SUBSTITUTE(SUBSTITUTE(SUBSTITUTE(【多店舗用】記入シート3!O384,"　","")," ",""),"ヴ","ウﾞ"),"・",""),"－","‐"))&amp;" "&amp;ASC(SUBSTITUTE(SUBSTITUTE(SUBSTITUTE(SUBSTITUTE(SUBSTITUTE(【多店舗用】記入シート3!P384,"　","")," ",""),"ヴ","ウﾞ"),"・",""),"－","‐"))&amp;IF(【多店舗用】記入シート3!Q384="",""," "&amp;ASC(SUBSTITUTE(SUBSTITUTE(SUBSTITUTE(SUBSTITUTE(SUBSTITUTE(【多店舗用】記入シート3!Q384,"　","")," ",""),"ヴ","ウﾞ"),"・",""),"－","‐"))))</f>
        <v/>
      </c>
      <c r="K384" s="764" t="str">
        <f>IF(【多店舗用】記入シート3!R384="","",【多店舗用】記入シート3!R384)</f>
        <v/>
      </c>
      <c r="L384" s="764" t="str">
        <f>IF(【多店舗用】記入シート3!S384="","",SUBSTITUTE(SUBSTITUTE(SUBSTITUTE(SUBSTITUTE(SUBSTITUTE(ASC(【多店舗用】記入シート3!S384),"～","-"),"－","-"),"―","-"),"　","")," ",""))</f>
        <v/>
      </c>
      <c r="M384" s="764" t="str">
        <f>IF(【多店舗用】記入シート3!T384="","",ASC(【多店舗用】記入シート3!T384))</f>
        <v/>
      </c>
      <c r="N384" s="764" t="str">
        <f>IF(B384="","",RIGHT("00"&amp;【多店舗用】記入シート3!U384,2)&amp;【多店舗用】記入シート3!V384&amp;RIGHT("00"&amp;【多店舗用】記入シート3!W384,2)&amp;【多店舗用】記入シート3!X384&amp;RIGHT("00"&amp;【多店舗用】記入シート3!Y384,2)&amp;【多店舗用】記入シート3!Z384&amp;RIGHT("00"&amp;【多店舗用】記入シート3!AA384,2))</f>
        <v/>
      </c>
      <c r="O384" s="764" t="str">
        <f>IF(B384="","",IF(【多店舗用】記入シート3!AB384="●",【多店舗用】記入シート3!AB$8,"")&amp;IF(【多店舗用】記入シート3!AC384="●",【多店舗用】記入シート3!AC$8,"")&amp;IF(【多店舗用】記入シート3!AD384="●",【多店舗用】記入シート3!AD$8,"")&amp;IF(【多店舗用】記入シート3!AE384="●",【多店舗用】記入シート3!AE$8,"")&amp;IF(【多店舗用】記入シート3!AF384="●",【多店舗用】記入シート3!AF$8,"")&amp;IF(【多店舗用】記入シート3!AG384="●",【多店舗用】記入シート3!AG$8,"")&amp;IF(【多店舗用】記入シート3!AH384="●",【多店舗用】記入シート3!AH$8,"")&amp;IF(【多店舗用】記入シート3!AI384="●",【多店舗用】記入シート3!AI$8,""))</f>
        <v/>
      </c>
      <c r="P384" s="764" t="str">
        <f>IF(【多店舗用】記入シート3!AJ384="","",【多店舗用】記入シート3!AJ384)</f>
        <v/>
      </c>
      <c r="Q384" s="764" t="str">
        <f>IF(【多店舗用】記入シート3!AK384="","",【多店舗用】記入シート3!AK384)</f>
        <v/>
      </c>
      <c r="R384" s="766" t="str">
        <f>IF(【多店舗用】記入シート3!AL384="","",【多店舗用】記入シート3!AL384)</f>
        <v/>
      </c>
      <c r="S384" s="766" t="str">
        <f>IF(【多店舗用】記入シート3!AM384="","",【多店舗用】記入シート3!AM384)</f>
        <v/>
      </c>
      <c r="T384" s="766" t="str">
        <f>IF(【多店舗用】記入シート3!AN384="","",【多店舗用】記入シート3!AN384)</f>
        <v/>
      </c>
      <c r="U384" s="766" t="str">
        <f>IF(【多店舗用】記入シート3!AO384="","",【多店舗用】記入シート3!AO384)</f>
        <v/>
      </c>
      <c r="V384" s="764" t="str">
        <f>IF(【多店舗用】記入シート3!AP384="","",【多店舗用】記入シート3!AP384)</f>
        <v/>
      </c>
      <c r="W384" s="764" t="str">
        <f>IF(【多店舗用】記入シート3!AQ384="","",【多店舗用】記入シート3!AQ384)</f>
        <v/>
      </c>
      <c r="X384" s="764" t="str">
        <f>IF(【多店舗用】記入シート3!AR384="","",【多店舗用】記入シート3!AR384)</f>
        <v/>
      </c>
      <c r="Y384" s="764" t="str">
        <f>IF(【多店舗用】記入シート3!AS384="","",【多店舗用】記入シート3!AS384)</f>
        <v/>
      </c>
      <c r="Z384" s="767" t="str">
        <f>IF(【多店舗用】記入シート3!AT384="","",【多店舗用】記入シート3!AT384)</f>
        <v/>
      </c>
      <c r="AA384" s="767" t="str">
        <f>IF(【多店舗用】記入シート3!AU384="","",【多店舗用】記入シート3!AU384)</f>
        <v/>
      </c>
      <c r="AB384" s="764" t="str">
        <f>IF(B384="","",T(SUBSTITUTE(SUBSTITUTE(【多店舗用】記入シート3!AV384,"　","")," ",""))&amp;"　"&amp;T(SUBSTITUTE(SUBSTITUTE(【多店舗用】記入シート3!AW384,"　","")," ","")))</f>
        <v/>
      </c>
      <c r="AC384" s="764" t="str">
        <f>IF(B384="","",ASC(SUBSTITUTE(SUBSTITUTE(SUBSTITUTE(SUBSTITUTE(【多店舗用】記入シート3!AX384,"　","")," ",""),"ヴ","ウﾞ"),"・",""))&amp;" "&amp;ASC(SUBSTITUTE(SUBSTITUTE(SUBSTITUTE(SUBSTITUTE(【多店舗用】記入シート3!AY384,"　","")," ",""),"ヴ","ウﾞ"),"・","")))</f>
        <v/>
      </c>
      <c r="AD384" s="764" t="str">
        <f>IF(【多店舗用】記入シート3!AZ384="","",【多店舗用】記入シート3!AZ384)</f>
        <v/>
      </c>
      <c r="AE384" s="764" t="str">
        <f>IF(【多店舗用】記入シート3!BA384="","",【多店舗用】記入シート3!BA384)</f>
        <v/>
      </c>
      <c r="AF384" s="764" t="str">
        <f>IF(B384="","",T(SUBSTITUTE(SUBSTITUTE(【多店舗用】記入シート3!BB384,"　","")," ",""))&amp;"　"&amp;T(SUBSTITUTE(SUBSTITUTE(【多店舗用】記入シート3!BC384,"　","")," ","")))</f>
        <v/>
      </c>
      <c r="AG384" s="764" t="str">
        <f>IF(B384="","",ASC(SUBSTITUTE(SUBSTITUTE(SUBSTITUTE(SUBSTITUTE(【多店舗用】記入シート3!BD384,"　","")," ",""),"ヴ","ウﾞ"),"・",""))&amp;" "&amp;ASC(SUBSTITUTE(SUBSTITUTE(SUBSTITUTE(SUBSTITUTE(【多店舗用】記入シート3!BE384,"　","")," ",""),"ヴ","ウﾞ"),"・","")))</f>
        <v/>
      </c>
      <c r="AH384" s="764" t="str">
        <f>IF(【多店舗用】記入シート3!BF384="","",【多店舗用】記入シート3!BF384)</f>
        <v/>
      </c>
      <c r="AI384" s="764" t="str">
        <f>IF(【多店舗用】記入シート3!BG384="","",【多店舗用】記入シート3!BG384)</f>
        <v/>
      </c>
      <c r="AJ384" s="764" t="str">
        <f>IF(【多店舗用】記入シート3!BH384="","",【多店舗用】記入シート3!BH384)</f>
        <v/>
      </c>
      <c r="AK384" s="764" t="str">
        <f>IF(【多店舗用】記入シート3!BI384="","",【多店舗用】記入シート3!BI384)</f>
        <v/>
      </c>
      <c r="AL384" s="764" t="str">
        <f>IF(【多店舗用】記入シート3!BJ384="","",【多店舗用】記入シート3!BJ384)</f>
        <v/>
      </c>
      <c r="AM384" s="768" t="str">
        <f>IF(【多店舗用】記入シート3!BK384="","",【多店舗用】記入シート3!BK384)</f>
        <v/>
      </c>
      <c r="AN384" s="768" t="str">
        <f>IF(【多店舗用】記入シート3!BL384="","",【多店舗用】記入シート3!BL384)</f>
        <v/>
      </c>
      <c r="AO384" s="764" t="str">
        <f>IF(【多店舗用】記入シート3!BM384="","",【多店舗用】記入シート3!BM384)</f>
        <v/>
      </c>
      <c r="AP384" s="768" t="str">
        <f>IF(【多店舗用】記入シート3!BN384="","",【多店舗用】記入シート3!BN384)</f>
        <v/>
      </c>
      <c r="AQ384" s="764" t="str">
        <f>IF(【多店舗用】記入シート3!BO384="","",【多店舗用】記入シート3!BO384)</f>
        <v/>
      </c>
      <c r="AR384" s="764" t="str">
        <f>IF(【多店舗用】記入シート3!BP384="","",【多店舗用】記入シート3!BP384)</f>
        <v/>
      </c>
    </row>
    <row r="385" spans="1:44" ht="15" customHeight="1">
      <c r="A385" s="764">
        <v>377</v>
      </c>
      <c r="B385" s="764" t="str">
        <f>IF(【多店舗用】記入シート3!B385="","",DBCS(【多店舗用】記入シート3!B385))</f>
        <v/>
      </c>
      <c r="C385" s="764" t="str">
        <f>IF(【多店舗用】記入シート3!C385="","",DBCS(【多店舗用】記入シート3!C385))</f>
        <v/>
      </c>
      <c r="D385" s="764" t="str">
        <f>IF(【多店舗用】記入シート3!D385="","",ASC(【多店舗用】記入シート3!D385))</f>
        <v/>
      </c>
      <c r="E385" s="765" t="str">
        <f>IF(【多店舗用】記入シート3!E385="","",【多店舗用】記入シート3!E385)</f>
        <v/>
      </c>
      <c r="F385" s="764" t="str">
        <f>IF(【多店舗用】記入シート3!F385="","",【多店舗用】記入シート3!F385)</f>
        <v/>
      </c>
      <c r="G385" s="765" t="str">
        <f>IF(【多店舗用】記入シート3!G385="","",【多店舗用】記入シート3!G385)</f>
        <v/>
      </c>
      <c r="H385" s="764" t="str">
        <f>IF(【多店舗用】記入シート3!H385="","",SUBSTITUTE(SUBSTITUTE(SUBSTITUTE(SUBSTITUTE(SUBSTITUTE(ASC(【多店舗用】記入シート3!H385),"～","-"),"－","-"),"―","-"),"　","")," ",""))</f>
        <v/>
      </c>
      <c r="I385" s="764" t="str">
        <f>IF(B385="","",MID(T(【多店舗用】記入シート3!I385),4,LEN(T(【多店舗用】記入シート3!I385))-3)&amp;"　"&amp;SUBSTITUTE(SUBSTITUTE(SUBSTITUTE(SUBSTITUTE(T(【多店舗用】記入シート3!J385),"　","")," ",""),"―","ー"),"－","‐")&amp;"　"&amp;SUBSTITUTE(SUBSTITUTE(SUBSTITUTE(SUBSTITUTE(T(【多店舗用】記入シート3!K385),"　","")," ",""),"―","ー"),"－","‐")&amp;"　"&amp;SUBSTITUTE(SUBSTITUTE(SUBSTITUTE(SUBSTITUTE(T(【多店舗用】記入シート3!L385),"　","")," ",""),"―","ー"),"－","‐")&amp;IF(【多店舗用】記入シート3!M385="","","　"&amp;SUBSTITUTE(SUBSTITUTE(SUBSTITUTE(SUBSTITUTE(T(【多店舗用】記入シート3!M385),"　","")," ",""),"―","ー"),"－","‐")))</f>
        <v/>
      </c>
      <c r="J385" s="764" t="str">
        <f>IF(B385="","",ASC(【多店舗用】記入シート3!N385)&amp;" "&amp;ASC(SUBSTITUTE(SUBSTITUTE(SUBSTITUTE(SUBSTITUTE(SUBSTITUTE(【多店舗用】記入シート3!O385,"　","")," ",""),"ヴ","ウﾞ"),"・",""),"－","‐"))&amp;" "&amp;ASC(SUBSTITUTE(SUBSTITUTE(SUBSTITUTE(SUBSTITUTE(SUBSTITUTE(【多店舗用】記入シート3!P385,"　","")," ",""),"ヴ","ウﾞ"),"・",""),"－","‐"))&amp;IF(【多店舗用】記入シート3!Q385="",""," "&amp;ASC(SUBSTITUTE(SUBSTITUTE(SUBSTITUTE(SUBSTITUTE(SUBSTITUTE(【多店舗用】記入シート3!Q385,"　","")," ",""),"ヴ","ウﾞ"),"・",""),"－","‐"))))</f>
        <v/>
      </c>
      <c r="K385" s="764" t="str">
        <f>IF(【多店舗用】記入シート3!R385="","",【多店舗用】記入シート3!R385)</f>
        <v/>
      </c>
      <c r="L385" s="764" t="str">
        <f>IF(【多店舗用】記入シート3!S385="","",SUBSTITUTE(SUBSTITUTE(SUBSTITUTE(SUBSTITUTE(SUBSTITUTE(ASC(【多店舗用】記入シート3!S385),"～","-"),"－","-"),"―","-"),"　","")," ",""))</f>
        <v/>
      </c>
      <c r="M385" s="764" t="str">
        <f>IF(【多店舗用】記入シート3!T385="","",ASC(【多店舗用】記入シート3!T385))</f>
        <v/>
      </c>
      <c r="N385" s="764" t="str">
        <f>IF(B385="","",RIGHT("00"&amp;【多店舗用】記入シート3!U385,2)&amp;【多店舗用】記入シート3!V385&amp;RIGHT("00"&amp;【多店舗用】記入シート3!W385,2)&amp;【多店舗用】記入シート3!X385&amp;RIGHT("00"&amp;【多店舗用】記入シート3!Y385,2)&amp;【多店舗用】記入シート3!Z385&amp;RIGHT("00"&amp;【多店舗用】記入シート3!AA385,2))</f>
        <v/>
      </c>
      <c r="O385" s="764" t="str">
        <f>IF(B385="","",IF(【多店舗用】記入シート3!AB385="●",【多店舗用】記入シート3!AB$8,"")&amp;IF(【多店舗用】記入シート3!AC385="●",【多店舗用】記入シート3!AC$8,"")&amp;IF(【多店舗用】記入シート3!AD385="●",【多店舗用】記入シート3!AD$8,"")&amp;IF(【多店舗用】記入シート3!AE385="●",【多店舗用】記入シート3!AE$8,"")&amp;IF(【多店舗用】記入シート3!AF385="●",【多店舗用】記入シート3!AF$8,"")&amp;IF(【多店舗用】記入シート3!AG385="●",【多店舗用】記入シート3!AG$8,"")&amp;IF(【多店舗用】記入シート3!AH385="●",【多店舗用】記入シート3!AH$8,"")&amp;IF(【多店舗用】記入シート3!AI385="●",【多店舗用】記入シート3!AI$8,""))</f>
        <v/>
      </c>
      <c r="P385" s="764" t="str">
        <f>IF(【多店舗用】記入シート3!AJ385="","",【多店舗用】記入シート3!AJ385)</f>
        <v/>
      </c>
      <c r="Q385" s="764" t="str">
        <f>IF(【多店舗用】記入シート3!AK385="","",【多店舗用】記入シート3!AK385)</f>
        <v/>
      </c>
      <c r="R385" s="766" t="str">
        <f>IF(【多店舗用】記入シート3!AL385="","",【多店舗用】記入シート3!AL385)</f>
        <v/>
      </c>
      <c r="S385" s="766" t="str">
        <f>IF(【多店舗用】記入シート3!AM385="","",【多店舗用】記入シート3!AM385)</f>
        <v/>
      </c>
      <c r="T385" s="766" t="str">
        <f>IF(【多店舗用】記入シート3!AN385="","",【多店舗用】記入シート3!AN385)</f>
        <v/>
      </c>
      <c r="U385" s="766" t="str">
        <f>IF(【多店舗用】記入シート3!AO385="","",【多店舗用】記入シート3!AO385)</f>
        <v/>
      </c>
      <c r="V385" s="764" t="str">
        <f>IF(【多店舗用】記入シート3!AP385="","",【多店舗用】記入シート3!AP385)</f>
        <v/>
      </c>
      <c r="W385" s="764" t="str">
        <f>IF(【多店舗用】記入シート3!AQ385="","",【多店舗用】記入シート3!AQ385)</f>
        <v/>
      </c>
      <c r="X385" s="764" t="str">
        <f>IF(【多店舗用】記入シート3!AR385="","",【多店舗用】記入シート3!AR385)</f>
        <v/>
      </c>
      <c r="Y385" s="764" t="str">
        <f>IF(【多店舗用】記入シート3!AS385="","",【多店舗用】記入シート3!AS385)</f>
        <v/>
      </c>
      <c r="Z385" s="767" t="str">
        <f>IF(【多店舗用】記入シート3!AT385="","",【多店舗用】記入シート3!AT385)</f>
        <v/>
      </c>
      <c r="AA385" s="767" t="str">
        <f>IF(【多店舗用】記入シート3!AU385="","",【多店舗用】記入シート3!AU385)</f>
        <v/>
      </c>
      <c r="AB385" s="764" t="str">
        <f>IF(B385="","",T(SUBSTITUTE(SUBSTITUTE(【多店舗用】記入シート3!AV385,"　","")," ",""))&amp;"　"&amp;T(SUBSTITUTE(SUBSTITUTE(【多店舗用】記入シート3!AW385,"　","")," ","")))</f>
        <v/>
      </c>
      <c r="AC385" s="764" t="str">
        <f>IF(B385="","",ASC(SUBSTITUTE(SUBSTITUTE(SUBSTITUTE(SUBSTITUTE(【多店舗用】記入シート3!AX385,"　","")," ",""),"ヴ","ウﾞ"),"・",""))&amp;" "&amp;ASC(SUBSTITUTE(SUBSTITUTE(SUBSTITUTE(SUBSTITUTE(【多店舗用】記入シート3!AY385,"　","")," ",""),"ヴ","ウﾞ"),"・","")))</f>
        <v/>
      </c>
      <c r="AD385" s="764" t="str">
        <f>IF(【多店舗用】記入シート3!AZ385="","",【多店舗用】記入シート3!AZ385)</f>
        <v/>
      </c>
      <c r="AE385" s="764" t="str">
        <f>IF(【多店舗用】記入シート3!BA385="","",【多店舗用】記入シート3!BA385)</f>
        <v/>
      </c>
      <c r="AF385" s="764" t="str">
        <f>IF(B385="","",T(SUBSTITUTE(SUBSTITUTE(【多店舗用】記入シート3!BB385,"　","")," ",""))&amp;"　"&amp;T(SUBSTITUTE(SUBSTITUTE(【多店舗用】記入シート3!BC385,"　","")," ","")))</f>
        <v/>
      </c>
      <c r="AG385" s="764" t="str">
        <f>IF(B385="","",ASC(SUBSTITUTE(SUBSTITUTE(SUBSTITUTE(SUBSTITUTE(【多店舗用】記入シート3!BD385,"　","")," ",""),"ヴ","ウﾞ"),"・",""))&amp;" "&amp;ASC(SUBSTITUTE(SUBSTITUTE(SUBSTITUTE(SUBSTITUTE(【多店舗用】記入シート3!BE385,"　","")," ",""),"ヴ","ウﾞ"),"・","")))</f>
        <v/>
      </c>
      <c r="AH385" s="764" t="str">
        <f>IF(【多店舗用】記入シート3!BF385="","",【多店舗用】記入シート3!BF385)</f>
        <v/>
      </c>
      <c r="AI385" s="764" t="str">
        <f>IF(【多店舗用】記入シート3!BG385="","",【多店舗用】記入シート3!BG385)</f>
        <v/>
      </c>
      <c r="AJ385" s="764" t="str">
        <f>IF(【多店舗用】記入シート3!BH385="","",【多店舗用】記入シート3!BH385)</f>
        <v/>
      </c>
      <c r="AK385" s="764" t="str">
        <f>IF(【多店舗用】記入シート3!BI385="","",【多店舗用】記入シート3!BI385)</f>
        <v/>
      </c>
      <c r="AL385" s="764" t="str">
        <f>IF(【多店舗用】記入シート3!BJ385="","",【多店舗用】記入シート3!BJ385)</f>
        <v/>
      </c>
      <c r="AM385" s="768" t="str">
        <f>IF(【多店舗用】記入シート3!BK385="","",【多店舗用】記入シート3!BK385)</f>
        <v/>
      </c>
      <c r="AN385" s="768" t="str">
        <f>IF(【多店舗用】記入シート3!BL385="","",【多店舗用】記入シート3!BL385)</f>
        <v/>
      </c>
      <c r="AO385" s="764" t="str">
        <f>IF(【多店舗用】記入シート3!BM385="","",【多店舗用】記入シート3!BM385)</f>
        <v/>
      </c>
      <c r="AP385" s="768" t="str">
        <f>IF(【多店舗用】記入シート3!BN385="","",【多店舗用】記入シート3!BN385)</f>
        <v/>
      </c>
      <c r="AQ385" s="764" t="str">
        <f>IF(【多店舗用】記入シート3!BO385="","",【多店舗用】記入シート3!BO385)</f>
        <v/>
      </c>
      <c r="AR385" s="764" t="str">
        <f>IF(【多店舗用】記入シート3!BP385="","",【多店舗用】記入シート3!BP385)</f>
        <v/>
      </c>
    </row>
    <row r="386" spans="1:44" ht="15" customHeight="1">
      <c r="A386" s="764">
        <v>378</v>
      </c>
      <c r="B386" s="764" t="str">
        <f>IF(【多店舗用】記入シート3!B386="","",DBCS(【多店舗用】記入シート3!B386))</f>
        <v/>
      </c>
      <c r="C386" s="764" t="str">
        <f>IF(【多店舗用】記入シート3!C386="","",DBCS(【多店舗用】記入シート3!C386))</f>
        <v/>
      </c>
      <c r="D386" s="764" t="str">
        <f>IF(【多店舗用】記入シート3!D386="","",ASC(【多店舗用】記入シート3!D386))</f>
        <v/>
      </c>
      <c r="E386" s="765" t="str">
        <f>IF(【多店舗用】記入シート3!E386="","",【多店舗用】記入シート3!E386)</f>
        <v/>
      </c>
      <c r="F386" s="764" t="str">
        <f>IF(【多店舗用】記入シート3!F386="","",【多店舗用】記入シート3!F386)</f>
        <v/>
      </c>
      <c r="G386" s="765" t="str">
        <f>IF(【多店舗用】記入シート3!G386="","",【多店舗用】記入シート3!G386)</f>
        <v/>
      </c>
      <c r="H386" s="764" t="str">
        <f>IF(【多店舗用】記入シート3!H386="","",SUBSTITUTE(SUBSTITUTE(SUBSTITUTE(SUBSTITUTE(SUBSTITUTE(ASC(【多店舗用】記入シート3!H386),"～","-"),"－","-"),"―","-"),"　","")," ",""))</f>
        <v/>
      </c>
      <c r="I386" s="764" t="str">
        <f>IF(B386="","",MID(T(【多店舗用】記入シート3!I386),4,LEN(T(【多店舗用】記入シート3!I386))-3)&amp;"　"&amp;SUBSTITUTE(SUBSTITUTE(SUBSTITUTE(SUBSTITUTE(T(【多店舗用】記入シート3!J386),"　","")," ",""),"―","ー"),"－","‐")&amp;"　"&amp;SUBSTITUTE(SUBSTITUTE(SUBSTITUTE(SUBSTITUTE(T(【多店舗用】記入シート3!K386),"　","")," ",""),"―","ー"),"－","‐")&amp;"　"&amp;SUBSTITUTE(SUBSTITUTE(SUBSTITUTE(SUBSTITUTE(T(【多店舗用】記入シート3!L386),"　","")," ",""),"―","ー"),"－","‐")&amp;IF(【多店舗用】記入シート3!M386="","","　"&amp;SUBSTITUTE(SUBSTITUTE(SUBSTITUTE(SUBSTITUTE(T(【多店舗用】記入シート3!M386),"　","")," ",""),"―","ー"),"－","‐")))</f>
        <v/>
      </c>
      <c r="J386" s="764" t="str">
        <f>IF(B386="","",ASC(【多店舗用】記入シート3!N386)&amp;" "&amp;ASC(SUBSTITUTE(SUBSTITUTE(SUBSTITUTE(SUBSTITUTE(SUBSTITUTE(【多店舗用】記入シート3!O386,"　","")," ",""),"ヴ","ウﾞ"),"・",""),"－","‐"))&amp;" "&amp;ASC(SUBSTITUTE(SUBSTITUTE(SUBSTITUTE(SUBSTITUTE(SUBSTITUTE(【多店舗用】記入シート3!P386,"　","")," ",""),"ヴ","ウﾞ"),"・",""),"－","‐"))&amp;IF(【多店舗用】記入シート3!Q386="",""," "&amp;ASC(SUBSTITUTE(SUBSTITUTE(SUBSTITUTE(SUBSTITUTE(SUBSTITUTE(【多店舗用】記入シート3!Q386,"　","")," ",""),"ヴ","ウﾞ"),"・",""),"－","‐"))))</f>
        <v/>
      </c>
      <c r="K386" s="764" t="str">
        <f>IF(【多店舗用】記入シート3!R386="","",【多店舗用】記入シート3!R386)</f>
        <v/>
      </c>
      <c r="L386" s="764" t="str">
        <f>IF(【多店舗用】記入シート3!S386="","",SUBSTITUTE(SUBSTITUTE(SUBSTITUTE(SUBSTITUTE(SUBSTITUTE(ASC(【多店舗用】記入シート3!S386),"～","-"),"－","-"),"―","-"),"　","")," ",""))</f>
        <v/>
      </c>
      <c r="M386" s="764" t="str">
        <f>IF(【多店舗用】記入シート3!T386="","",ASC(【多店舗用】記入シート3!T386))</f>
        <v/>
      </c>
      <c r="N386" s="764" t="str">
        <f>IF(B386="","",RIGHT("00"&amp;【多店舗用】記入シート3!U386,2)&amp;【多店舗用】記入シート3!V386&amp;RIGHT("00"&amp;【多店舗用】記入シート3!W386,2)&amp;【多店舗用】記入シート3!X386&amp;RIGHT("00"&amp;【多店舗用】記入シート3!Y386,2)&amp;【多店舗用】記入シート3!Z386&amp;RIGHT("00"&amp;【多店舗用】記入シート3!AA386,2))</f>
        <v/>
      </c>
      <c r="O386" s="764" t="str">
        <f>IF(B386="","",IF(【多店舗用】記入シート3!AB386="●",【多店舗用】記入シート3!AB$8,"")&amp;IF(【多店舗用】記入シート3!AC386="●",【多店舗用】記入シート3!AC$8,"")&amp;IF(【多店舗用】記入シート3!AD386="●",【多店舗用】記入シート3!AD$8,"")&amp;IF(【多店舗用】記入シート3!AE386="●",【多店舗用】記入シート3!AE$8,"")&amp;IF(【多店舗用】記入シート3!AF386="●",【多店舗用】記入シート3!AF$8,"")&amp;IF(【多店舗用】記入シート3!AG386="●",【多店舗用】記入シート3!AG$8,"")&amp;IF(【多店舗用】記入シート3!AH386="●",【多店舗用】記入シート3!AH$8,"")&amp;IF(【多店舗用】記入シート3!AI386="●",【多店舗用】記入シート3!AI$8,""))</f>
        <v/>
      </c>
      <c r="P386" s="764" t="str">
        <f>IF(【多店舗用】記入シート3!AJ386="","",【多店舗用】記入シート3!AJ386)</f>
        <v/>
      </c>
      <c r="Q386" s="764" t="str">
        <f>IF(【多店舗用】記入シート3!AK386="","",【多店舗用】記入シート3!AK386)</f>
        <v/>
      </c>
      <c r="R386" s="766" t="str">
        <f>IF(【多店舗用】記入シート3!AL386="","",【多店舗用】記入シート3!AL386)</f>
        <v/>
      </c>
      <c r="S386" s="766" t="str">
        <f>IF(【多店舗用】記入シート3!AM386="","",【多店舗用】記入シート3!AM386)</f>
        <v/>
      </c>
      <c r="T386" s="766" t="str">
        <f>IF(【多店舗用】記入シート3!AN386="","",【多店舗用】記入シート3!AN386)</f>
        <v/>
      </c>
      <c r="U386" s="766" t="str">
        <f>IF(【多店舗用】記入シート3!AO386="","",【多店舗用】記入シート3!AO386)</f>
        <v/>
      </c>
      <c r="V386" s="764" t="str">
        <f>IF(【多店舗用】記入シート3!AP386="","",【多店舗用】記入シート3!AP386)</f>
        <v/>
      </c>
      <c r="W386" s="764" t="str">
        <f>IF(【多店舗用】記入シート3!AQ386="","",【多店舗用】記入シート3!AQ386)</f>
        <v/>
      </c>
      <c r="X386" s="764" t="str">
        <f>IF(【多店舗用】記入シート3!AR386="","",【多店舗用】記入シート3!AR386)</f>
        <v/>
      </c>
      <c r="Y386" s="764" t="str">
        <f>IF(【多店舗用】記入シート3!AS386="","",【多店舗用】記入シート3!AS386)</f>
        <v/>
      </c>
      <c r="Z386" s="767" t="str">
        <f>IF(【多店舗用】記入シート3!AT386="","",【多店舗用】記入シート3!AT386)</f>
        <v/>
      </c>
      <c r="AA386" s="767" t="str">
        <f>IF(【多店舗用】記入シート3!AU386="","",【多店舗用】記入シート3!AU386)</f>
        <v/>
      </c>
      <c r="AB386" s="764" t="str">
        <f>IF(B386="","",T(SUBSTITUTE(SUBSTITUTE(【多店舗用】記入シート3!AV386,"　","")," ",""))&amp;"　"&amp;T(SUBSTITUTE(SUBSTITUTE(【多店舗用】記入シート3!AW386,"　","")," ","")))</f>
        <v/>
      </c>
      <c r="AC386" s="764" t="str">
        <f>IF(B386="","",ASC(SUBSTITUTE(SUBSTITUTE(SUBSTITUTE(SUBSTITUTE(【多店舗用】記入シート3!AX386,"　","")," ",""),"ヴ","ウﾞ"),"・",""))&amp;" "&amp;ASC(SUBSTITUTE(SUBSTITUTE(SUBSTITUTE(SUBSTITUTE(【多店舗用】記入シート3!AY386,"　","")," ",""),"ヴ","ウﾞ"),"・","")))</f>
        <v/>
      </c>
      <c r="AD386" s="764" t="str">
        <f>IF(【多店舗用】記入シート3!AZ386="","",【多店舗用】記入シート3!AZ386)</f>
        <v/>
      </c>
      <c r="AE386" s="764" t="str">
        <f>IF(【多店舗用】記入シート3!BA386="","",【多店舗用】記入シート3!BA386)</f>
        <v/>
      </c>
      <c r="AF386" s="764" t="str">
        <f>IF(B386="","",T(SUBSTITUTE(SUBSTITUTE(【多店舗用】記入シート3!BB386,"　","")," ",""))&amp;"　"&amp;T(SUBSTITUTE(SUBSTITUTE(【多店舗用】記入シート3!BC386,"　","")," ","")))</f>
        <v/>
      </c>
      <c r="AG386" s="764" t="str">
        <f>IF(B386="","",ASC(SUBSTITUTE(SUBSTITUTE(SUBSTITUTE(SUBSTITUTE(【多店舗用】記入シート3!BD386,"　","")," ",""),"ヴ","ウﾞ"),"・",""))&amp;" "&amp;ASC(SUBSTITUTE(SUBSTITUTE(SUBSTITUTE(SUBSTITUTE(【多店舗用】記入シート3!BE386,"　","")," ",""),"ヴ","ウﾞ"),"・","")))</f>
        <v/>
      </c>
      <c r="AH386" s="764" t="str">
        <f>IF(【多店舗用】記入シート3!BF386="","",【多店舗用】記入シート3!BF386)</f>
        <v/>
      </c>
      <c r="AI386" s="764" t="str">
        <f>IF(【多店舗用】記入シート3!BG386="","",【多店舗用】記入シート3!BG386)</f>
        <v/>
      </c>
      <c r="AJ386" s="764" t="str">
        <f>IF(【多店舗用】記入シート3!BH386="","",【多店舗用】記入シート3!BH386)</f>
        <v/>
      </c>
      <c r="AK386" s="764" t="str">
        <f>IF(【多店舗用】記入シート3!BI386="","",【多店舗用】記入シート3!BI386)</f>
        <v/>
      </c>
      <c r="AL386" s="764" t="str">
        <f>IF(【多店舗用】記入シート3!BJ386="","",【多店舗用】記入シート3!BJ386)</f>
        <v/>
      </c>
      <c r="AM386" s="768" t="str">
        <f>IF(【多店舗用】記入シート3!BK386="","",【多店舗用】記入シート3!BK386)</f>
        <v/>
      </c>
      <c r="AN386" s="768" t="str">
        <f>IF(【多店舗用】記入シート3!BL386="","",【多店舗用】記入シート3!BL386)</f>
        <v/>
      </c>
      <c r="AO386" s="764" t="str">
        <f>IF(【多店舗用】記入シート3!BM386="","",【多店舗用】記入シート3!BM386)</f>
        <v/>
      </c>
      <c r="AP386" s="768" t="str">
        <f>IF(【多店舗用】記入シート3!BN386="","",【多店舗用】記入シート3!BN386)</f>
        <v/>
      </c>
      <c r="AQ386" s="764" t="str">
        <f>IF(【多店舗用】記入シート3!BO386="","",【多店舗用】記入シート3!BO386)</f>
        <v/>
      </c>
      <c r="AR386" s="764" t="str">
        <f>IF(【多店舗用】記入シート3!BP386="","",【多店舗用】記入シート3!BP386)</f>
        <v/>
      </c>
    </row>
    <row r="387" spans="1:44" ht="15" customHeight="1">
      <c r="A387" s="764">
        <v>379</v>
      </c>
      <c r="B387" s="764" t="str">
        <f>IF(【多店舗用】記入シート3!B387="","",DBCS(【多店舗用】記入シート3!B387))</f>
        <v/>
      </c>
      <c r="C387" s="764" t="str">
        <f>IF(【多店舗用】記入シート3!C387="","",DBCS(【多店舗用】記入シート3!C387))</f>
        <v/>
      </c>
      <c r="D387" s="764" t="str">
        <f>IF(【多店舗用】記入シート3!D387="","",ASC(【多店舗用】記入シート3!D387))</f>
        <v/>
      </c>
      <c r="E387" s="765" t="str">
        <f>IF(【多店舗用】記入シート3!E387="","",【多店舗用】記入シート3!E387)</f>
        <v/>
      </c>
      <c r="F387" s="764" t="str">
        <f>IF(【多店舗用】記入シート3!F387="","",【多店舗用】記入シート3!F387)</f>
        <v/>
      </c>
      <c r="G387" s="765" t="str">
        <f>IF(【多店舗用】記入シート3!G387="","",【多店舗用】記入シート3!G387)</f>
        <v/>
      </c>
      <c r="H387" s="764" t="str">
        <f>IF(【多店舗用】記入シート3!H387="","",SUBSTITUTE(SUBSTITUTE(SUBSTITUTE(SUBSTITUTE(SUBSTITUTE(ASC(【多店舗用】記入シート3!H387),"～","-"),"－","-"),"―","-"),"　","")," ",""))</f>
        <v/>
      </c>
      <c r="I387" s="764" t="str">
        <f>IF(B387="","",MID(T(【多店舗用】記入シート3!I387),4,LEN(T(【多店舗用】記入シート3!I387))-3)&amp;"　"&amp;SUBSTITUTE(SUBSTITUTE(SUBSTITUTE(SUBSTITUTE(T(【多店舗用】記入シート3!J387),"　","")," ",""),"―","ー"),"－","‐")&amp;"　"&amp;SUBSTITUTE(SUBSTITUTE(SUBSTITUTE(SUBSTITUTE(T(【多店舗用】記入シート3!K387),"　","")," ",""),"―","ー"),"－","‐")&amp;"　"&amp;SUBSTITUTE(SUBSTITUTE(SUBSTITUTE(SUBSTITUTE(T(【多店舗用】記入シート3!L387),"　","")," ",""),"―","ー"),"－","‐")&amp;IF(【多店舗用】記入シート3!M387="","","　"&amp;SUBSTITUTE(SUBSTITUTE(SUBSTITUTE(SUBSTITUTE(T(【多店舗用】記入シート3!M387),"　","")," ",""),"―","ー"),"－","‐")))</f>
        <v/>
      </c>
      <c r="J387" s="764" t="str">
        <f>IF(B387="","",ASC(【多店舗用】記入シート3!N387)&amp;" "&amp;ASC(SUBSTITUTE(SUBSTITUTE(SUBSTITUTE(SUBSTITUTE(SUBSTITUTE(【多店舗用】記入シート3!O387,"　","")," ",""),"ヴ","ウﾞ"),"・",""),"－","‐"))&amp;" "&amp;ASC(SUBSTITUTE(SUBSTITUTE(SUBSTITUTE(SUBSTITUTE(SUBSTITUTE(【多店舗用】記入シート3!P387,"　","")," ",""),"ヴ","ウﾞ"),"・",""),"－","‐"))&amp;IF(【多店舗用】記入シート3!Q387="",""," "&amp;ASC(SUBSTITUTE(SUBSTITUTE(SUBSTITUTE(SUBSTITUTE(SUBSTITUTE(【多店舗用】記入シート3!Q387,"　","")," ",""),"ヴ","ウﾞ"),"・",""),"－","‐"))))</f>
        <v/>
      </c>
      <c r="K387" s="764" t="str">
        <f>IF(【多店舗用】記入シート3!R387="","",【多店舗用】記入シート3!R387)</f>
        <v/>
      </c>
      <c r="L387" s="764" t="str">
        <f>IF(【多店舗用】記入シート3!S387="","",SUBSTITUTE(SUBSTITUTE(SUBSTITUTE(SUBSTITUTE(SUBSTITUTE(ASC(【多店舗用】記入シート3!S387),"～","-"),"－","-"),"―","-"),"　","")," ",""))</f>
        <v/>
      </c>
      <c r="M387" s="764" t="str">
        <f>IF(【多店舗用】記入シート3!T387="","",ASC(【多店舗用】記入シート3!T387))</f>
        <v/>
      </c>
      <c r="N387" s="764" t="str">
        <f>IF(B387="","",RIGHT("00"&amp;【多店舗用】記入シート3!U387,2)&amp;【多店舗用】記入シート3!V387&amp;RIGHT("00"&amp;【多店舗用】記入シート3!W387,2)&amp;【多店舗用】記入シート3!X387&amp;RIGHT("00"&amp;【多店舗用】記入シート3!Y387,2)&amp;【多店舗用】記入シート3!Z387&amp;RIGHT("00"&amp;【多店舗用】記入シート3!AA387,2))</f>
        <v/>
      </c>
      <c r="O387" s="764" t="str">
        <f>IF(B387="","",IF(【多店舗用】記入シート3!AB387="●",【多店舗用】記入シート3!AB$8,"")&amp;IF(【多店舗用】記入シート3!AC387="●",【多店舗用】記入シート3!AC$8,"")&amp;IF(【多店舗用】記入シート3!AD387="●",【多店舗用】記入シート3!AD$8,"")&amp;IF(【多店舗用】記入シート3!AE387="●",【多店舗用】記入シート3!AE$8,"")&amp;IF(【多店舗用】記入シート3!AF387="●",【多店舗用】記入シート3!AF$8,"")&amp;IF(【多店舗用】記入シート3!AG387="●",【多店舗用】記入シート3!AG$8,"")&amp;IF(【多店舗用】記入シート3!AH387="●",【多店舗用】記入シート3!AH$8,"")&amp;IF(【多店舗用】記入シート3!AI387="●",【多店舗用】記入シート3!AI$8,""))</f>
        <v/>
      </c>
      <c r="P387" s="764" t="str">
        <f>IF(【多店舗用】記入シート3!AJ387="","",【多店舗用】記入シート3!AJ387)</f>
        <v/>
      </c>
      <c r="Q387" s="764" t="str">
        <f>IF(【多店舗用】記入シート3!AK387="","",【多店舗用】記入シート3!AK387)</f>
        <v/>
      </c>
      <c r="R387" s="766" t="str">
        <f>IF(【多店舗用】記入シート3!AL387="","",【多店舗用】記入シート3!AL387)</f>
        <v/>
      </c>
      <c r="S387" s="766" t="str">
        <f>IF(【多店舗用】記入シート3!AM387="","",【多店舗用】記入シート3!AM387)</f>
        <v/>
      </c>
      <c r="T387" s="766" t="str">
        <f>IF(【多店舗用】記入シート3!AN387="","",【多店舗用】記入シート3!AN387)</f>
        <v/>
      </c>
      <c r="U387" s="766" t="str">
        <f>IF(【多店舗用】記入シート3!AO387="","",【多店舗用】記入シート3!AO387)</f>
        <v/>
      </c>
      <c r="V387" s="764" t="str">
        <f>IF(【多店舗用】記入シート3!AP387="","",【多店舗用】記入シート3!AP387)</f>
        <v/>
      </c>
      <c r="W387" s="764" t="str">
        <f>IF(【多店舗用】記入シート3!AQ387="","",【多店舗用】記入シート3!AQ387)</f>
        <v/>
      </c>
      <c r="X387" s="764" t="str">
        <f>IF(【多店舗用】記入シート3!AR387="","",【多店舗用】記入シート3!AR387)</f>
        <v/>
      </c>
      <c r="Y387" s="764" t="str">
        <f>IF(【多店舗用】記入シート3!AS387="","",【多店舗用】記入シート3!AS387)</f>
        <v/>
      </c>
      <c r="Z387" s="767" t="str">
        <f>IF(【多店舗用】記入シート3!AT387="","",【多店舗用】記入シート3!AT387)</f>
        <v/>
      </c>
      <c r="AA387" s="767" t="str">
        <f>IF(【多店舗用】記入シート3!AU387="","",【多店舗用】記入シート3!AU387)</f>
        <v/>
      </c>
      <c r="AB387" s="764" t="str">
        <f>IF(B387="","",T(SUBSTITUTE(SUBSTITUTE(【多店舗用】記入シート3!AV387,"　","")," ",""))&amp;"　"&amp;T(SUBSTITUTE(SUBSTITUTE(【多店舗用】記入シート3!AW387,"　","")," ","")))</f>
        <v/>
      </c>
      <c r="AC387" s="764" t="str">
        <f>IF(B387="","",ASC(SUBSTITUTE(SUBSTITUTE(SUBSTITUTE(SUBSTITUTE(【多店舗用】記入シート3!AX387,"　","")," ",""),"ヴ","ウﾞ"),"・",""))&amp;" "&amp;ASC(SUBSTITUTE(SUBSTITUTE(SUBSTITUTE(SUBSTITUTE(【多店舗用】記入シート3!AY387,"　","")," ",""),"ヴ","ウﾞ"),"・","")))</f>
        <v/>
      </c>
      <c r="AD387" s="764" t="str">
        <f>IF(【多店舗用】記入シート3!AZ387="","",【多店舗用】記入シート3!AZ387)</f>
        <v/>
      </c>
      <c r="AE387" s="764" t="str">
        <f>IF(【多店舗用】記入シート3!BA387="","",【多店舗用】記入シート3!BA387)</f>
        <v/>
      </c>
      <c r="AF387" s="764" t="str">
        <f>IF(B387="","",T(SUBSTITUTE(SUBSTITUTE(【多店舗用】記入シート3!BB387,"　","")," ",""))&amp;"　"&amp;T(SUBSTITUTE(SUBSTITUTE(【多店舗用】記入シート3!BC387,"　","")," ","")))</f>
        <v/>
      </c>
      <c r="AG387" s="764" t="str">
        <f>IF(B387="","",ASC(SUBSTITUTE(SUBSTITUTE(SUBSTITUTE(SUBSTITUTE(【多店舗用】記入シート3!BD387,"　","")," ",""),"ヴ","ウﾞ"),"・",""))&amp;" "&amp;ASC(SUBSTITUTE(SUBSTITUTE(SUBSTITUTE(SUBSTITUTE(【多店舗用】記入シート3!BE387,"　","")," ",""),"ヴ","ウﾞ"),"・","")))</f>
        <v/>
      </c>
      <c r="AH387" s="764" t="str">
        <f>IF(【多店舗用】記入シート3!BF387="","",【多店舗用】記入シート3!BF387)</f>
        <v/>
      </c>
      <c r="AI387" s="764" t="str">
        <f>IF(【多店舗用】記入シート3!BG387="","",【多店舗用】記入シート3!BG387)</f>
        <v/>
      </c>
      <c r="AJ387" s="764" t="str">
        <f>IF(【多店舗用】記入シート3!BH387="","",【多店舗用】記入シート3!BH387)</f>
        <v/>
      </c>
      <c r="AK387" s="764" t="str">
        <f>IF(【多店舗用】記入シート3!BI387="","",【多店舗用】記入シート3!BI387)</f>
        <v/>
      </c>
      <c r="AL387" s="764" t="str">
        <f>IF(【多店舗用】記入シート3!BJ387="","",【多店舗用】記入シート3!BJ387)</f>
        <v/>
      </c>
      <c r="AM387" s="768" t="str">
        <f>IF(【多店舗用】記入シート3!BK387="","",【多店舗用】記入シート3!BK387)</f>
        <v/>
      </c>
      <c r="AN387" s="768" t="str">
        <f>IF(【多店舗用】記入シート3!BL387="","",【多店舗用】記入シート3!BL387)</f>
        <v/>
      </c>
      <c r="AO387" s="764" t="str">
        <f>IF(【多店舗用】記入シート3!BM387="","",【多店舗用】記入シート3!BM387)</f>
        <v/>
      </c>
      <c r="AP387" s="768" t="str">
        <f>IF(【多店舗用】記入シート3!BN387="","",【多店舗用】記入シート3!BN387)</f>
        <v/>
      </c>
      <c r="AQ387" s="764" t="str">
        <f>IF(【多店舗用】記入シート3!BO387="","",【多店舗用】記入シート3!BO387)</f>
        <v/>
      </c>
      <c r="AR387" s="764" t="str">
        <f>IF(【多店舗用】記入シート3!BP387="","",【多店舗用】記入シート3!BP387)</f>
        <v/>
      </c>
    </row>
    <row r="388" spans="1:44" ht="15" customHeight="1">
      <c r="A388" s="764">
        <v>380</v>
      </c>
      <c r="B388" s="764" t="str">
        <f>IF(【多店舗用】記入シート3!B388="","",DBCS(【多店舗用】記入シート3!B388))</f>
        <v/>
      </c>
      <c r="C388" s="764" t="str">
        <f>IF(【多店舗用】記入シート3!C388="","",DBCS(【多店舗用】記入シート3!C388))</f>
        <v/>
      </c>
      <c r="D388" s="764" t="str">
        <f>IF(【多店舗用】記入シート3!D388="","",ASC(【多店舗用】記入シート3!D388))</f>
        <v/>
      </c>
      <c r="E388" s="765" t="str">
        <f>IF(【多店舗用】記入シート3!E388="","",【多店舗用】記入シート3!E388)</f>
        <v/>
      </c>
      <c r="F388" s="764" t="str">
        <f>IF(【多店舗用】記入シート3!F388="","",【多店舗用】記入シート3!F388)</f>
        <v/>
      </c>
      <c r="G388" s="765" t="str">
        <f>IF(【多店舗用】記入シート3!G388="","",【多店舗用】記入シート3!G388)</f>
        <v/>
      </c>
      <c r="H388" s="764" t="str">
        <f>IF(【多店舗用】記入シート3!H388="","",SUBSTITUTE(SUBSTITUTE(SUBSTITUTE(SUBSTITUTE(SUBSTITUTE(ASC(【多店舗用】記入シート3!H388),"～","-"),"－","-"),"―","-"),"　","")," ",""))</f>
        <v/>
      </c>
      <c r="I388" s="764" t="str">
        <f>IF(B388="","",MID(T(【多店舗用】記入シート3!I388),4,LEN(T(【多店舗用】記入シート3!I388))-3)&amp;"　"&amp;SUBSTITUTE(SUBSTITUTE(SUBSTITUTE(SUBSTITUTE(T(【多店舗用】記入シート3!J388),"　","")," ",""),"―","ー"),"－","‐")&amp;"　"&amp;SUBSTITUTE(SUBSTITUTE(SUBSTITUTE(SUBSTITUTE(T(【多店舗用】記入シート3!K388),"　","")," ",""),"―","ー"),"－","‐")&amp;"　"&amp;SUBSTITUTE(SUBSTITUTE(SUBSTITUTE(SUBSTITUTE(T(【多店舗用】記入シート3!L388),"　","")," ",""),"―","ー"),"－","‐")&amp;IF(【多店舗用】記入シート3!M388="","","　"&amp;SUBSTITUTE(SUBSTITUTE(SUBSTITUTE(SUBSTITUTE(T(【多店舗用】記入シート3!M388),"　","")," ",""),"―","ー"),"－","‐")))</f>
        <v/>
      </c>
      <c r="J388" s="764" t="str">
        <f>IF(B388="","",ASC(【多店舗用】記入シート3!N388)&amp;" "&amp;ASC(SUBSTITUTE(SUBSTITUTE(SUBSTITUTE(SUBSTITUTE(SUBSTITUTE(【多店舗用】記入シート3!O388,"　","")," ",""),"ヴ","ウﾞ"),"・",""),"－","‐"))&amp;" "&amp;ASC(SUBSTITUTE(SUBSTITUTE(SUBSTITUTE(SUBSTITUTE(SUBSTITUTE(【多店舗用】記入シート3!P388,"　","")," ",""),"ヴ","ウﾞ"),"・",""),"－","‐"))&amp;IF(【多店舗用】記入シート3!Q388="",""," "&amp;ASC(SUBSTITUTE(SUBSTITUTE(SUBSTITUTE(SUBSTITUTE(SUBSTITUTE(【多店舗用】記入シート3!Q388,"　","")," ",""),"ヴ","ウﾞ"),"・",""),"－","‐"))))</f>
        <v/>
      </c>
      <c r="K388" s="764" t="str">
        <f>IF(【多店舗用】記入シート3!R388="","",【多店舗用】記入シート3!R388)</f>
        <v/>
      </c>
      <c r="L388" s="764" t="str">
        <f>IF(【多店舗用】記入シート3!S388="","",SUBSTITUTE(SUBSTITUTE(SUBSTITUTE(SUBSTITUTE(SUBSTITUTE(ASC(【多店舗用】記入シート3!S388),"～","-"),"－","-"),"―","-"),"　","")," ",""))</f>
        <v/>
      </c>
      <c r="M388" s="764" t="str">
        <f>IF(【多店舗用】記入シート3!T388="","",ASC(【多店舗用】記入シート3!T388))</f>
        <v/>
      </c>
      <c r="N388" s="764" t="str">
        <f>IF(B388="","",RIGHT("00"&amp;【多店舗用】記入シート3!U388,2)&amp;【多店舗用】記入シート3!V388&amp;RIGHT("00"&amp;【多店舗用】記入シート3!W388,2)&amp;【多店舗用】記入シート3!X388&amp;RIGHT("00"&amp;【多店舗用】記入シート3!Y388,2)&amp;【多店舗用】記入シート3!Z388&amp;RIGHT("00"&amp;【多店舗用】記入シート3!AA388,2))</f>
        <v/>
      </c>
      <c r="O388" s="764" t="str">
        <f>IF(B388="","",IF(【多店舗用】記入シート3!AB388="●",【多店舗用】記入シート3!AB$8,"")&amp;IF(【多店舗用】記入シート3!AC388="●",【多店舗用】記入シート3!AC$8,"")&amp;IF(【多店舗用】記入シート3!AD388="●",【多店舗用】記入シート3!AD$8,"")&amp;IF(【多店舗用】記入シート3!AE388="●",【多店舗用】記入シート3!AE$8,"")&amp;IF(【多店舗用】記入シート3!AF388="●",【多店舗用】記入シート3!AF$8,"")&amp;IF(【多店舗用】記入シート3!AG388="●",【多店舗用】記入シート3!AG$8,"")&amp;IF(【多店舗用】記入シート3!AH388="●",【多店舗用】記入シート3!AH$8,"")&amp;IF(【多店舗用】記入シート3!AI388="●",【多店舗用】記入シート3!AI$8,""))</f>
        <v/>
      </c>
      <c r="P388" s="764" t="str">
        <f>IF(【多店舗用】記入シート3!AJ388="","",【多店舗用】記入シート3!AJ388)</f>
        <v/>
      </c>
      <c r="Q388" s="764" t="str">
        <f>IF(【多店舗用】記入シート3!AK388="","",【多店舗用】記入シート3!AK388)</f>
        <v/>
      </c>
      <c r="R388" s="766" t="str">
        <f>IF(【多店舗用】記入シート3!AL388="","",【多店舗用】記入シート3!AL388)</f>
        <v/>
      </c>
      <c r="S388" s="766" t="str">
        <f>IF(【多店舗用】記入シート3!AM388="","",【多店舗用】記入シート3!AM388)</f>
        <v/>
      </c>
      <c r="T388" s="766" t="str">
        <f>IF(【多店舗用】記入シート3!AN388="","",【多店舗用】記入シート3!AN388)</f>
        <v/>
      </c>
      <c r="U388" s="766" t="str">
        <f>IF(【多店舗用】記入シート3!AO388="","",【多店舗用】記入シート3!AO388)</f>
        <v/>
      </c>
      <c r="V388" s="764" t="str">
        <f>IF(【多店舗用】記入シート3!AP388="","",【多店舗用】記入シート3!AP388)</f>
        <v/>
      </c>
      <c r="W388" s="764" t="str">
        <f>IF(【多店舗用】記入シート3!AQ388="","",【多店舗用】記入シート3!AQ388)</f>
        <v/>
      </c>
      <c r="X388" s="764" t="str">
        <f>IF(【多店舗用】記入シート3!AR388="","",【多店舗用】記入シート3!AR388)</f>
        <v/>
      </c>
      <c r="Y388" s="764" t="str">
        <f>IF(【多店舗用】記入シート3!AS388="","",【多店舗用】記入シート3!AS388)</f>
        <v/>
      </c>
      <c r="Z388" s="767" t="str">
        <f>IF(【多店舗用】記入シート3!AT388="","",【多店舗用】記入シート3!AT388)</f>
        <v/>
      </c>
      <c r="AA388" s="767" t="str">
        <f>IF(【多店舗用】記入シート3!AU388="","",【多店舗用】記入シート3!AU388)</f>
        <v/>
      </c>
      <c r="AB388" s="764" t="str">
        <f>IF(B388="","",T(SUBSTITUTE(SUBSTITUTE(【多店舗用】記入シート3!AV388,"　","")," ",""))&amp;"　"&amp;T(SUBSTITUTE(SUBSTITUTE(【多店舗用】記入シート3!AW388,"　","")," ","")))</f>
        <v/>
      </c>
      <c r="AC388" s="764" t="str">
        <f>IF(B388="","",ASC(SUBSTITUTE(SUBSTITUTE(SUBSTITUTE(SUBSTITUTE(【多店舗用】記入シート3!AX388,"　","")," ",""),"ヴ","ウﾞ"),"・",""))&amp;" "&amp;ASC(SUBSTITUTE(SUBSTITUTE(SUBSTITUTE(SUBSTITUTE(【多店舗用】記入シート3!AY388,"　","")," ",""),"ヴ","ウﾞ"),"・","")))</f>
        <v/>
      </c>
      <c r="AD388" s="764" t="str">
        <f>IF(【多店舗用】記入シート3!AZ388="","",【多店舗用】記入シート3!AZ388)</f>
        <v/>
      </c>
      <c r="AE388" s="764" t="str">
        <f>IF(【多店舗用】記入シート3!BA388="","",【多店舗用】記入シート3!BA388)</f>
        <v/>
      </c>
      <c r="AF388" s="764" t="str">
        <f>IF(B388="","",T(SUBSTITUTE(SUBSTITUTE(【多店舗用】記入シート3!BB388,"　","")," ",""))&amp;"　"&amp;T(SUBSTITUTE(SUBSTITUTE(【多店舗用】記入シート3!BC388,"　","")," ","")))</f>
        <v/>
      </c>
      <c r="AG388" s="764" t="str">
        <f>IF(B388="","",ASC(SUBSTITUTE(SUBSTITUTE(SUBSTITUTE(SUBSTITUTE(【多店舗用】記入シート3!BD388,"　","")," ",""),"ヴ","ウﾞ"),"・",""))&amp;" "&amp;ASC(SUBSTITUTE(SUBSTITUTE(SUBSTITUTE(SUBSTITUTE(【多店舗用】記入シート3!BE388,"　","")," ",""),"ヴ","ウﾞ"),"・","")))</f>
        <v/>
      </c>
      <c r="AH388" s="764" t="str">
        <f>IF(【多店舗用】記入シート3!BF388="","",【多店舗用】記入シート3!BF388)</f>
        <v/>
      </c>
      <c r="AI388" s="764" t="str">
        <f>IF(【多店舗用】記入シート3!BG388="","",【多店舗用】記入シート3!BG388)</f>
        <v/>
      </c>
      <c r="AJ388" s="764" t="str">
        <f>IF(【多店舗用】記入シート3!BH388="","",【多店舗用】記入シート3!BH388)</f>
        <v/>
      </c>
      <c r="AK388" s="764" t="str">
        <f>IF(【多店舗用】記入シート3!BI388="","",【多店舗用】記入シート3!BI388)</f>
        <v/>
      </c>
      <c r="AL388" s="764" t="str">
        <f>IF(【多店舗用】記入シート3!BJ388="","",【多店舗用】記入シート3!BJ388)</f>
        <v/>
      </c>
      <c r="AM388" s="768" t="str">
        <f>IF(【多店舗用】記入シート3!BK388="","",【多店舗用】記入シート3!BK388)</f>
        <v/>
      </c>
      <c r="AN388" s="768" t="str">
        <f>IF(【多店舗用】記入シート3!BL388="","",【多店舗用】記入シート3!BL388)</f>
        <v/>
      </c>
      <c r="AO388" s="764" t="str">
        <f>IF(【多店舗用】記入シート3!BM388="","",【多店舗用】記入シート3!BM388)</f>
        <v/>
      </c>
      <c r="AP388" s="768" t="str">
        <f>IF(【多店舗用】記入シート3!BN388="","",【多店舗用】記入シート3!BN388)</f>
        <v/>
      </c>
      <c r="AQ388" s="764" t="str">
        <f>IF(【多店舗用】記入シート3!BO388="","",【多店舗用】記入シート3!BO388)</f>
        <v/>
      </c>
      <c r="AR388" s="764" t="str">
        <f>IF(【多店舗用】記入シート3!BP388="","",【多店舗用】記入シート3!BP388)</f>
        <v/>
      </c>
    </row>
    <row r="389" spans="1:44" ht="15" customHeight="1">
      <c r="A389" s="764">
        <v>381</v>
      </c>
      <c r="B389" s="764" t="str">
        <f>IF(【多店舗用】記入シート3!B389="","",DBCS(【多店舗用】記入シート3!B389))</f>
        <v/>
      </c>
      <c r="C389" s="764" t="str">
        <f>IF(【多店舗用】記入シート3!C389="","",DBCS(【多店舗用】記入シート3!C389))</f>
        <v/>
      </c>
      <c r="D389" s="764" t="str">
        <f>IF(【多店舗用】記入シート3!D389="","",ASC(【多店舗用】記入シート3!D389))</f>
        <v/>
      </c>
      <c r="E389" s="765" t="str">
        <f>IF(【多店舗用】記入シート3!E389="","",【多店舗用】記入シート3!E389)</f>
        <v/>
      </c>
      <c r="F389" s="764" t="str">
        <f>IF(【多店舗用】記入シート3!F389="","",【多店舗用】記入シート3!F389)</f>
        <v/>
      </c>
      <c r="G389" s="765" t="str">
        <f>IF(【多店舗用】記入シート3!G389="","",【多店舗用】記入シート3!G389)</f>
        <v/>
      </c>
      <c r="H389" s="764" t="str">
        <f>IF(【多店舗用】記入シート3!H389="","",SUBSTITUTE(SUBSTITUTE(SUBSTITUTE(SUBSTITUTE(SUBSTITUTE(ASC(【多店舗用】記入シート3!H389),"～","-"),"－","-"),"―","-"),"　","")," ",""))</f>
        <v/>
      </c>
      <c r="I389" s="764" t="str">
        <f>IF(B389="","",MID(T(【多店舗用】記入シート3!I389),4,LEN(T(【多店舗用】記入シート3!I389))-3)&amp;"　"&amp;SUBSTITUTE(SUBSTITUTE(SUBSTITUTE(SUBSTITUTE(T(【多店舗用】記入シート3!J389),"　","")," ",""),"―","ー"),"－","‐")&amp;"　"&amp;SUBSTITUTE(SUBSTITUTE(SUBSTITUTE(SUBSTITUTE(T(【多店舗用】記入シート3!K389),"　","")," ",""),"―","ー"),"－","‐")&amp;"　"&amp;SUBSTITUTE(SUBSTITUTE(SUBSTITUTE(SUBSTITUTE(T(【多店舗用】記入シート3!L389),"　","")," ",""),"―","ー"),"－","‐")&amp;IF(【多店舗用】記入シート3!M389="","","　"&amp;SUBSTITUTE(SUBSTITUTE(SUBSTITUTE(SUBSTITUTE(T(【多店舗用】記入シート3!M389),"　","")," ",""),"―","ー"),"－","‐")))</f>
        <v/>
      </c>
      <c r="J389" s="764" t="str">
        <f>IF(B389="","",ASC(【多店舗用】記入シート3!N389)&amp;" "&amp;ASC(SUBSTITUTE(SUBSTITUTE(SUBSTITUTE(SUBSTITUTE(SUBSTITUTE(【多店舗用】記入シート3!O389,"　","")," ",""),"ヴ","ウﾞ"),"・",""),"－","‐"))&amp;" "&amp;ASC(SUBSTITUTE(SUBSTITUTE(SUBSTITUTE(SUBSTITUTE(SUBSTITUTE(【多店舗用】記入シート3!P389,"　","")," ",""),"ヴ","ウﾞ"),"・",""),"－","‐"))&amp;IF(【多店舗用】記入シート3!Q389="",""," "&amp;ASC(SUBSTITUTE(SUBSTITUTE(SUBSTITUTE(SUBSTITUTE(SUBSTITUTE(【多店舗用】記入シート3!Q389,"　","")," ",""),"ヴ","ウﾞ"),"・",""),"－","‐"))))</f>
        <v/>
      </c>
      <c r="K389" s="764" t="str">
        <f>IF(【多店舗用】記入シート3!R389="","",【多店舗用】記入シート3!R389)</f>
        <v/>
      </c>
      <c r="L389" s="764" t="str">
        <f>IF(【多店舗用】記入シート3!S389="","",SUBSTITUTE(SUBSTITUTE(SUBSTITUTE(SUBSTITUTE(SUBSTITUTE(ASC(【多店舗用】記入シート3!S389),"～","-"),"－","-"),"―","-"),"　","")," ",""))</f>
        <v/>
      </c>
      <c r="M389" s="764" t="str">
        <f>IF(【多店舗用】記入シート3!T389="","",ASC(【多店舗用】記入シート3!T389))</f>
        <v/>
      </c>
      <c r="N389" s="764" t="str">
        <f>IF(B389="","",RIGHT("00"&amp;【多店舗用】記入シート3!U389,2)&amp;【多店舗用】記入シート3!V389&amp;RIGHT("00"&amp;【多店舗用】記入シート3!W389,2)&amp;【多店舗用】記入シート3!X389&amp;RIGHT("00"&amp;【多店舗用】記入シート3!Y389,2)&amp;【多店舗用】記入シート3!Z389&amp;RIGHT("00"&amp;【多店舗用】記入シート3!AA389,2))</f>
        <v/>
      </c>
      <c r="O389" s="764" t="str">
        <f>IF(B389="","",IF(【多店舗用】記入シート3!AB389="●",【多店舗用】記入シート3!AB$8,"")&amp;IF(【多店舗用】記入シート3!AC389="●",【多店舗用】記入シート3!AC$8,"")&amp;IF(【多店舗用】記入シート3!AD389="●",【多店舗用】記入シート3!AD$8,"")&amp;IF(【多店舗用】記入シート3!AE389="●",【多店舗用】記入シート3!AE$8,"")&amp;IF(【多店舗用】記入シート3!AF389="●",【多店舗用】記入シート3!AF$8,"")&amp;IF(【多店舗用】記入シート3!AG389="●",【多店舗用】記入シート3!AG$8,"")&amp;IF(【多店舗用】記入シート3!AH389="●",【多店舗用】記入シート3!AH$8,"")&amp;IF(【多店舗用】記入シート3!AI389="●",【多店舗用】記入シート3!AI$8,""))</f>
        <v/>
      </c>
      <c r="P389" s="764" t="str">
        <f>IF(【多店舗用】記入シート3!AJ389="","",【多店舗用】記入シート3!AJ389)</f>
        <v/>
      </c>
      <c r="Q389" s="764" t="str">
        <f>IF(【多店舗用】記入シート3!AK389="","",【多店舗用】記入シート3!AK389)</f>
        <v/>
      </c>
      <c r="R389" s="766" t="str">
        <f>IF(【多店舗用】記入シート3!AL389="","",【多店舗用】記入シート3!AL389)</f>
        <v/>
      </c>
      <c r="S389" s="766" t="str">
        <f>IF(【多店舗用】記入シート3!AM389="","",【多店舗用】記入シート3!AM389)</f>
        <v/>
      </c>
      <c r="T389" s="766" t="str">
        <f>IF(【多店舗用】記入シート3!AN389="","",【多店舗用】記入シート3!AN389)</f>
        <v/>
      </c>
      <c r="U389" s="766" t="str">
        <f>IF(【多店舗用】記入シート3!AO389="","",【多店舗用】記入シート3!AO389)</f>
        <v/>
      </c>
      <c r="V389" s="764" t="str">
        <f>IF(【多店舗用】記入シート3!AP389="","",【多店舗用】記入シート3!AP389)</f>
        <v/>
      </c>
      <c r="W389" s="764" t="str">
        <f>IF(【多店舗用】記入シート3!AQ389="","",【多店舗用】記入シート3!AQ389)</f>
        <v/>
      </c>
      <c r="X389" s="764" t="str">
        <f>IF(【多店舗用】記入シート3!AR389="","",【多店舗用】記入シート3!AR389)</f>
        <v/>
      </c>
      <c r="Y389" s="764" t="str">
        <f>IF(【多店舗用】記入シート3!AS389="","",【多店舗用】記入シート3!AS389)</f>
        <v/>
      </c>
      <c r="Z389" s="767" t="str">
        <f>IF(【多店舗用】記入シート3!AT389="","",【多店舗用】記入シート3!AT389)</f>
        <v/>
      </c>
      <c r="AA389" s="767" t="str">
        <f>IF(【多店舗用】記入シート3!AU389="","",【多店舗用】記入シート3!AU389)</f>
        <v/>
      </c>
      <c r="AB389" s="764" t="str">
        <f>IF(B389="","",T(SUBSTITUTE(SUBSTITUTE(【多店舗用】記入シート3!AV389,"　","")," ",""))&amp;"　"&amp;T(SUBSTITUTE(SUBSTITUTE(【多店舗用】記入シート3!AW389,"　","")," ","")))</f>
        <v/>
      </c>
      <c r="AC389" s="764" t="str">
        <f>IF(B389="","",ASC(SUBSTITUTE(SUBSTITUTE(SUBSTITUTE(SUBSTITUTE(【多店舗用】記入シート3!AX389,"　","")," ",""),"ヴ","ウﾞ"),"・",""))&amp;" "&amp;ASC(SUBSTITUTE(SUBSTITUTE(SUBSTITUTE(SUBSTITUTE(【多店舗用】記入シート3!AY389,"　","")," ",""),"ヴ","ウﾞ"),"・","")))</f>
        <v/>
      </c>
      <c r="AD389" s="764" t="str">
        <f>IF(【多店舗用】記入シート3!AZ389="","",【多店舗用】記入シート3!AZ389)</f>
        <v/>
      </c>
      <c r="AE389" s="764" t="str">
        <f>IF(【多店舗用】記入シート3!BA389="","",【多店舗用】記入シート3!BA389)</f>
        <v/>
      </c>
      <c r="AF389" s="764" t="str">
        <f>IF(B389="","",T(SUBSTITUTE(SUBSTITUTE(【多店舗用】記入シート3!BB389,"　","")," ",""))&amp;"　"&amp;T(SUBSTITUTE(SUBSTITUTE(【多店舗用】記入シート3!BC389,"　","")," ","")))</f>
        <v/>
      </c>
      <c r="AG389" s="764" t="str">
        <f>IF(B389="","",ASC(SUBSTITUTE(SUBSTITUTE(SUBSTITUTE(SUBSTITUTE(【多店舗用】記入シート3!BD389,"　","")," ",""),"ヴ","ウﾞ"),"・",""))&amp;" "&amp;ASC(SUBSTITUTE(SUBSTITUTE(SUBSTITUTE(SUBSTITUTE(【多店舗用】記入シート3!BE389,"　","")," ",""),"ヴ","ウﾞ"),"・","")))</f>
        <v/>
      </c>
      <c r="AH389" s="764" t="str">
        <f>IF(【多店舗用】記入シート3!BF389="","",【多店舗用】記入シート3!BF389)</f>
        <v/>
      </c>
      <c r="AI389" s="764" t="str">
        <f>IF(【多店舗用】記入シート3!BG389="","",【多店舗用】記入シート3!BG389)</f>
        <v/>
      </c>
      <c r="AJ389" s="764" t="str">
        <f>IF(【多店舗用】記入シート3!BH389="","",【多店舗用】記入シート3!BH389)</f>
        <v/>
      </c>
      <c r="AK389" s="764" t="str">
        <f>IF(【多店舗用】記入シート3!BI389="","",【多店舗用】記入シート3!BI389)</f>
        <v/>
      </c>
      <c r="AL389" s="764" t="str">
        <f>IF(【多店舗用】記入シート3!BJ389="","",【多店舗用】記入シート3!BJ389)</f>
        <v/>
      </c>
      <c r="AM389" s="768" t="str">
        <f>IF(【多店舗用】記入シート3!BK389="","",【多店舗用】記入シート3!BK389)</f>
        <v/>
      </c>
      <c r="AN389" s="768" t="str">
        <f>IF(【多店舗用】記入シート3!BL389="","",【多店舗用】記入シート3!BL389)</f>
        <v/>
      </c>
      <c r="AO389" s="764" t="str">
        <f>IF(【多店舗用】記入シート3!BM389="","",【多店舗用】記入シート3!BM389)</f>
        <v/>
      </c>
      <c r="AP389" s="768" t="str">
        <f>IF(【多店舗用】記入シート3!BN389="","",【多店舗用】記入シート3!BN389)</f>
        <v/>
      </c>
      <c r="AQ389" s="764" t="str">
        <f>IF(【多店舗用】記入シート3!BO389="","",【多店舗用】記入シート3!BO389)</f>
        <v/>
      </c>
      <c r="AR389" s="764" t="str">
        <f>IF(【多店舗用】記入シート3!BP389="","",【多店舗用】記入シート3!BP389)</f>
        <v/>
      </c>
    </row>
    <row r="390" spans="1:44" ht="15" customHeight="1">
      <c r="A390" s="764">
        <v>382</v>
      </c>
      <c r="B390" s="764" t="str">
        <f>IF(【多店舗用】記入シート3!B390="","",DBCS(【多店舗用】記入シート3!B390))</f>
        <v/>
      </c>
      <c r="C390" s="764" t="str">
        <f>IF(【多店舗用】記入シート3!C390="","",DBCS(【多店舗用】記入シート3!C390))</f>
        <v/>
      </c>
      <c r="D390" s="764" t="str">
        <f>IF(【多店舗用】記入シート3!D390="","",ASC(【多店舗用】記入シート3!D390))</f>
        <v/>
      </c>
      <c r="E390" s="765" t="str">
        <f>IF(【多店舗用】記入シート3!E390="","",【多店舗用】記入シート3!E390)</f>
        <v/>
      </c>
      <c r="F390" s="764" t="str">
        <f>IF(【多店舗用】記入シート3!F390="","",【多店舗用】記入シート3!F390)</f>
        <v/>
      </c>
      <c r="G390" s="765" t="str">
        <f>IF(【多店舗用】記入シート3!G390="","",【多店舗用】記入シート3!G390)</f>
        <v/>
      </c>
      <c r="H390" s="764" t="str">
        <f>IF(【多店舗用】記入シート3!H390="","",SUBSTITUTE(SUBSTITUTE(SUBSTITUTE(SUBSTITUTE(SUBSTITUTE(ASC(【多店舗用】記入シート3!H390),"～","-"),"－","-"),"―","-"),"　","")," ",""))</f>
        <v/>
      </c>
      <c r="I390" s="764" t="str">
        <f>IF(B390="","",MID(T(【多店舗用】記入シート3!I390),4,LEN(T(【多店舗用】記入シート3!I390))-3)&amp;"　"&amp;SUBSTITUTE(SUBSTITUTE(SUBSTITUTE(SUBSTITUTE(T(【多店舗用】記入シート3!J390),"　","")," ",""),"―","ー"),"－","‐")&amp;"　"&amp;SUBSTITUTE(SUBSTITUTE(SUBSTITUTE(SUBSTITUTE(T(【多店舗用】記入シート3!K390),"　","")," ",""),"―","ー"),"－","‐")&amp;"　"&amp;SUBSTITUTE(SUBSTITUTE(SUBSTITUTE(SUBSTITUTE(T(【多店舗用】記入シート3!L390),"　","")," ",""),"―","ー"),"－","‐")&amp;IF(【多店舗用】記入シート3!M390="","","　"&amp;SUBSTITUTE(SUBSTITUTE(SUBSTITUTE(SUBSTITUTE(T(【多店舗用】記入シート3!M390),"　","")," ",""),"―","ー"),"－","‐")))</f>
        <v/>
      </c>
      <c r="J390" s="764" t="str">
        <f>IF(B390="","",ASC(【多店舗用】記入シート3!N390)&amp;" "&amp;ASC(SUBSTITUTE(SUBSTITUTE(SUBSTITUTE(SUBSTITUTE(SUBSTITUTE(【多店舗用】記入シート3!O390,"　","")," ",""),"ヴ","ウﾞ"),"・",""),"－","‐"))&amp;" "&amp;ASC(SUBSTITUTE(SUBSTITUTE(SUBSTITUTE(SUBSTITUTE(SUBSTITUTE(【多店舗用】記入シート3!P390,"　","")," ",""),"ヴ","ウﾞ"),"・",""),"－","‐"))&amp;IF(【多店舗用】記入シート3!Q390="",""," "&amp;ASC(SUBSTITUTE(SUBSTITUTE(SUBSTITUTE(SUBSTITUTE(SUBSTITUTE(【多店舗用】記入シート3!Q390,"　","")," ",""),"ヴ","ウﾞ"),"・",""),"－","‐"))))</f>
        <v/>
      </c>
      <c r="K390" s="764" t="str">
        <f>IF(【多店舗用】記入シート3!R390="","",【多店舗用】記入シート3!R390)</f>
        <v/>
      </c>
      <c r="L390" s="764" t="str">
        <f>IF(【多店舗用】記入シート3!S390="","",SUBSTITUTE(SUBSTITUTE(SUBSTITUTE(SUBSTITUTE(SUBSTITUTE(ASC(【多店舗用】記入シート3!S390),"～","-"),"－","-"),"―","-"),"　","")," ",""))</f>
        <v/>
      </c>
      <c r="M390" s="764" t="str">
        <f>IF(【多店舗用】記入シート3!T390="","",ASC(【多店舗用】記入シート3!T390))</f>
        <v/>
      </c>
      <c r="N390" s="764" t="str">
        <f>IF(B390="","",RIGHT("00"&amp;【多店舗用】記入シート3!U390,2)&amp;【多店舗用】記入シート3!V390&amp;RIGHT("00"&amp;【多店舗用】記入シート3!W390,2)&amp;【多店舗用】記入シート3!X390&amp;RIGHT("00"&amp;【多店舗用】記入シート3!Y390,2)&amp;【多店舗用】記入シート3!Z390&amp;RIGHT("00"&amp;【多店舗用】記入シート3!AA390,2))</f>
        <v/>
      </c>
      <c r="O390" s="764" t="str">
        <f>IF(B390="","",IF(【多店舗用】記入シート3!AB390="●",【多店舗用】記入シート3!AB$8,"")&amp;IF(【多店舗用】記入シート3!AC390="●",【多店舗用】記入シート3!AC$8,"")&amp;IF(【多店舗用】記入シート3!AD390="●",【多店舗用】記入シート3!AD$8,"")&amp;IF(【多店舗用】記入シート3!AE390="●",【多店舗用】記入シート3!AE$8,"")&amp;IF(【多店舗用】記入シート3!AF390="●",【多店舗用】記入シート3!AF$8,"")&amp;IF(【多店舗用】記入シート3!AG390="●",【多店舗用】記入シート3!AG$8,"")&amp;IF(【多店舗用】記入シート3!AH390="●",【多店舗用】記入シート3!AH$8,"")&amp;IF(【多店舗用】記入シート3!AI390="●",【多店舗用】記入シート3!AI$8,""))</f>
        <v/>
      </c>
      <c r="P390" s="764" t="str">
        <f>IF(【多店舗用】記入シート3!AJ390="","",【多店舗用】記入シート3!AJ390)</f>
        <v/>
      </c>
      <c r="Q390" s="764" t="str">
        <f>IF(【多店舗用】記入シート3!AK390="","",【多店舗用】記入シート3!AK390)</f>
        <v/>
      </c>
      <c r="R390" s="766" t="str">
        <f>IF(【多店舗用】記入シート3!AL390="","",【多店舗用】記入シート3!AL390)</f>
        <v/>
      </c>
      <c r="S390" s="766" t="str">
        <f>IF(【多店舗用】記入シート3!AM390="","",【多店舗用】記入シート3!AM390)</f>
        <v/>
      </c>
      <c r="T390" s="766" t="str">
        <f>IF(【多店舗用】記入シート3!AN390="","",【多店舗用】記入シート3!AN390)</f>
        <v/>
      </c>
      <c r="U390" s="766" t="str">
        <f>IF(【多店舗用】記入シート3!AO390="","",【多店舗用】記入シート3!AO390)</f>
        <v/>
      </c>
      <c r="V390" s="764" t="str">
        <f>IF(【多店舗用】記入シート3!AP390="","",【多店舗用】記入シート3!AP390)</f>
        <v/>
      </c>
      <c r="W390" s="764" t="str">
        <f>IF(【多店舗用】記入シート3!AQ390="","",【多店舗用】記入シート3!AQ390)</f>
        <v/>
      </c>
      <c r="X390" s="764" t="str">
        <f>IF(【多店舗用】記入シート3!AR390="","",【多店舗用】記入シート3!AR390)</f>
        <v/>
      </c>
      <c r="Y390" s="764" t="str">
        <f>IF(【多店舗用】記入シート3!AS390="","",【多店舗用】記入シート3!AS390)</f>
        <v/>
      </c>
      <c r="Z390" s="767" t="str">
        <f>IF(【多店舗用】記入シート3!AT390="","",【多店舗用】記入シート3!AT390)</f>
        <v/>
      </c>
      <c r="AA390" s="767" t="str">
        <f>IF(【多店舗用】記入シート3!AU390="","",【多店舗用】記入シート3!AU390)</f>
        <v/>
      </c>
      <c r="AB390" s="764" t="str">
        <f>IF(B390="","",T(SUBSTITUTE(SUBSTITUTE(【多店舗用】記入シート3!AV390,"　","")," ",""))&amp;"　"&amp;T(SUBSTITUTE(SUBSTITUTE(【多店舗用】記入シート3!AW390,"　","")," ","")))</f>
        <v/>
      </c>
      <c r="AC390" s="764" t="str">
        <f>IF(B390="","",ASC(SUBSTITUTE(SUBSTITUTE(SUBSTITUTE(SUBSTITUTE(【多店舗用】記入シート3!AX390,"　","")," ",""),"ヴ","ウﾞ"),"・",""))&amp;" "&amp;ASC(SUBSTITUTE(SUBSTITUTE(SUBSTITUTE(SUBSTITUTE(【多店舗用】記入シート3!AY390,"　","")," ",""),"ヴ","ウﾞ"),"・","")))</f>
        <v/>
      </c>
      <c r="AD390" s="764" t="str">
        <f>IF(【多店舗用】記入シート3!AZ390="","",【多店舗用】記入シート3!AZ390)</f>
        <v/>
      </c>
      <c r="AE390" s="764" t="str">
        <f>IF(【多店舗用】記入シート3!BA390="","",【多店舗用】記入シート3!BA390)</f>
        <v/>
      </c>
      <c r="AF390" s="764" t="str">
        <f>IF(B390="","",T(SUBSTITUTE(SUBSTITUTE(【多店舗用】記入シート3!BB390,"　","")," ",""))&amp;"　"&amp;T(SUBSTITUTE(SUBSTITUTE(【多店舗用】記入シート3!BC390,"　","")," ","")))</f>
        <v/>
      </c>
      <c r="AG390" s="764" t="str">
        <f>IF(B390="","",ASC(SUBSTITUTE(SUBSTITUTE(SUBSTITUTE(SUBSTITUTE(【多店舗用】記入シート3!BD390,"　","")," ",""),"ヴ","ウﾞ"),"・",""))&amp;" "&amp;ASC(SUBSTITUTE(SUBSTITUTE(SUBSTITUTE(SUBSTITUTE(【多店舗用】記入シート3!BE390,"　","")," ",""),"ヴ","ウﾞ"),"・","")))</f>
        <v/>
      </c>
      <c r="AH390" s="764" t="str">
        <f>IF(【多店舗用】記入シート3!BF390="","",【多店舗用】記入シート3!BF390)</f>
        <v/>
      </c>
      <c r="AI390" s="764" t="str">
        <f>IF(【多店舗用】記入シート3!BG390="","",【多店舗用】記入シート3!BG390)</f>
        <v/>
      </c>
      <c r="AJ390" s="764" t="str">
        <f>IF(【多店舗用】記入シート3!BH390="","",【多店舗用】記入シート3!BH390)</f>
        <v/>
      </c>
      <c r="AK390" s="764" t="str">
        <f>IF(【多店舗用】記入シート3!BI390="","",【多店舗用】記入シート3!BI390)</f>
        <v/>
      </c>
      <c r="AL390" s="764" t="str">
        <f>IF(【多店舗用】記入シート3!BJ390="","",【多店舗用】記入シート3!BJ390)</f>
        <v/>
      </c>
      <c r="AM390" s="768" t="str">
        <f>IF(【多店舗用】記入シート3!BK390="","",【多店舗用】記入シート3!BK390)</f>
        <v/>
      </c>
      <c r="AN390" s="768" t="str">
        <f>IF(【多店舗用】記入シート3!BL390="","",【多店舗用】記入シート3!BL390)</f>
        <v/>
      </c>
      <c r="AO390" s="764" t="str">
        <f>IF(【多店舗用】記入シート3!BM390="","",【多店舗用】記入シート3!BM390)</f>
        <v/>
      </c>
      <c r="AP390" s="768" t="str">
        <f>IF(【多店舗用】記入シート3!BN390="","",【多店舗用】記入シート3!BN390)</f>
        <v/>
      </c>
      <c r="AQ390" s="764" t="str">
        <f>IF(【多店舗用】記入シート3!BO390="","",【多店舗用】記入シート3!BO390)</f>
        <v/>
      </c>
      <c r="AR390" s="764" t="str">
        <f>IF(【多店舗用】記入シート3!BP390="","",【多店舗用】記入シート3!BP390)</f>
        <v/>
      </c>
    </row>
    <row r="391" spans="1:44" ht="15" customHeight="1">
      <c r="A391" s="764">
        <v>383</v>
      </c>
      <c r="B391" s="764" t="str">
        <f>IF(【多店舗用】記入シート3!B391="","",DBCS(【多店舗用】記入シート3!B391))</f>
        <v/>
      </c>
      <c r="C391" s="764" t="str">
        <f>IF(【多店舗用】記入シート3!C391="","",DBCS(【多店舗用】記入シート3!C391))</f>
        <v/>
      </c>
      <c r="D391" s="764" t="str">
        <f>IF(【多店舗用】記入シート3!D391="","",ASC(【多店舗用】記入シート3!D391))</f>
        <v/>
      </c>
      <c r="E391" s="765" t="str">
        <f>IF(【多店舗用】記入シート3!E391="","",【多店舗用】記入シート3!E391)</f>
        <v/>
      </c>
      <c r="F391" s="764" t="str">
        <f>IF(【多店舗用】記入シート3!F391="","",【多店舗用】記入シート3!F391)</f>
        <v/>
      </c>
      <c r="G391" s="765" t="str">
        <f>IF(【多店舗用】記入シート3!G391="","",【多店舗用】記入シート3!G391)</f>
        <v/>
      </c>
      <c r="H391" s="764" t="str">
        <f>IF(【多店舗用】記入シート3!H391="","",SUBSTITUTE(SUBSTITUTE(SUBSTITUTE(SUBSTITUTE(SUBSTITUTE(ASC(【多店舗用】記入シート3!H391),"～","-"),"－","-"),"―","-"),"　","")," ",""))</f>
        <v/>
      </c>
      <c r="I391" s="764" t="str">
        <f>IF(B391="","",MID(T(【多店舗用】記入シート3!I391),4,LEN(T(【多店舗用】記入シート3!I391))-3)&amp;"　"&amp;SUBSTITUTE(SUBSTITUTE(SUBSTITUTE(SUBSTITUTE(T(【多店舗用】記入シート3!J391),"　","")," ",""),"―","ー"),"－","‐")&amp;"　"&amp;SUBSTITUTE(SUBSTITUTE(SUBSTITUTE(SUBSTITUTE(T(【多店舗用】記入シート3!K391),"　","")," ",""),"―","ー"),"－","‐")&amp;"　"&amp;SUBSTITUTE(SUBSTITUTE(SUBSTITUTE(SUBSTITUTE(T(【多店舗用】記入シート3!L391),"　","")," ",""),"―","ー"),"－","‐")&amp;IF(【多店舗用】記入シート3!M391="","","　"&amp;SUBSTITUTE(SUBSTITUTE(SUBSTITUTE(SUBSTITUTE(T(【多店舗用】記入シート3!M391),"　","")," ",""),"―","ー"),"－","‐")))</f>
        <v/>
      </c>
      <c r="J391" s="764" t="str">
        <f>IF(B391="","",ASC(【多店舗用】記入シート3!N391)&amp;" "&amp;ASC(SUBSTITUTE(SUBSTITUTE(SUBSTITUTE(SUBSTITUTE(SUBSTITUTE(【多店舗用】記入シート3!O391,"　","")," ",""),"ヴ","ウﾞ"),"・",""),"－","‐"))&amp;" "&amp;ASC(SUBSTITUTE(SUBSTITUTE(SUBSTITUTE(SUBSTITUTE(SUBSTITUTE(【多店舗用】記入シート3!P391,"　","")," ",""),"ヴ","ウﾞ"),"・",""),"－","‐"))&amp;IF(【多店舗用】記入シート3!Q391="",""," "&amp;ASC(SUBSTITUTE(SUBSTITUTE(SUBSTITUTE(SUBSTITUTE(SUBSTITUTE(【多店舗用】記入シート3!Q391,"　","")," ",""),"ヴ","ウﾞ"),"・",""),"－","‐"))))</f>
        <v/>
      </c>
      <c r="K391" s="764" t="str">
        <f>IF(【多店舗用】記入シート3!R391="","",【多店舗用】記入シート3!R391)</f>
        <v/>
      </c>
      <c r="L391" s="764" t="str">
        <f>IF(【多店舗用】記入シート3!S391="","",SUBSTITUTE(SUBSTITUTE(SUBSTITUTE(SUBSTITUTE(SUBSTITUTE(ASC(【多店舗用】記入シート3!S391),"～","-"),"－","-"),"―","-"),"　","")," ",""))</f>
        <v/>
      </c>
      <c r="M391" s="764" t="str">
        <f>IF(【多店舗用】記入シート3!T391="","",ASC(【多店舗用】記入シート3!T391))</f>
        <v/>
      </c>
      <c r="N391" s="764" t="str">
        <f>IF(B391="","",RIGHT("00"&amp;【多店舗用】記入シート3!U391,2)&amp;【多店舗用】記入シート3!V391&amp;RIGHT("00"&amp;【多店舗用】記入シート3!W391,2)&amp;【多店舗用】記入シート3!X391&amp;RIGHT("00"&amp;【多店舗用】記入シート3!Y391,2)&amp;【多店舗用】記入シート3!Z391&amp;RIGHT("00"&amp;【多店舗用】記入シート3!AA391,2))</f>
        <v/>
      </c>
      <c r="O391" s="764" t="str">
        <f>IF(B391="","",IF(【多店舗用】記入シート3!AB391="●",【多店舗用】記入シート3!AB$8,"")&amp;IF(【多店舗用】記入シート3!AC391="●",【多店舗用】記入シート3!AC$8,"")&amp;IF(【多店舗用】記入シート3!AD391="●",【多店舗用】記入シート3!AD$8,"")&amp;IF(【多店舗用】記入シート3!AE391="●",【多店舗用】記入シート3!AE$8,"")&amp;IF(【多店舗用】記入シート3!AF391="●",【多店舗用】記入シート3!AF$8,"")&amp;IF(【多店舗用】記入シート3!AG391="●",【多店舗用】記入シート3!AG$8,"")&amp;IF(【多店舗用】記入シート3!AH391="●",【多店舗用】記入シート3!AH$8,"")&amp;IF(【多店舗用】記入シート3!AI391="●",【多店舗用】記入シート3!AI$8,""))</f>
        <v/>
      </c>
      <c r="P391" s="764" t="str">
        <f>IF(【多店舗用】記入シート3!AJ391="","",【多店舗用】記入シート3!AJ391)</f>
        <v/>
      </c>
      <c r="Q391" s="764" t="str">
        <f>IF(【多店舗用】記入シート3!AK391="","",【多店舗用】記入シート3!AK391)</f>
        <v/>
      </c>
      <c r="R391" s="766" t="str">
        <f>IF(【多店舗用】記入シート3!AL391="","",【多店舗用】記入シート3!AL391)</f>
        <v/>
      </c>
      <c r="S391" s="766" t="str">
        <f>IF(【多店舗用】記入シート3!AM391="","",【多店舗用】記入シート3!AM391)</f>
        <v/>
      </c>
      <c r="T391" s="766" t="str">
        <f>IF(【多店舗用】記入シート3!AN391="","",【多店舗用】記入シート3!AN391)</f>
        <v/>
      </c>
      <c r="U391" s="766" t="str">
        <f>IF(【多店舗用】記入シート3!AO391="","",【多店舗用】記入シート3!AO391)</f>
        <v/>
      </c>
      <c r="V391" s="764" t="str">
        <f>IF(【多店舗用】記入シート3!AP391="","",【多店舗用】記入シート3!AP391)</f>
        <v/>
      </c>
      <c r="W391" s="764" t="str">
        <f>IF(【多店舗用】記入シート3!AQ391="","",【多店舗用】記入シート3!AQ391)</f>
        <v/>
      </c>
      <c r="X391" s="764" t="str">
        <f>IF(【多店舗用】記入シート3!AR391="","",【多店舗用】記入シート3!AR391)</f>
        <v/>
      </c>
      <c r="Y391" s="764" t="str">
        <f>IF(【多店舗用】記入シート3!AS391="","",【多店舗用】記入シート3!AS391)</f>
        <v/>
      </c>
      <c r="Z391" s="767" t="str">
        <f>IF(【多店舗用】記入シート3!AT391="","",【多店舗用】記入シート3!AT391)</f>
        <v/>
      </c>
      <c r="AA391" s="767" t="str">
        <f>IF(【多店舗用】記入シート3!AU391="","",【多店舗用】記入シート3!AU391)</f>
        <v/>
      </c>
      <c r="AB391" s="764" t="str">
        <f>IF(B391="","",T(SUBSTITUTE(SUBSTITUTE(【多店舗用】記入シート3!AV391,"　","")," ",""))&amp;"　"&amp;T(SUBSTITUTE(SUBSTITUTE(【多店舗用】記入シート3!AW391,"　","")," ","")))</f>
        <v/>
      </c>
      <c r="AC391" s="764" t="str">
        <f>IF(B391="","",ASC(SUBSTITUTE(SUBSTITUTE(SUBSTITUTE(SUBSTITUTE(【多店舗用】記入シート3!AX391,"　","")," ",""),"ヴ","ウﾞ"),"・",""))&amp;" "&amp;ASC(SUBSTITUTE(SUBSTITUTE(SUBSTITUTE(SUBSTITUTE(【多店舗用】記入シート3!AY391,"　","")," ",""),"ヴ","ウﾞ"),"・","")))</f>
        <v/>
      </c>
      <c r="AD391" s="764" t="str">
        <f>IF(【多店舗用】記入シート3!AZ391="","",【多店舗用】記入シート3!AZ391)</f>
        <v/>
      </c>
      <c r="AE391" s="764" t="str">
        <f>IF(【多店舗用】記入シート3!BA391="","",【多店舗用】記入シート3!BA391)</f>
        <v/>
      </c>
      <c r="AF391" s="764" t="str">
        <f>IF(B391="","",T(SUBSTITUTE(SUBSTITUTE(【多店舗用】記入シート3!BB391,"　","")," ",""))&amp;"　"&amp;T(SUBSTITUTE(SUBSTITUTE(【多店舗用】記入シート3!BC391,"　","")," ","")))</f>
        <v/>
      </c>
      <c r="AG391" s="764" t="str">
        <f>IF(B391="","",ASC(SUBSTITUTE(SUBSTITUTE(SUBSTITUTE(SUBSTITUTE(【多店舗用】記入シート3!BD391,"　","")," ",""),"ヴ","ウﾞ"),"・",""))&amp;" "&amp;ASC(SUBSTITUTE(SUBSTITUTE(SUBSTITUTE(SUBSTITUTE(【多店舗用】記入シート3!BE391,"　","")," ",""),"ヴ","ウﾞ"),"・","")))</f>
        <v/>
      </c>
      <c r="AH391" s="764" t="str">
        <f>IF(【多店舗用】記入シート3!BF391="","",【多店舗用】記入シート3!BF391)</f>
        <v/>
      </c>
      <c r="AI391" s="764" t="str">
        <f>IF(【多店舗用】記入シート3!BG391="","",【多店舗用】記入シート3!BG391)</f>
        <v/>
      </c>
      <c r="AJ391" s="764" t="str">
        <f>IF(【多店舗用】記入シート3!BH391="","",【多店舗用】記入シート3!BH391)</f>
        <v/>
      </c>
      <c r="AK391" s="764" t="str">
        <f>IF(【多店舗用】記入シート3!BI391="","",【多店舗用】記入シート3!BI391)</f>
        <v/>
      </c>
      <c r="AL391" s="764" t="str">
        <f>IF(【多店舗用】記入シート3!BJ391="","",【多店舗用】記入シート3!BJ391)</f>
        <v/>
      </c>
      <c r="AM391" s="768" t="str">
        <f>IF(【多店舗用】記入シート3!BK391="","",【多店舗用】記入シート3!BK391)</f>
        <v/>
      </c>
      <c r="AN391" s="768" t="str">
        <f>IF(【多店舗用】記入シート3!BL391="","",【多店舗用】記入シート3!BL391)</f>
        <v/>
      </c>
      <c r="AO391" s="764" t="str">
        <f>IF(【多店舗用】記入シート3!BM391="","",【多店舗用】記入シート3!BM391)</f>
        <v/>
      </c>
      <c r="AP391" s="768" t="str">
        <f>IF(【多店舗用】記入シート3!BN391="","",【多店舗用】記入シート3!BN391)</f>
        <v/>
      </c>
      <c r="AQ391" s="764" t="str">
        <f>IF(【多店舗用】記入シート3!BO391="","",【多店舗用】記入シート3!BO391)</f>
        <v/>
      </c>
      <c r="AR391" s="764" t="str">
        <f>IF(【多店舗用】記入シート3!BP391="","",【多店舗用】記入シート3!BP391)</f>
        <v/>
      </c>
    </row>
    <row r="392" spans="1:44" ht="15" customHeight="1">
      <c r="A392" s="764">
        <v>384</v>
      </c>
      <c r="B392" s="764" t="str">
        <f>IF(【多店舗用】記入シート3!B392="","",DBCS(【多店舗用】記入シート3!B392))</f>
        <v/>
      </c>
      <c r="C392" s="764" t="str">
        <f>IF(【多店舗用】記入シート3!C392="","",DBCS(【多店舗用】記入シート3!C392))</f>
        <v/>
      </c>
      <c r="D392" s="764" t="str">
        <f>IF(【多店舗用】記入シート3!D392="","",ASC(【多店舗用】記入シート3!D392))</f>
        <v/>
      </c>
      <c r="E392" s="765" t="str">
        <f>IF(【多店舗用】記入シート3!E392="","",【多店舗用】記入シート3!E392)</f>
        <v/>
      </c>
      <c r="F392" s="764" t="str">
        <f>IF(【多店舗用】記入シート3!F392="","",【多店舗用】記入シート3!F392)</f>
        <v/>
      </c>
      <c r="G392" s="765" t="str">
        <f>IF(【多店舗用】記入シート3!G392="","",【多店舗用】記入シート3!G392)</f>
        <v/>
      </c>
      <c r="H392" s="764" t="str">
        <f>IF(【多店舗用】記入シート3!H392="","",SUBSTITUTE(SUBSTITUTE(SUBSTITUTE(SUBSTITUTE(SUBSTITUTE(ASC(【多店舗用】記入シート3!H392),"～","-"),"－","-"),"―","-"),"　","")," ",""))</f>
        <v/>
      </c>
      <c r="I392" s="764" t="str">
        <f>IF(B392="","",MID(T(【多店舗用】記入シート3!I392),4,LEN(T(【多店舗用】記入シート3!I392))-3)&amp;"　"&amp;SUBSTITUTE(SUBSTITUTE(SUBSTITUTE(SUBSTITUTE(T(【多店舗用】記入シート3!J392),"　","")," ",""),"―","ー"),"－","‐")&amp;"　"&amp;SUBSTITUTE(SUBSTITUTE(SUBSTITUTE(SUBSTITUTE(T(【多店舗用】記入シート3!K392),"　","")," ",""),"―","ー"),"－","‐")&amp;"　"&amp;SUBSTITUTE(SUBSTITUTE(SUBSTITUTE(SUBSTITUTE(T(【多店舗用】記入シート3!L392),"　","")," ",""),"―","ー"),"－","‐")&amp;IF(【多店舗用】記入シート3!M392="","","　"&amp;SUBSTITUTE(SUBSTITUTE(SUBSTITUTE(SUBSTITUTE(T(【多店舗用】記入シート3!M392),"　","")," ",""),"―","ー"),"－","‐")))</f>
        <v/>
      </c>
      <c r="J392" s="764" t="str">
        <f>IF(B392="","",ASC(【多店舗用】記入シート3!N392)&amp;" "&amp;ASC(SUBSTITUTE(SUBSTITUTE(SUBSTITUTE(SUBSTITUTE(SUBSTITUTE(【多店舗用】記入シート3!O392,"　","")," ",""),"ヴ","ウﾞ"),"・",""),"－","‐"))&amp;" "&amp;ASC(SUBSTITUTE(SUBSTITUTE(SUBSTITUTE(SUBSTITUTE(SUBSTITUTE(【多店舗用】記入シート3!P392,"　","")," ",""),"ヴ","ウﾞ"),"・",""),"－","‐"))&amp;IF(【多店舗用】記入シート3!Q392="",""," "&amp;ASC(SUBSTITUTE(SUBSTITUTE(SUBSTITUTE(SUBSTITUTE(SUBSTITUTE(【多店舗用】記入シート3!Q392,"　","")," ",""),"ヴ","ウﾞ"),"・",""),"－","‐"))))</f>
        <v/>
      </c>
      <c r="K392" s="764" t="str">
        <f>IF(【多店舗用】記入シート3!R392="","",【多店舗用】記入シート3!R392)</f>
        <v/>
      </c>
      <c r="L392" s="764" t="str">
        <f>IF(【多店舗用】記入シート3!S392="","",SUBSTITUTE(SUBSTITUTE(SUBSTITUTE(SUBSTITUTE(SUBSTITUTE(ASC(【多店舗用】記入シート3!S392),"～","-"),"－","-"),"―","-"),"　","")," ",""))</f>
        <v/>
      </c>
      <c r="M392" s="764" t="str">
        <f>IF(【多店舗用】記入シート3!T392="","",ASC(【多店舗用】記入シート3!T392))</f>
        <v/>
      </c>
      <c r="N392" s="764" t="str">
        <f>IF(B392="","",RIGHT("00"&amp;【多店舗用】記入シート3!U392,2)&amp;【多店舗用】記入シート3!V392&amp;RIGHT("00"&amp;【多店舗用】記入シート3!W392,2)&amp;【多店舗用】記入シート3!X392&amp;RIGHT("00"&amp;【多店舗用】記入シート3!Y392,2)&amp;【多店舗用】記入シート3!Z392&amp;RIGHT("00"&amp;【多店舗用】記入シート3!AA392,2))</f>
        <v/>
      </c>
      <c r="O392" s="764" t="str">
        <f>IF(B392="","",IF(【多店舗用】記入シート3!AB392="●",【多店舗用】記入シート3!AB$8,"")&amp;IF(【多店舗用】記入シート3!AC392="●",【多店舗用】記入シート3!AC$8,"")&amp;IF(【多店舗用】記入シート3!AD392="●",【多店舗用】記入シート3!AD$8,"")&amp;IF(【多店舗用】記入シート3!AE392="●",【多店舗用】記入シート3!AE$8,"")&amp;IF(【多店舗用】記入シート3!AF392="●",【多店舗用】記入シート3!AF$8,"")&amp;IF(【多店舗用】記入シート3!AG392="●",【多店舗用】記入シート3!AG$8,"")&amp;IF(【多店舗用】記入シート3!AH392="●",【多店舗用】記入シート3!AH$8,"")&amp;IF(【多店舗用】記入シート3!AI392="●",【多店舗用】記入シート3!AI$8,""))</f>
        <v/>
      </c>
      <c r="P392" s="764" t="str">
        <f>IF(【多店舗用】記入シート3!AJ392="","",【多店舗用】記入シート3!AJ392)</f>
        <v/>
      </c>
      <c r="Q392" s="764" t="str">
        <f>IF(【多店舗用】記入シート3!AK392="","",【多店舗用】記入シート3!AK392)</f>
        <v/>
      </c>
      <c r="R392" s="766" t="str">
        <f>IF(【多店舗用】記入シート3!AL392="","",【多店舗用】記入シート3!AL392)</f>
        <v/>
      </c>
      <c r="S392" s="766" t="str">
        <f>IF(【多店舗用】記入シート3!AM392="","",【多店舗用】記入シート3!AM392)</f>
        <v/>
      </c>
      <c r="T392" s="766" t="str">
        <f>IF(【多店舗用】記入シート3!AN392="","",【多店舗用】記入シート3!AN392)</f>
        <v/>
      </c>
      <c r="U392" s="766" t="str">
        <f>IF(【多店舗用】記入シート3!AO392="","",【多店舗用】記入シート3!AO392)</f>
        <v/>
      </c>
      <c r="V392" s="764" t="str">
        <f>IF(【多店舗用】記入シート3!AP392="","",【多店舗用】記入シート3!AP392)</f>
        <v/>
      </c>
      <c r="W392" s="764" t="str">
        <f>IF(【多店舗用】記入シート3!AQ392="","",【多店舗用】記入シート3!AQ392)</f>
        <v/>
      </c>
      <c r="X392" s="764" t="str">
        <f>IF(【多店舗用】記入シート3!AR392="","",【多店舗用】記入シート3!AR392)</f>
        <v/>
      </c>
      <c r="Y392" s="764" t="str">
        <f>IF(【多店舗用】記入シート3!AS392="","",【多店舗用】記入シート3!AS392)</f>
        <v/>
      </c>
      <c r="Z392" s="767" t="str">
        <f>IF(【多店舗用】記入シート3!AT392="","",【多店舗用】記入シート3!AT392)</f>
        <v/>
      </c>
      <c r="AA392" s="767" t="str">
        <f>IF(【多店舗用】記入シート3!AU392="","",【多店舗用】記入シート3!AU392)</f>
        <v/>
      </c>
      <c r="AB392" s="764" t="str">
        <f>IF(B392="","",T(SUBSTITUTE(SUBSTITUTE(【多店舗用】記入シート3!AV392,"　","")," ",""))&amp;"　"&amp;T(SUBSTITUTE(SUBSTITUTE(【多店舗用】記入シート3!AW392,"　","")," ","")))</f>
        <v/>
      </c>
      <c r="AC392" s="764" t="str">
        <f>IF(B392="","",ASC(SUBSTITUTE(SUBSTITUTE(SUBSTITUTE(SUBSTITUTE(【多店舗用】記入シート3!AX392,"　","")," ",""),"ヴ","ウﾞ"),"・",""))&amp;" "&amp;ASC(SUBSTITUTE(SUBSTITUTE(SUBSTITUTE(SUBSTITUTE(【多店舗用】記入シート3!AY392,"　","")," ",""),"ヴ","ウﾞ"),"・","")))</f>
        <v/>
      </c>
      <c r="AD392" s="764" t="str">
        <f>IF(【多店舗用】記入シート3!AZ392="","",【多店舗用】記入シート3!AZ392)</f>
        <v/>
      </c>
      <c r="AE392" s="764" t="str">
        <f>IF(【多店舗用】記入シート3!BA392="","",【多店舗用】記入シート3!BA392)</f>
        <v/>
      </c>
      <c r="AF392" s="764" t="str">
        <f>IF(B392="","",T(SUBSTITUTE(SUBSTITUTE(【多店舗用】記入シート3!BB392,"　","")," ",""))&amp;"　"&amp;T(SUBSTITUTE(SUBSTITUTE(【多店舗用】記入シート3!BC392,"　","")," ","")))</f>
        <v/>
      </c>
      <c r="AG392" s="764" t="str">
        <f>IF(B392="","",ASC(SUBSTITUTE(SUBSTITUTE(SUBSTITUTE(SUBSTITUTE(【多店舗用】記入シート3!BD392,"　","")," ",""),"ヴ","ウﾞ"),"・",""))&amp;" "&amp;ASC(SUBSTITUTE(SUBSTITUTE(SUBSTITUTE(SUBSTITUTE(【多店舗用】記入シート3!BE392,"　","")," ",""),"ヴ","ウﾞ"),"・","")))</f>
        <v/>
      </c>
      <c r="AH392" s="764" t="str">
        <f>IF(【多店舗用】記入シート3!BF392="","",【多店舗用】記入シート3!BF392)</f>
        <v/>
      </c>
      <c r="AI392" s="764" t="str">
        <f>IF(【多店舗用】記入シート3!BG392="","",【多店舗用】記入シート3!BG392)</f>
        <v/>
      </c>
      <c r="AJ392" s="764" t="str">
        <f>IF(【多店舗用】記入シート3!BH392="","",【多店舗用】記入シート3!BH392)</f>
        <v/>
      </c>
      <c r="AK392" s="764" t="str">
        <f>IF(【多店舗用】記入シート3!BI392="","",【多店舗用】記入シート3!BI392)</f>
        <v/>
      </c>
      <c r="AL392" s="764" t="str">
        <f>IF(【多店舗用】記入シート3!BJ392="","",【多店舗用】記入シート3!BJ392)</f>
        <v/>
      </c>
      <c r="AM392" s="768" t="str">
        <f>IF(【多店舗用】記入シート3!BK392="","",【多店舗用】記入シート3!BK392)</f>
        <v/>
      </c>
      <c r="AN392" s="768" t="str">
        <f>IF(【多店舗用】記入シート3!BL392="","",【多店舗用】記入シート3!BL392)</f>
        <v/>
      </c>
      <c r="AO392" s="764" t="str">
        <f>IF(【多店舗用】記入シート3!BM392="","",【多店舗用】記入シート3!BM392)</f>
        <v/>
      </c>
      <c r="AP392" s="768" t="str">
        <f>IF(【多店舗用】記入シート3!BN392="","",【多店舗用】記入シート3!BN392)</f>
        <v/>
      </c>
      <c r="AQ392" s="764" t="str">
        <f>IF(【多店舗用】記入シート3!BO392="","",【多店舗用】記入シート3!BO392)</f>
        <v/>
      </c>
      <c r="AR392" s="764" t="str">
        <f>IF(【多店舗用】記入シート3!BP392="","",【多店舗用】記入シート3!BP392)</f>
        <v/>
      </c>
    </row>
    <row r="393" spans="1:44" ht="15" customHeight="1">
      <c r="A393" s="764">
        <v>385</v>
      </c>
      <c r="B393" s="764" t="str">
        <f>IF(【多店舗用】記入シート3!B393="","",DBCS(【多店舗用】記入シート3!B393))</f>
        <v/>
      </c>
      <c r="C393" s="764" t="str">
        <f>IF(【多店舗用】記入シート3!C393="","",DBCS(【多店舗用】記入シート3!C393))</f>
        <v/>
      </c>
      <c r="D393" s="764" t="str">
        <f>IF(【多店舗用】記入シート3!D393="","",ASC(【多店舗用】記入シート3!D393))</f>
        <v/>
      </c>
      <c r="E393" s="765" t="str">
        <f>IF(【多店舗用】記入シート3!E393="","",【多店舗用】記入シート3!E393)</f>
        <v/>
      </c>
      <c r="F393" s="764" t="str">
        <f>IF(【多店舗用】記入シート3!F393="","",【多店舗用】記入シート3!F393)</f>
        <v/>
      </c>
      <c r="G393" s="765" t="str">
        <f>IF(【多店舗用】記入シート3!G393="","",【多店舗用】記入シート3!G393)</f>
        <v/>
      </c>
      <c r="H393" s="764" t="str">
        <f>IF(【多店舗用】記入シート3!H393="","",SUBSTITUTE(SUBSTITUTE(SUBSTITUTE(SUBSTITUTE(SUBSTITUTE(ASC(【多店舗用】記入シート3!H393),"～","-"),"－","-"),"―","-"),"　","")," ",""))</f>
        <v/>
      </c>
      <c r="I393" s="764" t="str">
        <f>IF(B393="","",MID(T(【多店舗用】記入シート3!I393),4,LEN(T(【多店舗用】記入シート3!I393))-3)&amp;"　"&amp;SUBSTITUTE(SUBSTITUTE(SUBSTITUTE(SUBSTITUTE(T(【多店舗用】記入シート3!J393),"　","")," ",""),"―","ー"),"－","‐")&amp;"　"&amp;SUBSTITUTE(SUBSTITUTE(SUBSTITUTE(SUBSTITUTE(T(【多店舗用】記入シート3!K393),"　","")," ",""),"―","ー"),"－","‐")&amp;"　"&amp;SUBSTITUTE(SUBSTITUTE(SUBSTITUTE(SUBSTITUTE(T(【多店舗用】記入シート3!L393),"　","")," ",""),"―","ー"),"－","‐")&amp;IF(【多店舗用】記入シート3!M393="","","　"&amp;SUBSTITUTE(SUBSTITUTE(SUBSTITUTE(SUBSTITUTE(T(【多店舗用】記入シート3!M393),"　","")," ",""),"―","ー"),"－","‐")))</f>
        <v/>
      </c>
      <c r="J393" s="764" t="str">
        <f>IF(B393="","",ASC(【多店舗用】記入シート3!N393)&amp;" "&amp;ASC(SUBSTITUTE(SUBSTITUTE(SUBSTITUTE(SUBSTITUTE(SUBSTITUTE(【多店舗用】記入シート3!O393,"　","")," ",""),"ヴ","ウﾞ"),"・",""),"－","‐"))&amp;" "&amp;ASC(SUBSTITUTE(SUBSTITUTE(SUBSTITUTE(SUBSTITUTE(SUBSTITUTE(【多店舗用】記入シート3!P393,"　","")," ",""),"ヴ","ウﾞ"),"・",""),"－","‐"))&amp;IF(【多店舗用】記入シート3!Q393="",""," "&amp;ASC(SUBSTITUTE(SUBSTITUTE(SUBSTITUTE(SUBSTITUTE(SUBSTITUTE(【多店舗用】記入シート3!Q393,"　","")," ",""),"ヴ","ウﾞ"),"・",""),"－","‐"))))</f>
        <v/>
      </c>
      <c r="K393" s="764" t="str">
        <f>IF(【多店舗用】記入シート3!R393="","",【多店舗用】記入シート3!R393)</f>
        <v/>
      </c>
      <c r="L393" s="764" t="str">
        <f>IF(【多店舗用】記入シート3!S393="","",SUBSTITUTE(SUBSTITUTE(SUBSTITUTE(SUBSTITUTE(SUBSTITUTE(ASC(【多店舗用】記入シート3!S393),"～","-"),"－","-"),"―","-"),"　","")," ",""))</f>
        <v/>
      </c>
      <c r="M393" s="764" t="str">
        <f>IF(【多店舗用】記入シート3!T393="","",ASC(【多店舗用】記入シート3!T393))</f>
        <v/>
      </c>
      <c r="N393" s="764" t="str">
        <f>IF(B393="","",RIGHT("00"&amp;【多店舗用】記入シート3!U393,2)&amp;【多店舗用】記入シート3!V393&amp;RIGHT("00"&amp;【多店舗用】記入シート3!W393,2)&amp;【多店舗用】記入シート3!X393&amp;RIGHT("00"&amp;【多店舗用】記入シート3!Y393,2)&amp;【多店舗用】記入シート3!Z393&amp;RIGHT("00"&amp;【多店舗用】記入シート3!AA393,2))</f>
        <v/>
      </c>
      <c r="O393" s="764" t="str">
        <f>IF(B393="","",IF(【多店舗用】記入シート3!AB393="●",【多店舗用】記入シート3!AB$8,"")&amp;IF(【多店舗用】記入シート3!AC393="●",【多店舗用】記入シート3!AC$8,"")&amp;IF(【多店舗用】記入シート3!AD393="●",【多店舗用】記入シート3!AD$8,"")&amp;IF(【多店舗用】記入シート3!AE393="●",【多店舗用】記入シート3!AE$8,"")&amp;IF(【多店舗用】記入シート3!AF393="●",【多店舗用】記入シート3!AF$8,"")&amp;IF(【多店舗用】記入シート3!AG393="●",【多店舗用】記入シート3!AG$8,"")&amp;IF(【多店舗用】記入シート3!AH393="●",【多店舗用】記入シート3!AH$8,"")&amp;IF(【多店舗用】記入シート3!AI393="●",【多店舗用】記入シート3!AI$8,""))</f>
        <v/>
      </c>
      <c r="P393" s="764" t="str">
        <f>IF(【多店舗用】記入シート3!AJ393="","",【多店舗用】記入シート3!AJ393)</f>
        <v/>
      </c>
      <c r="Q393" s="764" t="str">
        <f>IF(【多店舗用】記入シート3!AK393="","",【多店舗用】記入シート3!AK393)</f>
        <v/>
      </c>
      <c r="R393" s="766" t="str">
        <f>IF(【多店舗用】記入シート3!AL393="","",【多店舗用】記入シート3!AL393)</f>
        <v/>
      </c>
      <c r="S393" s="766" t="str">
        <f>IF(【多店舗用】記入シート3!AM393="","",【多店舗用】記入シート3!AM393)</f>
        <v/>
      </c>
      <c r="T393" s="766" t="str">
        <f>IF(【多店舗用】記入シート3!AN393="","",【多店舗用】記入シート3!AN393)</f>
        <v/>
      </c>
      <c r="U393" s="766" t="str">
        <f>IF(【多店舗用】記入シート3!AO393="","",【多店舗用】記入シート3!AO393)</f>
        <v/>
      </c>
      <c r="V393" s="764" t="str">
        <f>IF(【多店舗用】記入シート3!AP393="","",【多店舗用】記入シート3!AP393)</f>
        <v/>
      </c>
      <c r="W393" s="764" t="str">
        <f>IF(【多店舗用】記入シート3!AQ393="","",【多店舗用】記入シート3!AQ393)</f>
        <v/>
      </c>
      <c r="X393" s="764" t="str">
        <f>IF(【多店舗用】記入シート3!AR393="","",【多店舗用】記入シート3!AR393)</f>
        <v/>
      </c>
      <c r="Y393" s="764" t="str">
        <f>IF(【多店舗用】記入シート3!AS393="","",【多店舗用】記入シート3!AS393)</f>
        <v/>
      </c>
      <c r="Z393" s="767" t="str">
        <f>IF(【多店舗用】記入シート3!AT393="","",【多店舗用】記入シート3!AT393)</f>
        <v/>
      </c>
      <c r="AA393" s="767" t="str">
        <f>IF(【多店舗用】記入シート3!AU393="","",【多店舗用】記入シート3!AU393)</f>
        <v/>
      </c>
      <c r="AB393" s="764" t="str">
        <f>IF(B393="","",T(SUBSTITUTE(SUBSTITUTE(【多店舗用】記入シート3!AV393,"　","")," ",""))&amp;"　"&amp;T(SUBSTITUTE(SUBSTITUTE(【多店舗用】記入シート3!AW393,"　","")," ","")))</f>
        <v/>
      </c>
      <c r="AC393" s="764" t="str">
        <f>IF(B393="","",ASC(SUBSTITUTE(SUBSTITUTE(SUBSTITUTE(SUBSTITUTE(【多店舗用】記入シート3!AX393,"　","")," ",""),"ヴ","ウﾞ"),"・",""))&amp;" "&amp;ASC(SUBSTITUTE(SUBSTITUTE(SUBSTITUTE(SUBSTITUTE(【多店舗用】記入シート3!AY393,"　","")," ",""),"ヴ","ウﾞ"),"・","")))</f>
        <v/>
      </c>
      <c r="AD393" s="764" t="str">
        <f>IF(【多店舗用】記入シート3!AZ393="","",【多店舗用】記入シート3!AZ393)</f>
        <v/>
      </c>
      <c r="AE393" s="764" t="str">
        <f>IF(【多店舗用】記入シート3!BA393="","",【多店舗用】記入シート3!BA393)</f>
        <v/>
      </c>
      <c r="AF393" s="764" t="str">
        <f>IF(B393="","",T(SUBSTITUTE(SUBSTITUTE(【多店舗用】記入シート3!BB393,"　","")," ",""))&amp;"　"&amp;T(SUBSTITUTE(SUBSTITUTE(【多店舗用】記入シート3!BC393,"　","")," ","")))</f>
        <v/>
      </c>
      <c r="AG393" s="764" t="str">
        <f>IF(B393="","",ASC(SUBSTITUTE(SUBSTITUTE(SUBSTITUTE(SUBSTITUTE(【多店舗用】記入シート3!BD393,"　","")," ",""),"ヴ","ウﾞ"),"・",""))&amp;" "&amp;ASC(SUBSTITUTE(SUBSTITUTE(SUBSTITUTE(SUBSTITUTE(【多店舗用】記入シート3!BE393,"　","")," ",""),"ヴ","ウﾞ"),"・","")))</f>
        <v/>
      </c>
      <c r="AH393" s="764" t="str">
        <f>IF(【多店舗用】記入シート3!BF393="","",【多店舗用】記入シート3!BF393)</f>
        <v/>
      </c>
      <c r="AI393" s="764" t="str">
        <f>IF(【多店舗用】記入シート3!BG393="","",【多店舗用】記入シート3!BG393)</f>
        <v/>
      </c>
      <c r="AJ393" s="764" t="str">
        <f>IF(【多店舗用】記入シート3!BH393="","",【多店舗用】記入シート3!BH393)</f>
        <v/>
      </c>
      <c r="AK393" s="764" t="str">
        <f>IF(【多店舗用】記入シート3!BI393="","",【多店舗用】記入シート3!BI393)</f>
        <v/>
      </c>
      <c r="AL393" s="764" t="str">
        <f>IF(【多店舗用】記入シート3!BJ393="","",【多店舗用】記入シート3!BJ393)</f>
        <v/>
      </c>
      <c r="AM393" s="768" t="str">
        <f>IF(【多店舗用】記入シート3!BK393="","",【多店舗用】記入シート3!BK393)</f>
        <v/>
      </c>
      <c r="AN393" s="768" t="str">
        <f>IF(【多店舗用】記入シート3!BL393="","",【多店舗用】記入シート3!BL393)</f>
        <v/>
      </c>
      <c r="AO393" s="764" t="str">
        <f>IF(【多店舗用】記入シート3!BM393="","",【多店舗用】記入シート3!BM393)</f>
        <v/>
      </c>
      <c r="AP393" s="768" t="str">
        <f>IF(【多店舗用】記入シート3!BN393="","",【多店舗用】記入シート3!BN393)</f>
        <v/>
      </c>
      <c r="AQ393" s="764" t="str">
        <f>IF(【多店舗用】記入シート3!BO393="","",【多店舗用】記入シート3!BO393)</f>
        <v/>
      </c>
      <c r="AR393" s="764" t="str">
        <f>IF(【多店舗用】記入シート3!BP393="","",【多店舗用】記入シート3!BP393)</f>
        <v/>
      </c>
    </row>
    <row r="394" spans="1:44" ht="15" customHeight="1">
      <c r="A394" s="764">
        <v>386</v>
      </c>
      <c r="B394" s="764" t="str">
        <f>IF(【多店舗用】記入シート3!B394="","",DBCS(【多店舗用】記入シート3!B394))</f>
        <v/>
      </c>
      <c r="C394" s="764" t="str">
        <f>IF(【多店舗用】記入シート3!C394="","",DBCS(【多店舗用】記入シート3!C394))</f>
        <v/>
      </c>
      <c r="D394" s="764" t="str">
        <f>IF(【多店舗用】記入シート3!D394="","",ASC(【多店舗用】記入シート3!D394))</f>
        <v/>
      </c>
      <c r="E394" s="765" t="str">
        <f>IF(【多店舗用】記入シート3!E394="","",【多店舗用】記入シート3!E394)</f>
        <v/>
      </c>
      <c r="F394" s="764" t="str">
        <f>IF(【多店舗用】記入シート3!F394="","",【多店舗用】記入シート3!F394)</f>
        <v/>
      </c>
      <c r="G394" s="765" t="str">
        <f>IF(【多店舗用】記入シート3!G394="","",【多店舗用】記入シート3!G394)</f>
        <v/>
      </c>
      <c r="H394" s="764" t="str">
        <f>IF(【多店舗用】記入シート3!H394="","",SUBSTITUTE(SUBSTITUTE(SUBSTITUTE(SUBSTITUTE(SUBSTITUTE(ASC(【多店舗用】記入シート3!H394),"～","-"),"－","-"),"―","-"),"　","")," ",""))</f>
        <v/>
      </c>
      <c r="I394" s="764" t="str">
        <f>IF(B394="","",MID(T(【多店舗用】記入シート3!I394),4,LEN(T(【多店舗用】記入シート3!I394))-3)&amp;"　"&amp;SUBSTITUTE(SUBSTITUTE(SUBSTITUTE(SUBSTITUTE(T(【多店舗用】記入シート3!J394),"　","")," ",""),"―","ー"),"－","‐")&amp;"　"&amp;SUBSTITUTE(SUBSTITUTE(SUBSTITUTE(SUBSTITUTE(T(【多店舗用】記入シート3!K394),"　","")," ",""),"―","ー"),"－","‐")&amp;"　"&amp;SUBSTITUTE(SUBSTITUTE(SUBSTITUTE(SUBSTITUTE(T(【多店舗用】記入シート3!L394),"　","")," ",""),"―","ー"),"－","‐")&amp;IF(【多店舗用】記入シート3!M394="","","　"&amp;SUBSTITUTE(SUBSTITUTE(SUBSTITUTE(SUBSTITUTE(T(【多店舗用】記入シート3!M394),"　","")," ",""),"―","ー"),"－","‐")))</f>
        <v/>
      </c>
      <c r="J394" s="764" t="str">
        <f>IF(B394="","",ASC(【多店舗用】記入シート3!N394)&amp;" "&amp;ASC(SUBSTITUTE(SUBSTITUTE(SUBSTITUTE(SUBSTITUTE(SUBSTITUTE(【多店舗用】記入シート3!O394,"　","")," ",""),"ヴ","ウﾞ"),"・",""),"－","‐"))&amp;" "&amp;ASC(SUBSTITUTE(SUBSTITUTE(SUBSTITUTE(SUBSTITUTE(SUBSTITUTE(【多店舗用】記入シート3!P394,"　","")," ",""),"ヴ","ウﾞ"),"・",""),"－","‐"))&amp;IF(【多店舗用】記入シート3!Q394="",""," "&amp;ASC(SUBSTITUTE(SUBSTITUTE(SUBSTITUTE(SUBSTITUTE(SUBSTITUTE(【多店舗用】記入シート3!Q394,"　","")," ",""),"ヴ","ウﾞ"),"・",""),"－","‐"))))</f>
        <v/>
      </c>
      <c r="K394" s="764" t="str">
        <f>IF(【多店舗用】記入シート3!R394="","",【多店舗用】記入シート3!R394)</f>
        <v/>
      </c>
      <c r="L394" s="764" t="str">
        <f>IF(【多店舗用】記入シート3!S394="","",SUBSTITUTE(SUBSTITUTE(SUBSTITUTE(SUBSTITUTE(SUBSTITUTE(ASC(【多店舗用】記入シート3!S394),"～","-"),"－","-"),"―","-"),"　","")," ",""))</f>
        <v/>
      </c>
      <c r="M394" s="764" t="str">
        <f>IF(【多店舗用】記入シート3!T394="","",ASC(【多店舗用】記入シート3!T394))</f>
        <v/>
      </c>
      <c r="N394" s="764" t="str">
        <f>IF(B394="","",RIGHT("00"&amp;【多店舗用】記入シート3!U394,2)&amp;【多店舗用】記入シート3!V394&amp;RIGHT("00"&amp;【多店舗用】記入シート3!W394,2)&amp;【多店舗用】記入シート3!X394&amp;RIGHT("00"&amp;【多店舗用】記入シート3!Y394,2)&amp;【多店舗用】記入シート3!Z394&amp;RIGHT("00"&amp;【多店舗用】記入シート3!AA394,2))</f>
        <v/>
      </c>
      <c r="O394" s="764" t="str">
        <f>IF(B394="","",IF(【多店舗用】記入シート3!AB394="●",【多店舗用】記入シート3!AB$8,"")&amp;IF(【多店舗用】記入シート3!AC394="●",【多店舗用】記入シート3!AC$8,"")&amp;IF(【多店舗用】記入シート3!AD394="●",【多店舗用】記入シート3!AD$8,"")&amp;IF(【多店舗用】記入シート3!AE394="●",【多店舗用】記入シート3!AE$8,"")&amp;IF(【多店舗用】記入シート3!AF394="●",【多店舗用】記入シート3!AF$8,"")&amp;IF(【多店舗用】記入シート3!AG394="●",【多店舗用】記入シート3!AG$8,"")&amp;IF(【多店舗用】記入シート3!AH394="●",【多店舗用】記入シート3!AH$8,"")&amp;IF(【多店舗用】記入シート3!AI394="●",【多店舗用】記入シート3!AI$8,""))</f>
        <v/>
      </c>
      <c r="P394" s="764" t="str">
        <f>IF(【多店舗用】記入シート3!AJ394="","",【多店舗用】記入シート3!AJ394)</f>
        <v/>
      </c>
      <c r="Q394" s="764" t="str">
        <f>IF(【多店舗用】記入シート3!AK394="","",【多店舗用】記入シート3!AK394)</f>
        <v/>
      </c>
      <c r="R394" s="766" t="str">
        <f>IF(【多店舗用】記入シート3!AL394="","",【多店舗用】記入シート3!AL394)</f>
        <v/>
      </c>
      <c r="S394" s="766" t="str">
        <f>IF(【多店舗用】記入シート3!AM394="","",【多店舗用】記入シート3!AM394)</f>
        <v/>
      </c>
      <c r="T394" s="766" t="str">
        <f>IF(【多店舗用】記入シート3!AN394="","",【多店舗用】記入シート3!AN394)</f>
        <v/>
      </c>
      <c r="U394" s="766" t="str">
        <f>IF(【多店舗用】記入シート3!AO394="","",【多店舗用】記入シート3!AO394)</f>
        <v/>
      </c>
      <c r="V394" s="764" t="str">
        <f>IF(【多店舗用】記入シート3!AP394="","",【多店舗用】記入シート3!AP394)</f>
        <v/>
      </c>
      <c r="W394" s="764" t="str">
        <f>IF(【多店舗用】記入シート3!AQ394="","",【多店舗用】記入シート3!AQ394)</f>
        <v/>
      </c>
      <c r="X394" s="764" t="str">
        <f>IF(【多店舗用】記入シート3!AR394="","",【多店舗用】記入シート3!AR394)</f>
        <v/>
      </c>
      <c r="Y394" s="764" t="str">
        <f>IF(【多店舗用】記入シート3!AS394="","",【多店舗用】記入シート3!AS394)</f>
        <v/>
      </c>
      <c r="Z394" s="767" t="str">
        <f>IF(【多店舗用】記入シート3!AT394="","",【多店舗用】記入シート3!AT394)</f>
        <v/>
      </c>
      <c r="AA394" s="767" t="str">
        <f>IF(【多店舗用】記入シート3!AU394="","",【多店舗用】記入シート3!AU394)</f>
        <v/>
      </c>
      <c r="AB394" s="764" t="str">
        <f>IF(B394="","",T(SUBSTITUTE(SUBSTITUTE(【多店舗用】記入シート3!AV394,"　","")," ",""))&amp;"　"&amp;T(SUBSTITUTE(SUBSTITUTE(【多店舗用】記入シート3!AW394,"　","")," ","")))</f>
        <v/>
      </c>
      <c r="AC394" s="764" t="str">
        <f>IF(B394="","",ASC(SUBSTITUTE(SUBSTITUTE(SUBSTITUTE(SUBSTITUTE(【多店舗用】記入シート3!AX394,"　","")," ",""),"ヴ","ウﾞ"),"・",""))&amp;" "&amp;ASC(SUBSTITUTE(SUBSTITUTE(SUBSTITUTE(SUBSTITUTE(【多店舗用】記入シート3!AY394,"　","")," ",""),"ヴ","ウﾞ"),"・","")))</f>
        <v/>
      </c>
      <c r="AD394" s="764" t="str">
        <f>IF(【多店舗用】記入シート3!AZ394="","",【多店舗用】記入シート3!AZ394)</f>
        <v/>
      </c>
      <c r="AE394" s="764" t="str">
        <f>IF(【多店舗用】記入シート3!BA394="","",【多店舗用】記入シート3!BA394)</f>
        <v/>
      </c>
      <c r="AF394" s="764" t="str">
        <f>IF(B394="","",T(SUBSTITUTE(SUBSTITUTE(【多店舗用】記入シート3!BB394,"　","")," ",""))&amp;"　"&amp;T(SUBSTITUTE(SUBSTITUTE(【多店舗用】記入シート3!BC394,"　","")," ","")))</f>
        <v/>
      </c>
      <c r="AG394" s="764" t="str">
        <f>IF(B394="","",ASC(SUBSTITUTE(SUBSTITUTE(SUBSTITUTE(SUBSTITUTE(【多店舗用】記入シート3!BD394,"　","")," ",""),"ヴ","ウﾞ"),"・",""))&amp;" "&amp;ASC(SUBSTITUTE(SUBSTITUTE(SUBSTITUTE(SUBSTITUTE(【多店舗用】記入シート3!BE394,"　","")," ",""),"ヴ","ウﾞ"),"・","")))</f>
        <v/>
      </c>
      <c r="AH394" s="764" t="str">
        <f>IF(【多店舗用】記入シート3!BF394="","",【多店舗用】記入シート3!BF394)</f>
        <v/>
      </c>
      <c r="AI394" s="764" t="str">
        <f>IF(【多店舗用】記入シート3!BG394="","",【多店舗用】記入シート3!BG394)</f>
        <v/>
      </c>
      <c r="AJ394" s="764" t="str">
        <f>IF(【多店舗用】記入シート3!BH394="","",【多店舗用】記入シート3!BH394)</f>
        <v/>
      </c>
      <c r="AK394" s="764" t="str">
        <f>IF(【多店舗用】記入シート3!BI394="","",【多店舗用】記入シート3!BI394)</f>
        <v/>
      </c>
      <c r="AL394" s="764" t="str">
        <f>IF(【多店舗用】記入シート3!BJ394="","",【多店舗用】記入シート3!BJ394)</f>
        <v/>
      </c>
      <c r="AM394" s="768" t="str">
        <f>IF(【多店舗用】記入シート3!BK394="","",【多店舗用】記入シート3!BK394)</f>
        <v/>
      </c>
      <c r="AN394" s="768" t="str">
        <f>IF(【多店舗用】記入シート3!BL394="","",【多店舗用】記入シート3!BL394)</f>
        <v/>
      </c>
      <c r="AO394" s="764" t="str">
        <f>IF(【多店舗用】記入シート3!BM394="","",【多店舗用】記入シート3!BM394)</f>
        <v/>
      </c>
      <c r="AP394" s="768" t="str">
        <f>IF(【多店舗用】記入シート3!BN394="","",【多店舗用】記入シート3!BN394)</f>
        <v/>
      </c>
      <c r="AQ394" s="764" t="str">
        <f>IF(【多店舗用】記入シート3!BO394="","",【多店舗用】記入シート3!BO394)</f>
        <v/>
      </c>
      <c r="AR394" s="764" t="str">
        <f>IF(【多店舗用】記入シート3!BP394="","",【多店舗用】記入シート3!BP394)</f>
        <v/>
      </c>
    </row>
    <row r="395" spans="1:44" ht="15" customHeight="1">
      <c r="A395" s="764">
        <v>387</v>
      </c>
      <c r="B395" s="764" t="str">
        <f>IF(【多店舗用】記入シート3!B395="","",DBCS(【多店舗用】記入シート3!B395))</f>
        <v/>
      </c>
      <c r="C395" s="764" t="str">
        <f>IF(【多店舗用】記入シート3!C395="","",DBCS(【多店舗用】記入シート3!C395))</f>
        <v/>
      </c>
      <c r="D395" s="764" t="str">
        <f>IF(【多店舗用】記入シート3!D395="","",ASC(【多店舗用】記入シート3!D395))</f>
        <v/>
      </c>
      <c r="E395" s="765" t="str">
        <f>IF(【多店舗用】記入シート3!E395="","",【多店舗用】記入シート3!E395)</f>
        <v/>
      </c>
      <c r="F395" s="764" t="str">
        <f>IF(【多店舗用】記入シート3!F395="","",【多店舗用】記入シート3!F395)</f>
        <v/>
      </c>
      <c r="G395" s="765" t="str">
        <f>IF(【多店舗用】記入シート3!G395="","",【多店舗用】記入シート3!G395)</f>
        <v/>
      </c>
      <c r="H395" s="764" t="str">
        <f>IF(【多店舗用】記入シート3!H395="","",SUBSTITUTE(SUBSTITUTE(SUBSTITUTE(SUBSTITUTE(SUBSTITUTE(ASC(【多店舗用】記入シート3!H395),"～","-"),"－","-"),"―","-"),"　","")," ",""))</f>
        <v/>
      </c>
      <c r="I395" s="764" t="str">
        <f>IF(B395="","",MID(T(【多店舗用】記入シート3!I395),4,LEN(T(【多店舗用】記入シート3!I395))-3)&amp;"　"&amp;SUBSTITUTE(SUBSTITUTE(SUBSTITUTE(SUBSTITUTE(T(【多店舗用】記入シート3!J395),"　","")," ",""),"―","ー"),"－","‐")&amp;"　"&amp;SUBSTITUTE(SUBSTITUTE(SUBSTITUTE(SUBSTITUTE(T(【多店舗用】記入シート3!K395),"　","")," ",""),"―","ー"),"－","‐")&amp;"　"&amp;SUBSTITUTE(SUBSTITUTE(SUBSTITUTE(SUBSTITUTE(T(【多店舗用】記入シート3!L395),"　","")," ",""),"―","ー"),"－","‐")&amp;IF(【多店舗用】記入シート3!M395="","","　"&amp;SUBSTITUTE(SUBSTITUTE(SUBSTITUTE(SUBSTITUTE(T(【多店舗用】記入シート3!M395),"　","")," ",""),"―","ー"),"－","‐")))</f>
        <v/>
      </c>
      <c r="J395" s="764" t="str">
        <f>IF(B395="","",ASC(【多店舗用】記入シート3!N395)&amp;" "&amp;ASC(SUBSTITUTE(SUBSTITUTE(SUBSTITUTE(SUBSTITUTE(SUBSTITUTE(【多店舗用】記入シート3!O395,"　","")," ",""),"ヴ","ウﾞ"),"・",""),"－","‐"))&amp;" "&amp;ASC(SUBSTITUTE(SUBSTITUTE(SUBSTITUTE(SUBSTITUTE(SUBSTITUTE(【多店舗用】記入シート3!P395,"　","")," ",""),"ヴ","ウﾞ"),"・",""),"－","‐"))&amp;IF(【多店舗用】記入シート3!Q395="",""," "&amp;ASC(SUBSTITUTE(SUBSTITUTE(SUBSTITUTE(SUBSTITUTE(SUBSTITUTE(【多店舗用】記入シート3!Q395,"　","")," ",""),"ヴ","ウﾞ"),"・",""),"－","‐"))))</f>
        <v/>
      </c>
      <c r="K395" s="764" t="str">
        <f>IF(【多店舗用】記入シート3!R395="","",【多店舗用】記入シート3!R395)</f>
        <v/>
      </c>
      <c r="L395" s="764" t="str">
        <f>IF(【多店舗用】記入シート3!S395="","",SUBSTITUTE(SUBSTITUTE(SUBSTITUTE(SUBSTITUTE(SUBSTITUTE(ASC(【多店舗用】記入シート3!S395),"～","-"),"－","-"),"―","-"),"　","")," ",""))</f>
        <v/>
      </c>
      <c r="M395" s="764" t="str">
        <f>IF(【多店舗用】記入シート3!T395="","",ASC(【多店舗用】記入シート3!T395))</f>
        <v/>
      </c>
      <c r="N395" s="764" t="str">
        <f>IF(B395="","",RIGHT("00"&amp;【多店舗用】記入シート3!U395,2)&amp;【多店舗用】記入シート3!V395&amp;RIGHT("00"&amp;【多店舗用】記入シート3!W395,2)&amp;【多店舗用】記入シート3!X395&amp;RIGHT("00"&amp;【多店舗用】記入シート3!Y395,2)&amp;【多店舗用】記入シート3!Z395&amp;RIGHT("00"&amp;【多店舗用】記入シート3!AA395,2))</f>
        <v/>
      </c>
      <c r="O395" s="764" t="str">
        <f>IF(B395="","",IF(【多店舗用】記入シート3!AB395="●",【多店舗用】記入シート3!AB$8,"")&amp;IF(【多店舗用】記入シート3!AC395="●",【多店舗用】記入シート3!AC$8,"")&amp;IF(【多店舗用】記入シート3!AD395="●",【多店舗用】記入シート3!AD$8,"")&amp;IF(【多店舗用】記入シート3!AE395="●",【多店舗用】記入シート3!AE$8,"")&amp;IF(【多店舗用】記入シート3!AF395="●",【多店舗用】記入シート3!AF$8,"")&amp;IF(【多店舗用】記入シート3!AG395="●",【多店舗用】記入シート3!AG$8,"")&amp;IF(【多店舗用】記入シート3!AH395="●",【多店舗用】記入シート3!AH$8,"")&amp;IF(【多店舗用】記入シート3!AI395="●",【多店舗用】記入シート3!AI$8,""))</f>
        <v/>
      </c>
      <c r="P395" s="764" t="str">
        <f>IF(【多店舗用】記入シート3!AJ395="","",【多店舗用】記入シート3!AJ395)</f>
        <v/>
      </c>
      <c r="Q395" s="764" t="str">
        <f>IF(【多店舗用】記入シート3!AK395="","",【多店舗用】記入シート3!AK395)</f>
        <v/>
      </c>
      <c r="R395" s="766" t="str">
        <f>IF(【多店舗用】記入シート3!AL395="","",【多店舗用】記入シート3!AL395)</f>
        <v/>
      </c>
      <c r="S395" s="766" t="str">
        <f>IF(【多店舗用】記入シート3!AM395="","",【多店舗用】記入シート3!AM395)</f>
        <v/>
      </c>
      <c r="T395" s="766" t="str">
        <f>IF(【多店舗用】記入シート3!AN395="","",【多店舗用】記入シート3!AN395)</f>
        <v/>
      </c>
      <c r="U395" s="766" t="str">
        <f>IF(【多店舗用】記入シート3!AO395="","",【多店舗用】記入シート3!AO395)</f>
        <v/>
      </c>
      <c r="V395" s="764" t="str">
        <f>IF(【多店舗用】記入シート3!AP395="","",【多店舗用】記入シート3!AP395)</f>
        <v/>
      </c>
      <c r="W395" s="764" t="str">
        <f>IF(【多店舗用】記入シート3!AQ395="","",【多店舗用】記入シート3!AQ395)</f>
        <v/>
      </c>
      <c r="X395" s="764" t="str">
        <f>IF(【多店舗用】記入シート3!AR395="","",【多店舗用】記入シート3!AR395)</f>
        <v/>
      </c>
      <c r="Y395" s="764" t="str">
        <f>IF(【多店舗用】記入シート3!AS395="","",【多店舗用】記入シート3!AS395)</f>
        <v/>
      </c>
      <c r="Z395" s="767" t="str">
        <f>IF(【多店舗用】記入シート3!AT395="","",【多店舗用】記入シート3!AT395)</f>
        <v/>
      </c>
      <c r="AA395" s="767" t="str">
        <f>IF(【多店舗用】記入シート3!AU395="","",【多店舗用】記入シート3!AU395)</f>
        <v/>
      </c>
      <c r="AB395" s="764" t="str">
        <f>IF(B395="","",T(SUBSTITUTE(SUBSTITUTE(【多店舗用】記入シート3!AV395,"　","")," ",""))&amp;"　"&amp;T(SUBSTITUTE(SUBSTITUTE(【多店舗用】記入シート3!AW395,"　","")," ","")))</f>
        <v/>
      </c>
      <c r="AC395" s="764" t="str">
        <f>IF(B395="","",ASC(SUBSTITUTE(SUBSTITUTE(SUBSTITUTE(SUBSTITUTE(【多店舗用】記入シート3!AX395,"　","")," ",""),"ヴ","ウﾞ"),"・",""))&amp;" "&amp;ASC(SUBSTITUTE(SUBSTITUTE(SUBSTITUTE(SUBSTITUTE(【多店舗用】記入シート3!AY395,"　","")," ",""),"ヴ","ウﾞ"),"・","")))</f>
        <v/>
      </c>
      <c r="AD395" s="764" t="str">
        <f>IF(【多店舗用】記入シート3!AZ395="","",【多店舗用】記入シート3!AZ395)</f>
        <v/>
      </c>
      <c r="AE395" s="764" t="str">
        <f>IF(【多店舗用】記入シート3!BA395="","",【多店舗用】記入シート3!BA395)</f>
        <v/>
      </c>
      <c r="AF395" s="764" t="str">
        <f>IF(B395="","",T(SUBSTITUTE(SUBSTITUTE(【多店舗用】記入シート3!BB395,"　","")," ",""))&amp;"　"&amp;T(SUBSTITUTE(SUBSTITUTE(【多店舗用】記入シート3!BC395,"　","")," ","")))</f>
        <v/>
      </c>
      <c r="AG395" s="764" t="str">
        <f>IF(B395="","",ASC(SUBSTITUTE(SUBSTITUTE(SUBSTITUTE(SUBSTITUTE(【多店舗用】記入シート3!BD395,"　","")," ",""),"ヴ","ウﾞ"),"・",""))&amp;" "&amp;ASC(SUBSTITUTE(SUBSTITUTE(SUBSTITUTE(SUBSTITUTE(【多店舗用】記入シート3!BE395,"　","")," ",""),"ヴ","ウﾞ"),"・","")))</f>
        <v/>
      </c>
      <c r="AH395" s="764" t="str">
        <f>IF(【多店舗用】記入シート3!BF395="","",【多店舗用】記入シート3!BF395)</f>
        <v/>
      </c>
      <c r="AI395" s="764" t="str">
        <f>IF(【多店舗用】記入シート3!BG395="","",【多店舗用】記入シート3!BG395)</f>
        <v/>
      </c>
      <c r="AJ395" s="764" t="str">
        <f>IF(【多店舗用】記入シート3!BH395="","",【多店舗用】記入シート3!BH395)</f>
        <v/>
      </c>
      <c r="AK395" s="764" t="str">
        <f>IF(【多店舗用】記入シート3!BI395="","",【多店舗用】記入シート3!BI395)</f>
        <v/>
      </c>
      <c r="AL395" s="764" t="str">
        <f>IF(【多店舗用】記入シート3!BJ395="","",【多店舗用】記入シート3!BJ395)</f>
        <v/>
      </c>
      <c r="AM395" s="768" t="str">
        <f>IF(【多店舗用】記入シート3!BK395="","",【多店舗用】記入シート3!BK395)</f>
        <v/>
      </c>
      <c r="AN395" s="768" t="str">
        <f>IF(【多店舗用】記入シート3!BL395="","",【多店舗用】記入シート3!BL395)</f>
        <v/>
      </c>
      <c r="AO395" s="764" t="str">
        <f>IF(【多店舗用】記入シート3!BM395="","",【多店舗用】記入シート3!BM395)</f>
        <v/>
      </c>
      <c r="AP395" s="768" t="str">
        <f>IF(【多店舗用】記入シート3!BN395="","",【多店舗用】記入シート3!BN395)</f>
        <v/>
      </c>
      <c r="AQ395" s="764" t="str">
        <f>IF(【多店舗用】記入シート3!BO395="","",【多店舗用】記入シート3!BO395)</f>
        <v/>
      </c>
      <c r="AR395" s="764" t="str">
        <f>IF(【多店舗用】記入シート3!BP395="","",【多店舗用】記入シート3!BP395)</f>
        <v/>
      </c>
    </row>
    <row r="396" spans="1:44" ht="15" customHeight="1">
      <c r="A396" s="764">
        <v>388</v>
      </c>
      <c r="B396" s="764" t="str">
        <f>IF(【多店舗用】記入シート3!B396="","",DBCS(【多店舗用】記入シート3!B396))</f>
        <v/>
      </c>
      <c r="C396" s="764" t="str">
        <f>IF(【多店舗用】記入シート3!C396="","",DBCS(【多店舗用】記入シート3!C396))</f>
        <v/>
      </c>
      <c r="D396" s="764" t="str">
        <f>IF(【多店舗用】記入シート3!D396="","",ASC(【多店舗用】記入シート3!D396))</f>
        <v/>
      </c>
      <c r="E396" s="765" t="str">
        <f>IF(【多店舗用】記入シート3!E396="","",【多店舗用】記入シート3!E396)</f>
        <v/>
      </c>
      <c r="F396" s="764" t="str">
        <f>IF(【多店舗用】記入シート3!F396="","",【多店舗用】記入シート3!F396)</f>
        <v/>
      </c>
      <c r="G396" s="765" t="str">
        <f>IF(【多店舗用】記入シート3!G396="","",【多店舗用】記入シート3!G396)</f>
        <v/>
      </c>
      <c r="H396" s="764" t="str">
        <f>IF(【多店舗用】記入シート3!H396="","",SUBSTITUTE(SUBSTITUTE(SUBSTITUTE(SUBSTITUTE(SUBSTITUTE(ASC(【多店舗用】記入シート3!H396),"～","-"),"－","-"),"―","-"),"　","")," ",""))</f>
        <v/>
      </c>
      <c r="I396" s="764" t="str">
        <f>IF(B396="","",MID(T(【多店舗用】記入シート3!I396),4,LEN(T(【多店舗用】記入シート3!I396))-3)&amp;"　"&amp;SUBSTITUTE(SUBSTITUTE(SUBSTITUTE(SUBSTITUTE(T(【多店舗用】記入シート3!J396),"　","")," ",""),"―","ー"),"－","‐")&amp;"　"&amp;SUBSTITUTE(SUBSTITUTE(SUBSTITUTE(SUBSTITUTE(T(【多店舗用】記入シート3!K396),"　","")," ",""),"―","ー"),"－","‐")&amp;"　"&amp;SUBSTITUTE(SUBSTITUTE(SUBSTITUTE(SUBSTITUTE(T(【多店舗用】記入シート3!L396),"　","")," ",""),"―","ー"),"－","‐")&amp;IF(【多店舗用】記入シート3!M396="","","　"&amp;SUBSTITUTE(SUBSTITUTE(SUBSTITUTE(SUBSTITUTE(T(【多店舗用】記入シート3!M396),"　","")," ",""),"―","ー"),"－","‐")))</f>
        <v/>
      </c>
      <c r="J396" s="764" t="str">
        <f>IF(B396="","",ASC(【多店舗用】記入シート3!N396)&amp;" "&amp;ASC(SUBSTITUTE(SUBSTITUTE(SUBSTITUTE(SUBSTITUTE(SUBSTITUTE(【多店舗用】記入シート3!O396,"　","")," ",""),"ヴ","ウﾞ"),"・",""),"－","‐"))&amp;" "&amp;ASC(SUBSTITUTE(SUBSTITUTE(SUBSTITUTE(SUBSTITUTE(SUBSTITUTE(【多店舗用】記入シート3!P396,"　","")," ",""),"ヴ","ウﾞ"),"・",""),"－","‐"))&amp;IF(【多店舗用】記入シート3!Q396="",""," "&amp;ASC(SUBSTITUTE(SUBSTITUTE(SUBSTITUTE(SUBSTITUTE(SUBSTITUTE(【多店舗用】記入シート3!Q396,"　","")," ",""),"ヴ","ウﾞ"),"・",""),"－","‐"))))</f>
        <v/>
      </c>
      <c r="K396" s="764" t="str">
        <f>IF(【多店舗用】記入シート3!R396="","",【多店舗用】記入シート3!R396)</f>
        <v/>
      </c>
      <c r="L396" s="764" t="str">
        <f>IF(【多店舗用】記入シート3!S396="","",SUBSTITUTE(SUBSTITUTE(SUBSTITUTE(SUBSTITUTE(SUBSTITUTE(ASC(【多店舗用】記入シート3!S396),"～","-"),"－","-"),"―","-"),"　","")," ",""))</f>
        <v/>
      </c>
      <c r="M396" s="764" t="str">
        <f>IF(【多店舗用】記入シート3!T396="","",ASC(【多店舗用】記入シート3!T396))</f>
        <v/>
      </c>
      <c r="N396" s="764" t="str">
        <f>IF(B396="","",RIGHT("00"&amp;【多店舗用】記入シート3!U396,2)&amp;【多店舗用】記入シート3!V396&amp;RIGHT("00"&amp;【多店舗用】記入シート3!W396,2)&amp;【多店舗用】記入シート3!X396&amp;RIGHT("00"&amp;【多店舗用】記入シート3!Y396,2)&amp;【多店舗用】記入シート3!Z396&amp;RIGHT("00"&amp;【多店舗用】記入シート3!AA396,2))</f>
        <v/>
      </c>
      <c r="O396" s="764" t="str">
        <f>IF(B396="","",IF(【多店舗用】記入シート3!AB396="●",【多店舗用】記入シート3!AB$8,"")&amp;IF(【多店舗用】記入シート3!AC396="●",【多店舗用】記入シート3!AC$8,"")&amp;IF(【多店舗用】記入シート3!AD396="●",【多店舗用】記入シート3!AD$8,"")&amp;IF(【多店舗用】記入シート3!AE396="●",【多店舗用】記入シート3!AE$8,"")&amp;IF(【多店舗用】記入シート3!AF396="●",【多店舗用】記入シート3!AF$8,"")&amp;IF(【多店舗用】記入シート3!AG396="●",【多店舗用】記入シート3!AG$8,"")&amp;IF(【多店舗用】記入シート3!AH396="●",【多店舗用】記入シート3!AH$8,"")&amp;IF(【多店舗用】記入シート3!AI396="●",【多店舗用】記入シート3!AI$8,""))</f>
        <v/>
      </c>
      <c r="P396" s="764" t="str">
        <f>IF(【多店舗用】記入シート3!AJ396="","",【多店舗用】記入シート3!AJ396)</f>
        <v/>
      </c>
      <c r="Q396" s="764" t="str">
        <f>IF(【多店舗用】記入シート3!AK396="","",【多店舗用】記入シート3!AK396)</f>
        <v/>
      </c>
      <c r="R396" s="766" t="str">
        <f>IF(【多店舗用】記入シート3!AL396="","",【多店舗用】記入シート3!AL396)</f>
        <v/>
      </c>
      <c r="S396" s="766" t="str">
        <f>IF(【多店舗用】記入シート3!AM396="","",【多店舗用】記入シート3!AM396)</f>
        <v/>
      </c>
      <c r="T396" s="766" t="str">
        <f>IF(【多店舗用】記入シート3!AN396="","",【多店舗用】記入シート3!AN396)</f>
        <v/>
      </c>
      <c r="U396" s="766" t="str">
        <f>IF(【多店舗用】記入シート3!AO396="","",【多店舗用】記入シート3!AO396)</f>
        <v/>
      </c>
      <c r="V396" s="764" t="str">
        <f>IF(【多店舗用】記入シート3!AP396="","",【多店舗用】記入シート3!AP396)</f>
        <v/>
      </c>
      <c r="W396" s="764" t="str">
        <f>IF(【多店舗用】記入シート3!AQ396="","",【多店舗用】記入シート3!AQ396)</f>
        <v/>
      </c>
      <c r="X396" s="764" t="str">
        <f>IF(【多店舗用】記入シート3!AR396="","",【多店舗用】記入シート3!AR396)</f>
        <v/>
      </c>
      <c r="Y396" s="764" t="str">
        <f>IF(【多店舗用】記入シート3!AS396="","",【多店舗用】記入シート3!AS396)</f>
        <v/>
      </c>
      <c r="Z396" s="767" t="str">
        <f>IF(【多店舗用】記入シート3!AT396="","",【多店舗用】記入シート3!AT396)</f>
        <v/>
      </c>
      <c r="AA396" s="767" t="str">
        <f>IF(【多店舗用】記入シート3!AU396="","",【多店舗用】記入シート3!AU396)</f>
        <v/>
      </c>
      <c r="AB396" s="764" t="str">
        <f>IF(B396="","",T(SUBSTITUTE(SUBSTITUTE(【多店舗用】記入シート3!AV396,"　","")," ",""))&amp;"　"&amp;T(SUBSTITUTE(SUBSTITUTE(【多店舗用】記入シート3!AW396,"　","")," ","")))</f>
        <v/>
      </c>
      <c r="AC396" s="764" t="str">
        <f>IF(B396="","",ASC(SUBSTITUTE(SUBSTITUTE(SUBSTITUTE(SUBSTITUTE(【多店舗用】記入シート3!AX396,"　","")," ",""),"ヴ","ウﾞ"),"・",""))&amp;" "&amp;ASC(SUBSTITUTE(SUBSTITUTE(SUBSTITUTE(SUBSTITUTE(【多店舗用】記入シート3!AY396,"　","")," ",""),"ヴ","ウﾞ"),"・","")))</f>
        <v/>
      </c>
      <c r="AD396" s="764" t="str">
        <f>IF(【多店舗用】記入シート3!AZ396="","",【多店舗用】記入シート3!AZ396)</f>
        <v/>
      </c>
      <c r="AE396" s="764" t="str">
        <f>IF(【多店舗用】記入シート3!BA396="","",【多店舗用】記入シート3!BA396)</f>
        <v/>
      </c>
      <c r="AF396" s="764" t="str">
        <f>IF(B396="","",T(SUBSTITUTE(SUBSTITUTE(【多店舗用】記入シート3!BB396,"　","")," ",""))&amp;"　"&amp;T(SUBSTITUTE(SUBSTITUTE(【多店舗用】記入シート3!BC396,"　","")," ","")))</f>
        <v/>
      </c>
      <c r="AG396" s="764" t="str">
        <f>IF(B396="","",ASC(SUBSTITUTE(SUBSTITUTE(SUBSTITUTE(SUBSTITUTE(【多店舗用】記入シート3!BD396,"　","")," ",""),"ヴ","ウﾞ"),"・",""))&amp;" "&amp;ASC(SUBSTITUTE(SUBSTITUTE(SUBSTITUTE(SUBSTITUTE(【多店舗用】記入シート3!BE396,"　","")," ",""),"ヴ","ウﾞ"),"・","")))</f>
        <v/>
      </c>
      <c r="AH396" s="764" t="str">
        <f>IF(【多店舗用】記入シート3!BF396="","",【多店舗用】記入シート3!BF396)</f>
        <v/>
      </c>
      <c r="AI396" s="764" t="str">
        <f>IF(【多店舗用】記入シート3!BG396="","",【多店舗用】記入シート3!BG396)</f>
        <v/>
      </c>
      <c r="AJ396" s="764" t="str">
        <f>IF(【多店舗用】記入シート3!BH396="","",【多店舗用】記入シート3!BH396)</f>
        <v/>
      </c>
      <c r="AK396" s="764" t="str">
        <f>IF(【多店舗用】記入シート3!BI396="","",【多店舗用】記入シート3!BI396)</f>
        <v/>
      </c>
      <c r="AL396" s="764" t="str">
        <f>IF(【多店舗用】記入シート3!BJ396="","",【多店舗用】記入シート3!BJ396)</f>
        <v/>
      </c>
      <c r="AM396" s="768" t="str">
        <f>IF(【多店舗用】記入シート3!BK396="","",【多店舗用】記入シート3!BK396)</f>
        <v/>
      </c>
      <c r="AN396" s="768" t="str">
        <f>IF(【多店舗用】記入シート3!BL396="","",【多店舗用】記入シート3!BL396)</f>
        <v/>
      </c>
      <c r="AO396" s="764" t="str">
        <f>IF(【多店舗用】記入シート3!BM396="","",【多店舗用】記入シート3!BM396)</f>
        <v/>
      </c>
      <c r="AP396" s="768" t="str">
        <f>IF(【多店舗用】記入シート3!BN396="","",【多店舗用】記入シート3!BN396)</f>
        <v/>
      </c>
      <c r="AQ396" s="764" t="str">
        <f>IF(【多店舗用】記入シート3!BO396="","",【多店舗用】記入シート3!BO396)</f>
        <v/>
      </c>
      <c r="AR396" s="764" t="str">
        <f>IF(【多店舗用】記入シート3!BP396="","",【多店舗用】記入シート3!BP396)</f>
        <v/>
      </c>
    </row>
    <row r="397" spans="1:44" ht="15" customHeight="1">
      <c r="A397" s="764">
        <v>389</v>
      </c>
      <c r="B397" s="764" t="str">
        <f>IF(【多店舗用】記入シート3!B397="","",DBCS(【多店舗用】記入シート3!B397))</f>
        <v/>
      </c>
      <c r="C397" s="764" t="str">
        <f>IF(【多店舗用】記入シート3!C397="","",DBCS(【多店舗用】記入シート3!C397))</f>
        <v/>
      </c>
      <c r="D397" s="764" t="str">
        <f>IF(【多店舗用】記入シート3!D397="","",ASC(【多店舗用】記入シート3!D397))</f>
        <v/>
      </c>
      <c r="E397" s="765" t="str">
        <f>IF(【多店舗用】記入シート3!E397="","",【多店舗用】記入シート3!E397)</f>
        <v/>
      </c>
      <c r="F397" s="764" t="str">
        <f>IF(【多店舗用】記入シート3!F397="","",【多店舗用】記入シート3!F397)</f>
        <v/>
      </c>
      <c r="G397" s="765" t="str">
        <f>IF(【多店舗用】記入シート3!G397="","",【多店舗用】記入シート3!G397)</f>
        <v/>
      </c>
      <c r="H397" s="764" t="str">
        <f>IF(【多店舗用】記入シート3!H397="","",SUBSTITUTE(SUBSTITUTE(SUBSTITUTE(SUBSTITUTE(SUBSTITUTE(ASC(【多店舗用】記入シート3!H397),"～","-"),"－","-"),"―","-"),"　","")," ",""))</f>
        <v/>
      </c>
      <c r="I397" s="764" t="str">
        <f>IF(B397="","",MID(T(【多店舗用】記入シート3!I397),4,LEN(T(【多店舗用】記入シート3!I397))-3)&amp;"　"&amp;SUBSTITUTE(SUBSTITUTE(SUBSTITUTE(SUBSTITUTE(T(【多店舗用】記入シート3!J397),"　","")," ",""),"―","ー"),"－","‐")&amp;"　"&amp;SUBSTITUTE(SUBSTITUTE(SUBSTITUTE(SUBSTITUTE(T(【多店舗用】記入シート3!K397),"　","")," ",""),"―","ー"),"－","‐")&amp;"　"&amp;SUBSTITUTE(SUBSTITUTE(SUBSTITUTE(SUBSTITUTE(T(【多店舗用】記入シート3!L397),"　","")," ",""),"―","ー"),"－","‐")&amp;IF(【多店舗用】記入シート3!M397="","","　"&amp;SUBSTITUTE(SUBSTITUTE(SUBSTITUTE(SUBSTITUTE(T(【多店舗用】記入シート3!M397),"　","")," ",""),"―","ー"),"－","‐")))</f>
        <v/>
      </c>
      <c r="J397" s="764" t="str">
        <f>IF(B397="","",ASC(【多店舗用】記入シート3!N397)&amp;" "&amp;ASC(SUBSTITUTE(SUBSTITUTE(SUBSTITUTE(SUBSTITUTE(SUBSTITUTE(【多店舗用】記入シート3!O397,"　","")," ",""),"ヴ","ウﾞ"),"・",""),"－","‐"))&amp;" "&amp;ASC(SUBSTITUTE(SUBSTITUTE(SUBSTITUTE(SUBSTITUTE(SUBSTITUTE(【多店舗用】記入シート3!P397,"　","")," ",""),"ヴ","ウﾞ"),"・",""),"－","‐"))&amp;IF(【多店舗用】記入シート3!Q397="",""," "&amp;ASC(SUBSTITUTE(SUBSTITUTE(SUBSTITUTE(SUBSTITUTE(SUBSTITUTE(【多店舗用】記入シート3!Q397,"　","")," ",""),"ヴ","ウﾞ"),"・",""),"－","‐"))))</f>
        <v/>
      </c>
      <c r="K397" s="764" t="str">
        <f>IF(【多店舗用】記入シート3!R397="","",【多店舗用】記入シート3!R397)</f>
        <v/>
      </c>
      <c r="L397" s="764" t="str">
        <f>IF(【多店舗用】記入シート3!S397="","",SUBSTITUTE(SUBSTITUTE(SUBSTITUTE(SUBSTITUTE(SUBSTITUTE(ASC(【多店舗用】記入シート3!S397),"～","-"),"－","-"),"―","-"),"　","")," ",""))</f>
        <v/>
      </c>
      <c r="M397" s="764" t="str">
        <f>IF(【多店舗用】記入シート3!T397="","",ASC(【多店舗用】記入シート3!T397))</f>
        <v/>
      </c>
      <c r="N397" s="764" t="str">
        <f>IF(B397="","",RIGHT("00"&amp;【多店舗用】記入シート3!U397,2)&amp;【多店舗用】記入シート3!V397&amp;RIGHT("00"&amp;【多店舗用】記入シート3!W397,2)&amp;【多店舗用】記入シート3!X397&amp;RIGHT("00"&amp;【多店舗用】記入シート3!Y397,2)&amp;【多店舗用】記入シート3!Z397&amp;RIGHT("00"&amp;【多店舗用】記入シート3!AA397,2))</f>
        <v/>
      </c>
      <c r="O397" s="764" t="str">
        <f>IF(B397="","",IF(【多店舗用】記入シート3!AB397="●",【多店舗用】記入シート3!AB$8,"")&amp;IF(【多店舗用】記入シート3!AC397="●",【多店舗用】記入シート3!AC$8,"")&amp;IF(【多店舗用】記入シート3!AD397="●",【多店舗用】記入シート3!AD$8,"")&amp;IF(【多店舗用】記入シート3!AE397="●",【多店舗用】記入シート3!AE$8,"")&amp;IF(【多店舗用】記入シート3!AF397="●",【多店舗用】記入シート3!AF$8,"")&amp;IF(【多店舗用】記入シート3!AG397="●",【多店舗用】記入シート3!AG$8,"")&amp;IF(【多店舗用】記入シート3!AH397="●",【多店舗用】記入シート3!AH$8,"")&amp;IF(【多店舗用】記入シート3!AI397="●",【多店舗用】記入シート3!AI$8,""))</f>
        <v/>
      </c>
      <c r="P397" s="764" t="str">
        <f>IF(【多店舗用】記入シート3!AJ397="","",【多店舗用】記入シート3!AJ397)</f>
        <v/>
      </c>
      <c r="Q397" s="764" t="str">
        <f>IF(【多店舗用】記入シート3!AK397="","",【多店舗用】記入シート3!AK397)</f>
        <v/>
      </c>
      <c r="R397" s="766" t="str">
        <f>IF(【多店舗用】記入シート3!AL397="","",【多店舗用】記入シート3!AL397)</f>
        <v/>
      </c>
      <c r="S397" s="766" t="str">
        <f>IF(【多店舗用】記入シート3!AM397="","",【多店舗用】記入シート3!AM397)</f>
        <v/>
      </c>
      <c r="T397" s="766" t="str">
        <f>IF(【多店舗用】記入シート3!AN397="","",【多店舗用】記入シート3!AN397)</f>
        <v/>
      </c>
      <c r="U397" s="766" t="str">
        <f>IF(【多店舗用】記入シート3!AO397="","",【多店舗用】記入シート3!AO397)</f>
        <v/>
      </c>
      <c r="V397" s="764" t="str">
        <f>IF(【多店舗用】記入シート3!AP397="","",【多店舗用】記入シート3!AP397)</f>
        <v/>
      </c>
      <c r="W397" s="764" t="str">
        <f>IF(【多店舗用】記入シート3!AQ397="","",【多店舗用】記入シート3!AQ397)</f>
        <v/>
      </c>
      <c r="X397" s="764" t="str">
        <f>IF(【多店舗用】記入シート3!AR397="","",【多店舗用】記入シート3!AR397)</f>
        <v/>
      </c>
      <c r="Y397" s="764" t="str">
        <f>IF(【多店舗用】記入シート3!AS397="","",【多店舗用】記入シート3!AS397)</f>
        <v/>
      </c>
      <c r="Z397" s="767" t="str">
        <f>IF(【多店舗用】記入シート3!AT397="","",【多店舗用】記入シート3!AT397)</f>
        <v/>
      </c>
      <c r="AA397" s="767" t="str">
        <f>IF(【多店舗用】記入シート3!AU397="","",【多店舗用】記入シート3!AU397)</f>
        <v/>
      </c>
      <c r="AB397" s="764" t="str">
        <f>IF(B397="","",T(SUBSTITUTE(SUBSTITUTE(【多店舗用】記入シート3!AV397,"　","")," ",""))&amp;"　"&amp;T(SUBSTITUTE(SUBSTITUTE(【多店舗用】記入シート3!AW397,"　","")," ","")))</f>
        <v/>
      </c>
      <c r="AC397" s="764" t="str">
        <f>IF(B397="","",ASC(SUBSTITUTE(SUBSTITUTE(SUBSTITUTE(SUBSTITUTE(【多店舗用】記入シート3!AX397,"　","")," ",""),"ヴ","ウﾞ"),"・",""))&amp;" "&amp;ASC(SUBSTITUTE(SUBSTITUTE(SUBSTITUTE(SUBSTITUTE(【多店舗用】記入シート3!AY397,"　","")," ",""),"ヴ","ウﾞ"),"・","")))</f>
        <v/>
      </c>
      <c r="AD397" s="764" t="str">
        <f>IF(【多店舗用】記入シート3!AZ397="","",【多店舗用】記入シート3!AZ397)</f>
        <v/>
      </c>
      <c r="AE397" s="764" t="str">
        <f>IF(【多店舗用】記入シート3!BA397="","",【多店舗用】記入シート3!BA397)</f>
        <v/>
      </c>
      <c r="AF397" s="764" t="str">
        <f>IF(B397="","",T(SUBSTITUTE(SUBSTITUTE(【多店舗用】記入シート3!BB397,"　","")," ",""))&amp;"　"&amp;T(SUBSTITUTE(SUBSTITUTE(【多店舗用】記入シート3!BC397,"　","")," ","")))</f>
        <v/>
      </c>
      <c r="AG397" s="764" t="str">
        <f>IF(B397="","",ASC(SUBSTITUTE(SUBSTITUTE(SUBSTITUTE(SUBSTITUTE(【多店舗用】記入シート3!BD397,"　","")," ",""),"ヴ","ウﾞ"),"・",""))&amp;" "&amp;ASC(SUBSTITUTE(SUBSTITUTE(SUBSTITUTE(SUBSTITUTE(【多店舗用】記入シート3!BE397,"　","")," ",""),"ヴ","ウﾞ"),"・","")))</f>
        <v/>
      </c>
      <c r="AH397" s="764" t="str">
        <f>IF(【多店舗用】記入シート3!BF397="","",【多店舗用】記入シート3!BF397)</f>
        <v/>
      </c>
      <c r="AI397" s="764" t="str">
        <f>IF(【多店舗用】記入シート3!BG397="","",【多店舗用】記入シート3!BG397)</f>
        <v/>
      </c>
      <c r="AJ397" s="764" t="str">
        <f>IF(【多店舗用】記入シート3!BH397="","",【多店舗用】記入シート3!BH397)</f>
        <v/>
      </c>
      <c r="AK397" s="764" t="str">
        <f>IF(【多店舗用】記入シート3!BI397="","",【多店舗用】記入シート3!BI397)</f>
        <v/>
      </c>
      <c r="AL397" s="764" t="str">
        <f>IF(【多店舗用】記入シート3!BJ397="","",【多店舗用】記入シート3!BJ397)</f>
        <v/>
      </c>
      <c r="AM397" s="768" t="str">
        <f>IF(【多店舗用】記入シート3!BK397="","",【多店舗用】記入シート3!BK397)</f>
        <v/>
      </c>
      <c r="AN397" s="768" t="str">
        <f>IF(【多店舗用】記入シート3!BL397="","",【多店舗用】記入シート3!BL397)</f>
        <v/>
      </c>
      <c r="AO397" s="764" t="str">
        <f>IF(【多店舗用】記入シート3!BM397="","",【多店舗用】記入シート3!BM397)</f>
        <v/>
      </c>
      <c r="AP397" s="768" t="str">
        <f>IF(【多店舗用】記入シート3!BN397="","",【多店舗用】記入シート3!BN397)</f>
        <v/>
      </c>
      <c r="AQ397" s="764" t="str">
        <f>IF(【多店舗用】記入シート3!BO397="","",【多店舗用】記入シート3!BO397)</f>
        <v/>
      </c>
      <c r="AR397" s="764" t="str">
        <f>IF(【多店舗用】記入シート3!BP397="","",【多店舗用】記入シート3!BP397)</f>
        <v/>
      </c>
    </row>
    <row r="398" spans="1:44" ht="15" customHeight="1">
      <c r="A398" s="764">
        <v>390</v>
      </c>
      <c r="B398" s="764" t="str">
        <f>IF(【多店舗用】記入シート3!B398="","",DBCS(【多店舗用】記入シート3!B398))</f>
        <v/>
      </c>
      <c r="C398" s="764" t="str">
        <f>IF(【多店舗用】記入シート3!C398="","",DBCS(【多店舗用】記入シート3!C398))</f>
        <v/>
      </c>
      <c r="D398" s="764" t="str">
        <f>IF(【多店舗用】記入シート3!D398="","",ASC(【多店舗用】記入シート3!D398))</f>
        <v/>
      </c>
      <c r="E398" s="765" t="str">
        <f>IF(【多店舗用】記入シート3!E398="","",【多店舗用】記入シート3!E398)</f>
        <v/>
      </c>
      <c r="F398" s="764" t="str">
        <f>IF(【多店舗用】記入シート3!F398="","",【多店舗用】記入シート3!F398)</f>
        <v/>
      </c>
      <c r="G398" s="765" t="str">
        <f>IF(【多店舗用】記入シート3!G398="","",【多店舗用】記入シート3!G398)</f>
        <v/>
      </c>
      <c r="H398" s="764" t="str">
        <f>IF(【多店舗用】記入シート3!H398="","",SUBSTITUTE(SUBSTITUTE(SUBSTITUTE(SUBSTITUTE(SUBSTITUTE(ASC(【多店舗用】記入シート3!H398),"～","-"),"－","-"),"―","-"),"　","")," ",""))</f>
        <v/>
      </c>
      <c r="I398" s="764" t="str">
        <f>IF(B398="","",MID(T(【多店舗用】記入シート3!I398),4,LEN(T(【多店舗用】記入シート3!I398))-3)&amp;"　"&amp;SUBSTITUTE(SUBSTITUTE(SUBSTITUTE(SUBSTITUTE(T(【多店舗用】記入シート3!J398),"　","")," ",""),"―","ー"),"－","‐")&amp;"　"&amp;SUBSTITUTE(SUBSTITUTE(SUBSTITUTE(SUBSTITUTE(T(【多店舗用】記入シート3!K398),"　","")," ",""),"―","ー"),"－","‐")&amp;"　"&amp;SUBSTITUTE(SUBSTITUTE(SUBSTITUTE(SUBSTITUTE(T(【多店舗用】記入シート3!L398),"　","")," ",""),"―","ー"),"－","‐")&amp;IF(【多店舗用】記入シート3!M398="","","　"&amp;SUBSTITUTE(SUBSTITUTE(SUBSTITUTE(SUBSTITUTE(T(【多店舗用】記入シート3!M398),"　","")," ",""),"―","ー"),"－","‐")))</f>
        <v/>
      </c>
      <c r="J398" s="764" t="str">
        <f>IF(B398="","",ASC(【多店舗用】記入シート3!N398)&amp;" "&amp;ASC(SUBSTITUTE(SUBSTITUTE(SUBSTITUTE(SUBSTITUTE(SUBSTITUTE(【多店舗用】記入シート3!O398,"　","")," ",""),"ヴ","ウﾞ"),"・",""),"－","‐"))&amp;" "&amp;ASC(SUBSTITUTE(SUBSTITUTE(SUBSTITUTE(SUBSTITUTE(SUBSTITUTE(【多店舗用】記入シート3!P398,"　","")," ",""),"ヴ","ウﾞ"),"・",""),"－","‐"))&amp;IF(【多店舗用】記入シート3!Q398="",""," "&amp;ASC(SUBSTITUTE(SUBSTITUTE(SUBSTITUTE(SUBSTITUTE(SUBSTITUTE(【多店舗用】記入シート3!Q398,"　","")," ",""),"ヴ","ウﾞ"),"・",""),"－","‐"))))</f>
        <v/>
      </c>
      <c r="K398" s="764" t="str">
        <f>IF(【多店舗用】記入シート3!R398="","",【多店舗用】記入シート3!R398)</f>
        <v/>
      </c>
      <c r="L398" s="764" t="str">
        <f>IF(【多店舗用】記入シート3!S398="","",SUBSTITUTE(SUBSTITUTE(SUBSTITUTE(SUBSTITUTE(SUBSTITUTE(ASC(【多店舗用】記入シート3!S398),"～","-"),"－","-"),"―","-"),"　","")," ",""))</f>
        <v/>
      </c>
      <c r="M398" s="764" t="str">
        <f>IF(【多店舗用】記入シート3!T398="","",ASC(【多店舗用】記入シート3!T398))</f>
        <v/>
      </c>
      <c r="N398" s="764" t="str">
        <f>IF(B398="","",RIGHT("00"&amp;【多店舗用】記入シート3!U398,2)&amp;【多店舗用】記入シート3!V398&amp;RIGHT("00"&amp;【多店舗用】記入シート3!W398,2)&amp;【多店舗用】記入シート3!X398&amp;RIGHT("00"&amp;【多店舗用】記入シート3!Y398,2)&amp;【多店舗用】記入シート3!Z398&amp;RIGHT("00"&amp;【多店舗用】記入シート3!AA398,2))</f>
        <v/>
      </c>
      <c r="O398" s="764" t="str">
        <f>IF(B398="","",IF(【多店舗用】記入シート3!AB398="●",【多店舗用】記入シート3!AB$8,"")&amp;IF(【多店舗用】記入シート3!AC398="●",【多店舗用】記入シート3!AC$8,"")&amp;IF(【多店舗用】記入シート3!AD398="●",【多店舗用】記入シート3!AD$8,"")&amp;IF(【多店舗用】記入シート3!AE398="●",【多店舗用】記入シート3!AE$8,"")&amp;IF(【多店舗用】記入シート3!AF398="●",【多店舗用】記入シート3!AF$8,"")&amp;IF(【多店舗用】記入シート3!AG398="●",【多店舗用】記入シート3!AG$8,"")&amp;IF(【多店舗用】記入シート3!AH398="●",【多店舗用】記入シート3!AH$8,"")&amp;IF(【多店舗用】記入シート3!AI398="●",【多店舗用】記入シート3!AI$8,""))</f>
        <v/>
      </c>
      <c r="P398" s="764" t="str">
        <f>IF(【多店舗用】記入シート3!AJ398="","",【多店舗用】記入シート3!AJ398)</f>
        <v/>
      </c>
      <c r="Q398" s="764" t="str">
        <f>IF(【多店舗用】記入シート3!AK398="","",【多店舗用】記入シート3!AK398)</f>
        <v/>
      </c>
      <c r="R398" s="766" t="str">
        <f>IF(【多店舗用】記入シート3!AL398="","",【多店舗用】記入シート3!AL398)</f>
        <v/>
      </c>
      <c r="S398" s="766" t="str">
        <f>IF(【多店舗用】記入シート3!AM398="","",【多店舗用】記入シート3!AM398)</f>
        <v/>
      </c>
      <c r="T398" s="766" t="str">
        <f>IF(【多店舗用】記入シート3!AN398="","",【多店舗用】記入シート3!AN398)</f>
        <v/>
      </c>
      <c r="U398" s="766" t="str">
        <f>IF(【多店舗用】記入シート3!AO398="","",【多店舗用】記入シート3!AO398)</f>
        <v/>
      </c>
      <c r="V398" s="764" t="str">
        <f>IF(【多店舗用】記入シート3!AP398="","",【多店舗用】記入シート3!AP398)</f>
        <v/>
      </c>
      <c r="W398" s="764" t="str">
        <f>IF(【多店舗用】記入シート3!AQ398="","",【多店舗用】記入シート3!AQ398)</f>
        <v/>
      </c>
      <c r="X398" s="764" t="str">
        <f>IF(【多店舗用】記入シート3!AR398="","",【多店舗用】記入シート3!AR398)</f>
        <v/>
      </c>
      <c r="Y398" s="764" t="str">
        <f>IF(【多店舗用】記入シート3!AS398="","",【多店舗用】記入シート3!AS398)</f>
        <v/>
      </c>
      <c r="Z398" s="767" t="str">
        <f>IF(【多店舗用】記入シート3!AT398="","",【多店舗用】記入シート3!AT398)</f>
        <v/>
      </c>
      <c r="AA398" s="767" t="str">
        <f>IF(【多店舗用】記入シート3!AU398="","",【多店舗用】記入シート3!AU398)</f>
        <v/>
      </c>
      <c r="AB398" s="764" t="str">
        <f>IF(B398="","",T(SUBSTITUTE(SUBSTITUTE(【多店舗用】記入シート3!AV398,"　","")," ",""))&amp;"　"&amp;T(SUBSTITUTE(SUBSTITUTE(【多店舗用】記入シート3!AW398,"　","")," ","")))</f>
        <v/>
      </c>
      <c r="AC398" s="764" t="str">
        <f>IF(B398="","",ASC(SUBSTITUTE(SUBSTITUTE(SUBSTITUTE(SUBSTITUTE(【多店舗用】記入シート3!AX398,"　","")," ",""),"ヴ","ウﾞ"),"・",""))&amp;" "&amp;ASC(SUBSTITUTE(SUBSTITUTE(SUBSTITUTE(SUBSTITUTE(【多店舗用】記入シート3!AY398,"　","")," ",""),"ヴ","ウﾞ"),"・","")))</f>
        <v/>
      </c>
      <c r="AD398" s="764" t="str">
        <f>IF(【多店舗用】記入シート3!AZ398="","",【多店舗用】記入シート3!AZ398)</f>
        <v/>
      </c>
      <c r="AE398" s="764" t="str">
        <f>IF(【多店舗用】記入シート3!BA398="","",【多店舗用】記入シート3!BA398)</f>
        <v/>
      </c>
      <c r="AF398" s="764" t="str">
        <f>IF(B398="","",T(SUBSTITUTE(SUBSTITUTE(【多店舗用】記入シート3!BB398,"　","")," ",""))&amp;"　"&amp;T(SUBSTITUTE(SUBSTITUTE(【多店舗用】記入シート3!BC398,"　","")," ","")))</f>
        <v/>
      </c>
      <c r="AG398" s="764" t="str">
        <f>IF(B398="","",ASC(SUBSTITUTE(SUBSTITUTE(SUBSTITUTE(SUBSTITUTE(【多店舗用】記入シート3!BD398,"　","")," ",""),"ヴ","ウﾞ"),"・",""))&amp;" "&amp;ASC(SUBSTITUTE(SUBSTITUTE(SUBSTITUTE(SUBSTITUTE(【多店舗用】記入シート3!BE398,"　","")," ",""),"ヴ","ウﾞ"),"・","")))</f>
        <v/>
      </c>
      <c r="AH398" s="764" t="str">
        <f>IF(【多店舗用】記入シート3!BF398="","",【多店舗用】記入シート3!BF398)</f>
        <v/>
      </c>
      <c r="AI398" s="764" t="str">
        <f>IF(【多店舗用】記入シート3!BG398="","",【多店舗用】記入シート3!BG398)</f>
        <v/>
      </c>
      <c r="AJ398" s="764" t="str">
        <f>IF(【多店舗用】記入シート3!BH398="","",【多店舗用】記入シート3!BH398)</f>
        <v/>
      </c>
      <c r="AK398" s="764" t="str">
        <f>IF(【多店舗用】記入シート3!BI398="","",【多店舗用】記入シート3!BI398)</f>
        <v/>
      </c>
      <c r="AL398" s="764" t="str">
        <f>IF(【多店舗用】記入シート3!BJ398="","",【多店舗用】記入シート3!BJ398)</f>
        <v/>
      </c>
      <c r="AM398" s="768" t="str">
        <f>IF(【多店舗用】記入シート3!BK398="","",【多店舗用】記入シート3!BK398)</f>
        <v/>
      </c>
      <c r="AN398" s="768" t="str">
        <f>IF(【多店舗用】記入シート3!BL398="","",【多店舗用】記入シート3!BL398)</f>
        <v/>
      </c>
      <c r="AO398" s="764" t="str">
        <f>IF(【多店舗用】記入シート3!BM398="","",【多店舗用】記入シート3!BM398)</f>
        <v/>
      </c>
      <c r="AP398" s="768" t="str">
        <f>IF(【多店舗用】記入シート3!BN398="","",【多店舗用】記入シート3!BN398)</f>
        <v/>
      </c>
      <c r="AQ398" s="764" t="str">
        <f>IF(【多店舗用】記入シート3!BO398="","",【多店舗用】記入シート3!BO398)</f>
        <v/>
      </c>
      <c r="AR398" s="764" t="str">
        <f>IF(【多店舗用】記入シート3!BP398="","",【多店舗用】記入シート3!BP398)</f>
        <v/>
      </c>
    </row>
    <row r="399" spans="1:44" ht="15" customHeight="1">
      <c r="A399" s="764">
        <v>391</v>
      </c>
      <c r="B399" s="764" t="str">
        <f>IF(【多店舗用】記入シート3!B399="","",DBCS(【多店舗用】記入シート3!B399))</f>
        <v/>
      </c>
      <c r="C399" s="764" t="str">
        <f>IF(【多店舗用】記入シート3!C399="","",DBCS(【多店舗用】記入シート3!C399))</f>
        <v/>
      </c>
      <c r="D399" s="764" t="str">
        <f>IF(【多店舗用】記入シート3!D399="","",ASC(【多店舗用】記入シート3!D399))</f>
        <v/>
      </c>
      <c r="E399" s="765" t="str">
        <f>IF(【多店舗用】記入シート3!E399="","",【多店舗用】記入シート3!E399)</f>
        <v/>
      </c>
      <c r="F399" s="764" t="str">
        <f>IF(【多店舗用】記入シート3!F399="","",【多店舗用】記入シート3!F399)</f>
        <v/>
      </c>
      <c r="G399" s="765" t="str">
        <f>IF(【多店舗用】記入シート3!G399="","",【多店舗用】記入シート3!G399)</f>
        <v/>
      </c>
      <c r="H399" s="764" t="str">
        <f>IF(【多店舗用】記入シート3!H399="","",SUBSTITUTE(SUBSTITUTE(SUBSTITUTE(SUBSTITUTE(SUBSTITUTE(ASC(【多店舗用】記入シート3!H399),"～","-"),"－","-"),"―","-"),"　","")," ",""))</f>
        <v/>
      </c>
      <c r="I399" s="764" t="str">
        <f>IF(B399="","",MID(T(【多店舗用】記入シート3!I399),4,LEN(T(【多店舗用】記入シート3!I399))-3)&amp;"　"&amp;SUBSTITUTE(SUBSTITUTE(SUBSTITUTE(SUBSTITUTE(T(【多店舗用】記入シート3!J399),"　","")," ",""),"―","ー"),"－","‐")&amp;"　"&amp;SUBSTITUTE(SUBSTITUTE(SUBSTITUTE(SUBSTITUTE(T(【多店舗用】記入シート3!K399),"　","")," ",""),"―","ー"),"－","‐")&amp;"　"&amp;SUBSTITUTE(SUBSTITUTE(SUBSTITUTE(SUBSTITUTE(T(【多店舗用】記入シート3!L399),"　","")," ",""),"―","ー"),"－","‐")&amp;IF(【多店舗用】記入シート3!M399="","","　"&amp;SUBSTITUTE(SUBSTITUTE(SUBSTITUTE(SUBSTITUTE(T(【多店舗用】記入シート3!M399),"　","")," ",""),"―","ー"),"－","‐")))</f>
        <v/>
      </c>
      <c r="J399" s="764" t="str">
        <f>IF(B399="","",ASC(【多店舗用】記入シート3!N399)&amp;" "&amp;ASC(SUBSTITUTE(SUBSTITUTE(SUBSTITUTE(SUBSTITUTE(SUBSTITUTE(【多店舗用】記入シート3!O399,"　","")," ",""),"ヴ","ウﾞ"),"・",""),"－","‐"))&amp;" "&amp;ASC(SUBSTITUTE(SUBSTITUTE(SUBSTITUTE(SUBSTITUTE(SUBSTITUTE(【多店舗用】記入シート3!P399,"　","")," ",""),"ヴ","ウﾞ"),"・",""),"－","‐"))&amp;IF(【多店舗用】記入シート3!Q399="",""," "&amp;ASC(SUBSTITUTE(SUBSTITUTE(SUBSTITUTE(SUBSTITUTE(SUBSTITUTE(【多店舗用】記入シート3!Q399,"　","")," ",""),"ヴ","ウﾞ"),"・",""),"－","‐"))))</f>
        <v/>
      </c>
      <c r="K399" s="764" t="str">
        <f>IF(【多店舗用】記入シート3!R399="","",【多店舗用】記入シート3!R399)</f>
        <v/>
      </c>
      <c r="L399" s="764" t="str">
        <f>IF(【多店舗用】記入シート3!S399="","",SUBSTITUTE(SUBSTITUTE(SUBSTITUTE(SUBSTITUTE(SUBSTITUTE(ASC(【多店舗用】記入シート3!S399),"～","-"),"－","-"),"―","-"),"　","")," ",""))</f>
        <v/>
      </c>
      <c r="M399" s="764" t="str">
        <f>IF(【多店舗用】記入シート3!T399="","",ASC(【多店舗用】記入シート3!T399))</f>
        <v/>
      </c>
      <c r="N399" s="764" t="str">
        <f>IF(B399="","",RIGHT("00"&amp;【多店舗用】記入シート3!U399,2)&amp;【多店舗用】記入シート3!V399&amp;RIGHT("00"&amp;【多店舗用】記入シート3!W399,2)&amp;【多店舗用】記入シート3!X399&amp;RIGHT("00"&amp;【多店舗用】記入シート3!Y399,2)&amp;【多店舗用】記入シート3!Z399&amp;RIGHT("00"&amp;【多店舗用】記入シート3!AA399,2))</f>
        <v/>
      </c>
      <c r="O399" s="764" t="str">
        <f>IF(B399="","",IF(【多店舗用】記入シート3!AB399="●",【多店舗用】記入シート3!AB$8,"")&amp;IF(【多店舗用】記入シート3!AC399="●",【多店舗用】記入シート3!AC$8,"")&amp;IF(【多店舗用】記入シート3!AD399="●",【多店舗用】記入シート3!AD$8,"")&amp;IF(【多店舗用】記入シート3!AE399="●",【多店舗用】記入シート3!AE$8,"")&amp;IF(【多店舗用】記入シート3!AF399="●",【多店舗用】記入シート3!AF$8,"")&amp;IF(【多店舗用】記入シート3!AG399="●",【多店舗用】記入シート3!AG$8,"")&amp;IF(【多店舗用】記入シート3!AH399="●",【多店舗用】記入シート3!AH$8,"")&amp;IF(【多店舗用】記入シート3!AI399="●",【多店舗用】記入シート3!AI$8,""))</f>
        <v/>
      </c>
      <c r="P399" s="764" t="str">
        <f>IF(【多店舗用】記入シート3!AJ399="","",【多店舗用】記入シート3!AJ399)</f>
        <v/>
      </c>
      <c r="Q399" s="764" t="str">
        <f>IF(【多店舗用】記入シート3!AK399="","",【多店舗用】記入シート3!AK399)</f>
        <v/>
      </c>
      <c r="R399" s="766" t="str">
        <f>IF(【多店舗用】記入シート3!AL399="","",【多店舗用】記入シート3!AL399)</f>
        <v/>
      </c>
      <c r="S399" s="766" t="str">
        <f>IF(【多店舗用】記入シート3!AM399="","",【多店舗用】記入シート3!AM399)</f>
        <v/>
      </c>
      <c r="T399" s="766" t="str">
        <f>IF(【多店舗用】記入シート3!AN399="","",【多店舗用】記入シート3!AN399)</f>
        <v/>
      </c>
      <c r="U399" s="766" t="str">
        <f>IF(【多店舗用】記入シート3!AO399="","",【多店舗用】記入シート3!AO399)</f>
        <v/>
      </c>
      <c r="V399" s="764" t="str">
        <f>IF(【多店舗用】記入シート3!AP399="","",【多店舗用】記入シート3!AP399)</f>
        <v/>
      </c>
      <c r="W399" s="764" t="str">
        <f>IF(【多店舗用】記入シート3!AQ399="","",【多店舗用】記入シート3!AQ399)</f>
        <v/>
      </c>
      <c r="X399" s="764" t="str">
        <f>IF(【多店舗用】記入シート3!AR399="","",【多店舗用】記入シート3!AR399)</f>
        <v/>
      </c>
      <c r="Y399" s="764" t="str">
        <f>IF(【多店舗用】記入シート3!AS399="","",【多店舗用】記入シート3!AS399)</f>
        <v/>
      </c>
      <c r="Z399" s="767" t="str">
        <f>IF(【多店舗用】記入シート3!AT399="","",【多店舗用】記入シート3!AT399)</f>
        <v/>
      </c>
      <c r="AA399" s="767" t="str">
        <f>IF(【多店舗用】記入シート3!AU399="","",【多店舗用】記入シート3!AU399)</f>
        <v/>
      </c>
      <c r="AB399" s="764" t="str">
        <f>IF(B399="","",T(SUBSTITUTE(SUBSTITUTE(【多店舗用】記入シート3!AV399,"　","")," ",""))&amp;"　"&amp;T(SUBSTITUTE(SUBSTITUTE(【多店舗用】記入シート3!AW399,"　","")," ","")))</f>
        <v/>
      </c>
      <c r="AC399" s="764" t="str">
        <f>IF(B399="","",ASC(SUBSTITUTE(SUBSTITUTE(SUBSTITUTE(SUBSTITUTE(【多店舗用】記入シート3!AX399,"　","")," ",""),"ヴ","ウﾞ"),"・",""))&amp;" "&amp;ASC(SUBSTITUTE(SUBSTITUTE(SUBSTITUTE(SUBSTITUTE(【多店舗用】記入シート3!AY399,"　","")," ",""),"ヴ","ウﾞ"),"・","")))</f>
        <v/>
      </c>
      <c r="AD399" s="764" t="str">
        <f>IF(【多店舗用】記入シート3!AZ399="","",【多店舗用】記入シート3!AZ399)</f>
        <v/>
      </c>
      <c r="AE399" s="764" t="str">
        <f>IF(【多店舗用】記入シート3!BA399="","",【多店舗用】記入シート3!BA399)</f>
        <v/>
      </c>
      <c r="AF399" s="764" t="str">
        <f>IF(B399="","",T(SUBSTITUTE(SUBSTITUTE(【多店舗用】記入シート3!BB399,"　","")," ",""))&amp;"　"&amp;T(SUBSTITUTE(SUBSTITUTE(【多店舗用】記入シート3!BC399,"　","")," ","")))</f>
        <v/>
      </c>
      <c r="AG399" s="764" t="str">
        <f>IF(B399="","",ASC(SUBSTITUTE(SUBSTITUTE(SUBSTITUTE(SUBSTITUTE(【多店舗用】記入シート3!BD399,"　","")," ",""),"ヴ","ウﾞ"),"・",""))&amp;" "&amp;ASC(SUBSTITUTE(SUBSTITUTE(SUBSTITUTE(SUBSTITUTE(【多店舗用】記入シート3!BE399,"　","")," ",""),"ヴ","ウﾞ"),"・","")))</f>
        <v/>
      </c>
      <c r="AH399" s="764" t="str">
        <f>IF(【多店舗用】記入シート3!BF399="","",【多店舗用】記入シート3!BF399)</f>
        <v/>
      </c>
      <c r="AI399" s="764" t="str">
        <f>IF(【多店舗用】記入シート3!BG399="","",【多店舗用】記入シート3!BG399)</f>
        <v/>
      </c>
      <c r="AJ399" s="764" t="str">
        <f>IF(【多店舗用】記入シート3!BH399="","",【多店舗用】記入シート3!BH399)</f>
        <v/>
      </c>
      <c r="AK399" s="764" t="str">
        <f>IF(【多店舗用】記入シート3!BI399="","",【多店舗用】記入シート3!BI399)</f>
        <v/>
      </c>
      <c r="AL399" s="764" t="str">
        <f>IF(【多店舗用】記入シート3!BJ399="","",【多店舗用】記入シート3!BJ399)</f>
        <v/>
      </c>
      <c r="AM399" s="768" t="str">
        <f>IF(【多店舗用】記入シート3!BK399="","",【多店舗用】記入シート3!BK399)</f>
        <v/>
      </c>
      <c r="AN399" s="768" t="str">
        <f>IF(【多店舗用】記入シート3!BL399="","",【多店舗用】記入シート3!BL399)</f>
        <v/>
      </c>
      <c r="AO399" s="764" t="str">
        <f>IF(【多店舗用】記入シート3!BM399="","",【多店舗用】記入シート3!BM399)</f>
        <v/>
      </c>
      <c r="AP399" s="768" t="str">
        <f>IF(【多店舗用】記入シート3!BN399="","",【多店舗用】記入シート3!BN399)</f>
        <v/>
      </c>
      <c r="AQ399" s="764" t="str">
        <f>IF(【多店舗用】記入シート3!BO399="","",【多店舗用】記入シート3!BO399)</f>
        <v/>
      </c>
      <c r="AR399" s="764" t="str">
        <f>IF(【多店舗用】記入シート3!BP399="","",【多店舗用】記入シート3!BP399)</f>
        <v/>
      </c>
    </row>
    <row r="400" spans="1:44" ht="15" customHeight="1">
      <c r="A400" s="764">
        <v>392</v>
      </c>
      <c r="B400" s="764" t="str">
        <f>IF(【多店舗用】記入シート3!B400="","",DBCS(【多店舗用】記入シート3!B400))</f>
        <v/>
      </c>
      <c r="C400" s="764" t="str">
        <f>IF(【多店舗用】記入シート3!C400="","",DBCS(【多店舗用】記入シート3!C400))</f>
        <v/>
      </c>
      <c r="D400" s="764" t="str">
        <f>IF(【多店舗用】記入シート3!D400="","",ASC(【多店舗用】記入シート3!D400))</f>
        <v/>
      </c>
      <c r="E400" s="765" t="str">
        <f>IF(【多店舗用】記入シート3!E400="","",【多店舗用】記入シート3!E400)</f>
        <v/>
      </c>
      <c r="F400" s="764" t="str">
        <f>IF(【多店舗用】記入シート3!F400="","",【多店舗用】記入シート3!F400)</f>
        <v/>
      </c>
      <c r="G400" s="765" t="str">
        <f>IF(【多店舗用】記入シート3!G400="","",【多店舗用】記入シート3!G400)</f>
        <v/>
      </c>
      <c r="H400" s="764" t="str">
        <f>IF(【多店舗用】記入シート3!H400="","",SUBSTITUTE(SUBSTITUTE(SUBSTITUTE(SUBSTITUTE(SUBSTITUTE(ASC(【多店舗用】記入シート3!H400),"～","-"),"－","-"),"―","-"),"　","")," ",""))</f>
        <v/>
      </c>
      <c r="I400" s="764" t="str">
        <f>IF(B400="","",MID(T(【多店舗用】記入シート3!I400),4,LEN(T(【多店舗用】記入シート3!I400))-3)&amp;"　"&amp;SUBSTITUTE(SUBSTITUTE(SUBSTITUTE(SUBSTITUTE(T(【多店舗用】記入シート3!J400),"　","")," ",""),"―","ー"),"－","‐")&amp;"　"&amp;SUBSTITUTE(SUBSTITUTE(SUBSTITUTE(SUBSTITUTE(T(【多店舗用】記入シート3!K400),"　","")," ",""),"―","ー"),"－","‐")&amp;"　"&amp;SUBSTITUTE(SUBSTITUTE(SUBSTITUTE(SUBSTITUTE(T(【多店舗用】記入シート3!L400),"　","")," ",""),"―","ー"),"－","‐")&amp;IF(【多店舗用】記入シート3!M400="","","　"&amp;SUBSTITUTE(SUBSTITUTE(SUBSTITUTE(SUBSTITUTE(T(【多店舗用】記入シート3!M400),"　","")," ",""),"―","ー"),"－","‐")))</f>
        <v/>
      </c>
      <c r="J400" s="764" t="str">
        <f>IF(B400="","",ASC(【多店舗用】記入シート3!N400)&amp;" "&amp;ASC(SUBSTITUTE(SUBSTITUTE(SUBSTITUTE(SUBSTITUTE(SUBSTITUTE(【多店舗用】記入シート3!O400,"　","")," ",""),"ヴ","ウﾞ"),"・",""),"－","‐"))&amp;" "&amp;ASC(SUBSTITUTE(SUBSTITUTE(SUBSTITUTE(SUBSTITUTE(SUBSTITUTE(【多店舗用】記入シート3!P400,"　","")," ",""),"ヴ","ウﾞ"),"・",""),"－","‐"))&amp;IF(【多店舗用】記入シート3!Q400="",""," "&amp;ASC(SUBSTITUTE(SUBSTITUTE(SUBSTITUTE(SUBSTITUTE(SUBSTITUTE(【多店舗用】記入シート3!Q400,"　","")," ",""),"ヴ","ウﾞ"),"・",""),"－","‐"))))</f>
        <v/>
      </c>
      <c r="K400" s="764" t="str">
        <f>IF(【多店舗用】記入シート3!R400="","",【多店舗用】記入シート3!R400)</f>
        <v/>
      </c>
      <c r="L400" s="764" t="str">
        <f>IF(【多店舗用】記入シート3!S400="","",SUBSTITUTE(SUBSTITUTE(SUBSTITUTE(SUBSTITUTE(SUBSTITUTE(ASC(【多店舗用】記入シート3!S400),"～","-"),"－","-"),"―","-"),"　","")," ",""))</f>
        <v/>
      </c>
      <c r="M400" s="764" t="str">
        <f>IF(【多店舗用】記入シート3!T400="","",ASC(【多店舗用】記入シート3!T400))</f>
        <v/>
      </c>
      <c r="N400" s="764" t="str">
        <f>IF(B400="","",RIGHT("00"&amp;【多店舗用】記入シート3!U400,2)&amp;【多店舗用】記入シート3!V400&amp;RIGHT("00"&amp;【多店舗用】記入シート3!W400,2)&amp;【多店舗用】記入シート3!X400&amp;RIGHT("00"&amp;【多店舗用】記入シート3!Y400,2)&amp;【多店舗用】記入シート3!Z400&amp;RIGHT("00"&amp;【多店舗用】記入シート3!AA400,2))</f>
        <v/>
      </c>
      <c r="O400" s="764" t="str">
        <f>IF(B400="","",IF(【多店舗用】記入シート3!AB400="●",【多店舗用】記入シート3!AB$8,"")&amp;IF(【多店舗用】記入シート3!AC400="●",【多店舗用】記入シート3!AC$8,"")&amp;IF(【多店舗用】記入シート3!AD400="●",【多店舗用】記入シート3!AD$8,"")&amp;IF(【多店舗用】記入シート3!AE400="●",【多店舗用】記入シート3!AE$8,"")&amp;IF(【多店舗用】記入シート3!AF400="●",【多店舗用】記入シート3!AF$8,"")&amp;IF(【多店舗用】記入シート3!AG400="●",【多店舗用】記入シート3!AG$8,"")&amp;IF(【多店舗用】記入シート3!AH400="●",【多店舗用】記入シート3!AH$8,"")&amp;IF(【多店舗用】記入シート3!AI400="●",【多店舗用】記入シート3!AI$8,""))</f>
        <v/>
      </c>
      <c r="P400" s="764" t="str">
        <f>IF(【多店舗用】記入シート3!AJ400="","",【多店舗用】記入シート3!AJ400)</f>
        <v/>
      </c>
      <c r="Q400" s="764" t="str">
        <f>IF(【多店舗用】記入シート3!AK400="","",【多店舗用】記入シート3!AK400)</f>
        <v/>
      </c>
      <c r="R400" s="766" t="str">
        <f>IF(【多店舗用】記入シート3!AL400="","",【多店舗用】記入シート3!AL400)</f>
        <v/>
      </c>
      <c r="S400" s="766" t="str">
        <f>IF(【多店舗用】記入シート3!AM400="","",【多店舗用】記入シート3!AM400)</f>
        <v/>
      </c>
      <c r="T400" s="766" t="str">
        <f>IF(【多店舗用】記入シート3!AN400="","",【多店舗用】記入シート3!AN400)</f>
        <v/>
      </c>
      <c r="U400" s="766" t="str">
        <f>IF(【多店舗用】記入シート3!AO400="","",【多店舗用】記入シート3!AO400)</f>
        <v/>
      </c>
      <c r="V400" s="764" t="str">
        <f>IF(【多店舗用】記入シート3!AP400="","",【多店舗用】記入シート3!AP400)</f>
        <v/>
      </c>
      <c r="W400" s="764" t="str">
        <f>IF(【多店舗用】記入シート3!AQ400="","",【多店舗用】記入シート3!AQ400)</f>
        <v/>
      </c>
      <c r="X400" s="764" t="str">
        <f>IF(【多店舗用】記入シート3!AR400="","",【多店舗用】記入シート3!AR400)</f>
        <v/>
      </c>
      <c r="Y400" s="764" t="str">
        <f>IF(【多店舗用】記入シート3!AS400="","",【多店舗用】記入シート3!AS400)</f>
        <v/>
      </c>
      <c r="Z400" s="767" t="str">
        <f>IF(【多店舗用】記入シート3!AT400="","",【多店舗用】記入シート3!AT400)</f>
        <v/>
      </c>
      <c r="AA400" s="767" t="str">
        <f>IF(【多店舗用】記入シート3!AU400="","",【多店舗用】記入シート3!AU400)</f>
        <v/>
      </c>
      <c r="AB400" s="764" t="str">
        <f>IF(B400="","",T(SUBSTITUTE(SUBSTITUTE(【多店舗用】記入シート3!AV400,"　","")," ",""))&amp;"　"&amp;T(SUBSTITUTE(SUBSTITUTE(【多店舗用】記入シート3!AW400,"　","")," ","")))</f>
        <v/>
      </c>
      <c r="AC400" s="764" t="str">
        <f>IF(B400="","",ASC(SUBSTITUTE(SUBSTITUTE(SUBSTITUTE(SUBSTITUTE(【多店舗用】記入シート3!AX400,"　","")," ",""),"ヴ","ウﾞ"),"・",""))&amp;" "&amp;ASC(SUBSTITUTE(SUBSTITUTE(SUBSTITUTE(SUBSTITUTE(【多店舗用】記入シート3!AY400,"　","")," ",""),"ヴ","ウﾞ"),"・","")))</f>
        <v/>
      </c>
      <c r="AD400" s="764" t="str">
        <f>IF(【多店舗用】記入シート3!AZ400="","",【多店舗用】記入シート3!AZ400)</f>
        <v/>
      </c>
      <c r="AE400" s="764" t="str">
        <f>IF(【多店舗用】記入シート3!BA400="","",【多店舗用】記入シート3!BA400)</f>
        <v/>
      </c>
      <c r="AF400" s="764" t="str">
        <f>IF(B400="","",T(SUBSTITUTE(SUBSTITUTE(【多店舗用】記入シート3!BB400,"　","")," ",""))&amp;"　"&amp;T(SUBSTITUTE(SUBSTITUTE(【多店舗用】記入シート3!BC400,"　","")," ","")))</f>
        <v/>
      </c>
      <c r="AG400" s="764" t="str">
        <f>IF(B400="","",ASC(SUBSTITUTE(SUBSTITUTE(SUBSTITUTE(SUBSTITUTE(【多店舗用】記入シート3!BD400,"　","")," ",""),"ヴ","ウﾞ"),"・",""))&amp;" "&amp;ASC(SUBSTITUTE(SUBSTITUTE(SUBSTITUTE(SUBSTITUTE(【多店舗用】記入シート3!BE400,"　","")," ",""),"ヴ","ウﾞ"),"・","")))</f>
        <v/>
      </c>
      <c r="AH400" s="764" t="str">
        <f>IF(【多店舗用】記入シート3!BF400="","",【多店舗用】記入シート3!BF400)</f>
        <v/>
      </c>
      <c r="AI400" s="764" t="str">
        <f>IF(【多店舗用】記入シート3!BG400="","",【多店舗用】記入シート3!BG400)</f>
        <v/>
      </c>
      <c r="AJ400" s="764" t="str">
        <f>IF(【多店舗用】記入シート3!BH400="","",【多店舗用】記入シート3!BH400)</f>
        <v/>
      </c>
      <c r="AK400" s="764" t="str">
        <f>IF(【多店舗用】記入シート3!BI400="","",【多店舗用】記入シート3!BI400)</f>
        <v/>
      </c>
      <c r="AL400" s="764" t="str">
        <f>IF(【多店舗用】記入シート3!BJ400="","",【多店舗用】記入シート3!BJ400)</f>
        <v/>
      </c>
      <c r="AM400" s="768" t="str">
        <f>IF(【多店舗用】記入シート3!BK400="","",【多店舗用】記入シート3!BK400)</f>
        <v/>
      </c>
      <c r="AN400" s="768" t="str">
        <f>IF(【多店舗用】記入シート3!BL400="","",【多店舗用】記入シート3!BL400)</f>
        <v/>
      </c>
      <c r="AO400" s="764" t="str">
        <f>IF(【多店舗用】記入シート3!BM400="","",【多店舗用】記入シート3!BM400)</f>
        <v/>
      </c>
      <c r="AP400" s="768" t="str">
        <f>IF(【多店舗用】記入シート3!BN400="","",【多店舗用】記入シート3!BN400)</f>
        <v/>
      </c>
      <c r="AQ400" s="764" t="str">
        <f>IF(【多店舗用】記入シート3!BO400="","",【多店舗用】記入シート3!BO400)</f>
        <v/>
      </c>
      <c r="AR400" s="764" t="str">
        <f>IF(【多店舗用】記入シート3!BP400="","",【多店舗用】記入シート3!BP400)</f>
        <v/>
      </c>
    </row>
    <row r="401" spans="1:44" ht="15" customHeight="1">
      <c r="A401" s="764">
        <v>393</v>
      </c>
      <c r="B401" s="764" t="str">
        <f>IF(【多店舗用】記入シート3!B401="","",DBCS(【多店舗用】記入シート3!B401))</f>
        <v/>
      </c>
      <c r="C401" s="764" t="str">
        <f>IF(【多店舗用】記入シート3!C401="","",DBCS(【多店舗用】記入シート3!C401))</f>
        <v/>
      </c>
      <c r="D401" s="764" t="str">
        <f>IF(【多店舗用】記入シート3!D401="","",ASC(【多店舗用】記入シート3!D401))</f>
        <v/>
      </c>
      <c r="E401" s="765" t="str">
        <f>IF(【多店舗用】記入シート3!E401="","",【多店舗用】記入シート3!E401)</f>
        <v/>
      </c>
      <c r="F401" s="764" t="str">
        <f>IF(【多店舗用】記入シート3!F401="","",【多店舗用】記入シート3!F401)</f>
        <v/>
      </c>
      <c r="G401" s="765" t="str">
        <f>IF(【多店舗用】記入シート3!G401="","",【多店舗用】記入シート3!G401)</f>
        <v/>
      </c>
      <c r="H401" s="764" t="str">
        <f>IF(【多店舗用】記入シート3!H401="","",SUBSTITUTE(SUBSTITUTE(SUBSTITUTE(SUBSTITUTE(SUBSTITUTE(ASC(【多店舗用】記入シート3!H401),"～","-"),"－","-"),"―","-"),"　","")," ",""))</f>
        <v/>
      </c>
      <c r="I401" s="764" t="str">
        <f>IF(B401="","",MID(T(【多店舗用】記入シート3!I401),4,LEN(T(【多店舗用】記入シート3!I401))-3)&amp;"　"&amp;SUBSTITUTE(SUBSTITUTE(SUBSTITUTE(SUBSTITUTE(T(【多店舗用】記入シート3!J401),"　","")," ",""),"―","ー"),"－","‐")&amp;"　"&amp;SUBSTITUTE(SUBSTITUTE(SUBSTITUTE(SUBSTITUTE(T(【多店舗用】記入シート3!K401),"　","")," ",""),"―","ー"),"－","‐")&amp;"　"&amp;SUBSTITUTE(SUBSTITUTE(SUBSTITUTE(SUBSTITUTE(T(【多店舗用】記入シート3!L401),"　","")," ",""),"―","ー"),"－","‐")&amp;IF(【多店舗用】記入シート3!M401="","","　"&amp;SUBSTITUTE(SUBSTITUTE(SUBSTITUTE(SUBSTITUTE(T(【多店舗用】記入シート3!M401),"　","")," ",""),"―","ー"),"－","‐")))</f>
        <v/>
      </c>
      <c r="J401" s="764" t="str">
        <f>IF(B401="","",ASC(【多店舗用】記入シート3!N401)&amp;" "&amp;ASC(SUBSTITUTE(SUBSTITUTE(SUBSTITUTE(SUBSTITUTE(SUBSTITUTE(【多店舗用】記入シート3!O401,"　","")," ",""),"ヴ","ウﾞ"),"・",""),"－","‐"))&amp;" "&amp;ASC(SUBSTITUTE(SUBSTITUTE(SUBSTITUTE(SUBSTITUTE(SUBSTITUTE(【多店舗用】記入シート3!P401,"　","")," ",""),"ヴ","ウﾞ"),"・",""),"－","‐"))&amp;IF(【多店舗用】記入シート3!Q401="",""," "&amp;ASC(SUBSTITUTE(SUBSTITUTE(SUBSTITUTE(SUBSTITUTE(SUBSTITUTE(【多店舗用】記入シート3!Q401,"　","")," ",""),"ヴ","ウﾞ"),"・",""),"－","‐"))))</f>
        <v/>
      </c>
      <c r="K401" s="764" t="str">
        <f>IF(【多店舗用】記入シート3!R401="","",【多店舗用】記入シート3!R401)</f>
        <v/>
      </c>
      <c r="L401" s="764" t="str">
        <f>IF(【多店舗用】記入シート3!S401="","",SUBSTITUTE(SUBSTITUTE(SUBSTITUTE(SUBSTITUTE(SUBSTITUTE(ASC(【多店舗用】記入シート3!S401),"～","-"),"－","-"),"―","-"),"　","")," ",""))</f>
        <v/>
      </c>
      <c r="M401" s="764" t="str">
        <f>IF(【多店舗用】記入シート3!T401="","",ASC(【多店舗用】記入シート3!T401))</f>
        <v/>
      </c>
      <c r="N401" s="764" t="str">
        <f>IF(B401="","",RIGHT("00"&amp;【多店舗用】記入シート3!U401,2)&amp;【多店舗用】記入シート3!V401&amp;RIGHT("00"&amp;【多店舗用】記入シート3!W401,2)&amp;【多店舗用】記入シート3!X401&amp;RIGHT("00"&amp;【多店舗用】記入シート3!Y401,2)&amp;【多店舗用】記入シート3!Z401&amp;RIGHT("00"&amp;【多店舗用】記入シート3!AA401,2))</f>
        <v/>
      </c>
      <c r="O401" s="764" t="str">
        <f>IF(B401="","",IF(【多店舗用】記入シート3!AB401="●",【多店舗用】記入シート3!AB$8,"")&amp;IF(【多店舗用】記入シート3!AC401="●",【多店舗用】記入シート3!AC$8,"")&amp;IF(【多店舗用】記入シート3!AD401="●",【多店舗用】記入シート3!AD$8,"")&amp;IF(【多店舗用】記入シート3!AE401="●",【多店舗用】記入シート3!AE$8,"")&amp;IF(【多店舗用】記入シート3!AF401="●",【多店舗用】記入シート3!AF$8,"")&amp;IF(【多店舗用】記入シート3!AG401="●",【多店舗用】記入シート3!AG$8,"")&amp;IF(【多店舗用】記入シート3!AH401="●",【多店舗用】記入シート3!AH$8,"")&amp;IF(【多店舗用】記入シート3!AI401="●",【多店舗用】記入シート3!AI$8,""))</f>
        <v/>
      </c>
      <c r="P401" s="764" t="str">
        <f>IF(【多店舗用】記入シート3!AJ401="","",【多店舗用】記入シート3!AJ401)</f>
        <v/>
      </c>
      <c r="Q401" s="764" t="str">
        <f>IF(【多店舗用】記入シート3!AK401="","",【多店舗用】記入シート3!AK401)</f>
        <v/>
      </c>
      <c r="R401" s="766" t="str">
        <f>IF(【多店舗用】記入シート3!AL401="","",【多店舗用】記入シート3!AL401)</f>
        <v/>
      </c>
      <c r="S401" s="766" t="str">
        <f>IF(【多店舗用】記入シート3!AM401="","",【多店舗用】記入シート3!AM401)</f>
        <v/>
      </c>
      <c r="T401" s="766" t="str">
        <f>IF(【多店舗用】記入シート3!AN401="","",【多店舗用】記入シート3!AN401)</f>
        <v/>
      </c>
      <c r="U401" s="766" t="str">
        <f>IF(【多店舗用】記入シート3!AO401="","",【多店舗用】記入シート3!AO401)</f>
        <v/>
      </c>
      <c r="V401" s="764" t="str">
        <f>IF(【多店舗用】記入シート3!AP401="","",【多店舗用】記入シート3!AP401)</f>
        <v/>
      </c>
      <c r="W401" s="764" t="str">
        <f>IF(【多店舗用】記入シート3!AQ401="","",【多店舗用】記入シート3!AQ401)</f>
        <v/>
      </c>
      <c r="X401" s="764" t="str">
        <f>IF(【多店舗用】記入シート3!AR401="","",【多店舗用】記入シート3!AR401)</f>
        <v/>
      </c>
      <c r="Y401" s="764" t="str">
        <f>IF(【多店舗用】記入シート3!AS401="","",【多店舗用】記入シート3!AS401)</f>
        <v/>
      </c>
      <c r="Z401" s="767" t="str">
        <f>IF(【多店舗用】記入シート3!AT401="","",【多店舗用】記入シート3!AT401)</f>
        <v/>
      </c>
      <c r="AA401" s="767" t="str">
        <f>IF(【多店舗用】記入シート3!AU401="","",【多店舗用】記入シート3!AU401)</f>
        <v/>
      </c>
      <c r="AB401" s="764" t="str">
        <f>IF(B401="","",T(SUBSTITUTE(SUBSTITUTE(【多店舗用】記入シート3!AV401,"　","")," ",""))&amp;"　"&amp;T(SUBSTITUTE(SUBSTITUTE(【多店舗用】記入シート3!AW401,"　","")," ","")))</f>
        <v/>
      </c>
      <c r="AC401" s="764" t="str">
        <f>IF(B401="","",ASC(SUBSTITUTE(SUBSTITUTE(SUBSTITUTE(SUBSTITUTE(【多店舗用】記入シート3!AX401,"　","")," ",""),"ヴ","ウﾞ"),"・",""))&amp;" "&amp;ASC(SUBSTITUTE(SUBSTITUTE(SUBSTITUTE(SUBSTITUTE(【多店舗用】記入シート3!AY401,"　","")," ",""),"ヴ","ウﾞ"),"・","")))</f>
        <v/>
      </c>
      <c r="AD401" s="764" t="str">
        <f>IF(【多店舗用】記入シート3!AZ401="","",【多店舗用】記入シート3!AZ401)</f>
        <v/>
      </c>
      <c r="AE401" s="764" t="str">
        <f>IF(【多店舗用】記入シート3!BA401="","",【多店舗用】記入シート3!BA401)</f>
        <v/>
      </c>
      <c r="AF401" s="764" t="str">
        <f>IF(B401="","",T(SUBSTITUTE(SUBSTITUTE(【多店舗用】記入シート3!BB401,"　","")," ",""))&amp;"　"&amp;T(SUBSTITUTE(SUBSTITUTE(【多店舗用】記入シート3!BC401,"　","")," ","")))</f>
        <v/>
      </c>
      <c r="AG401" s="764" t="str">
        <f>IF(B401="","",ASC(SUBSTITUTE(SUBSTITUTE(SUBSTITUTE(SUBSTITUTE(【多店舗用】記入シート3!BD401,"　","")," ",""),"ヴ","ウﾞ"),"・",""))&amp;" "&amp;ASC(SUBSTITUTE(SUBSTITUTE(SUBSTITUTE(SUBSTITUTE(【多店舗用】記入シート3!BE401,"　","")," ",""),"ヴ","ウﾞ"),"・","")))</f>
        <v/>
      </c>
      <c r="AH401" s="764" t="str">
        <f>IF(【多店舗用】記入シート3!BF401="","",【多店舗用】記入シート3!BF401)</f>
        <v/>
      </c>
      <c r="AI401" s="764" t="str">
        <f>IF(【多店舗用】記入シート3!BG401="","",【多店舗用】記入シート3!BG401)</f>
        <v/>
      </c>
      <c r="AJ401" s="764" t="str">
        <f>IF(【多店舗用】記入シート3!BH401="","",【多店舗用】記入シート3!BH401)</f>
        <v/>
      </c>
      <c r="AK401" s="764" t="str">
        <f>IF(【多店舗用】記入シート3!BI401="","",【多店舗用】記入シート3!BI401)</f>
        <v/>
      </c>
      <c r="AL401" s="764" t="str">
        <f>IF(【多店舗用】記入シート3!BJ401="","",【多店舗用】記入シート3!BJ401)</f>
        <v/>
      </c>
      <c r="AM401" s="768" t="str">
        <f>IF(【多店舗用】記入シート3!BK401="","",【多店舗用】記入シート3!BK401)</f>
        <v/>
      </c>
      <c r="AN401" s="768" t="str">
        <f>IF(【多店舗用】記入シート3!BL401="","",【多店舗用】記入シート3!BL401)</f>
        <v/>
      </c>
      <c r="AO401" s="764" t="str">
        <f>IF(【多店舗用】記入シート3!BM401="","",【多店舗用】記入シート3!BM401)</f>
        <v/>
      </c>
      <c r="AP401" s="768" t="str">
        <f>IF(【多店舗用】記入シート3!BN401="","",【多店舗用】記入シート3!BN401)</f>
        <v/>
      </c>
      <c r="AQ401" s="764" t="str">
        <f>IF(【多店舗用】記入シート3!BO401="","",【多店舗用】記入シート3!BO401)</f>
        <v/>
      </c>
      <c r="AR401" s="764" t="str">
        <f>IF(【多店舗用】記入シート3!BP401="","",【多店舗用】記入シート3!BP401)</f>
        <v/>
      </c>
    </row>
    <row r="402" spans="1:44" ht="15" customHeight="1">
      <c r="A402" s="764">
        <v>394</v>
      </c>
      <c r="B402" s="764" t="str">
        <f>IF(【多店舗用】記入シート3!B402="","",DBCS(【多店舗用】記入シート3!B402))</f>
        <v/>
      </c>
      <c r="C402" s="764" t="str">
        <f>IF(【多店舗用】記入シート3!C402="","",DBCS(【多店舗用】記入シート3!C402))</f>
        <v/>
      </c>
      <c r="D402" s="764" t="str">
        <f>IF(【多店舗用】記入シート3!D402="","",ASC(【多店舗用】記入シート3!D402))</f>
        <v/>
      </c>
      <c r="E402" s="765" t="str">
        <f>IF(【多店舗用】記入シート3!E402="","",【多店舗用】記入シート3!E402)</f>
        <v/>
      </c>
      <c r="F402" s="764" t="str">
        <f>IF(【多店舗用】記入シート3!F402="","",【多店舗用】記入シート3!F402)</f>
        <v/>
      </c>
      <c r="G402" s="765" t="str">
        <f>IF(【多店舗用】記入シート3!G402="","",【多店舗用】記入シート3!G402)</f>
        <v/>
      </c>
      <c r="H402" s="764" t="str">
        <f>IF(【多店舗用】記入シート3!H402="","",SUBSTITUTE(SUBSTITUTE(SUBSTITUTE(SUBSTITUTE(SUBSTITUTE(ASC(【多店舗用】記入シート3!H402),"～","-"),"－","-"),"―","-"),"　","")," ",""))</f>
        <v/>
      </c>
      <c r="I402" s="764" t="str">
        <f>IF(B402="","",MID(T(【多店舗用】記入シート3!I402),4,LEN(T(【多店舗用】記入シート3!I402))-3)&amp;"　"&amp;SUBSTITUTE(SUBSTITUTE(SUBSTITUTE(SUBSTITUTE(T(【多店舗用】記入シート3!J402),"　","")," ",""),"―","ー"),"－","‐")&amp;"　"&amp;SUBSTITUTE(SUBSTITUTE(SUBSTITUTE(SUBSTITUTE(T(【多店舗用】記入シート3!K402),"　","")," ",""),"―","ー"),"－","‐")&amp;"　"&amp;SUBSTITUTE(SUBSTITUTE(SUBSTITUTE(SUBSTITUTE(T(【多店舗用】記入シート3!L402),"　","")," ",""),"―","ー"),"－","‐")&amp;IF(【多店舗用】記入シート3!M402="","","　"&amp;SUBSTITUTE(SUBSTITUTE(SUBSTITUTE(SUBSTITUTE(T(【多店舗用】記入シート3!M402),"　","")," ",""),"―","ー"),"－","‐")))</f>
        <v/>
      </c>
      <c r="J402" s="764" t="str">
        <f>IF(B402="","",ASC(【多店舗用】記入シート3!N402)&amp;" "&amp;ASC(SUBSTITUTE(SUBSTITUTE(SUBSTITUTE(SUBSTITUTE(SUBSTITUTE(【多店舗用】記入シート3!O402,"　","")," ",""),"ヴ","ウﾞ"),"・",""),"－","‐"))&amp;" "&amp;ASC(SUBSTITUTE(SUBSTITUTE(SUBSTITUTE(SUBSTITUTE(SUBSTITUTE(【多店舗用】記入シート3!P402,"　","")," ",""),"ヴ","ウﾞ"),"・",""),"－","‐"))&amp;IF(【多店舗用】記入シート3!Q402="",""," "&amp;ASC(SUBSTITUTE(SUBSTITUTE(SUBSTITUTE(SUBSTITUTE(SUBSTITUTE(【多店舗用】記入シート3!Q402,"　","")," ",""),"ヴ","ウﾞ"),"・",""),"－","‐"))))</f>
        <v/>
      </c>
      <c r="K402" s="764" t="str">
        <f>IF(【多店舗用】記入シート3!R402="","",【多店舗用】記入シート3!R402)</f>
        <v/>
      </c>
      <c r="L402" s="764" t="str">
        <f>IF(【多店舗用】記入シート3!S402="","",SUBSTITUTE(SUBSTITUTE(SUBSTITUTE(SUBSTITUTE(SUBSTITUTE(ASC(【多店舗用】記入シート3!S402),"～","-"),"－","-"),"―","-"),"　","")," ",""))</f>
        <v/>
      </c>
      <c r="M402" s="764" t="str">
        <f>IF(【多店舗用】記入シート3!T402="","",ASC(【多店舗用】記入シート3!T402))</f>
        <v/>
      </c>
      <c r="N402" s="764" t="str">
        <f>IF(B402="","",RIGHT("00"&amp;【多店舗用】記入シート3!U402,2)&amp;【多店舗用】記入シート3!V402&amp;RIGHT("00"&amp;【多店舗用】記入シート3!W402,2)&amp;【多店舗用】記入シート3!X402&amp;RIGHT("00"&amp;【多店舗用】記入シート3!Y402,2)&amp;【多店舗用】記入シート3!Z402&amp;RIGHT("00"&amp;【多店舗用】記入シート3!AA402,2))</f>
        <v/>
      </c>
      <c r="O402" s="764" t="str">
        <f>IF(B402="","",IF(【多店舗用】記入シート3!AB402="●",【多店舗用】記入シート3!AB$8,"")&amp;IF(【多店舗用】記入シート3!AC402="●",【多店舗用】記入シート3!AC$8,"")&amp;IF(【多店舗用】記入シート3!AD402="●",【多店舗用】記入シート3!AD$8,"")&amp;IF(【多店舗用】記入シート3!AE402="●",【多店舗用】記入シート3!AE$8,"")&amp;IF(【多店舗用】記入シート3!AF402="●",【多店舗用】記入シート3!AF$8,"")&amp;IF(【多店舗用】記入シート3!AG402="●",【多店舗用】記入シート3!AG$8,"")&amp;IF(【多店舗用】記入シート3!AH402="●",【多店舗用】記入シート3!AH$8,"")&amp;IF(【多店舗用】記入シート3!AI402="●",【多店舗用】記入シート3!AI$8,""))</f>
        <v/>
      </c>
      <c r="P402" s="764" t="str">
        <f>IF(【多店舗用】記入シート3!AJ402="","",【多店舗用】記入シート3!AJ402)</f>
        <v/>
      </c>
      <c r="Q402" s="764" t="str">
        <f>IF(【多店舗用】記入シート3!AK402="","",【多店舗用】記入シート3!AK402)</f>
        <v/>
      </c>
      <c r="R402" s="766" t="str">
        <f>IF(【多店舗用】記入シート3!AL402="","",【多店舗用】記入シート3!AL402)</f>
        <v/>
      </c>
      <c r="S402" s="766" t="str">
        <f>IF(【多店舗用】記入シート3!AM402="","",【多店舗用】記入シート3!AM402)</f>
        <v/>
      </c>
      <c r="T402" s="766" t="str">
        <f>IF(【多店舗用】記入シート3!AN402="","",【多店舗用】記入シート3!AN402)</f>
        <v/>
      </c>
      <c r="U402" s="766" t="str">
        <f>IF(【多店舗用】記入シート3!AO402="","",【多店舗用】記入シート3!AO402)</f>
        <v/>
      </c>
      <c r="V402" s="764" t="str">
        <f>IF(【多店舗用】記入シート3!AP402="","",【多店舗用】記入シート3!AP402)</f>
        <v/>
      </c>
      <c r="W402" s="764" t="str">
        <f>IF(【多店舗用】記入シート3!AQ402="","",【多店舗用】記入シート3!AQ402)</f>
        <v/>
      </c>
      <c r="X402" s="764" t="str">
        <f>IF(【多店舗用】記入シート3!AR402="","",【多店舗用】記入シート3!AR402)</f>
        <v/>
      </c>
      <c r="Y402" s="764" t="str">
        <f>IF(【多店舗用】記入シート3!AS402="","",【多店舗用】記入シート3!AS402)</f>
        <v/>
      </c>
      <c r="Z402" s="767" t="str">
        <f>IF(【多店舗用】記入シート3!AT402="","",【多店舗用】記入シート3!AT402)</f>
        <v/>
      </c>
      <c r="AA402" s="767" t="str">
        <f>IF(【多店舗用】記入シート3!AU402="","",【多店舗用】記入シート3!AU402)</f>
        <v/>
      </c>
      <c r="AB402" s="764" t="str">
        <f>IF(B402="","",T(SUBSTITUTE(SUBSTITUTE(【多店舗用】記入シート3!AV402,"　","")," ",""))&amp;"　"&amp;T(SUBSTITUTE(SUBSTITUTE(【多店舗用】記入シート3!AW402,"　","")," ","")))</f>
        <v/>
      </c>
      <c r="AC402" s="764" t="str">
        <f>IF(B402="","",ASC(SUBSTITUTE(SUBSTITUTE(SUBSTITUTE(SUBSTITUTE(【多店舗用】記入シート3!AX402,"　","")," ",""),"ヴ","ウﾞ"),"・",""))&amp;" "&amp;ASC(SUBSTITUTE(SUBSTITUTE(SUBSTITUTE(SUBSTITUTE(【多店舗用】記入シート3!AY402,"　","")," ",""),"ヴ","ウﾞ"),"・","")))</f>
        <v/>
      </c>
      <c r="AD402" s="764" t="str">
        <f>IF(【多店舗用】記入シート3!AZ402="","",【多店舗用】記入シート3!AZ402)</f>
        <v/>
      </c>
      <c r="AE402" s="764" t="str">
        <f>IF(【多店舗用】記入シート3!BA402="","",【多店舗用】記入シート3!BA402)</f>
        <v/>
      </c>
      <c r="AF402" s="764" t="str">
        <f>IF(B402="","",T(SUBSTITUTE(SUBSTITUTE(【多店舗用】記入シート3!BB402,"　","")," ",""))&amp;"　"&amp;T(SUBSTITUTE(SUBSTITUTE(【多店舗用】記入シート3!BC402,"　","")," ","")))</f>
        <v/>
      </c>
      <c r="AG402" s="764" t="str">
        <f>IF(B402="","",ASC(SUBSTITUTE(SUBSTITUTE(SUBSTITUTE(SUBSTITUTE(【多店舗用】記入シート3!BD402,"　","")," ",""),"ヴ","ウﾞ"),"・",""))&amp;" "&amp;ASC(SUBSTITUTE(SUBSTITUTE(SUBSTITUTE(SUBSTITUTE(【多店舗用】記入シート3!BE402,"　","")," ",""),"ヴ","ウﾞ"),"・","")))</f>
        <v/>
      </c>
      <c r="AH402" s="764" t="str">
        <f>IF(【多店舗用】記入シート3!BF402="","",【多店舗用】記入シート3!BF402)</f>
        <v/>
      </c>
      <c r="AI402" s="764" t="str">
        <f>IF(【多店舗用】記入シート3!BG402="","",【多店舗用】記入シート3!BG402)</f>
        <v/>
      </c>
      <c r="AJ402" s="764" t="str">
        <f>IF(【多店舗用】記入シート3!BH402="","",【多店舗用】記入シート3!BH402)</f>
        <v/>
      </c>
      <c r="AK402" s="764" t="str">
        <f>IF(【多店舗用】記入シート3!BI402="","",【多店舗用】記入シート3!BI402)</f>
        <v/>
      </c>
      <c r="AL402" s="764" t="str">
        <f>IF(【多店舗用】記入シート3!BJ402="","",【多店舗用】記入シート3!BJ402)</f>
        <v/>
      </c>
      <c r="AM402" s="768" t="str">
        <f>IF(【多店舗用】記入シート3!BK402="","",【多店舗用】記入シート3!BK402)</f>
        <v/>
      </c>
      <c r="AN402" s="768" t="str">
        <f>IF(【多店舗用】記入シート3!BL402="","",【多店舗用】記入シート3!BL402)</f>
        <v/>
      </c>
      <c r="AO402" s="764" t="str">
        <f>IF(【多店舗用】記入シート3!BM402="","",【多店舗用】記入シート3!BM402)</f>
        <v/>
      </c>
      <c r="AP402" s="768" t="str">
        <f>IF(【多店舗用】記入シート3!BN402="","",【多店舗用】記入シート3!BN402)</f>
        <v/>
      </c>
      <c r="AQ402" s="764" t="str">
        <f>IF(【多店舗用】記入シート3!BO402="","",【多店舗用】記入シート3!BO402)</f>
        <v/>
      </c>
      <c r="AR402" s="764" t="str">
        <f>IF(【多店舗用】記入シート3!BP402="","",【多店舗用】記入シート3!BP402)</f>
        <v/>
      </c>
    </row>
    <row r="403" spans="1:44" ht="15" customHeight="1">
      <c r="A403" s="764">
        <v>395</v>
      </c>
      <c r="B403" s="764" t="str">
        <f>IF(【多店舗用】記入シート3!B403="","",DBCS(【多店舗用】記入シート3!B403))</f>
        <v/>
      </c>
      <c r="C403" s="764" t="str">
        <f>IF(【多店舗用】記入シート3!C403="","",DBCS(【多店舗用】記入シート3!C403))</f>
        <v/>
      </c>
      <c r="D403" s="764" t="str">
        <f>IF(【多店舗用】記入シート3!D403="","",ASC(【多店舗用】記入シート3!D403))</f>
        <v/>
      </c>
      <c r="E403" s="765" t="str">
        <f>IF(【多店舗用】記入シート3!E403="","",【多店舗用】記入シート3!E403)</f>
        <v/>
      </c>
      <c r="F403" s="764" t="str">
        <f>IF(【多店舗用】記入シート3!F403="","",【多店舗用】記入シート3!F403)</f>
        <v/>
      </c>
      <c r="G403" s="765" t="str">
        <f>IF(【多店舗用】記入シート3!G403="","",【多店舗用】記入シート3!G403)</f>
        <v/>
      </c>
      <c r="H403" s="764" t="str">
        <f>IF(【多店舗用】記入シート3!H403="","",SUBSTITUTE(SUBSTITUTE(SUBSTITUTE(SUBSTITUTE(SUBSTITUTE(ASC(【多店舗用】記入シート3!H403),"～","-"),"－","-"),"―","-"),"　","")," ",""))</f>
        <v/>
      </c>
      <c r="I403" s="764" t="str">
        <f>IF(B403="","",MID(T(【多店舗用】記入シート3!I403),4,LEN(T(【多店舗用】記入シート3!I403))-3)&amp;"　"&amp;SUBSTITUTE(SUBSTITUTE(SUBSTITUTE(SUBSTITUTE(T(【多店舗用】記入シート3!J403),"　","")," ",""),"―","ー"),"－","‐")&amp;"　"&amp;SUBSTITUTE(SUBSTITUTE(SUBSTITUTE(SUBSTITUTE(T(【多店舗用】記入シート3!K403),"　","")," ",""),"―","ー"),"－","‐")&amp;"　"&amp;SUBSTITUTE(SUBSTITUTE(SUBSTITUTE(SUBSTITUTE(T(【多店舗用】記入シート3!L403),"　","")," ",""),"―","ー"),"－","‐")&amp;IF(【多店舗用】記入シート3!M403="","","　"&amp;SUBSTITUTE(SUBSTITUTE(SUBSTITUTE(SUBSTITUTE(T(【多店舗用】記入シート3!M403),"　","")," ",""),"―","ー"),"－","‐")))</f>
        <v/>
      </c>
      <c r="J403" s="764" t="str">
        <f>IF(B403="","",ASC(【多店舗用】記入シート3!N403)&amp;" "&amp;ASC(SUBSTITUTE(SUBSTITUTE(SUBSTITUTE(SUBSTITUTE(SUBSTITUTE(【多店舗用】記入シート3!O403,"　","")," ",""),"ヴ","ウﾞ"),"・",""),"－","‐"))&amp;" "&amp;ASC(SUBSTITUTE(SUBSTITUTE(SUBSTITUTE(SUBSTITUTE(SUBSTITUTE(【多店舗用】記入シート3!P403,"　","")," ",""),"ヴ","ウﾞ"),"・",""),"－","‐"))&amp;IF(【多店舗用】記入シート3!Q403="",""," "&amp;ASC(SUBSTITUTE(SUBSTITUTE(SUBSTITUTE(SUBSTITUTE(SUBSTITUTE(【多店舗用】記入シート3!Q403,"　","")," ",""),"ヴ","ウﾞ"),"・",""),"－","‐"))))</f>
        <v/>
      </c>
      <c r="K403" s="764" t="str">
        <f>IF(【多店舗用】記入シート3!R403="","",【多店舗用】記入シート3!R403)</f>
        <v/>
      </c>
      <c r="L403" s="764" t="str">
        <f>IF(【多店舗用】記入シート3!S403="","",SUBSTITUTE(SUBSTITUTE(SUBSTITUTE(SUBSTITUTE(SUBSTITUTE(ASC(【多店舗用】記入シート3!S403),"～","-"),"－","-"),"―","-"),"　","")," ",""))</f>
        <v/>
      </c>
      <c r="M403" s="764" t="str">
        <f>IF(【多店舗用】記入シート3!T403="","",ASC(【多店舗用】記入シート3!T403))</f>
        <v/>
      </c>
      <c r="N403" s="764" t="str">
        <f>IF(B403="","",RIGHT("00"&amp;【多店舗用】記入シート3!U403,2)&amp;【多店舗用】記入シート3!V403&amp;RIGHT("00"&amp;【多店舗用】記入シート3!W403,2)&amp;【多店舗用】記入シート3!X403&amp;RIGHT("00"&amp;【多店舗用】記入シート3!Y403,2)&amp;【多店舗用】記入シート3!Z403&amp;RIGHT("00"&amp;【多店舗用】記入シート3!AA403,2))</f>
        <v/>
      </c>
      <c r="O403" s="764" t="str">
        <f>IF(B403="","",IF(【多店舗用】記入シート3!AB403="●",【多店舗用】記入シート3!AB$8,"")&amp;IF(【多店舗用】記入シート3!AC403="●",【多店舗用】記入シート3!AC$8,"")&amp;IF(【多店舗用】記入シート3!AD403="●",【多店舗用】記入シート3!AD$8,"")&amp;IF(【多店舗用】記入シート3!AE403="●",【多店舗用】記入シート3!AE$8,"")&amp;IF(【多店舗用】記入シート3!AF403="●",【多店舗用】記入シート3!AF$8,"")&amp;IF(【多店舗用】記入シート3!AG403="●",【多店舗用】記入シート3!AG$8,"")&amp;IF(【多店舗用】記入シート3!AH403="●",【多店舗用】記入シート3!AH$8,"")&amp;IF(【多店舗用】記入シート3!AI403="●",【多店舗用】記入シート3!AI$8,""))</f>
        <v/>
      </c>
      <c r="P403" s="764" t="str">
        <f>IF(【多店舗用】記入シート3!AJ403="","",【多店舗用】記入シート3!AJ403)</f>
        <v/>
      </c>
      <c r="Q403" s="764" t="str">
        <f>IF(【多店舗用】記入シート3!AK403="","",【多店舗用】記入シート3!AK403)</f>
        <v/>
      </c>
      <c r="R403" s="766" t="str">
        <f>IF(【多店舗用】記入シート3!AL403="","",【多店舗用】記入シート3!AL403)</f>
        <v/>
      </c>
      <c r="S403" s="766" t="str">
        <f>IF(【多店舗用】記入シート3!AM403="","",【多店舗用】記入シート3!AM403)</f>
        <v/>
      </c>
      <c r="T403" s="766" t="str">
        <f>IF(【多店舗用】記入シート3!AN403="","",【多店舗用】記入シート3!AN403)</f>
        <v/>
      </c>
      <c r="U403" s="766" t="str">
        <f>IF(【多店舗用】記入シート3!AO403="","",【多店舗用】記入シート3!AO403)</f>
        <v/>
      </c>
      <c r="V403" s="764" t="str">
        <f>IF(【多店舗用】記入シート3!AP403="","",【多店舗用】記入シート3!AP403)</f>
        <v/>
      </c>
      <c r="W403" s="764" t="str">
        <f>IF(【多店舗用】記入シート3!AQ403="","",【多店舗用】記入シート3!AQ403)</f>
        <v/>
      </c>
      <c r="X403" s="764" t="str">
        <f>IF(【多店舗用】記入シート3!AR403="","",【多店舗用】記入シート3!AR403)</f>
        <v/>
      </c>
      <c r="Y403" s="764" t="str">
        <f>IF(【多店舗用】記入シート3!AS403="","",【多店舗用】記入シート3!AS403)</f>
        <v/>
      </c>
      <c r="Z403" s="767" t="str">
        <f>IF(【多店舗用】記入シート3!AT403="","",【多店舗用】記入シート3!AT403)</f>
        <v/>
      </c>
      <c r="AA403" s="767" t="str">
        <f>IF(【多店舗用】記入シート3!AU403="","",【多店舗用】記入シート3!AU403)</f>
        <v/>
      </c>
      <c r="AB403" s="764" t="str">
        <f>IF(B403="","",T(SUBSTITUTE(SUBSTITUTE(【多店舗用】記入シート3!AV403,"　","")," ",""))&amp;"　"&amp;T(SUBSTITUTE(SUBSTITUTE(【多店舗用】記入シート3!AW403,"　","")," ","")))</f>
        <v/>
      </c>
      <c r="AC403" s="764" t="str">
        <f>IF(B403="","",ASC(SUBSTITUTE(SUBSTITUTE(SUBSTITUTE(SUBSTITUTE(【多店舗用】記入シート3!AX403,"　","")," ",""),"ヴ","ウﾞ"),"・",""))&amp;" "&amp;ASC(SUBSTITUTE(SUBSTITUTE(SUBSTITUTE(SUBSTITUTE(【多店舗用】記入シート3!AY403,"　","")," ",""),"ヴ","ウﾞ"),"・","")))</f>
        <v/>
      </c>
      <c r="AD403" s="764" t="str">
        <f>IF(【多店舗用】記入シート3!AZ403="","",【多店舗用】記入シート3!AZ403)</f>
        <v/>
      </c>
      <c r="AE403" s="764" t="str">
        <f>IF(【多店舗用】記入シート3!BA403="","",【多店舗用】記入シート3!BA403)</f>
        <v/>
      </c>
      <c r="AF403" s="764" t="str">
        <f>IF(B403="","",T(SUBSTITUTE(SUBSTITUTE(【多店舗用】記入シート3!BB403,"　","")," ",""))&amp;"　"&amp;T(SUBSTITUTE(SUBSTITUTE(【多店舗用】記入シート3!BC403,"　","")," ","")))</f>
        <v/>
      </c>
      <c r="AG403" s="764" t="str">
        <f>IF(B403="","",ASC(SUBSTITUTE(SUBSTITUTE(SUBSTITUTE(SUBSTITUTE(【多店舗用】記入シート3!BD403,"　","")," ",""),"ヴ","ウﾞ"),"・",""))&amp;" "&amp;ASC(SUBSTITUTE(SUBSTITUTE(SUBSTITUTE(SUBSTITUTE(【多店舗用】記入シート3!BE403,"　","")," ",""),"ヴ","ウﾞ"),"・","")))</f>
        <v/>
      </c>
      <c r="AH403" s="764" t="str">
        <f>IF(【多店舗用】記入シート3!BF403="","",【多店舗用】記入シート3!BF403)</f>
        <v/>
      </c>
      <c r="AI403" s="764" t="str">
        <f>IF(【多店舗用】記入シート3!BG403="","",【多店舗用】記入シート3!BG403)</f>
        <v/>
      </c>
      <c r="AJ403" s="764" t="str">
        <f>IF(【多店舗用】記入シート3!BH403="","",【多店舗用】記入シート3!BH403)</f>
        <v/>
      </c>
      <c r="AK403" s="764" t="str">
        <f>IF(【多店舗用】記入シート3!BI403="","",【多店舗用】記入シート3!BI403)</f>
        <v/>
      </c>
      <c r="AL403" s="764" t="str">
        <f>IF(【多店舗用】記入シート3!BJ403="","",【多店舗用】記入シート3!BJ403)</f>
        <v/>
      </c>
      <c r="AM403" s="768" t="str">
        <f>IF(【多店舗用】記入シート3!BK403="","",【多店舗用】記入シート3!BK403)</f>
        <v/>
      </c>
      <c r="AN403" s="768" t="str">
        <f>IF(【多店舗用】記入シート3!BL403="","",【多店舗用】記入シート3!BL403)</f>
        <v/>
      </c>
      <c r="AO403" s="764" t="str">
        <f>IF(【多店舗用】記入シート3!BM403="","",【多店舗用】記入シート3!BM403)</f>
        <v/>
      </c>
      <c r="AP403" s="768" t="str">
        <f>IF(【多店舗用】記入シート3!BN403="","",【多店舗用】記入シート3!BN403)</f>
        <v/>
      </c>
      <c r="AQ403" s="764" t="str">
        <f>IF(【多店舗用】記入シート3!BO403="","",【多店舗用】記入シート3!BO403)</f>
        <v/>
      </c>
      <c r="AR403" s="764" t="str">
        <f>IF(【多店舗用】記入シート3!BP403="","",【多店舗用】記入シート3!BP403)</f>
        <v/>
      </c>
    </row>
    <row r="404" spans="1:44" ht="15" customHeight="1">
      <c r="A404" s="764">
        <v>396</v>
      </c>
      <c r="B404" s="764" t="str">
        <f>IF(【多店舗用】記入シート3!B404="","",DBCS(【多店舗用】記入シート3!B404))</f>
        <v/>
      </c>
      <c r="C404" s="764" t="str">
        <f>IF(【多店舗用】記入シート3!C404="","",DBCS(【多店舗用】記入シート3!C404))</f>
        <v/>
      </c>
      <c r="D404" s="764" t="str">
        <f>IF(【多店舗用】記入シート3!D404="","",ASC(【多店舗用】記入シート3!D404))</f>
        <v/>
      </c>
      <c r="E404" s="765" t="str">
        <f>IF(【多店舗用】記入シート3!E404="","",【多店舗用】記入シート3!E404)</f>
        <v/>
      </c>
      <c r="F404" s="764" t="str">
        <f>IF(【多店舗用】記入シート3!F404="","",【多店舗用】記入シート3!F404)</f>
        <v/>
      </c>
      <c r="G404" s="765" t="str">
        <f>IF(【多店舗用】記入シート3!G404="","",【多店舗用】記入シート3!G404)</f>
        <v/>
      </c>
      <c r="H404" s="764" t="str">
        <f>IF(【多店舗用】記入シート3!H404="","",SUBSTITUTE(SUBSTITUTE(SUBSTITUTE(SUBSTITUTE(SUBSTITUTE(ASC(【多店舗用】記入シート3!H404),"～","-"),"－","-"),"―","-"),"　","")," ",""))</f>
        <v/>
      </c>
      <c r="I404" s="764" t="str">
        <f>IF(B404="","",MID(T(【多店舗用】記入シート3!I404),4,LEN(T(【多店舗用】記入シート3!I404))-3)&amp;"　"&amp;SUBSTITUTE(SUBSTITUTE(SUBSTITUTE(SUBSTITUTE(T(【多店舗用】記入シート3!J404),"　","")," ",""),"―","ー"),"－","‐")&amp;"　"&amp;SUBSTITUTE(SUBSTITUTE(SUBSTITUTE(SUBSTITUTE(T(【多店舗用】記入シート3!K404),"　","")," ",""),"―","ー"),"－","‐")&amp;"　"&amp;SUBSTITUTE(SUBSTITUTE(SUBSTITUTE(SUBSTITUTE(T(【多店舗用】記入シート3!L404),"　","")," ",""),"―","ー"),"－","‐")&amp;IF(【多店舗用】記入シート3!M404="","","　"&amp;SUBSTITUTE(SUBSTITUTE(SUBSTITUTE(SUBSTITUTE(T(【多店舗用】記入シート3!M404),"　","")," ",""),"―","ー"),"－","‐")))</f>
        <v/>
      </c>
      <c r="J404" s="764" t="str">
        <f>IF(B404="","",ASC(【多店舗用】記入シート3!N404)&amp;" "&amp;ASC(SUBSTITUTE(SUBSTITUTE(SUBSTITUTE(SUBSTITUTE(SUBSTITUTE(【多店舗用】記入シート3!O404,"　","")," ",""),"ヴ","ウﾞ"),"・",""),"－","‐"))&amp;" "&amp;ASC(SUBSTITUTE(SUBSTITUTE(SUBSTITUTE(SUBSTITUTE(SUBSTITUTE(【多店舗用】記入シート3!P404,"　","")," ",""),"ヴ","ウﾞ"),"・",""),"－","‐"))&amp;IF(【多店舗用】記入シート3!Q404="",""," "&amp;ASC(SUBSTITUTE(SUBSTITUTE(SUBSTITUTE(SUBSTITUTE(SUBSTITUTE(【多店舗用】記入シート3!Q404,"　","")," ",""),"ヴ","ウﾞ"),"・",""),"－","‐"))))</f>
        <v/>
      </c>
      <c r="K404" s="764" t="str">
        <f>IF(【多店舗用】記入シート3!R404="","",【多店舗用】記入シート3!R404)</f>
        <v/>
      </c>
      <c r="L404" s="764" t="str">
        <f>IF(【多店舗用】記入シート3!S404="","",SUBSTITUTE(SUBSTITUTE(SUBSTITUTE(SUBSTITUTE(SUBSTITUTE(ASC(【多店舗用】記入シート3!S404),"～","-"),"－","-"),"―","-"),"　","")," ",""))</f>
        <v/>
      </c>
      <c r="M404" s="764" t="str">
        <f>IF(【多店舗用】記入シート3!T404="","",ASC(【多店舗用】記入シート3!T404))</f>
        <v/>
      </c>
      <c r="N404" s="764" t="str">
        <f>IF(B404="","",RIGHT("00"&amp;【多店舗用】記入シート3!U404,2)&amp;【多店舗用】記入シート3!V404&amp;RIGHT("00"&amp;【多店舗用】記入シート3!W404,2)&amp;【多店舗用】記入シート3!X404&amp;RIGHT("00"&amp;【多店舗用】記入シート3!Y404,2)&amp;【多店舗用】記入シート3!Z404&amp;RIGHT("00"&amp;【多店舗用】記入シート3!AA404,2))</f>
        <v/>
      </c>
      <c r="O404" s="764" t="str">
        <f>IF(B404="","",IF(【多店舗用】記入シート3!AB404="●",【多店舗用】記入シート3!AB$8,"")&amp;IF(【多店舗用】記入シート3!AC404="●",【多店舗用】記入シート3!AC$8,"")&amp;IF(【多店舗用】記入シート3!AD404="●",【多店舗用】記入シート3!AD$8,"")&amp;IF(【多店舗用】記入シート3!AE404="●",【多店舗用】記入シート3!AE$8,"")&amp;IF(【多店舗用】記入シート3!AF404="●",【多店舗用】記入シート3!AF$8,"")&amp;IF(【多店舗用】記入シート3!AG404="●",【多店舗用】記入シート3!AG$8,"")&amp;IF(【多店舗用】記入シート3!AH404="●",【多店舗用】記入シート3!AH$8,"")&amp;IF(【多店舗用】記入シート3!AI404="●",【多店舗用】記入シート3!AI$8,""))</f>
        <v/>
      </c>
      <c r="P404" s="764" t="str">
        <f>IF(【多店舗用】記入シート3!AJ404="","",【多店舗用】記入シート3!AJ404)</f>
        <v/>
      </c>
      <c r="Q404" s="764" t="str">
        <f>IF(【多店舗用】記入シート3!AK404="","",【多店舗用】記入シート3!AK404)</f>
        <v/>
      </c>
      <c r="R404" s="766" t="str">
        <f>IF(【多店舗用】記入シート3!AL404="","",【多店舗用】記入シート3!AL404)</f>
        <v/>
      </c>
      <c r="S404" s="766" t="str">
        <f>IF(【多店舗用】記入シート3!AM404="","",【多店舗用】記入シート3!AM404)</f>
        <v/>
      </c>
      <c r="T404" s="766" t="str">
        <f>IF(【多店舗用】記入シート3!AN404="","",【多店舗用】記入シート3!AN404)</f>
        <v/>
      </c>
      <c r="U404" s="766" t="str">
        <f>IF(【多店舗用】記入シート3!AO404="","",【多店舗用】記入シート3!AO404)</f>
        <v/>
      </c>
      <c r="V404" s="764" t="str">
        <f>IF(【多店舗用】記入シート3!AP404="","",【多店舗用】記入シート3!AP404)</f>
        <v/>
      </c>
      <c r="W404" s="764" t="str">
        <f>IF(【多店舗用】記入シート3!AQ404="","",【多店舗用】記入シート3!AQ404)</f>
        <v/>
      </c>
      <c r="X404" s="764" t="str">
        <f>IF(【多店舗用】記入シート3!AR404="","",【多店舗用】記入シート3!AR404)</f>
        <v/>
      </c>
      <c r="Y404" s="764" t="str">
        <f>IF(【多店舗用】記入シート3!AS404="","",【多店舗用】記入シート3!AS404)</f>
        <v/>
      </c>
      <c r="Z404" s="767" t="str">
        <f>IF(【多店舗用】記入シート3!AT404="","",【多店舗用】記入シート3!AT404)</f>
        <v/>
      </c>
      <c r="AA404" s="767" t="str">
        <f>IF(【多店舗用】記入シート3!AU404="","",【多店舗用】記入シート3!AU404)</f>
        <v/>
      </c>
      <c r="AB404" s="764" t="str">
        <f>IF(B404="","",T(SUBSTITUTE(SUBSTITUTE(【多店舗用】記入シート3!AV404,"　","")," ",""))&amp;"　"&amp;T(SUBSTITUTE(SUBSTITUTE(【多店舗用】記入シート3!AW404,"　","")," ","")))</f>
        <v/>
      </c>
      <c r="AC404" s="764" t="str">
        <f>IF(B404="","",ASC(SUBSTITUTE(SUBSTITUTE(SUBSTITUTE(SUBSTITUTE(【多店舗用】記入シート3!AX404,"　","")," ",""),"ヴ","ウﾞ"),"・",""))&amp;" "&amp;ASC(SUBSTITUTE(SUBSTITUTE(SUBSTITUTE(SUBSTITUTE(【多店舗用】記入シート3!AY404,"　","")," ",""),"ヴ","ウﾞ"),"・","")))</f>
        <v/>
      </c>
      <c r="AD404" s="764" t="str">
        <f>IF(【多店舗用】記入シート3!AZ404="","",【多店舗用】記入シート3!AZ404)</f>
        <v/>
      </c>
      <c r="AE404" s="764" t="str">
        <f>IF(【多店舗用】記入シート3!BA404="","",【多店舗用】記入シート3!BA404)</f>
        <v/>
      </c>
      <c r="AF404" s="764" t="str">
        <f>IF(B404="","",T(SUBSTITUTE(SUBSTITUTE(【多店舗用】記入シート3!BB404,"　","")," ",""))&amp;"　"&amp;T(SUBSTITUTE(SUBSTITUTE(【多店舗用】記入シート3!BC404,"　","")," ","")))</f>
        <v/>
      </c>
      <c r="AG404" s="764" t="str">
        <f>IF(B404="","",ASC(SUBSTITUTE(SUBSTITUTE(SUBSTITUTE(SUBSTITUTE(【多店舗用】記入シート3!BD404,"　","")," ",""),"ヴ","ウﾞ"),"・",""))&amp;" "&amp;ASC(SUBSTITUTE(SUBSTITUTE(SUBSTITUTE(SUBSTITUTE(【多店舗用】記入シート3!BE404,"　","")," ",""),"ヴ","ウﾞ"),"・","")))</f>
        <v/>
      </c>
      <c r="AH404" s="764" t="str">
        <f>IF(【多店舗用】記入シート3!BF404="","",【多店舗用】記入シート3!BF404)</f>
        <v/>
      </c>
      <c r="AI404" s="764" t="str">
        <f>IF(【多店舗用】記入シート3!BG404="","",【多店舗用】記入シート3!BG404)</f>
        <v/>
      </c>
      <c r="AJ404" s="764" t="str">
        <f>IF(【多店舗用】記入シート3!BH404="","",【多店舗用】記入シート3!BH404)</f>
        <v/>
      </c>
      <c r="AK404" s="764" t="str">
        <f>IF(【多店舗用】記入シート3!BI404="","",【多店舗用】記入シート3!BI404)</f>
        <v/>
      </c>
      <c r="AL404" s="764" t="str">
        <f>IF(【多店舗用】記入シート3!BJ404="","",【多店舗用】記入シート3!BJ404)</f>
        <v/>
      </c>
      <c r="AM404" s="768" t="str">
        <f>IF(【多店舗用】記入シート3!BK404="","",【多店舗用】記入シート3!BK404)</f>
        <v/>
      </c>
      <c r="AN404" s="768" t="str">
        <f>IF(【多店舗用】記入シート3!BL404="","",【多店舗用】記入シート3!BL404)</f>
        <v/>
      </c>
      <c r="AO404" s="764" t="str">
        <f>IF(【多店舗用】記入シート3!BM404="","",【多店舗用】記入シート3!BM404)</f>
        <v/>
      </c>
      <c r="AP404" s="768" t="str">
        <f>IF(【多店舗用】記入シート3!BN404="","",【多店舗用】記入シート3!BN404)</f>
        <v/>
      </c>
      <c r="AQ404" s="764" t="str">
        <f>IF(【多店舗用】記入シート3!BO404="","",【多店舗用】記入シート3!BO404)</f>
        <v/>
      </c>
      <c r="AR404" s="764" t="str">
        <f>IF(【多店舗用】記入シート3!BP404="","",【多店舗用】記入シート3!BP404)</f>
        <v/>
      </c>
    </row>
    <row r="405" spans="1:44" ht="15" customHeight="1">
      <c r="A405" s="764">
        <v>397</v>
      </c>
      <c r="B405" s="764" t="str">
        <f>IF(【多店舗用】記入シート3!B405="","",DBCS(【多店舗用】記入シート3!B405))</f>
        <v/>
      </c>
      <c r="C405" s="764" t="str">
        <f>IF(【多店舗用】記入シート3!C405="","",DBCS(【多店舗用】記入シート3!C405))</f>
        <v/>
      </c>
      <c r="D405" s="764" t="str">
        <f>IF(【多店舗用】記入シート3!D405="","",ASC(【多店舗用】記入シート3!D405))</f>
        <v/>
      </c>
      <c r="E405" s="765" t="str">
        <f>IF(【多店舗用】記入シート3!E405="","",【多店舗用】記入シート3!E405)</f>
        <v/>
      </c>
      <c r="F405" s="764" t="str">
        <f>IF(【多店舗用】記入シート3!F405="","",【多店舗用】記入シート3!F405)</f>
        <v/>
      </c>
      <c r="G405" s="765" t="str">
        <f>IF(【多店舗用】記入シート3!G405="","",【多店舗用】記入シート3!G405)</f>
        <v/>
      </c>
      <c r="H405" s="764" t="str">
        <f>IF(【多店舗用】記入シート3!H405="","",SUBSTITUTE(SUBSTITUTE(SUBSTITUTE(SUBSTITUTE(SUBSTITUTE(ASC(【多店舗用】記入シート3!H405),"～","-"),"－","-"),"―","-"),"　","")," ",""))</f>
        <v/>
      </c>
      <c r="I405" s="764" t="str">
        <f>IF(B405="","",MID(T(【多店舗用】記入シート3!I405),4,LEN(T(【多店舗用】記入シート3!I405))-3)&amp;"　"&amp;SUBSTITUTE(SUBSTITUTE(SUBSTITUTE(SUBSTITUTE(T(【多店舗用】記入シート3!J405),"　","")," ",""),"―","ー"),"－","‐")&amp;"　"&amp;SUBSTITUTE(SUBSTITUTE(SUBSTITUTE(SUBSTITUTE(T(【多店舗用】記入シート3!K405),"　","")," ",""),"―","ー"),"－","‐")&amp;"　"&amp;SUBSTITUTE(SUBSTITUTE(SUBSTITUTE(SUBSTITUTE(T(【多店舗用】記入シート3!L405),"　","")," ",""),"―","ー"),"－","‐")&amp;IF(【多店舗用】記入シート3!M405="","","　"&amp;SUBSTITUTE(SUBSTITUTE(SUBSTITUTE(SUBSTITUTE(T(【多店舗用】記入シート3!M405),"　","")," ",""),"―","ー"),"－","‐")))</f>
        <v/>
      </c>
      <c r="J405" s="764" t="str">
        <f>IF(B405="","",ASC(【多店舗用】記入シート3!N405)&amp;" "&amp;ASC(SUBSTITUTE(SUBSTITUTE(SUBSTITUTE(SUBSTITUTE(SUBSTITUTE(【多店舗用】記入シート3!O405,"　","")," ",""),"ヴ","ウﾞ"),"・",""),"－","‐"))&amp;" "&amp;ASC(SUBSTITUTE(SUBSTITUTE(SUBSTITUTE(SUBSTITUTE(SUBSTITUTE(【多店舗用】記入シート3!P405,"　","")," ",""),"ヴ","ウﾞ"),"・",""),"－","‐"))&amp;IF(【多店舗用】記入シート3!Q405="",""," "&amp;ASC(SUBSTITUTE(SUBSTITUTE(SUBSTITUTE(SUBSTITUTE(SUBSTITUTE(【多店舗用】記入シート3!Q405,"　","")," ",""),"ヴ","ウﾞ"),"・",""),"－","‐"))))</f>
        <v/>
      </c>
      <c r="K405" s="764" t="str">
        <f>IF(【多店舗用】記入シート3!R405="","",【多店舗用】記入シート3!R405)</f>
        <v/>
      </c>
      <c r="L405" s="764" t="str">
        <f>IF(【多店舗用】記入シート3!S405="","",SUBSTITUTE(SUBSTITUTE(SUBSTITUTE(SUBSTITUTE(SUBSTITUTE(ASC(【多店舗用】記入シート3!S405),"～","-"),"－","-"),"―","-"),"　","")," ",""))</f>
        <v/>
      </c>
      <c r="M405" s="764" t="str">
        <f>IF(【多店舗用】記入シート3!T405="","",ASC(【多店舗用】記入シート3!T405))</f>
        <v/>
      </c>
      <c r="N405" s="764" t="str">
        <f>IF(B405="","",RIGHT("00"&amp;【多店舗用】記入シート3!U405,2)&amp;【多店舗用】記入シート3!V405&amp;RIGHT("00"&amp;【多店舗用】記入シート3!W405,2)&amp;【多店舗用】記入シート3!X405&amp;RIGHT("00"&amp;【多店舗用】記入シート3!Y405,2)&amp;【多店舗用】記入シート3!Z405&amp;RIGHT("00"&amp;【多店舗用】記入シート3!AA405,2))</f>
        <v/>
      </c>
      <c r="O405" s="764" t="str">
        <f>IF(B405="","",IF(【多店舗用】記入シート3!AB405="●",【多店舗用】記入シート3!AB$8,"")&amp;IF(【多店舗用】記入シート3!AC405="●",【多店舗用】記入シート3!AC$8,"")&amp;IF(【多店舗用】記入シート3!AD405="●",【多店舗用】記入シート3!AD$8,"")&amp;IF(【多店舗用】記入シート3!AE405="●",【多店舗用】記入シート3!AE$8,"")&amp;IF(【多店舗用】記入シート3!AF405="●",【多店舗用】記入シート3!AF$8,"")&amp;IF(【多店舗用】記入シート3!AG405="●",【多店舗用】記入シート3!AG$8,"")&amp;IF(【多店舗用】記入シート3!AH405="●",【多店舗用】記入シート3!AH$8,"")&amp;IF(【多店舗用】記入シート3!AI405="●",【多店舗用】記入シート3!AI$8,""))</f>
        <v/>
      </c>
      <c r="P405" s="764" t="str">
        <f>IF(【多店舗用】記入シート3!AJ405="","",【多店舗用】記入シート3!AJ405)</f>
        <v/>
      </c>
      <c r="Q405" s="764" t="str">
        <f>IF(【多店舗用】記入シート3!AK405="","",【多店舗用】記入シート3!AK405)</f>
        <v/>
      </c>
      <c r="R405" s="766" t="str">
        <f>IF(【多店舗用】記入シート3!AL405="","",【多店舗用】記入シート3!AL405)</f>
        <v/>
      </c>
      <c r="S405" s="766" t="str">
        <f>IF(【多店舗用】記入シート3!AM405="","",【多店舗用】記入シート3!AM405)</f>
        <v/>
      </c>
      <c r="T405" s="766" t="str">
        <f>IF(【多店舗用】記入シート3!AN405="","",【多店舗用】記入シート3!AN405)</f>
        <v/>
      </c>
      <c r="U405" s="766" t="str">
        <f>IF(【多店舗用】記入シート3!AO405="","",【多店舗用】記入シート3!AO405)</f>
        <v/>
      </c>
      <c r="V405" s="764" t="str">
        <f>IF(【多店舗用】記入シート3!AP405="","",【多店舗用】記入シート3!AP405)</f>
        <v/>
      </c>
      <c r="W405" s="764" t="str">
        <f>IF(【多店舗用】記入シート3!AQ405="","",【多店舗用】記入シート3!AQ405)</f>
        <v/>
      </c>
      <c r="X405" s="764" t="str">
        <f>IF(【多店舗用】記入シート3!AR405="","",【多店舗用】記入シート3!AR405)</f>
        <v/>
      </c>
      <c r="Y405" s="764" t="str">
        <f>IF(【多店舗用】記入シート3!AS405="","",【多店舗用】記入シート3!AS405)</f>
        <v/>
      </c>
      <c r="Z405" s="767" t="str">
        <f>IF(【多店舗用】記入シート3!AT405="","",【多店舗用】記入シート3!AT405)</f>
        <v/>
      </c>
      <c r="AA405" s="767" t="str">
        <f>IF(【多店舗用】記入シート3!AU405="","",【多店舗用】記入シート3!AU405)</f>
        <v/>
      </c>
      <c r="AB405" s="764" t="str">
        <f>IF(B405="","",T(SUBSTITUTE(SUBSTITUTE(【多店舗用】記入シート3!AV405,"　","")," ",""))&amp;"　"&amp;T(SUBSTITUTE(SUBSTITUTE(【多店舗用】記入シート3!AW405,"　","")," ","")))</f>
        <v/>
      </c>
      <c r="AC405" s="764" t="str">
        <f>IF(B405="","",ASC(SUBSTITUTE(SUBSTITUTE(SUBSTITUTE(SUBSTITUTE(【多店舗用】記入シート3!AX405,"　","")," ",""),"ヴ","ウﾞ"),"・",""))&amp;" "&amp;ASC(SUBSTITUTE(SUBSTITUTE(SUBSTITUTE(SUBSTITUTE(【多店舗用】記入シート3!AY405,"　","")," ",""),"ヴ","ウﾞ"),"・","")))</f>
        <v/>
      </c>
      <c r="AD405" s="764" t="str">
        <f>IF(【多店舗用】記入シート3!AZ405="","",【多店舗用】記入シート3!AZ405)</f>
        <v/>
      </c>
      <c r="AE405" s="764" t="str">
        <f>IF(【多店舗用】記入シート3!BA405="","",【多店舗用】記入シート3!BA405)</f>
        <v/>
      </c>
      <c r="AF405" s="764" t="str">
        <f>IF(B405="","",T(SUBSTITUTE(SUBSTITUTE(【多店舗用】記入シート3!BB405,"　","")," ",""))&amp;"　"&amp;T(SUBSTITUTE(SUBSTITUTE(【多店舗用】記入シート3!BC405,"　","")," ","")))</f>
        <v/>
      </c>
      <c r="AG405" s="764" t="str">
        <f>IF(B405="","",ASC(SUBSTITUTE(SUBSTITUTE(SUBSTITUTE(SUBSTITUTE(【多店舗用】記入シート3!BD405,"　","")," ",""),"ヴ","ウﾞ"),"・",""))&amp;" "&amp;ASC(SUBSTITUTE(SUBSTITUTE(SUBSTITUTE(SUBSTITUTE(【多店舗用】記入シート3!BE405,"　","")," ",""),"ヴ","ウﾞ"),"・","")))</f>
        <v/>
      </c>
      <c r="AH405" s="764" t="str">
        <f>IF(【多店舗用】記入シート3!BF405="","",【多店舗用】記入シート3!BF405)</f>
        <v/>
      </c>
      <c r="AI405" s="764" t="str">
        <f>IF(【多店舗用】記入シート3!BG405="","",【多店舗用】記入シート3!BG405)</f>
        <v/>
      </c>
      <c r="AJ405" s="764" t="str">
        <f>IF(【多店舗用】記入シート3!BH405="","",【多店舗用】記入シート3!BH405)</f>
        <v/>
      </c>
      <c r="AK405" s="764" t="str">
        <f>IF(【多店舗用】記入シート3!BI405="","",【多店舗用】記入シート3!BI405)</f>
        <v/>
      </c>
      <c r="AL405" s="764" t="str">
        <f>IF(【多店舗用】記入シート3!BJ405="","",【多店舗用】記入シート3!BJ405)</f>
        <v/>
      </c>
      <c r="AM405" s="768" t="str">
        <f>IF(【多店舗用】記入シート3!BK405="","",【多店舗用】記入シート3!BK405)</f>
        <v/>
      </c>
      <c r="AN405" s="768" t="str">
        <f>IF(【多店舗用】記入シート3!BL405="","",【多店舗用】記入シート3!BL405)</f>
        <v/>
      </c>
      <c r="AO405" s="764" t="str">
        <f>IF(【多店舗用】記入シート3!BM405="","",【多店舗用】記入シート3!BM405)</f>
        <v/>
      </c>
      <c r="AP405" s="768" t="str">
        <f>IF(【多店舗用】記入シート3!BN405="","",【多店舗用】記入シート3!BN405)</f>
        <v/>
      </c>
      <c r="AQ405" s="764" t="str">
        <f>IF(【多店舗用】記入シート3!BO405="","",【多店舗用】記入シート3!BO405)</f>
        <v/>
      </c>
      <c r="AR405" s="764" t="str">
        <f>IF(【多店舗用】記入シート3!BP405="","",【多店舗用】記入シート3!BP405)</f>
        <v/>
      </c>
    </row>
    <row r="406" spans="1:44" ht="15" customHeight="1">
      <c r="A406" s="764">
        <v>398</v>
      </c>
      <c r="B406" s="764" t="str">
        <f>IF(【多店舗用】記入シート3!B406="","",DBCS(【多店舗用】記入シート3!B406))</f>
        <v/>
      </c>
      <c r="C406" s="764" t="str">
        <f>IF(【多店舗用】記入シート3!C406="","",DBCS(【多店舗用】記入シート3!C406))</f>
        <v/>
      </c>
      <c r="D406" s="764" t="str">
        <f>IF(【多店舗用】記入シート3!D406="","",ASC(【多店舗用】記入シート3!D406))</f>
        <v/>
      </c>
      <c r="E406" s="765" t="str">
        <f>IF(【多店舗用】記入シート3!E406="","",【多店舗用】記入シート3!E406)</f>
        <v/>
      </c>
      <c r="F406" s="764" t="str">
        <f>IF(【多店舗用】記入シート3!F406="","",【多店舗用】記入シート3!F406)</f>
        <v/>
      </c>
      <c r="G406" s="765" t="str">
        <f>IF(【多店舗用】記入シート3!G406="","",【多店舗用】記入シート3!G406)</f>
        <v/>
      </c>
      <c r="H406" s="764" t="str">
        <f>IF(【多店舗用】記入シート3!H406="","",SUBSTITUTE(SUBSTITUTE(SUBSTITUTE(SUBSTITUTE(SUBSTITUTE(ASC(【多店舗用】記入シート3!H406),"～","-"),"－","-"),"―","-"),"　","")," ",""))</f>
        <v/>
      </c>
      <c r="I406" s="764" t="str">
        <f>IF(B406="","",MID(T(【多店舗用】記入シート3!I406),4,LEN(T(【多店舗用】記入シート3!I406))-3)&amp;"　"&amp;SUBSTITUTE(SUBSTITUTE(SUBSTITUTE(SUBSTITUTE(T(【多店舗用】記入シート3!J406),"　","")," ",""),"―","ー"),"－","‐")&amp;"　"&amp;SUBSTITUTE(SUBSTITUTE(SUBSTITUTE(SUBSTITUTE(T(【多店舗用】記入シート3!K406),"　","")," ",""),"―","ー"),"－","‐")&amp;"　"&amp;SUBSTITUTE(SUBSTITUTE(SUBSTITUTE(SUBSTITUTE(T(【多店舗用】記入シート3!L406),"　","")," ",""),"―","ー"),"－","‐")&amp;IF(【多店舗用】記入シート3!M406="","","　"&amp;SUBSTITUTE(SUBSTITUTE(SUBSTITUTE(SUBSTITUTE(T(【多店舗用】記入シート3!M406),"　","")," ",""),"―","ー"),"－","‐")))</f>
        <v/>
      </c>
      <c r="J406" s="764" t="str">
        <f>IF(B406="","",ASC(【多店舗用】記入シート3!N406)&amp;" "&amp;ASC(SUBSTITUTE(SUBSTITUTE(SUBSTITUTE(SUBSTITUTE(SUBSTITUTE(【多店舗用】記入シート3!O406,"　","")," ",""),"ヴ","ウﾞ"),"・",""),"－","‐"))&amp;" "&amp;ASC(SUBSTITUTE(SUBSTITUTE(SUBSTITUTE(SUBSTITUTE(SUBSTITUTE(【多店舗用】記入シート3!P406,"　","")," ",""),"ヴ","ウﾞ"),"・",""),"－","‐"))&amp;IF(【多店舗用】記入シート3!Q406="",""," "&amp;ASC(SUBSTITUTE(SUBSTITUTE(SUBSTITUTE(SUBSTITUTE(SUBSTITUTE(【多店舗用】記入シート3!Q406,"　","")," ",""),"ヴ","ウﾞ"),"・",""),"－","‐"))))</f>
        <v/>
      </c>
      <c r="K406" s="764" t="str">
        <f>IF(【多店舗用】記入シート3!R406="","",【多店舗用】記入シート3!R406)</f>
        <v/>
      </c>
      <c r="L406" s="764" t="str">
        <f>IF(【多店舗用】記入シート3!S406="","",SUBSTITUTE(SUBSTITUTE(SUBSTITUTE(SUBSTITUTE(SUBSTITUTE(ASC(【多店舗用】記入シート3!S406),"～","-"),"－","-"),"―","-"),"　","")," ",""))</f>
        <v/>
      </c>
      <c r="M406" s="764" t="str">
        <f>IF(【多店舗用】記入シート3!T406="","",ASC(【多店舗用】記入シート3!T406))</f>
        <v/>
      </c>
      <c r="N406" s="764" t="str">
        <f>IF(B406="","",RIGHT("00"&amp;【多店舗用】記入シート3!U406,2)&amp;【多店舗用】記入シート3!V406&amp;RIGHT("00"&amp;【多店舗用】記入シート3!W406,2)&amp;【多店舗用】記入シート3!X406&amp;RIGHT("00"&amp;【多店舗用】記入シート3!Y406,2)&amp;【多店舗用】記入シート3!Z406&amp;RIGHT("00"&amp;【多店舗用】記入シート3!AA406,2))</f>
        <v/>
      </c>
      <c r="O406" s="764" t="str">
        <f>IF(B406="","",IF(【多店舗用】記入シート3!AB406="●",【多店舗用】記入シート3!AB$8,"")&amp;IF(【多店舗用】記入シート3!AC406="●",【多店舗用】記入シート3!AC$8,"")&amp;IF(【多店舗用】記入シート3!AD406="●",【多店舗用】記入シート3!AD$8,"")&amp;IF(【多店舗用】記入シート3!AE406="●",【多店舗用】記入シート3!AE$8,"")&amp;IF(【多店舗用】記入シート3!AF406="●",【多店舗用】記入シート3!AF$8,"")&amp;IF(【多店舗用】記入シート3!AG406="●",【多店舗用】記入シート3!AG$8,"")&amp;IF(【多店舗用】記入シート3!AH406="●",【多店舗用】記入シート3!AH$8,"")&amp;IF(【多店舗用】記入シート3!AI406="●",【多店舗用】記入シート3!AI$8,""))</f>
        <v/>
      </c>
      <c r="P406" s="764" t="str">
        <f>IF(【多店舗用】記入シート3!AJ406="","",【多店舗用】記入シート3!AJ406)</f>
        <v/>
      </c>
      <c r="Q406" s="764" t="str">
        <f>IF(【多店舗用】記入シート3!AK406="","",【多店舗用】記入シート3!AK406)</f>
        <v/>
      </c>
      <c r="R406" s="766" t="str">
        <f>IF(【多店舗用】記入シート3!AL406="","",【多店舗用】記入シート3!AL406)</f>
        <v/>
      </c>
      <c r="S406" s="766" t="str">
        <f>IF(【多店舗用】記入シート3!AM406="","",【多店舗用】記入シート3!AM406)</f>
        <v/>
      </c>
      <c r="T406" s="766" t="str">
        <f>IF(【多店舗用】記入シート3!AN406="","",【多店舗用】記入シート3!AN406)</f>
        <v/>
      </c>
      <c r="U406" s="766" t="str">
        <f>IF(【多店舗用】記入シート3!AO406="","",【多店舗用】記入シート3!AO406)</f>
        <v/>
      </c>
      <c r="V406" s="764" t="str">
        <f>IF(【多店舗用】記入シート3!AP406="","",【多店舗用】記入シート3!AP406)</f>
        <v/>
      </c>
      <c r="W406" s="764" t="str">
        <f>IF(【多店舗用】記入シート3!AQ406="","",【多店舗用】記入シート3!AQ406)</f>
        <v/>
      </c>
      <c r="X406" s="764" t="str">
        <f>IF(【多店舗用】記入シート3!AR406="","",【多店舗用】記入シート3!AR406)</f>
        <v/>
      </c>
      <c r="Y406" s="764" t="str">
        <f>IF(【多店舗用】記入シート3!AS406="","",【多店舗用】記入シート3!AS406)</f>
        <v/>
      </c>
      <c r="Z406" s="767" t="str">
        <f>IF(【多店舗用】記入シート3!AT406="","",【多店舗用】記入シート3!AT406)</f>
        <v/>
      </c>
      <c r="AA406" s="767" t="str">
        <f>IF(【多店舗用】記入シート3!AU406="","",【多店舗用】記入シート3!AU406)</f>
        <v/>
      </c>
      <c r="AB406" s="764" t="str">
        <f>IF(B406="","",T(SUBSTITUTE(SUBSTITUTE(【多店舗用】記入シート3!AV406,"　","")," ",""))&amp;"　"&amp;T(SUBSTITUTE(SUBSTITUTE(【多店舗用】記入シート3!AW406,"　","")," ","")))</f>
        <v/>
      </c>
      <c r="AC406" s="764" t="str">
        <f>IF(B406="","",ASC(SUBSTITUTE(SUBSTITUTE(SUBSTITUTE(SUBSTITUTE(【多店舗用】記入シート3!AX406,"　","")," ",""),"ヴ","ウﾞ"),"・",""))&amp;" "&amp;ASC(SUBSTITUTE(SUBSTITUTE(SUBSTITUTE(SUBSTITUTE(【多店舗用】記入シート3!AY406,"　","")," ",""),"ヴ","ウﾞ"),"・","")))</f>
        <v/>
      </c>
      <c r="AD406" s="764" t="str">
        <f>IF(【多店舗用】記入シート3!AZ406="","",【多店舗用】記入シート3!AZ406)</f>
        <v/>
      </c>
      <c r="AE406" s="764" t="str">
        <f>IF(【多店舗用】記入シート3!BA406="","",【多店舗用】記入シート3!BA406)</f>
        <v/>
      </c>
      <c r="AF406" s="764" t="str">
        <f>IF(B406="","",T(SUBSTITUTE(SUBSTITUTE(【多店舗用】記入シート3!BB406,"　","")," ",""))&amp;"　"&amp;T(SUBSTITUTE(SUBSTITUTE(【多店舗用】記入シート3!BC406,"　","")," ","")))</f>
        <v/>
      </c>
      <c r="AG406" s="764" t="str">
        <f>IF(B406="","",ASC(SUBSTITUTE(SUBSTITUTE(SUBSTITUTE(SUBSTITUTE(【多店舗用】記入シート3!BD406,"　","")," ",""),"ヴ","ウﾞ"),"・",""))&amp;" "&amp;ASC(SUBSTITUTE(SUBSTITUTE(SUBSTITUTE(SUBSTITUTE(【多店舗用】記入シート3!BE406,"　","")," ",""),"ヴ","ウﾞ"),"・","")))</f>
        <v/>
      </c>
      <c r="AH406" s="764" t="str">
        <f>IF(【多店舗用】記入シート3!BF406="","",【多店舗用】記入シート3!BF406)</f>
        <v/>
      </c>
      <c r="AI406" s="764" t="str">
        <f>IF(【多店舗用】記入シート3!BG406="","",【多店舗用】記入シート3!BG406)</f>
        <v/>
      </c>
      <c r="AJ406" s="764" t="str">
        <f>IF(【多店舗用】記入シート3!BH406="","",【多店舗用】記入シート3!BH406)</f>
        <v/>
      </c>
      <c r="AK406" s="764" t="str">
        <f>IF(【多店舗用】記入シート3!BI406="","",【多店舗用】記入シート3!BI406)</f>
        <v/>
      </c>
      <c r="AL406" s="764" t="str">
        <f>IF(【多店舗用】記入シート3!BJ406="","",【多店舗用】記入シート3!BJ406)</f>
        <v/>
      </c>
      <c r="AM406" s="768" t="str">
        <f>IF(【多店舗用】記入シート3!BK406="","",【多店舗用】記入シート3!BK406)</f>
        <v/>
      </c>
      <c r="AN406" s="768" t="str">
        <f>IF(【多店舗用】記入シート3!BL406="","",【多店舗用】記入シート3!BL406)</f>
        <v/>
      </c>
      <c r="AO406" s="764" t="str">
        <f>IF(【多店舗用】記入シート3!BM406="","",【多店舗用】記入シート3!BM406)</f>
        <v/>
      </c>
      <c r="AP406" s="768" t="str">
        <f>IF(【多店舗用】記入シート3!BN406="","",【多店舗用】記入シート3!BN406)</f>
        <v/>
      </c>
      <c r="AQ406" s="764" t="str">
        <f>IF(【多店舗用】記入シート3!BO406="","",【多店舗用】記入シート3!BO406)</f>
        <v/>
      </c>
      <c r="AR406" s="764" t="str">
        <f>IF(【多店舗用】記入シート3!BP406="","",【多店舗用】記入シート3!BP406)</f>
        <v/>
      </c>
    </row>
    <row r="407" spans="1:44" ht="15" customHeight="1">
      <c r="A407" s="764">
        <v>399</v>
      </c>
      <c r="B407" s="764" t="str">
        <f>IF(【多店舗用】記入シート3!B407="","",DBCS(【多店舗用】記入シート3!B407))</f>
        <v/>
      </c>
      <c r="C407" s="764" t="str">
        <f>IF(【多店舗用】記入シート3!C407="","",DBCS(【多店舗用】記入シート3!C407))</f>
        <v/>
      </c>
      <c r="D407" s="764" t="str">
        <f>IF(【多店舗用】記入シート3!D407="","",ASC(【多店舗用】記入シート3!D407))</f>
        <v/>
      </c>
      <c r="E407" s="765" t="str">
        <f>IF(【多店舗用】記入シート3!E407="","",【多店舗用】記入シート3!E407)</f>
        <v/>
      </c>
      <c r="F407" s="764" t="str">
        <f>IF(【多店舗用】記入シート3!F407="","",【多店舗用】記入シート3!F407)</f>
        <v/>
      </c>
      <c r="G407" s="765" t="str">
        <f>IF(【多店舗用】記入シート3!G407="","",【多店舗用】記入シート3!G407)</f>
        <v/>
      </c>
      <c r="H407" s="764" t="str">
        <f>IF(【多店舗用】記入シート3!H407="","",SUBSTITUTE(SUBSTITUTE(SUBSTITUTE(SUBSTITUTE(SUBSTITUTE(ASC(【多店舗用】記入シート3!H407),"～","-"),"－","-"),"―","-"),"　","")," ",""))</f>
        <v/>
      </c>
      <c r="I407" s="764" t="str">
        <f>IF(B407="","",MID(T(【多店舗用】記入シート3!I407),4,LEN(T(【多店舗用】記入シート3!I407))-3)&amp;"　"&amp;SUBSTITUTE(SUBSTITUTE(SUBSTITUTE(SUBSTITUTE(T(【多店舗用】記入シート3!J407),"　","")," ",""),"―","ー"),"－","‐")&amp;"　"&amp;SUBSTITUTE(SUBSTITUTE(SUBSTITUTE(SUBSTITUTE(T(【多店舗用】記入シート3!K407),"　","")," ",""),"―","ー"),"－","‐")&amp;"　"&amp;SUBSTITUTE(SUBSTITUTE(SUBSTITUTE(SUBSTITUTE(T(【多店舗用】記入シート3!L407),"　","")," ",""),"―","ー"),"－","‐")&amp;IF(【多店舗用】記入シート3!M407="","","　"&amp;SUBSTITUTE(SUBSTITUTE(SUBSTITUTE(SUBSTITUTE(T(【多店舗用】記入シート3!M407),"　","")," ",""),"―","ー"),"－","‐")))</f>
        <v/>
      </c>
      <c r="J407" s="764" t="str">
        <f>IF(B407="","",ASC(【多店舗用】記入シート3!N407)&amp;" "&amp;ASC(SUBSTITUTE(SUBSTITUTE(SUBSTITUTE(SUBSTITUTE(SUBSTITUTE(【多店舗用】記入シート3!O407,"　","")," ",""),"ヴ","ウﾞ"),"・",""),"－","‐"))&amp;" "&amp;ASC(SUBSTITUTE(SUBSTITUTE(SUBSTITUTE(SUBSTITUTE(SUBSTITUTE(【多店舗用】記入シート3!P407,"　","")," ",""),"ヴ","ウﾞ"),"・",""),"－","‐"))&amp;IF(【多店舗用】記入シート3!Q407="",""," "&amp;ASC(SUBSTITUTE(SUBSTITUTE(SUBSTITUTE(SUBSTITUTE(SUBSTITUTE(【多店舗用】記入シート3!Q407,"　","")," ",""),"ヴ","ウﾞ"),"・",""),"－","‐"))))</f>
        <v/>
      </c>
      <c r="K407" s="764" t="str">
        <f>IF(【多店舗用】記入シート3!R407="","",【多店舗用】記入シート3!R407)</f>
        <v/>
      </c>
      <c r="L407" s="764" t="str">
        <f>IF(【多店舗用】記入シート3!S407="","",SUBSTITUTE(SUBSTITUTE(SUBSTITUTE(SUBSTITUTE(SUBSTITUTE(ASC(【多店舗用】記入シート3!S407),"～","-"),"－","-"),"―","-"),"　","")," ",""))</f>
        <v/>
      </c>
      <c r="M407" s="764" t="str">
        <f>IF(【多店舗用】記入シート3!T407="","",ASC(【多店舗用】記入シート3!T407))</f>
        <v/>
      </c>
      <c r="N407" s="764" t="str">
        <f>IF(B407="","",RIGHT("00"&amp;【多店舗用】記入シート3!U407,2)&amp;【多店舗用】記入シート3!V407&amp;RIGHT("00"&amp;【多店舗用】記入シート3!W407,2)&amp;【多店舗用】記入シート3!X407&amp;RIGHT("00"&amp;【多店舗用】記入シート3!Y407,2)&amp;【多店舗用】記入シート3!Z407&amp;RIGHT("00"&amp;【多店舗用】記入シート3!AA407,2))</f>
        <v/>
      </c>
      <c r="O407" s="764" t="str">
        <f>IF(B407="","",IF(【多店舗用】記入シート3!AB407="●",【多店舗用】記入シート3!AB$8,"")&amp;IF(【多店舗用】記入シート3!AC407="●",【多店舗用】記入シート3!AC$8,"")&amp;IF(【多店舗用】記入シート3!AD407="●",【多店舗用】記入シート3!AD$8,"")&amp;IF(【多店舗用】記入シート3!AE407="●",【多店舗用】記入シート3!AE$8,"")&amp;IF(【多店舗用】記入シート3!AF407="●",【多店舗用】記入シート3!AF$8,"")&amp;IF(【多店舗用】記入シート3!AG407="●",【多店舗用】記入シート3!AG$8,"")&amp;IF(【多店舗用】記入シート3!AH407="●",【多店舗用】記入シート3!AH$8,"")&amp;IF(【多店舗用】記入シート3!AI407="●",【多店舗用】記入シート3!AI$8,""))</f>
        <v/>
      </c>
      <c r="P407" s="764" t="str">
        <f>IF(【多店舗用】記入シート3!AJ407="","",【多店舗用】記入シート3!AJ407)</f>
        <v/>
      </c>
      <c r="Q407" s="764" t="str">
        <f>IF(【多店舗用】記入シート3!AK407="","",【多店舗用】記入シート3!AK407)</f>
        <v/>
      </c>
      <c r="R407" s="766" t="str">
        <f>IF(【多店舗用】記入シート3!AL407="","",【多店舗用】記入シート3!AL407)</f>
        <v/>
      </c>
      <c r="S407" s="766" t="str">
        <f>IF(【多店舗用】記入シート3!AM407="","",【多店舗用】記入シート3!AM407)</f>
        <v/>
      </c>
      <c r="T407" s="766" t="str">
        <f>IF(【多店舗用】記入シート3!AN407="","",【多店舗用】記入シート3!AN407)</f>
        <v/>
      </c>
      <c r="U407" s="766" t="str">
        <f>IF(【多店舗用】記入シート3!AO407="","",【多店舗用】記入シート3!AO407)</f>
        <v/>
      </c>
      <c r="V407" s="764" t="str">
        <f>IF(【多店舗用】記入シート3!AP407="","",【多店舗用】記入シート3!AP407)</f>
        <v/>
      </c>
      <c r="W407" s="764" t="str">
        <f>IF(【多店舗用】記入シート3!AQ407="","",【多店舗用】記入シート3!AQ407)</f>
        <v/>
      </c>
      <c r="X407" s="764" t="str">
        <f>IF(【多店舗用】記入シート3!AR407="","",【多店舗用】記入シート3!AR407)</f>
        <v/>
      </c>
      <c r="Y407" s="764" t="str">
        <f>IF(【多店舗用】記入シート3!AS407="","",【多店舗用】記入シート3!AS407)</f>
        <v/>
      </c>
      <c r="Z407" s="767" t="str">
        <f>IF(【多店舗用】記入シート3!AT407="","",【多店舗用】記入シート3!AT407)</f>
        <v/>
      </c>
      <c r="AA407" s="767" t="str">
        <f>IF(【多店舗用】記入シート3!AU407="","",【多店舗用】記入シート3!AU407)</f>
        <v/>
      </c>
      <c r="AB407" s="764" t="str">
        <f>IF(B407="","",T(SUBSTITUTE(SUBSTITUTE(【多店舗用】記入シート3!AV407,"　","")," ",""))&amp;"　"&amp;T(SUBSTITUTE(SUBSTITUTE(【多店舗用】記入シート3!AW407,"　","")," ","")))</f>
        <v/>
      </c>
      <c r="AC407" s="764" t="str">
        <f>IF(B407="","",ASC(SUBSTITUTE(SUBSTITUTE(SUBSTITUTE(SUBSTITUTE(【多店舗用】記入シート3!AX407,"　","")," ",""),"ヴ","ウﾞ"),"・",""))&amp;" "&amp;ASC(SUBSTITUTE(SUBSTITUTE(SUBSTITUTE(SUBSTITUTE(【多店舗用】記入シート3!AY407,"　","")," ",""),"ヴ","ウﾞ"),"・","")))</f>
        <v/>
      </c>
      <c r="AD407" s="764" t="str">
        <f>IF(【多店舗用】記入シート3!AZ407="","",【多店舗用】記入シート3!AZ407)</f>
        <v/>
      </c>
      <c r="AE407" s="764" t="str">
        <f>IF(【多店舗用】記入シート3!BA407="","",【多店舗用】記入シート3!BA407)</f>
        <v/>
      </c>
      <c r="AF407" s="764" t="str">
        <f>IF(B407="","",T(SUBSTITUTE(SUBSTITUTE(【多店舗用】記入シート3!BB407,"　","")," ",""))&amp;"　"&amp;T(SUBSTITUTE(SUBSTITUTE(【多店舗用】記入シート3!BC407,"　","")," ","")))</f>
        <v/>
      </c>
      <c r="AG407" s="764" t="str">
        <f>IF(B407="","",ASC(SUBSTITUTE(SUBSTITUTE(SUBSTITUTE(SUBSTITUTE(【多店舗用】記入シート3!BD407,"　","")," ",""),"ヴ","ウﾞ"),"・",""))&amp;" "&amp;ASC(SUBSTITUTE(SUBSTITUTE(SUBSTITUTE(SUBSTITUTE(【多店舗用】記入シート3!BE407,"　","")," ",""),"ヴ","ウﾞ"),"・","")))</f>
        <v/>
      </c>
      <c r="AH407" s="764" t="str">
        <f>IF(【多店舗用】記入シート3!BF407="","",【多店舗用】記入シート3!BF407)</f>
        <v/>
      </c>
      <c r="AI407" s="764" t="str">
        <f>IF(【多店舗用】記入シート3!BG407="","",【多店舗用】記入シート3!BG407)</f>
        <v/>
      </c>
      <c r="AJ407" s="764" t="str">
        <f>IF(【多店舗用】記入シート3!BH407="","",【多店舗用】記入シート3!BH407)</f>
        <v/>
      </c>
      <c r="AK407" s="764" t="str">
        <f>IF(【多店舗用】記入シート3!BI407="","",【多店舗用】記入シート3!BI407)</f>
        <v/>
      </c>
      <c r="AL407" s="764" t="str">
        <f>IF(【多店舗用】記入シート3!BJ407="","",【多店舗用】記入シート3!BJ407)</f>
        <v/>
      </c>
      <c r="AM407" s="768" t="str">
        <f>IF(【多店舗用】記入シート3!BK407="","",【多店舗用】記入シート3!BK407)</f>
        <v/>
      </c>
      <c r="AN407" s="768" t="str">
        <f>IF(【多店舗用】記入シート3!BL407="","",【多店舗用】記入シート3!BL407)</f>
        <v/>
      </c>
      <c r="AO407" s="764" t="str">
        <f>IF(【多店舗用】記入シート3!BM407="","",【多店舗用】記入シート3!BM407)</f>
        <v/>
      </c>
      <c r="AP407" s="768" t="str">
        <f>IF(【多店舗用】記入シート3!BN407="","",【多店舗用】記入シート3!BN407)</f>
        <v/>
      </c>
      <c r="AQ407" s="764" t="str">
        <f>IF(【多店舗用】記入シート3!BO407="","",【多店舗用】記入シート3!BO407)</f>
        <v/>
      </c>
      <c r="AR407" s="764" t="str">
        <f>IF(【多店舗用】記入シート3!BP407="","",【多店舗用】記入シート3!BP407)</f>
        <v/>
      </c>
    </row>
    <row r="408" spans="1:44" ht="15" customHeight="1">
      <c r="A408" s="764">
        <v>400</v>
      </c>
      <c r="B408" s="764" t="str">
        <f>IF(【多店舗用】記入シート3!B408="","",DBCS(【多店舗用】記入シート3!B408))</f>
        <v/>
      </c>
      <c r="C408" s="764" t="str">
        <f>IF(【多店舗用】記入シート3!C408="","",DBCS(【多店舗用】記入シート3!C408))</f>
        <v/>
      </c>
      <c r="D408" s="764" t="str">
        <f>IF(【多店舗用】記入シート3!D408="","",ASC(【多店舗用】記入シート3!D408))</f>
        <v/>
      </c>
      <c r="E408" s="765" t="str">
        <f>IF(【多店舗用】記入シート3!E408="","",【多店舗用】記入シート3!E408)</f>
        <v/>
      </c>
      <c r="F408" s="764" t="str">
        <f>IF(【多店舗用】記入シート3!F408="","",【多店舗用】記入シート3!F408)</f>
        <v/>
      </c>
      <c r="G408" s="765" t="str">
        <f>IF(【多店舗用】記入シート3!G408="","",【多店舗用】記入シート3!G408)</f>
        <v/>
      </c>
      <c r="H408" s="764" t="str">
        <f>IF(【多店舗用】記入シート3!H408="","",SUBSTITUTE(SUBSTITUTE(SUBSTITUTE(SUBSTITUTE(SUBSTITUTE(ASC(【多店舗用】記入シート3!H408),"～","-"),"－","-"),"―","-"),"　","")," ",""))</f>
        <v/>
      </c>
      <c r="I408" s="764" t="str">
        <f>IF(B408="","",MID(T(【多店舗用】記入シート3!I408),4,LEN(T(【多店舗用】記入シート3!I408))-3)&amp;"　"&amp;SUBSTITUTE(SUBSTITUTE(SUBSTITUTE(SUBSTITUTE(T(【多店舗用】記入シート3!J408),"　","")," ",""),"―","ー"),"－","‐")&amp;"　"&amp;SUBSTITUTE(SUBSTITUTE(SUBSTITUTE(SUBSTITUTE(T(【多店舗用】記入シート3!K408),"　","")," ",""),"―","ー"),"－","‐")&amp;"　"&amp;SUBSTITUTE(SUBSTITUTE(SUBSTITUTE(SUBSTITUTE(T(【多店舗用】記入シート3!L408),"　","")," ",""),"―","ー"),"－","‐")&amp;IF(【多店舗用】記入シート3!M408="","","　"&amp;SUBSTITUTE(SUBSTITUTE(SUBSTITUTE(SUBSTITUTE(T(【多店舗用】記入シート3!M408),"　","")," ",""),"―","ー"),"－","‐")))</f>
        <v/>
      </c>
      <c r="J408" s="764" t="str">
        <f>IF(B408="","",ASC(【多店舗用】記入シート3!N408)&amp;" "&amp;ASC(SUBSTITUTE(SUBSTITUTE(SUBSTITUTE(SUBSTITUTE(SUBSTITUTE(【多店舗用】記入シート3!O408,"　","")," ",""),"ヴ","ウﾞ"),"・",""),"－","‐"))&amp;" "&amp;ASC(SUBSTITUTE(SUBSTITUTE(SUBSTITUTE(SUBSTITUTE(SUBSTITUTE(【多店舗用】記入シート3!P408,"　","")," ",""),"ヴ","ウﾞ"),"・",""),"－","‐"))&amp;IF(【多店舗用】記入シート3!Q408="",""," "&amp;ASC(SUBSTITUTE(SUBSTITUTE(SUBSTITUTE(SUBSTITUTE(SUBSTITUTE(【多店舗用】記入シート3!Q408,"　","")," ",""),"ヴ","ウﾞ"),"・",""),"－","‐"))))</f>
        <v/>
      </c>
      <c r="K408" s="764" t="str">
        <f>IF(【多店舗用】記入シート3!R408="","",【多店舗用】記入シート3!R408)</f>
        <v/>
      </c>
      <c r="L408" s="764" t="str">
        <f>IF(【多店舗用】記入シート3!S408="","",SUBSTITUTE(SUBSTITUTE(SUBSTITUTE(SUBSTITUTE(SUBSTITUTE(ASC(【多店舗用】記入シート3!S408),"～","-"),"－","-"),"―","-"),"　","")," ",""))</f>
        <v/>
      </c>
      <c r="M408" s="764" t="str">
        <f>IF(【多店舗用】記入シート3!T408="","",ASC(【多店舗用】記入シート3!T408))</f>
        <v/>
      </c>
      <c r="N408" s="764" t="str">
        <f>IF(B408="","",RIGHT("00"&amp;【多店舗用】記入シート3!U408,2)&amp;【多店舗用】記入シート3!V408&amp;RIGHT("00"&amp;【多店舗用】記入シート3!W408,2)&amp;【多店舗用】記入シート3!X408&amp;RIGHT("00"&amp;【多店舗用】記入シート3!Y408,2)&amp;【多店舗用】記入シート3!Z408&amp;RIGHT("00"&amp;【多店舗用】記入シート3!AA408,2))</f>
        <v/>
      </c>
      <c r="O408" s="764" t="str">
        <f>IF(B408="","",IF(【多店舗用】記入シート3!AB408="●",【多店舗用】記入シート3!AB$8,"")&amp;IF(【多店舗用】記入シート3!AC408="●",【多店舗用】記入シート3!AC$8,"")&amp;IF(【多店舗用】記入シート3!AD408="●",【多店舗用】記入シート3!AD$8,"")&amp;IF(【多店舗用】記入シート3!AE408="●",【多店舗用】記入シート3!AE$8,"")&amp;IF(【多店舗用】記入シート3!AF408="●",【多店舗用】記入シート3!AF$8,"")&amp;IF(【多店舗用】記入シート3!AG408="●",【多店舗用】記入シート3!AG$8,"")&amp;IF(【多店舗用】記入シート3!AH408="●",【多店舗用】記入シート3!AH$8,"")&amp;IF(【多店舗用】記入シート3!AI408="●",【多店舗用】記入シート3!AI$8,""))</f>
        <v/>
      </c>
      <c r="P408" s="764" t="str">
        <f>IF(【多店舗用】記入シート3!AJ408="","",【多店舗用】記入シート3!AJ408)</f>
        <v/>
      </c>
      <c r="Q408" s="764" t="str">
        <f>IF(【多店舗用】記入シート3!AK408="","",【多店舗用】記入シート3!AK408)</f>
        <v/>
      </c>
      <c r="R408" s="766" t="str">
        <f>IF(【多店舗用】記入シート3!AL408="","",【多店舗用】記入シート3!AL408)</f>
        <v/>
      </c>
      <c r="S408" s="766" t="str">
        <f>IF(【多店舗用】記入シート3!AM408="","",【多店舗用】記入シート3!AM408)</f>
        <v/>
      </c>
      <c r="T408" s="766" t="str">
        <f>IF(【多店舗用】記入シート3!AN408="","",【多店舗用】記入シート3!AN408)</f>
        <v/>
      </c>
      <c r="U408" s="766" t="str">
        <f>IF(【多店舗用】記入シート3!AO408="","",【多店舗用】記入シート3!AO408)</f>
        <v/>
      </c>
      <c r="V408" s="764" t="str">
        <f>IF(【多店舗用】記入シート3!AP408="","",【多店舗用】記入シート3!AP408)</f>
        <v/>
      </c>
      <c r="W408" s="764" t="str">
        <f>IF(【多店舗用】記入シート3!AQ408="","",【多店舗用】記入シート3!AQ408)</f>
        <v/>
      </c>
      <c r="X408" s="764" t="str">
        <f>IF(【多店舗用】記入シート3!AR408="","",【多店舗用】記入シート3!AR408)</f>
        <v/>
      </c>
      <c r="Y408" s="764" t="str">
        <f>IF(【多店舗用】記入シート3!AS408="","",【多店舗用】記入シート3!AS408)</f>
        <v/>
      </c>
      <c r="Z408" s="767" t="str">
        <f>IF(【多店舗用】記入シート3!AT408="","",【多店舗用】記入シート3!AT408)</f>
        <v/>
      </c>
      <c r="AA408" s="767" t="str">
        <f>IF(【多店舗用】記入シート3!AU408="","",【多店舗用】記入シート3!AU408)</f>
        <v/>
      </c>
      <c r="AB408" s="764" t="str">
        <f>IF(B408="","",T(SUBSTITUTE(SUBSTITUTE(【多店舗用】記入シート3!AV408,"　","")," ",""))&amp;"　"&amp;T(SUBSTITUTE(SUBSTITUTE(【多店舗用】記入シート3!AW408,"　","")," ","")))</f>
        <v/>
      </c>
      <c r="AC408" s="764" t="str">
        <f>IF(B408="","",ASC(SUBSTITUTE(SUBSTITUTE(SUBSTITUTE(SUBSTITUTE(【多店舗用】記入シート3!AX408,"　","")," ",""),"ヴ","ウﾞ"),"・",""))&amp;" "&amp;ASC(SUBSTITUTE(SUBSTITUTE(SUBSTITUTE(SUBSTITUTE(【多店舗用】記入シート3!AY408,"　","")," ",""),"ヴ","ウﾞ"),"・","")))</f>
        <v/>
      </c>
      <c r="AD408" s="764" t="str">
        <f>IF(【多店舗用】記入シート3!AZ408="","",【多店舗用】記入シート3!AZ408)</f>
        <v/>
      </c>
      <c r="AE408" s="764" t="str">
        <f>IF(【多店舗用】記入シート3!BA408="","",【多店舗用】記入シート3!BA408)</f>
        <v/>
      </c>
      <c r="AF408" s="764" t="str">
        <f>IF(B408="","",T(SUBSTITUTE(SUBSTITUTE(【多店舗用】記入シート3!BB408,"　","")," ",""))&amp;"　"&amp;T(SUBSTITUTE(SUBSTITUTE(【多店舗用】記入シート3!BC408,"　","")," ","")))</f>
        <v/>
      </c>
      <c r="AG408" s="764" t="str">
        <f>IF(B408="","",ASC(SUBSTITUTE(SUBSTITUTE(SUBSTITUTE(SUBSTITUTE(【多店舗用】記入シート3!BD408,"　","")," ",""),"ヴ","ウﾞ"),"・",""))&amp;" "&amp;ASC(SUBSTITUTE(SUBSTITUTE(SUBSTITUTE(SUBSTITUTE(【多店舗用】記入シート3!BE408,"　","")," ",""),"ヴ","ウﾞ"),"・","")))</f>
        <v/>
      </c>
      <c r="AH408" s="764" t="str">
        <f>IF(【多店舗用】記入シート3!BF408="","",【多店舗用】記入シート3!BF408)</f>
        <v/>
      </c>
      <c r="AI408" s="764" t="str">
        <f>IF(【多店舗用】記入シート3!BG408="","",【多店舗用】記入シート3!BG408)</f>
        <v/>
      </c>
      <c r="AJ408" s="764" t="str">
        <f>IF(【多店舗用】記入シート3!BH408="","",【多店舗用】記入シート3!BH408)</f>
        <v/>
      </c>
      <c r="AK408" s="764" t="str">
        <f>IF(【多店舗用】記入シート3!BI408="","",【多店舗用】記入シート3!BI408)</f>
        <v/>
      </c>
      <c r="AL408" s="764" t="str">
        <f>IF(【多店舗用】記入シート3!BJ408="","",【多店舗用】記入シート3!BJ408)</f>
        <v/>
      </c>
      <c r="AM408" s="768" t="str">
        <f>IF(【多店舗用】記入シート3!BK408="","",【多店舗用】記入シート3!BK408)</f>
        <v/>
      </c>
      <c r="AN408" s="768" t="str">
        <f>IF(【多店舗用】記入シート3!BL408="","",【多店舗用】記入シート3!BL408)</f>
        <v/>
      </c>
      <c r="AO408" s="764" t="str">
        <f>IF(【多店舗用】記入シート3!BM408="","",【多店舗用】記入シート3!BM408)</f>
        <v/>
      </c>
      <c r="AP408" s="768" t="str">
        <f>IF(【多店舗用】記入シート3!BN408="","",【多店舗用】記入シート3!BN408)</f>
        <v/>
      </c>
      <c r="AQ408" s="764" t="str">
        <f>IF(【多店舗用】記入シート3!BO408="","",【多店舗用】記入シート3!BO408)</f>
        <v/>
      </c>
      <c r="AR408" s="764" t="str">
        <f>IF(【多店舗用】記入シート3!BP408="","",【多店舗用】記入シート3!BP408)</f>
        <v/>
      </c>
    </row>
    <row r="409" spans="1:44" ht="15" customHeight="1">
      <c r="A409" s="764">
        <v>401</v>
      </c>
      <c r="B409" s="764" t="str">
        <f>IF(【多店舗用】記入シート3!B409="","",DBCS(【多店舗用】記入シート3!B409))</f>
        <v/>
      </c>
      <c r="C409" s="764" t="str">
        <f>IF(【多店舗用】記入シート3!C409="","",DBCS(【多店舗用】記入シート3!C409))</f>
        <v/>
      </c>
      <c r="D409" s="764" t="str">
        <f>IF(【多店舗用】記入シート3!D409="","",ASC(【多店舗用】記入シート3!D409))</f>
        <v/>
      </c>
      <c r="E409" s="765" t="str">
        <f>IF(【多店舗用】記入シート3!E409="","",【多店舗用】記入シート3!E409)</f>
        <v/>
      </c>
      <c r="F409" s="764" t="str">
        <f>IF(【多店舗用】記入シート3!F409="","",【多店舗用】記入シート3!F409)</f>
        <v/>
      </c>
      <c r="G409" s="765" t="str">
        <f>IF(【多店舗用】記入シート3!G409="","",【多店舗用】記入シート3!G409)</f>
        <v/>
      </c>
      <c r="H409" s="764" t="str">
        <f>IF(【多店舗用】記入シート3!H409="","",SUBSTITUTE(SUBSTITUTE(SUBSTITUTE(SUBSTITUTE(SUBSTITUTE(ASC(【多店舗用】記入シート3!H409),"～","-"),"－","-"),"―","-"),"　","")," ",""))</f>
        <v/>
      </c>
      <c r="I409" s="764" t="str">
        <f>IF(B409="","",MID(T(【多店舗用】記入シート3!I409),4,LEN(T(【多店舗用】記入シート3!I409))-3)&amp;"　"&amp;SUBSTITUTE(SUBSTITUTE(SUBSTITUTE(SUBSTITUTE(T(【多店舗用】記入シート3!J409),"　","")," ",""),"―","ー"),"－","‐")&amp;"　"&amp;SUBSTITUTE(SUBSTITUTE(SUBSTITUTE(SUBSTITUTE(T(【多店舗用】記入シート3!K409),"　","")," ",""),"―","ー"),"－","‐")&amp;"　"&amp;SUBSTITUTE(SUBSTITUTE(SUBSTITUTE(SUBSTITUTE(T(【多店舗用】記入シート3!L409),"　","")," ",""),"―","ー"),"－","‐")&amp;IF(【多店舗用】記入シート3!M409="","","　"&amp;SUBSTITUTE(SUBSTITUTE(SUBSTITUTE(SUBSTITUTE(T(【多店舗用】記入シート3!M409),"　","")," ",""),"―","ー"),"－","‐")))</f>
        <v/>
      </c>
      <c r="J409" s="764" t="str">
        <f>IF(B409="","",ASC(【多店舗用】記入シート3!N409)&amp;" "&amp;ASC(SUBSTITUTE(SUBSTITUTE(SUBSTITUTE(SUBSTITUTE(SUBSTITUTE(【多店舗用】記入シート3!O409,"　","")," ",""),"ヴ","ウﾞ"),"・",""),"－","‐"))&amp;" "&amp;ASC(SUBSTITUTE(SUBSTITUTE(SUBSTITUTE(SUBSTITUTE(SUBSTITUTE(【多店舗用】記入シート3!P409,"　","")," ",""),"ヴ","ウﾞ"),"・",""),"－","‐"))&amp;IF(【多店舗用】記入シート3!Q409="",""," "&amp;ASC(SUBSTITUTE(SUBSTITUTE(SUBSTITUTE(SUBSTITUTE(SUBSTITUTE(【多店舗用】記入シート3!Q409,"　","")," ",""),"ヴ","ウﾞ"),"・",""),"－","‐"))))</f>
        <v/>
      </c>
      <c r="K409" s="764" t="str">
        <f>IF(【多店舗用】記入シート3!R409="","",【多店舗用】記入シート3!R409)</f>
        <v/>
      </c>
      <c r="L409" s="764" t="str">
        <f>IF(【多店舗用】記入シート3!S409="","",SUBSTITUTE(SUBSTITUTE(SUBSTITUTE(SUBSTITUTE(SUBSTITUTE(ASC(【多店舗用】記入シート3!S409),"～","-"),"－","-"),"―","-"),"　","")," ",""))</f>
        <v/>
      </c>
      <c r="M409" s="764" t="str">
        <f>IF(【多店舗用】記入シート3!T409="","",ASC(【多店舗用】記入シート3!T409))</f>
        <v/>
      </c>
      <c r="N409" s="764" t="str">
        <f>IF(B409="","",RIGHT("00"&amp;【多店舗用】記入シート3!U409,2)&amp;【多店舗用】記入シート3!V409&amp;RIGHT("00"&amp;【多店舗用】記入シート3!W409,2)&amp;【多店舗用】記入シート3!X409&amp;RIGHT("00"&amp;【多店舗用】記入シート3!Y409,2)&amp;【多店舗用】記入シート3!Z409&amp;RIGHT("00"&amp;【多店舗用】記入シート3!AA409,2))</f>
        <v/>
      </c>
      <c r="O409" s="764" t="str">
        <f>IF(B409="","",IF(【多店舗用】記入シート3!AB409="●",【多店舗用】記入シート3!AB$8,"")&amp;IF(【多店舗用】記入シート3!AC409="●",【多店舗用】記入シート3!AC$8,"")&amp;IF(【多店舗用】記入シート3!AD409="●",【多店舗用】記入シート3!AD$8,"")&amp;IF(【多店舗用】記入シート3!AE409="●",【多店舗用】記入シート3!AE$8,"")&amp;IF(【多店舗用】記入シート3!AF409="●",【多店舗用】記入シート3!AF$8,"")&amp;IF(【多店舗用】記入シート3!AG409="●",【多店舗用】記入シート3!AG$8,"")&amp;IF(【多店舗用】記入シート3!AH409="●",【多店舗用】記入シート3!AH$8,"")&amp;IF(【多店舗用】記入シート3!AI409="●",【多店舗用】記入シート3!AI$8,""))</f>
        <v/>
      </c>
      <c r="P409" s="764" t="str">
        <f>IF(【多店舗用】記入シート3!AJ409="","",【多店舗用】記入シート3!AJ409)</f>
        <v/>
      </c>
      <c r="Q409" s="764" t="str">
        <f>IF(【多店舗用】記入シート3!AK409="","",【多店舗用】記入シート3!AK409)</f>
        <v/>
      </c>
      <c r="R409" s="766" t="str">
        <f>IF(【多店舗用】記入シート3!AL409="","",【多店舗用】記入シート3!AL409)</f>
        <v/>
      </c>
      <c r="S409" s="766" t="str">
        <f>IF(【多店舗用】記入シート3!AM409="","",【多店舗用】記入シート3!AM409)</f>
        <v/>
      </c>
      <c r="T409" s="766" t="str">
        <f>IF(【多店舗用】記入シート3!AN409="","",【多店舗用】記入シート3!AN409)</f>
        <v/>
      </c>
      <c r="U409" s="766" t="str">
        <f>IF(【多店舗用】記入シート3!AO409="","",【多店舗用】記入シート3!AO409)</f>
        <v/>
      </c>
      <c r="V409" s="764" t="str">
        <f>IF(【多店舗用】記入シート3!AP409="","",【多店舗用】記入シート3!AP409)</f>
        <v/>
      </c>
      <c r="W409" s="764" t="str">
        <f>IF(【多店舗用】記入シート3!AQ409="","",【多店舗用】記入シート3!AQ409)</f>
        <v/>
      </c>
      <c r="X409" s="764" t="str">
        <f>IF(【多店舗用】記入シート3!AR409="","",【多店舗用】記入シート3!AR409)</f>
        <v/>
      </c>
      <c r="Y409" s="764" t="str">
        <f>IF(【多店舗用】記入シート3!AS409="","",【多店舗用】記入シート3!AS409)</f>
        <v/>
      </c>
      <c r="Z409" s="767" t="str">
        <f>IF(【多店舗用】記入シート3!AT409="","",【多店舗用】記入シート3!AT409)</f>
        <v/>
      </c>
      <c r="AA409" s="767" t="str">
        <f>IF(【多店舗用】記入シート3!AU409="","",【多店舗用】記入シート3!AU409)</f>
        <v/>
      </c>
      <c r="AB409" s="764" t="str">
        <f>IF(B409="","",T(SUBSTITUTE(SUBSTITUTE(【多店舗用】記入シート3!AV409,"　","")," ",""))&amp;"　"&amp;T(SUBSTITUTE(SUBSTITUTE(【多店舗用】記入シート3!AW409,"　","")," ","")))</f>
        <v/>
      </c>
      <c r="AC409" s="764" t="str">
        <f>IF(B409="","",ASC(SUBSTITUTE(SUBSTITUTE(SUBSTITUTE(SUBSTITUTE(【多店舗用】記入シート3!AX409,"　","")," ",""),"ヴ","ウﾞ"),"・",""))&amp;" "&amp;ASC(SUBSTITUTE(SUBSTITUTE(SUBSTITUTE(SUBSTITUTE(【多店舗用】記入シート3!AY409,"　","")," ",""),"ヴ","ウﾞ"),"・","")))</f>
        <v/>
      </c>
      <c r="AD409" s="764" t="str">
        <f>IF(【多店舗用】記入シート3!AZ409="","",【多店舗用】記入シート3!AZ409)</f>
        <v/>
      </c>
      <c r="AE409" s="764" t="str">
        <f>IF(【多店舗用】記入シート3!BA409="","",【多店舗用】記入シート3!BA409)</f>
        <v/>
      </c>
      <c r="AF409" s="764" t="str">
        <f>IF(B409="","",T(SUBSTITUTE(SUBSTITUTE(【多店舗用】記入シート3!BB409,"　","")," ",""))&amp;"　"&amp;T(SUBSTITUTE(SUBSTITUTE(【多店舗用】記入シート3!BC409,"　","")," ","")))</f>
        <v/>
      </c>
      <c r="AG409" s="764" t="str">
        <f>IF(B409="","",ASC(SUBSTITUTE(SUBSTITUTE(SUBSTITUTE(SUBSTITUTE(【多店舗用】記入シート3!BD409,"　","")," ",""),"ヴ","ウﾞ"),"・",""))&amp;" "&amp;ASC(SUBSTITUTE(SUBSTITUTE(SUBSTITUTE(SUBSTITUTE(【多店舗用】記入シート3!BE409,"　","")," ",""),"ヴ","ウﾞ"),"・","")))</f>
        <v/>
      </c>
      <c r="AH409" s="764" t="str">
        <f>IF(【多店舗用】記入シート3!BF409="","",【多店舗用】記入シート3!BF409)</f>
        <v/>
      </c>
      <c r="AI409" s="764" t="str">
        <f>IF(【多店舗用】記入シート3!BG409="","",【多店舗用】記入シート3!BG409)</f>
        <v/>
      </c>
      <c r="AJ409" s="764" t="str">
        <f>IF(【多店舗用】記入シート3!BH409="","",【多店舗用】記入シート3!BH409)</f>
        <v/>
      </c>
      <c r="AK409" s="764" t="str">
        <f>IF(【多店舗用】記入シート3!BI409="","",【多店舗用】記入シート3!BI409)</f>
        <v/>
      </c>
      <c r="AL409" s="764" t="str">
        <f>IF(【多店舗用】記入シート3!BJ409="","",【多店舗用】記入シート3!BJ409)</f>
        <v/>
      </c>
      <c r="AM409" s="768" t="str">
        <f>IF(【多店舗用】記入シート3!BK409="","",【多店舗用】記入シート3!BK409)</f>
        <v/>
      </c>
      <c r="AN409" s="768" t="str">
        <f>IF(【多店舗用】記入シート3!BL409="","",【多店舗用】記入シート3!BL409)</f>
        <v/>
      </c>
      <c r="AO409" s="764" t="str">
        <f>IF(【多店舗用】記入シート3!BM409="","",【多店舗用】記入シート3!BM409)</f>
        <v/>
      </c>
      <c r="AP409" s="768" t="str">
        <f>IF(【多店舗用】記入シート3!BN409="","",【多店舗用】記入シート3!BN409)</f>
        <v/>
      </c>
      <c r="AQ409" s="764" t="str">
        <f>IF(【多店舗用】記入シート3!BO409="","",【多店舗用】記入シート3!BO409)</f>
        <v/>
      </c>
      <c r="AR409" s="764" t="str">
        <f>IF(【多店舗用】記入シート3!BP409="","",【多店舗用】記入シート3!BP409)</f>
        <v/>
      </c>
    </row>
    <row r="410" spans="1:44" ht="15" customHeight="1">
      <c r="A410" s="764">
        <v>402</v>
      </c>
      <c r="B410" s="764" t="str">
        <f>IF(【多店舗用】記入シート3!B410="","",DBCS(【多店舗用】記入シート3!B410))</f>
        <v/>
      </c>
      <c r="C410" s="764" t="str">
        <f>IF(【多店舗用】記入シート3!C410="","",DBCS(【多店舗用】記入シート3!C410))</f>
        <v/>
      </c>
      <c r="D410" s="764" t="str">
        <f>IF(【多店舗用】記入シート3!D410="","",ASC(【多店舗用】記入シート3!D410))</f>
        <v/>
      </c>
      <c r="E410" s="765" t="str">
        <f>IF(【多店舗用】記入シート3!E410="","",【多店舗用】記入シート3!E410)</f>
        <v/>
      </c>
      <c r="F410" s="764" t="str">
        <f>IF(【多店舗用】記入シート3!F410="","",【多店舗用】記入シート3!F410)</f>
        <v/>
      </c>
      <c r="G410" s="765" t="str">
        <f>IF(【多店舗用】記入シート3!G410="","",【多店舗用】記入シート3!G410)</f>
        <v/>
      </c>
      <c r="H410" s="764" t="str">
        <f>IF(【多店舗用】記入シート3!H410="","",SUBSTITUTE(SUBSTITUTE(SUBSTITUTE(SUBSTITUTE(SUBSTITUTE(ASC(【多店舗用】記入シート3!H410),"～","-"),"－","-"),"―","-"),"　","")," ",""))</f>
        <v/>
      </c>
      <c r="I410" s="764" t="str">
        <f>IF(B410="","",MID(T(【多店舗用】記入シート3!I410),4,LEN(T(【多店舗用】記入シート3!I410))-3)&amp;"　"&amp;SUBSTITUTE(SUBSTITUTE(SUBSTITUTE(SUBSTITUTE(T(【多店舗用】記入シート3!J410),"　","")," ",""),"―","ー"),"－","‐")&amp;"　"&amp;SUBSTITUTE(SUBSTITUTE(SUBSTITUTE(SUBSTITUTE(T(【多店舗用】記入シート3!K410),"　","")," ",""),"―","ー"),"－","‐")&amp;"　"&amp;SUBSTITUTE(SUBSTITUTE(SUBSTITUTE(SUBSTITUTE(T(【多店舗用】記入シート3!L410),"　","")," ",""),"―","ー"),"－","‐")&amp;IF(【多店舗用】記入シート3!M410="","","　"&amp;SUBSTITUTE(SUBSTITUTE(SUBSTITUTE(SUBSTITUTE(T(【多店舗用】記入シート3!M410),"　","")," ",""),"―","ー"),"－","‐")))</f>
        <v/>
      </c>
      <c r="J410" s="764" t="str">
        <f>IF(B410="","",ASC(【多店舗用】記入シート3!N410)&amp;" "&amp;ASC(SUBSTITUTE(SUBSTITUTE(SUBSTITUTE(SUBSTITUTE(SUBSTITUTE(【多店舗用】記入シート3!O410,"　","")," ",""),"ヴ","ウﾞ"),"・",""),"－","‐"))&amp;" "&amp;ASC(SUBSTITUTE(SUBSTITUTE(SUBSTITUTE(SUBSTITUTE(SUBSTITUTE(【多店舗用】記入シート3!P410,"　","")," ",""),"ヴ","ウﾞ"),"・",""),"－","‐"))&amp;IF(【多店舗用】記入シート3!Q410="",""," "&amp;ASC(SUBSTITUTE(SUBSTITUTE(SUBSTITUTE(SUBSTITUTE(SUBSTITUTE(【多店舗用】記入シート3!Q410,"　","")," ",""),"ヴ","ウﾞ"),"・",""),"－","‐"))))</f>
        <v/>
      </c>
      <c r="K410" s="764" t="str">
        <f>IF(【多店舗用】記入シート3!R410="","",【多店舗用】記入シート3!R410)</f>
        <v/>
      </c>
      <c r="L410" s="764" t="str">
        <f>IF(【多店舗用】記入シート3!S410="","",SUBSTITUTE(SUBSTITUTE(SUBSTITUTE(SUBSTITUTE(SUBSTITUTE(ASC(【多店舗用】記入シート3!S410),"～","-"),"－","-"),"―","-"),"　","")," ",""))</f>
        <v/>
      </c>
      <c r="M410" s="764" t="str">
        <f>IF(【多店舗用】記入シート3!T410="","",ASC(【多店舗用】記入シート3!T410))</f>
        <v/>
      </c>
      <c r="N410" s="764" t="str">
        <f>IF(B410="","",RIGHT("00"&amp;【多店舗用】記入シート3!U410,2)&amp;【多店舗用】記入シート3!V410&amp;RIGHT("00"&amp;【多店舗用】記入シート3!W410,2)&amp;【多店舗用】記入シート3!X410&amp;RIGHT("00"&amp;【多店舗用】記入シート3!Y410,2)&amp;【多店舗用】記入シート3!Z410&amp;RIGHT("00"&amp;【多店舗用】記入シート3!AA410,2))</f>
        <v/>
      </c>
      <c r="O410" s="764" t="str">
        <f>IF(B410="","",IF(【多店舗用】記入シート3!AB410="●",【多店舗用】記入シート3!AB$8,"")&amp;IF(【多店舗用】記入シート3!AC410="●",【多店舗用】記入シート3!AC$8,"")&amp;IF(【多店舗用】記入シート3!AD410="●",【多店舗用】記入シート3!AD$8,"")&amp;IF(【多店舗用】記入シート3!AE410="●",【多店舗用】記入シート3!AE$8,"")&amp;IF(【多店舗用】記入シート3!AF410="●",【多店舗用】記入シート3!AF$8,"")&amp;IF(【多店舗用】記入シート3!AG410="●",【多店舗用】記入シート3!AG$8,"")&amp;IF(【多店舗用】記入シート3!AH410="●",【多店舗用】記入シート3!AH$8,"")&amp;IF(【多店舗用】記入シート3!AI410="●",【多店舗用】記入シート3!AI$8,""))</f>
        <v/>
      </c>
      <c r="P410" s="764" t="str">
        <f>IF(【多店舗用】記入シート3!AJ410="","",【多店舗用】記入シート3!AJ410)</f>
        <v/>
      </c>
      <c r="Q410" s="764" t="str">
        <f>IF(【多店舗用】記入シート3!AK410="","",【多店舗用】記入シート3!AK410)</f>
        <v/>
      </c>
      <c r="R410" s="766" t="str">
        <f>IF(【多店舗用】記入シート3!AL410="","",【多店舗用】記入シート3!AL410)</f>
        <v/>
      </c>
      <c r="S410" s="766" t="str">
        <f>IF(【多店舗用】記入シート3!AM410="","",【多店舗用】記入シート3!AM410)</f>
        <v/>
      </c>
      <c r="T410" s="766" t="str">
        <f>IF(【多店舗用】記入シート3!AN410="","",【多店舗用】記入シート3!AN410)</f>
        <v/>
      </c>
      <c r="U410" s="766" t="str">
        <f>IF(【多店舗用】記入シート3!AO410="","",【多店舗用】記入シート3!AO410)</f>
        <v/>
      </c>
      <c r="V410" s="764" t="str">
        <f>IF(【多店舗用】記入シート3!AP410="","",【多店舗用】記入シート3!AP410)</f>
        <v/>
      </c>
      <c r="W410" s="764" t="str">
        <f>IF(【多店舗用】記入シート3!AQ410="","",【多店舗用】記入シート3!AQ410)</f>
        <v/>
      </c>
      <c r="X410" s="764" t="str">
        <f>IF(【多店舗用】記入シート3!AR410="","",【多店舗用】記入シート3!AR410)</f>
        <v/>
      </c>
      <c r="Y410" s="764" t="str">
        <f>IF(【多店舗用】記入シート3!AS410="","",【多店舗用】記入シート3!AS410)</f>
        <v/>
      </c>
      <c r="Z410" s="767" t="str">
        <f>IF(【多店舗用】記入シート3!AT410="","",【多店舗用】記入シート3!AT410)</f>
        <v/>
      </c>
      <c r="AA410" s="767" t="str">
        <f>IF(【多店舗用】記入シート3!AU410="","",【多店舗用】記入シート3!AU410)</f>
        <v/>
      </c>
      <c r="AB410" s="764" t="str">
        <f>IF(B410="","",T(SUBSTITUTE(SUBSTITUTE(【多店舗用】記入シート3!AV410,"　","")," ",""))&amp;"　"&amp;T(SUBSTITUTE(SUBSTITUTE(【多店舗用】記入シート3!AW410,"　","")," ","")))</f>
        <v/>
      </c>
      <c r="AC410" s="764" t="str">
        <f>IF(B410="","",ASC(SUBSTITUTE(SUBSTITUTE(SUBSTITUTE(SUBSTITUTE(【多店舗用】記入シート3!AX410,"　","")," ",""),"ヴ","ウﾞ"),"・",""))&amp;" "&amp;ASC(SUBSTITUTE(SUBSTITUTE(SUBSTITUTE(SUBSTITUTE(【多店舗用】記入シート3!AY410,"　","")," ",""),"ヴ","ウﾞ"),"・","")))</f>
        <v/>
      </c>
      <c r="AD410" s="764" t="str">
        <f>IF(【多店舗用】記入シート3!AZ410="","",【多店舗用】記入シート3!AZ410)</f>
        <v/>
      </c>
      <c r="AE410" s="764" t="str">
        <f>IF(【多店舗用】記入シート3!BA410="","",【多店舗用】記入シート3!BA410)</f>
        <v/>
      </c>
      <c r="AF410" s="764" t="str">
        <f>IF(B410="","",T(SUBSTITUTE(SUBSTITUTE(【多店舗用】記入シート3!BB410,"　","")," ",""))&amp;"　"&amp;T(SUBSTITUTE(SUBSTITUTE(【多店舗用】記入シート3!BC410,"　","")," ","")))</f>
        <v/>
      </c>
      <c r="AG410" s="764" t="str">
        <f>IF(B410="","",ASC(SUBSTITUTE(SUBSTITUTE(SUBSTITUTE(SUBSTITUTE(【多店舗用】記入シート3!BD410,"　","")," ",""),"ヴ","ウﾞ"),"・",""))&amp;" "&amp;ASC(SUBSTITUTE(SUBSTITUTE(SUBSTITUTE(SUBSTITUTE(【多店舗用】記入シート3!BE410,"　","")," ",""),"ヴ","ウﾞ"),"・","")))</f>
        <v/>
      </c>
      <c r="AH410" s="764" t="str">
        <f>IF(【多店舗用】記入シート3!BF410="","",【多店舗用】記入シート3!BF410)</f>
        <v/>
      </c>
      <c r="AI410" s="764" t="str">
        <f>IF(【多店舗用】記入シート3!BG410="","",【多店舗用】記入シート3!BG410)</f>
        <v/>
      </c>
      <c r="AJ410" s="764" t="str">
        <f>IF(【多店舗用】記入シート3!BH410="","",【多店舗用】記入シート3!BH410)</f>
        <v/>
      </c>
      <c r="AK410" s="764" t="str">
        <f>IF(【多店舗用】記入シート3!BI410="","",【多店舗用】記入シート3!BI410)</f>
        <v/>
      </c>
      <c r="AL410" s="764" t="str">
        <f>IF(【多店舗用】記入シート3!BJ410="","",【多店舗用】記入シート3!BJ410)</f>
        <v/>
      </c>
      <c r="AM410" s="768" t="str">
        <f>IF(【多店舗用】記入シート3!BK410="","",【多店舗用】記入シート3!BK410)</f>
        <v/>
      </c>
      <c r="AN410" s="768" t="str">
        <f>IF(【多店舗用】記入シート3!BL410="","",【多店舗用】記入シート3!BL410)</f>
        <v/>
      </c>
      <c r="AO410" s="764" t="str">
        <f>IF(【多店舗用】記入シート3!BM410="","",【多店舗用】記入シート3!BM410)</f>
        <v/>
      </c>
      <c r="AP410" s="768" t="str">
        <f>IF(【多店舗用】記入シート3!BN410="","",【多店舗用】記入シート3!BN410)</f>
        <v/>
      </c>
      <c r="AQ410" s="764" t="str">
        <f>IF(【多店舗用】記入シート3!BO410="","",【多店舗用】記入シート3!BO410)</f>
        <v/>
      </c>
      <c r="AR410" s="764" t="str">
        <f>IF(【多店舗用】記入シート3!BP410="","",【多店舗用】記入シート3!BP410)</f>
        <v/>
      </c>
    </row>
    <row r="411" spans="1:44" ht="15" customHeight="1">
      <c r="A411" s="764">
        <v>403</v>
      </c>
      <c r="B411" s="764" t="str">
        <f>IF(【多店舗用】記入シート3!B411="","",DBCS(【多店舗用】記入シート3!B411))</f>
        <v/>
      </c>
      <c r="C411" s="764" t="str">
        <f>IF(【多店舗用】記入シート3!C411="","",DBCS(【多店舗用】記入シート3!C411))</f>
        <v/>
      </c>
      <c r="D411" s="764" t="str">
        <f>IF(【多店舗用】記入シート3!D411="","",ASC(【多店舗用】記入シート3!D411))</f>
        <v/>
      </c>
      <c r="E411" s="765" t="str">
        <f>IF(【多店舗用】記入シート3!E411="","",【多店舗用】記入シート3!E411)</f>
        <v/>
      </c>
      <c r="F411" s="764" t="str">
        <f>IF(【多店舗用】記入シート3!F411="","",【多店舗用】記入シート3!F411)</f>
        <v/>
      </c>
      <c r="G411" s="765" t="str">
        <f>IF(【多店舗用】記入シート3!G411="","",【多店舗用】記入シート3!G411)</f>
        <v/>
      </c>
      <c r="H411" s="764" t="str">
        <f>IF(【多店舗用】記入シート3!H411="","",SUBSTITUTE(SUBSTITUTE(SUBSTITUTE(SUBSTITUTE(SUBSTITUTE(ASC(【多店舗用】記入シート3!H411),"～","-"),"－","-"),"―","-"),"　","")," ",""))</f>
        <v/>
      </c>
      <c r="I411" s="764" t="str">
        <f>IF(B411="","",MID(T(【多店舗用】記入シート3!I411),4,LEN(T(【多店舗用】記入シート3!I411))-3)&amp;"　"&amp;SUBSTITUTE(SUBSTITUTE(SUBSTITUTE(SUBSTITUTE(T(【多店舗用】記入シート3!J411),"　","")," ",""),"―","ー"),"－","‐")&amp;"　"&amp;SUBSTITUTE(SUBSTITUTE(SUBSTITUTE(SUBSTITUTE(T(【多店舗用】記入シート3!K411),"　","")," ",""),"―","ー"),"－","‐")&amp;"　"&amp;SUBSTITUTE(SUBSTITUTE(SUBSTITUTE(SUBSTITUTE(T(【多店舗用】記入シート3!L411),"　","")," ",""),"―","ー"),"－","‐")&amp;IF(【多店舗用】記入シート3!M411="","","　"&amp;SUBSTITUTE(SUBSTITUTE(SUBSTITUTE(SUBSTITUTE(T(【多店舗用】記入シート3!M411),"　","")," ",""),"―","ー"),"－","‐")))</f>
        <v/>
      </c>
      <c r="J411" s="764" t="str">
        <f>IF(B411="","",ASC(【多店舗用】記入シート3!N411)&amp;" "&amp;ASC(SUBSTITUTE(SUBSTITUTE(SUBSTITUTE(SUBSTITUTE(SUBSTITUTE(【多店舗用】記入シート3!O411,"　","")," ",""),"ヴ","ウﾞ"),"・",""),"－","‐"))&amp;" "&amp;ASC(SUBSTITUTE(SUBSTITUTE(SUBSTITUTE(SUBSTITUTE(SUBSTITUTE(【多店舗用】記入シート3!P411,"　","")," ",""),"ヴ","ウﾞ"),"・",""),"－","‐"))&amp;IF(【多店舗用】記入シート3!Q411="",""," "&amp;ASC(SUBSTITUTE(SUBSTITUTE(SUBSTITUTE(SUBSTITUTE(SUBSTITUTE(【多店舗用】記入シート3!Q411,"　","")," ",""),"ヴ","ウﾞ"),"・",""),"－","‐"))))</f>
        <v/>
      </c>
      <c r="K411" s="764" t="str">
        <f>IF(【多店舗用】記入シート3!R411="","",【多店舗用】記入シート3!R411)</f>
        <v/>
      </c>
      <c r="L411" s="764" t="str">
        <f>IF(【多店舗用】記入シート3!S411="","",SUBSTITUTE(SUBSTITUTE(SUBSTITUTE(SUBSTITUTE(SUBSTITUTE(ASC(【多店舗用】記入シート3!S411),"～","-"),"－","-"),"―","-"),"　","")," ",""))</f>
        <v/>
      </c>
      <c r="M411" s="764" t="str">
        <f>IF(【多店舗用】記入シート3!T411="","",ASC(【多店舗用】記入シート3!T411))</f>
        <v/>
      </c>
      <c r="N411" s="764" t="str">
        <f>IF(B411="","",RIGHT("00"&amp;【多店舗用】記入シート3!U411,2)&amp;【多店舗用】記入シート3!V411&amp;RIGHT("00"&amp;【多店舗用】記入シート3!W411,2)&amp;【多店舗用】記入シート3!X411&amp;RIGHT("00"&amp;【多店舗用】記入シート3!Y411,2)&amp;【多店舗用】記入シート3!Z411&amp;RIGHT("00"&amp;【多店舗用】記入シート3!AA411,2))</f>
        <v/>
      </c>
      <c r="O411" s="764" t="str">
        <f>IF(B411="","",IF(【多店舗用】記入シート3!AB411="●",【多店舗用】記入シート3!AB$8,"")&amp;IF(【多店舗用】記入シート3!AC411="●",【多店舗用】記入シート3!AC$8,"")&amp;IF(【多店舗用】記入シート3!AD411="●",【多店舗用】記入シート3!AD$8,"")&amp;IF(【多店舗用】記入シート3!AE411="●",【多店舗用】記入シート3!AE$8,"")&amp;IF(【多店舗用】記入シート3!AF411="●",【多店舗用】記入シート3!AF$8,"")&amp;IF(【多店舗用】記入シート3!AG411="●",【多店舗用】記入シート3!AG$8,"")&amp;IF(【多店舗用】記入シート3!AH411="●",【多店舗用】記入シート3!AH$8,"")&amp;IF(【多店舗用】記入シート3!AI411="●",【多店舗用】記入シート3!AI$8,""))</f>
        <v/>
      </c>
      <c r="P411" s="764" t="str">
        <f>IF(【多店舗用】記入シート3!AJ411="","",【多店舗用】記入シート3!AJ411)</f>
        <v/>
      </c>
      <c r="Q411" s="764" t="str">
        <f>IF(【多店舗用】記入シート3!AK411="","",【多店舗用】記入シート3!AK411)</f>
        <v/>
      </c>
      <c r="R411" s="766" t="str">
        <f>IF(【多店舗用】記入シート3!AL411="","",【多店舗用】記入シート3!AL411)</f>
        <v/>
      </c>
      <c r="S411" s="766" t="str">
        <f>IF(【多店舗用】記入シート3!AM411="","",【多店舗用】記入シート3!AM411)</f>
        <v/>
      </c>
      <c r="T411" s="766" t="str">
        <f>IF(【多店舗用】記入シート3!AN411="","",【多店舗用】記入シート3!AN411)</f>
        <v/>
      </c>
      <c r="U411" s="766" t="str">
        <f>IF(【多店舗用】記入シート3!AO411="","",【多店舗用】記入シート3!AO411)</f>
        <v/>
      </c>
      <c r="V411" s="764" t="str">
        <f>IF(【多店舗用】記入シート3!AP411="","",【多店舗用】記入シート3!AP411)</f>
        <v/>
      </c>
      <c r="W411" s="764" t="str">
        <f>IF(【多店舗用】記入シート3!AQ411="","",【多店舗用】記入シート3!AQ411)</f>
        <v/>
      </c>
      <c r="X411" s="764" t="str">
        <f>IF(【多店舗用】記入シート3!AR411="","",【多店舗用】記入シート3!AR411)</f>
        <v/>
      </c>
      <c r="Y411" s="764" t="str">
        <f>IF(【多店舗用】記入シート3!AS411="","",【多店舗用】記入シート3!AS411)</f>
        <v/>
      </c>
      <c r="Z411" s="767" t="str">
        <f>IF(【多店舗用】記入シート3!AT411="","",【多店舗用】記入シート3!AT411)</f>
        <v/>
      </c>
      <c r="AA411" s="767" t="str">
        <f>IF(【多店舗用】記入シート3!AU411="","",【多店舗用】記入シート3!AU411)</f>
        <v/>
      </c>
      <c r="AB411" s="764" t="str">
        <f>IF(B411="","",T(SUBSTITUTE(SUBSTITUTE(【多店舗用】記入シート3!AV411,"　","")," ",""))&amp;"　"&amp;T(SUBSTITUTE(SUBSTITUTE(【多店舗用】記入シート3!AW411,"　","")," ","")))</f>
        <v/>
      </c>
      <c r="AC411" s="764" t="str">
        <f>IF(B411="","",ASC(SUBSTITUTE(SUBSTITUTE(SUBSTITUTE(SUBSTITUTE(【多店舗用】記入シート3!AX411,"　","")," ",""),"ヴ","ウﾞ"),"・",""))&amp;" "&amp;ASC(SUBSTITUTE(SUBSTITUTE(SUBSTITUTE(SUBSTITUTE(【多店舗用】記入シート3!AY411,"　","")," ",""),"ヴ","ウﾞ"),"・","")))</f>
        <v/>
      </c>
      <c r="AD411" s="764" t="str">
        <f>IF(【多店舗用】記入シート3!AZ411="","",【多店舗用】記入シート3!AZ411)</f>
        <v/>
      </c>
      <c r="AE411" s="764" t="str">
        <f>IF(【多店舗用】記入シート3!BA411="","",【多店舗用】記入シート3!BA411)</f>
        <v/>
      </c>
      <c r="AF411" s="764" t="str">
        <f>IF(B411="","",T(SUBSTITUTE(SUBSTITUTE(【多店舗用】記入シート3!BB411,"　","")," ",""))&amp;"　"&amp;T(SUBSTITUTE(SUBSTITUTE(【多店舗用】記入シート3!BC411,"　","")," ","")))</f>
        <v/>
      </c>
      <c r="AG411" s="764" t="str">
        <f>IF(B411="","",ASC(SUBSTITUTE(SUBSTITUTE(SUBSTITUTE(SUBSTITUTE(【多店舗用】記入シート3!BD411,"　","")," ",""),"ヴ","ウﾞ"),"・",""))&amp;" "&amp;ASC(SUBSTITUTE(SUBSTITUTE(SUBSTITUTE(SUBSTITUTE(【多店舗用】記入シート3!BE411,"　","")," ",""),"ヴ","ウﾞ"),"・","")))</f>
        <v/>
      </c>
      <c r="AH411" s="764" t="str">
        <f>IF(【多店舗用】記入シート3!BF411="","",【多店舗用】記入シート3!BF411)</f>
        <v/>
      </c>
      <c r="AI411" s="764" t="str">
        <f>IF(【多店舗用】記入シート3!BG411="","",【多店舗用】記入シート3!BG411)</f>
        <v/>
      </c>
      <c r="AJ411" s="764" t="str">
        <f>IF(【多店舗用】記入シート3!BH411="","",【多店舗用】記入シート3!BH411)</f>
        <v/>
      </c>
      <c r="AK411" s="764" t="str">
        <f>IF(【多店舗用】記入シート3!BI411="","",【多店舗用】記入シート3!BI411)</f>
        <v/>
      </c>
      <c r="AL411" s="764" t="str">
        <f>IF(【多店舗用】記入シート3!BJ411="","",【多店舗用】記入シート3!BJ411)</f>
        <v/>
      </c>
      <c r="AM411" s="768" t="str">
        <f>IF(【多店舗用】記入シート3!BK411="","",【多店舗用】記入シート3!BK411)</f>
        <v/>
      </c>
      <c r="AN411" s="768" t="str">
        <f>IF(【多店舗用】記入シート3!BL411="","",【多店舗用】記入シート3!BL411)</f>
        <v/>
      </c>
      <c r="AO411" s="764" t="str">
        <f>IF(【多店舗用】記入シート3!BM411="","",【多店舗用】記入シート3!BM411)</f>
        <v/>
      </c>
      <c r="AP411" s="768" t="str">
        <f>IF(【多店舗用】記入シート3!BN411="","",【多店舗用】記入シート3!BN411)</f>
        <v/>
      </c>
      <c r="AQ411" s="764" t="str">
        <f>IF(【多店舗用】記入シート3!BO411="","",【多店舗用】記入シート3!BO411)</f>
        <v/>
      </c>
      <c r="AR411" s="764" t="str">
        <f>IF(【多店舗用】記入シート3!BP411="","",【多店舗用】記入シート3!BP411)</f>
        <v/>
      </c>
    </row>
    <row r="412" spans="1:44" ht="15" customHeight="1">
      <c r="A412" s="764">
        <v>404</v>
      </c>
      <c r="B412" s="764" t="str">
        <f>IF(【多店舗用】記入シート3!B412="","",DBCS(【多店舗用】記入シート3!B412))</f>
        <v/>
      </c>
      <c r="C412" s="764" t="str">
        <f>IF(【多店舗用】記入シート3!C412="","",DBCS(【多店舗用】記入シート3!C412))</f>
        <v/>
      </c>
      <c r="D412" s="764" t="str">
        <f>IF(【多店舗用】記入シート3!D412="","",ASC(【多店舗用】記入シート3!D412))</f>
        <v/>
      </c>
      <c r="E412" s="765" t="str">
        <f>IF(【多店舗用】記入シート3!E412="","",【多店舗用】記入シート3!E412)</f>
        <v/>
      </c>
      <c r="F412" s="764" t="str">
        <f>IF(【多店舗用】記入シート3!F412="","",【多店舗用】記入シート3!F412)</f>
        <v/>
      </c>
      <c r="G412" s="765" t="str">
        <f>IF(【多店舗用】記入シート3!G412="","",【多店舗用】記入シート3!G412)</f>
        <v/>
      </c>
      <c r="H412" s="764" t="str">
        <f>IF(【多店舗用】記入シート3!H412="","",SUBSTITUTE(SUBSTITUTE(SUBSTITUTE(SUBSTITUTE(SUBSTITUTE(ASC(【多店舗用】記入シート3!H412),"～","-"),"－","-"),"―","-"),"　","")," ",""))</f>
        <v/>
      </c>
      <c r="I412" s="764" t="str">
        <f>IF(B412="","",MID(T(【多店舗用】記入シート3!I412),4,LEN(T(【多店舗用】記入シート3!I412))-3)&amp;"　"&amp;SUBSTITUTE(SUBSTITUTE(SUBSTITUTE(SUBSTITUTE(T(【多店舗用】記入シート3!J412),"　","")," ",""),"―","ー"),"－","‐")&amp;"　"&amp;SUBSTITUTE(SUBSTITUTE(SUBSTITUTE(SUBSTITUTE(T(【多店舗用】記入シート3!K412),"　","")," ",""),"―","ー"),"－","‐")&amp;"　"&amp;SUBSTITUTE(SUBSTITUTE(SUBSTITUTE(SUBSTITUTE(T(【多店舗用】記入シート3!L412),"　","")," ",""),"―","ー"),"－","‐")&amp;IF(【多店舗用】記入シート3!M412="","","　"&amp;SUBSTITUTE(SUBSTITUTE(SUBSTITUTE(SUBSTITUTE(T(【多店舗用】記入シート3!M412),"　","")," ",""),"―","ー"),"－","‐")))</f>
        <v/>
      </c>
      <c r="J412" s="764" t="str">
        <f>IF(B412="","",ASC(【多店舗用】記入シート3!N412)&amp;" "&amp;ASC(SUBSTITUTE(SUBSTITUTE(SUBSTITUTE(SUBSTITUTE(SUBSTITUTE(【多店舗用】記入シート3!O412,"　","")," ",""),"ヴ","ウﾞ"),"・",""),"－","‐"))&amp;" "&amp;ASC(SUBSTITUTE(SUBSTITUTE(SUBSTITUTE(SUBSTITUTE(SUBSTITUTE(【多店舗用】記入シート3!P412,"　","")," ",""),"ヴ","ウﾞ"),"・",""),"－","‐"))&amp;IF(【多店舗用】記入シート3!Q412="",""," "&amp;ASC(SUBSTITUTE(SUBSTITUTE(SUBSTITUTE(SUBSTITUTE(SUBSTITUTE(【多店舗用】記入シート3!Q412,"　","")," ",""),"ヴ","ウﾞ"),"・",""),"－","‐"))))</f>
        <v/>
      </c>
      <c r="K412" s="764" t="str">
        <f>IF(【多店舗用】記入シート3!R412="","",【多店舗用】記入シート3!R412)</f>
        <v/>
      </c>
      <c r="L412" s="764" t="str">
        <f>IF(【多店舗用】記入シート3!S412="","",SUBSTITUTE(SUBSTITUTE(SUBSTITUTE(SUBSTITUTE(SUBSTITUTE(ASC(【多店舗用】記入シート3!S412),"～","-"),"－","-"),"―","-"),"　","")," ",""))</f>
        <v/>
      </c>
      <c r="M412" s="764" t="str">
        <f>IF(【多店舗用】記入シート3!T412="","",ASC(【多店舗用】記入シート3!T412))</f>
        <v/>
      </c>
      <c r="N412" s="764" t="str">
        <f>IF(B412="","",RIGHT("00"&amp;【多店舗用】記入シート3!U412,2)&amp;【多店舗用】記入シート3!V412&amp;RIGHT("00"&amp;【多店舗用】記入シート3!W412,2)&amp;【多店舗用】記入シート3!X412&amp;RIGHT("00"&amp;【多店舗用】記入シート3!Y412,2)&amp;【多店舗用】記入シート3!Z412&amp;RIGHT("00"&amp;【多店舗用】記入シート3!AA412,2))</f>
        <v/>
      </c>
      <c r="O412" s="764" t="str">
        <f>IF(B412="","",IF(【多店舗用】記入シート3!AB412="●",【多店舗用】記入シート3!AB$8,"")&amp;IF(【多店舗用】記入シート3!AC412="●",【多店舗用】記入シート3!AC$8,"")&amp;IF(【多店舗用】記入シート3!AD412="●",【多店舗用】記入シート3!AD$8,"")&amp;IF(【多店舗用】記入シート3!AE412="●",【多店舗用】記入シート3!AE$8,"")&amp;IF(【多店舗用】記入シート3!AF412="●",【多店舗用】記入シート3!AF$8,"")&amp;IF(【多店舗用】記入シート3!AG412="●",【多店舗用】記入シート3!AG$8,"")&amp;IF(【多店舗用】記入シート3!AH412="●",【多店舗用】記入シート3!AH$8,"")&amp;IF(【多店舗用】記入シート3!AI412="●",【多店舗用】記入シート3!AI$8,""))</f>
        <v/>
      </c>
      <c r="P412" s="764" t="str">
        <f>IF(【多店舗用】記入シート3!AJ412="","",【多店舗用】記入シート3!AJ412)</f>
        <v/>
      </c>
      <c r="Q412" s="764" t="str">
        <f>IF(【多店舗用】記入シート3!AK412="","",【多店舗用】記入シート3!AK412)</f>
        <v/>
      </c>
      <c r="R412" s="766" t="str">
        <f>IF(【多店舗用】記入シート3!AL412="","",【多店舗用】記入シート3!AL412)</f>
        <v/>
      </c>
      <c r="S412" s="766" t="str">
        <f>IF(【多店舗用】記入シート3!AM412="","",【多店舗用】記入シート3!AM412)</f>
        <v/>
      </c>
      <c r="T412" s="766" t="str">
        <f>IF(【多店舗用】記入シート3!AN412="","",【多店舗用】記入シート3!AN412)</f>
        <v/>
      </c>
      <c r="U412" s="766" t="str">
        <f>IF(【多店舗用】記入シート3!AO412="","",【多店舗用】記入シート3!AO412)</f>
        <v/>
      </c>
      <c r="V412" s="764" t="str">
        <f>IF(【多店舗用】記入シート3!AP412="","",【多店舗用】記入シート3!AP412)</f>
        <v/>
      </c>
      <c r="W412" s="764" t="str">
        <f>IF(【多店舗用】記入シート3!AQ412="","",【多店舗用】記入シート3!AQ412)</f>
        <v/>
      </c>
      <c r="X412" s="764" t="str">
        <f>IF(【多店舗用】記入シート3!AR412="","",【多店舗用】記入シート3!AR412)</f>
        <v/>
      </c>
      <c r="Y412" s="764" t="str">
        <f>IF(【多店舗用】記入シート3!AS412="","",【多店舗用】記入シート3!AS412)</f>
        <v/>
      </c>
      <c r="Z412" s="767" t="str">
        <f>IF(【多店舗用】記入シート3!AT412="","",【多店舗用】記入シート3!AT412)</f>
        <v/>
      </c>
      <c r="AA412" s="767" t="str">
        <f>IF(【多店舗用】記入シート3!AU412="","",【多店舗用】記入シート3!AU412)</f>
        <v/>
      </c>
      <c r="AB412" s="764" t="str">
        <f>IF(B412="","",T(SUBSTITUTE(SUBSTITUTE(【多店舗用】記入シート3!AV412,"　","")," ",""))&amp;"　"&amp;T(SUBSTITUTE(SUBSTITUTE(【多店舗用】記入シート3!AW412,"　","")," ","")))</f>
        <v/>
      </c>
      <c r="AC412" s="764" t="str">
        <f>IF(B412="","",ASC(SUBSTITUTE(SUBSTITUTE(SUBSTITUTE(SUBSTITUTE(【多店舗用】記入シート3!AX412,"　","")," ",""),"ヴ","ウﾞ"),"・",""))&amp;" "&amp;ASC(SUBSTITUTE(SUBSTITUTE(SUBSTITUTE(SUBSTITUTE(【多店舗用】記入シート3!AY412,"　","")," ",""),"ヴ","ウﾞ"),"・","")))</f>
        <v/>
      </c>
      <c r="AD412" s="764" t="str">
        <f>IF(【多店舗用】記入シート3!AZ412="","",【多店舗用】記入シート3!AZ412)</f>
        <v/>
      </c>
      <c r="AE412" s="764" t="str">
        <f>IF(【多店舗用】記入シート3!BA412="","",【多店舗用】記入シート3!BA412)</f>
        <v/>
      </c>
      <c r="AF412" s="764" t="str">
        <f>IF(B412="","",T(SUBSTITUTE(SUBSTITUTE(【多店舗用】記入シート3!BB412,"　","")," ",""))&amp;"　"&amp;T(SUBSTITUTE(SUBSTITUTE(【多店舗用】記入シート3!BC412,"　","")," ","")))</f>
        <v/>
      </c>
      <c r="AG412" s="764" t="str">
        <f>IF(B412="","",ASC(SUBSTITUTE(SUBSTITUTE(SUBSTITUTE(SUBSTITUTE(【多店舗用】記入シート3!BD412,"　","")," ",""),"ヴ","ウﾞ"),"・",""))&amp;" "&amp;ASC(SUBSTITUTE(SUBSTITUTE(SUBSTITUTE(SUBSTITUTE(【多店舗用】記入シート3!BE412,"　","")," ",""),"ヴ","ウﾞ"),"・","")))</f>
        <v/>
      </c>
      <c r="AH412" s="764" t="str">
        <f>IF(【多店舗用】記入シート3!BF412="","",【多店舗用】記入シート3!BF412)</f>
        <v/>
      </c>
      <c r="AI412" s="764" t="str">
        <f>IF(【多店舗用】記入シート3!BG412="","",【多店舗用】記入シート3!BG412)</f>
        <v/>
      </c>
      <c r="AJ412" s="764" t="str">
        <f>IF(【多店舗用】記入シート3!BH412="","",【多店舗用】記入シート3!BH412)</f>
        <v/>
      </c>
      <c r="AK412" s="764" t="str">
        <f>IF(【多店舗用】記入シート3!BI412="","",【多店舗用】記入シート3!BI412)</f>
        <v/>
      </c>
      <c r="AL412" s="764" t="str">
        <f>IF(【多店舗用】記入シート3!BJ412="","",【多店舗用】記入シート3!BJ412)</f>
        <v/>
      </c>
      <c r="AM412" s="768" t="str">
        <f>IF(【多店舗用】記入シート3!BK412="","",【多店舗用】記入シート3!BK412)</f>
        <v/>
      </c>
      <c r="AN412" s="768" t="str">
        <f>IF(【多店舗用】記入シート3!BL412="","",【多店舗用】記入シート3!BL412)</f>
        <v/>
      </c>
      <c r="AO412" s="764" t="str">
        <f>IF(【多店舗用】記入シート3!BM412="","",【多店舗用】記入シート3!BM412)</f>
        <v/>
      </c>
      <c r="AP412" s="768" t="str">
        <f>IF(【多店舗用】記入シート3!BN412="","",【多店舗用】記入シート3!BN412)</f>
        <v/>
      </c>
      <c r="AQ412" s="764" t="str">
        <f>IF(【多店舗用】記入シート3!BO412="","",【多店舗用】記入シート3!BO412)</f>
        <v/>
      </c>
      <c r="AR412" s="764" t="str">
        <f>IF(【多店舗用】記入シート3!BP412="","",【多店舗用】記入シート3!BP412)</f>
        <v/>
      </c>
    </row>
    <row r="413" spans="1:44" ht="15" customHeight="1">
      <c r="A413" s="764">
        <v>405</v>
      </c>
      <c r="B413" s="764" t="str">
        <f>IF(【多店舗用】記入シート3!B413="","",DBCS(【多店舗用】記入シート3!B413))</f>
        <v/>
      </c>
      <c r="C413" s="764" t="str">
        <f>IF(【多店舗用】記入シート3!C413="","",DBCS(【多店舗用】記入シート3!C413))</f>
        <v/>
      </c>
      <c r="D413" s="764" t="str">
        <f>IF(【多店舗用】記入シート3!D413="","",ASC(【多店舗用】記入シート3!D413))</f>
        <v/>
      </c>
      <c r="E413" s="765" t="str">
        <f>IF(【多店舗用】記入シート3!E413="","",【多店舗用】記入シート3!E413)</f>
        <v/>
      </c>
      <c r="F413" s="764" t="str">
        <f>IF(【多店舗用】記入シート3!F413="","",【多店舗用】記入シート3!F413)</f>
        <v/>
      </c>
      <c r="G413" s="765" t="str">
        <f>IF(【多店舗用】記入シート3!G413="","",【多店舗用】記入シート3!G413)</f>
        <v/>
      </c>
      <c r="H413" s="764" t="str">
        <f>IF(【多店舗用】記入シート3!H413="","",SUBSTITUTE(SUBSTITUTE(SUBSTITUTE(SUBSTITUTE(SUBSTITUTE(ASC(【多店舗用】記入シート3!H413),"～","-"),"－","-"),"―","-"),"　","")," ",""))</f>
        <v/>
      </c>
      <c r="I413" s="764" t="str">
        <f>IF(B413="","",MID(T(【多店舗用】記入シート3!I413),4,LEN(T(【多店舗用】記入シート3!I413))-3)&amp;"　"&amp;SUBSTITUTE(SUBSTITUTE(SUBSTITUTE(SUBSTITUTE(T(【多店舗用】記入シート3!J413),"　","")," ",""),"―","ー"),"－","‐")&amp;"　"&amp;SUBSTITUTE(SUBSTITUTE(SUBSTITUTE(SUBSTITUTE(T(【多店舗用】記入シート3!K413),"　","")," ",""),"―","ー"),"－","‐")&amp;"　"&amp;SUBSTITUTE(SUBSTITUTE(SUBSTITUTE(SUBSTITUTE(T(【多店舗用】記入シート3!L413),"　","")," ",""),"―","ー"),"－","‐")&amp;IF(【多店舗用】記入シート3!M413="","","　"&amp;SUBSTITUTE(SUBSTITUTE(SUBSTITUTE(SUBSTITUTE(T(【多店舗用】記入シート3!M413),"　","")," ",""),"―","ー"),"－","‐")))</f>
        <v/>
      </c>
      <c r="J413" s="764" t="str">
        <f>IF(B413="","",ASC(【多店舗用】記入シート3!N413)&amp;" "&amp;ASC(SUBSTITUTE(SUBSTITUTE(SUBSTITUTE(SUBSTITUTE(SUBSTITUTE(【多店舗用】記入シート3!O413,"　","")," ",""),"ヴ","ウﾞ"),"・",""),"－","‐"))&amp;" "&amp;ASC(SUBSTITUTE(SUBSTITUTE(SUBSTITUTE(SUBSTITUTE(SUBSTITUTE(【多店舗用】記入シート3!P413,"　","")," ",""),"ヴ","ウﾞ"),"・",""),"－","‐"))&amp;IF(【多店舗用】記入シート3!Q413="",""," "&amp;ASC(SUBSTITUTE(SUBSTITUTE(SUBSTITUTE(SUBSTITUTE(SUBSTITUTE(【多店舗用】記入シート3!Q413,"　","")," ",""),"ヴ","ウﾞ"),"・",""),"－","‐"))))</f>
        <v/>
      </c>
      <c r="K413" s="764" t="str">
        <f>IF(【多店舗用】記入シート3!R413="","",【多店舗用】記入シート3!R413)</f>
        <v/>
      </c>
      <c r="L413" s="764" t="str">
        <f>IF(【多店舗用】記入シート3!S413="","",SUBSTITUTE(SUBSTITUTE(SUBSTITUTE(SUBSTITUTE(SUBSTITUTE(ASC(【多店舗用】記入シート3!S413),"～","-"),"－","-"),"―","-"),"　","")," ",""))</f>
        <v/>
      </c>
      <c r="M413" s="764" t="str">
        <f>IF(【多店舗用】記入シート3!T413="","",ASC(【多店舗用】記入シート3!T413))</f>
        <v/>
      </c>
      <c r="N413" s="764" t="str">
        <f>IF(B413="","",RIGHT("00"&amp;【多店舗用】記入シート3!U413,2)&amp;【多店舗用】記入シート3!V413&amp;RIGHT("00"&amp;【多店舗用】記入シート3!W413,2)&amp;【多店舗用】記入シート3!X413&amp;RIGHT("00"&amp;【多店舗用】記入シート3!Y413,2)&amp;【多店舗用】記入シート3!Z413&amp;RIGHT("00"&amp;【多店舗用】記入シート3!AA413,2))</f>
        <v/>
      </c>
      <c r="O413" s="764" t="str">
        <f>IF(B413="","",IF(【多店舗用】記入シート3!AB413="●",【多店舗用】記入シート3!AB$8,"")&amp;IF(【多店舗用】記入シート3!AC413="●",【多店舗用】記入シート3!AC$8,"")&amp;IF(【多店舗用】記入シート3!AD413="●",【多店舗用】記入シート3!AD$8,"")&amp;IF(【多店舗用】記入シート3!AE413="●",【多店舗用】記入シート3!AE$8,"")&amp;IF(【多店舗用】記入シート3!AF413="●",【多店舗用】記入シート3!AF$8,"")&amp;IF(【多店舗用】記入シート3!AG413="●",【多店舗用】記入シート3!AG$8,"")&amp;IF(【多店舗用】記入シート3!AH413="●",【多店舗用】記入シート3!AH$8,"")&amp;IF(【多店舗用】記入シート3!AI413="●",【多店舗用】記入シート3!AI$8,""))</f>
        <v/>
      </c>
      <c r="P413" s="764" t="str">
        <f>IF(【多店舗用】記入シート3!AJ413="","",【多店舗用】記入シート3!AJ413)</f>
        <v/>
      </c>
      <c r="Q413" s="764" t="str">
        <f>IF(【多店舗用】記入シート3!AK413="","",【多店舗用】記入シート3!AK413)</f>
        <v/>
      </c>
      <c r="R413" s="766" t="str">
        <f>IF(【多店舗用】記入シート3!AL413="","",【多店舗用】記入シート3!AL413)</f>
        <v/>
      </c>
      <c r="S413" s="766" t="str">
        <f>IF(【多店舗用】記入シート3!AM413="","",【多店舗用】記入シート3!AM413)</f>
        <v/>
      </c>
      <c r="T413" s="766" t="str">
        <f>IF(【多店舗用】記入シート3!AN413="","",【多店舗用】記入シート3!AN413)</f>
        <v/>
      </c>
      <c r="U413" s="766" t="str">
        <f>IF(【多店舗用】記入シート3!AO413="","",【多店舗用】記入シート3!AO413)</f>
        <v/>
      </c>
      <c r="V413" s="764" t="str">
        <f>IF(【多店舗用】記入シート3!AP413="","",【多店舗用】記入シート3!AP413)</f>
        <v/>
      </c>
      <c r="W413" s="764" t="str">
        <f>IF(【多店舗用】記入シート3!AQ413="","",【多店舗用】記入シート3!AQ413)</f>
        <v/>
      </c>
      <c r="X413" s="764" t="str">
        <f>IF(【多店舗用】記入シート3!AR413="","",【多店舗用】記入シート3!AR413)</f>
        <v/>
      </c>
      <c r="Y413" s="764" t="str">
        <f>IF(【多店舗用】記入シート3!AS413="","",【多店舗用】記入シート3!AS413)</f>
        <v/>
      </c>
      <c r="Z413" s="767" t="str">
        <f>IF(【多店舗用】記入シート3!AT413="","",【多店舗用】記入シート3!AT413)</f>
        <v/>
      </c>
      <c r="AA413" s="767" t="str">
        <f>IF(【多店舗用】記入シート3!AU413="","",【多店舗用】記入シート3!AU413)</f>
        <v/>
      </c>
      <c r="AB413" s="764" t="str">
        <f>IF(B413="","",T(SUBSTITUTE(SUBSTITUTE(【多店舗用】記入シート3!AV413,"　","")," ",""))&amp;"　"&amp;T(SUBSTITUTE(SUBSTITUTE(【多店舗用】記入シート3!AW413,"　","")," ","")))</f>
        <v/>
      </c>
      <c r="AC413" s="764" t="str">
        <f>IF(B413="","",ASC(SUBSTITUTE(SUBSTITUTE(SUBSTITUTE(SUBSTITUTE(【多店舗用】記入シート3!AX413,"　","")," ",""),"ヴ","ウﾞ"),"・",""))&amp;" "&amp;ASC(SUBSTITUTE(SUBSTITUTE(SUBSTITUTE(SUBSTITUTE(【多店舗用】記入シート3!AY413,"　","")," ",""),"ヴ","ウﾞ"),"・","")))</f>
        <v/>
      </c>
      <c r="AD413" s="764" t="str">
        <f>IF(【多店舗用】記入シート3!AZ413="","",【多店舗用】記入シート3!AZ413)</f>
        <v/>
      </c>
      <c r="AE413" s="764" t="str">
        <f>IF(【多店舗用】記入シート3!BA413="","",【多店舗用】記入シート3!BA413)</f>
        <v/>
      </c>
      <c r="AF413" s="764" t="str">
        <f>IF(B413="","",T(SUBSTITUTE(SUBSTITUTE(【多店舗用】記入シート3!BB413,"　","")," ",""))&amp;"　"&amp;T(SUBSTITUTE(SUBSTITUTE(【多店舗用】記入シート3!BC413,"　","")," ","")))</f>
        <v/>
      </c>
      <c r="AG413" s="764" t="str">
        <f>IF(B413="","",ASC(SUBSTITUTE(SUBSTITUTE(SUBSTITUTE(SUBSTITUTE(【多店舗用】記入シート3!BD413,"　","")," ",""),"ヴ","ウﾞ"),"・",""))&amp;" "&amp;ASC(SUBSTITUTE(SUBSTITUTE(SUBSTITUTE(SUBSTITUTE(【多店舗用】記入シート3!BE413,"　","")," ",""),"ヴ","ウﾞ"),"・","")))</f>
        <v/>
      </c>
      <c r="AH413" s="764" t="str">
        <f>IF(【多店舗用】記入シート3!BF413="","",【多店舗用】記入シート3!BF413)</f>
        <v/>
      </c>
      <c r="AI413" s="764" t="str">
        <f>IF(【多店舗用】記入シート3!BG413="","",【多店舗用】記入シート3!BG413)</f>
        <v/>
      </c>
      <c r="AJ413" s="764" t="str">
        <f>IF(【多店舗用】記入シート3!BH413="","",【多店舗用】記入シート3!BH413)</f>
        <v/>
      </c>
      <c r="AK413" s="764" t="str">
        <f>IF(【多店舗用】記入シート3!BI413="","",【多店舗用】記入シート3!BI413)</f>
        <v/>
      </c>
      <c r="AL413" s="764" t="str">
        <f>IF(【多店舗用】記入シート3!BJ413="","",【多店舗用】記入シート3!BJ413)</f>
        <v/>
      </c>
      <c r="AM413" s="768" t="str">
        <f>IF(【多店舗用】記入シート3!BK413="","",【多店舗用】記入シート3!BK413)</f>
        <v/>
      </c>
      <c r="AN413" s="768" t="str">
        <f>IF(【多店舗用】記入シート3!BL413="","",【多店舗用】記入シート3!BL413)</f>
        <v/>
      </c>
      <c r="AO413" s="764" t="str">
        <f>IF(【多店舗用】記入シート3!BM413="","",【多店舗用】記入シート3!BM413)</f>
        <v/>
      </c>
      <c r="AP413" s="768" t="str">
        <f>IF(【多店舗用】記入シート3!BN413="","",【多店舗用】記入シート3!BN413)</f>
        <v/>
      </c>
      <c r="AQ413" s="764" t="str">
        <f>IF(【多店舗用】記入シート3!BO413="","",【多店舗用】記入シート3!BO413)</f>
        <v/>
      </c>
      <c r="AR413" s="764" t="str">
        <f>IF(【多店舗用】記入シート3!BP413="","",【多店舗用】記入シート3!BP413)</f>
        <v/>
      </c>
    </row>
    <row r="414" spans="1:44" ht="15" customHeight="1">
      <c r="A414" s="764">
        <v>406</v>
      </c>
      <c r="B414" s="764" t="str">
        <f>IF(【多店舗用】記入シート3!B414="","",DBCS(【多店舗用】記入シート3!B414))</f>
        <v/>
      </c>
      <c r="C414" s="764" t="str">
        <f>IF(【多店舗用】記入シート3!C414="","",DBCS(【多店舗用】記入シート3!C414))</f>
        <v/>
      </c>
      <c r="D414" s="764" t="str">
        <f>IF(【多店舗用】記入シート3!D414="","",ASC(【多店舗用】記入シート3!D414))</f>
        <v/>
      </c>
      <c r="E414" s="765" t="str">
        <f>IF(【多店舗用】記入シート3!E414="","",【多店舗用】記入シート3!E414)</f>
        <v/>
      </c>
      <c r="F414" s="764" t="str">
        <f>IF(【多店舗用】記入シート3!F414="","",【多店舗用】記入シート3!F414)</f>
        <v/>
      </c>
      <c r="G414" s="765" t="str">
        <f>IF(【多店舗用】記入シート3!G414="","",【多店舗用】記入シート3!G414)</f>
        <v/>
      </c>
      <c r="H414" s="764" t="str">
        <f>IF(【多店舗用】記入シート3!H414="","",SUBSTITUTE(SUBSTITUTE(SUBSTITUTE(SUBSTITUTE(SUBSTITUTE(ASC(【多店舗用】記入シート3!H414),"～","-"),"－","-"),"―","-"),"　","")," ",""))</f>
        <v/>
      </c>
      <c r="I414" s="764" t="str">
        <f>IF(B414="","",MID(T(【多店舗用】記入シート3!I414),4,LEN(T(【多店舗用】記入シート3!I414))-3)&amp;"　"&amp;SUBSTITUTE(SUBSTITUTE(SUBSTITUTE(SUBSTITUTE(T(【多店舗用】記入シート3!J414),"　","")," ",""),"―","ー"),"－","‐")&amp;"　"&amp;SUBSTITUTE(SUBSTITUTE(SUBSTITUTE(SUBSTITUTE(T(【多店舗用】記入シート3!K414),"　","")," ",""),"―","ー"),"－","‐")&amp;"　"&amp;SUBSTITUTE(SUBSTITUTE(SUBSTITUTE(SUBSTITUTE(T(【多店舗用】記入シート3!L414),"　","")," ",""),"―","ー"),"－","‐")&amp;IF(【多店舗用】記入シート3!M414="","","　"&amp;SUBSTITUTE(SUBSTITUTE(SUBSTITUTE(SUBSTITUTE(T(【多店舗用】記入シート3!M414),"　","")," ",""),"―","ー"),"－","‐")))</f>
        <v/>
      </c>
      <c r="J414" s="764" t="str">
        <f>IF(B414="","",ASC(【多店舗用】記入シート3!N414)&amp;" "&amp;ASC(SUBSTITUTE(SUBSTITUTE(SUBSTITUTE(SUBSTITUTE(SUBSTITUTE(【多店舗用】記入シート3!O414,"　","")," ",""),"ヴ","ウﾞ"),"・",""),"－","‐"))&amp;" "&amp;ASC(SUBSTITUTE(SUBSTITUTE(SUBSTITUTE(SUBSTITUTE(SUBSTITUTE(【多店舗用】記入シート3!P414,"　","")," ",""),"ヴ","ウﾞ"),"・",""),"－","‐"))&amp;IF(【多店舗用】記入シート3!Q414="",""," "&amp;ASC(SUBSTITUTE(SUBSTITUTE(SUBSTITUTE(SUBSTITUTE(SUBSTITUTE(【多店舗用】記入シート3!Q414,"　","")," ",""),"ヴ","ウﾞ"),"・",""),"－","‐"))))</f>
        <v/>
      </c>
      <c r="K414" s="764" t="str">
        <f>IF(【多店舗用】記入シート3!R414="","",【多店舗用】記入シート3!R414)</f>
        <v/>
      </c>
      <c r="L414" s="764" t="str">
        <f>IF(【多店舗用】記入シート3!S414="","",SUBSTITUTE(SUBSTITUTE(SUBSTITUTE(SUBSTITUTE(SUBSTITUTE(ASC(【多店舗用】記入シート3!S414),"～","-"),"－","-"),"―","-"),"　","")," ",""))</f>
        <v/>
      </c>
      <c r="M414" s="764" t="str">
        <f>IF(【多店舗用】記入シート3!T414="","",ASC(【多店舗用】記入シート3!T414))</f>
        <v/>
      </c>
      <c r="N414" s="764" t="str">
        <f>IF(B414="","",RIGHT("00"&amp;【多店舗用】記入シート3!U414,2)&amp;【多店舗用】記入シート3!V414&amp;RIGHT("00"&amp;【多店舗用】記入シート3!W414,2)&amp;【多店舗用】記入シート3!X414&amp;RIGHT("00"&amp;【多店舗用】記入シート3!Y414,2)&amp;【多店舗用】記入シート3!Z414&amp;RIGHT("00"&amp;【多店舗用】記入シート3!AA414,2))</f>
        <v/>
      </c>
      <c r="O414" s="764" t="str">
        <f>IF(B414="","",IF(【多店舗用】記入シート3!AB414="●",【多店舗用】記入シート3!AB$8,"")&amp;IF(【多店舗用】記入シート3!AC414="●",【多店舗用】記入シート3!AC$8,"")&amp;IF(【多店舗用】記入シート3!AD414="●",【多店舗用】記入シート3!AD$8,"")&amp;IF(【多店舗用】記入シート3!AE414="●",【多店舗用】記入シート3!AE$8,"")&amp;IF(【多店舗用】記入シート3!AF414="●",【多店舗用】記入シート3!AF$8,"")&amp;IF(【多店舗用】記入シート3!AG414="●",【多店舗用】記入シート3!AG$8,"")&amp;IF(【多店舗用】記入シート3!AH414="●",【多店舗用】記入シート3!AH$8,"")&amp;IF(【多店舗用】記入シート3!AI414="●",【多店舗用】記入シート3!AI$8,""))</f>
        <v/>
      </c>
      <c r="P414" s="764" t="str">
        <f>IF(【多店舗用】記入シート3!AJ414="","",【多店舗用】記入シート3!AJ414)</f>
        <v/>
      </c>
      <c r="Q414" s="764" t="str">
        <f>IF(【多店舗用】記入シート3!AK414="","",【多店舗用】記入シート3!AK414)</f>
        <v/>
      </c>
      <c r="R414" s="766" t="str">
        <f>IF(【多店舗用】記入シート3!AL414="","",【多店舗用】記入シート3!AL414)</f>
        <v/>
      </c>
      <c r="S414" s="766" t="str">
        <f>IF(【多店舗用】記入シート3!AM414="","",【多店舗用】記入シート3!AM414)</f>
        <v/>
      </c>
      <c r="T414" s="766" t="str">
        <f>IF(【多店舗用】記入シート3!AN414="","",【多店舗用】記入シート3!AN414)</f>
        <v/>
      </c>
      <c r="U414" s="766" t="str">
        <f>IF(【多店舗用】記入シート3!AO414="","",【多店舗用】記入シート3!AO414)</f>
        <v/>
      </c>
      <c r="V414" s="764" t="str">
        <f>IF(【多店舗用】記入シート3!AP414="","",【多店舗用】記入シート3!AP414)</f>
        <v/>
      </c>
      <c r="W414" s="764" t="str">
        <f>IF(【多店舗用】記入シート3!AQ414="","",【多店舗用】記入シート3!AQ414)</f>
        <v/>
      </c>
      <c r="X414" s="764" t="str">
        <f>IF(【多店舗用】記入シート3!AR414="","",【多店舗用】記入シート3!AR414)</f>
        <v/>
      </c>
      <c r="Y414" s="764" t="str">
        <f>IF(【多店舗用】記入シート3!AS414="","",【多店舗用】記入シート3!AS414)</f>
        <v/>
      </c>
      <c r="Z414" s="767" t="str">
        <f>IF(【多店舗用】記入シート3!AT414="","",【多店舗用】記入シート3!AT414)</f>
        <v/>
      </c>
      <c r="AA414" s="767" t="str">
        <f>IF(【多店舗用】記入シート3!AU414="","",【多店舗用】記入シート3!AU414)</f>
        <v/>
      </c>
      <c r="AB414" s="764" t="str">
        <f>IF(B414="","",T(SUBSTITUTE(SUBSTITUTE(【多店舗用】記入シート3!AV414,"　","")," ",""))&amp;"　"&amp;T(SUBSTITUTE(SUBSTITUTE(【多店舗用】記入シート3!AW414,"　","")," ","")))</f>
        <v/>
      </c>
      <c r="AC414" s="764" t="str">
        <f>IF(B414="","",ASC(SUBSTITUTE(SUBSTITUTE(SUBSTITUTE(SUBSTITUTE(【多店舗用】記入シート3!AX414,"　","")," ",""),"ヴ","ウﾞ"),"・",""))&amp;" "&amp;ASC(SUBSTITUTE(SUBSTITUTE(SUBSTITUTE(SUBSTITUTE(【多店舗用】記入シート3!AY414,"　","")," ",""),"ヴ","ウﾞ"),"・","")))</f>
        <v/>
      </c>
      <c r="AD414" s="764" t="str">
        <f>IF(【多店舗用】記入シート3!AZ414="","",【多店舗用】記入シート3!AZ414)</f>
        <v/>
      </c>
      <c r="AE414" s="764" t="str">
        <f>IF(【多店舗用】記入シート3!BA414="","",【多店舗用】記入シート3!BA414)</f>
        <v/>
      </c>
      <c r="AF414" s="764" t="str">
        <f>IF(B414="","",T(SUBSTITUTE(SUBSTITUTE(【多店舗用】記入シート3!BB414,"　","")," ",""))&amp;"　"&amp;T(SUBSTITUTE(SUBSTITUTE(【多店舗用】記入シート3!BC414,"　","")," ","")))</f>
        <v/>
      </c>
      <c r="AG414" s="764" t="str">
        <f>IF(B414="","",ASC(SUBSTITUTE(SUBSTITUTE(SUBSTITUTE(SUBSTITUTE(【多店舗用】記入シート3!BD414,"　","")," ",""),"ヴ","ウﾞ"),"・",""))&amp;" "&amp;ASC(SUBSTITUTE(SUBSTITUTE(SUBSTITUTE(SUBSTITUTE(【多店舗用】記入シート3!BE414,"　","")," ",""),"ヴ","ウﾞ"),"・","")))</f>
        <v/>
      </c>
      <c r="AH414" s="764" t="str">
        <f>IF(【多店舗用】記入シート3!BF414="","",【多店舗用】記入シート3!BF414)</f>
        <v/>
      </c>
      <c r="AI414" s="764" t="str">
        <f>IF(【多店舗用】記入シート3!BG414="","",【多店舗用】記入シート3!BG414)</f>
        <v/>
      </c>
      <c r="AJ414" s="764" t="str">
        <f>IF(【多店舗用】記入シート3!BH414="","",【多店舗用】記入シート3!BH414)</f>
        <v/>
      </c>
      <c r="AK414" s="764" t="str">
        <f>IF(【多店舗用】記入シート3!BI414="","",【多店舗用】記入シート3!BI414)</f>
        <v/>
      </c>
      <c r="AL414" s="764" t="str">
        <f>IF(【多店舗用】記入シート3!BJ414="","",【多店舗用】記入シート3!BJ414)</f>
        <v/>
      </c>
      <c r="AM414" s="768" t="str">
        <f>IF(【多店舗用】記入シート3!BK414="","",【多店舗用】記入シート3!BK414)</f>
        <v/>
      </c>
      <c r="AN414" s="768" t="str">
        <f>IF(【多店舗用】記入シート3!BL414="","",【多店舗用】記入シート3!BL414)</f>
        <v/>
      </c>
      <c r="AO414" s="764" t="str">
        <f>IF(【多店舗用】記入シート3!BM414="","",【多店舗用】記入シート3!BM414)</f>
        <v/>
      </c>
      <c r="AP414" s="768" t="str">
        <f>IF(【多店舗用】記入シート3!BN414="","",【多店舗用】記入シート3!BN414)</f>
        <v/>
      </c>
      <c r="AQ414" s="764" t="str">
        <f>IF(【多店舗用】記入シート3!BO414="","",【多店舗用】記入シート3!BO414)</f>
        <v/>
      </c>
      <c r="AR414" s="764" t="str">
        <f>IF(【多店舗用】記入シート3!BP414="","",【多店舗用】記入シート3!BP414)</f>
        <v/>
      </c>
    </row>
    <row r="415" spans="1:44" ht="15" customHeight="1">
      <c r="A415" s="764">
        <v>407</v>
      </c>
      <c r="B415" s="764" t="str">
        <f>IF(【多店舗用】記入シート3!B415="","",DBCS(【多店舗用】記入シート3!B415))</f>
        <v/>
      </c>
      <c r="C415" s="764" t="str">
        <f>IF(【多店舗用】記入シート3!C415="","",DBCS(【多店舗用】記入シート3!C415))</f>
        <v/>
      </c>
      <c r="D415" s="764" t="str">
        <f>IF(【多店舗用】記入シート3!D415="","",ASC(【多店舗用】記入シート3!D415))</f>
        <v/>
      </c>
      <c r="E415" s="765" t="str">
        <f>IF(【多店舗用】記入シート3!E415="","",【多店舗用】記入シート3!E415)</f>
        <v/>
      </c>
      <c r="F415" s="764" t="str">
        <f>IF(【多店舗用】記入シート3!F415="","",【多店舗用】記入シート3!F415)</f>
        <v/>
      </c>
      <c r="G415" s="765" t="str">
        <f>IF(【多店舗用】記入シート3!G415="","",【多店舗用】記入シート3!G415)</f>
        <v/>
      </c>
      <c r="H415" s="764" t="str">
        <f>IF(【多店舗用】記入シート3!H415="","",SUBSTITUTE(SUBSTITUTE(SUBSTITUTE(SUBSTITUTE(SUBSTITUTE(ASC(【多店舗用】記入シート3!H415),"～","-"),"－","-"),"―","-"),"　","")," ",""))</f>
        <v/>
      </c>
      <c r="I415" s="764" t="str">
        <f>IF(B415="","",MID(T(【多店舗用】記入シート3!I415),4,LEN(T(【多店舗用】記入シート3!I415))-3)&amp;"　"&amp;SUBSTITUTE(SUBSTITUTE(SUBSTITUTE(SUBSTITUTE(T(【多店舗用】記入シート3!J415),"　","")," ",""),"―","ー"),"－","‐")&amp;"　"&amp;SUBSTITUTE(SUBSTITUTE(SUBSTITUTE(SUBSTITUTE(T(【多店舗用】記入シート3!K415),"　","")," ",""),"―","ー"),"－","‐")&amp;"　"&amp;SUBSTITUTE(SUBSTITUTE(SUBSTITUTE(SUBSTITUTE(T(【多店舗用】記入シート3!L415),"　","")," ",""),"―","ー"),"－","‐")&amp;IF(【多店舗用】記入シート3!M415="","","　"&amp;SUBSTITUTE(SUBSTITUTE(SUBSTITUTE(SUBSTITUTE(T(【多店舗用】記入シート3!M415),"　","")," ",""),"―","ー"),"－","‐")))</f>
        <v/>
      </c>
      <c r="J415" s="764" t="str">
        <f>IF(B415="","",ASC(【多店舗用】記入シート3!N415)&amp;" "&amp;ASC(SUBSTITUTE(SUBSTITUTE(SUBSTITUTE(SUBSTITUTE(SUBSTITUTE(【多店舗用】記入シート3!O415,"　","")," ",""),"ヴ","ウﾞ"),"・",""),"－","‐"))&amp;" "&amp;ASC(SUBSTITUTE(SUBSTITUTE(SUBSTITUTE(SUBSTITUTE(SUBSTITUTE(【多店舗用】記入シート3!P415,"　","")," ",""),"ヴ","ウﾞ"),"・",""),"－","‐"))&amp;IF(【多店舗用】記入シート3!Q415="",""," "&amp;ASC(SUBSTITUTE(SUBSTITUTE(SUBSTITUTE(SUBSTITUTE(SUBSTITUTE(【多店舗用】記入シート3!Q415,"　","")," ",""),"ヴ","ウﾞ"),"・",""),"－","‐"))))</f>
        <v/>
      </c>
      <c r="K415" s="764" t="str">
        <f>IF(【多店舗用】記入シート3!R415="","",【多店舗用】記入シート3!R415)</f>
        <v/>
      </c>
      <c r="L415" s="764" t="str">
        <f>IF(【多店舗用】記入シート3!S415="","",SUBSTITUTE(SUBSTITUTE(SUBSTITUTE(SUBSTITUTE(SUBSTITUTE(ASC(【多店舗用】記入シート3!S415),"～","-"),"－","-"),"―","-"),"　","")," ",""))</f>
        <v/>
      </c>
      <c r="M415" s="764" t="str">
        <f>IF(【多店舗用】記入シート3!T415="","",ASC(【多店舗用】記入シート3!T415))</f>
        <v/>
      </c>
      <c r="N415" s="764" t="str">
        <f>IF(B415="","",RIGHT("00"&amp;【多店舗用】記入シート3!U415,2)&amp;【多店舗用】記入シート3!V415&amp;RIGHT("00"&amp;【多店舗用】記入シート3!W415,2)&amp;【多店舗用】記入シート3!X415&amp;RIGHT("00"&amp;【多店舗用】記入シート3!Y415,2)&amp;【多店舗用】記入シート3!Z415&amp;RIGHT("00"&amp;【多店舗用】記入シート3!AA415,2))</f>
        <v/>
      </c>
      <c r="O415" s="764" t="str">
        <f>IF(B415="","",IF(【多店舗用】記入シート3!AB415="●",【多店舗用】記入シート3!AB$8,"")&amp;IF(【多店舗用】記入シート3!AC415="●",【多店舗用】記入シート3!AC$8,"")&amp;IF(【多店舗用】記入シート3!AD415="●",【多店舗用】記入シート3!AD$8,"")&amp;IF(【多店舗用】記入シート3!AE415="●",【多店舗用】記入シート3!AE$8,"")&amp;IF(【多店舗用】記入シート3!AF415="●",【多店舗用】記入シート3!AF$8,"")&amp;IF(【多店舗用】記入シート3!AG415="●",【多店舗用】記入シート3!AG$8,"")&amp;IF(【多店舗用】記入シート3!AH415="●",【多店舗用】記入シート3!AH$8,"")&amp;IF(【多店舗用】記入シート3!AI415="●",【多店舗用】記入シート3!AI$8,""))</f>
        <v/>
      </c>
      <c r="P415" s="764" t="str">
        <f>IF(【多店舗用】記入シート3!AJ415="","",【多店舗用】記入シート3!AJ415)</f>
        <v/>
      </c>
      <c r="Q415" s="764" t="str">
        <f>IF(【多店舗用】記入シート3!AK415="","",【多店舗用】記入シート3!AK415)</f>
        <v/>
      </c>
      <c r="R415" s="766" t="str">
        <f>IF(【多店舗用】記入シート3!AL415="","",【多店舗用】記入シート3!AL415)</f>
        <v/>
      </c>
      <c r="S415" s="766" t="str">
        <f>IF(【多店舗用】記入シート3!AM415="","",【多店舗用】記入シート3!AM415)</f>
        <v/>
      </c>
      <c r="T415" s="766" t="str">
        <f>IF(【多店舗用】記入シート3!AN415="","",【多店舗用】記入シート3!AN415)</f>
        <v/>
      </c>
      <c r="U415" s="766" t="str">
        <f>IF(【多店舗用】記入シート3!AO415="","",【多店舗用】記入シート3!AO415)</f>
        <v/>
      </c>
      <c r="V415" s="764" t="str">
        <f>IF(【多店舗用】記入シート3!AP415="","",【多店舗用】記入シート3!AP415)</f>
        <v/>
      </c>
      <c r="W415" s="764" t="str">
        <f>IF(【多店舗用】記入シート3!AQ415="","",【多店舗用】記入シート3!AQ415)</f>
        <v/>
      </c>
      <c r="X415" s="764" t="str">
        <f>IF(【多店舗用】記入シート3!AR415="","",【多店舗用】記入シート3!AR415)</f>
        <v/>
      </c>
      <c r="Y415" s="764" t="str">
        <f>IF(【多店舗用】記入シート3!AS415="","",【多店舗用】記入シート3!AS415)</f>
        <v/>
      </c>
      <c r="Z415" s="767" t="str">
        <f>IF(【多店舗用】記入シート3!AT415="","",【多店舗用】記入シート3!AT415)</f>
        <v/>
      </c>
      <c r="AA415" s="767" t="str">
        <f>IF(【多店舗用】記入シート3!AU415="","",【多店舗用】記入シート3!AU415)</f>
        <v/>
      </c>
      <c r="AB415" s="764" t="str">
        <f>IF(B415="","",T(SUBSTITUTE(SUBSTITUTE(【多店舗用】記入シート3!AV415,"　","")," ",""))&amp;"　"&amp;T(SUBSTITUTE(SUBSTITUTE(【多店舗用】記入シート3!AW415,"　","")," ","")))</f>
        <v/>
      </c>
      <c r="AC415" s="764" t="str">
        <f>IF(B415="","",ASC(SUBSTITUTE(SUBSTITUTE(SUBSTITUTE(SUBSTITUTE(【多店舗用】記入シート3!AX415,"　","")," ",""),"ヴ","ウﾞ"),"・",""))&amp;" "&amp;ASC(SUBSTITUTE(SUBSTITUTE(SUBSTITUTE(SUBSTITUTE(【多店舗用】記入シート3!AY415,"　","")," ",""),"ヴ","ウﾞ"),"・","")))</f>
        <v/>
      </c>
      <c r="AD415" s="764" t="str">
        <f>IF(【多店舗用】記入シート3!AZ415="","",【多店舗用】記入シート3!AZ415)</f>
        <v/>
      </c>
      <c r="AE415" s="764" t="str">
        <f>IF(【多店舗用】記入シート3!BA415="","",【多店舗用】記入シート3!BA415)</f>
        <v/>
      </c>
      <c r="AF415" s="764" t="str">
        <f>IF(B415="","",T(SUBSTITUTE(SUBSTITUTE(【多店舗用】記入シート3!BB415,"　","")," ",""))&amp;"　"&amp;T(SUBSTITUTE(SUBSTITUTE(【多店舗用】記入シート3!BC415,"　","")," ","")))</f>
        <v/>
      </c>
      <c r="AG415" s="764" t="str">
        <f>IF(B415="","",ASC(SUBSTITUTE(SUBSTITUTE(SUBSTITUTE(SUBSTITUTE(【多店舗用】記入シート3!BD415,"　","")," ",""),"ヴ","ウﾞ"),"・",""))&amp;" "&amp;ASC(SUBSTITUTE(SUBSTITUTE(SUBSTITUTE(SUBSTITUTE(【多店舗用】記入シート3!BE415,"　","")," ",""),"ヴ","ウﾞ"),"・","")))</f>
        <v/>
      </c>
      <c r="AH415" s="764" t="str">
        <f>IF(【多店舗用】記入シート3!BF415="","",【多店舗用】記入シート3!BF415)</f>
        <v/>
      </c>
      <c r="AI415" s="764" t="str">
        <f>IF(【多店舗用】記入シート3!BG415="","",【多店舗用】記入シート3!BG415)</f>
        <v/>
      </c>
      <c r="AJ415" s="764" t="str">
        <f>IF(【多店舗用】記入シート3!BH415="","",【多店舗用】記入シート3!BH415)</f>
        <v/>
      </c>
      <c r="AK415" s="764" t="str">
        <f>IF(【多店舗用】記入シート3!BI415="","",【多店舗用】記入シート3!BI415)</f>
        <v/>
      </c>
      <c r="AL415" s="764" t="str">
        <f>IF(【多店舗用】記入シート3!BJ415="","",【多店舗用】記入シート3!BJ415)</f>
        <v/>
      </c>
      <c r="AM415" s="768" t="str">
        <f>IF(【多店舗用】記入シート3!BK415="","",【多店舗用】記入シート3!BK415)</f>
        <v/>
      </c>
      <c r="AN415" s="768" t="str">
        <f>IF(【多店舗用】記入シート3!BL415="","",【多店舗用】記入シート3!BL415)</f>
        <v/>
      </c>
      <c r="AO415" s="764" t="str">
        <f>IF(【多店舗用】記入シート3!BM415="","",【多店舗用】記入シート3!BM415)</f>
        <v/>
      </c>
      <c r="AP415" s="768" t="str">
        <f>IF(【多店舗用】記入シート3!BN415="","",【多店舗用】記入シート3!BN415)</f>
        <v/>
      </c>
      <c r="AQ415" s="764" t="str">
        <f>IF(【多店舗用】記入シート3!BO415="","",【多店舗用】記入シート3!BO415)</f>
        <v/>
      </c>
      <c r="AR415" s="764" t="str">
        <f>IF(【多店舗用】記入シート3!BP415="","",【多店舗用】記入シート3!BP415)</f>
        <v/>
      </c>
    </row>
    <row r="416" spans="1:44" ht="15" customHeight="1">
      <c r="A416" s="764">
        <v>408</v>
      </c>
      <c r="B416" s="764" t="str">
        <f>IF(【多店舗用】記入シート3!B416="","",DBCS(【多店舗用】記入シート3!B416))</f>
        <v/>
      </c>
      <c r="C416" s="764" t="str">
        <f>IF(【多店舗用】記入シート3!C416="","",DBCS(【多店舗用】記入シート3!C416))</f>
        <v/>
      </c>
      <c r="D416" s="764" t="str">
        <f>IF(【多店舗用】記入シート3!D416="","",ASC(【多店舗用】記入シート3!D416))</f>
        <v/>
      </c>
      <c r="E416" s="765" t="str">
        <f>IF(【多店舗用】記入シート3!E416="","",【多店舗用】記入シート3!E416)</f>
        <v/>
      </c>
      <c r="F416" s="764" t="str">
        <f>IF(【多店舗用】記入シート3!F416="","",【多店舗用】記入シート3!F416)</f>
        <v/>
      </c>
      <c r="G416" s="765" t="str">
        <f>IF(【多店舗用】記入シート3!G416="","",【多店舗用】記入シート3!G416)</f>
        <v/>
      </c>
      <c r="H416" s="764" t="str">
        <f>IF(【多店舗用】記入シート3!H416="","",SUBSTITUTE(SUBSTITUTE(SUBSTITUTE(SUBSTITUTE(SUBSTITUTE(ASC(【多店舗用】記入シート3!H416),"～","-"),"－","-"),"―","-"),"　","")," ",""))</f>
        <v/>
      </c>
      <c r="I416" s="764" t="str">
        <f>IF(B416="","",MID(T(【多店舗用】記入シート3!I416),4,LEN(T(【多店舗用】記入シート3!I416))-3)&amp;"　"&amp;SUBSTITUTE(SUBSTITUTE(SUBSTITUTE(SUBSTITUTE(T(【多店舗用】記入シート3!J416),"　","")," ",""),"―","ー"),"－","‐")&amp;"　"&amp;SUBSTITUTE(SUBSTITUTE(SUBSTITUTE(SUBSTITUTE(T(【多店舗用】記入シート3!K416),"　","")," ",""),"―","ー"),"－","‐")&amp;"　"&amp;SUBSTITUTE(SUBSTITUTE(SUBSTITUTE(SUBSTITUTE(T(【多店舗用】記入シート3!L416),"　","")," ",""),"―","ー"),"－","‐")&amp;IF(【多店舗用】記入シート3!M416="","","　"&amp;SUBSTITUTE(SUBSTITUTE(SUBSTITUTE(SUBSTITUTE(T(【多店舗用】記入シート3!M416),"　","")," ",""),"―","ー"),"－","‐")))</f>
        <v/>
      </c>
      <c r="J416" s="764" t="str">
        <f>IF(B416="","",ASC(【多店舗用】記入シート3!N416)&amp;" "&amp;ASC(SUBSTITUTE(SUBSTITUTE(SUBSTITUTE(SUBSTITUTE(SUBSTITUTE(【多店舗用】記入シート3!O416,"　","")," ",""),"ヴ","ウﾞ"),"・",""),"－","‐"))&amp;" "&amp;ASC(SUBSTITUTE(SUBSTITUTE(SUBSTITUTE(SUBSTITUTE(SUBSTITUTE(【多店舗用】記入シート3!P416,"　","")," ",""),"ヴ","ウﾞ"),"・",""),"－","‐"))&amp;IF(【多店舗用】記入シート3!Q416="",""," "&amp;ASC(SUBSTITUTE(SUBSTITUTE(SUBSTITUTE(SUBSTITUTE(SUBSTITUTE(【多店舗用】記入シート3!Q416,"　","")," ",""),"ヴ","ウﾞ"),"・",""),"－","‐"))))</f>
        <v/>
      </c>
      <c r="K416" s="764" t="str">
        <f>IF(【多店舗用】記入シート3!R416="","",【多店舗用】記入シート3!R416)</f>
        <v/>
      </c>
      <c r="L416" s="764" t="str">
        <f>IF(【多店舗用】記入シート3!S416="","",SUBSTITUTE(SUBSTITUTE(SUBSTITUTE(SUBSTITUTE(SUBSTITUTE(ASC(【多店舗用】記入シート3!S416),"～","-"),"－","-"),"―","-"),"　","")," ",""))</f>
        <v/>
      </c>
      <c r="M416" s="764" t="str">
        <f>IF(【多店舗用】記入シート3!T416="","",ASC(【多店舗用】記入シート3!T416))</f>
        <v/>
      </c>
      <c r="N416" s="764" t="str">
        <f>IF(B416="","",RIGHT("00"&amp;【多店舗用】記入シート3!U416,2)&amp;【多店舗用】記入シート3!V416&amp;RIGHT("00"&amp;【多店舗用】記入シート3!W416,2)&amp;【多店舗用】記入シート3!X416&amp;RIGHT("00"&amp;【多店舗用】記入シート3!Y416,2)&amp;【多店舗用】記入シート3!Z416&amp;RIGHT("00"&amp;【多店舗用】記入シート3!AA416,2))</f>
        <v/>
      </c>
      <c r="O416" s="764" t="str">
        <f>IF(B416="","",IF(【多店舗用】記入シート3!AB416="●",【多店舗用】記入シート3!AB$8,"")&amp;IF(【多店舗用】記入シート3!AC416="●",【多店舗用】記入シート3!AC$8,"")&amp;IF(【多店舗用】記入シート3!AD416="●",【多店舗用】記入シート3!AD$8,"")&amp;IF(【多店舗用】記入シート3!AE416="●",【多店舗用】記入シート3!AE$8,"")&amp;IF(【多店舗用】記入シート3!AF416="●",【多店舗用】記入シート3!AF$8,"")&amp;IF(【多店舗用】記入シート3!AG416="●",【多店舗用】記入シート3!AG$8,"")&amp;IF(【多店舗用】記入シート3!AH416="●",【多店舗用】記入シート3!AH$8,"")&amp;IF(【多店舗用】記入シート3!AI416="●",【多店舗用】記入シート3!AI$8,""))</f>
        <v/>
      </c>
      <c r="P416" s="764" t="str">
        <f>IF(【多店舗用】記入シート3!AJ416="","",【多店舗用】記入シート3!AJ416)</f>
        <v/>
      </c>
      <c r="Q416" s="764" t="str">
        <f>IF(【多店舗用】記入シート3!AK416="","",【多店舗用】記入シート3!AK416)</f>
        <v/>
      </c>
      <c r="R416" s="766" t="str">
        <f>IF(【多店舗用】記入シート3!AL416="","",【多店舗用】記入シート3!AL416)</f>
        <v/>
      </c>
      <c r="S416" s="766" t="str">
        <f>IF(【多店舗用】記入シート3!AM416="","",【多店舗用】記入シート3!AM416)</f>
        <v/>
      </c>
      <c r="T416" s="766" t="str">
        <f>IF(【多店舗用】記入シート3!AN416="","",【多店舗用】記入シート3!AN416)</f>
        <v/>
      </c>
      <c r="U416" s="766" t="str">
        <f>IF(【多店舗用】記入シート3!AO416="","",【多店舗用】記入シート3!AO416)</f>
        <v/>
      </c>
      <c r="V416" s="764" t="str">
        <f>IF(【多店舗用】記入シート3!AP416="","",【多店舗用】記入シート3!AP416)</f>
        <v/>
      </c>
      <c r="W416" s="764" t="str">
        <f>IF(【多店舗用】記入シート3!AQ416="","",【多店舗用】記入シート3!AQ416)</f>
        <v/>
      </c>
      <c r="X416" s="764" t="str">
        <f>IF(【多店舗用】記入シート3!AR416="","",【多店舗用】記入シート3!AR416)</f>
        <v/>
      </c>
      <c r="Y416" s="764" t="str">
        <f>IF(【多店舗用】記入シート3!AS416="","",【多店舗用】記入シート3!AS416)</f>
        <v/>
      </c>
      <c r="Z416" s="767" t="str">
        <f>IF(【多店舗用】記入シート3!AT416="","",【多店舗用】記入シート3!AT416)</f>
        <v/>
      </c>
      <c r="AA416" s="767" t="str">
        <f>IF(【多店舗用】記入シート3!AU416="","",【多店舗用】記入シート3!AU416)</f>
        <v/>
      </c>
      <c r="AB416" s="764" t="str">
        <f>IF(B416="","",T(SUBSTITUTE(SUBSTITUTE(【多店舗用】記入シート3!AV416,"　","")," ",""))&amp;"　"&amp;T(SUBSTITUTE(SUBSTITUTE(【多店舗用】記入シート3!AW416,"　","")," ","")))</f>
        <v/>
      </c>
      <c r="AC416" s="764" t="str">
        <f>IF(B416="","",ASC(SUBSTITUTE(SUBSTITUTE(SUBSTITUTE(SUBSTITUTE(【多店舗用】記入シート3!AX416,"　","")," ",""),"ヴ","ウﾞ"),"・",""))&amp;" "&amp;ASC(SUBSTITUTE(SUBSTITUTE(SUBSTITUTE(SUBSTITUTE(【多店舗用】記入シート3!AY416,"　","")," ",""),"ヴ","ウﾞ"),"・","")))</f>
        <v/>
      </c>
      <c r="AD416" s="764" t="str">
        <f>IF(【多店舗用】記入シート3!AZ416="","",【多店舗用】記入シート3!AZ416)</f>
        <v/>
      </c>
      <c r="AE416" s="764" t="str">
        <f>IF(【多店舗用】記入シート3!BA416="","",【多店舗用】記入シート3!BA416)</f>
        <v/>
      </c>
      <c r="AF416" s="764" t="str">
        <f>IF(B416="","",T(SUBSTITUTE(SUBSTITUTE(【多店舗用】記入シート3!BB416,"　","")," ",""))&amp;"　"&amp;T(SUBSTITUTE(SUBSTITUTE(【多店舗用】記入シート3!BC416,"　","")," ","")))</f>
        <v/>
      </c>
      <c r="AG416" s="764" t="str">
        <f>IF(B416="","",ASC(SUBSTITUTE(SUBSTITUTE(SUBSTITUTE(SUBSTITUTE(【多店舗用】記入シート3!BD416,"　","")," ",""),"ヴ","ウﾞ"),"・",""))&amp;" "&amp;ASC(SUBSTITUTE(SUBSTITUTE(SUBSTITUTE(SUBSTITUTE(【多店舗用】記入シート3!BE416,"　","")," ",""),"ヴ","ウﾞ"),"・","")))</f>
        <v/>
      </c>
      <c r="AH416" s="764" t="str">
        <f>IF(【多店舗用】記入シート3!BF416="","",【多店舗用】記入シート3!BF416)</f>
        <v/>
      </c>
      <c r="AI416" s="764" t="str">
        <f>IF(【多店舗用】記入シート3!BG416="","",【多店舗用】記入シート3!BG416)</f>
        <v/>
      </c>
      <c r="AJ416" s="764" t="str">
        <f>IF(【多店舗用】記入シート3!BH416="","",【多店舗用】記入シート3!BH416)</f>
        <v/>
      </c>
      <c r="AK416" s="764" t="str">
        <f>IF(【多店舗用】記入シート3!BI416="","",【多店舗用】記入シート3!BI416)</f>
        <v/>
      </c>
      <c r="AL416" s="764" t="str">
        <f>IF(【多店舗用】記入シート3!BJ416="","",【多店舗用】記入シート3!BJ416)</f>
        <v/>
      </c>
      <c r="AM416" s="768" t="str">
        <f>IF(【多店舗用】記入シート3!BK416="","",【多店舗用】記入シート3!BK416)</f>
        <v/>
      </c>
      <c r="AN416" s="768" t="str">
        <f>IF(【多店舗用】記入シート3!BL416="","",【多店舗用】記入シート3!BL416)</f>
        <v/>
      </c>
      <c r="AO416" s="764" t="str">
        <f>IF(【多店舗用】記入シート3!BM416="","",【多店舗用】記入シート3!BM416)</f>
        <v/>
      </c>
      <c r="AP416" s="768" t="str">
        <f>IF(【多店舗用】記入シート3!BN416="","",【多店舗用】記入シート3!BN416)</f>
        <v/>
      </c>
      <c r="AQ416" s="764" t="str">
        <f>IF(【多店舗用】記入シート3!BO416="","",【多店舗用】記入シート3!BO416)</f>
        <v/>
      </c>
      <c r="AR416" s="764" t="str">
        <f>IF(【多店舗用】記入シート3!BP416="","",【多店舗用】記入シート3!BP416)</f>
        <v/>
      </c>
    </row>
    <row r="417" spans="1:44" ht="15" customHeight="1">
      <c r="A417" s="764">
        <v>409</v>
      </c>
      <c r="B417" s="764" t="str">
        <f>IF(【多店舗用】記入シート3!B417="","",DBCS(【多店舗用】記入シート3!B417))</f>
        <v/>
      </c>
      <c r="C417" s="764" t="str">
        <f>IF(【多店舗用】記入シート3!C417="","",DBCS(【多店舗用】記入シート3!C417))</f>
        <v/>
      </c>
      <c r="D417" s="764" t="str">
        <f>IF(【多店舗用】記入シート3!D417="","",ASC(【多店舗用】記入シート3!D417))</f>
        <v/>
      </c>
      <c r="E417" s="765" t="str">
        <f>IF(【多店舗用】記入シート3!E417="","",【多店舗用】記入シート3!E417)</f>
        <v/>
      </c>
      <c r="F417" s="764" t="str">
        <f>IF(【多店舗用】記入シート3!F417="","",【多店舗用】記入シート3!F417)</f>
        <v/>
      </c>
      <c r="G417" s="765" t="str">
        <f>IF(【多店舗用】記入シート3!G417="","",【多店舗用】記入シート3!G417)</f>
        <v/>
      </c>
      <c r="H417" s="764" t="str">
        <f>IF(【多店舗用】記入シート3!H417="","",SUBSTITUTE(SUBSTITUTE(SUBSTITUTE(SUBSTITUTE(SUBSTITUTE(ASC(【多店舗用】記入シート3!H417),"～","-"),"－","-"),"―","-"),"　","")," ",""))</f>
        <v/>
      </c>
      <c r="I417" s="764" t="str">
        <f>IF(B417="","",MID(T(【多店舗用】記入シート3!I417),4,LEN(T(【多店舗用】記入シート3!I417))-3)&amp;"　"&amp;SUBSTITUTE(SUBSTITUTE(SUBSTITUTE(SUBSTITUTE(T(【多店舗用】記入シート3!J417),"　","")," ",""),"―","ー"),"－","‐")&amp;"　"&amp;SUBSTITUTE(SUBSTITUTE(SUBSTITUTE(SUBSTITUTE(T(【多店舗用】記入シート3!K417),"　","")," ",""),"―","ー"),"－","‐")&amp;"　"&amp;SUBSTITUTE(SUBSTITUTE(SUBSTITUTE(SUBSTITUTE(T(【多店舗用】記入シート3!L417),"　","")," ",""),"―","ー"),"－","‐")&amp;IF(【多店舗用】記入シート3!M417="","","　"&amp;SUBSTITUTE(SUBSTITUTE(SUBSTITUTE(SUBSTITUTE(T(【多店舗用】記入シート3!M417),"　","")," ",""),"―","ー"),"－","‐")))</f>
        <v/>
      </c>
      <c r="J417" s="764" t="str">
        <f>IF(B417="","",ASC(【多店舗用】記入シート3!N417)&amp;" "&amp;ASC(SUBSTITUTE(SUBSTITUTE(SUBSTITUTE(SUBSTITUTE(SUBSTITUTE(【多店舗用】記入シート3!O417,"　","")," ",""),"ヴ","ウﾞ"),"・",""),"－","‐"))&amp;" "&amp;ASC(SUBSTITUTE(SUBSTITUTE(SUBSTITUTE(SUBSTITUTE(SUBSTITUTE(【多店舗用】記入シート3!P417,"　","")," ",""),"ヴ","ウﾞ"),"・",""),"－","‐"))&amp;IF(【多店舗用】記入シート3!Q417="",""," "&amp;ASC(SUBSTITUTE(SUBSTITUTE(SUBSTITUTE(SUBSTITUTE(SUBSTITUTE(【多店舗用】記入シート3!Q417,"　","")," ",""),"ヴ","ウﾞ"),"・",""),"－","‐"))))</f>
        <v/>
      </c>
      <c r="K417" s="764" t="str">
        <f>IF(【多店舗用】記入シート3!R417="","",【多店舗用】記入シート3!R417)</f>
        <v/>
      </c>
      <c r="L417" s="764" t="str">
        <f>IF(【多店舗用】記入シート3!S417="","",SUBSTITUTE(SUBSTITUTE(SUBSTITUTE(SUBSTITUTE(SUBSTITUTE(ASC(【多店舗用】記入シート3!S417),"～","-"),"－","-"),"―","-"),"　","")," ",""))</f>
        <v/>
      </c>
      <c r="M417" s="764" t="str">
        <f>IF(【多店舗用】記入シート3!T417="","",ASC(【多店舗用】記入シート3!T417))</f>
        <v/>
      </c>
      <c r="N417" s="764" t="str">
        <f>IF(B417="","",RIGHT("00"&amp;【多店舗用】記入シート3!U417,2)&amp;【多店舗用】記入シート3!V417&amp;RIGHT("00"&amp;【多店舗用】記入シート3!W417,2)&amp;【多店舗用】記入シート3!X417&amp;RIGHT("00"&amp;【多店舗用】記入シート3!Y417,2)&amp;【多店舗用】記入シート3!Z417&amp;RIGHT("00"&amp;【多店舗用】記入シート3!AA417,2))</f>
        <v/>
      </c>
      <c r="O417" s="764" t="str">
        <f>IF(B417="","",IF(【多店舗用】記入シート3!AB417="●",【多店舗用】記入シート3!AB$8,"")&amp;IF(【多店舗用】記入シート3!AC417="●",【多店舗用】記入シート3!AC$8,"")&amp;IF(【多店舗用】記入シート3!AD417="●",【多店舗用】記入シート3!AD$8,"")&amp;IF(【多店舗用】記入シート3!AE417="●",【多店舗用】記入シート3!AE$8,"")&amp;IF(【多店舗用】記入シート3!AF417="●",【多店舗用】記入シート3!AF$8,"")&amp;IF(【多店舗用】記入シート3!AG417="●",【多店舗用】記入シート3!AG$8,"")&amp;IF(【多店舗用】記入シート3!AH417="●",【多店舗用】記入シート3!AH$8,"")&amp;IF(【多店舗用】記入シート3!AI417="●",【多店舗用】記入シート3!AI$8,""))</f>
        <v/>
      </c>
      <c r="P417" s="764" t="str">
        <f>IF(【多店舗用】記入シート3!AJ417="","",【多店舗用】記入シート3!AJ417)</f>
        <v/>
      </c>
      <c r="Q417" s="764" t="str">
        <f>IF(【多店舗用】記入シート3!AK417="","",【多店舗用】記入シート3!AK417)</f>
        <v/>
      </c>
      <c r="R417" s="766" t="str">
        <f>IF(【多店舗用】記入シート3!AL417="","",【多店舗用】記入シート3!AL417)</f>
        <v/>
      </c>
      <c r="S417" s="766" t="str">
        <f>IF(【多店舗用】記入シート3!AM417="","",【多店舗用】記入シート3!AM417)</f>
        <v/>
      </c>
      <c r="T417" s="766" t="str">
        <f>IF(【多店舗用】記入シート3!AN417="","",【多店舗用】記入シート3!AN417)</f>
        <v/>
      </c>
      <c r="U417" s="766" t="str">
        <f>IF(【多店舗用】記入シート3!AO417="","",【多店舗用】記入シート3!AO417)</f>
        <v/>
      </c>
      <c r="V417" s="764" t="str">
        <f>IF(【多店舗用】記入シート3!AP417="","",【多店舗用】記入シート3!AP417)</f>
        <v/>
      </c>
      <c r="W417" s="764" t="str">
        <f>IF(【多店舗用】記入シート3!AQ417="","",【多店舗用】記入シート3!AQ417)</f>
        <v/>
      </c>
      <c r="X417" s="764" t="str">
        <f>IF(【多店舗用】記入シート3!AR417="","",【多店舗用】記入シート3!AR417)</f>
        <v/>
      </c>
      <c r="Y417" s="764" t="str">
        <f>IF(【多店舗用】記入シート3!AS417="","",【多店舗用】記入シート3!AS417)</f>
        <v/>
      </c>
      <c r="Z417" s="767" t="str">
        <f>IF(【多店舗用】記入シート3!AT417="","",【多店舗用】記入シート3!AT417)</f>
        <v/>
      </c>
      <c r="AA417" s="767" t="str">
        <f>IF(【多店舗用】記入シート3!AU417="","",【多店舗用】記入シート3!AU417)</f>
        <v/>
      </c>
      <c r="AB417" s="764" t="str">
        <f>IF(B417="","",T(SUBSTITUTE(SUBSTITUTE(【多店舗用】記入シート3!AV417,"　","")," ",""))&amp;"　"&amp;T(SUBSTITUTE(SUBSTITUTE(【多店舗用】記入シート3!AW417,"　","")," ","")))</f>
        <v/>
      </c>
      <c r="AC417" s="764" t="str">
        <f>IF(B417="","",ASC(SUBSTITUTE(SUBSTITUTE(SUBSTITUTE(SUBSTITUTE(【多店舗用】記入シート3!AX417,"　","")," ",""),"ヴ","ウﾞ"),"・",""))&amp;" "&amp;ASC(SUBSTITUTE(SUBSTITUTE(SUBSTITUTE(SUBSTITUTE(【多店舗用】記入シート3!AY417,"　","")," ",""),"ヴ","ウﾞ"),"・","")))</f>
        <v/>
      </c>
      <c r="AD417" s="764" t="str">
        <f>IF(【多店舗用】記入シート3!AZ417="","",【多店舗用】記入シート3!AZ417)</f>
        <v/>
      </c>
      <c r="AE417" s="764" t="str">
        <f>IF(【多店舗用】記入シート3!BA417="","",【多店舗用】記入シート3!BA417)</f>
        <v/>
      </c>
      <c r="AF417" s="764" t="str">
        <f>IF(B417="","",T(SUBSTITUTE(SUBSTITUTE(【多店舗用】記入シート3!BB417,"　","")," ",""))&amp;"　"&amp;T(SUBSTITUTE(SUBSTITUTE(【多店舗用】記入シート3!BC417,"　","")," ","")))</f>
        <v/>
      </c>
      <c r="AG417" s="764" t="str">
        <f>IF(B417="","",ASC(SUBSTITUTE(SUBSTITUTE(SUBSTITUTE(SUBSTITUTE(【多店舗用】記入シート3!BD417,"　","")," ",""),"ヴ","ウﾞ"),"・",""))&amp;" "&amp;ASC(SUBSTITUTE(SUBSTITUTE(SUBSTITUTE(SUBSTITUTE(【多店舗用】記入シート3!BE417,"　","")," ",""),"ヴ","ウﾞ"),"・","")))</f>
        <v/>
      </c>
      <c r="AH417" s="764" t="str">
        <f>IF(【多店舗用】記入シート3!BF417="","",【多店舗用】記入シート3!BF417)</f>
        <v/>
      </c>
      <c r="AI417" s="764" t="str">
        <f>IF(【多店舗用】記入シート3!BG417="","",【多店舗用】記入シート3!BG417)</f>
        <v/>
      </c>
      <c r="AJ417" s="764" t="str">
        <f>IF(【多店舗用】記入シート3!BH417="","",【多店舗用】記入シート3!BH417)</f>
        <v/>
      </c>
      <c r="AK417" s="764" t="str">
        <f>IF(【多店舗用】記入シート3!BI417="","",【多店舗用】記入シート3!BI417)</f>
        <v/>
      </c>
      <c r="AL417" s="764" t="str">
        <f>IF(【多店舗用】記入シート3!BJ417="","",【多店舗用】記入シート3!BJ417)</f>
        <v/>
      </c>
      <c r="AM417" s="768" t="str">
        <f>IF(【多店舗用】記入シート3!BK417="","",【多店舗用】記入シート3!BK417)</f>
        <v/>
      </c>
      <c r="AN417" s="768" t="str">
        <f>IF(【多店舗用】記入シート3!BL417="","",【多店舗用】記入シート3!BL417)</f>
        <v/>
      </c>
      <c r="AO417" s="764" t="str">
        <f>IF(【多店舗用】記入シート3!BM417="","",【多店舗用】記入シート3!BM417)</f>
        <v/>
      </c>
      <c r="AP417" s="768" t="str">
        <f>IF(【多店舗用】記入シート3!BN417="","",【多店舗用】記入シート3!BN417)</f>
        <v/>
      </c>
      <c r="AQ417" s="764" t="str">
        <f>IF(【多店舗用】記入シート3!BO417="","",【多店舗用】記入シート3!BO417)</f>
        <v/>
      </c>
      <c r="AR417" s="764" t="str">
        <f>IF(【多店舗用】記入シート3!BP417="","",【多店舗用】記入シート3!BP417)</f>
        <v/>
      </c>
    </row>
    <row r="418" spans="1:44" ht="15" customHeight="1">
      <c r="A418" s="764">
        <v>410</v>
      </c>
      <c r="B418" s="764" t="str">
        <f>IF(【多店舗用】記入シート3!B418="","",DBCS(【多店舗用】記入シート3!B418))</f>
        <v/>
      </c>
      <c r="C418" s="764" t="str">
        <f>IF(【多店舗用】記入シート3!C418="","",DBCS(【多店舗用】記入シート3!C418))</f>
        <v/>
      </c>
      <c r="D418" s="764" t="str">
        <f>IF(【多店舗用】記入シート3!D418="","",ASC(【多店舗用】記入シート3!D418))</f>
        <v/>
      </c>
      <c r="E418" s="765" t="str">
        <f>IF(【多店舗用】記入シート3!E418="","",【多店舗用】記入シート3!E418)</f>
        <v/>
      </c>
      <c r="F418" s="764" t="str">
        <f>IF(【多店舗用】記入シート3!F418="","",【多店舗用】記入シート3!F418)</f>
        <v/>
      </c>
      <c r="G418" s="765" t="str">
        <f>IF(【多店舗用】記入シート3!G418="","",【多店舗用】記入シート3!G418)</f>
        <v/>
      </c>
      <c r="H418" s="764" t="str">
        <f>IF(【多店舗用】記入シート3!H418="","",SUBSTITUTE(SUBSTITUTE(SUBSTITUTE(SUBSTITUTE(SUBSTITUTE(ASC(【多店舗用】記入シート3!H418),"～","-"),"－","-"),"―","-"),"　","")," ",""))</f>
        <v/>
      </c>
      <c r="I418" s="764" t="str">
        <f>IF(B418="","",MID(T(【多店舗用】記入シート3!I418),4,LEN(T(【多店舗用】記入シート3!I418))-3)&amp;"　"&amp;SUBSTITUTE(SUBSTITUTE(SUBSTITUTE(SUBSTITUTE(T(【多店舗用】記入シート3!J418),"　","")," ",""),"―","ー"),"－","‐")&amp;"　"&amp;SUBSTITUTE(SUBSTITUTE(SUBSTITUTE(SUBSTITUTE(T(【多店舗用】記入シート3!K418),"　","")," ",""),"―","ー"),"－","‐")&amp;"　"&amp;SUBSTITUTE(SUBSTITUTE(SUBSTITUTE(SUBSTITUTE(T(【多店舗用】記入シート3!L418),"　","")," ",""),"―","ー"),"－","‐")&amp;IF(【多店舗用】記入シート3!M418="","","　"&amp;SUBSTITUTE(SUBSTITUTE(SUBSTITUTE(SUBSTITUTE(T(【多店舗用】記入シート3!M418),"　","")," ",""),"―","ー"),"－","‐")))</f>
        <v/>
      </c>
      <c r="J418" s="764" t="str">
        <f>IF(B418="","",ASC(【多店舗用】記入シート3!N418)&amp;" "&amp;ASC(SUBSTITUTE(SUBSTITUTE(SUBSTITUTE(SUBSTITUTE(SUBSTITUTE(【多店舗用】記入シート3!O418,"　","")," ",""),"ヴ","ウﾞ"),"・",""),"－","‐"))&amp;" "&amp;ASC(SUBSTITUTE(SUBSTITUTE(SUBSTITUTE(SUBSTITUTE(SUBSTITUTE(【多店舗用】記入シート3!P418,"　","")," ",""),"ヴ","ウﾞ"),"・",""),"－","‐"))&amp;IF(【多店舗用】記入シート3!Q418="",""," "&amp;ASC(SUBSTITUTE(SUBSTITUTE(SUBSTITUTE(SUBSTITUTE(SUBSTITUTE(【多店舗用】記入シート3!Q418,"　","")," ",""),"ヴ","ウﾞ"),"・",""),"－","‐"))))</f>
        <v/>
      </c>
      <c r="K418" s="764" t="str">
        <f>IF(【多店舗用】記入シート3!R418="","",【多店舗用】記入シート3!R418)</f>
        <v/>
      </c>
      <c r="L418" s="764" t="str">
        <f>IF(【多店舗用】記入シート3!S418="","",SUBSTITUTE(SUBSTITUTE(SUBSTITUTE(SUBSTITUTE(SUBSTITUTE(ASC(【多店舗用】記入シート3!S418),"～","-"),"－","-"),"―","-"),"　","")," ",""))</f>
        <v/>
      </c>
      <c r="M418" s="764" t="str">
        <f>IF(【多店舗用】記入シート3!T418="","",ASC(【多店舗用】記入シート3!T418))</f>
        <v/>
      </c>
      <c r="N418" s="764" t="str">
        <f>IF(B418="","",RIGHT("00"&amp;【多店舗用】記入シート3!U418,2)&amp;【多店舗用】記入シート3!V418&amp;RIGHT("00"&amp;【多店舗用】記入シート3!W418,2)&amp;【多店舗用】記入シート3!X418&amp;RIGHT("00"&amp;【多店舗用】記入シート3!Y418,2)&amp;【多店舗用】記入シート3!Z418&amp;RIGHT("00"&amp;【多店舗用】記入シート3!AA418,2))</f>
        <v/>
      </c>
      <c r="O418" s="764" t="str">
        <f>IF(B418="","",IF(【多店舗用】記入シート3!AB418="●",【多店舗用】記入シート3!AB$8,"")&amp;IF(【多店舗用】記入シート3!AC418="●",【多店舗用】記入シート3!AC$8,"")&amp;IF(【多店舗用】記入シート3!AD418="●",【多店舗用】記入シート3!AD$8,"")&amp;IF(【多店舗用】記入シート3!AE418="●",【多店舗用】記入シート3!AE$8,"")&amp;IF(【多店舗用】記入シート3!AF418="●",【多店舗用】記入シート3!AF$8,"")&amp;IF(【多店舗用】記入シート3!AG418="●",【多店舗用】記入シート3!AG$8,"")&amp;IF(【多店舗用】記入シート3!AH418="●",【多店舗用】記入シート3!AH$8,"")&amp;IF(【多店舗用】記入シート3!AI418="●",【多店舗用】記入シート3!AI$8,""))</f>
        <v/>
      </c>
      <c r="P418" s="764" t="str">
        <f>IF(【多店舗用】記入シート3!AJ418="","",【多店舗用】記入シート3!AJ418)</f>
        <v/>
      </c>
      <c r="Q418" s="764" t="str">
        <f>IF(【多店舗用】記入シート3!AK418="","",【多店舗用】記入シート3!AK418)</f>
        <v/>
      </c>
      <c r="R418" s="766" t="str">
        <f>IF(【多店舗用】記入シート3!AL418="","",【多店舗用】記入シート3!AL418)</f>
        <v/>
      </c>
      <c r="S418" s="766" t="str">
        <f>IF(【多店舗用】記入シート3!AM418="","",【多店舗用】記入シート3!AM418)</f>
        <v/>
      </c>
      <c r="T418" s="766" t="str">
        <f>IF(【多店舗用】記入シート3!AN418="","",【多店舗用】記入シート3!AN418)</f>
        <v/>
      </c>
      <c r="U418" s="766" t="str">
        <f>IF(【多店舗用】記入シート3!AO418="","",【多店舗用】記入シート3!AO418)</f>
        <v/>
      </c>
      <c r="V418" s="764" t="str">
        <f>IF(【多店舗用】記入シート3!AP418="","",【多店舗用】記入シート3!AP418)</f>
        <v/>
      </c>
      <c r="W418" s="764" t="str">
        <f>IF(【多店舗用】記入シート3!AQ418="","",【多店舗用】記入シート3!AQ418)</f>
        <v/>
      </c>
      <c r="X418" s="764" t="str">
        <f>IF(【多店舗用】記入シート3!AR418="","",【多店舗用】記入シート3!AR418)</f>
        <v/>
      </c>
      <c r="Y418" s="764" t="str">
        <f>IF(【多店舗用】記入シート3!AS418="","",【多店舗用】記入シート3!AS418)</f>
        <v/>
      </c>
      <c r="Z418" s="767" t="str">
        <f>IF(【多店舗用】記入シート3!AT418="","",【多店舗用】記入シート3!AT418)</f>
        <v/>
      </c>
      <c r="AA418" s="767" t="str">
        <f>IF(【多店舗用】記入シート3!AU418="","",【多店舗用】記入シート3!AU418)</f>
        <v/>
      </c>
      <c r="AB418" s="764" t="str">
        <f>IF(B418="","",T(SUBSTITUTE(SUBSTITUTE(【多店舗用】記入シート3!AV418,"　","")," ",""))&amp;"　"&amp;T(SUBSTITUTE(SUBSTITUTE(【多店舗用】記入シート3!AW418,"　","")," ","")))</f>
        <v/>
      </c>
      <c r="AC418" s="764" t="str">
        <f>IF(B418="","",ASC(SUBSTITUTE(SUBSTITUTE(SUBSTITUTE(SUBSTITUTE(【多店舗用】記入シート3!AX418,"　","")," ",""),"ヴ","ウﾞ"),"・",""))&amp;" "&amp;ASC(SUBSTITUTE(SUBSTITUTE(SUBSTITUTE(SUBSTITUTE(【多店舗用】記入シート3!AY418,"　","")," ",""),"ヴ","ウﾞ"),"・","")))</f>
        <v/>
      </c>
      <c r="AD418" s="764" t="str">
        <f>IF(【多店舗用】記入シート3!AZ418="","",【多店舗用】記入シート3!AZ418)</f>
        <v/>
      </c>
      <c r="AE418" s="764" t="str">
        <f>IF(【多店舗用】記入シート3!BA418="","",【多店舗用】記入シート3!BA418)</f>
        <v/>
      </c>
      <c r="AF418" s="764" t="str">
        <f>IF(B418="","",T(SUBSTITUTE(SUBSTITUTE(【多店舗用】記入シート3!BB418,"　","")," ",""))&amp;"　"&amp;T(SUBSTITUTE(SUBSTITUTE(【多店舗用】記入シート3!BC418,"　","")," ","")))</f>
        <v/>
      </c>
      <c r="AG418" s="764" t="str">
        <f>IF(B418="","",ASC(SUBSTITUTE(SUBSTITUTE(SUBSTITUTE(SUBSTITUTE(【多店舗用】記入シート3!BD418,"　","")," ",""),"ヴ","ウﾞ"),"・",""))&amp;" "&amp;ASC(SUBSTITUTE(SUBSTITUTE(SUBSTITUTE(SUBSTITUTE(【多店舗用】記入シート3!BE418,"　","")," ",""),"ヴ","ウﾞ"),"・","")))</f>
        <v/>
      </c>
      <c r="AH418" s="764" t="str">
        <f>IF(【多店舗用】記入シート3!BF418="","",【多店舗用】記入シート3!BF418)</f>
        <v/>
      </c>
      <c r="AI418" s="764" t="str">
        <f>IF(【多店舗用】記入シート3!BG418="","",【多店舗用】記入シート3!BG418)</f>
        <v/>
      </c>
      <c r="AJ418" s="764" t="str">
        <f>IF(【多店舗用】記入シート3!BH418="","",【多店舗用】記入シート3!BH418)</f>
        <v/>
      </c>
      <c r="AK418" s="764" t="str">
        <f>IF(【多店舗用】記入シート3!BI418="","",【多店舗用】記入シート3!BI418)</f>
        <v/>
      </c>
      <c r="AL418" s="764" t="str">
        <f>IF(【多店舗用】記入シート3!BJ418="","",【多店舗用】記入シート3!BJ418)</f>
        <v/>
      </c>
      <c r="AM418" s="768" t="str">
        <f>IF(【多店舗用】記入シート3!BK418="","",【多店舗用】記入シート3!BK418)</f>
        <v/>
      </c>
      <c r="AN418" s="768" t="str">
        <f>IF(【多店舗用】記入シート3!BL418="","",【多店舗用】記入シート3!BL418)</f>
        <v/>
      </c>
      <c r="AO418" s="764" t="str">
        <f>IF(【多店舗用】記入シート3!BM418="","",【多店舗用】記入シート3!BM418)</f>
        <v/>
      </c>
      <c r="AP418" s="768" t="str">
        <f>IF(【多店舗用】記入シート3!BN418="","",【多店舗用】記入シート3!BN418)</f>
        <v/>
      </c>
      <c r="AQ418" s="764" t="str">
        <f>IF(【多店舗用】記入シート3!BO418="","",【多店舗用】記入シート3!BO418)</f>
        <v/>
      </c>
      <c r="AR418" s="764" t="str">
        <f>IF(【多店舗用】記入シート3!BP418="","",【多店舗用】記入シート3!BP418)</f>
        <v/>
      </c>
    </row>
    <row r="419" spans="1:44" ht="15" customHeight="1">
      <c r="A419" s="764">
        <v>411</v>
      </c>
      <c r="B419" s="764" t="str">
        <f>IF(【多店舗用】記入シート3!B419="","",DBCS(【多店舗用】記入シート3!B419))</f>
        <v/>
      </c>
      <c r="C419" s="764" t="str">
        <f>IF(【多店舗用】記入シート3!C419="","",DBCS(【多店舗用】記入シート3!C419))</f>
        <v/>
      </c>
      <c r="D419" s="764" t="str">
        <f>IF(【多店舗用】記入シート3!D419="","",ASC(【多店舗用】記入シート3!D419))</f>
        <v/>
      </c>
      <c r="E419" s="765" t="str">
        <f>IF(【多店舗用】記入シート3!E419="","",【多店舗用】記入シート3!E419)</f>
        <v/>
      </c>
      <c r="F419" s="764" t="str">
        <f>IF(【多店舗用】記入シート3!F419="","",【多店舗用】記入シート3!F419)</f>
        <v/>
      </c>
      <c r="G419" s="765" t="str">
        <f>IF(【多店舗用】記入シート3!G419="","",【多店舗用】記入シート3!G419)</f>
        <v/>
      </c>
      <c r="H419" s="764" t="str">
        <f>IF(【多店舗用】記入シート3!H419="","",SUBSTITUTE(SUBSTITUTE(SUBSTITUTE(SUBSTITUTE(SUBSTITUTE(ASC(【多店舗用】記入シート3!H419),"～","-"),"－","-"),"―","-"),"　","")," ",""))</f>
        <v/>
      </c>
      <c r="I419" s="764" t="str">
        <f>IF(B419="","",MID(T(【多店舗用】記入シート3!I419),4,LEN(T(【多店舗用】記入シート3!I419))-3)&amp;"　"&amp;SUBSTITUTE(SUBSTITUTE(SUBSTITUTE(SUBSTITUTE(T(【多店舗用】記入シート3!J419),"　","")," ",""),"―","ー"),"－","‐")&amp;"　"&amp;SUBSTITUTE(SUBSTITUTE(SUBSTITUTE(SUBSTITUTE(T(【多店舗用】記入シート3!K419),"　","")," ",""),"―","ー"),"－","‐")&amp;"　"&amp;SUBSTITUTE(SUBSTITUTE(SUBSTITUTE(SUBSTITUTE(T(【多店舗用】記入シート3!L419),"　","")," ",""),"―","ー"),"－","‐")&amp;IF(【多店舗用】記入シート3!M419="","","　"&amp;SUBSTITUTE(SUBSTITUTE(SUBSTITUTE(SUBSTITUTE(T(【多店舗用】記入シート3!M419),"　","")," ",""),"―","ー"),"－","‐")))</f>
        <v/>
      </c>
      <c r="J419" s="764" t="str">
        <f>IF(B419="","",ASC(【多店舗用】記入シート3!N419)&amp;" "&amp;ASC(SUBSTITUTE(SUBSTITUTE(SUBSTITUTE(SUBSTITUTE(SUBSTITUTE(【多店舗用】記入シート3!O419,"　","")," ",""),"ヴ","ウﾞ"),"・",""),"－","‐"))&amp;" "&amp;ASC(SUBSTITUTE(SUBSTITUTE(SUBSTITUTE(SUBSTITUTE(SUBSTITUTE(【多店舗用】記入シート3!P419,"　","")," ",""),"ヴ","ウﾞ"),"・",""),"－","‐"))&amp;IF(【多店舗用】記入シート3!Q419="",""," "&amp;ASC(SUBSTITUTE(SUBSTITUTE(SUBSTITUTE(SUBSTITUTE(SUBSTITUTE(【多店舗用】記入シート3!Q419,"　","")," ",""),"ヴ","ウﾞ"),"・",""),"－","‐"))))</f>
        <v/>
      </c>
      <c r="K419" s="764" t="str">
        <f>IF(【多店舗用】記入シート3!R419="","",【多店舗用】記入シート3!R419)</f>
        <v/>
      </c>
      <c r="L419" s="764" t="str">
        <f>IF(【多店舗用】記入シート3!S419="","",SUBSTITUTE(SUBSTITUTE(SUBSTITUTE(SUBSTITUTE(SUBSTITUTE(ASC(【多店舗用】記入シート3!S419),"～","-"),"－","-"),"―","-"),"　","")," ",""))</f>
        <v/>
      </c>
      <c r="M419" s="764" t="str">
        <f>IF(【多店舗用】記入シート3!T419="","",ASC(【多店舗用】記入シート3!T419))</f>
        <v/>
      </c>
      <c r="N419" s="764" t="str">
        <f>IF(B419="","",RIGHT("00"&amp;【多店舗用】記入シート3!U419,2)&amp;【多店舗用】記入シート3!V419&amp;RIGHT("00"&amp;【多店舗用】記入シート3!W419,2)&amp;【多店舗用】記入シート3!X419&amp;RIGHT("00"&amp;【多店舗用】記入シート3!Y419,2)&amp;【多店舗用】記入シート3!Z419&amp;RIGHT("00"&amp;【多店舗用】記入シート3!AA419,2))</f>
        <v/>
      </c>
      <c r="O419" s="764" t="str">
        <f>IF(B419="","",IF(【多店舗用】記入シート3!AB419="●",【多店舗用】記入シート3!AB$8,"")&amp;IF(【多店舗用】記入シート3!AC419="●",【多店舗用】記入シート3!AC$8,"")&amp;IF(【多店舗用】記入シート3!AD419="●",【多店舗用】記入シート3!AD$8,"")&amp;IF(【多店舗用】記入シート3!AE419="●",【多店舗用】記入シート3!AE$8,"")&amp;IF(【多店舗用】記入シート3!AF419="●",【多店舗用】記入シート3!AF$8,"")&amp;IF(【多店舗用】記入シート3!AG419="●",【多店舗用】記入シート3!AG$8,"")&amp;IF(【多店舗用】記入シート3!AH419="●",【多店舗用】記入シート3!AH$8,"")&amp;IF(【多店舗用】記入シート3!AI419="●",【多店舗用】記入シート3!AI$8,""))</f>
        <v/>
      </c>
      <c r="P419" s="764" t="str">
        <f>IF(【多店舗用】記入シート3!AJ419="","",【多店舗用】記入シート3!AJ419)</f>
        <v/>
      </c>
      <c r="Q419" s="764" t="str">
        <f>IF(【多店舗用】記入シート3!AK419="","",【多店舗用】記入シート3!AK419)</f>
        <v/>
      </c>
      <c r="R419" s="766" t="str">
        <f>IF(【多店舗用】記入シート3!AL419="","",【多店舗用】記入シート3!AL419)</f>
        <v/>
      </c>
      <c r="S419" s="766" t="str">
        <f>IF(【多店舗用】記入シート3!AM419="","",【多店舗用】記入シート3!AM419)</f>
        <v/>
      </c>
      <c r="T419" s="766" t="str">
        <f>IF(【多店舗用】記入シート3!AN419="","",【多店舗用】記入シート3!AN419)</f>
        <v/>
      </c>
      <c r="U419" s="766" t="str">
        <f>IF(【多店舗用】記入シート3!AO419="","",【多店舗用】記入シート3!AO419)</f>
        <v/>
      </c>
      <c r="V419" s="764" t="str">
        <f>IF(【多店舗用】記入シート3!AP419="","",【多店舗用】記入シート3!AP419)</f>
        <v/>
      </c>
      <c r="W419" s="764" t="str">
        <f>IF(【多店舗用】記入シート3!AQ419="","",【多店舗用】記入シート3!AQ419)</f>
        <v/>
      </c>
      <c r="X419" s="764" t="str">
        <f>IF(【多店舗用】記入シート3!AR419="","",【多店舗用】記入シート3!AR419)</f>
        <v/>
      </c>
      <c r="Y419" s="764" t="str">
        <f>IF(【多店舗用】記入シート3!AS419="","",【多店舗用】記入シート3!AS419)</f>
        <v/>
      </c>
      <c r="Z419" s="767" t="str">
        <f>IF(【多店舗用】記入シート3!AT419="","",【多店舗用】記入シート3!AT419)</f>
        <v/>
      </c>
      <c r="AA419" s="767" t="str">
        <f>IF(【多店舗用】記入シート3!AU419="","",【多店舗用】記入シート3!AU419)</f>
        <v/>
      </c>
      <c r="AB419" s="764" t="str">
        <f>IF(B419="","",T(SUBSTITUTE(SUBSTITUTE(【多店舗用】記入シート3!AV419,"　","")," ",""))&amp;"　"&amp;T(SUBSTITUTE(SUBSTITUTE(【多店舗用】記入シート3!AW419,"　","")," ","")))</f>
        <v/>
      </c>
      <c r="AC419" s="764" t="str">
        <f>IF(B419="","",ASC(SUBSTITUTE(SUBSTITUTE(SUBSTITUTE(SUBSTITUTE(【多店舗用】記入シート3!AX419,"　","")," ",""),"ヴ","ウﾞ"),"・",""))&amp;" "&amp;ASC(SUBSTITUTE(SUBSTITUTE(SUBSTITUTE(SUBSTITUTE(【多店舗用】記入シート3!AY419,"　","")," ",""),"ヴ","ウﾞ"),"・","")))</f>
        <v/>
      </c>
      <c r="AD419" s="764" t="str">
        <f>IF(【多店舗用】記入シート3!AZ419="","",【多店舗用】記入シート3!AZ419)</f>
        <v/>
      </c>
      <c r="AE419" s="764" t="str">
        <f>IF(【多店舗用】記入シート3!BA419="","",【多店舗用】記入シート3!BA419)</f>
        <v/>
      </c>
      <c r="AF419" s="764" t="str">
        <f>IF(B419="","",T(SUBSTITUTE(SUBSTITUTE(【多店舗用】記入シート3!BB419,"　","")," ",""))&amp;"　"&amp;T(SUBSTITUTE(SUBSTITUTE(【多店舗用】記入シート3!BC419,"　","")," ","")))</f>
        <v/>
      </c>
      <c r="AG419" s="764" t="str">
        <f>IF(B419="","",ASC(SUBSTITUTE(SUBSTITUTE(SUBSTITUTE(SUBSTITUTE(【多店舗用】記入シート3!BD419,"　","")," ",""),"ヴ","ウﾞ"),"・",""))&amp;" "&amp;ASC(SUBSTITUTE(SUBSTITUTE(SUBSTITUTE(SUBSTITUTE(【多店舗用】記入シート3!BE419,"　","")," ",""),"ヴ","ウﾞ"),"・","")))</f>
        <v/>
      </c>
      <c r="AH419" s="764" t="str">
        <f>IF(【多店舗用】記入シート3!BF419="","",【多店舗用】記入シート3!BF419)</f>
        <v/>
      </c>
      <c r="AI419" s="764" t="str">
        <f>IF(【多店舗用】記入シート3!BG419="","",【多店舗用】記入シート3!BG419)</f>
        <v/>
      </c>
      <c r="AJ419" s="764" t="str">
        <f>IF(【多店舗用】記入シート3!BH419="","",【多店舗用】記入シート3!BH419)</f>
        <v/>
      </c>
      <c r="AK419" s="764" t="str">
        <f>IF(【多店舗用】記入シート3!BI419="","",【多店舗用】記入シート3!BI419)</f>
        <v/>
      </c>
      <c r="AL419" s="764" t="str">
        <f>IF(【多店舗用】記入シート3!BJ419="","",【多店舗用】記入シート3!BJ419)</f>
        <v/>
      </c>
      <c r="AM419" s="768" t="str">
        <f>IF(【多店舗用】記入シート3!BK419="","",【多店舗用】記入シート3!BK419)</f>
        <v/>
      </c>
      <c r="AN419" s="768" t="str">
        <f>IF(【多店舗用】記入シート3!BL419="","",【多店舗用】記入シート3!BL419)</f>
        <v/>
      </c>
      <c r="AO419" s="764" t="str">
        <f>IF(【多店舗用】記入シート3!BM419="","",【多店舗用】記入シート3!BM419)</f>
        <v/>
      </c>
      <c r="AP419" s="768" t="str">
        <f>IF(【多店舗用】記入シート3!BN419="","",【多店舗用】記入シート3!BN419)</f>
        <v/>
      </c>
      <c r="AQ419" s="764" t="str">
        <f>IF(【多店舗用】記入シート3!BO419="","",【多店舗用】記入シート3!BO419)</f>
        <v/>
      </c>
      <c r="AR419" s="764" t="str">
        <f>IF(【多店舗用】記入シート3!BP419="","",【多店舗用】記入シート3!BP419)</f>
        <v/>
      </c>
    </row>
    <row r="420" spans="1:44" ht="15" customHeight="1">
      <c r="A420" s="764">
        <v>412</v>
      </c>
      <c r="B420" s="764" t="str">
        <f>IF(【多店舗用】記入シート3!B420="","",DBCS(【多店舗用】記入シート3!B420))</f>
        <v/>
      </c>
      <c r="C420" s="764" t="str">
        <f>IF(【多店舗用】記入シート3!C420="","",DBCS(【多店舗用】記入シート3!C420))</f>
        <v/>
      </c>
      <c r="D420" s="764" t="str">
        <f>IF(【多店舗用】記入シート3!D420="","",ASC(【多店舗用】記入シート3!D420))</f>
        <v/>
      </c>
      <c r="E420" s="765" t="str">
        <f>IF(【多店舗用】記入シート3!E420="","",【多店舗用】記入シート3!E420)</f>
        <v/>
      </c>
      <c r="F420" s="764" t="str">
        <f>IF(【多店舗用】記入シート3!F420="","",【多店舗用】記入シート3!F420)</f>
        <v/>
      </c>
      <c r="G420" s="765" t="str">
        <f>IF(【多店舗用】記入シート3!G420="","",【多店舗用】記入シート3!G420)</f>
        <v/>
      </c>
      <c r="H420" s="764" t="str">
        <f>IF(【多店舗用】記入シート3!H420="","",SUBSTITUTE(SUBSTITUTE(SUBSTITUTE(SUBSTITUTE(SUBSTITUTE(ASC(【多店舗用】記入シート3!H420),"～","-"),"－","-"),"―","-"),"　","")," ",""))</f>
        <v/>
      </c>
      <c r="I420" s="764" t="str">
        <f>IF(B420="","",MID(T(【多店舗用】記入シート3!I420),4,LEN(T(【多店舗用】記入シート3!I420))-3)&amp;"　"&amp;SUBSTITUTE(SUBSTITUTE(SUBSTITUTE(SUBSTITUTE(T(【多店舗用】記入シート3!J420),"　","")," ",""),"―","ー"),"－","‐")&amp;"　"&amp;SUBSTITUTE(SUBSTITUTE(SUBSTITUTE(SUBSTITUTE(T(【多店舗用】記入シート3!K420),"　","")," ",""),"―","ー"),"－","‐")&amp;"　"&amp;SUBSTITUTE(SUBSTITUTE(SUBSTITUTE(SUBSTITUTE(T(【多店舗用】記入シート3!L420),"　","")," ",""),"―","ー"),"－","‐")&amp;IF(【多店舗用】記入シート3!M420="","","　"&amp;SUBSTITUTE(SUBSTITUTE(SUBSTITUTE(SUBSTITUTE(T(【多店舗用】記入シート3!M420),"　","")," ",""),"―","ー"),"－","‐")))</f>
        <v/>
      </c>
      <c r="J420" s="764" t="str">
        <f>IF(B420="","",ASC(【多店舗用】記入シート3!N420)&amp;" "&amp;ASC(SUBSTITUTE(SUBSTITUTE(SUBSTITUTE(SUBSTITUTE(SUBSTITUTE(【多店舗用】記入シート3!O420,"　","")," ",""),"ヴ","ウﾞ"),"・",""),"－","‐"))&amp;" "&amp;ASC(SUBSTITUTE(SUBSTITUTE(SUBSTITUTE(SUBSTITUTE(SUBSTITUTE(【多店舗用】記入シート3!P420,"　","")," ",""),"ヴ","ウﾞ"),"・",""),"－","‐"))&amp;IF(【多店舗用】記入シート3!Q420="",""," "&amp;ASC(SUBSTITUTE(SUBSTITUTE(SUBSTITUTE(SUBSTITUTE(SUBSTITUTE(【多店舗用】記入シート3!Q420,"　","")," ",""),"ヴ","ウﾞ"),"・",""),"－","‐"))))</f>
        <v/>
      </c>
      <c r="K420" s="764" t="str">
        <f>IF(【多店舗用】記入シート3!R420="","",【多店舗用】記入シート3!R420)</f>
        <v/>
      </c>
      <c r="L420" s="764" t="str">
        <f>IF(【多店舗用】記入シート3!S420="","",SUBSTITUTE(SUBSTITUTE(SUBSTITUTE(SUBSTITUTE(SUBSTITUTE(ASC(【多店舗用】記入シート3!S420),"～","-"),"－","-"),"―","-"),"　","")," ",""))</f>
        <v/>
      </c>
      <c r="M420" s="764" t="str">
        <f>IF(【多店舗用】記入シート3!T420="","",ASC(【多店舗用】記入シート3!T420))</f>
        <v/>
      </c>
      <c r="N420" s="764" t="str">
        <f>IF(B420="","",RIGHT("00"&amp;【多店舗用】記入シート3!U420,2)&amp;【多店舗用】記入シート3!V420&amp;RIGHT("00"&amp;【多店舗用】記入シート3!W420,2)&amp;【多店舗用】記入シート3!X420&amp;RIGHT("00"&amp;【多店舗用】記入シート3!Y420,2)&amp;【多店舗用】記入シート3!Z420&amp;RIGHT("00"&amp;【多店舗用】記入シート3!AA420,2))</f>
        <v/>
      </c>
      <c r="O420" s="764" t="str">
        <f>IF(B420="","",IF(【多店舗用】記入シート3!AB420="●",【多店舗用】記入シート3!AB$8,"")&amp;IF(【多店舗用】記入シート3!AC420="●",【多店舗用】記入シート3!AC$8,"")&amp;IF(【多店舗用】記入シート3!AD420="●",【多店舗用】記入シート3!AD$8,"")&amp;IF(【多店舗用】記入シート3!AE420="●",【多店舗用】記入シート3!AE$8,"")&amp;IF(【多店舗用】記入シート3!AF420="●",【多店舗用】記入シート3!AF$8,"")&amp;IF(【多店舗用】記入シート3!AG420="●",【多店舗用】記入シート3!AG$8,"")&amp;IF(【多店舗用】記入シート3!AH420="●",【多店舗用】記入シート3!AH$8,"")&amp;IF(【多店舗用】記入シート3!AI420="●",【多店舗用】記入シート3!AI$8,""))</f>
        <v/>
      </c>
      <c r="P420" s="764" t="str">
        <f>IF(【多店舗用】記入シート3!AJ420="","",【多店舗用】記入シート3!AJ420)</f>
        <v/>
      </c>
      <c r="Q420" s="764" t="str">
        <f>IF(【多店舗用】記入シート3!AK420="","",【多店舗用】記入シート3!AK420)</f>
        <v/>
      </c>
      <c r="R420" s="766" t="str">
        <f>IF(【多店舗用】記入シート3!AL420="","",【多店舗用】記入シート3!AL420)</f>
        <v/>
      </c>
      <c r="S420" s="766" t="str">
        <f>IF(【多店舗用】記入シート3!AM420="","",【多店舗用】記入シート3!AM420)</f>
        <v/>
      </c>
      <c r="T420" s="766" t="str">
        <f>IF(【多店舗用】記入シート3!AN420="","",【多店舗用】記入シート3!AN420)</f>
        <v/>
      </c>
      <c r="U420" s="766" t="str">
        <f>IF(【多店舗用】記入シート3!AO420="","",【多店舗用】記入シート3!AO420)</f>
        <v/>
      </c>
      <c r="V420" s="764" t="str">
        <f>IF(【多店舗用】記入シート3!AP420="","",【多店舗用】記入シート3!AP420)</f>
        <v/>
      </c>
      <c r="W420" s="764" t="str">
        <f>IF(【多店舗用】記入シート3!AQ420="","",【多店舗用】記入シート3!AQ420)</f>
        <v/>
      </c>
      <c r="X420" s="764" t="str">
        <f>IF(【多店舗用】記入シート3!AR420="","",【多店舗用】記入シート3!AR420)</f>
        <v/>
      </c>
      <c r="Y420" s="764" t="str">
        <f>IF(【多店舗用】記入シート3!AS420="","",【多店舗用】記入シート3!AS420)</f>
        <v/>
      </c>
      <c r="Z420" s="767" t="str">
        <f>IF(【多店舗用】記入シート3!AT420="","",【多店舗用】記入シート3!AT420)</f>
        <v/>
      </c>
      <c r="AA420" s="767" t="str">
        <f>IF(【多店舗用】記入シート3!AU420="","",【多店舗用】記入シート3!AU420)</f>
        <v/>
      </c>
      <c r="AB420" s="764" t="str">
        <f>IF(B420="","",T(SUBSTITUTE(SUBSTITUTE(【多店舗用】記入シート3!AV420,"　","")," ",""))&amp;"　"&amp;T(SUBSTITUTE(SUBSTITUTE(【多店舗用】記入シート3!AW420,"　","")," ","")))</f>
        <v/>
      </c>
      <c r="AC420" s="764" t="str">
        <f>IF(B420="","",ASC(SUBSTITUTE(SUBSTITUTE(SUBSTITUTE(SUBSTITUTE(【多店舗用】記入シート3!AX420,"　","")," ",""),"ヴ","ウﾞ"),"・",""))&amp;" "&amp;ASC(SUBSTITUTE(SUBSTITUTE(SUBSTITUTE(SUBSTITUTE(【多店舗用】記入シート3!AY420,"　","")," ",""),"ヴ","ウﾞ"),"・","")))</f>
        <v/>
      </c>
      <c r="AD420" s="764" t="str">
        <f>IF(【多店舗用】記入シート3!AZ420="","",【多店舗用】記入シート3!AZ420)</f>
        <v/>
      </c>
      <c r="AE420" s="764" t="str">
        <f>IF(【多店舗用】記入シート3!BA420="","",【多店舗用】記入シート3!BA420)</f>
        <v/>
      </c>
      <c r="AF420" s="764" t="str">
        <f>IF(B420="","",T(SUBSTITUTE(SUBSTITUTE(【多店舗用】記入シート3!BB420,"　","")," ",""))&amp;"　"&amp;T(SUBSTITUTE(SUBSTITUTE(【多店舗用】記入シート3!BC420,"　","")," ","")))</f>
        <v/>
      </c>
      <c r="AG420" s="764" t="str">
        <f>IF(B420="","",ASC(SUBSTITUTE(SUBSTITUTE(SUBSTITUTE(SUBSTITUTE(【多店舗用】記入シート3!BD420,"　","")," ",""),"ヴ","ウﾞ"),"・",""))&amp;" "&amp;ASC(SUBSTITUTE(SUBSTITUTE(SUBSTITUTE(SUBSTITUTE(【多店舗用】記入シート3!BE420,"　","")," ",""),"ヴ","ウﾞ"),"・","")))</f>
        <v/>
      </c>
      <c r="AH420" s="764" t="str">
        <f>IF(【多店舗用】記入シート3!BF420="","",【多店舗用】記入シート3!BF420)</f>
        <v/>
      </c>
      <c r="AI420" s="764" t="str">
        <f>IF(【多店舗用】記入シート3!BG420="","",【多店舗用】記入シート3!BG420)</f>
        <v/>
      </c>
      <c r="AJ420" s="764" t="str">
        <f>IF(【多店舗用】記入シート3!BH420="","",【多店舗用】記入シート3!BH420)</f>
        <v/>
      </c>
      <c r="AK420" s="764" t="str">
        <f>IF(【多店舗用】記入シート3!BI420="","",【多店舗用】記入シート3!BI420)</f>
        <v/>
      </c>
      <c r="AL420" s="764" t="str">
        <f>IF(【多店舗用】記入シート3!BJ420="","",【多店舗用】記入シート3!BJ420)</f>
        <v/>
      </c>
      <c r="AM420" s="768" t="str">
        <f>IF(【多店舗用】記入シート3!BK420="","",【多店舗用】記入シート3!BK420)</f>
        <v/>
      </c>
      <c r="AN420" s="768" t="str">
        <f>IF(【多店舗用】記入シート3!BL420="","",【多店舗用】記入シート3!BL420)</f>
        <v/>
      </c>
      <c r="AO420" s="764" t="str">
        <f>IF(【多店舗用】記入シート3!BM420="","",【多店舗用】記入シート3!BM420)</f>
        <v/>
      </c>
      <c r="AP420" s="768" t="str">
        <f>IF(【多店舗用】記入シート3!BN420="","",【多店舗用】記入シート3!BN420)</f>
        <v/>
      </c>
      <c r="AQ420" s="764" t="str">
        <f>IF(【多店舗用】記入シート3!BO420="","",【多店舗用】記入シート3!BO420)</f>
        <v/>
      </c>
      <c r="AR420" s="764" t="str">
        <f>IF(【多店舗用】記入シート3!BP420="","",【多店舗用】記入シート3!BP420)</f>
        <v/>
      </c>
    </row>
    <row r="421" spans="1:44" ht="15" customHeight="1">
      <c r="A421" s="764">
        <v>413</v>
      </c>
      <c r="B421" s="764" t="str">
        <f>IF(【多店舗用】記入シート3!B421="","",DBCS(【多店舗用】記入シート3!B421))</f>
        <v/>
      </c>
      <c r="C421" s="764" t="str">
        <f>IF(【多店舗用】記入シート3!C421="","",DBCS(【多店舗用】記入シート3!C421))</f>
        <v/>
      </c>
      <c r="D421" s="764" t="str">
        <f>IF(【多店舗用】記入シート3!D421="","",ASC(【多店舗用】記入シート3!D421))</f>
        <v/>
      </c>
      <c r="E421" s="765" t="str">
        <f>IF(【多店舗用】記入シート3!E421="","",【多店舗用】記入シート3!E421)</f>
        <v/>
      </c>
      <c r="F421" s="764" t="str">
        <f>IF(【多店舗用】記入シート3!F421="","",【多店舗用】記入シート3!F421)</f>
        <v/>
      </c>
      <c r="G421" s="765" t="str">
        <f>IF(【多店舗用】記入シート3!G421="","",【多店舗用】記入シート3!G421)</f>
        <v/>
      </c>
      <c r="H421" s="764" t="str">
        <f>IF(【多店舗用】記入シート3!H421="","",SUBSTITUTE(SUBSTITUTE(SUBSTITUTE(SUBSTITUTE(SUBSTITUTE(ASC(【多店舗用】記入シート3!H421),"～","-"),"－","-"),"―","-"),"　","")," ",""))</f>
        <v/>
      </c>
      <c r="I421" s="764" t="str">
        <f>IF(B421="","",MID(T(【多店舗用】記入シート3!I421),4,LEN(T(【多店舗用】記入シート3!I421))-3)&amp;"　"&amp;SUBSTITUTE(SUBSTITUTE(SUBSTITUTE(SUBSTITUTE(T(【多店舗用】記入シート3!J421),"　","")," ",""),"―","ー"),"－","‐")&amp;"　"&amp;SUBSTITUTE(SUBSTITUTE(SUBSTITUTE(SUBSTITUTE(T(【多店舗用】記入シート3!K421),"　","")," ",""),"―","ー"),"－","‐")&amp;"　"&amp;SUBSTITUTE(SUBSTITUTE(SUBSTITUTE(SUBSTITUTE(T(【多店舗用】記入シート3!L421),"　","")," ",""),"―","ー"),"－","‐")&amp;IF(【多店舗用】記入シート3!M421="","","　"&amp;SUBSTITUTE(SUBSTITUTE(SUBSTITUTE(SUBSTITUTE(T(【多店舗用】記入シート3!M421),"　","")," ",""),"―","ー"),"－","‐")))</f>
        <v/>
      </c>
      <c r="J421" s="764" t="str">
        <f>IF(B421="","",ASC(【多店舗用】記入シート3!N421)&amp;" "&amp;ASC(SUBSTITUTE(SUBSTITUTE(SUBSTITUTE(SUBSTITUTE(SUBSTITUTE(【多店舗用】記入シート3!O421,"　","")," ",""),"ヴ","ウﾞ"),"・",""),"－","‐"))&amp;" "&amp;ASC(SUBSTITUTE(SUBSTITUTE(SUBSTITUTE(SUBSTITUTE(SUBSTITUTE(【多店舗用】記入シート3!P421,"　","")," ",""),"ヴ","ウﾞ"),"・",""),"－","‐"))&amp;IF(【多店舗用】記入シート3!Q421="",""," "&amp;ASC(SUBSTITUTE(SUBSTITUTE(SUBSTITUTE(SUBSTITUTE(SUBSTITUTE(【多店舗用】記入シート3!Q421,"　","")," ",""),"ヴ","ウﾞ"),"・",""),"－","‐"))))</f>
        <v/>
      </c>
      <c r="K421" s="764" t="str">
        <f>IF(【多店舗用】記入シート3!R421="","",【多店舗用】記入シート3!R421)</f>
        <v/>
      </c>
      <c r="L421" s="764" t="str">
        <f>IF(【多店舗用】記入シート3!S421="","",SUBSTITUTE(SUBSTITUTE(SUBSTITUTE(SUBSTITUTE(SUBSTITUTE(ASC(【多店舗用】記入シート3!S421),"～","-"),"－","-"),"―","-"),"　","")," ",""))</f>
        <v/>
      </c>
      <c r="M421" s="764" t="str">
        <f>IF(【多店舗用】記入シート3!T421="","",ASC(【多店舗用】記入シート3!T421))</f>
        <v/>
      </c>
      <c r="N421" s="764" t="str">
        <f>IF(B421="","",RIGHT("00"&amp;【多店舗用】記入シート3!U421,2)&amp;【多店舗用】記入シート3!V421&amp;RIGHT("00"&amp;【多店舗用】記入シート3!W421,2)&amp;【多店舗用】記入シート3!X421&amp;RIGHT("00"&amp;【多店舗用】記入シート3!Y421,2)&amp;【多店舗用】記入シート3!Z421&amp;RIGHT("00"&amp;【多店舗用】記入シート3!AA421,2))</f>
        <v/>
      </c>
      <c r="O421" s="764" t="str">
        <f>IF(B421="","",IF(【多店舗用】記入シート3!AB421="●",【多店舗用】記入シート3!AB$8,"")&amp;IF(【多店舗用】記入シート3!AC421="●",【多店舗用】記入シート3!AC$8,"")&amp;IF(【多店舗用】記入シート3!AD421="●",【多店舗用】記入シート3!AD$8,"")&amp;IF(【多店舗用】記入シート3!AE421="●",【多店舗用】記入シート3!AE$8,"")&amp;IF(【多店舗用】記入シート3!AF421="●",【多店舗用】記入シート3!AF$8,"")&amp;IF(【多店舗用】記入シート3!AG421="●",【多店舗用】記入シート3!AG$8,"")&amp;IF(【多店舗用】記入シート3!AH421="●",【多店舗用】記入シート3!AH$8,"")&amp;IF(【多店舗用】記入シート3!AI421="●",【多店舗用】記入シート3!AI$8,""))</f>
        <v/>
      </c>
      <c r="P421" s="764" t="str">
        <f>IF(【多店舗用】記入シート3!AJ421="","",【多店舗用】記入シート3!AJ421)</f>
        <v/>
      </c>
      <c r="Q421" s="764" t="str">
        <f>IF(【多店舗用】記入シート3!AK421="","",【多店舗用】記入シート3!AK421)</f>
        <v/>
      </c>
      <c r="R421" s="766" t="str">
        <f>IF(【多店舗用】記入シート3!AL421="","",【多店舗用】記入シート3!AL421)</f>
        <v/>
      </c>
      <c r="S421" s="766" t="str">
        <f>IF(【多店舗用】記入シート3!AM421="","",【多店舗用】記入シート3!AM421)</f>
        <v/>
      </c>
      <c r="T421" s="766" t="str">
        <f>IF(【多店舗用】記入シート3!AN421="","",【多店舗用】記入シート3!AN421)</f>
        <v/>
      </c>
      <c r="U421" s="766" t="str">
        <f>IF(【多店舗用】記入シート3!AO421="","",【多店舗用】記入シート3!AO421)</f>
        <v/>
      </c>
      <c r="V421" s="764" t="str">
        <f>IF(【多店舗用】記入シート3!AP421="","",【多店舗用】記入シート3!AP421)</f>
        <v/>
      </c>
      <c r="W421" s="764" t="str">
        <f>IF(【多店舗用】記入シート3!AQ421="","",【多店舗用】記入シート3!AQ421)</f>
        <v/>
      </c>
      <c r="X421" s="764" t="str">
        <f>IF(【多店舗用】記入シート3!AR421="","",【多店舗用】記入シート3!AR421)</f>
        <v/>
      </c>
      <c r="Y421" s="764" t="str">
        <f>IF(【多店舗用】記入シート3!AS421="","",【多店舗用】記入シート3!AS421)</f>
        <v/>
      </c>
      <c r="Z421" s="767" t="str">
        <f>IF(【多店舗用】記入シート3!AT421="","",【多店舗用】記入シート3!AT421)</f>
        <v/>
      </c>
      <c r="AA421" s="767" t="str">
        <f>IF(【多店舗用】記入シート3!AU421="","",【多店舗用】記入シート3!AU421)</f>
        <v/>
      </c>
      <c r="AB421" s="764" t="str">
        <f>IF(B421="","",T(SUBSTITUTE(SUBSTITUTE(【多店舗用】記入シート3!AV421,"　","")," ",""))&amp;"　"&amp;T(SUBSTITUTE(SUBSTITUTE(【多店舗用】記入シート3!AW421,"　","")," ","")))</f>
        <v/>
      </c>
      <c r="AC421" s="764" t="str">
        <f>IF(B421="","",ASC(SUBSTITUTE(SUBSTITUTE(SUBSTITUTE(SUBSTITUTE(【多店舗用】記入シート3!AX421,"　","")," ",""),"ヴ","ウﾞ"),"・",""))&amp;" "&amp;ASC(SUBSTITUTE(SUBSTITUTE(SUBSTITUTE(SUBSTITUTE(【多店舗用】記入シート3!AY421,"　","")," ",""),"ヴ","ウﾞ"),"・","")))</f>
        <v/>
      </c>
      <c r="AD421" s="764" t="str">
        <f>IF(【多店舗用】記入シート3!AZ421="","",【多店舗用】記入シート3!AZ421)</f>
        <v/>
      </c>
      <c r="AE421" s="764" t="str">
        <f>IF(【多店舗用】記入シート3!BA421="","",【多店舗用】記入シート3!BA421)</f>
        <v/>
      </c>
      <c r="AF421" s="764" t="str">
        <f>IF(B421="","",T(SUBSTITUTE(SUBSTITUTE(【多店舗用】記入シート3!BB421,"　","")," ",""))&amp;"　"&amp;T(SUBSTITUTE(SUBSTITUTE(【多店舗用】記入シート3!BC421,"　","")," ","")))</f>
        <v/>
      </c>
      <c r="AG421" s="764" t="str">
        <f>IF(B421="","",ASC(SUBSTITUTE(SUBSTITUTE(SUBSTITUTE(SUBSTITUTE(【多店舗用】記入シート3!BD421,"　","")," ",""),"ヴ","ウﾞ"),"・",""))&amp;" "&amp;ASC(SUBSTITUTE(SUBSTITUTE(SUBSTITUTE(SUBSTITUTE(【多店舗用】記入シート3!BE421,"　","")," ",""),"ヴ","ウﾞ"),"・","")))</f>
        <v/>
      </c>
      <c r="AH421" s="764" t="str">
        <f>IF(【多店舗用】記入シート3!BF421="","",【多店舗用】記入シート3!BF421)</f>
        <v/>
      </c>
      <c r="AI421" s="764" t="str">
        <f>IF(【多店舗用】記入シート3!BG421="","",【多店舗用】記入シート3!BG421)</f>
        <v/>
      </c>
      <c r="AJ421" s="764" t="str">
        <f>IF(【多店舗用】記入シート3!BH421="","",【多店舗用】記入シート3!BH421)</f>
        <v/>
      </c>
      <c r="AK421" s="764" t="str">
        <f>IF(【多店舗用】記入シート3!BI421="","",【多店舗用】記入シート3!BI421)</f>
        <v/>
      </c>
      <c r="AL421" s="764" t="str">
        <f>IF(【多店舗用】記入シート3!BJ421="","",【多店舗用】記入シート3!BJ421)</f>
        <v/>
      </c>
      <c r="AM421" s="768" t="str">
        <f>IF(【多店舗用】記入シート3!BK421="","",【多店舗用】記入シート3!BK421)</f>
        <v/>
      </c>
      <c r="AN421" s="768" t="str">
        <f>IF(【多店舗用】記入シート3!BL421="","",【多店舗用】記入シート3!BL421)</f>
        <v/>
      </c>
      <c r="AO421" s="764" t="str">
        <f>IF(【多店舗用】記入シート3!BM421="","",【多店舗用】記入シート3!BM421)</f>
        <v/>
      </c>
      <c r="AP421" s="768" t="str">
        <f>IF(【多店舗用】記入シート3!BN421="","",【多店舗用】記入シート3!BN421)</f>
        <v/>
      </c>
      <c r="AQ421" s="764" t="str">
        <f>IF(【多店舗用】記入シート3!BO421="","",【多店舗用】記入シート3!BO421)</f>
        <v/>
      </c>
      <c r="AR421" s="764" t="str">
        <f>IF(【多店舗用】記入シート3!BP421="","",【多店舗用】記入シート3!BP421)</f>
        <v/>
      </c>
    </row>
    <row r="422" spans="1:44" ht="15" customHeight="1">
      <c r="A422" s="764">
        <v>414</v>
      </c>
      <c r="B422" s="764" t="str">
        <f>IF(【多店舗用】記入シート3!B422="","",DBCS(【多店舗用】記入シート3!B422))</f>
        <v/>
      </c>
      <c r="C422" s="764" t="str">
        <f>IF(【多店舗用】記入シート3!C422="","",DBCS(【多店舗用】記入シート3!C422))</f>
        <v/>
      </c>
      <c r="D422" s="764" t="str">
        <f>IF(【多店舗用】記入シート3!D422="","",ASC(【多店舗用】記入シート3!D422))</f>
        <v/>
      </c>
      <c r="E422" s="765" t="str">
        <f>IF(【多店舗用】記入シート3!E422="","",【多店舗用】記入シート3!E422)</f>
        <v/>
      </c>
      <c r="F422" s="764" t="str">
        <f>IF(【多店舗用】記入シート3!F422="","",【多店舗用】記入シート3!F422)</f>
        <v/>
      </c>
      <c r="G422" s="765" t="str">
        <f>IF(【多店舗用】記入シート3!G422="","",【多店舗用】記入シート3!G422)</f>
        <v/>
      </c>
      <c r="H422" s="764" t="str">
        <f>IF(【多店舗用】記入シート3!H422="","",SUBSTITUTE(SUBSTITUTE(SUBSTITUTE(SUBSTITUTE(SUBSTITUTE(ASC(【多店舗用】記入シート3!H422),"～","-"),"－","-"),"―","-"),"　","")," ",""))</f>
        <v/>
      </c>
      <c r="I422" s="764" t="str">
        <f>IF(B422="","",MID(T(【多店舗用】記入シート3!I422),4,LEN(T(【多店舗用】記入シート3!I422))-3)&amp;"　"&amp;SUBSTITUTE(SUBSTITUTE(SUBSTITUTE(SUBSTITUTE(T(【多店舗用】記入シート3!J422),"　","")," ",""),"―","ー"),"－","‐")&amp;"　"&amp;SUBSTITUTE(SUBSTITUTE(SUBSTITUTE(SUBSTITUTE(T(【多店舗用】記入シート3!K422),"　","")," ",""),"―","ー"),"－","‐")&amp;"　"&amp;SUBSTITUTE(SUBSTITUTE(SUBSTITUTE(SUBSTITUTE(T(【多店舗用】記入シート3!L422),"　","")," ",""),"―","ー"),"－","‐")&amp;IF(【多店舗用】記入シート3!M422="","","　"&amp;SUBSTITUTE(SUBSTITUTE(SUBSTITUTE(SUBSTITUTE(T(【多店舗用】記入シート3!M422),"　","")," ",""),"―","ー"),"－","‐")))</f>
        <v/>
      </c>
      <c r="J422" s="764" t="str">
        <f>IF(B422="","",ASC(【多店舗用】記入シート3!N422)&amp;" "&amp;ASC(SUBSTITUTE(SUBSTITUTE(SUBSTITUTE(SUBSTITUTE(SUBSTITUTE(【多店舗用】記入シート3!O422,"　","")," ",""),"ヴ","ウﾞ"),"・",""),"－","‐"))&amp;" "&amp;ASC(SUBSTITUTE(SUBSTITUTE(SUBSTITUTE(SUBSTITUTE(SUBSTITUTE(【多店舗用】記入シート3!P422,"　","")," ",""),"ヴ","ウﾞ"),"・",""),"－","‐"))&amp;IF(【多店舗用】記入シート3!Q422="",""," "&amp;ASC(SUBSTITUTE(SUBSTITUTE(SUBSTITUTE(SUBSTITUTE(SUBSTITUTE(【多店舗用】記入シート3!Q422,"　","")," ",""),"ヴ","ウﾞ"),"・",""),"－","‐"))))</f>
        <v/>
      </c>
      <c r="K422" s="764" t="str">
        <f>IF(【多店舗用】記入シート3!R422="","",【多店舗用】記入シート3!R422)</f>
        <v/>
      </c>
      <c r="L422" s="764" t="str">
        <f>IF(【多店舗用】記入シート3!S422="","",SUBSTITUTE(SUBSTITUTE(SUBSTITUTE(SUBSTITUTE(SUBSTITUTE(ASC(【多店舗用】記入シート3!S422),"～","-"),"－","-"),"―","-"),"　","")," ",""))</f>
        <v/>
      </c>
      <c r="M422" s="764" t="str">
        <f>IF(【多店舗用】記入シート3!T422="","",ASC(【多店舗用】記入シート3!T422))</f>
        <v/>
      </c>
      <c r="N422" s="764" t="str">
        <f>IF(B422="","",RIGHT("00"&amp;【多店舗用】記入シート3!U422,2)&amp;【多店舗用】記入シート3!V422&amp;RIGHT("00"&amp;【多店舗用】記入シート3!W422,2)&amp;【多店舗用】記入シート3!X422&amp;RIGHT("00"&amp;【多店舗用】記入シート3!Y422,2)&amp;【多店舗用】記入シート3!Z422&amp;RIGHT("00"&amp;【多店舗用】記入シート3!AA422,2))</f>
        <v/>
      </c>
      <c r="O422" s="764" t="str">
        <f>IF(B422="","",IF(【多店舗用】記入シート3!AB422="●",【多店舗用】記入シート3!AB$8,"")&amp;IF(【多店舗用】記入シート3!AC422="●",【多店舗用】記入シート3!AC$8,"")&amp;IF(【多店舗用】記入シート3!AD422="●",【多店舗用】記入シート3!AD$8,"")&amp;IF(【多店舗用】記入シート3!AE422="●",【多店舗用】記入シート3!AE$8,"")&amp;IF(【多店舗用】記入シート3!AF422="●",【多店舗用】記入シート3!AF$8,"")&amp;IF(【多店舗用】記入シート3!AG422="●",【多店舗用】記入シート3!AG$8,"")&amp;IF(【多店舗用】記入シート3!AH422="●",【多店舗用】記入シート3!AH$8,"")&amp;IF(【多店舗用】記入シート3!AI422="●",【多店舗用】記入シート3!AI$8,""))</f>
        <v/>
      </c>
      <c r="P422" s="764" t="str">
        <f>IF(【多店舗用】記入シート3!AJ422="","",【多店舗用】記入シート3!AJ422)</f>
        <v/>
      </c>
      <c r="Q422" s="764" t="str">
        <f>IF(【多店舗用】記入シート3!AK422="","",【多店舗用】記入シート3!AK422)</f>
        <v/>
      </c>
      <c r="R422" s="766" t="str">
        <f>IF(【多店舗用】記入シート3!AL422="","",【多店舗用】記入シート3!AL422)</f>
        <v/>
      </c>
      <c r="S422" s="766" t="str">
        <f>IF(【多店舗用】記入シート3!AM422="","",【多店舗用】記入シート3!AM422)</f>
        <v/>
      </c>
      <c r="T422" s="766" t="str">
        <f>IF(【多店舗用】記入シート3!AN422="","",【多店舗用】記入シート3!AN422)</f>
        <v/>
      </c>
      <c r="U422" s="766" t="str">
        <f>IF(【多店舗用】記入シート3!AO422="","",【多店舗用】記入シート3!AO422)</f>
        <v/>
      </c>
      <c r="V422" s="764" t="str">
        <f>IF(【多店舗用】記入シート3!AP422="","",【多店舗用】記入シート3!AP422)</f>
        <v/>
      </c>
      <c r="W422" s="764" t="str">
        <f>IF(【多店舗用】記入シート3!AQ422="","",【多店舗用】記入シート3!AQ422)</f>
        <v/>
      </c>
      <c r="X422" s="764" t="str">
        <f>IF(【多店舗用】記入シート3!AR422="","",【多店舗用】記入シート3!AR422)</f>
        <v/>
      </c>
      <c r="Y422" s="764" t="str">
        <f>IF(【多店舗用】記入シート3!AS422="","",【多店舗用】記入シート3!AS422)</f>
        <v/>
      </c>
      <c r="Z422" s="767" t="str">
        <f>IF(【多店舗用】記入シート3!AT422="","",【多店舗用】記入シート3!AT422)</f>
        <v/>
      </c>
      <c r="AA422" s="767" t="str">
        <f>IF(【多店舗用】記入シート3!AU422="","",【多店舗用】記入シート3!AU422)</f>
        <v/>
      </c>
      <c r="AB422" s="764" t="str">
        <f>IF(B422="","",T(SUBSTITUTE(SUBSTITUTE(【多店舗用】記入シート3!AV422,"　","")," ",""))&amp;"　"&amp;T(SUBSTITUTE(SUBSTITUTE(【多店舗用】記入シート3!AW422,"　","")," ","")))</f>
        <v/>
      </c>
      <c r="AC422" s="764" t="str">
        <f>IF(B422="","",ASC(SUBSTITUTE(SUBSTITUTE(SUBSTITUTE(SUBSTITUTE(【多店舗用】記入シート3!AX422,"　","")," ",""),"ヴ","ウﾞ"),"・",""))&amp;" "&amp;ASC(SUBSTITUTE(SUBSTITUTE(SUBSTITUTE(SUBSTITUTE(【多店舗用】記入シート3!AY422,"　","")," ",""),"ヴ","ウﾞ"),"・","")))</f>
        <v/>
      </c>
      <c r="AD422" s="764" t="str">
        <f>IF(【多店舗用】記入シート3!AZ422="","",【多店舗用】記入シート3!AZ422)</f>
        <v/>
      </c>
      <c r="AE422" s="764" t="str">
        <f>IF(【多店舗用】記入シート3!BA422="","",【多店舗用】記入シート3!BA422)</f>
        <v/>
      </c>
      <c r="AF422" s="764" t="str">
        <f>IF(B422="","",T(SUBSTITUTE(SUBSTITUTE(【多店舗用】記入シート3!BB422,"　","")," ",""))&amp;"　"&amp;T(SUBSTITUTE(SUBSTITUTE(【多店舗用】記入シート3!BC422,"　","")," ","")))</f>
        <v/>
      </c>
      <c r="AG422" s="764" t="str">
        <f>IF(B422="","",ASC(SUBSTITUTE(SUBSTITUTE(SUBSTITUTE(SUBSTITUTE(【多店舗用】記入シート3!BD422,"　","")," ",""),"ヴ","ウﾞ"),"・",""))&amp;" "&amp;ASC(SUBSTITUTE(SUBSTITUTE(SUBSTITUTE(SUBSTITUTE(【多店舗用】記入シート3!BE422,"　","")," ",""),"ヴ","ウﾞ"),"・","")))</f>
        <v/>
      </c>
      <c r="AH422" s="764" t="str">
        <f>IF(【多店舗用】記入シート3!BF422="","",【多店舗用】記入シート3!BF422)</f>
        <v/>
      </c>
      <c r="AI422" s="764" t="str">
        <f>IF(【多店舗用】記入シート3!BG422="","",【多店舗用】記入シート3!BG422)</f>
        <v/>
      </c>
      <c r="AJ422" s="764" t="str">
        <f>IF(【多店舗用】記入シート3!BH422="","",【多店舗用】記入シート3!BH422)</f>
        <v/>
      </c>
      <c r="AK422" s="764" t="str">
        <f>IF(【多店舗用】記入シート3!BI422="","",【多店舗用】記入シート3!BI422)</f>
        <v/>
      </c>
      <c r="AL422" s="764" t="str">
        <f>IF(【多店舗用】記入シート3!BJ422="","",【多店舗用】記入シート3!BJ422)</f>
        <v/>
      </c>
      <c r="AM422" s="768" t="str">
        <f>IF(【多店舗用】記入シート3!BK422="","",【多店舗用】記入シート3!BK422)</f>
        <v/>
      </c>
      <c r="AN422" s="768" t="str">
        <f>IF(【多店舗用】記入シート3!BL422="","",【多店舗用】記入シート3!BL422)</f>
        <v/>
      </c>
      <c r="AO422" s="764" t="str">
        <f>IF(【多店舗用】記入シート3!BM422="","",【多店舗用】記入シート3!BM422)</f>
        <v/>
      </c>
      <c r="AP422" s="768" t="str">
        <f>IF(【多店舗用】記入シート3!BN422="","",【多店舗用】記入シート3!BN422)</f>
        <v/>
      </c>
      <c r="AQ422" s="764" t="str">
        <f>IF(【多店舗用】記入シート3!BO422="","",【多店舗用】記入シート3!BO422)</f>
        <v/>
      </c>
      <c r="AR422" s="764" t="str">
        <f>IF(【多店舗用】記入シート3!BP422="","",【多店舗用】記入シート3!BP422)</f>
        <v/>
      </c>
    </row>
    <row r="423" spans="1:44" ht="15" customHeight="1">
      <c r="A423" s="764">
        <v>415</v>
      </c>
      <c r="B423" s="764" t="str">
        <f>IF(【多店舗用】記入シート3!B423="","",DBCS(【多店舗用】記入シート3!B423))</f>
        <v/>
      </c>
      <c r="C423" s="764" t="str">
        <f>IF(【多店舗用】記入シート3!C423="","",DBCS(【多店舗用】記入シート3!C423))</f>
        <v/>
      </c>
      <c r="D423" s="764" t="str">
        <f>IF(【多店舗用】記入シート3!D423="","",ASC(【多店舗用】記入シート3!D423))</f>
        <v/>
      </c>
      <c r="E423" s="765" t="str">
        <f>IF(【多店舗用】記入シート3!E423="","",【多店舗用】記入シート3!E423)</f>
        <v/>
      </c>
      <c r="F423" s="764" t="str">
        <f>IF(【多店舗用】記入シート3!F423="","",【多店舗用】記入シート3!F423)</f>
        <v/>
      </c>
      <c r="G423" s="765" t="str">
        <f>IF(【多店舗用】記入シート3!G423="","",【多店舗用】記入シート3!G423)</f>
        <v/>
      </c>
      <c r="H423" s="764" t="str">
        <f>IF(【多店舗用】記入シート3!H423="","",SUBSTITUTE(SUBSTITUTE(SUBSTITUTE(SUBSTITUTE(SUBSTITUTE(ASC(【多店舗用】記入シート3!H423),"～","-"),"－","-"),"―","-"),"　","")," ",""))</f>
        <v/>
      </c>
      <c r="I423" s="764" t="str">
        <f>IF(B423="","",MID(T(【多店舗用】記入シート3!I423),4,LEN(T(【多店舗用】記入シート3!I423))-3)&amp;"　"&amp;SUBSTITUTE(SUBSTITUTE(SUBSTITUTE(SUBSTITUTE(T(【多店舗用】記入シート3!J423),"　","")," ",""),"―","ー"),"－","‐")&amp;"　"&amp;SUBSTITUTE(SUBSTITUTE(SUBSTITUTE(SUBSTITUTE(T(【多店舗用】記入シート3!K423),"　","")," ",""),"―","ー"),"－","‐")&amp;"　"&amp;SUBSTITUTE(SUBSTITUTE(SUBSTITUTE(SUBSTITUTE(T(【多店舗用】記入シート3!L423),"　","")," ",""),"―","ー"),"－","‐")&amp;IF(【多店舗用】記入シート3!M423="","","　"&amp;SUBSTITUTE(SUBSTITUTE(SUBSTITUTE(SUBSTITUTE(T(【多店舗用】記入シート3!M423),"　","")," ",""),"―","ー"),"－","‐")))</f>
        <v/>
      </c>
      <c r="J423" s="764" t="str">
        <f>IF(B423="","",ASC(【多店舗用】記入シート3!N423)&amp;" "&amp;ASC(SUBSTITUTE(SUBSTITUTE(SUBSTITUTE(SUBSTITUTE(SUBSTITUTE(【多店舗用】記入シート3!O423,"　","")," ",""),"ヴ","ウﾞ"),"・",""),"－","‐"))&amp;" "&amp;ASC(SUBSTITUTE(SUBSTITUTE(SUBSTITUTE(SUBSTITUTE(SUBSTITUTE(【多店舗用】記入シート3!P423,"　","")," ",""),"ヴ","ウﾞ"),"・",""),"－","‐"))&amp;IF(【多店舗用】記入シート3!Q423="",""," "&amp;ASC(SUBSTITUTE(SUBSTITUTE(SUBSTITUTE(SUBSTITUTE(SUBSTITUTE(【多店舗用】記入シート3!Q423,"　","")," ",""),"ヴ","ウﾞ"),"・",""),"－","‐"))))</f>
        <v/>
      </c>
      <c r="K423" s="764" t="str">
        <f>IF(【多店舗用】記入シート3!R423="","",【多店舗用】記入シート3!R423)</f>
        <v/>
      </c>
      <c r="L423" s="764" t="str">
        <f>IF(【多店舗用】記入シート3!S423="","",SUBSTITUTE(SUBSTITUTE(SUBSTITUTE(SUBSTITUTE(SUBSTITUTE(ASC(【多店舗用】記入シート3!S423),"～","-"),"－","-"),"―","-"),"　","")," ",""))</f>
        <v/>
      </c>
      <c r="M423" s="764" t="str">
        <f>IF(【多店舗用】記入シート3!T423="","",ASC(【多店舗用】記入シート3!T423))</f>
        <v/>
      </c>
      <c r="N423" s="764" t="str">
        <f>IF(B423="","",RIGHT("00"&amp;【多店舗用】記入シート3!U423,2)&amp;【多店舗用】記入シート3!V423&amp;RIGHT("00"&amp;【多店舗用】記入シート3!W423,2)&amp;【多店舗用】記入シート3!X423&amp;RIGHT("00"&amp;【多店舗用】記入シート3!Y423,2)&amp;【多店舗用】記入シート3!Z423&amp;RIGHT("00"&amp;【多店舗用】記入シート3!AA423,2))</f>
        <v/>
      </c>
      <c r="O423" s="764" t="str">
        <f>IF(B423="","",IF(【多店舗用】記入シート3!AB423="●",【多店舗用】記入シート3!AB$8,"")&amp;IF(【多店舗用】記入シート3!AC423="●",【多店舗用】記入シート3!AC$8,"")&amp;IF(【多店舗用】記入シート3!AD423="●",【多店舗用】記入シート3!AD$8,"")&amp;IF(【多店舗用】記入シート3!AE423="●",【多店舗用】記入シート3!AE$8,"")&amp;IF(【多店舗用】記入シート3!AF423="●",【多店舗用】記入シート3!AF$8,"")&amp;IF(【多店舗用】記入シート3!AG423="●",【多店舗用】記入シート3!AG$8,"")&amp;IF(【多店舗用】記入シート3!AH423="●",【多店舗用】記入シート3!AH$8,"")&amp;IF(【多店舗用】記入シート3!AI423="●",【多店舗用】記入シート3!AI$8,""))</f>
        <v/>
      </c>
      <c r="P423" s="764" t="str">
        <f>IF(【多店舗用】記入シート3!AJ423="","",【多店舗用】記入シート3!AJ423)</f>
        <v/>
      </c>
      <c r="Q423" s="764" t="str">
        <f>IF(【多店舗用】記入シート3!AK423="","",【多店舗用】記入シート3!AK423)</f>
        <v/>
      </c>
      <c r="R423" s="766" t="str">
        <f>IF(【多店舗用】記入シート3!AL423="","",【多店舗用】記入シート3!AL423)</f>
        <v/>
      </c>
      <c r="S423" s="766" t="str">
        <f>IF(【多店舗用】記入シート3!AM423="","",【多店舗用】記入シート3!AM423)</f>
        <v/>
      </c>
      <c r="T423" s="766" t="str">
        <f>IF(【多店舗用】記入シート3!AN423="","",【多店舗用】記入シート3!AN423)</f>
        <v/>
      </c>
      <c r="U423" s="766" t="str">
        <f>IF(【多店舗用】記入シート3!AO423="","",【多店舗用】記入シート3!AO423)</f>
        <v/>
      </c>
      <c r="V423" s="764" t="str">
        <f>IF(【多店舗用】記入シート3!AP423="","",【多店舗用】記入シート3!AP423)</f>
        <v/>
      </c>
      <c r="W423" s="764" t="str">
        <f>IF(【多店舗用】記入シート3!AQ423="","",【多店舗用】記入シート3!AQ423)</f>
        <v/>
      </c>
      <c r="X423" s="764" t="str">
        <f>IF(【多店舗用】記入シート3!AR423="","",【多店舗用】記入シート3!AR423)</f>
        <v/>
      </c>
      <c r="Y423" s="764" t="str">
        <f>IF(【多店舗用】記入シート3!AS423="","",【多店舗用】記入シート3!AS423)</f>
        <v/>
      </c>
      <c r="Z423" s="767" t="str">
        <f>IF(【多店舗用】記入シート3!AT423="","",【多店舗用】記入シート3!AT423)</f>
        <v/>
      </c>
      <c r="AA423" s="767" t="str">
        <f>IF(【多店舗用】記入シート3!AU423="","",【多店舗用】記入シート3!AU423)</f>
        <v/>
      </c>
      <c r="AB423" s="764" t="str">
        <f>IF(B423="","",T(SUBSTITUTE(SUBSTITUTE(【多店舗用】記入シート3!AV423,"　","")," ",""))&amp;"　"&amp;T(SUBSTITUTE(SUBSTITUTE(【多店舗用】記入シート3!AW423,"　","")," ","")))</f>
        <v/>
      </c>
      <c r="AC423" s="764" t="str">
        <f>IF(B423="","",ASC(SUBSTITUTE(SUBSTITUTE(SUBSTITUTE(SUBSTITUTE(【多店舗用】記入シート3!AX423,"　","")," ",""),"ヴ","ウﾞ"),"・",""))&amp;" "&amp;ASC(SUBSTITUTE(SUBSTITUTE(SUBSTITUTE(SUBSTITUTE(【多店舗用】記入シート3!AY423,"　","")," ",""),"ヴ","ウﾞ"),"・","")))</f>
        <v/>
      </c>
      <c r="AD423" s="764" t="str">
        <f>IF(【多店舗用】記入シート3!AZ423="","",【多店舗用】記入シート3!AZ423)</f>
        <v/>
      </c>
      <c r="AE423" s="764" t="str">
        <f>IF(【多店舗用】記入シート3!BA423="","",【多店舗用】記入シート3!BA423)</f>
        <v/>
      </c>
      <c r="AF423" s="764" t="str">
        <f>IF(B423="","",T(SUBSTITUTE(SUBSTITUTE(【多店舗用】記入シート3!BB423,"　","")," ",""))&amp;"　"&amp;T(SUBSTITUTE(SUBSTITUTE(【多店舗用】記入シート3!BC423,"　","")," ","")))</f>
        <v/>
      </c>
      <c r="AG423" s="764" t="str">
        <f>IF(B423="","",ASC(SUBSTITUTE(SUBSTITUTE(SUBSTITUTE(SUBSTITUTE(【多店舗用】記入シート3!BD423,"　","")," ",""),"ヴ","ウﾞ"),"・",""))&amp;" "&amp;ASC(SUBSTITUTE(SUBSTITUTE(SUBSTITUTE(SUBSTITUTE(【多店舗用】記入シート3!BE423,"　","")," ",""),"ヴ","ウﾞ"),"・","")))</f>
        <v/>
      </c>
      <c r="AH423" s="764" t="str">
        <f>IF(【多店舗用】記入シート3!BF423="","",【多店舗用】記入シート3!BF423)</f>
        <v/>
      </c>
      <c r="AI423" s="764" t="str">
        <f>IF(【多店舗用】記入シート3!BG423="","",【多店舗用】記入シート3!BG423)</f>
        <v/>
      </c>
      <c r="AJ423" s="764" t="str">
        <f>IF(【多店舗用】記入シート3!BH423="","",【多店舗用】記入シート3!BH423)</f>
        <v/>
      </c>
      <c r="AK423" s="764" t="str">
        <f>IF(【多店舗用】記入シート3!BI423="","",【多店舗用】記入シート3!BI423)</f>
        <v/>
      </c>
      <c r="AL423" s="764" t="str">
        <f>IF(【多店舗用】記入シート3!BJ423="","",【多店舗用】記入シート3!BJ423)</f>
        <v/>
      </c>
      <c r="AM423" s="768" t="str">
        <f>IF(【多店舗用】記入シート3!BK423="","",【多店舗用】記入シート3!BK423)</f>
        <v/>
      </c>
      <c r="AN423" s="768" t="str">
        <f>IF(【多店舗用】記入シート3!BL423="","",【多店舗用】記入シート3!BL423)</f>
        <v/>
      </c>
      <c r="AO423" s="764" t="str">
        <f>IF(【多店舗用】記入シート3!BM423="","",【多店舗用】記入シート3!BM423)</f>
        <v/>
      </c>
      <c r="AP423" s="768" t="str">
        <f>IF(【多店舗用】記入シート3!BN423="","",【多店舗用】記入シート3!BN423)</f>
        <v/>
      </c>
      <c r="AQ423" s="764" t="str">
        <f>IF(【多店舗用】記入シート3!BO423="","",【多店舗用】記入シート3!BO423)</f>
        <v/>
      </c>
      <c r="AR423" s="764" t="str">
        <f>IF(【多店舗用】記入シート3!BP423="","",【多店舗用】記入シート3!BP423)</f>
        <v/>
      </c>
    </row>
    <row r="424" spans="1:44" ht="15" customHeight="1">
      <c r="A424" s="764">
        <v>416</v>
      </c>
      <c r="B424" s="764" t="str">
        <f>IF(【多店舗用】記入シート3!B424="","",DBCS(【多店舗用】記入シート3!B424))</f>
        <v/>
      </c>
      <c r="C424" s="764" t="str">
        <f>IF(【多店舗用】記入シート3!C424="","",DBCS(【多店舗用】記入シート3!C424))</f>
        <v/>
      </c>
      <c r="D424" s="764" t="str">
        <f>IF(【多店舗用】記入シート3!D424="","",ASC(【多店舗用】記入シート3!D424))</f>
        <v/>
      </c>
      <c r="E424" s="765" t="str">
        <f>IF(【多店舗用】記入シート3!E424="","",【多店舗用】記入シート3!E424)</f>
        <v/>
      </c>
      <c r="F424" s="764" t="str">
        <f>IF(【多店舗用】記入シート3!F424="","",【多店舗用】記入シート3!F424)</f>
        <v/>
      </c>
      <c r="G424" s="765" t="str">
        <f>IF(【多店舗用】記入シート3!G424="","",【多店舗用】記入シート3!G424)</f>
        <v/>
      </c>
      <c r="H424" s="764" t="str">
        <f>IF(【多店舗用】記入シート3!H424="","",SUBSTITUTE(SUBSTITUTE(SUBSTITUTE(SUBSTITUTE(SUBSTITUTE(ASC(【多店舗用】記入シート3!H424),"～","-"),"－","-"),"―","-"),"　","")," ",""))</f>
        <v/>
      </c>
      <c r="I424" s="764" t="str">
        <f>IF(B424="","",MID(T(【多店舗用】記入シート3!I424),4,LEN(T(【多店舗用】記入シート3!I424))-3)&amp;"　"&amp;SUBSTITUTE(SUBSTITUTE(SUBSTITUTE(SUBSTITUTE(T(【多店舗用】記入シート3!J424),"　","")," ",""),"―","ー"),"－","‐")&amp;"　"&amp;SUBSTITUTE(SUBSTITUTE(SUBSTITUTE(SUBSTITUTE(T(【多店舗用】記入シート3!K424),"　","")," ",""),"―","ー"),"－","‐")&amp;"　"&amp;SUBSTITUTE(SUBSTITUTE(SUBSTITUTE(SUBSTITUTE(T(【多店舗用】記入シート3!L424),"　","")," ",""),"―","ー"),"－","‐")&amp;IF(【多店舗用】記入シート3!M424="","","　"&amp;SUBSTITUTE(SUBSTITUTE(SUBSTITUTE(SUBSTITUTE(T(【多店舗用】記入シート3!M424),"　","")," ",""),"―","ー"),"－","‐")))</f>
        <v/>
      </c>
      <c r="J424" s="764" t="str">
        <f>IF(B424="","",ASC(【多店舗用】記入シート3!N424)&amp;" "&amp;ASC(SUBSTITUTE(SUBSTITUTE(SUBSTITUTE(SUBSTITUTE(SUBSTITUTE(【多店舗用】記入シート3!O424,"　","")," ",""),"ヴ","ウﾞ"),"・",""),"－","‐"))&amp;" "&amp;ASC(SUBSTITUTE(SUBSTITUTE(SUBSTITUTE(SUBSTITUTE(SUBSTITUTE(【多店舗用】記入シート3!P424,"　","")," ",""),"ヴ","ウﾞ"),"・",""),"－","‐"))&amp;IF(【多店舗用】記入シート3!Q424="",""," "&amp;ASC(SUBSTITUTE(SUBSTITUTE(SUBSTITUTE(SUBSTITUTE(SUBSTITUTE(【多店舗用】記入シート3!Q424,"　","")," ",""),"ヴ","ウﾞ"),"・",""),"－","‐"))))</f>
        <v/>
      </c>
      <c r="K424" s="764" t="str">
        <f>IF(【多店舗用】記入シート3!R424="","",【多店舗用】記入シート3!R424)</f>
        <v/>
      </c>
      <c r="L424" s="764" t="str">
        <f>IF(【多店舗用】記入シート3!S424="","",SUBSTITUTE(SUBSTITUTE(SUBSTITUTE(SUBSTITUTE(SUBSTITUTE(ASC(【多店舗用】記入シート3!S424),"～","-"),"－","-"),"―","-"),"　","")," ",""))</f>
        <v/>
      </c>
      <c r="M424" s="764" t="str">
        <f>IF(【多店舗用】記入シート3!T424="","",ASC(【多店舗用】記入シート3!T424))</f>
        <v/>
      </c>
      <c r="N424" s="764" t="str">
        <f>IF(B424="","",RIGHT("00"&amp;【多店舗用】記入シート3!U424,2)&amp;【多店舗用】記入シート3!V424&amp;RIGHT("00"&amp;【多店舗用】記入シート3!W424,2)&amp;【多店舗用】記入シート3!X424&amp;RIGHT("00"&amp;【多店舗用】記入シート3!Y424,2)&amp;【多店舗用】記入シート3!Z424&amp;RIGHT("00"&amp;【多店舗用】記入シート3!AA424,2))</f>
        <v/>
      </c>
      <c r="O424" s="764" t="str">
        <f>IF(B424="","",IF(【多店舗用】記入シート3!AB424="●",【多店舗用】記入シート3!AB$8,"")&amp;IF(【多店舗用】記入シート3!AC424="●",【多店舗用】記入シート3!AC$8,"")&amp;IF(【多店舗用】記入シート3!AD424="●",【多店舗用】記入シート3!AD$8,"")&amp;IF(【多店舗用】記入シート3!AE424="●",【多店舗用】記入シート3!AE$8,"")&amp;IF(【多店舗用】記入シート3!AF424="●",【多店舗用】記入シート3!AF$8,"")&amp;IF(【多店舗用】記入シート3!AG424="●",【多店舗用】記入シート3!AG$8,"")&amp;IF(【多店舗用】記入シート3!AH424="●",【多店舗用】記入シート3!AH$8,"")&amp;IF(【多店舗用】記入シート3!AI424="●",【多店舗用】記入シート3!AI$8,""))</f>
        <v/>
      </c>
      <c r="P424" s="764" t="str">
        <f>IF(【多店舗用】記入シート3!AJ424="","",【多店舗用】記入シート3!AJ424)</f>
        <v/>
      </c>
      <c r="Q424" s="764" t="str">
        <f>IF(【多店舗用】記入シート3!AK424="","",【多店舗用】記入シート3!AK424)</f>
        <v/>
      </c>
      <c r="R424" s="766" t="str">
        <f>IF(【多店舗用】記入シート3!AL424="","",【多店舗用】記入シート3!AL424)</f>
        <v/>
      </c>
      <c r="S424" s="766" t="str">
        <f>IF(【多店舗用】記入シート3!AM424="","",【多店舗用】記入シート3!AM424)</f>
        <v/>
      </c>
      <c r="T424" s="766" t="str">
        <f>IF(【多店舗用】記入シート3!AN424="","",【多店舗用】記入シート3!AN424)</f>
        <v/>
      </c>
      <c r="U424" s="766" t="str">
        <f>IF(【多店舗用】記入シート3!AO424="","",【多店舗用】記入シート3!AO424)</f>
        <v/>
      </c>
      <c r="V424" s="764" t="str">
        <f>IF(【多店舗用】記入シート3!AP424="","",【多店舗用】記入シート3!AP424)</f>
        <v/>
      </c>
      <c r="W424" s="764" t="str">
        <f>IF(【多店舗用】記入シート3!AQ424="","",【多店舗用】記入シート3!AQ424)</f>
        <v/>
      </c>
      <c r="X424" s="764" t="str">
        <f>IF(【多店舗用】記入シート3!AR424="","",【多店舗用】記入シート3!AR424)</f>
        <v/>
      </c>
      <c r="Y424" s="764" t="str">
        <f>IF(【多店舗用】記入シート3!AS424="","",【多店舗用】記入シート3!AS424)</f>
        <v/>
      </c>
      <c r="Z424" s="767" t="str">
        <f>IF(【多店舗用】記入シート3!AT424="","",【多店舗用】記入シート3!AT424)</f>
        <v/>
      </c>
      <c r="AA424" s="767" t="str">
        <f>IF(【多店舗用】記入シート3!AU424="","",【多店舗用】記入シート3!AU424)</f>
        <v/>
      </c>
      <c r="AB424" s="764" t="str">
        <f>IF(B424="","",T(SUBSTITUTE(SUBSTITUTE(【多店舗用】記入シート3!AV424,"　","")," ",""))&amp;"　"&amp;T(SUBSTITUTE(SUBSTITUTE(【多店舗用】記入シート3!AW424,"　","")," ","")))</f>
        <v/>
      </c>
      <c r="AC424" s="764" t="str">
        <f>IF(B424="","",ASC(SUBSTITUTE(SUBSTITUTE(SUBSTITUTE(SUBSTITUTE(【多店舗用】記入シート3!AX424,"　","")," ",""),"ヴ","ウﾞ"),"・",""))&amp;" "&amp;ASC(SUBSTITUTE(SUBSTITUTE(SUBSTITUTE(SUBSTITUTE(【多店舗用】記入シート3!AY424,"　","")," ",""),"ヴ","ウﾞ"),"・","")))</f>
        <v/>
      </c>
      <c r="AD424" s="764" t="str">
        <f>IF(【多店舗用】記入シート3!AZ424="","",【多店舗用】記入シート3!AZ424)</f>
        <v/>
      </c>
      <c r="AE424" s="764" t="str">
        <f>IF(【多店舗用】記入シート3!BA424="","",【多店舗用】記入シート3!BA424)</f>
        <v/>
      </c>
      <c r="AF424" s="764" t="str">
        <f>IF(B424="","",T(SUBSTITUTE(SUBSTITUTE(【多店舗用】記入シート3!BB424,"　","")," ",""))&amp;"　"&amp;T(SUBSTITUTE(SUBSTITUTE(【多店舗用】記入シート3!BC424,"　","")," ","")))</f>
        <v/>
      </c>
      <c r="AG424" s="764" t="str">
        <f>IF(B424="","",ASC(SUBSTITUTE(SUBSTITUTE(SUBSTITUTE(SUBSTITUTE(【多店舗用】記入シート3!BD424,"　","")," ",""),"ヴ","ウﾞ"),"・",""))&amp;" "&amp;ASC(SUBSTITUTE(SUBSTITUTE(SUBSTITUTE(SUBSTITUTE(【多店舗用】記入シート3!BE424,"　","")," ",""),"ヴ","ウﾞ"),"・","")))</f>
        <v/>
      </c>
      <c r="AH424" s="764" t="str">
        <f>IF(【多店舗用】記入シート3!BF424="","",【多店舗用】記入シート3!BF424)</f>
        <v/>
      </c>
      <c r="AI424" s="764" t="str">
        <f>IF(【多店舗用】記入シート3!BG424="","",【多店舗用】記入シート3!BG424)</f>
        <v/>
      </c>
      <c r="AJ424" s="764" t="str">
        <f>IF(【多店舗用】記入シート3!BH424="","",【多店舗用】記入シート3!BH424)</f>
        <v/>
      </c>
      <c r="AK424" s="764" t="str">
        <f>IF(【多店舗用】記入シート3!BI424="","",【多店舗用】記入シート3!BI424)</f>
        <v/>
      </c>
      <c r="AL424" s="764" t="str">
        <f>IF(【多店舗用】記入シート3!BJ424="","",【多店舗用】記入シート3!BJ424)</f>
        <v/>
      </c>
      <c r="AM424" s="768" t="str">
        <f>IF(【多店舗用】記入シート3!BK424="","",【多店舗用】記入シート3!BK424)</f>
        <v/>
      </c>
      <c r="AN424" s="768" t="str">
        <f>IF(【多店舗用】記入シート3!BL424="","",【多店舗用】記入シート3!BL424)</f>
        <v/>
      </c>
      <c r="AO424" s="764" t="str">
        <f>IF(【多店舗用】記入シート3!BM424="","",【多店舗用】記入シート3!BM424)</f>
        <v/>
      </c>
      <c r="AP424" s="768" t="str">
        <f>IF(【多店舗用】記入シート3!BN424="","",【多店舗用】記入シート3!BN424)</f>
        <v/>
      </c>
      <c r="AQ424" s="764" t="str">
        <f>IF(【多店舗用】記入シート3!BO424="","",【多店舗用】記入シート3!BO424)</f>
        <v/>
      </c>
      <c r="AR424" s="764" t="str">
        <f>IF(【多店舗用】記入シート3!BP424="","",【多店舗用】記入シート3!BP424)</f>
        <v/>
      </c>
    </row>
    <row r="425" spans="1:44" ht="15" customHeight="1">
      <c r="A425" s="764">
        <v>417</v>
      </c>
      <c r="B425" s="764" t="str">
        <f>IF(【多店舗用】記入シート3!B425="","",DBCS(【多店舗用】記入シート3!B425))</f>
        <v/>
      </c>
      <c r="C425" s="764" t="str">
        <f>IF(【多店舗用】記入シート3!C425="","",DBCS(【多店舗用】記入シート3!C425))</f>
        <v/>
      </c>
      <c r="D425" s="764" t="str">
        <f>IF(【多店舗用】記入シート3!D425="","",ASC(【多店舗用】記入シート3!D425))</f>
        <v/>
      </c>
      <c r="E425" s="765" t="str">
        <f>IF(【多店舗用】記入シート3!E425="","",【多店舗用】記入シート3!E425)</f>
        <v/>
      </c>
      <c r="F425" s="764" t="str">
        <f>IF(【多店舗用】記入シート3!F425="","",【多店舗用】記入シート3!F425)</f>
        <v/>
      </c>
      <c r="G425" s="765" t="str">
        <f>IF(【多店舗用】記入シート3!G425="","",【多店舗用】記入シート3!G425)</f>
        <v/>
      </c>
      <c r="H425" s="764" t="str">
        <f>IF(【多店舗用】記入シート3!H425="","",SUBSTITUTE(SUBSTITUTE(SUBSTITUTE(SUBSTITUTE(SUBSTITUTE(ASC(【多店舗用】記入シート3!H425),"～","-"),"－","-"),"―","-"),"　","")," ",""))</f>
        <v/>
      </c>
      <c r="I425" s="764" t="str">
        <f>IF(B425="","",MID(T(【多店舗用】記入シート3!I425),4,LEN(T(【多店舗用】記入シート3!I425))-3)&amp;"　"&amp;SUBSTITUTE(SUBSTITUTE(SUBSTITUTE(SUBSTITUTE(T(【多店舗用】記入シート3!J425),"　","")," ",""),"―","ー"),"－","‐")&amp;"　"&amp;SUBSTITUTE(SUBSTITUTE(SUBSTITUTE(SUBSTITUTE(T(【多店舗用】記入シート3!K425),"　","")," ",""),"―","ー"),"－","‐")&amp;"　"&amp;SUBSTITUTE(SUBSTITUTE(SUBSTITUTE(SUBSTITUTE(T(【多店舗用】記入シート3!L425),"　","")," ",""),"―","ー"),"－","‐")&amp;IF(【多店舗用】記入シート3!M425="","","　"&amp;SUBSTITUTE(SUBSTITUTE(SUBSTITUTE(SUBSTITUTE(T(【多店舗用】記入シート3!M425),"　","")," ",""),"―","ー"),"－","‐")))</f>
        <v/>
      </c>
      <c r="J425" s="764" t="str">
        <f>IF(B425="","",ASC(【多店舗用】記入シート3!N425)&amp;" "&amp;ASC(SUBSTITUTE(SUBSTITUTE(SUBSTITUTE(SUBSTITUTE(SUBSTITUTE(【多店舗用】記入シート3!O425,"　","")," ",""),"ヴ","ウﾞ"),"・",""),"－","‐"))&amp;" "&amp;ASC(SUBSTITUTE(SUBSTITUTE(SUBSTITUTE(SUBSTITUTE(SUBSTITUTE(【多店舗用】記入シート3!P425,"　","")," ",""),"ヴ","ウﾞ"),"・",""),"－","‐"))&amp;IF(【多店舗用】記入シート3!Q425="",""," "&amp;ASC(SUBSTITUTE(SUBSTITUTE(SUBSTITUTE(SUBSTITUTE(SUBSTITUTE(【多店舗用】記入シート3!Q425,"　","")," ",""),"ヴ","ウﾞ"),"・",""),"－","‐"))))</f>
        <v/>
      </c>
      <c r="K425" s="764" t="str">
        <f>IF(【多店舗用】記入シート3!R425="","",【多店舗用】記入シート3!R425)</f>
        <v/>
      </c>
      <c r="L425" s="764" t="str">
        <f>IF(【多店舗用】記入シート3!S425="","",SUBSTITUTE(SUBSTITUTE(SUBSTITUTE(SUBSTITUTE(SUBSTITUTE(ASC(【多店舗用】記入シート3!S425),"～","-"),"－","-"),"―","-"),"　","")," ",""))</f>
        <v/>
      </c>
      <c r="M425" s="764" t="str">
        <f>IF(【多店舗用】記入シート3!T425="","",ASC(【多店舗用】記入シート3!T425))</f>
        <v/>
      </c>
      <c r="N425" s="764" t="str">
        <f>IF(B425="","",RIGHT("00"&amp;【多店舗用】記入シート3!U425,2)&amp;【多店舗用】記入シート3!V425&amp;RIGHT("00"&amp;【多店舗用】記入シート3!W425,2)&amp;【多店舗用】記入シート3!X425&amp;RIGHT("00"&amp;【多店舗用】記入シート3!Y425,2)&amp;【多店舗用】記入シート3!Z425&amp;RIGHT("00"&amp;【多店舗用】記入シート3!AA425,2))</f>
        <v/>
      </c>
      <c r="O425" s="764" t="str">
        <f>IF(B425="","",IF(【多店舗用】記入シート3!AB425="●",【多店舗用】記入シート3!AB$8,"")&amp;IF(【多店舗用】記入シート3!AC425="●",【多店舗用】記入シート3!AC$8,"")&amp;IF(【多店舗用】記入シート3!AD425="●",【多店舗用】記入シート3!AD$8,"")&amp;IF(【多店舗用】記入シート3!AE425="●",【多店舗用】記入シート3!AE$8,"")&amp;IF(【多店舗用】記入シート3!AF425="●",【多店舗用】記入シート3!AF$8,"")&amp;IF(【多店舗用】記入シート3!AG425="●",【多店舗用】記入シート3!AG$8,"")&amp;IF(【多店舗用】記入シート3!AH425="●",【多店舗用】記入シート3!AH$8,"")&amp;IF(【多店舗用】記入シート3!AI425="●",【多店舗用】記入シート3!AI$8,""))</f>
        <v/>
      </c>
      <c r="P425" s="764" t="str">
        <f>IF(【多店舗用】記入シート3!AJ425="","",【多店舗用】記入シート3!AJ425)</f>
        <v/>
      </c>
      <c r="Q425" s="764" t="str">
        <f>IF(【多店舗用】記入シート3!AK425="","",【多店舗用】記入シート3!AK425)</f>
        <v/>
      </c>
      <c r="R425" s="766" t="str">
        <f>IF(【多店舗用】記入シート3!AL425="","",【多店舗用】記入シート3!AL425)</f>
        <v/>
      </c>
      <c r="S425" s="766" t="str">
        <f>IF(【多店舗用】記入シート3!AM425="","",【多店舗用】記入シート3!AM425)</f>
        <v/>
      </c>
      <c r="T425" s="766" t="str">
        <f>IF(【多店舗用】記入シート3!AN425="","",【多店舗用】記入シート3!AN425)</f>
        <v/>
      </c>
      <c r="U425" s="766" t="str">
        <f>IF(【多店舗用】記入シート3!AO425="","",【多店舗用】記入シート3!AO425)</f>
        <v/>
      </c>
      <c r="V425" s="764" t="str">
        <f>IF(【多店舗用】記入シート3!AP425="","",【多店舗用】記入シート3!AP425)</f>
        <v/>
      </c>
      <c r="W425" s="764" t="str">
        <f>IF(【多店舗用】記入シート3!AQ425="","",【多店舗用】記入シート3!AQ425)</f>
        <v/>
      </c>
      <c r="X425" s="764" t="str">
        <f>IF(【多店舗用】記入シート3!AR425="","",【多店舗用】記入シート3!AR425)</f>
        <v/>
      </c>
      <c r="Y425" s="764" t="str">
        <f>IF(【多店舗用】記入シート3!AS425="","",【多店舗用】記入シート3!AS425)</f>
        <v/>
      </c>
      <c r="Z425" s="767" t="str">
        <f>IF(【多店舗用】記入シート3!AT425="","",【多店舗用】記入シート3!AT425)</f>
        <v/>
      </c>
      <c r="AA425" s="767" t="str">
        <f>IF(【多店舗用】記入シート3!AU425="","",【多店舗用】記入シート3!AU425)</f>
        <v/>
      </c>
      <c r="AB425" s="764" t="str">
        <f>IF(B425="","",T(SUBSTITUTE(SUBSTITUTE(【多店舗用】記入シート3!AV425,"　","")," ",""))&amp;"　"&amp;T(SUBSTITUTE(SUBSTITUTE(【多店舗用】記入シート3!AW425,"　","")," ","")))</f>
        <v/>
      </c>
      <c r="AC425" s="764" t="str">
        <f>IF(B425="","",ASC(SUBSTITUTE(SUBSTITUTE(SUBSTITUTE(SUBSTITUTE(【多店舗用】記入シート3!AX425,"　","")," ",""),"ヴ","ウﾞ"),"・",""))&amp;" "&amp;ASC(SUBSTITUTE(SUBSTITUTE(SUBSTITUTE(SUBSTITUTE(【多店舗用】記入シート3!AY425,"　","")," ",""),"ヴ","ウﾞ"),"・","")))</f>
        <v/>
      </c>
      <c r="AD425" s="764" t="str">
        <f>IF(【多店舗用】記入シート3!AZ425="","",【多店舗用】記入シート3!AZ425)</f>
        <v/>
      </c>
      <c r="AE425" s="764" t="str">
        <f>IF(【多店舗用】記入シート3!BA425="","",【多店舗用】記入シート3!BA425)</f>
        <v/>
      </c>
      <c r="AF425" s="764" t="str">
        <f>IF(B425="","",T(SUBSTITUTE(SUBSTITUTE(【多店舗用】記入シート3!BB425,"　","")," ",""))&amp;"　"&amp;T(SUBSTITUTE(SUBSTITUTE(【多店舗用】記入シート3!BC425,"　","")," ","")))</f>
        <v/>
      </c>
      <c r="AG425" s="764" t="str">
        <f>IF(B425="","",ASC(SUBSTITUTE(SUBSTITUTE(SUBSTITUTE(SUBSTITUTE(【多店舗用】記入シート3!BD425,"　","")," ",""),"ヴ","ウﾞ"),"・",""))&amp;" "&amp;ASC(SUBSTITUTE(SUBSTITUTE(SUBSTITUTE(SUBSTITUTE(【多店舗用】記入シート3!BE425,"　","")," ",""),"ヴ","ウﾞ"),"・","")))</f>
        <v/>
      </c>
      <c r="AH425" s="764" t="str">
        <f>IF(【多店舗用】記入シート3!BF425="","",【多店舗用】記入シート3!BF425)</f>
        <v/>
      </c>
      <c r="AI425" s="764" t="str">
        <f>IF(【多店舗用】記入シート3!BG425="","",【多店舗用】記入シート3!BG425)</f>
        <v/>
      </c>
      <c r="AJ425" s="764" t="str">
        <f>IF(【多店舗用】記入シート3!BH425="","",【多店舗用】記入シート3!BH425)</f>
        <v/>
      </c>
      <c r="AK425" s="764" t="str">
        <f>IF(【多店舗用】記入シート3!BI425="","",【多店舗用】記入シート3!BI425)</f>
        <v/>
      </c>
      <c r="AL425" s="764" t="str">
        <f>IF(【多店舗用】記入シート3!BJ425="","",【多店舗用】記入シート3!BJ425)</f>
        <v/>
      </c>
      <c r="AM425" s="768" t="str">
        <f>IF(【多店舗用】記入シート3!BK425="","",【多店舗用】記入シート3!BK425)</f>
        <v/>
      </c>
      <c r="AN425" s="768" t="str">
        <f>IF(【多店舗用】記入シート3!BL425="","",【多店舗用】記入シート3!BL425)</f>
        <v/>
      </c>
      <c r="AO425" s="764" t="str">
        <f>IF(【多店舗用】記入シート3!BM425="","",【多店舗用】記入シート3!BM425)</f>
        <v/>
      </c>
      <c r="AP425" s="768" t="str">
        <f>IF(【多店舗用】記入シート3!BN425="","",【多店舗用】記入シート3!BN425)</f>
        <v/>
      </c>
      <c r="AQ425" s="764" t="str">
        <f>IF(【多店舗用】記入シート3!BO425="","",【多店舗用】記入シート3!BO425)</f>
        <v/>
      </c>
      <c r="AR425" s="764" t="str">
        <f>IF(【多店舗用】記入シート3!BP425="","",【多店舗用】記入シート3!BP425)</f>
        <v/>
      </c>
    </row>
    <row r="426" spans="1:44" ht="15" customHeight="1">
      <c r="A426" s="764">
        <v>418</v>
      </c>
      <c r="B426" s="764" t="str">
        <f>IF(【多店舗用】記入シート3!B426="","",DBCS(【多店舗用】記入シート3!B426))</f>
        <v/>
      </c>
      <c r="C426" s="764" t="str">
        <f>IF(【多店舗用】記入シート3!C426="","",DBCS(【多店舗用】記入シート3!C426))</f>
        <v/>
      </c>
      <c r="D426" s="764" t="str">
        <f>IF(【多店舗用】記入シート3!D426="","",ASC(【多店舗用】記入シート3!D426))</f>
        <v/>
      </c>
      <c r="E426" s="765" t="str">
        <f>IF(【多店舗用】記入シート3!E426="","",【多店舗用】記入シート3!E426)</f>
        <v/>
      </c>
      <c r="F426" s="764" t="str">
        <f>IF(【多店舗用】記入シート3!F426="","",【多店舗用】記入シート3!F426)</f>
        <v/>
      </c>
      <c r="G426" s="765" t="str">
        <f>IF(【多店舗用】記入シート3!G426="","",【多店舗用】記入シート3!G426)</f>
        <v/>
      </c>
      <c r="H426" s="764" t="str">
        <f>IF(【多店舗用】記入シート3!H426="","",SUBSTITUTE(SUBSTITUTE(SUBSTITUTE(SUBSTITUTE(SUBSTITUTE(ASC(【多店舗用】記入シート3!H426),"～","-"),"－","-"),"―","-"),"　","")," ",""))</f>
        <v/>
      </c>
      <c r="I426" s="764" t="str">
        <f>IF(B426="","",MID(T(【多店舗用】記入シート3!I426),4,LEN(T(【多店舗用】記入シート3!I426))-3)&amp;"　"&amp;SUBSTITUTE(SUBSTITUTE(SUBSTITUTE(SUBSTITUTE(T(【多店舗用】記入シート3!J426),"　","")," ",""),"―","ー"),"－","‐")&amp;"　"&amp;SUBSTITUTE(SUBSTITUTE(SUBSTITUTE(SUBSTITUTE(T(【多店舗用】記入シート3!K426),"　","")," ",""),"―","ー"),"－","‐")&amp;"　"&amp;SUBSTITUTE(SUBSTITUTE(SUBSTITUTE(SUBSTITUTE(T(【多店舗用】記入シート3!L426),"　","")," ",""),"―","ー"),"－","‐")&amp;IF(【多店舗用】記入シート3!M426="","","　"&amp;SUBSTITUTE(SUBSTITUTE(SUBSTITUTE(SUBSTITUTE(T(【多店舗用】記入シート3!M426),"　","")," ",""),"―","ー"),"－","‐")))</f>
        <v/>
      </c>
      <c r="J426" s="764" t="str">
        <f>IF(B426="","",ASC(【多店舗用】記入シート3!N426)&amp;" "&amp;ASC(SUBSTITUTE(SUBSTITUTE(SUBSTITUTE(SUBSTITUTE(SUBSTITUTE(【多店舗用】記入シート3!O426,"　","")," ",""),"ヴ","ウﾞ"),"・",""),"－","‐"))&amp;" "&amp;ASC(SUBSTITUTE(SUBSTITUTE(SUBSTITUTE(SUBSTITUTE(SUBSTITUTE(【多店舗用】記入シート3!P426,"　","")," ",""),"ヴ","ウﾞ"),"・",""),"－","‐"))&amp;IF(【多店舗用】記入シート3!Q426="",""," "&amp;ASC(SUBSTITUTE(SUBSTITUTE(SUBSTITUTE(SUBSTITUTE(SUBSTITUTE(【多店舗用】記入シート3!Q426,"　","")," ",""),"ヴ","ウﾞ"),"・",""),"－","‐"))))</f>
        <v/>
      </c>
      <c r="K426" s="764" t="str">
        <f>IF(【多店舗用】記入シート3!R426="","",【多店舗用】記入シート3!R426)</f>
        <v/>
      </c>
      <c r="L426" s="764" t="str">
        <f>IF(【多店舗用】記入シート3!S426="","",SUBSTITUTE(SUBSTITUTE(SUBSTITUTE(SUBSTITUTE(SUBSTITUTE(ASC(【多店舗用】記入シート3!S426),"～","-"),"－","-"),"―","-"),"　","")," ",""))</f>
        <v/>
      </c>
      <c r="M426" s="764" t="str">
        <f>IF(【多店舗用】記入シート3!T426="","",ASC(【多店舗用】記入シート3!T426))</f>
        <v/>
      </c>
      <c r="N426" s="764" t="str">
        <f>IF(B426="","",RIGHT("00"&amp;【多店舗用】記入シート3!U426,2)&amp;【多店舗用】記入シート3!V426&amp;RIGHT("00"&amp;【多店舗用】記入シート3!W426,2)&amp;【多店舗用】記入シート3!X426&amp;RIGHT("00"&amp;【多店舗用】記入シート3!Y426,2)&amp;【多店舗用】記入シート3!Z426&amp;RIGHT("00"&amp;【多店舗用】記入シート3!AA426,2))</f>
        <v/>
      </c>
      <c r="O426" s="764" t="str">
        <f>IF(B426="","",IF(【多店舗用】記入シート3!AB426="●",【多店舗用】記入シート3!AB$8,"")&amp;IF(【多店舗用】記入シート3!AC426="●",【多店舗用】記入シート3!AC$8,"")&amp;IF(【多店舗用】記入シート3!AD426="●",【多店舗用】記入シート3!AD$8,"")&amp;IF(【多店舗用】記入シート3!AE426="●",【多店舗用】記入シート3!AE$8,"")&amp;IF(【多店舗用】記入シート3!AF426="●",【多店舗用】記入シート3!AF$8,"")&amp;IF(【多店舗用】記入シート3!AG426="●",【多店舗用】記入シート3!AG$8,"")&amp;IF(【多店舗用】記入シート3!AH426="●",【多店舗用】記入シート3!AH$8,"")&amp;IF(【多店舗用】記入シート3!AI426="●",【多店舗用】記入シート3!AI$8,""))</f>
        <v/>
      </c>
      <c r="P426" s="764" t="str">
        <f>IF(【多店舗用】記入シート3!AJ426="","",【多店舗用】記入シート3!AJ426)</f>
        <v/>
      </c>
      <c r="Q426" s="764" t="str">
        <f>IF(【多店舗用】記入シート3!AK426="","",【多店舗用】記入シート3!AK426)</f>
        <v/>
      </c>
      <c r="R426" s="766" t="str">
        <f>IF(【多店舗用】記入シート3!AL426="","",【多店舗用】記入シート3!AL426)</f>
        <v/>
      </c>
      <c r="S426" s="766" t="str">
        <f>IF(【多店舗用】記入シート3!AM426="","",【多店舗用】記入シート3!AM426)</f>
        <v/>
      </c>
      <c r="T426" s="766" t="str">
        <f>IF(【多店舗用】記入シート3!AN426="","",【多店舗用】記入シート3!AN426)</f>
        <v/>
      </c>
      <c r="U426" s="766" t="str">
        <f>IF(【多店舗用】記入シート3!AO426="","",【多店舗用】記入シート3!AO426)</f>
        <v/>
      </c>
      <c r="V426" s="764" t="str">
        <f>IF(【多店舗用】記入シート3!AP426="","",【多店舗用】記入シート3!AP426)</f>
        <v/>
      </c>
      <c r="W426" s="764" t="str">
        <f>IF(【多店舗用】記入シート3!AQ426="","",【多店舗用】記入シート3!AQ426)</f>
        <v/>
      </c>
      <c r="X426" s="764" t="str">
        <f>IF(【多店舗用】記入シート3!AR426="","",【多店舗用】記入シート3!AR426)</f>
        <v/>
      </c>
      <c r="Y426" s="764" t="str">
        <f>IF(【多店舗用】記入シート3!AS426="","",【多店舗用】記入シート3!AS426)</f>
        <v/>
      </c>
      <c r="Z426" s="767" t="str">
        <f>IF(【多店舗用】記入シート3!AT426="","",【多店舗用】記入シート3!AT426)</f>
        <v/>
      </c>
      <c r="AA426" s="767" t="str">
        <f>IF(【多店舗用】記入シート3!AU426="","",【多店舗用】記入シート3!AU426)</f>
        <v/>
      </c>
      <c r="AB426" s="764" t="str">
        <f>IF(B426="","",T(SUBSTITUTE(SUBSTITUTE(【多店舗用】記入シート3!AV426,"　","")," ",""))&amp;"　"&amp;T(SUBSTITUTE(SUBSTITUTE(【多店舗用】記入シート3!AW426,"　","")," ","")))</f>
        <v/>
      </c>
      <c r="AC426" s="764" t="str">
        <f>IF(B426="","",ASC(SUBSTITUTE(SUBSTITUTE(SUBSTITUTE(SUBSTITUTE(【多店舗用】記入シート3!AX426,"　","")," ",""),"ヴ","ウﾞ"),"・",""))&amp;" "&amp;ASC(SUBSTITUTE(SUBSTITUTE(SUBSTITUTE(SUBSTITUTE(【多店舗用】記入シート3!AY426,"　","")," ",""),"ヴ","ウﾞ"),"・","")))</f>
        <v/>
      </c>
      <c r="AD426" s="764" t="str">
        <f>IF(【多店舗用】記入シート3!AZ426="","",【多店舗用】記入シート3!AZ426)</f>
        <v/>
      </c>
      <c r="AE426" s="764" t="str">
        <f>IF(【多店舗用】記入シート3!BA426="","",【多店舗用】記入シート3!BA426)</f>
        <v/>
      </c>
      <c r="AF426" s="764" t="str">
        <f>IF(B426="","",T(SUBSTITUTE(SUBSTITUTE(【多店舗用】記入シート3!BB426,"　","")," ",""))&amp;"　"&amp;T(SUBSTITUTE(SUBSTITUTE(【多店舗用】記入シート3!BC426,"　","")," ","")))</f>
        <v/>
      </c>
      <c r="AG426" s="764" t="str">
        <f>IF(B426="","",ASC(SUBSTITUTE(SUBSTITUTE(SUBSTITUTE(SUBSTITUTE(【多店舗用】記入シート3!BD426,"　","")," ",""),"ヴ","ウﾞ"),"・",""))&amp;" "&amp;ASC(SUBSTITUTE(SUBSTITUTE(SUBSTITUTE(SUBSTITUTE(【多店舗用】記入シート3!BE426,"　","")," ",""),"ヴ","ウﾞ"),"・","")))</f>
        <v/>
      </c>
      <c r="AH426" s="764" t="str">
        <f>IF(【多店舗用】記入シート3!BF426="","",【多店舗用】記入シート3!BF426)</f>
        <v/>
      </c>
      <c r="AI426" s="764" t="str">
        <f>IF(【多店舗用】記入シート3!BG426="","",【多店舗用】記入シート3!BG426)</f>
        <v/>
      </c>
      <c r="AJ426" s="764" t="str">
        <f>IF(【多店舗用】記入シート3!BH426="","",【多店舗用】記入シート3!BH426)</f>
        <v/>
      </c>
      <c r="AK426" s="764" t="str">
        <f>IF(【多店舗用】記入シート3!BI426="","",【多店舗用】記入シート3!BI426)</f>
        <v/>
      </c>
      <c r="AL426" s="764" t="str">
        <f>IF(【多店舗用】記入シート3!BJ426="","",【多店舗用】記入シート3!BJ426)</f>
        <v/>
      </c>
      <c r="AM426" s="768" t="str">
        <f>IF(【多店舗用】記入シート3!BK426="","",【多店舗用】記入シート3!BK426)</f>
        <v/>
      </c>
      <c r="AN426" s="768" t="str">
        <f>IF(【多店舗用】記入シート3!BL426="","",【多店舗用】記入シート3!BL426)</f>
        <v/>
      </c>
      <c r="AO426" s="764" t="str">
        <f>IF(【多店舗用】記入シート3!BM426="","",【多店舗用】記入シート3!BM426)</f>
        <v/>
      </c>
      <c r="AP426" s="768" t="str">
        <f>IF(【多店舗用】記入シート3!BN426="","",【多店舗用】記入シート3!BN426)</f>
        <v/>
      </c>
      <c r="AQ426" s="764" t="str">
        <f>IF(【多店舗用】記入シート3!BO426="","",【多店舗用】記入シート3!BO426)</f>
        <v/>
      </c>
      <c r="AR426" s="764" t="str">
        <f>IF(【多店舗用】記入シート3!BP426="","",【多店舗用】記入シート3!BP426)</f>
        <v/>
      </c>
    </row>
    <row r="427" spans="1:44" ht="15" customHeight="1">
      <c r="A427" s="764">
        <v>419</v>
      </c>
      <c r="B427" s="764" t="str">
        <f>IF(【多店舗用】記入シート3!B427="","",DBCS(【多店舗用】記入シート3!B427))</f>
        <v/>
      </c>
      <c r="C427" s="764" t="str">
        <f>IF(【多店舗用】記入シート3!C427="","",DBCS(【多店舗用】記入シート3!C427))</f>
        <v/>
      </c>
      <c r="D427" s="764" t="str">
        <f>IF(【多店舗用】記入シート3!D427="","",ASC(【多店舗用】記入シート3!D427))</f>
        <v/>
      </c>
      <c r="E427" s="765" t="str">
        <f>IF(【多店舗用】記入シート3!E427="","",【多店舗用】記入シート3!E427)</f>
        <v/>
      </c>
      <c r="F427" s="764" t="str">
        <f>IF(【多店舗用】記入シート3!F427="","",【多店舗用】記入シート3!F427)</f>
        <v/>
      </c>
      <c r="G427" s="765" t="str">
        <f>IF(【多店舗用】記入シート3!G427="","",【多店舗用】記入シート3!G427)</f>
        <v/>
      </c>
      <c r="H427" s="764" t="str">
        <f>IF(【多店舗用】記入シート3!H427="","",SUBSTITUTE(SUBSTITUTE(SUBSTITUTE(SUBSTITUTE(SUBSTITUTE(ASC(【多店舗用】記入シート3!H427),"～","-"),"－","-"),"―","-"),"　","")," ",""))</f>
        <v/>
      </c>
      <c r="I427" s="764" t="str">
        <f>IF(B427="","",MID(T(【多店舗用】記入シート3!I427),4,LEN(T(【多店舗用】記入シート3!I427))-3)&amp;"　"&amp;SUBSTITUTE(SUBSTITUTE(SUBSTITUTE(SUBSTITUTE(T(【多店舗用】記入シート3!J427),"　","")," ",""),"―","ー"),"－","‐")&amp;"　"&amp;SUBSTITUTE(SUBSTITUTE(SUBSTITUTE(SUBSTITUTE(T(【多店舗用】記入シート3!K427),"　","")," ",""),"―","ー"),"－","‐")&amp;"　"&amp;SUBSTITUTE(SUBSTITUTE(SUBSTITUTE(SUBSTITUTE(T(【多店舗用】記入シート3!L427),"　","")," ",""),"―","ー"),"－","‐")&amp;IF(【多店舗用】記入シート3!M427="","","　"&amp;SUBSTITUTE(SUBSTITUTE(SUBSTITUTE(SUBSTITUTE(T(【多店舗用】記入シート3!M427),"　","")," ",""),"―","ー"),"－","‐")))</f>
        <v/>
      </c>
      <c r="J427" s="764" t="str">
        <f>IF(B427="","",ASC(【多店舗用】記入シート3!N427)&amp;" "&amp;ASC(SUBSTITUTE(SUBSTITUTE(SUBSTITUTE(SUBSTITUTE(SUBSTITUTE(【多店舗用】記入シート3!O427,"　","")," ",""),"ヴ","ウﾞ"),"・",""),"－","‐"))&amp;" "&amp;ASC(SUBSTITUTE(SUBSTITUTE(SUBSTITUTE(SUBSTITUTE(SUBSTITUTE(【多店舗用】記入シート3!P427,"　","")," ",""),"ヴ","ウﾞ"),"・",""),"－","‐"))&amp;IF(【多店舗用】記入シート3!Q427="",""," "&amp;ASC(SUBSTITUTE(SUBSTITUTE(SUBSTITUTE(SUBSTITUTE(SUBSTITUTE(【多店舗用】記入シート3!Q427,"　","")," ",""),"ヴ","ウﾞ"),"・",""),"－","‐"))))</f>
        <v/>
      </c>
      <c r="K427" s="764" t="str">
        <f>IF(【多店舗用】記入シート3!R427="","",【多店舗用】記入シート3!R427)</f>
        <v/>
      </c>
      <c r="L427" s="764" t="str">
        <f>IF(【多店舗用】記入シート3!S427="","",SUBSTITUTE(SUBSTITUTE(SUBSTITUTE(SUBSTITUTE(SUBSTITUTE(ASC(【多店舗用】記入シート3!S427),"～","-"),"－","-"),"―","-"),"　","")," ",""))</f>
        <v/>
      </c>
      <c r="M427" s="764" t="str">
        <f>IF(【多店舗用】記入シート3!T427="","",ASC(【多店舗用】記入シート3!T427))</f>
        <v/>
      </c>
      <c r="N427" s="764" t="str">
        <f>IF(B427="","",RIGHT("00"&amp;【多店舗用】記入シート3!U427,2)&amp;【多店舗用】記入シート3!V427&amp;RIGHT("00"&amp;【多店舗用】記入シート3!W427,2)&amp;【多店舗用】記入シート3!X427&amp;RIGHT("00"&amp;【多店舗用】記入シート3!Y427,2)&amp;【多店舗用】記入シート3!Z427&amp;RIGHT("00"&amp;【多店舗用】記入シート3!AA427,2))</f>
        <v/>
      </c>
      <c r="O427" s="764" t="str">
        <f>IF(B427="","",IF(【多店舗用】記入シート3!AB427="●",【多店舗用】記入シート3!AB$8,"")&amp;IF(【多店舗用】記入シート3!AC427="●",【多店舗用】記入シート3!AC$8,"")&amp;IF(【多店舗用】記入シート3!AD427="●",【多店舗用】記入シート3!AD$8,"")&amp;IF(【多店舗用】記入シート3!AE427="●",【多店舗用】記入シート3!AE$8,"")&amp;IF(【多店舗用】記入シート3!AF427="●",【多店舗用】記入シート3!AF$8,"")&amp;IF(【多店舗用】記入シート3!AG427="●",【多店舗用】記入シート3!AG$8,"")&amp;IF(【多店舗用】記入シート3!AH427="●",【多店舗用】記入シート3!AH$8,"")&amp;IF(【多店舗用】記入シート3!AI427="●",【多店舗用】記入シート3!AI$8,""))</f>
        <v/>
      </c>
      <c r="P427" s="764" t="str">
        <f>IF(【多店舗用】記入シート3!AJ427="","",【多店舗用】記入シート3!AJ427)</f>
        <v/>
      </c>
      <c r="Q427" s="764" t="str">
        <f>IF(【多店舗用】記入シート3!AK427="","",【多店舗用】記入シート3!AK427)</f>
        <v/>
      </c>
      <c r="R427" s="766" t="str">
        <f>IF(【多店舗用】記入シート3!AL427="","",【多店舗用】記入シート3!AL427)</f>
        <v/>
      </c>
      <c r="S427" s="766" t="str">
        <f>IF(【多店舗用】記入シート3!AM427="","",【多店舗用】記入シート3!AM427)</f>
        <v/>
      </c>
      <c r="T427" s="766" t="str">
        <f>IF(【多店舗用】記入シート3!AN427="","",【多店舗用】記入シート3!AN427)</f>
        <v/>
      </c>
      <c r="U427" s="766" t="str">
        <f>IF(【多店舗用】記入シート3!AO427="","",【多店舗用】記入シート3!AO427)</f>
        <v/>
      </c>
      <c r="V427" s="764" t="str">
        <f>IF(【多店舗用】記入シート3!AP427="","",【多店舗用】記入シート3!AP427)</f>
        <v/>
      </c>
      <c r="W427" s="764" t="str">
        <f>IF(【多店舗用】記入シート3!AQ427="","",【多店舗用】記入シート3!AQ427)</f>
        <v/>
      </c>
      <c r="X427" s="764" t="str">
        <f>IF(【多店舗用】記入シート3!AR427="","",【多店舗用】記入シート3!AR427)</f>
        <v/>
      </c>
      <c r="Y427" s="764" t="str">
        <f>IF(【多店舗用】記入シート3!AS427="","",【多店舗用】記入シート3!AS427)</f>
        <v/>
      </c>
      <c r="Z427" s="767" t="str">
        <f>IF(【多店舗用】記入シート3!AT427="","",【多店舗用】記入シート3!AT427)</f>
        <v/>
      </c>
      <c r="AA427" s="767" t="str">
        <f>IF(【多店舗用】記入シート3!AU427="","",【多店舗用】記入シート3!AU427)</f>
        <v/>
      </c>
      <c r="AB427" s="764" t="str">
        <f>IF(B427="","",T(SUBSTITUTE(SUBSTITUTE(【多店舗用】記入シート3!AV427,"　","")," ",""))&amp;"　"&amp;T(SUBSTITUTE(SUBSTITUTE(【多店舗用】記入シート3!AW427,"　","")," ","")))</f>
        <v/>
      </c>
      <c r="AC427" s="764" t="str">
        <f>IF(B427="","",ASC(SUBSTITUTE(SUBSTITUTE(SUBSTITUTE(SUBSTITUTE(【多店舗用】記入シート3!AX427,"　","")," ",""),"ヴ","ウﾞ"),"・",""))&amp;" "&amp;ASC(SUBSTITUTE(SUBSTITUTE(SUBSTITUTE(SUBSTITUTE(【多店舗用】記入シート3!AY427,"　","")," ",""),"ヴ","ウﾞ"),"・","")))</f>
        <v/>
      </c>
      <c r="AD427" s="764" t="str">
        <f>IF(【多店舗用】記入シート3!AZ427="","",【多店舗用】記入シート3!AZ427)</f>
        <v/>
      </c>
      <c r="AE427" s="764" t="str">
        <f>IF(【多店舗用】記入シート3!BA427="","",【多店舗用】記入シート3!BA427)</f>
        <v/>
      </c>
      <c r="AF427" s="764" t="str">
        <f>IF(B427="","",T(SUBSTITUTE(SUBSTITUTE(【多店舗用】記入シート3!BB427,"　","")," ",""))&amp;"　"&amp;T(SUBSTITUTE(SUBSTITUTE(【多店舗用】記入シート3!BC427,"　","")," ","")))</f>
        <v/>
      </c>
      <c r="AG427" s="764" t="str">
        <f>IF(B427="","",ASC(SUBSTITUTE(SUBSTITUTE(SUBSTITUTE(SUBSTITUTE(【多店舗用】記入シート3!BD427,"　","")," ",""),"ヴ","ウﾞ"),"・",""))&amp;" "&amp;ASC(SUBSTITUTE(SUBSTITUTE(SUBSTITUTE(SUBSTITUTE(【多店舗用】記入シート3!BE427,"　","")," ",""),"ヴ","ウﾞ"),"・","")))</f>
        <v/>
      </c>
      <c r="AH427" s="764" t="str">
        <f>IF(【多店舗用】記入シート3!BF427="","",【多店舗用】記入シート3!BF427)</f>
        <v/>
      </c>
      <c r="AI427" s="764" t="str">
        <f>IF(【多店舗用】記入シート3!BG427="","",【多店舗用】記入シート3!BG427)</f>
        <v/>
      </c>
      <c r="AJ427" s="764" t="str">
        <f>IF(【多店舗用】記入シート3!BH427="","",【多店舗用】記入シート3!BH427)</f>
        <v/>
      </c>
      <c r="AK427" s="764" t="str">
        <f>IF(【多店舗用】記入シート3!BI427="","",【多店舗用】記入シート3!BI427)</f>
        <v/>
      </c>
      <c r="AL427" s="764" t="str">
        <f>IF(【多店舗用】記入シート3!BJ427="","",【多店舗用】記入シート3!BJ427)</f>
        <v/>
      </c>
      <c r="AM427" s="768" t="str">
        <f>IF(【多店舗用】記入シート3!BK427="","",【多店舗用】記入シート3!BK427)</f>
        <v/>
      </c>
      <c r="AN427" s="768" t="str">
        <f>IF(【多店舗用】記入シート3!BL427="","",【多店舗用】記入シート3!BL427)</f>
        <v/>
      </c>
      <c r="AO427" s="764" t="str">
        <f>IF(【多店舗用】記入シート3!BM427="","",【多店舗用】記入シート3!BM427)</f>
        <v/>
      </c>
      <c r="AP427" s="768" t="str">
        <f>IF(【多店舗用】記入シート3!BN427="","",【多店舗用】記入シート3!BN427)</f>
        <v/>
      </c>
      <c r="AQ427" s="764" t="str">
        <f>IF(【多店舗用】記入シート3!BO427="","",【多店舗用】記入シート3!BO427)</f>
        <v/>
      </c>
      <c r="AR427" s="764" t="str">
        <f>IF(【多店舗用】記入シート3!BP427="","",【多店舗用】記入シート3!BP427)</f>
        <v/>
      </c>
    </row>
    <row r="428" spans="1:44" ht="15" customHeight="1">
      <c r="A428" s="764">
        <v>420</v>
      </c>
      <c r="B428" s="764" t="str">
        <f>IF(【多店舗用】記入シート3!B428="","",DBCS(【多店舗用】記入シート3!B428))</f>
        <v/>
      </c>
      <c r="C428" s="764" t="str">
        <f>IF(【多店舗用】記入シート3!C428="","",DBCS(【多店舗用】記入シート3!C428))</f>
        <v/>
      </c>
      <c r="D428" s="764" t="str">
        <f>IF(【多店舗用】記入シート3!D428="","",ASC(【多店舗用】記入シート3!D428))</f>
        <v/>
      </c>
      <c r="E428" s="765" t="str">
        <f>IF(【多店舗用】記入シート3!E428="","",【多店舗用】記入シート3!E428)</f>
        <v/>
      </c>
      <c r="F428" s="764" t="str">
        <f>IF(【多店舗用】記入シート3!F428="","",【多店舗用】記入シート3!F428)</f>
        <v/>
      </c>
      <c r="G428" s="765" t="str">
        <f>IF(【多店舗用】記入シート3!G428="","",【多店舗用】記入シート3!G428)</f>
        <v/>
      </c>
      <c r="H428" s="764" t="str">
        <f>IF(【多店舗用】記入シート3!H428="","",SUBSTITUTE(SUBSTITUTE(SUBSTITUTE(SUBSTITUTE(SUBSTITUTE(ASC(【多店舗用】記入シート3!H428),"～","-"),"－","-"),"―","-"),"　","")," ",""))</f>
        <v/>
      </c>
      <c r="I428" s="764" t="str">
        <f>IF(B428="","",MID(T(【多店舗用】記入シート3!I428),4,LEN(T(【多店舗用】記入シート3!I428))-3)&amp;"　"&amp;SUBSTITUTE(SUBSTITUTE(SUBSTITUTE(SUBSTITUTE(T(【多店舗用】記入シート3!J428),"　","")," ",""),"―","ー"),"－","‐")&amp;"　"&amp;SUBSTITUTE(SUBSTITUTE(SUBSTITUTE(SUBSTITUTE(T(【多店舗用】記入シート3!K428),"　","")," ",""),"―","ー"),"－","‐")&amp;"　"&amp;SUBSTITUTE(SUBSTITUTE(SUBSTITUTE(SUBSTITUTE(T(【多店舗用】記入シート3!L428),"　","")," ",""),"―","ー"),"－","‐")&amp;IF(【多店舗用】記入シート3!M428="","","　"&amp;SUBSTITUTE(SUBSTITUTE(SUBSTITUTE(SUBSTITUTE(T(【多店舗用】記入シート3!M428),"　","")," ",""),"―","ー"),"－","‐")))</f>
        <v/>
      </c>
      <c r="J428" s="764" t="str">
        <f>IF(B428="","",ASC(【多店舗用】記入シート3!N428)&amp;" "&amp;ASC(SUBSTITUTE(SUBSTITUTE(SUBSTITUTE(SUBSTITUTE(SUBSTITUTE(【多店舗用】記入シート3!O428,"　","")," ",""),"ヴ","ウﾞ"),"・",""),"－","‐"))&amp;" "&amp;ASC(SUBSTITUTE(SUBSTITUTE(SUBSTITUTE(SUBSTITUTE(SUBSTITUTE(【多店舗用】記入シート3!P428,"　","")," ",""),"ヴ","ウﾞ"),"・",""),"－","‐"))&amp;IF(【多店舗用】記入シート3!Q428="",""," "&amp;ASC(SUBSTITUTE(SUBSTITUTE(SUBSTITUTE(SUBSTITUTE(SUBSTITUTE(【多店舗用】記入シート3!Q428,"　","")," ",""),"ヴ","ウﾞ"),"・",""),"－","‐"))))</f>
        <v/>
      </c>
      <c r="K428" s="764" t="str">
        <f>IF(【多店舗用】記入シート3!R428="","",【多店舗用】記入シート3!R428)</f>
        <v/>
      </c>
      <c r="L428" s="764" t="str">
        <f>IF(【多店舗用】記入シート3!S428="","",SUBSTITUTE(SUBSTITUTE(SUBSTITUTE(SUBSTITUTE(SUBSTITUTE(ASC(【多店舗用】記入シート3!S428),"～","-"),"－","-"),"―","-"),"　","")," ",""))</f>
        <v/>
      </c>
      <c r="M428" s="764" t="str">
        <f>IF(【多店舗用】記入シート3!T428="","",ASC(【多店舗用】記入シート3!T428))</f>
        <v/>
      </c>
      <c r="N428" s="764" t="str">
        <f>IF(B428="","",RIGHT("00"&amp;【多店舗用】記入シート3!U428,2)&amp;【多店舗用】記入シート3!V428&amp;RIGHT("00"&amp;【多店舗用】記入シート3!W428,2)&amp;【多店舗用】記入シート3!X428&amp;RIGHT("00"&amp;【多店舗用】記入シート3!Y428,2)&amp;【多店舗用】記入シート3!Z428&amp;RIGHT("00"&amp;【多店舗用】記入シート3!AA428,2))</f>
        <v/>
      </c>
      <c r="O428" s="764" t="str">
        <f>IF(B428="","",IF(【多店舗用】記入シート3!AB428="●",【多店舗用】記入シート3!AB$8,"")&amp;IF(【多店舗用】記入シート3!AC428="●",【多店舗用】記入シート3!AC$8,"")&amp;IF(【多店舗用】記入シート3!AD428="●",【多店舗用】記入シート3!AD$8,"")&amp;IF(【多店舗用】記入シート3!AE428="●",【多店舗用】記入シート3!AE$8,"")&amp;IF(【多店舗用】記入シート3!AF428="●",【多店舗用】記入シート3!AF$8,"")&amp;IF(【多店舗用】記入シート3!AG428="●",【多店舗用】記入シート3!AG$8,"")&amp;IF(【多店舗用】記入シート3!AH428="●",【多店舗用】記入シート3!AH$8,"")&amp;IF(【多店舗用】記入シート3!AI428="●",【多店舗用】記入シート3!AI$8,""))</f>
        <v/>
      </c>
      <c r="P428" s="764" t="str">
        <f>IF(【多店舗用】記入シート3!AJ428="","",【多店舗用】記入シート3!AJ428)</f>
        <v/>
      </c>
      <c r="Q428" s="764" t="str">
        <f>IF(【多店舗用】記入シート3!AK428="","",【多店舗用】記入シート3!AK428)</f>
        <v/>
      </c>
      <c r="R428" s="766" t="str">
        <f>IF(【多店舗用】記入シート3!AL428="","",【多店舗用】記入シート3!AL428)</f>
        <v/>
      </c>
      <c r="S428" s="766" t="str">
        <f>IF(【多店舗用】記入シート3!AM428="","",【多店舗用】記入シート3!AM428)</f>
        <v/>
      </c>
      <c r="T428" s="766" t="str">
        <f>IF(【多店舗用】記入シート3!AN428="","",【多店舗用】記入シート3!AN428)</f>
        <v/>
      </c>
      <c r="U428" s="766" t="str">
        <f>IF(【多店舗用】記入シート3!AO428="","",【多店舗用】記入シート3!AO428)</f>
        <v/>
      </c>
      <c r="V428" s="764" t="str">
        <f>IF(【多店舗用】記入シート3!AP428="","",【多店舗用】記入シート3!AP428)</f>
        <v/>
      </c>
      <c r="W428" s="764" t="str">
        <f>IF(【多店舗用】記入シート3!AQ428="","",【多店舗用】記入シート3!AQ428)</f>
        <v/>
      </c>
      <c r="X428" s="764" t="str">
        <f>IF(【多店舗用】記入シート3!AR428="","",【多店舗用】記入シート3!AR428)</f>
        <v/>
      </c>
      <c r="Y428" s="764" t="str">
        <f>IF(【多店舗用】記入シート3!AS428="","",【多店舗用】記入シート3!AS428)</f>
        <v/>
      </c>
      <c r="Z428" s="767" t="str">
        <f>IF(【多店舗用】記入シート3!AT428="","",【多店舗用】記入シート3!AT428)</f>
        <v/>
      </c>
      <c r="AA428" s="767" t="str">
        <f>IF(【多店舗用】記入シート3!AU428="","",【多店舗用】記入シート3!AU428)</f>
        <v/>
      </c>
      <c r="AB428" s="764" t="str">
        <f>IF(B428="","",T(SUBSTITUTE(SUBSTITUTE(【多店舗用】記入シート3!AV428,"　","")," ",""))&amp;"　"&amp;T(SUBSTITUTE(SUBSTITUTE(【多店舗用】記入シート3!AW428,"　","")," ","")))</f>
        <v/>
      </c>
      <c r="AC428" s="764" t="str">
        <f>IF(B428="","",ASC(SUBSTITUTE(SUBSTITUTE(SUBSTITUTE(SUBSTITUTE(【多店舗用】記入シート3!AX428,"　","")," ",""),"ヴ","ウﾞ"),"・",""))&amp;" "&amp;ASC(SUBSTITUTE(SUBSTITUTE(SUBSTITUTE(SUBSTITUTE(【多店舗用】記入シート3!AY428,"　","")," ",""),"ヴ","ウﾞ"),"・","")))</f>
        <v/>
      </c>
      <c r="AD428" s="764" t="str">
        <f>IF(【多店舗用】記入シート3!AZ428="","",【多店舗用】記入シート3!AZ428)</f>
        <v/>
      </c>
      <c r="AE428" s="764" t="str">
        <f>IF(【多店舗用】記入シート3!BA428="","",【多店舗用】記入シート3!BA428)</f>
        <v/>
      </c>
      <c r="AF428" s="764" t="str">
        <f>IF(B428="","",T(SUBSTITUTE(SUBSTITUTE(【多店舗用】記入シート3!BB428,"　","")," ",""))&amp;"　"&amp;T(SUBSTITUTE(SUBSTITUTE(【多店舗用】記入シート3!BC428,"　","")," ","")))</f>
        <v/>
      </c>
      <c r="AG428" s="764" t="str">
        <f>IF(B428="","",ASC(SUBSTITUTE(SUBSTITUTE(SUBSTITUTE(SUBSTITUTE(【多店舗用】記入シート3!BD428,"　","")," ",""),"ヴ","ウﾞ"),"・",""))&amp;" "&amp;ASC(SUBSTITUTE(SUBSTITUTE(SUBSTITUTE(SUBSTITUTE(【多店舗用】記入シート3!BE428,"　","")," ",""),"ヴ","ウﾞ"),"・","")))</f>
        <v/>
      </c>
      <c r="AH428" s="764" t="str">
        <f>IF(【多店舗用】記入シート3!BF428="","",【多店舗用】記入シート3!BF428)</f>
        <v/>
      </c>
      <c r="AI428" s="764" t="str">
        <f>IF(【多店舗用】記入シート3!BG428="","",【多店舗用】記入シート3!BG428)</f>
        <v/>
      </c>
      <c r="AJ428" s="764" t="str">
        <f>IF(【多店舗用】記入シート3!BH428="","",【多店舗用】記入シート3!BH428)</f>
        <v/>
      </c>
      <c r="AK428" s="764" t="str">
        <f>IF(【多店舗用】記入シート3!BI428="","",【多店舗用】記入シート3!BI428)</f>
        <v/>
      </c>
      <c r="AL428" s="764" t="str">
        <f>IF(【多店舗用】記入シート3!BJ428="","",【多店舗用】記入シート3!BJ428)</f>
        <v/>
      </c>
      <c r="AM428" s="768" t="str">
        <f>IF(【多店舗用】記入シート3!BK428="","",【多店舗用】記入シート3!BK428)</f>
        <v/>
      </c>
      <c r="AN428" s="768" t="str">
        <f>IF(【多店舗用】記入シート3!BL428="","",【多店舗用】記入シート3!BL428)</f>
        <v/>
      </c>
      <c r="AO428" s="764" t="str">
        <f>IF(【多店舗用】記入シート3!BM428="","",【多店舗用】記入シート3!BM428)</f>
        <v/>
      </c>
      <c r="AP428" s="768" t="str">
        <f>IF(【多店舗用】記入シート3!BN428="","",【多店舗用】記入シート3!BN428)</f>
        <v/>
      </c>
      <c r="AQ428" s="764" t="str">
        <f>IF(【多店舗用】記入シート3!BO428="","",【多店舗用】記入シート3!BO428)</f>
        <v/>
      </c>
      <c r="AR428" s="764" t="str">
        <f>IF(【多店舗用】記入シート3!BP428="","",【多店舗用】記入シート3!BP428)</f>
        <v/>
      </c>
    </row>
    <row r="429" spans="1:44" ht="15" customHeight="1">
      <c r="A429" s="764">
        <v>421</v>
      </c>
      <c r="B429" s="764" t="str">
        <f>IF(【多店舗用】記入シート3!B429="","",DBCS(【多店舗用】記入シート3!B429))</f>
        <v/>
      </c>
      <c r="C429" s="764" t="str">
        <f>IF(【多店舗用】記入シート3!C429="","",DBCS(【多店舗用】記入シート3!C429))</f>
        <v/>
      </c>
      <c r="D429" s="764" t="str">
        <f>IF(【多店舗用】記入シート3!D429="","",ASC(【多店舗用】記入シート3!D429))</f>
        <v/>
      </c>
      <c r="E429" s="765" t="str">
        <f>IF(【多店舗用】記入シート3!E429="","",【多店舗用】記入シート3!E429)</f>
        <v/>
      </c>
      <c r="F429" s="764" t="str">
        <f>IF(【多店舗用】記入シート3!F429="","",【多店舗用】記入シート3!F429)</f>
        <v/>
      </c>
      <c r="G429" s="765" t="str">
        <f>IF(【多店舗用】記入シート3!G429="","",【多店舗用】記入シート3!G429)</f>
        <v/>
      </c>
      <c r="H429" s="764" t="str">
        <f>IF(【多店舗用】記入シート3!H429="","",SUBSTITUTE(SUBSTITUTE(SUBSTITUTE(SUBSTITUTE(SUBSTITUTE(ASC(【多店舗用】記入シート3!H429),"～","-"),"－","-"),"―","-"),"　","")," ",""))</f>
        <v/>
      </c>
      <c r="I429" s="764" t="str">
        <f>IF(B429="","",MID(T(【多店舗用】記入シート3!I429),4,LEN(T(【多店舗用】記入シート3!I429))-3)&amp;"　"&amp;SUBSTITUTE(SUBSTITUTE(SUBSTITUTE(SUBSTITUTE(T(【多店舗用】記入シート3!J429),"　","")," ",""),"―","ー"),"－","‐")&amp;"　"&amp;SUBSTITUTE(SUBSTITUTE(SUBSTITUTE(SUBSTITUTE(T(【多店舗用】記入シート3!K429),"　","")," ",""),"―","ー"),"－","‐")&amp;"　"&amp;SUBSTITUTE(SUBSTITUTE(SUBSTITUTE(SUBSTITUTE(T(【多店舗用】記入シート3!L429),"　","")," ",""),"―","ー"),"－","‐")&amp;IF(【多店舗用】記入シート3!M429="","","　"&amp;SUBSTITUTE(SUBSTITUTE(SUBSTITUTE(SUBSTITUTE(T(【多店舗用】記入シート3!M429),"　","")," ",""),"―","ー"),"－","‐")))</f>
        <v/>
      </c>
      <c r="J429" s="764" t="str">
        <f>IF(B429="","",ASC(【多店舗用】記入シート3!N429)&amp;" "&amp;ASC(SUBSTITUTE(SUBSTITUTE(SUBSTITUTE(SUBSTITUTE(SUBSTITUTE(【多店舗用】記入シート3!O429,"　","")," ",""),"ヴ","ウﾞ"),"・",""),"－","‐"))&amp;" "&amp;ASC(SUBSTITUTE(SUBSTITUTE(SUBSTITUTE(SUBSTITUTE(SUBSTITUTE(【多店舗用】記入シート3!P429,"　","")," ",""),"ヴ","ウﾞ"),"・",""),"－","‐"))&amp;IF(【多店舗用】記入シート3!Q429="",""," "&amp;ASC(SUBSTITUTE(SUBSTITUTE(SUBSTITUTE(SUBSTITUTE(SUBSTITUTE(【多店舗用】記入シート3!Q429,"　","")," ",""),"ヴ","ウﾞ"),"・",""),"－","‐"))))</f>
        <v/>
      </c>
      <c r="K429" s="764" t="str">
        <f>IF(【多店舗用】記入シート3!R429="","",【多店舗用】記入シート3!R429)</f>
        <v/>
      </c>
      <c r="L429" s="764" t="str">
        <f>IF(【多店舗用】記入シート3!S429="","",SUBSTITUTE(SUBSTITUTE(SUBSTITUTE(SUBSTITUTE(SUBSTITUTE(ASC(【多店舗用】記入シート3!S429),"～","-"),"－","-"),"―","-"),"　","")," ",""))</f>
        <v/>
      </c>
      <c r="M429" s="764" t="str">
        <f>IF(【多店舗用】記入シート3!T429="","",ASC(【多店舗用】記入シート3!T429))</f>
        <v/>
      </c>
      <c r="N429" s="764" t="str">
        <f>IF(B429="","",RIGHT("00"&amp;【多店舗用】記入シート3!U429,2)&amp;【多店舗用】記入シート3!V429&amp;RIGHT("00"&amp;【多店舗用】記入シート3!W429,2)&amp;【多店舗用】記入シート3!X429&amp;RIGHT("00"&amp;【多店舗用】記入シート3!Y429,2)&amp;【多店舗用】記入シート3!Z429&amp;RIGHT("00"&amp;【多店舗用】記入シート3!AA429,2))</f>
        <v/>
      </c>
      <c r="O429" s="764" t="str">
        <f>IF(B429="","",IF(【多店舗用】記入シート3!AB429="●",【多店舗用】記入シート3!AB$8,"")&amp;IF(【多店舗用】記入シート3!AC429="●",【多店舗用】記入シート3!AC$8,"")&amp;IF(【多店舗用】記入シート3!AD429="●",【多店舗用】記入シート3!AD$8,"")&amp;IF(【多店舗用】記入シート3!AE429="●",【多店舗用】記入シート3!AE$8,"")&amp;IF(【多店舗用】記入シート3!AF429="●",【多店舗用】記入シート3!AF$8,"")&amp;IF(【多店舗用】記入シート3!AG429="●",【多店舗用】記入シート3!AG$8,"")&amp;IF(【多店舗用】記入シート3!AH429="●",【多店舗用】記入シート3!AH$8,"")&amp;IF(【多店舗用】記入シート3!AI429="●",【多店舗用】記入シート3!AI$8,""))</f>
        <v/>
      </c>
      <c r="P429" s="764" t="str">
        <f>IF(【多店舗用】記入シート3!AJ429="","",【多店舗用】記入シート3!AJ429)</f>
        <v/>
      </c>
      <c r="Q429" s="764" t="str">
        <f>IF(【多店舗用】記入シート3!AK429="","",【多店舗用】記入シート3!AK429)</f>
        <v/>
      </c>
      <c r="R429" s="766" t="str">
        <f>IF(【多店舗用】記入シート3!AL429="","",【多店舗用】記入シート3!AL429)</f>
        <v/>
      </c>
      <c r="S429" s="766" t="str">
        <f>IF(【多店舗用】記入シート3!AM429="","",【多店舗用】記入シート3!AM429)</f>
        <v/>
      </c>
      <c r="T429" s="766" t="str">
        <f>IF(【多店舗用】記入シート3!AN429="","",【多店舗用】記入シート3!AN429)</f>
        <v/>
      </c>
      <c r="U429" s="766" t="str">
        <f>IF(【多店舗用】記入シート3!AO429="","",【多店舗用】記入シート3!AO429)</f>
        <v/>
      </c>
      <c r="V429" s="764" t="str">
        <f>IF(【多店舗用】記入シート3!AP429="","",【多店舗用】記入シート3!AP429)</f>
        <v/>
      </c>
      <c r="W429" s="764" t="str">
        <f>IF(【多店舗用】記入シート3!AQ429="","",【多店舗用】記入シート3!AQ429)</f>
        <v/>
      </c>
      <c r="X429" s="764" t="str">
        <f>IF(【多店舗用】記入シート3!AR429="","",【多店舗用】記入シート3!AR429)</f>
        <v/>
      </c>
      <c r="Y429" s="764" t="str">
        <f>IF(【多店舗用】記入シート3!AS429="","",【多店舗用】記入シート3!AS429)</f>
        <v/>
      </c>
      <c r="Z429" s="767" t="str">
        <f>IF(【多店舗用】記入シート3!AT429="","",【多店舗用】記入シート3!AT429)</f>
        <v/>
      </c>
      <c r="AA429" s="767" t="str">
        <f>IF(【多店舗用】記入シート3!AU429="","",【多店舗用】記入シート3!AU429)</f>
        <v/>
      </c>
      <c r="AB429" s="764" t="str">
        <f>IF(B429="","",T(SUBSTITUTE(SUBSTITUTE(【多店舗用】記入シート3!AV429,"　","")," ",""))&amp;"　"&amp;T(SUBSTITUTE(SUBSTITUTE(【多店舗用】記入シート3!AW429,"　","")," ","")))</f>
        <v/>
      </c>
      <c r="AC429" s="764" t="str">
        <f>IF(B429="","",ASC(SUBSTITUTE(SUBSTITUTE(SUBSTITUTE(SUBSTITUTE(【多店舗用】記入シート3!AX429,"　","")," ",""),"ヴ","ウﾞ"),"・",""))&amp;" "&amp;ASC(SUBSTITUTE(SUBSTITUTE(SUBSTITUTE(SUBSTITUTE(【多店舗用】記入シート3!AY429,"　","")," ",""),"ヴ","ウﾞ"),"・","")))</f>
        <v/>
      </c>
      <c r="AD429" s="764" t="str">
        <f>IF(【多店舗用】記入シート3!AZ429="","",【多店舗用】記入シート3!AZ429)</f>
        <v/>
      </c>
      <c r="AE429" s="764" t="str">
        <f>IF(【多店舗用】記入シート3!BA429="","",【多店舗用】記入シート3!BA429)</f>
        <v/>
      </c>
      <c r="AF429" s="764" t="str">
        <f>IF(B429="","",T(SUBSTITUTE(SUBSTITUTE(【多店舗用】記入シート3!BB429,"　","")," ",""))&amp;"　"&amp;T(SUBSTITUTE(SUBSTITUTE(【多店舗用】記入シート3!BC429,"　","")," ","")))</f>
        <v/>
      </c>
      <c r="AG429" s="764" t="str">
        <f>IF(B429="","",ASC(SUBSTITUTE(SUBSTITUTE(SUBSTITUTE(SUBSTITUTE(【多店舗用】記入シート3!BD429,"　","")," ",""),"ヴ","ウﾞ"),"・",""))&amp;" "&amp;ASC(SUBSTITUTE(SUBSTITUTE(SUBSTITUTE(SUBSTITUTE(【多店舗用】記入シート3!BE429,"　","")," ",""),"ヴ","ウﾞ"),"・","")))</f>
        <v/>
      </c>
      <c r="AH429" s="764" t="str">
        <f>IF(【多店舗用】記入シート3!BF429="","",【多店舗用】記入シート3!BF429)</f>
        <v/>
      </c>
      <c r="AI429" s="764" t="str">
        <f>IF(【多店舗用】記入シート3!BG429="","",【多店舗用】記入シート3!BG429)</f>
        <v/>
      </c>
      <c r="AJ429" s="764" t="str">
        <f>IF(【多店舗用】記入シート3!BH429="","",【多店舗用】記入シート3!BH429)</f>
        <v/>
      </c>
      <c r="AK429" s="764" t="str">
        <f>IF(【多店舗用】記入シート3!BI429="","",【多店舗用】記入シート3!BI429)</f>
        <v/>
      </c>
      <c r="AL429" s="764" t="str">
        <f>IF(【多店舗用】記入シート3!BJ429="","",【多店舗用】記入シート3!BJ429)</f>
        <v/>
      </c>
      <c r="AM429" s="768" t="str">
        <f>IF(【多店舗用】記入シート3!BK429="","",【多店舗用】記入シート3!BK429)</f>
        <v/>
      </c>
      <c r="AN429" s="768" t="str">
        <f>IF(【多店舗用】記入シート3!BL429="","",【多店舗用】記入シート3!BL429)</f>
        <v/>
      </c>
      <c r="AO429" s="764" t="str">
        <f>IF(【多店舗用】記入シート3!BM429="","",【多店舗用】記入シート3!BM429)</f>
        <v/>
      </c>
      <c r="AP429" s="768" t="str">
        <f>IF(【多店舗用】記入シート3!BN429="","",【多店舗用】記入シート3!BN429)</f>
        <v/>
      </c>
      <c r="AQ429" s="764" t="str">
        <f>IF(【多店舗用】記入シート3!BO429="","",【多店舗用】記入シート3!BO429)</f>
        <v/>
      </c>
      <c r="AR429" s="764" t="str">
        <f>IF(【多店舗用】記入シート3!BP429="","",【多店舗用】記入シート3!BP429)</f>
        <v/>
      </c>
    </row>
    <row r="430" spans="1:44" ht="15" customHeight="1">
      <c r="A430" s="764">
        <v>422</v>
      </c>
      <c r="B430" s="764" t="str">
        <f>IF(【多店舗用】記入シート3!B430="","",DBCS(【多店舗用】記入シート3!B430))</f>
        <v/>
      </c>
      <c r="C430" s="764" t="str">
        <f>IF(【多店舗用】記入シート3!C430="","",DBCS(【多店舗用】記入シート3!C430))</f>
        <v/>
      </c>
      <c r="D430" s="764" t="str">
        <f>IF(【多店舗用】記入シート3!D430="","",ASC(【多店舗用】記入シート3!D430))</f>
        <v/>
      </c>
      <c r="E430" s="765" t="str">
        <f>IF(【多店舗用】記入シート3!E430="","",【多店舗用】記入シート3!E430)</f>
        <v/>
      </c>
      <c r="F430" s="764" t="str">
        <f>IF(【多店舗用】記入シート3!F430="","",【多店舗用】記入シート3!F430)</f>
        <v/>
      </c>
      <c r="G430" s="765" t="str">
        <f>IF(【多店舗用】記入シート3!G430="","",【多店舗用】記入シート3!G430)</f>
        <v/>
      </c>
      <c r="H430" s="764" t="str">
        <f>IF(【多店舗用】記入シート3!H430="","",SUBSTITUTE(SUBSTITUTE(SUBSTITUTE(SUBSTITUTE(SUBSTITUTE(ASC(【多店舗用】記入シート3!H430),"～","-"),"－","-"),"―","-"),"　","")," ",""))</f>
        <v/>
      </c>
      <c r="I430" s="764" t="str">
        <f>IF(B430="","",MID(T(【多店舗用】記入シート3!I430),4,LEN(T(【多店舗用】記入シート3!I430))-3)&amp;"　"&amp;SUBSTITUTE(SUBSTITUTE(SUBSTITUTE(SUBSTITUTE(T(【多店舗用】記入シート3!J430),"　","")," ",""),"―","ー"),"－","‐")&amp;"　"&amp;SUBSTITUTE(SUBSTITUTE(SUBSTITUTE(SUBSTITUTE(T(【多店舗用】記入シート3!K430),"　","")," ",""),"―","ー"),"－","‐")&amp;"　"&amp;SUBSTITUTE(SUBSTITUTE(SUBSTITUTE(SUBSTITUTE(T(【多店舗用】記入シート3!L430),"　","")," ",""),"―","ー"),"－","‐")&amp;IF(【多店舗用】記入シート3!M430="","","　"&amp;SUBSTITUTE(SUBSTITUTE(SUBSTITUTE(SUBSTITUTE(T(【多店舗用】記入シート3!M430),"　","")," ",""),"―","ー"),"－","‐")))</f>
        <v/>
      </c>
      <c r="J430" s="764" t="str">
        <f>IF(B430="","",ASC(【多店舗用】記入シート3!N430)&amp;" "&amp;ASC(SUBSTITUTE(SUBSTITUTE(SUBSTITUTE(SUBSTITUTE(SUBSTITUTE(【多店舗用】記入シート3!O430,"　","")," ",""),"ヴ","ウﾞ"),"・",""),"－","‐"))&amp;" "&amp;ASC(SUBSTITUTE(SUBSTITUTE(SUBSTITUTE(SUBSTITUTE(SUBSTITUTE(【多店舗用】記入シート3!P430,"　","")," ",""),"ヴ","ウﾞ"),"・",""),"－","‐"))&amp;IF(【多店舗用】記入シート3!Q430="",""," "&amp;ASC(SUBSTITUTE(SUBSTITUTE(SUBSTITUTE(SUBSTITUTE(SUBSTITUTE(【多店舗用】記入シート3!Q430,"　","")," ",""),"ヴ","ウﾞ"),"・",""),"－","‐"))))</f>
        <v/>
      </c>
      <c r="K430" s="764" t="str">
        <f>IF(【多店舗用】記入シート3!R430="","",【多店舗用】記入シート3!R430)</f>
        <v/>
      </c>
      <c r="L430" s="764" t="str">
        <f>IF(【多店舗用】記入シート3!S430="","",SUBSTITUTE(SUBSTITUTE(SUBSTITUTE(SUBSTITUTE(SUBSTITUTE(ASC(【多店舗用】記入シート3!S430),"～","-"),"－","-"),"―","-"),"　","")," ",""))</f>
        <v/>
      </c>
      <c r="M430" s="764" t="str">
        <f>IF(【多店舗用】記入シート3!T430="","",ASC(【多店舗用】記入シート3!T430))</f>
        <v/>
      </c>
      <c r="N430" s="764" t="str">
        <f>IF(B430="","",RIGHT("00"&amp;【多店舗用】記入シート3!U430,2)&amp;【多店舗用】記入シート3!V430&amp;RIGHT("00"&amp;【多店舗用】記入シート3!W430,2)&amp;【多店舗用】記入シート3!X430&amp;RIGHT("00"&amp;【多店舗用】記入シート3!Y430,2)&amp;【多店舗用】記入シート3!Z430&amp;RIGHT("00"&amp;【多店舗用】記入シート3!AA430,2))</f>
        <v/>
      </c>
      <c r="O430" s="764" t="str">
        <f>IF(B430="","",IF(【多店舗用】記入シート3!AB430="●",【多店舗用】記入シート3!AB$8,"")&amp;IF(【多店舗用】記入シート3!AC430="●",【多店舗用】記入シート3!AC$8,"")&amp;IF(【多店舗用】記入シート3!AD430="●",【多店舗用】記入シート3!AD$8,"")&amp;IF(【多店舗用】記入シート3!AE430="●",【多店舗用】記入シート3!AE$8,"")&amp;IF(【多店舗用】記入シート3!AF430="●",【多店舗用】記入シート3!AF$8,"")&amp;IF(【多店舗用】記入シート3!AG430="●",【多店舗用】記入シート3!AG$8,"")&amp;IF(【多店舗用】記入シート3!AH430="●",【多店舗用】記入シート3!AH$8,"")&amp;IF(【多店舗用】記入シート3!AI430="●",【多店舗用】記入シート3!AI$8,""))</f>
        <v/>
      </c>
      <c r="P430" s="764" t="str">
        <f>IF(【多店舗用】記入シート3!AJ430="","",【多店舗用】記入シート3!AJ430)</f>
        <v/>
      </c>
      <c r="Q430" s="764" t="str">
        <f>IF(【多店舗用】記入シート3!AK430="","",【多店舗用】記入シート3!AK430)</f>
        <v/>
      </c>
      <c r="R430" s="766" t="str">
        <f>IF(【多店舗用】記入シート3!AL430="","",【多店舗用】記入シート3!AL430)</f>
        <v/>
      </c>
      <c r="S430" s="766" t="str">
        <f>IF(【多店舗用】記入シート3!AM430="","",【多店舗用】記入シート3!AM430)</f>
        <v/>
      </c>
      <c r="T430" s="766" t="str">
        <f>IF(【多店舗用】記入シート3!AN430="","",【多店舗用】記入シート3!AN430)</f>
        <v/>
      </c>
      <c r="U430" s="766" t="str">
        <f>IF(【多店舗用】記入シート3!AO430="","",【多店舗用】記入シート3!AO430)</f>
        <v/>
      </c>
      <c r="V430" s="764" t="str">
        <f>IF(【多店舗用】記入シート3!AP430="","",【多店舗用】記入シート3!AP430)</f>
        <v/>
      </c>
      <c r="W430" s="764" t="str">
        <f>IF(【多店舗用】記入シート3!AQ430="","",【多店舗用】記入シート3!AQ430)</f>
        <v/>
      </c>
      <c r="X430" s="764" t="str">
        <f>IF(【多店舗用】記入シート3!AR430="","",【多店舗用】記入シート3!AR430)</f>
        <v/>
      </c>
      <c r="Y430" s="764" t="str">
        <f>IF(【多店舗用】記入シート3!AS430="","",【多店舗用】記入シート3!AS430)</f>
        <v/>
      </c>
      <c r="Z430" s="767" t="str">
        <f>IF(【多店舗用】記入シート3!AT430="","",【多店舗用】記入シート3!AT430)</f>
        <v/>
      </c>
      <c r="AA430" s="767" t="str">
        <f>IF(【多店舗用】記入シート3!AU430="","",【多店舗用】記入シート3!AU430)</f>
        <v/>
      </c>
      <c r="AB430" s="764" t="str">
        <f>IF(B430="","",T(SUBSTITUTE(SUBSTITUTE(【多店舗用】記入シート3!AV430,"　","")," ",""))&amp;"　"&amp;T(SUBSTITUTE(SUBSTITUTE(【多店舗用】記入シート3!AW430,"　","")," ","")))</f>
        <v/>
      </c>
      <c r="AC430" s="764" t="str">
        <f>IF(B430="","",ASC(SUBSTITUTE(SUBSTITUTE(SUBSTITUTE(SUBSTITUTE(【多店舗用】記入シート3!AX430,"　","")," ",""),"ヴ","ウﾞ"),"・",""))&amp;" "&amp;ASC(SUBSTITUTE(SUBSTITUTE(SUBSTITUTE(SUBSTITUTE(【多店舗用】記入シート3!AY430,"　","")," ",""),"ヴ","ウﾞ"),"・","")))</f>
        <v/>
      </c>
      <c r="AD430" s="764" t="str">
        <f>IF(【多店舗用】記入シート3!AZ430="","",【多店舗用】記入シート3!AZ430)</f>
        <v/>
      </c>
      <c r="AE430" s="764" t="str">
        <f>IF(【多店舗用】記入シート3!BA430="","",【多店舗用】記入シート3!BA430)</f>
        <v/>
      </c>
      <c r="AF430" s="764" t="str">
        <f>IF(B430="","",T(SUBSTITUTE(SUBSTITUTE(【多店舗用】記入シート3!BB430,"　","")," ",""))&amp;"　"&amp;T(SUBSTITUTE(SUBSTITUTE(【多店舗用】記入シート3!BC430,"　","")," ","")))</f>
        <v/>
      </c>
      <c r="AG430" s="764" t="str">
        <f>IF(B430="","",ASC(SUBSTITUTE(SUBSTITUTE(SUBSTITUTE(SUBSTITUTE(【多店舗用】記入シート3!BD430,"　","")," ",""),"ヴ","ウﾞ"),"・",""))&amp;" "&amp;ASC(SUBSTITUTE(SUBSTITUTE(SUBSTITUTE(SUBSTITUTE(【多店舗用】記入シート3!BE430,"　","")," ",""),"ヴ","ウﾞ"),"・","")))</f>
        <v/>
      </c>
      <c r="AH430" s="764" t="str">
        <f>IF(【多店舗用】記入シート3!BF430="","",【多店舗用】記入シート3!BF430)</f>
        <v/>
      </c>
      <c r="AI430" s="764" t="str">
        <f>IF(【多店舗用】記入シート3!BG430="","",【多店舗用】記入シート3!BG430)</f>
        <v/>
      </c>
      <c r="AJ430" s="764" t="str">
        <f>IF(【多店舗用】記入シート3!BH430="","",【多店舗用】記入シート3!BH430)</f>
        <v/>
      </c>
      <c r="AK430" s="764" t="str">
        <f>IF(【多店舗用】記入シート3!BI430="","",【多店舗用】記入シート3!BI430)</f>
        <v/>
      </c>
      <c r="AL430" s="764" t="str">
        <f>IF(【多店舗用】記入シート3!BJ430="","",【多店舗用】記入シート3!BJ430)</f>
        <v/>
      </c>
      <c r="AM430" s="768" t="str">
        <f>IF(【多店舗用】記入シート3!BK430="","",【多店舗用】記入シート3!BK430)</f>
        <v/>
      </c>
      <c r="AN430" s="768" t="str">
        <f>IF(【多店舗用】記入シート3!BL430="","",【多店舗用】記入シート3!BL430)</f>
        <v/>
      </c>
      <c r="AO430" s="764" t="str">
        <f>IF(【多店舗用】記入シート3!BM430="","",【多店舗用】記入シート3!BM430)</f>
        <v/>
      </c>
      <c r="AP430" s="768" t="str">
        <f>IF(【多店舗用】記入シート3!BN430="","",【多店舗用】記入シート3!BN430)</f>
        <v/>
      </c>
      <c r="AQ430" s="764" t="str">
        <f>IF(【多店舗用】記入シート3!BO430="","",【多店舗用】記入シート3!BO430)</f>
        <v/>
      </c>
      <c r="AR430" s="764" t="str">
        <f>IF(【多店舗用】記入シート3!BP430="","",【多店舗用】記入シート3!BP430)</f>
        <v/>
      </c>
    </row>
    <row r="431" spans="1:44" ht="15" customHeight="1">
      <c r="A431" s="764">
        <v>423</v>
      </c>
      <c r="B431" s="764" t="str">
        <f>IF(【多店舗用】記入シート3!B431="","",DBCS(【多店舗用】記入シート3!B431))</f>
        <v/>
      </c>
      <c r="C431" s="764" t="str">
        <f>IF(【多店舗用】記入シート3!C431="","",DBCS(【多店舗用】記入シート3!C431))</f>
        <v/>
      </c>
      <c r="D431" s="764" t="str">
        <f>IF(【多店舗用】記入シート3!D431="","",ASC(【多店舗用】記入シート3!D431))</f>
        <v/>
      </c>
      <c r="E431" s="765" t="str">
        <f>IF(【多店舗用】記入シート3!E431="","",【多店舗用】記入シート3!E431)</f>
        <v/>
      </c>
      <c r="F431" s="764" t="str">
        <f>IF(【多店舗用】記入シート3!F431="","",【多店舗用】記入シート3!F431)</f>
        <v/>
      </c>
      <c r="G431" s="765" t="str">
        <f>IF(【多店舗用】記入シート3!G431="","",【多店舗用】記入シート3!G431)</f>
        <v/>
      </c>
      <c r="H431" s="764" t="str">
        <f>IF(【多店舗用】記入シート3!H431="","",SUBSTITUTE(SUBSTITUTE(SUBSTITUTE(SUBSTITUTE(SUBSTITUTE(ASC(【多店舗用】記入シート3!H431),"～","-"),"－","-"),"―","-"),"　","")," ",""))</f>
        <v/>
      </c>
      <c r="I431" s="764" t="str">
        <f>IF(B431="","",MID(T(【多店舗用】記入シート3!I431),4,LEN(T(【多店舗用】記入シート3!I431))-3)&amp;"　"&amp;SUBSTITUTE(SUBSTITUTE(SUBSTITUTE(SUBSTITUTE(T(【多店舗用】記入シート3!J431),"　","")," ",""),"―","ー"),"－","‐")&amp;"　"&amp;SUBSTITUTE(SUBSTITUTE(SUBSTITUTE(SUBSTITUTE(T(【多店舗用】記入シート3!K431),"　","")," ",""),"―","ー"),"－","‐")&amp;"　"&amp;SUBSTITUTE(SUBSTITUTE(SUBSTITUTE(SUBSTITUTE(T(【多店舗用】記入シート3!L431),"　","")," ",""),"―","ー"),"－","‐")&amp;IF(【多店舗用】記入シート3!M431="","","　"&amp;SUBSTITUTE(SUBSTITUTE(SUBSTITUTE(SUBSTITUTE(T(【多店舗用】記入シート3!M431),"　","")," ",""),"―","ー"),"－","‐")))</f>
        <v/>
      </c>
      <c r="J431" s="764" t="str">
        <f>IF(B431="","",ASC(【多店舗用】記入シート3!N431)&amp;" "&amp;ASC(SUBSTITUTE(SUBSTITUTE(SUBSTITUTE(SUBSTITUTE(SUBSTITUTE(【多店舗用】記入シート3!O431,"　","")," ",""),"ヴ","ウﾞ"),"・",""),"－","‐"))&amp;" "&amp;ASC(SUBSTITUTE(SUBSTITUTE(SUBSTITUTE(SUBSTITUTE(SUBSTITUTE(【多店舗用】記入シート3!P431,"　","")," ",""),"ヴ","ウﾞ"),"・",""),"－","‐"))&amp;IF(【多店舗用】記入シート3!Q431="",""," "&amp;ASC(SUBSTITUTE(SUBSTITUTE(SUBSTITUTE(SUBSTITUTE(SUBSTITUTE(【多店舗用】記入シート3!Q431,"　","")," ",""),"ヴ","ウﾞ"),"・",""),"－","‐"))))</f>
        <v/>
      </c>
      <c r="K431" s="764" t="str">
        <f>IF(【多店舗用】記入シート3!R431="","",【多店舗用】記入シート3!R431)</f>
        <v/>
      </c>
      <c r="L431" s="764" t="str">
        <f>IF(【多店舗用】記入シート3!S431="","",SUBSTITUTE(SUBSTITUTE(SUBSTITUTE(SUBSTITUTE(SUBSTITUTE(ASC(【多店舗用】記入シート3!S431),"～","-"),"－","-"),"―","-"),"　","")," ",""))</f>
        <v/>
      </c>
      <c r="M431" s="764" t="str">
        <f>IF(【多店舗用】記入シート3!T431="","",ASC(【多店舗用】記入シート3!T431))</f>
        <v/>
      </c>
      <c r="N431" s="764" t="str">
        <f>IF(B431="","",RIGHT("00"&amp;【多店舗用】記入シート3!U431,2)&amp;【多店舗用】記入シート3!V431&amp;RIGHT("00"&amp;【多店舗用】記入シート3!W431,2)&amp;【多店舗用】記入シート3!X431&amp;RIGHT("00"&amp;【多店舗用】記入シート3!Y431,2)&amp;【多店舗用】記入シート3!Z431&amp;RIGHT("00"&amp;【多店舗用】記入シート3!AA431,2))</f>
        <v/>
      </c>
      <c r="O431" s="764" t="str">
        <f>IF(B431="","",IF(【多店舗用】記入シート3!AB431="●",【多店舗用】記入シート3!AB$8,"")&amp;IF(【多店舗用】記入シート3!AC431="●",【多店舗用】記入シート3!AC$8,"")&amp;IF(【多店舗用】記入シート3!AD431="●",【多店舗用】記入シート3!AD$8,"")&amp;IF(【多店舗用】記入シート3!AE431="●",【多店舗用】記入シート3!AE$8,"")&amp;IF(【多店舗用】記入シート3!AF431="●",【多店舗用】記入シート3!AF$8,"")&amp;IF(【多店舗用】記入シート3!AG431="●",【多店舗用】記入シート3!AG$8,"")&amp;IF(【多店舗用】記入シート3!AH431="●",【多店舗用】記入シート3!AH$8,"")&amp;IF(【多店舗用】記入シート3!AI431="●",【多店舗用】記入シート3!AI$8,""))</f>
        <v/>
      </c>
      <c r="P431" s="764" t="str">
        <f>IF(【多店舗用】記入シート3!AJ431="","",【多店舗用】記入シート3!AJ431)</f>
        <v/>
      </c>
      <c r="Q431" s="764" t="str">
        <f>IF(【多店舗用】記入シート3!AK431="","",【多店舗用】記入シート3!AK431)</f>
        <v/>
      </c>
      <c r="R431" s="766" t="str">
        <f>IF(【多店舗用】記入シート3!AL431="","",【多店舗用】記入シート3!AL431)</f>
        <v/>
      </c>
      <c r="S431" s="766" t="str">
        <f>IF(【多店舗用】記入シート3!AM431="","",【多店舗用】記入シート3!AM431)</f>
        <v/>
      </c>
      <c r="T431" s="766" t="str">
        <f>IF(【多店舗用】記入シート3!AN431="","",【多店舗用】記入シート3!AN431)</f>
        <v/>
      </c>
      <c r="U431" s="766" t="str">
        <f>IF(【多店舗用】記入シート3!AO431="","",【多店舗用】記入シート3!AO431)</f>
        <v/>
      </c>
      <c r="V431" s="764" t="str">
        <f>IF(【多店舗用】記入シート3!AP431="","",【多店舗用】記入シート3!AP431)</f>
        <v/>
      </c>
      <c r="W431" s="764" t="str">
        <f>IF(【多店舗用】記入シート3!AQ431="","",【多店舗用】記入シート3!AQ431)</f>
        <v/>
      </c>
      <c r="X431" s="764" t="str">
        <f>IF(【多店舗用】記入シート3!AR431="","",【多店舗用】記入シート3!AR431)</f>
        <v/>
      </c>
      <c r="Y431" s="764" t="str">
        <f>IF(【多店舗用】記入シート3!AS431="","",【多店舗用】記入シート3!AS431)</f>
        <v/>
      </c>
      <c r="Z431" s="767" t="str">
        <f>IF(【多店舗用】記入シート3!AT431="","",【多店舗用】記入シート3!AT431)</f>
        <v/>
      </c>
      <c r="AA431" s="767" t="str">
        <f>IF(【多店舗用】記入シート3!AU431="","",【多店舗用】記入シート3!AU431)</f>
        <v/>
      </c>
      <c r="AB431" s="764" t="str">
        <f>IF(B431="","",T(SUBSTITUTE(SUBSTITUTE(【多店舗用】記入シート3!AV431,"　","")," ",""))&amp;"　"&amp;T(SUBSTITUTE(SUBSTITUTE(【多店舗用】記入シート3!AW431,"　","")," ","")))</f>
        <v/>
      </c>
      <c r="AC431" s="764" t="str">
        <f>IF(B431="","",ASC(SUBSTITUTE(SUBSTITUTE(SUBSTITUTE(SUBSTITUTE(【多店舗用】記入シート3!AX431,"　","")," ",""),"ヴ","ウﾞ"),"・",""))&amp;" "&amp;ASC(SUBSTITUTE(SUBSTITUTE(SUBSTITUTE(SUBSTITUTE(【多店舗用】記入シート3!AY431,"　","")," ",""),"ヴ","ウﾞ"),"・","")))</f>
        <v/>
      </c>
      <c r="AD431" s="764" t="str">
        <f>IF(【多店舗用】記入シート3!AZ431="","",【多店舗用】記入シート3!AZ431)</f>
        <v/>
      </c>
      <c r="AE431" s="764" t="str">
        <f>IF(【多店舗用】記入シート3!BA431="","",【多店舗用】記入シート3!BA431)</f>
        <v/>
      </c>
      <c r="AF431" s="764" t="str">
        <f>IF(B431="","",T(SUBSTITUTE(SUBSTITUTE(【多店舗用】記入シート3!BB431,"　","")," ",""))&amp;"　"&amp;T(SUBSTITUTE(SUBSTITUTE(【多店舗用】記入シート3!BC431,"　","")," ","")))</f>
        <v/>
      </c>
      <c r="AG431" s="764" t="str">
        <f>IF(B431="","",ASC(SUBSTITUTE(SUBSTITUTE(SUBSTITUTE(SUBSTITUTE(【多店舗用】記入シート3!BD431,"　","")," ",""),"ヴ","ウﾞ"),"・",""))&amp;" "&amp;ASC(SUBSTITUTE(SUBSTITUTE(SUBSTITUTE(SUBSTITUTE(【多店舗用】記入シート3!BE431,"　","")," ",""),"ヴ","ウﾞ"),"・","")))</f>
        <v/>
      </c>
      <c r="AH431" s="764" t="str">
        <f>IF(【多店舗用】記入シート3!BF431="","",【多店舗用】記入シート3!BF431)</f>
        <v/>
      </c>
      <c r="AI431" s="764" t="str">
        <f>IF(【多店舗用】記入シート3!BG431="","",【多店舗用】記入シート3!BG431)</f>
        <v/>
      </c>
      <c r="AJ431" s="764" t="str">
        <f>IF(【多店舗用】記入シート3!BH431="","",【多店舗用】記入シート3!BH431)</f>
        <v/>
      </c>
      <c r="AK431" s="764" t="str">
        <f>IF(【多店舗用】記入シート3!BI431="","",【多店舗用】記入シート3!BI431)</f>
        <v/>
      </c>
      <c r="AL431" s="764" t="str">
        <f>IF(【多店舗用】記入シート3!BJ431="","",【多店舗用】記入シート3!BJ431)</f>
        <v/>
      </c>
      <c r="AM431" s="768" t="str">
        <f>IF(【多店舗用】記入シート3!BK431="","",【多店舗用】記入シート3!BK431)</f>
        <v/>
      </c>
      <c r="AN431" s="768" t="str">
        <f>IF(【多店舗用】記入シート3!BL431="","",【多店舗用】記入シート3!BL431)</f>
        <v/>
      </c>
      <c r="AO431" s="764" t="str">
        <f>IF(【多店舗用】記入シート3!BM431="","",【多店舗用】記入シート3!BM431)</f>
        <v/>
      </c>
      <c r="AP431" s="768" t="str">
        <f>IF(【多店舗用】記入シート3!BN431="","",【多店舗用】記入シート3!BN431)</f>
        <v/>
      </c>
      <c r="AQ431" s="764" t="str">
        <f>IF(【多店舗用】記入シート3!BO431="","",【多店舗用】記入シート3!BO431)</f>
        <v/>
      </c>
      <c r="AR431" s="764" t="str">
        <f>IF(【多店舗用】記入シート3!BP431="","",【多店舗用】記入シート3!BP431)</f>
        <v/>
      </c>
    </row>
    <row r="432" spans="1:44" ht="15" customHeight="1">
      <c r="A432" s="764">
        <v>424</v>
      </c>
      <c r="B432" s="764" t="str">
        <f>IF(【多店舗用】記入シート3!B432="","",DBCS(【多店舗用】記入シート3!B432))</f>
        <v/>
      </c>
      <c r="C432" s="764" t="str">
        <f>IF(【多店舗用】記入シート3!C432="","",DBCS(【多店舗用】記入シート3!C432))</f>
        <v/>
      </c>
      <c r="D432" s="764" t="str">
        <f>IF(【多店舗用】記入シート3!D432="","",ASC(【多店舗用】記入シート3!D432))</f>
        <v/>
      </c>
      <c r="E432" s="765" t="str">
        <f>IF(【多店舗用】記入シート3!E432="","",【多店舗用】記入シート3!E432)</f>
        <v/>
      </c>
      <c r="F432" s="764" t="str">
        <f>IF(【多店舗用】記入シート3!F432="","",【多店舗用】記入シート3!F432)</f>
        <v/>
      </c>
      <c r="G432" s="765" t="str">
        <f>IF(【多店舗用】記入シート3!G432="","",【多店舗用】記入シート3!G432)</f>
        <v/>
      </c>
      <c r="H432" s="764" t="str">
        <f>IF(【多店舗用】記入シート3!H432="","",SUBSTITUTE(SUBSTITUTE(SUBSTITUTE(SUBSTITUTE(SUBSTITUTE(ASC(【多店舗用】記入シート3!H432),"～","-"),"－","-"),"―","-"),"　","")," ",""))</f>
        <v/>
      </c>
      <c r="I432" s="764" t="str">
        <f>IF(B432="","",MID(T(【多店舗用】記入シート3!I432),4,LEN(T(【多店舗用】記入シート3!I432))-3)&amp;"　"&amp;SUBSTITUTE(SUBSTITUTE(SUBSTITUTE(SUBSTITUTE(T(【多店舗用】記入シート3!J432),"　","")," ",""),"―","ー"),"－","‐")&amp;"　"&amp;SUBSTITUTE(SUBSTITUTE(SUBSTITUTE(SUBSTITUTE(T(【多店舗用】記入シート3!K432),"　","")," ",""),"―","ー"),"－","‐")&amp;"　"&amp;SUBSTITUTE(SUBSTITUTE(SUBSTITUTE(SUBSTITUTE(T(【多店舗用】記入シート3!L432),"　","")," ",""),"―","ー"),"－","‐")&amp;IF(【多店舗用】記入シート3!M432="","","　"&amp;SUBSTITUTE(SUBSTITUTE(SUBSTITUTE(SUBSTITUTE(T(【多店舗用】記入シート3!M432),"　","")," ",""),"―","ー"),"－","‐")))</f>
        <v/>
      </c>
      <c r="J432" s="764" t="str">
        <f>IF(B432="","",ASC(【多店舗用】記入シート3!N432)&amp;" "&amp;ASC(SUBSTITUTE(SUBSTITUTE(SUBSTITUTE(SUBSTITUTE(SUBSTITUTE(【多店舗用】記入シート3!O432,"　","")," ",""),"ヴ","ウﾞ"),"・",""),"－","‐"))&amp;" "&amp;ASC(SUBSTITUTE(SUBSTITUTE(SUBSTITUTE(SUBSTITUTE(SUBSTITUTE(【多店舗用】記入シート3!P432,"　","")," ",""),"ヴ","ウﾞ"),"・",""),"－","‐"))&amp;IF(【多店舗用】記入シート3!Q432="",""," "&amp;ASC(SUBSTITUTE(SUBSTITUTE(SUBSTITUTE(SUBSTITUTE(SUBSTITUTE(【多店舗用】記入シート3!Q432,"　","")," ",""),"ヴ","ウﾞ"),"・",""),"－","‐"))))</f>
        <v/>
      </c>
      <c r="K432" s="764" t="str">
        <f>IF(【多店舗用】記入シート3!R432="","",【多店舗用】記入シート3!R432)</f>
        <v/>
      </c>
      <c r="L432" s="764" t="str">
        <f>IF(【多店舗用】記入シート3!S432="","",SUBSTITUTE(SUBSTITUTE(SUBSTITUTE(SUBSTITUTE(SUBSTITUTE(ASC(【多店舗用】記入シート3!S432),"～","-"),"－","-"),"―","-"),"　","")," ",""))</f>
        <v/>
      </c>
      <c r="M432" s="764" t="str">
        <f>IF(【多店舗用】記入シート3!T432="","",ASC(【多店舗用】記入シート3!T432))</f>
        <v/>
      </c>
      <c r="N432" s="764" t="str">
        <f>IF(B432="","",RIGHT("00"&amp;【多店舗用】記入シート3!U432,2)&amp;【多店舗用】記入シート3!V432&amp;RIGHT("00"&amp;【多店舗用】記入シート3!W432,2)&amp;【多店舗用】記入シート3!X432&amp;RIGHT("00"&amp;【多店舗用】記入シート3!Y432,2)&amp;【多店舗用】記入シート3!Z432&amp;RIGHT("00"&amp;【多店舗用】記入シート3!AA432,2))</f>
        <v/>
      </c>
      <c r="O432" s="764" t="str">
        <f>IF(B432="","",IF(【多店舗用】記入シート3!AB432="●",【多店舗用】記入シート3!AB$8,"")&amp;IF(【多店舗用】記入シート3!AC432="●",【多店舗用】記入シート3!AC$8,"")&amp;IF(【多店舗用】記入シート3!AD432="●",【多店舗用】記入シート3!AD$8,"")&amp;IF(【多店舗用】記入シート3!AE432="●",【多店舗用】記入シート3!AE$8,"")&amp;IF(【多店舗用】記入シート3!AF432="●",【多店舗用】記入シート3!AF$8,"")&amp;IF(【多店舗用】記入シート3!AG432="●",【多店舗用】記入シート3!AG$8,"")&amp;IF(【多店舗用】記入シート3!AH432="●",【多店舗用】記入シート3!AH$8,"")&amp;IF(【多店舗用】記入シート3!AI432="●",【多店舗用】記入シート3!AI$8,""))</f>
        <v/>
      </c>
      <c r="P432" s="764" t="str">
        <f>IF(【多店舗用】記入シート3!AJ432="","",【多店舗用】記入シート3!AJ432)</f>
        <v/>
      </c>
      <c r="Q432" s="764" t="str">
        <f>IF(【多店舗用】記入シート3!AK432="","",【多店舗用】記入シート3!AK432)</f>
        <v/>
      </c>
      <c r="R432" s="766" t="str">
        <f>IF(【多店舗用】記入シート3!AL432="","",【多店舗用】記入シート3!AL432)</f>
        <v/>
      </c>
      <c r="S432" s="766" t="str">
        <f>IF(【多店舗用】記入シート3!AM432="","",【多店舗用】記入シート3!AM432)</f>
        <v/>
      </c>
      <c r="T432" s="766" t="str">
        <f>IF(【多店舗用】記入シート3!AN432="","",【多店舗用】記入シート3!AN432)</f>
        <v/>
      </c>
      <c r="U432" s="766" t="str">
        <f>IF(【多店舗用】記入シート3!AO432="","",【多店舗用】記入シート3!AO432)</f>
        <v/>
      </c>
      <c r="V432" s="764" t="str">
        <f>IF(【多店舗用】記入シート3!AP432="","",【多店舗用】記入シート3!AP432)</f>
        <v/>
      </c>
      <c r="W432" s="764" t="str">
        <f>IF(【多店舗用】記入シート3!AQ432="","",【多店舗用】記入シート3!AQ432)</f>
        <v/>
      </c>
      <c r="X432" s="764" t="str">
        <f>IF(【多店舗用】記入シート3!AR432="","",【多店舗用】記入シート3!AR432)</f>
        <v/>
      </c>
      <c r="Y432" s="764" t="str">
        <f>IF(【多店舗用】記入シート3!AS432="","",【多店舗用】記入シート3!AS432)</f>
        <v/>
      </c>
      <c r="Z432" s="767" t="str">
        <f>IF(【多店舗用】記入シート3!AT432="","",【多店舗用】記入シート3!AT432)</f>
        <v/>
      </c>
      <c r="AA432" s="767" t="str">
        <f>IF(【多店舗用】記入シート3!AU432="","",【多店舗用】記入シート3!AU432)</f>
        <v/>
      </c>
      <c r="AB432" s="764" t="str">
        <f>IF(B432="","",T(SUBSTITUTE(SUBSTITUTE(【多店舗用】記入シート3!AV432,"　","")," ",""))&amp;"　"&amp;T(SUBSTITUTE(SUBSTITUTE(【多店舗用】記入シート3!AW432,"　","")," ","")))</f>
        <v/>
      </c>
      <c r="AC432" s="764" t="str">
        <f>IF(B432="","",ASC(SUBSTITUTE(SUBSTITUTE(SUBSTITUTE(SUBSTITUTE(【多店舗用】記入シート3!AX432,"　","")," ",""),"ヴ","ウﾞ"),"・",""))&amp;" "&amp;ASC(SUBSTITUTE(SUBSTITUTE(SUBSTITUTE(SUBSTITUTE(【多店舗用】記入シート3!AY432,"　","")," ",""),"ヴ","ウﾞ"),"・","")))</f>
        <v/>
      </c>
      <c r="AD432" s="764" t="str">
        <f>IF(【多店舗用】記入シート3!AZ432="","",【多店舗用】記入シート3!AZ432)</f>
        <v/>
      </c>
      <c r="AE432" s="764" t="str">
        <f>IF(【多店舗用】記入シート3!BA432="","",【多店舗用】記入シート3!BA432)</f>
        <v/>
      </c>
      <c r="AF432" s="764" t="str">
        <f>IF(B432="","",T(SUBSTITUTE(SUBSTITUTE(【多店舗用】記入シート3!BB432,"　","")," ",""))&amp;"　"&amp;T(SUBSTITUTE(SUBSTITUTE(【多店舗用】記入シート3!BC432,"　","")," ","")))</f>
        <v/>
      </c>
      <c r="AG432" s="764" t="str">
        <f>IF(B432="","",ASC(SUBSTITUTE(SUBSTITUTE(SUBSTITUTE(SUBSTITUTE(【多店舗用】記入シート3!BD432,"　","")," ",""),"ヴ","ウﾞ"),"・",""))&amp;" "&amp;ASC(SUBSTITUTE(SUBSTITUTE(SUBSTITUTE(SUBSTITUTE(【多店舗用】記入シート3!BE432,"　","")," ",""),"ヴ","ウﾞ"),"・","")))</f>
        <v/>
      </c>
      <c r="AH432" s="764" t="str">
        <f>IF(【多店舗用】記入シート3!BF432="","",【多店舗用】記入シート3!BF432)</f>
        <v/>
      </c>
      <c r="AI432" s="764" t="str">
        <f>IF(【多店舗用】記入シート3!BG432="","",【多店舗用】記入シート3!BG432)</f>
        <v/>
      </c>
      <c r="AJ432" s="764" t="str">
        <f>IF(【多店舗用】記入シート3!BH432="","",【多店舗用】記入シート3!BH432)</f>
        <v/>
      </c>
      <c r="AK432" s="764" t="str">
        <f>IF(【多店舗用】記入シート3!BI432="","",【多店舗用】記入シート3!BI432)</f>
        <v/>
      </c>
      <c r="AL432" s="764" t="str">
        <f>IF(【多店舗用】記入シート3!BJ432="","",【多店舗用】記入シート3!BJ432)</f>
        <v/>
      </c>
      <c r="AM432" s="768" t="str">
        <f>IF(【多店舗用】記入シート3!BK432="","",【多店舗用】記入シート3!BK432)</f>
        <v/>
      </c>
      <c r="AN432" s="768" t="str">
        <f>IF(【多店舗用】記入シート3!BL432="","",【多店舗用】記入シート3!BL432)</f>
        <v/>
      </c>
      <c r="AO432" s="764" t="str">
        <f>IF(【多店舗用】記入シート3!BM432="","",【多店舗用】記入シート3!BM432)</f>
        <v/>
      </c>
      <c r="AP432" s="768" t="str">
        <f>IF(【多店舗用】記入シート3!BN432="","",【多店舗用】記入シート3!BN432)</f>
        <v/>
      </c>
      <c r="AQ432" s="764" t="str">
        <f>IF(【多店舗用】記入シート3!BO432="","",【多店舗用】記入シート3!BO432)</f>
        <v/>
      </c>
      <c r="AR432" s="764" t="str">
        <f>IF(【多店舗用】記入シート3!BP432="","",【多店舗用】記入シート3!BP432)</f>
        <v/>
      </c>
    </row>
    <row r="433" spans="1:44" ht="15" customHeight="1">
      <c r="A433" s="764">
        <v>425</v>
      </c>
      <c r="B433" s="764" t="str">
        <f>IF(【多店舗用】記入シート3!B433="","",DBCS(【多店舗用】記入シート3!B433))</f>
        <v/>
      </c>
      <c r="C433" s="764" t="str">
        <f>IF(【多店舗用】記入シート3!C433="","",DBCS(【多店舗用】記入シート3!C433))</f>
        <v/>
      </c>
      <c r="D433" s="764" t="str">
        <f>IF(【多店舗用】記入シート3!D433="","",ASC(【多店舗用】記入シート3!D433))</f>
        <v/>
      </c>
      <c r="E433" s="765" t="str">
        <f>IF(【多店舗用】記入シート3!E433="","",【多店舗用】記入シート3!E433)</f>
        <v/>
      </c>
      <c r="F433" s="764" t="str">
        <f>IF(【多店舗用】記入シート3!F433="","",【多店舗用】記入シート3!F433)</f>
        <v/>
      </c>
      <c r="G433" s="765" t="str">
        <f>IF(【多店舗用】記入シート3!G433="","",【多店舗用】記入シート3!G433)</f>
        <v/>
      </c>
      <c r="H433" s="764" t="str">
        <f>IF(【多店舗用】記入シート3!H433="","",SUBSTITUTE(SUBSTITUTE(SUBSTITUTE(SUBSTITUTE(SUBSTITUTE(ASC(【多店舗用】記入シート3!H433),"～","-"),"－","-"),"―","-"),"　","")," ",""))</f>
        <v/>
      </c>
      <c r="I433" s="764" t="str">
        <f>IF(B433="","",MID(T(【多店舗用】記入シート3!I433),4,LEN(T(【多店舗用】記入シート3!I433))-3)&amp;"　"&amp;SUBSTITUTE(SUBSTITUTE(SUBSTITUTE(SUBSTITUTE(T(【多店舗用】記入シート3!J433),"　","")," ",""),"―","ー"),"－","‐")&amp;"　"&amp;SUBSTITUTE(SUBSTITUTE(SUBSTITUTE(SUBSTITUTE(T(【多店舗用】記入シート3!K433),"　","")," ",""),"―","ー"),"－","‐")&amp;"　"&amp;SUBSTITUTE(SUBSTITUTE(SUBSTITUTE(SUBSTITUTE(T(【多店舗用】記入シート3!L433),"　","")," ",""),"―","ー"),"－","‐")&amp;IF(【多店舗用】記入シート3!M433="","","　"&amp;SUBSTITUTE(SUBSTITUTE(SUBSTITUTE(SUBSTITUTE(T(【多店舗用】記入シート3!M433),"　","")," ",""),"―","ー"),"－","‐")))</f>
        <v/>
      </c>
      <c r="J433" s="764" t="str">
        <f>IF(B433="","",ASC(【多店舗用】記入シート3!N433)&amp;" "&amp;ASC(SUBSTITUTE(SUBSTITUTE(SUBSTITUTE(SUBSTITUTE(SUBSTITUTE(【多店舗用】記入シート3!O433,"　","")," ",""),"ヴ","ウﾞ"),"・",""),"－","‐"))&amp;" "&amp;ASC(SUBSTITUTE(SUBSTITUTE(SUBSTITUTE(SUBSTITUTE(SUBSTITUTE(【多店舗用】記入シート3!P433,"　","")," ",""),"ヴ","ウﾞ"),"・",""),"－","‐"))&amp;IF(【多店舗用】記入シート3!Q433="",""," "&amp;ASC(SUBSTITUTE(SUBSTITUTE(SUBSTITUTE(SUBSTITUTE(SUBSTITUTE(【多店舗用】記入シート3!Q433,"　","")," ",""),"ヴ","ウﾞ"),"・",""),"－","‐"))))</f>
        <v/>
      </c>
      <c r="K433" s="764" t="str">
        <f>IF(【多店舗用】記入シート3!R433="","",【多店舗用】記入シート3!R433)</f>
        <v/>
      </c>
      <c r="L433" s="764" t="str">
        <f>IF(【多店舗用】記入シート3!S433="","",SUBSTITUTE(SUBSTITUTE(SUBSTITUTE(SUBSTITUTE(SUBSTITUTE(ASC(【多店舗用】記入シート3!S433),"～","-"),"－","-"),"―","-"),"　","")," ",""))</f>
        <v/>
      </c>
      <c r="M433" s="764" t="str">
        <f>IF(【多店舗用】記入シート3!T433="","",ASC(【多店舗用】記入シート3!T433))</f>
        <v/>
      </c>
      <c r="N433" s="764" t="str">
        <f>IF(B433="","",RIGHT("00"&amp;【多店舗用】記入シート3!U433,2)&amp;【多店舗用】記入シート3!V433&amp;RIGHT("00"&amp;【多店舗用】記入シート3!W433,2)&amp;【多店舗用】記入シート3!X433&amp;RIGHT("00"&amp;【多店舗用】記入シート3!Y433,2)&amp;【多店舗用】記入シート3!Z433&amp;RIGHT("00"&amp;【多店舗用】記入シート3!AA433,2))</f>
        <v/>
      </c>
      <c r="O433" s="764" t="str">
        <f>IF(B433="","",IF(【多店舗用】記入シート3!AB433="●",【多店舗用】記入シート3!AB$8,"")&amp;IF(【多店舗用】記入シート3!AC433="●",【多店舗用】記入シート3!AC$8,"")&amp;IF(【多店舗用】記入シート3!AD433="●",【多店舗用】記入シート3!AD$8,"")&amp;IF(【多店舗用】記入シート3!AE433="●",【多店舗用】記入シート3!AE$8,"")&amp;IF(【多店舗用】記入シート3!AF433="●",【多店舗用】記入シート3!AF$8,"")&amp;IF(【多店舗用】記入シート3!AG433="●",【多店舗用】記入シート3!AG$8,"")&amp;IF(【多店舗用】記入シート3!AH433="●",【多店舗用】記入シート3!AH$8,"")&amp;IF(【多店舗用】記入シート3!AI433="●",【多店舗用】記入シート3!AI$8,""))</f>
        <v/>
      </c>
      <c r="P433" s="764" t="str">
        <f>IF(【多店舗用】記入シート3!AJ433="","",【多店舗用】記入シート3!AJ433)</f>
        <v/>
      </c>
      <c r="Q433" s="764" t="str">
        <f>IF(【多店舗用】記入シート3!AK433="","",【多店舗用】記入シート3!AK433)</f>
        <v/>
      </c>
      <c r="R433" s="766" t="str">
        <f>IF(【多店舗用】記入シート3!AL433="","",【多店舗用】記入シート3!AL433)</f>
        <v/>
      </c>
      <c r="S433" s="766" t="str">
        <f>IF(【多店舗用】記入シート3!AM433="","",【多店舗用】記入シート3!AM433)</f>
        <v/>
      </c>
      <c r="T433" s="766" t="str">
        <f>IF(【多店舗用】記入シート3!AN433="","",【多店舗用】記入シート3!AN433)</f>
        <v/>
      </c>
      <c r="U433" s="766" t="str">
        <f>IF(【多店舗用】記入シート3!AO433="","",【多店舗用】記入シート3!AO433)</f>
        <v/>
      </c>
      <c r="V433" s="764" t="str">
        <f>IF(【多店舗用】記入シート3!AP433="","",【多店舗用】記入シート3!AP433)</f>
        <v/>
      </c>
      <c r="W433" s="764" t="str">
        <f>IF(【多店舗用】記入シート3!AQ433="","",【多店舗用】記入シート3!AQ433)</f>
        <v/>
      </c>
      <c r="X433" s="764" t="str">
        <f>IF(【多店舗用】記入シート3!AR433="","",【多店舗用】記入シート3!AR433)</f>
        <v/>
      </c>
      <c r="Y433" s="764" t="str">
        <f>IF(【多店舗用】記入シート3!AS433="","",【多店舗用】記入シート3!AS433)</f>
        <v/>
      </c>
      <c r="Z433" s="767" t="str">
        <f>IF(【多店舗用】記入シート3!AT433="","",【多店舗用】記入シート3!AT433)</f>
        <v/>
      </c>
      <c r="AA433" s="767" t="str">
        <f>IF(【多店舗用】記入シート3!AU433="","",【多店舗用】記入シート3!AU433)</f>
        <v/>
      </c>
      <c r="AB433" s="764" t="str">
        <f>IF(B433="","",T(SUBSTITUTE(SUBSTITUTE(【多店舗用】記入シート3!AV433,"　","")," ",""))&amp;"　"&amp;T(SUBSTITUTE(SUBSTITUTE(【多店舗用】記入シート3!AW433,"　","")," ","")))</f>
        <v/>
      </c>
      <c r="AC433" s="764" t="str">
        <f>IF(B433="","",ASC(SUBSTITUTE(SUBSTITUTE(SUBSTITUTE(SUBSTITUTE(【多店舗用】記入シート3!AX433,"　","")," ",""),"ヴ","ウﾞ"),"・",""))&amp;" "&amp;ASC(SUBSTITUTE(SUBSTITUTE(SUBSTITUTE(SUBSTITUTE(【多店舗用】記入シート3!AY433,"　","")," ",""),"ヴ","ウﾞ"),"・","")))</f>
        <v/>
      </c>
      <c r="AD433" s="764" t="str">
        <f>IF(【多店舗用】記入シート3!AZ433="","",【多店舗用】記入シート3!AZ433)</f>
        <v/>
      </c>
      <c r="AE433" s="764" t="str">
        <f>IF(【多店舗用】記入シート3!BA433="","",【多店舗用】記入シート3!BA433)</f>
        <v/>
      </c>
      <c r="AF433" s="764" t="str">
        <f>IF(B433="","",T(SUBSTITUTE(SUBSTITUTE(【多店舗用】記入シート3!BB433,"　","")," ",""))&amp;"　"&amp;T(SUBSTITUTE(SUBSTITUTE(【多店舗用】記入シート3!BC433,"　","")," ","")))</f>
        <v/>
      </c>
      <c r="AG433" s="764" t="str">
        <f>IF(B433="","",ASC(SUBSTITUTE(SUBSTITUTE(SUBSTITUTE(SUBSTITUTE(【多店舗用】記入シート3!BD433,"　","")," ",""),"ヴ","ウﾞ"),"・",""))&amp;" "&amp;ASC(SUBSTITUTE(SUBSTITUTE(SUBSTITUTE(SUBSTITUTE(【多店舗用】記入シート3!BE433,"　","")," ",""),"ヴ","ウﾞ"),"・","")))</f>
        <v/>
      </c>
      <c r="AH433" s="764" t="str">
        <f>IF(【多店舗用】記入シート3!BF433="","",【多店舗用】記入シート3!BF433)</f>
        <v/>
      </c>
      <c r="AI433" s="764" t="str">
        <f>IF(【多店舗用】記入シート3!BG433="","",【多店舗用】記入シート3!BG433)</f>
        <v/>
      </c>
      <c r="AJ433" s="764" t="str">
        <f>IF(【多店舗用】記入シート3!BH433="","",【多店舗用】記入シート3!BH433)</f>
        <v/>
      </c>
      <c r="AK433" s="764" t="str">
        <f>IF(【多店舗用】記入シート3!BI433="","",【多店舗用】記入シート3!BI433)</f>
        <v/>
      </c>
      <c r="AL433" s="764" t="str">
        <f>IF(【多店舗用】記入シート3!BJ433="","",【多店舗用】記入シート3!BJ433)</f>
        <v/>
      </c>
      <c r="AM433" s="768" t="str">
        <f>IF(【多店舗用】記入シート3!BK433="","",【多店舗用】記入シート3!BK433)</f>
        <v/>
      </c>
      <c r="AN433" s="768" t="str">
        <f>IF(【多店舗用】記入シート3!BL433="","",【多店舗用】記入シート3!BL433)</f>
        <v/>
      </c>
      <c r="AO433" s="764" t="str">
        <f>IF(【多店舗用】記入シート3!BM433="","",【多店舗用】記入シート3!BM433)</f>
        <v/>
      </c>
      <c r="AP433" s="768" t="str">
        <f>IF(【多店舗用】記入シート3!BN433="","",【多店舗用】記入シート3!BN433)</f>
        <v/>
      </c>
      <c r="AQ433" s="764" t="str">
        <f>IF(【多店舗用】記入シート3!BO433="","",【多店舗用】記入シート3!BO433)</f>
        <v/>
      </c>
      <c r="AR433" s="764" t="str">
        <f>IF(【多店舗用】記入シート3!BP433="","",【多店舗用】記入シート3!BP433)</f>
        <v/>
      </c>
    </row>
    <row r="434" spans="1:44" ht="15" customHeight="1">
      <c r="A434" s="764">
        <v>426</v>
      </c>
      <c r="B434" s="764" t="str">
        <f>IF(【多店舗用】記入シート3!B434="","",DBCS(【多店舗用】記入シート3!B434))</f>
        <v/>
      </c>
      <c r="C434" s="764" t="str">
        <f>IF(【多店舗用】記入シート3!C434="","",DBCS(【多店舗用】記入シート3!C434))</f>
        <v/>
      </c>
      <c r="D434" s="764" t="str">
        <f>IF(【多店舗用】記入シート3!D434="","",ASC(【多店舗用】記入シート3!D434))</f>
        <v/>
      </c>
      <c r="E434" s="765" t="str">
        <f>IF(【多店舗用】記入シート3!E434="","",【多店舗用】記入シート3!E434)</f>
        <v/>
      </c>
      <c r="F434" s="764" t="str">
        <f>IF(【多店舗用】記入シート3!F434="","",【多店舗用】記入シート3!F434)</f>
        <v/>
      </c>
      <c r="G434" s="765" t="str">
        <f>IF(【多店舗用】記入シート3!G434="","",【多店舗用】記入シート3!G434)</f>
        <v/>
      </c>
      <c r="H434" s="764" t="str">
        <f>IF(【多店舗用】記入シート3!H434="","",SUBSTITUTE(SUBSTITUTE(SUBSTITUTE(SUBSTITUTE(SUBSTITUTE(ASC(【多店舗用】記入シート3!H434),"～","-"),"－","-"),"―","-"),"　","")," ",""))</f>
        <v/>
      </c>
      <c r="I434" s="764" t="str">
        <f>IF(B434="","",MID(T(【多店舗用】記入シート3!I434),4,LEN(T(【多店舗用】記入シート3!I434))-3)&amp;"　"&amp;SUBSTITUTE(SUBSTITUTE(SUBSTITUTE(SUBSTITUTE(T(【多店舗用】記入シート3!J434),"　","")," ",""),"―","ー"),"－","‐")&amp;"　"&amp;SUBSTITUTE(SUBSTITUTE(SUBSTITUTE(SUBSTITUTE(T(【多店舗用】記入シート3!K434),"　","")," ",""),"―","ー"),"－","‐")&amp;"　"&amp;SUBSTITUTE(SUBSTITUTE(SUBSTITUTE(SUBSTITUTE(T(【多店舗用】記入シート3!L434),"　","")," ",""),"―","ー"),"－","‐")&amp;IF(【多店舗用】記入シート3!M434="","","　"&amp;SUBSTITUTE(SUBSTITUTE(SUBSTITUTE(SUBSTITUTE(T(【多店舗用】記入シート3!M434),"　","")," ",""),"―","ー"),"－","‐")))</f>
        <v/>
      </c>
      <c r="J434" s="764" t="str">
        <f>IF(B434="","",ASC(【多店舗用】記入シート3!N434)&amp;" "&amp;ASC(SUBSTITUTE(SUBSTITUTE(SUBSTITUTE(SUBSTITUTE(SUBSTITUTE(【多店舗用】記入シート3!O434,"　","")," ",""),"ヴ","ウﾞ"),"・",""),"－","‐"))&amp;" "&amp;ASC(SUBSTITUTE(SUBSTITUTE(SUBSTITUTE(SUBSTITUTE(SUBSTITUTE(【多店舗用】記入シート3!P434,"　","")," ",""),"ヴ","ウﾞ"),"・",""),"－","‐"))&amp;IF(【多店舗用】記入シート3!Q434="",""," "&amp;ASC(SUBSTITUTE(SUBSTITUTE(SUBSTITUTE(SUBSTITUTE(SUBSTITUTE(【多店舗用】記入シート3!Q434,"　","")," ",""),"ヴ","ウﾞ"),"・",""),"－","‐"))))</f>
        <v/>
      </c>
      <c r="K434" s="764" t="str">
        <f>IF(【多店舗用】記入シート3!R434="","",【多店舗用】記入シート3!R434)</f>
        <v/>
      </c>
      <c r="L434" s="764" t="str">
        <f>IF(【多店舗用】記入シート3!S434="","",SUBSTITUTE(SUBSTITUTE(SUBSTITUTE(SUBSTITUTE(SUBSTITUTE(ASC(【多店舗用】記入シート3!S434),"～","-"),"－","-"),"―","-"),"　","")," ",""))</f>
        <v/>
      </c>
      <c r="M434" s="764" t="str">
        <f>IF(【多店舗用】記入シート3!T434="","",ASC(【多店舗用】記入シート3!T434))</f>
        <v/>
      </c>
      <c r="N434" s="764" t="str">
        <f>IF(B434="","",RIGHT("00"&amp;【多店舗用】記入シート3!U434,2)&amp;【多店舗用】記入シート3!V434&amp;RIGHT("00"&amp;【多店舗用】記入シート3!W434,2)&amp;【多店舗用】記入シート3!X434&amp;RIGHT("00"&amp;【多店舗用】記入シート3!Y434,2)&amp;【多店舗用】記入シート3!Z434&amp;RIGHT("00"&amp;【多店舗用】記入シート3!AA434,2))</f>
        <v/>
      </c>
      <c r="O434" s="764" t="str">
        <f>IF(B434="","",IF(【多店舗用】記入シート3!AB434="●",【多店舗用】記入シート3!AB$8,"")&amp;IF(【多店舗用】記入シート3!AC434="●",【多店舗用】記入シート3!AC$8,"")&amp;IF(【多店舗用】記入シート3!AD434="●",【多店舗用】記入シート3!AD$8,"")&amp;IF(【多店舗用】記入シート3!AE434="●",【多店舗用】記入シート3!AE$8,"")&amp;IF(【多店舗用】記入シート3!AF434="●",【多店舗用】記入シート3!AF$8,"")&amp;IF(【多店舗用】記入シート3!AG434="●",【多店舗用】記入シート3!AG$8,"")&amp;IF(【多店舗用】記入シート3!AH434="●",【多店舗用】記入シート3!AH$8,"")&amp;IF(【多店舗用】記入シート3!AI434="●",【多店舗用】記入シート3!AI$8,""))</f>
        <v/>
      </c>
      <c r="P434" s="764" t="str">
        <f>IF(【多店舗用】記入シート3!AJ434="","",【多店舗用】記入シート3!AJ434)</f>
        <v/>
      </c>
      <c r="Q434" s="764" t="str">
        <f>IF(【多店舗用】記入シート3!AK434="","",【多店舗用】記入シート3!AK434)</f>
        <v/>
      </c>
      <c r="R434" s="766" t="str">
        <f>IF(【多店舗用】記入シート3!AL434="","",【多店舗用】記入シート3!AL434)</f>
        <v/>
      </c>
      <c r="S434" s="766" t="str">
        <f>IF(【多店舗用】記入シート3!AM434="","",【多店舗用】記入シート3!AM434)</f>
        <v/>
      </c>
      <c r="T434" s="766" t="str">
        <f>IF(【多店舗用】記入シート3!AN434="","",【多店舗用】記入シート3!AN434)</f>
        <v/>
      </c>
      <c r="U434" s="766" t="str">
        <f>IF(【多店舗用】記入シート3!AO434="","",【多店舗用】記入シート3!AO434)</f>
        <v/>
      </c>
      <c r="V434" s="764" t="str">
        <f>IF(【多店舗用】記入シート3!AP434="","",【多店舗用】記入シート3!AP434)</f>
        <v/>
      </c>
      <c r="W434" s="764" t="str">
        <f>IF(【多店舗用】記入シート3!AQ434="","",【多店舗用】記入シート3!AQ434)</f>
        <v/>
      </c>
      <c r="X434" s="764" t="str">
        <f>IF(【多店舗用】記入シート3!AR434="","",【多店舗用】記入シート3!AR434)</f>
        <v/>
      </c>
      <c r="Y434" s="764" t="str">
        <f>IF(【多店舗用】記入シート3!AS434="","",【多店舗用】記入シート3!AS434)</f>
        <v/>
      </c>
      <c r="Z434" s="767" t="str">
        <f>IF(【多店舗用】記入シート3!AT434="","",【多店舗用】記入シート3!AT434)</f>
        <v/>
      </c>
      <c r="AA434" s="767" t="str">
        <f>IF(【多店舗用】記入シート3!AU434="","",【多店舗用】記入シート3!AU434)</f>
        <v/>
      </c>
      <c r="AB434" s="764" t="str">
        <f>IF(B434="","",T(SUBSTITUTE(SUBSTITUTE(【多店舗用】記入シート3!AV434,"　","")," ",""))&amp;"　"&amp;T(SUBSTITUTE(SUBSTITUTE(【多店舗用】記入シート3!AW434,"　","")," ","")))</f>
        <v/>
      </c>
      <c r="AC434" s="764" t="str">
        <f>IF(B434="","",ASC(SUBSTITUTE(SUBSTITUTE(SUBSTITUTE(SUBSTITUTE(【多店舗用】記入シート3!AX434,"　","")," ",""),"ヴ","ウﾞ"),"・",""))&amp;" "&amp;ASC(SUBSTITUTE(SUBSTITUTE(SUBSTITUTE(SUBSTITUTE(【多店舗用】記入シート3!AY434,"　","")," ",""),"ヴ","ウﾞ"),"・","")))</f>
        <v/>
      </c>
      <c r="AD434" s="764" t="str">
        <f>IF(【多店舗用】記入シート3!AZ434="","",【多店舗用】記入シート3!AZ434)</f>
        <v/>
      </c>
      <c r="AE434" s="764" t="str">
        <f>IF(【多店舗用】記入シート3!BA434="","",【多店舗用】記入シート3!BA434)</f>
        <v/>
      </c>
      <c r="AF434" s="764" t="str">
        <f>IF(B434="","",T(SUBSTITUTE(SUBSTITUTE(【多店舗用】記入シート3!BB434,"　","")," ",""))&amp;"　"&amp;T(SUBSTITUTE(SUBSTITUTE(【多店舗用】記入シート3!BC434,"　","")," ","")))</f>
        <v/>
      </c>
      <c r="AG434" s="764" t="str">
        <f>IF(B434="","",ASC(SUBSTITUTE(SUBSTITUTE(SUBSTITUTE(SUBSTITUTE(【多店舗用】記入シート3!BD434,"　","")," ",""),"ヴ","ウﾞ"),"・",""))&amp;" "&amp;ASC(SUBSTITUTE(SUBSTITUTE(SUBSTITUTE(SUBSTITUTE(【多店舗用】記入シート3!BE434,"　","")," ",""),"ヴ","ウﾞ"),"・","")))</f>
        <v/>
      </c>
      <c r="AH434" s="764" t="str">
        <f>IF(【多店舗用】記入シート3!BF434="","",【多店舗用】記入シート3!BF434)</f>
        <v/>
      </c>
      <c r="AI434" s="764" t="str">
        <f>IF(【多店舗用】記入シート3!BG434="","",【多店舗用】記入シート3!BG434)</f>
        <v/>
      </c>
      <c r="AJ434" s="764" t="str">
        <f>IF(【多店舗用】記入シート3!BH434="","",【多店舗用】記入シート3!BH434)</f>
        <v/>
      </c>
      <c r="AK434" s="764" t="str">
        <f>IF(【多店舗用】記入シート3!BI434="","",【多店舗用】記入シート3!BI434)</f>
        <v/>
      </c>
      <c r="AL434" s="764" t="str">
        <f>IF(【多店舗用】記入シート3!BJ434="","",【多店舗用】記入シート3!BJ434)</f>
        <v/>
      </c>
      <c r="AM434" s="768" t="str">
        <f>IF(【多店舗用】記入シート3!BK434="","",【多店舗用】記入シート3!BK434)</f>
        <v/>
      </c>
      <c r="AN434" s="768" t="str">
        <f>IF(【多店舗用】記入シート3!BL434="","",【多店舗用】記入シート3!BL434)</f>
        <v/>
      </c>
      <c r="AO434" s="764" t="str">
        <f>IF(【多店舗用】記入シート3!BM434="","",【多店舗用】記入シート3!BM434)</f>
        <v/>
      </c>
      <c r="AP434" s="768" t="str">
        <f>IF(【多店舗用】記入シート3!BN434="","",【多店舗用】記入シート3!BN434)</f>
        <v/>
      </c>
      <c r="AQ434" s="764" t="str">
        <f>IF(【多店舗用】記入シート3!BO434="","",【多店舗用】記入シート3!BO434)</f>
        <v/>
      </c>
      <c r="AR434" s="764" t="str">
        <f>IF(【多店舗用】記入シート3!BP434="","",【多店舗用】記入シート3!BP434)</f>
        <v/>
      </c>
    </row>
    <row r="435" spans="1:44" ht="15" customHeight="1">
      <c r="A435" s="764">
        <v>427</v>
      </c>
      <c r="B435" s="764" t="str">
        <f>IF(【多店舗用】記入シート3!B435="","",DBCS(【多店舗用】記入シート3!B435))</f>
        <v/>
      </c>
      <c r="C435" s="764" t="str">
        <f>IF(【多店舗用】記入シート3!C435="","",DBCS(【多店舗用】記入シート3!C435))</f>
        <v/>
      </c>
      <c r="D435" s="764" t="str">
        <f>IF(【多店舗用】記入シート3!D435="","",ASC(【多店舗用】記入シート3!D435))</f>
        <v/>
      </c>
      <c r="E435" s="765" t="str">
        <f>IF(【多店舗用】記入シート3!E435="","",【多店舗用】記入シート3!E435)</f>
        <v/>
      </c>
      <c r="F435" s="764" t="str">
        <f>IF(【多店舗用】記入シート3!F435="","",【多店舗用】記入シート3!F435)</f>
        <v/>
      </c>
      <c r="G435" s="765" t="str">
        <f>IF(【多店舗用】記入シート3!G435="","",【多店舗用】記入シート3!G435)</f>
        <v/>
      </c>
      <c r="H435" s="764" t="str">
        <f>IF(【多店舗用】記入シート3!H435="","",SUBSTITUTE(SUBSTITUTE(SUBSTITUTE(SUBSTITUTE(SUBSTITUTE(ASC(【多店舗用】記入シート3!H435),"～","-"),"－","-"),"―","-"),"　","")," ",""))</f>
        <v/>
      </c>
      <c r="I435" s="764" t="str">
        <f>IF(B435="","",MID(T(【多店舗用】記入シート3!I435),4,LEN(T(【多店舗用】記入シート3!I435))-3)&amp;"　"&amp;SUBSTITUTE(SUBSTITUTE(SUBSTITUTE(SUBSTITUTE(T(【多店舗用】記入シート3!J435),"　","")," ",""),"―","ー"),"－","‐")&amp;"　"&amp;SUBSTITUTE(SUBSTITUTE(SUBSTITUTE(SUBSTITUTE(T(【多店舗用】記入シート3!K435),"　","")," ",""),"―","ー"),"－","‐")&amp;"　"&amp;SUBSTITUTE(SUBSTITUTE(SUBSTITUTE(SUBSTITUTE(T(【多店舗用】記入シート3!L435),"　","")," ",""),"―","ー"),"－","‐")&amp;IF(【多店舗用】記入シート3!M435="","","　"&amp;SUBSTITUTE(SUBSTITUTE(SUBSTITUTE(SUBSTITUTE(T(【多店舗用】記入シート3!M435),"　","")," ",""),"―","ー"),"－","‐")))</f>
        <v/>
      </c>
      <c r="J435" s="764" t="str">
        <f>IF(B435="","",ASC(【多店舗用】記入シート3!N435)&amp;" "&amp;ASC(SUBSTITUTE(SUBSTITUTE(SUBSTITUTE(SUBSTITUTE(SUBSTITUTE(【多店舗用】記入シート3!O435,"　","")," ",""),"ヴ","ウﾞ"),"・",""),"－","‐"))&amp;" "&amp;ASC(SUBSTITUTE(SUBSTITUTE(SUBSTITUTE(SUBSTITUTE(SUBSTITUTE(【多店舗用】記入シート3!P435,"　","")," ",""),"ヴ","ウﾞ"),"・",""),"－","‐"))&amp;IF(【多店舗用】記入シート3!Q435="",""," "&amp;ASC(SUBSTITUTE(SUBSTITUTE(SUBSTITUTE(SUBSTITUTE(SUBSTITUTE(【多店舗用】記入シート3!Q435,"　","")," ",""),"ヴ","ウﾞ"),"・",""),"－","‐"))))</f>
        <v/>
      </c>
      <c r="K435" s="764" t="str">
        <f>IF(【多店舗用】記入シート3!R435="","",【多店舗用】記入シート3!R435)</f>
        <v/>
      </c>
      <c r="L435" s="764" t="str">
        <f>IF(【多店舗用】記入シート3!S435="","",SUBSTITUTE(SUBSTITUTE(SUBSTITUTE(SUBSTITUTE(SUBSTITUTE(ASC(【多店舗用】記入シート3!S435),"～","-"),"－","-"),"―","-"),"　","")," ",""))</f>
        <v/>
      </c>
      <c r="M435" s="764" t="str">
        <f>IF(【多店舗用】記入シート3!T435="","",ASC(【多店舗用】記入シート3!T435))</f>
        <v/>
      </c>
      <c r="N435" s="764" t="str">
        <f>IF(B435="","",RIGHT("00"&amp;【多店舗用】記入シート3!U435,2)&amp;【多店舗用】記入シート3!V435&amp;RIGHT("00"&amp;【多店舗用】記入シート3!W435,2)&amp;【多店舗用】記入シート3!X435&amp;RIGHT("00"&amp;【多店舗用】記入シート3!Y435,2)&amp;【多店舗用】記入シート3!Z435&amp;RIGHT("00"&amp;【多店舗用】記入シート3!AA435,2))</f>
        <v/>
      </c>
      <c r="O435" s="764" t="str">
        <f>IF(B435="","",IF(【多店舗用】記入シート3!AB435="●",【多店舗用】記入シート3!AB$8,"")&amp;IF(【多店舗用】記入シート3!AC435="●",【多店舗用】記入シート3!AC$8,"")&amp;IF(【多店舗用】記入シート3!AD435="●",【多店舗用】記入シート3!AD$8,"")&amp;IF(【多店舗用】記入シート3!AE435="●",【多店舗用】記入シート3!AE$8,"")&amp;IF(【多店舗用】記入シート3!AF435="●",【多店舗用】記入シート3!AF$8,"")&amp;IF(【多店舗用】記入シート3!AG435="●",【多店舗用】記入シート3!AG$8,"")&amp;IF(【多店舗用】記入シート3!AH435="●",【多店舗用】記入シート3!AH$8,"")&amp;IF(【多店舗用】記入シート3!AI435="●",【多店舗用】記入シート3!AI$8,""))</f>
        <v/>
      </c>
      <c r="P435" s="764" t="str">
        <f>IF(【多店舗用】記入シート3!AJ435="","",【多店舗用】記入シート3!AJ435)</f>
        <v/>
      </c>
      <c r="Q435" s="764" t="str">
        <f>IF(【多店舗用】記入シート3!AK435="","",【多店舗用】記入シート3!AK435)</f>
        <v/>
      </c>
      <c r="R435" s="766" t="str">
        <f>IF(【多店舗用】記入シート3!AL435="","",【多店舗用】記入シート3!AL435)</f>
        <v/>
      </c>
      <c r="S435" s="766" t="str">
        <f>IF(【多店舗用】記入シート3!AM435="","",【多店舗用】記入シート3!AM435)</f>
        <v/>
      </c>
      <c r="T435" s="766" t="str">
        <f>IF(【多店舗用】記入シート3!AN435="","",【多店舗用】記入シート3!AN435)</f>
        <v/>
      </c>
      <c r="U435" s="766" t="str">
        <f>IF(【多店舗用】記入シート3!AO435="","",【多店舗用】記入シート3!AO435)</f>
        <v/>
      </c>
      <c r="V435" s="764" t="str">
        <f>IF(【多店舗用】記入シート3!AP435="","",【多店舗用】記入シート3!AP435)</f>
        <v/>
      </c>
      <c r="W435" s="764" t="str">
        <f>IF(【多店舗用】記入シート3!AQ435="","",【多店舗用】記入シート3!AQ435)</f>
        <v/>
      </c>
      <c r="X435" s="764" t="str">
        <f>IF(【多店舗用】記入シート3!AR435="","",【多店舗用】記入シート3!AR435)</f>
        <v/>
      </c>
      <c r="Y435" s="764" t="str">
        <f>IF(【多店舗用】記入シート3!AS435="","",【多店舗用】記入シート3!AS435)</f>
        <v/>
      </c>
      <c r="Z435" s="767" t="str">
        <f>IF(【多店舗用】記入シート3!AT435="","",【多店舗用】記入シート3!AT435)</f>
        <v/>
      </c>
      <c r="AA435" s="767" t="str">
        <f>IF(【多店舗用】記入シート3!AU435="","",【多店舗用】記入シート3!AU435)</f>
        <v/>
      </c>
      <c r="AB435" s="764" t="str">
        <f>IF(B435="","",T(SUBSTITUTE(SUBSTITUTE(【多店舗用】記入シート3!AV435,"　","")," ",""))&amp;"　"&amp;T(SUBSTITUTE(SUBSTITUTE(【多店舗用】記入シート3!AW435,"　","")," ","")))</f>
        <v/>
      </c>
      <c r="AC435" s="764" t="str">
        <f>IF(B435="","",ASC(SUBSTITUTE(SUBSTITUTE(SUBSTITUTE(SUBSTITUTE(【多店舗用】記入シート3!AX435,"　","")," ",""),"ヴ","ウﾞ"),"・",""))&amp;" "&amp;ASC(SUBSTITUTE(SUBSTITUTE(SUBSTITUTE(SUBSTITUTE(【多店舗用】記入シート3!AY435,"　","")," ",""),"ヴ","ウﾞ"),"・","")))</f>
        <v/>
      </c>
      <c r="AD435" s="764" t="str">
        <f>IF(【多店舗用】記入シート3!AZ435="","",【多店舗用】記入シート3!AZ435)</f>
        <v/>
      </c>
      <c r="AE435" s="764" t="str">
        <f>IF(【多店舗用】記入シート3!BA435="","",【多店舗用】記入シート3!BA435)</f>
        <v/>
      </c>
      <c r="AF435" s="764" t="str">
        <f>IF(B435="","",T(SUBSTITUTE(SUBSTITUTE(【多店舗用】記入シート3!BB435,"　","")," ",""))&amp;"　"&amp;T(SUBSTITUTE(SUBSTITUTE(【多店舗用】記入シート3!BC435,"　","")," ","")))</f>
        <v/>
      </c>
      <c r="AG435" s="764" t="str">
        <f>IF(B435="","",ASC(SUBSTITUTE(SUBSTITUTE(SUBSTITUTE(SUBSTITUTE(【多店舗用】記入シート3!BD435,"　","")," ",""),"ヴ","ウﾞ"),"・",""))&amp;" "&amp;ASC(SUBSTITUTE(SUBSTITUTE(SUBSTITUTE(SUBSTITUTE(【多店舗用】記入シート3!BE435,"　","")," ",""),"ヴ","ウﾞ"),"・","")))</f>
        <v/>
      </c>
      <c r="AH435" s="764" t="str">
        <f>IF(【多店舗用】記入シート3!BF435="","",【多店舗用】記入シート3!BF435)</f>
        <v/>
      </c>
      <c r="AI435" s="764" t="str">
        <f>IF(【多店舗用】記入シート3!BG435="","",【多店舗用】記入シート3!BG435)</f>
        <v/>
      </c>
      <c r="AJ435" s="764" t="str">
        <f>IF(【多店舗用】記入シート3!BH435="","",【多店舗用】記入シート3!BH435)</f>
        <v/>
      </c>
      <c r="AK435" s="764" t="str">
        <f>IF(【多店舗用】記入シート3!BI435="","",【多店舗用】記入シート3!BI435)</f>
        <v/>
      </c>
      <c r="AL435" s="764" t="str">
        <f>IF(【多店舗用】記入シート3!BJ435="","",【多店舗用】記入シート3!BJ435)</f>
        <v/>
      </c>
      <c r="AM435" s="768" t="str">
        <f>IF(【多店舗用】記入シート3!BK435="","",【多店舗用】記入シート3!BK435)</f>
        <v/>
      </c>
      <c r="AN435" s="768" t="str">
        <f>IF(【多店舗用】記入シート3!BL435="","",【多店舗用】記入シート3!BL435)</f>
        <v/>
      </c>
      <c r="AO435" s="764" t="str">
        <f>IF(【多店舗用】記入シート3!BM435="","",【多店舗用】記入シート3!BM435)</f>
        <v/>
      </c>
      <c r="AP435" s="768" t="str">
        <f>IF(【多店舗用】記入シート3!BN435="","",【多店舗用】記入シート3!BN435)</f>
        <v/>
      </c>
      <c r="AQ435" s="764" t="str">
        <f>IF(【多店舗用】記入シート3!BO435="","",【多店舗用】記入シート3!BO435)</f>
        <v/>
      </c>
      <c r="AR435" s="764" t="str">
        <f>IF(【多店舗用】記入シート3!BP435="","",【多店舗用】記入シート3!BP435)</f>
        <v/>
      </c>
    </row>
    <row r="436" spans="1:44" ht="15" customHeight="1">
      <c r="A436" s="764">
        <v>428</v>
      </c>
      <c r="B436" s="764" t="str">
        <f>IF(【多店舗用】記入シート3!B436="","",DBCS(【多店舗用】記入シート3!B436))</f>
        <v/>
      </c>
      <c r="C436" s="764" t="str">
        <f>IF(【多店舗用】記入シート3!C436="","",DBCS(【多店舗用】記入シート3!C436))</f>
        <v/>
      </c>
      <c r="D436" s="764" t="str">
        <f>IF(【多店舗用】記入シート3!D436="","",ASC(【多店舗用】記入シート3!D436))</f>
        <v/>
      </c>
      <c r="E436" s="765" t="str">
        <f>IF(【多店舗用】記入シート3!E436="","",【多店舗用】記入シート3!E436)</f>
        <v/>
      </c>
      <c r="F436" s="764" t="str">
        <f>IF(【多店舗用】記入シート3!F436="","",【多店舗用】記入シート3!F436)</f>
        <v/>
      </c>
      <c r="G436" s="765" t="str">
        <f>IF(【多店舗用】記入シート3!G436="","",【多店舗用】記入シート3!G436)</f>
        <v/>
      </c>
      <c r="H436" s="764" t="str">
        <f>IF(【多店舗用】記入シート3!H436="","",SUBSTITUTE(SUBSTITUTE(SUBSTITUTE(SUBSTITUTE(SUBSTITUTE(ASC(【多店舗用】記入シート3!H436),"～","-"),"－","-"),"―","-"),"　","")," ",""))</f>
        <v/>
      </c>
      <c r="I436" s="764" t="str">
        <f>IF(B436="","",MID(T(【多店舗用】記入シート3!I436),4,LEN(T(【多店舗用】記入シート3!I436))-3)&amp;"　"&amp;SUBSTITUTE(SUBSTITUTE(SUBSTITUTE(SUBSTITUTE(T(【多店舗用】記入シート3!J436),"　","")," ",""),"―","ー"),"－","‐")&amp;"　"&amp;SUBSTITUTE(SUBSTITUTE(SUBSTITUTE(SUBSTITUTE(T(【多店舗用】記入シート3!K436),"　","")," ",""),"―","ー"),"－","‐")&amp;"　"&amp;SUBSTITUTE(SUBSTITUTE(SUBSTITUTE(SUBSTITUTE(T(【多店舗用】記入シート3!L436),"　","")," ",""),"―","ー"),"－","‐")&amp;IF(【多店舗用】記入シート3!M436="","","　"&amp;SUBSTITUTE(SUBSTITUTE(SUBSTITUTE(SUBSTITUTE(T(【多店舗用】記入シート3!M436),"　","")," ",""),"―","ー"),"－","‐")))</f>
        <v/>
      </c>
      <c r="J436" s="764" t="str">
        <f>IF(B436="","",ASC(【多店舗用】記入シート3!N436)&amp;" "&amp;ASC(SUBSTITUTE(SUBSTITUTE(SUBSTITUTE(SUBSTITUTE(SUBSTITUTE(【多店舗用】記入シート3!O436,"　","")," ",""),"ヴ","ウﾞ"),"・",""),"－","‐"))&amp;" "&amp;ASC(SUBSTITUTE(SUBSTITUTE(SUBSTITUTE(SUBSTITUTE(SUBSTITUTE(【多店舗用】記入シート3!P436,"　","")," ",""),"ヴ","ウﾞ"),"・",""),"－","‐"))&amp;IF(【多店舗用】記入シート3!Q436="",""," "&amp;ASC(SUBSTITUTE(SUBSTITUTE(SUBSTITUTE(SUBSTITUTE(SUBSTITUTE(【多店舗用】記入シート3!Q436,"　","")," ",""),"ヴ","ウﾞ"),"・",""),"－","‐"))))</f>
        <v/>
      </c>
      <c r="K436" s="764" t="str">
        <f>IF(【多店舗用】記入シート3!R436="","",【多店舗用】記入シート3!R436)</f>
        <v/>
      </c>
      <c r="L436" s="764" t="str">
        <f>IF(【多店舗用】記入シート3!S436="","",SUBSTITUTE(SUBSTITUTE(SUBSTITUTE(SUBSTITUTE(SUBSTITUTE(ASC(【多店舗用】記入シート3!S436),"～","-"),"－","-"),"―","-"),"　","")," ",""))</f>
        <v/>
      </c>
      <c r="M436" s="764" t="str">
        <f>IF(【多店舗用】記入シート3!T436="","",ASC(【多店舗用】記入シート3!T436))</f>
        <v/>
      </c>
      <c r="N436" s="764" t="str">
        <f>IF(B436="","",RIGHT("00"&amp;【多店舗用】記入シート3!U436,2)&amp;【多店舗用】記入シート3!V436&amp;RIGHT("00"&amp;【多店舗用】記入シート3!W436,2)&amp;【多店舗用】記入シート3!X436&amp;RIGHT("00"&amp;【多店舗用】記入シート3!Y436,2)&amp;【多店舗用】記入シート3!Z436&amp;RIGHT("00"&amp;【多店舗用】記入シート3!AA436,2))</f>
        <v/>
      </c>
      <c r="O436" s="764" t="str">
        <f>IF(B436="","",IF(【多店舗用】記入シート3!AB436="●",【多店舗用】記入シート3!AB$8,"")&amp;IF(【多店舗用】記入シート3!AC436="●",【多店舗用】記入シート3!AC$8,"")&amp;IF(【多店舗用】記入シート3!AD436="●",【多店舗用】記入シート3!AD$8,"")&amp;IF(【多店舗用】記入シート3!AE436="●",【多店舗用】記入シート3!AE$8,"")&amp;IF(【多店舗用】記入シート3!AF436="●",【多店舗用】記入シート3!AF$8,"")&amp;IF(【多店舗用】記入シート3!AG436="●",【多店舗用】記入シート3!AG$8,"")&amp;IF(【多店舗用】記入シート3!AH436="●",【多店舗用】記入シート3!AH$8,"")&amp;IF(【多店舗用】記入シート3!AI436="●",【多店舗用】記入シート3!AI$8,""))</f>
        <v/>
      </c>
      <c r="P436" s="764" t="str">
        <f>IF(【多店舗用】記入シート3!AJ436="","",【多店舗用】記入シート3!AJ436)</f>
        <v/>
      </c>
      <c r="Q436" s="764" t="str">
        <f>IF(【多店舗用】記入シート3!AK436="","",【多店舗用】記入シート3!AK436)</f>
        <v/>
      </c>
      <c r="R436" s="766" t="str">
        <f>IF(【多店舗用】記入シート3!AL436="","",【多店舗用】記入シート3!AL436)</f>
        <v/>
      </c>
      <c r="S436" s="766" t="str">
        <f>IF(【多店舗用】記入シート3!AM436="","",【多店舗用】記入シート3!AM436)</f>
        <v/>
      </c>
      <c r="T436" s="766" t="str">
        <f>IF(【多店舗用】記入シート3!AN436="","",【多店舗用】記入シート3!AN436)</f>
        <v/>
      </c>
      <c r="U436" s="766" t="str">
        <f>IF(【多店舗用】記入シート3!AO436="","",【多店舗用】記入シート3!AO436)</f>
        <v/>
      </c>
      <c r="V436" s="764" t="str">
        <f>IF(【多店舗用】記入シート3!AP436="","",【多店舗用】記入シート3!AP436)</f>
        <v/>
      </c>
      <c r="W436" s="764" t="str">
        <f>IF(【多店舗用】記入シート3!AQ436="","",【多店舗用】記入シート3!AQ436)</f>
        <v/>
      </c>
      <c r="X436" s="764" t="str">
        <f>IF(【多店舗用】記入シート3!AR436="","",【多店舗用】記入シート3!AR436)</f>
        <v/>
      </c>
      <c r="Y436" s="764" t="str">
        <f>IF(【多店舗用】記入シート3!AS436="","",【多店舗用】記入シート3!AS436)</f>
        <v/>
      </c>
      <c r="Z436" s="767" t="str">
        <f>IF(【多店舗用】記入シート3!AT436="","",【多店舗用】記入シート3!AT436)</f>
        <v/>
      </c>
      <c r="AA436" s="767" t="str">
        <f>IF(【多店舗用】記入シート3!AU436="","",【多店舗用】記入シート3!AU436)</f>
        <v/>
      </c>
      <c r="AB436" s="764" t="str">
        <f>IF(B436="","",T(SUBSTITUTE(SUBSTITUTE(【多店舗用】記入シート3!AV436,"　","")," ",""))&amp;"　"&amp;T(SUBSTITUTE(SUBSTITUTE(【多店舗用】記入シート3!AW436,"　","")," ","")))</f>
        <v/>
      </c>
      <c r="AC436" s="764" t="str">
        <f>IF(B436="","",ASC(SUBSTITUTE(SUBSTITUTE(SUBSTITUTE(SUBSTITUTE(【多店舗用】記入シート3!AX436,"　","")," ",""),"ヴ","ウﾞ"),"・",""))&amp;" "&amp;ASC(SUBSTITUTE(SUBSTITUTE(SUBSTITUTE(SUBSTITUTE(【多店舗用】記入シート3!AY436,"　","")," ",""),"ヴ","ウﾞ"),"・","")))</f>
        <v/>
      </c>
      <c r="AD436" s="764" t="str">
        <f>IF(【多店舗用】記入シート3!AZ436="","",【多店舗用】記入シート3!AZ436)</f>
        <v/>
      </c>
      <c r="AE436" s="764" t="str">
        <f>IF(【多店舗用】記入シート3!BA436="","",【多店舗用】記入シート3!BA436)</f>
        <v/>
      </c>
      <c r="AF436" s="764" t="str">
        <f>IF(B436="","",T(SUBSTITUTE(SUBSTITUTE(【多店舗用】記入シート3!BB436,"　","")," ",""))&amp;"　"&amp;T(SUBSTITUTE(SUBSTITUTE(【多店舗用】記入シート3!BC436,"　","")," ","")))</f>
        <v/>
      </c>
      <c r="AG436" s="764" t="str">
        <f>IF(B436="","",ASC(SUBSTITUTE(SUBSTITUTE(SUBSTITUTE(SUBSTITUTE(【多店舗用】記入シート3!BD436,"　","")," ",""),"ヴ","ウﾞ"),"・",""))&amp;" "&amp;ASC(SUBSTITUTE(SUBSTITUTE(SUBSTITUTE(SUBSTITUTE(【多店舗用】記入シート3!BE436,"　","")," ",""),"ヴ","ウﾞ"),"・","")))</f>
        <v/>
      </c>
      <c r="AH436" s="764" t="str">
        <f>IF(【多店舗用】記入シート3!BF436="","",【多店舗用】記入シート3!BF436)</f>
        <v/>
      </c>
      <c r="AI436" s="764" t="str">
        <f>IF(【多店舗用】記入シート3!BG436="","",【多店舗用】記入シート3!BG436)</f>
        <v/>
      </c>
      <c r="AJ436" s="764" t="str">
        <f>IF(【多店舗用】記入シート3!BH436="","",【多店舗用】記入シート3!BH436)</f>
        <v/>
      </c>
      <c r="AK436" s="764" t="str">
        <f>IF(【多店舗用】記入シート3!BI436="","",【多店舗用】記入シート3!BI436)</f>
        <v/>
      </c>
      <c r="AL436" s="764" t="str">
        <f>IF(【多店舗用】記入シート3!BJ436="","",【多店舗用】記入シート3!BJ436)</f>
        <v/>
      </c>
      <c r="AM436" s="768" t="str">
        <f>IF(【多店舗用】記入シート3!BK436="","",【多店舗用】記入シート3!BK436)</f>
        <v/>
      </c>
      <c r="AN436" s="768" t="str">
        <f>IF(【多店舗用】記入シート3!BL436="","",【多店舗用】記入シート3!BL436)</f>
        <v/>
      </c>
      <c r="AO436" s="764" t="str">
        <f>IF(【多店舗用】記入シート3!BM436="","",【多店舗用】記入シート3!BM436)</f>
        <v/>
      </c>
      <c r="AP436" s="768" t="str">
        <f>IF(【多店舗用】記入シート3!BN436="","",【多店舗用】記入シート3!BN436)</f>
        <v/>
      </c>
      <c r="AQ436" s="764" t="str">
        <f>IF(【多店舗用】記入シート3!BO436="","",【多店舗用】記入シート3!BO436)</f>
        <v/>
      </c>
      <c r="AR436" s="764" t="str">
        <f>IF(【多店舗用】記入シート3!BP436="","",【多店舗用】記入シート3!BP436)</f>
        <v/>
      </c>
    </row>
    <row r="437" spans="1:44" ht="15" customHeight="1">
      <c r="A437" s="764">
        <v>429</v>
      </c>
      <c r="B437" s="764" t="str">
        <f>IF(【多店舗用】記入シート3!B437="","",DBCS(【多店舗用】記入シート3!B437))</f>
        <v/>
      </c>
      <c r="C437" s="764" t="str">
        <f>IF(【多店舗用】記入シート3!C437="","",DBCS(【多店舗用】記入シート3!C437))</f>
        <v/>
      </c>
      <c r="D437" s="764" t="str">
        <f>IF(【多店舗用】記入シート3!D437="","",ASC(【多店舗用】記入シート3!D437))</f>
        <v/>
      </c>
      <c r="E437" s="765" t="str">
        <f>IF(【多店舗用】記入シート3!E437="","",【多店舗用】記入シート3!E437)</f>
        <v/>
      </c>
      <c r="F437" s="764" t="str">
        <f>IF(【多店舗用】記入シート3!F437="","",【多店舗用】記入シート3!F437)</f>
        <v/>
      </c>
      <c r="G437" s="765" t="str">
        <f>IF(【多店舗用】記入シート3!G437="","",【多店舗用】記入シート3!G437)</f>
        <v/>
      </c>
      <c r="H437" s="764" t="str">
        <f>IF(【多店舗用】記入シート3!H437="","",SUBSTITUTE(SUBSTITUTE(SUBSTITUTE(SUBSTITUTE(SUBSTITUTE(ASC(【多店舗用】記入シート3!H437),"～","-"),"－","-"),"―","-"),"　","")," ",""))</f>
        <v/>
      </c>
      <c r="I437" s="764" t="str">
        <f>IF(B437="","",MID(T(【多店舗用】記入シート3!I437),4,LEN(T(【多店舗用】記入シート3!I437))-3)&amp;"　"&amp;SUBSTITUTE(SUBSTITUTE(SUBSTITUTE(SUBSTITUTE(T(【多店舗用】記入シート3!J437),"　","")," ",""),"―","ー"),"－","‐")&amp;"　"&amp;SUBSTITUTE(SUBSTITUTE(SUBSTITUTE(SUBSTITUTE(T(【多店舗用】記入シート3!K437),"　","")," ",""),"―","ー"),"－","‐")&amp;"　"&amp;SUBSTITUTE(SUBSTITUTE(SUBSTITUTE(SUBSTITUTE(T(【多店舗用】記入シート3!L437),"　","")," ",""),"―","ー"),"－","‐")&amp;IF(【多店舗用】記入シート3!M437="","","　"&amp;SUBSTITUTE(SUBSTITUTE(SUBSTITUTE(SUBSTITUTE(T(【多店舗用】記入シート3!M437),"　","")," ",""),"―","ー"),"－","‐")))</f>
        <v/>
      </c>
      <c r="J437" s="764" t="str">
        <f>IF(B437="","",ASC(【多店舗用】記入シート3!N437)&amp;" "&amp;ASC(SUBSTITUTE(SUBSTITUTE(SUBSTITUTE(SUBSTITUTE(SUBSTITUTE(【多店舗用】記入シート3!O437,"　","")," ",""),"ヴ","ウﾞ"),"・",""),"－","‐"))&amp;" "&amp;ASC(SUBSTITUTE(SUBSTITUTE(SUBSTITUTE(SUBSTITUTE(SUBSTITUTE(【多店舗用】記入シート3!P437,"　","")," ",""),"ヴ","ウﾞ"),"・",""),"－","‐"))&amp;IF(【多店舗用】記入シート3!Q437="",""," "&amp;ASC(SUBSTITUTE(SUBSTITUTE(SUBSTITUTE(SUBSTITUTE(SUBSTITUTE(【多店舗用】記入シート3!Q437,"　","")," ",""),"ヴ","ウﾞ"),"・",""),"－","‐"))))</f>
        <v/>
      </c>
      <c r="K437" s="764" t="str">
        <f>IF(【多店舗用】記入シート3!R437="","",【多店舗用】記入シート3!R437)</f>
        <v/>
      </c>
      <c r="L437" s="764" t="str">
        <f>IF(【多店舗用】記入シート3!S437="","",SUBSTITUTE(SUBSTITUTE(SUBSTITUTE(SUBSTITUTE(SUBSTITUTE(ASC(【多店舗用】記入シート3!S437),"～","-"),"－","-"),"―","-"),"　","")," ",""))</f>
        <v/>
      </c>
      <c r="M437" s="764" t="str">
        <f>IF(【多店舗用】記入シート3!T437="","",ASC(【多店舗用】記入シート3!T437))</f>
        <v/>
      </c>
      <c r="N437" s="764" t="str">
        <f>IF(B437="","",RIGHT("00"&amp;【多店舗用】記入シート3!U437,2)&amp;【多店舗用】記入シート3!V437&amp;RIGHT("00"&amp;【多店舗用】記入シート3!W437,2)&amp;【多店舗用】記入シート3!X437&amp;RIGHT("00"&amp;【多店舗用】記入シート3!Y437,2)&amp;【多店舗用】記入シート3!Z437&amp;RIGHT("00"&amp;【多店舗用】記入シート3!AA437,2))</f>
        <v/>
      </c>
      <c r="O437" s="764" t="str">
        <f>IF(B437="","",IF(【多店舗用】記入シート3!AB437="●",【多店舗用】記入シート3!AB$8,"")&amp;IF(【多店舗用】記入シート3!AC437="●",【多店舗用】記入シート3!AC$8,"")&amp;IF(【多店舗用】記入シート3!AD437="●",【多店舗用】記入シート3!AD$8,"")&amp;IF(【多店舗用】記入シート3!AE437="●",【多店舗用】記入シート3!AE$8,"")&amp;IF(【多店舗用】記入シート3!AF437="●",【多店舗用】記入シート3!AF$8,"")&amp;IF(【多店舗用】記入シート3!AG437="●",【多店舗用】記入シート3!AG$8,"")&amp;IF(【多店舗用】記入シート3!AH437="●",【多店舗用】記入シート3!AH$8,"")&amp;IF(【多店舗用】記入シート3!AI437="●",【多店舗用】記入シート3!AI$8,""))</f>
        <v/>
      </c>
      <c r="P437" s="764" t="str">
        <f>IF(【多店舗用】記入シート3!AJ437="","",【多店舗用】記入シート3!AJ437)</f>
        <v/>
      </c>
      <c r="Q437" s="764" t="str">
        <f>IF(【多店舗用】記入シート3!AK437="","",【多店舗用】記入シート3!AK437)</f>
        <v/>
      </c>
      <c r="R437" s="766" t="str">
        <f>IF(【多店舗用】記入シート3!AL437="","",【多店舗用】記入シート3!AL437)</f>
        <v/>
      </c>
      <c r="S437" s="766" t="str">
        <f>IF(【多店舗用】記入シート3!AM437="","",【多店舗用】記入シート3!AM437)</f>
        <v/>
      </c>
      <c r="T437" s="766" t="str">
        <f>IF(【多店舗用】記入シート3!AN437="","",【多店舗用】記入シート3!AN437)</f>
        <v/>
      </c>
      <c r="U437" s="766" t="str">
        <f>IF(【多店舗用】記入シート3!AO437="","",【多店舗用】記入シート3!AO437)</f>
        <v/>
      </c>
      <c r="V437" s="764" t="str">
        <f>IF(【多店舗用】記入シート3!AP437="","",【多店舗用】記入シート3!AP437)</f>
        <v/>
      </c>
      <c r="W437" s="764" t="str">
        <f>IF(【多店舗用】記入シート3!AQ437="","",【多店舗用】記入シート3!AQ437)</f>
        <v/>
      </c>
      <c r="X437" s="764" t="str">
        <f>IF(【多店舗用】記入シート3!AR437="","",【多店舗用】記入シート3!AR437)</f>
        <v/>
      </c>
      <c r="Y437" s="764" t="str">
        <f>IF(【多店舗用】記入シート3!AS437="","",【多店舗用】記入シート3!AS437)</f>
        <v/>
      </c>
      <c r="Z437" s="767" t="str">
        <f>IF(【多店舗用】記入シート3!AT437="","",【多店舗用】記入シート3!AT437)</f>
        <v/>
      </c>
      <c r="AA437" s="767" t="str">
        <f>IF(【多店舗用】記入シート3!AU437="","",【多店舗用】記入シート3!AU437)</f>
        <v/>
      </c>
      <c r="AB437" s="764" t="str">
        <f>IF(B437="","",T(SUBSTITUTE(SUBSTITUTE(【多店舗用】記入シート3!AV437,"　","")," ",""))&amp;"　"&amp;T(SUBSTITUTE(SUBSTITUTE(【多店舗用】記入シート3!AW437,"　","")," ","")))</f>
        <v/>
      </c>
      <c r="AC437" s="764" t="str">
        <f>IF(B437="","",ASC(SUBSTITUTE(SUBSTITUTE(SUBSTITUTE(SUBSTITUTE(【多店舗用】記入シート3!AX437,"　","")," ",""),"ヴ","ウﾞ"),"・",""))&amp;" "&amp;ASC(SUBSTITUTE(SUBSTITUTE(SUBSTITUTE(SUBSTITUTE(【多店舗用】記入シート3!AY437,"　","")," ",""),"ヴ","ウﾞ"),"・","")))</f>
        <v/>
      </c>
      <c r="AD437" s="764" t="str">
        <f>IF(【多店舗用】記入シート3!AZ437="","",【多店舗用】記入シート3!AZ437)</f>
        <v/>
      </c>
      <c r="AE437" s="764" t="str">
        <f>IF(【多店舗用】記入シート3!BA437="","",【多店舗用】記入シート3!BA437)</f>
        <v/>
      </c>
      <c r="AF437" s="764" t="str">
        <f>IF(B437="","",T(SUBSTITUTE(SUBSTITUTE(【多店舗用】記入シート3!BB437,"　","")," ",""))&amp;"　"&amp;T(SUBSTITUTE(SUBSTITUTE(【多店舗用】記入シート3!BC437,"　","")," ","")))</f>
        <v/>
      </c>
      <c r="AG437" s="764" t="str">
        <f>IF(B437="","",ASC(SUBSTITUTE(SUBSTITUTE(SUBSTITUTE(SUBSTITUTE(【多店舗用】記入シート3!BD437,"　","")," ",""),"ヴ","ウﾞ"),"・",""))&amp;" "&amp;ASC(SUBSTITUTE(SUBSTITUTE(SUBSTITUTE(SUBSTITUTE(【多店舗用】記入シート3!BE437,"　","")," ",""),"ヴ","ウﾞ"),"・","")))</f>
        <v/>
      </c>
      <c r="AH437" s="764" t="str">
        <f>IF(【多店舗用】記入シート3!BF437="","",【多店舗用】記入シート3!BF437)</f>
        <v/>
      </c>
      <c r="AI437" s="764" t="str">
        <f>IF(【多店舗用】記入シート3!BG437="","",【多店舗用】記入シート3!BG437)</f>
        <v/>
      </c>
      <c r="AJ437" s="764" t="str">
        <f>IF(【多店舗用】記入シート3!BH437="","",【多店舗用】記入シート3!BH437)</f>
        <v/>
      </c>
      <c r="AK437" s="764" t="str">
        <f>IF(【多店舗用】記入シート3!BI437="","",【多店舗用】記入シート3!BI437)</f>
        <v/>
      </c>
      <c r="AL437" s="764" t="str">
        <f>IF(【多店舗用】記入シート3!BJ437="","",【多店舗用】記入シート3!BJ437)</f>
        <v/>
      </c>
      <c r="AM437" s="768" t="str">
        <f>IF(【多店舗用】記入シート3!BK437="","",【多店舗用】記入シート3!BK437)</f>
        <v/>
      </c>
      <c r="AN437" s="768" t="str">
        <f>IF(【多店舗用】記入シート3!BL437="","",【多店舗用】記入シート3!BL437)</f>
        <v/>
      </c>
      <c r="AO437" s="764" t="str">
        <f>IF(【多店舗用】記入シート3!BM437="","",【多店舗用】記入シート3!BM437)</f>
        <v/>
      </c>
      <c r="AP437" s="768" t="str">
        <f>IF(【多店舗用】記入シート3!BN437="","",【多店舗用】記入シート3!BN437)</f>
        <v/>
      </c>
      <c r="AQ437" s="764" t="str">
        <f>IF(【多店舗用】記入シート3!BO437="","",【多店舗用】記入シート3!BO437)</f>
        <v/>
      </c>
      <c r="AR437" s="764" t="str">
        <f>IF(【多店舗用】記入シート3!BP437="","",【多店舗用】記入シート3!BP437)</f>
        <v/>
      </c>
    </row>
    <row r="438" spans="1:44" ht="15" customHeight="1">
      <c r="A438" s="764">
        <v>430</v>
      </c>
      <c r="B438" s="764" t="str">
        <f>IF(【多店舗用】記入シート3!B438="","",DBCS(【多店舗用】記入シート3!B438))</f>
        <v/>
      </c>
      <c r="C438" s="764" t="str">
        <f>IF(【多店舗用】記入シート3!C438="","",DBCS(【多店舗用】記入シート3!C438))</f>
        <v/>
      </c>
      <c r="D438" s="764" t="str">
        <f>IF(【多店舗用】記入シート3!D438="","",ASC(【多店舗用】記入シート3!D438))</f>
        <v/>
      </c>
      <c r="E438" s="765" t="str">
        <f>IF(【多店舗用】記入シート3!E438="","",【多店舗用】記入シート3!E438)</f>
        <v/>
      </c>
      <c r="F438" s="764" t="str">
        <f>IF(【多店舗用】記入シート3!F438="","",【多店舗用】記入シート3!F438)</f>
        <v/>
      </c>
      <c r="G438" s="765" t="str">
        <f>IF(【多店舗用】記入シート3!G438="","",【多店舗用】記入シート3!G438)</f>
        <v/>
      </c>
      <c r="H438" s="764" t="str">
        <f>IF(【多店舗用】記入シート3!H438="","",SUBSTITUTE(SUBSTITUTE(SUBSTITUTE(SUBSTITUTE(SUBSTITUTE(ASC(【多店舗用】記入シート3!H438),"～","-"),"－","-"),"―","-"),"　","")," ",""))</f>
        <v/>
      </c>
      <c r="I438" s="764" t="str">
        <f>IF(B438="","",MID(T(【多店舗用】記入シート3!I438),4,LEN(T(【多店舗用】記入シート3!I438))-3)&amp;"　"&amp;SUBSTITUTE(SUBSTITUTE(SUBSTITUTE(SUBSTITUTE(T(【多店舗用】記入シート3!J438),"　","")," ",""),"―","ー"),"－","‐")&amp;"　"&amp;SUBSTITUTE(SUBSTITUTE(SUBSTITUTE(SUBSTITUTE(T(【多店舗用】記入シート3!K438),"　","")," ",""),"―","ー"),"－","‐")&amp;"　"&amp;SUBSTITUTE(SUBSTITUTE(SUBSTITUTE(SUBSTITUTE(T(【多店舗用】記入シート3!L438),"　","")," ",""),"―","ー"),"－","‐")&amp;IF(【多店舗用】記入シート3!M438="","","　"&amp;SUBSTITUTE(SUBSTITUTE(SUBSTITUTE(SUBSTITUTE(T(【多店舗用】記入シート3!M438),"　","")," ",""),"―","ー"),"－","‐")))</f>
        <v/>
      </c>
      <c r="J438" s="764" t="str">
        <f>IF(B438="","",ASC(【多店舗用】記入シート3!N438)&amp;" "&amp;ASC(SUBSTITUTE(SUBSTITUTE(SUBSTITUTE(SUBSTITUTE(SUBSTITUTE(【多店舗用】記入シート3!O438,"　","")," ",""),"ヴ","ウﾞ"),"・",""),"－","‐"))&amp;" "&amp;ASC(SUBSTITUTE(SUBSTITUTE(SUBSTITUTE(SUBSTITUTE(SUBSTITUTE(【多店舗用】記入シート3!P438,"　","")," ",""),"ヴ","ウﾞ"),"・",""),"－","‐"))&amp;IF(【多店舗用】記入シート3!Q438="",""," "&amp;ASC(SUBSTITUTE(SUBSTITUTE(SUBSTITUTE(SUBSTITUTE(SUBSTITUTE(【多店舗用】記入シート3!Q438,"　","")," ",""),"ヴ","ウﾞ"),"・",""),"－","‐"))))</f>
        <v/>
      </c>
      <c r="K438" s="764" t="str">
        <f>IF(【多店舗用】記入シート3!R438="","",【多店舗用】記入シート3!R438)</f>
        <v/>
      </c>
      <c r="L438" s="764" t="str">
        <f>IF(【多店舗用】記入シート3!S438="","",SUBSTITUTE(SUBSTITUTE(SUBSTITUTE(SUBSTITUTE(SUBSTITUTE(ASC(【多店舗用】記入シート3!S438),"～","-"),"－","-"),"―","-"),"　","")," ",""))</f>
        <v/>
      </c>
      <c r="M438" s="764" t="str">
        <f>IF(【多店舗用】記入シート3!T438="","",ASC(【多店舗用】記入シート3!T438))</f>
        <v/>
      </c>
      <c r="N438" s="764" t="str">
        <f>IF(B438="","",RIGHT("00"&amp;【多店舗用】記入シート3!U438,2)&amp;【多店舗用】記入シート3!V438&amp;RIGHT("00"&amp;【多店舗用】記入シート3!W438,2)&amp;【多店舗用】記入シート3!X438&amp;RIGHT("00"&amp;【多店舗用】記入シート3!Y438,2)&amp;【多店舗用】記入シート3!Z438&amp;RIGHT("00"&amp;【多店舗用】記入シート3!AA438,2))</f>
        <v/>
      </c>
      <c r="O438" s="764" t="str">
        <f>IF(B438="","",IF(【多店舗用】記入シート3!AB438="●",【多店舗用】記入シート3!AB$8,"")&amp;IF(【多店舗用】記入シート3!AC438="●",【多店舗用】記入シート3!AC$8,"")&amp;IF(【多店舗用】記入シート3!AD438="●",【多店舗用】記入シート3!AD$8,"")&amp;IF(【多店舗用】記入シート3!AE438="●",【多店舗用】記入シート3!AE$8,"")&amp;IF(【多店舗用】記入シート3!AF438="●",【多店舗用】記入シート3!AF$8,"")&amp;IF(【多店舗用】記入シート3!AG438="●",【多店舗用】記入シート3!AG$8,"")&amp;IF(【多店舗用】記入シート3!AH438="●",【多店舗用】記入シート3!AH$8,"")&amp;IF(【多店舗用】記入シート3!AI438="●",【多店舗用】記入シート3!AI$8,""))</f>
        <v/>
      </c>
      <c r="P438" s="764" t="str">
        <f>IF(【多店舗用】記入シート3!AJ438="","",【多店舗用】記入シート3!AJ438)</f>
        <v/>
      </c>
      <c r="Q438" s="764" t="str">
        <f>IF(【多店舗用】記入シート3!AK438="","",【多店舗用】記入シート3!AK438)</f>
        <v/>
      </c>
      <c r="R438" s="766" t="str">
        <f>IF(【多店舗用】記入シート3!AL438="","",【多店舗用】記入シート3!AL438)</f>
        <v/>
      </c>
      <c r="S438" s="766" t="str">
        <f>IF(【多店舗用】記入シート3!AM438="","",【多店舗用】記入シート3!AM438)</f>
        <v/>
      </c>
      <c r="T438" s="766" t="str">
        <f>IF(【多店舗用】記入シート3!AN438="","",【多店舗用】記入シート3!AN438)</f>
        <v/>
      </c>
      <c r="U438" s="766" t="str">
        <f>IF(【多店舗用】記入シート3!AO438="","",【多店舗用】記入シート3!AO438)</f>
        <v/>
      </c>
      <c r="V438" s="764" t="str">
        <f>IF(【多店舗用】記入シート3!AP438="","",【多店舗用】記入シート3!AP438)</f>
        <v/>
      </c>
      <c r="W438" s="764" t="str">
        <f>IF(【多店舗用】記入シート3!AQ438="","",【多店舗用】記入シート3!AQ438)</f>
        <v/>
      </c>
      <c r="X438" s="764" t="str">
        <f>IF(【多店舗用】記入シート3!AR438="","",【多店舗用】記入シート3!AR438)</f>
        <v/>
      </c>
      <c r="Y438" s="764" t="str">
        <f>IF(【多店舗用】記入シート3!AS438="","",【多店舗用】記入シート3!AS438)</f>
        <v/>
      </c>
      <c r="Z438" s="767" t="str">
        <f>IF(【多店舗用】記入シート3!AT438="","",【多店舗用】記入シート3!AT438)</f>
        <v/>
      </c>
      <c r="AA438" s="767" t="str">
        <f>IF(【多店舗用】記入シート3!AU438="","",【多店舗用】記入シート3!AU438)</f>
        <v/>
      </c>
      <c r="AB438" s="764" t="str">
        <f>IF(B438="","",T(SUBSTITUTE(SUBSTITUTE(【多店舗用】記入シート3!AV438,"　","")," ",""))&amp;"　"&amp;T(SUBSTITUTE(SUBSTITUTE(【多店舗用】記入シート3!AW438,"　","")," ","")))</f>
        <v/>
      </c>
      <c r="AC438" s="764" t="str">
        <f>IF(B438="","",ASC(SUBSTITUTE(SUBSTITUTE(SUBSTITUTE(SUBSTITUTE(【多店舗用】記入シート3!AX438,"　","")," ",""),"ヴ","ウﾞ"),"・",""))&amp;" "&amp;ASC(SUBSTITUTE(SUBSTITUTE(SUBSTITUTE(SUBSTITUTE(【多店舗用】記入シート3!AY438,"　","")," ",""),"ヴ","ウﾞ"),"・","")))</f>
        <v/>
      </c>
      <c r="AD438" s="764" t="str">
        <f>IF(【多店舗用】記入シート3!AZ438="","",【多店舗用】記入シート3!AZ438)</f>
        <v/>
      </c>
      <c r="AE438" s="764" t="str">
        <f>IF(【多店舗用】記入シート3!BA438="","",【多店舗用】記入シート3!BA438)</f>
        <v/>
      </c>
      <c r="AF438" s="764" t="str">
        <f>IF(B438="","",T(SUBSTITUTE(SUBSTITUTE(【多店舗用】記入シート3!BB438,"　","")," ",""))&amp;"　"&amp;T(SUBSTITUTE(SUBSTITUTE(【多店舗用】記入シート3!BC438,"　","")," ","")))</f>
        <v/>
      </c>
      <c r="AG438" s="764" t="str">
        <f>IF(B438="","",ASC(SUBSTITUTE(SUBSTITUTE(SUBSTITUTE(SUBSTITUTE(【多店舗用】記入シート3!BD438,"　","")," ",""),"ヴ","ウﾞ"),"・",""))&amp;" "&amp;ASC(SUBSTITUTE(SUBSTITUTE(SUBSTITUTE(SUBSTITUTE(【多店舗用】記入シート3!BE438,"　","")," ",""),"ヴ","ウﾞ"),"・","")))</f>
        <v/>
      </c>
      <c r="AH438" s="764" t="str">
        <f>IF(【多店舗用】記入シート3!BF438="","",【多店舗用】記入シート3!BF438)</f>
        <v/>
      </c>
      <c r="AI438" s="764" t="str">
        <f>IF(【多店舗用】記入シート3!BG438="","",【多店舗用】記入シート3!BG438)</f>
        <v/>
      </c>
      <c r="AJ438" s="764" t="str">
        <f>IF(【多店舗用】記入シート3!BH438="","",【多店舗用】記入シート3!BH438)</f>
        <v/>
      </c>
      <c r="AK438" s="764" t="str">
        <f>IF(【多店舗用】記入シート3!BI438="","",【多店舗用】記入シート3!BI438)</f>
        <v/>
      </c>
      <c r="AL438" s="764" t="str">
        <f>IF(【多店舗用】記入シート3!BJ438="","",【多店舗用】記入シート3!BJ438)</f>
        <v/>
      </c>
      <c r="AM438" s="768" t="str">
        <f>IF(【多店舗用】記入シート3!BK438="","",【多店舗用】記入シート3!BK438)</f>
        <v/>
      </c>
      <c r="AN438" s="768" t="str">
        <f>IF(【多店舗用】記入シート3!BL438="","",【多店舗用】記入シート3!BL438)</f>
        <v/>
      </c>
      <c r="AO438" s="764" t="str">
        <f>IF(【多店舗用】記入シート3!BM438="","",【多店舗用】記入シート3!BM438)</f>
        <v/>
      </c>
      <c r="AP438" s="768" t="str">
        <f>IF(【多店舗用】記入シート3!BN438="","",【多店舗用】記入シート3!BN438)</f>
        <v/>
      </c>
      <c r="AQ438" s="764" t="str">
        <f>IF(【多店舗用】記入シート3!BO438="","",【多店舗用】記入シート3!BO438)</f>
        <v/>
      </c>
      <c r="AR438" s="764" t="str">
        <f>IF(【多店舗用】記入シート3!BP438="","",【多店舗用】記入シート3!BP438)</f>
        <v/>
      </c>
    </row>
    <row r="439" spans="1:44" ht="15" customHeight="1">
      <c r="A439" s="764">
        <v>431</v>
      </c>
      <c r="B439" s="764" t="str">
        <f>IF(【多店舗用】記入シート3!B439="","",DBCS(【多店舗用】記入シート3!B439))</f>
        <v/>
      </c>
      <c r="C439" s="764" t="str">
        <f>IF(【多店舗用】記入シート3!C439="","",DBCS(【多店舗用】記入シート3!C439))</f>
        <v/>
      </c>
      <c r="D439" s="764" t="str">
        <f>IF(【多店舗用】記入シート3!D439="","",ASC(【多店舗用】記入シート3!D439))</f>
        <v/>
      </c>
      <c r="E439" s="765" t="str">
        <f>IF(【多店舗用】記入シート3!E439="","",【多店舗用】記入シート3!E439)</f>
        <v/>
      </c>
      <c r="F439" s="764" t="str">
        <f>IF(【多店舗用】記入シート3!F439="","",【多店舗用】記入シート3!F439)</f>
        <v/>
      </c>
      <c r="G439" s="765" t="str">
        <f>IF(【多店舗用】記入シート3!G439="","",【多店舗用】記入シート3!G439)</f>
        <v/>
      </c>
      <c r="H439" s="764" t="str">
        <f>IF(【多店舗用】記入シート3!H439="","",SUBSTITUTE(SUBSTITUTE(SUBSTITUTE(SUBSTITUTE(SUBSTITUTE(ASC(【多店舗用】記入シート3!H439),"～","-"),"－","-"),"―","-"),"　","")," ",""))</f>
        <v/>
      </c>
      <c r="I439" s="764" t="str">
        <f>IF(B439="","",MID(T(【多店舗用】記入シート3!I439),4,LEN(T(【多店舗用】記入シート3!I439))-3)&amp;"　"&amp;SUBSTITUTE(SUBSTITUTE(SUBSTITUTE(SUBSTITUTE(T(【多店舗用】記入シート3!J439),"　","")," ",""),"―","ー"),"－","‐")&amp;"　"&amp;SUBSTITUTE(SUBSTITUTE(SUBSTITUTE(SUBSTITUTE(T(【多店舗用】記入シート3!K439),"　","")," ",""),"―","ー"),"－","‐")&amp;"　"&amp;SUBSTITUTE(SUBSTITUTE(SUBSTITUTE(SUBSTITUTE(T(【多店舗用】記入シート3!L439),"　","")," ",""),"―","ー"),"－","‐")&amp;IF(【多店舗用】記入シート3!M439="","","　"&amp;SUBSTITUTE(SUBSTITUTE(SUBSTITUTE(SUBSTITUTE(T(【多店舗用】記入シート3!M439),"　","")," ",""),"―","ー"),"－","‐")))</f>
        <v/>
      </c>
      <c r="J439" s="764" t="str">
        <f>IF(B439="","",ASC(【多店舗用】記入シート3!N439)&amp;" "&amp;ASC(SUBSTITUTE(SUBSTITUTE(SUBSTITUTE(SUBSTITUTE(SUBSTITUTE(【多店舗用】記入シート3!O439,"　","")," ",""),"ヴ","ウﾞ"),"・",""),"－","‐"))&amp;" "&amp;ASC(SUBSTITUTE(SUBSTITUTE(SUBSTITUTE(SUBSTITUTE(SUBSTITUTE(【多店舗用】記入シート3!P439,"　","")," ",""),"ヴ","ウﾞ"),"・",""),"－","‐"))&amp;IF(【多店舗用】記入シート3!Q439="",""," "&amp;ASC(SUBSTITUTE(SUBSTITUTE(SUBSTITUTE(SUBSTITUTE(SUBSTITUTE(【多店舗用】記入シート3!Q439,"　","")," ",""),"ヴ","ウﾞ"),"・",""),"－","‐"))))</f>
        <v/>
      </c>
      <c r="K439" s="764" t="str">
        <f>IF(【多店舗用】記入シート3!R439="","",【多店舗用】記入シート3!R439)</f>
        <v/>
      </c>
      <c r="L439" s="764" t="str">
        <f>IF(【多店舗用】記入シート3!S439="","",SUBSTITUTE(SUBSTITUTE(SUBSTITUTE(SUBSTITUTE(SUBSTITUTE(ASC(【多店舗用】記入シート3!S439),"～","-"),"－","-"),"―","-"),"　","")," ",""))</f>
        <v/>
      </c>
      <c r="M439" s="764" t="str">
        <f>IF(【多店舗用】記入シート3!T439="","",ASC(【多店舗用】記入シート3!T439))</f>
        <v/>
      </c>
      <c r="N439" s="764" t="str">
        <f>IF(B439="","",RIGHT("00"&amp;【多店舗用】記入シート3!U439,2)&amp;【多店舗用】記入シート3!V439&amp;RIGHT("00"&amp;【多店舗用】記入シート3!W439,2)&amp;【多店舗用】記入シート3!X439&amp;RIGHT("00"&amp;【多店舗用】記入シート3!Y439,2)&amp;【多店舗用】記入シート3!Z439&amp;RIGHT("00"&amp;【多店舗用】記入シート3!AA439,2))</f>
        <v/>
      </c>
      <c r="O439" s="764" t="str">
        <f>IF(B439="","",IF(【多店舗用】記入シート3!AB439="●",【多店舗用】記入シート3!AB$8,"")&amp;IF(【多店舗用】記入シート3!AC439="●",【多店舗用】記入シート3!AC$8,"")&amp;IF(【多店舗用】記入シート3!AD439="●",【多店舗用】記入シート3!AD$8,"")&amp;IF(【多店舗用】記入シート3!AE439="●",【多店舗用】記入シート3!AE$8,"")&amp;IF(【多店舗用】記入シート3!AF439="●",【多店舗用】記入シート3!AF$8,"")&amp;IF(【多店舗用】記入シート3!AG439="●",【多店舗用】記入シート3!AG$8,"")&amp;IF(【多店舗用】記入シート3!AH439="●",【多店舗用】記入シート3!AH$8,"")&amp;IF(【多店舗用】記入シート3!AI439="●",【多店舗用】記入シート3!AI$8,""))</f>
        <v/>
      </c>
      <c r="P439" s="764" t="str">
        <f>IF(【多店舗用】記入シート3!AJ439="","",【多店舗用】記入シート3!AJ439)</f>
        <v/>
      </c>
      <c r="Q439" s="764" t="str">
        <f>IF(【多店舗用】記入シート3!AK439="","",【多店舗用】記入シート3!AK439)</f>
        <v/>
      </c>
      <c r="R439" s="766" t="str">
        <f>IF(【多店舗用】記入シート3!AL439="","",【多店舗用】記入シート3!AL439)</f>
        <v/>
      </c>
      <c r="S439" s="766" t="str">
        <f>IF(【多店舗用】記入シート3!AM439="","",【多店舗用】記入シート3!AM439)</f>
        <v/>
      </c>
      <c r="T439" s="766" t="str">
        <f>IF(【多店舗用】記入シート3!AN439="","",【多店舗用】記入シート3!AN439)</f>
        <v/>
      </c>
      <c r="U439" s="766" t="str">
        <f>IF(【多店舗用】記入シート3!AO439="","",【多店舗用】記入シート3!AO439)</f>
        <v/>
      </c>
      <c r="V439" s="764" t="str">
        <f>IF(【多店舗用】記入シート3!AP439="","",【多店舗用】記入シート3!AP439)</f>
        <v/>
      </c>
      <c r="W439" s="764" t="str">
        <f>IF(【多店舗用】記入シート3!AQ439="","",【多店舗用】記入シート3!AQ439)</f>
        <v/>
      </c>
      <c r="X439" s="764" t="str">
        <f>IF(【多店舗用】記入シート3!AR439="","",【多店舗用】記入シート3!AR439)</f>
        <v/>
      </c>
      <c r="Y439" s="764" t="str">
        <f>IF(【多店舗用】記入シート3!AS439="","",【多店舗用】記入シート3!AS439)</f>
        <v/>
      </c>
      <c r="Z439" s="767" t="str">
        <f>IF(【多店舗用】記入シート3!AT439="","",【多店舗用】記入シート3!AT439)</f>
        <v/>
      </c>
      <c r="AA439" s="767" t="str">
        <f>IF(【多店舗用】記入シート3!AU439="","",【多店舗用】記入シート3!AU439)</f>
        <v/>
      </c>
      <c r="AB439" s="764" t="str">
        <f>IF(B439="","",T(SUBSTITUTE(SUBSTITUTE(【多店舗用】記入シート3!AV439,"　","")," ",""))&amp;"　"&amp;T(SUBSTITUTE(SUBSTITUTE(【多店舗用】記入シート3!AW439,"　","")," ","")))</f>
        <v/>
      </c>
      <c r="AC439" s="764" t="str">
        <f>IF(B439="","",ASC(SUBSTITUTE(SUBSTITUTE(SUBSTITUTE(SUBSTITUTE(【多店舗用】記入シート3!AX439,"　","")," ",""),"ヴ","ウﾞ"),"・",""))&amp;" "&amp;ASC(SUBSTITUTE(SUBSTITUTE(SUBSTITUTE(SUBSTITUTE(【多店舗用】記入シート3!AY439,"　","")," ",""),"ヴ","ウﾞ"),"・","")))</f>
        <v/>
      </c>
      <c r="AD439" s="764" t="str">
        <f>IF(【多店舗用】記入シート3!AZ439="","",【多店舗用】記入シート3!AZ439)</f>
        <v/>
      </c>
      <c r="AE439" s="764" t="str">
        <f>IF(【多店舗用】記入シート3!BA439="","",【多店舗用】記入シート3!BA439)</f>
        <v/>
      </c>
      <c r="AF439" s="764" t="str">
        <f>IF(B439="","",T(SUBSTITUTE(SUBSTITUTE(【多店舗用】記入シート3!BB439,"　","")," ",""))&amp;"　"&amp;T(SUBSTITUTE(SUBSTITUTE(【多店舗用】記入シート3!BC439,"　","")," ","")))</f>
        <v/>
      </c>
      <c r="AG439" s="764" t="str">
        <f>IF(B439="","",ASC(SUBSTITUTE(SUBSTITUTE(SUBSTITUTE(SUBSTITUTE(【多店舗用】記入シート3!BD439,"　","")," ",""),"ヴ","ウﾞ"),"・",""))&amp;" "&amp;ASC(SUBSTITUTE(SUBSTITUTE(SUBSTITUTE(SUBSTITUTE(【多店舗用】記入シート3!BE439,"　","")," ",""),"ヴ","ウﾞ"),"・","")))</f>
        <v/>
      </c>
      <c r="AH439" s="764" t="str">
        <f>IF(【多店舗用】記入シート3!BF439="","",【多店舗用】記入シート3!BF439)</f>
        <v/>
      </c>
      <c r="AI439" s="764" t="str">
        <f>IF(【多店舗用】記入シート3!BG439="","",【多店舗用】記入シート3!BG439)</f>
        <v/>
      </c>
      <c r="AJ439" s="764" t="str">
        <f>IF(【多店舗用】記入シート3!BH439="","",【多店舗用】記入シート3!BH439)</f>
        <v/>
      </c>
      <c r="AK439" s="764" t="str">
        <f>IF(【多店舗用】記入シート3!BI439="","",【多店舗用】記入シート3!BI439)</f>
        <v/>
      </c>
      <c r="AL439" s="764" t="str">
        <f>IF(【多店舗用】記入シート3!BJ439="","",【多店舗用】記入シート3!BJ439)</f>
        <v/>
      </c>
      <c r="AM439" s="768" t="str">
        <f>IF(【多店舗用】記入シート3!BK439="","",【多店舗用】記入シート3!BK439)</f>
        <v/>
      </c>
      <c r="AN439" s="768" t="str">
        <f>IF(【多店舗用】記入シート3!BL439="","",【多店舗用】記入シート3!BL439)</f>
        <v/>
      </c>
      <c r="AO439" s="764" t="str">
        <f>IF(【多店舗用】記入シート3!BM439="","",【多店舗用】記入シート3!BM439)</f>
        <v/>
      </c>
      <c r="AP439" s="768" t="str">
        <f>IF(【多店舗用】記入シート3!BN439="","",【多店舗用】記入シート3!BN439)</f>
        <v/>
      </c>
      <c r="AQ439" s="764" t="str">
        <f>IF(【多店舗用】記入シート3!BO439="","",【多店舗用】記入シート3!BO439)</f>
        <v/>
      </c>
      <c r="AR439" s="764" t="str">
        <f>IF(【多店舗用】記入シート3!BP439="","",【多店舗用】記入シート3!BP439)</f>
        <v/>
      </c>
    </row>
    <row r="440" spans="1:44" ht="15" customHeight="1">
      <c r="A440" s="764">
        <v>432</v>
      </c>
      <c r="B440" s="764" t="str">
        <f>IF(【多店舗用】記入シート3!B440="","",DBCS(【多店舗用】記入シート3!B440))</f>
        <v/>
      </c>
      <c r="C440" s="764" t="str">
        <f>IF(【多店舗用】記入シート3!C440="","",DBCS(【多店舗用】記入シート3!C440))</f>
        <v/>
      </c>
      <c r="D440" s="764" t="str">
        <f>IF(【多店舗用】記入シート3!D440="","",ASC(【多店舗用】記入シート3!D440))</f>
        <v/>
      </c>
      <c r="E440" s="765" t="str">
        <f>IF(【多店舗用】記入シート3!E440="","",【多店舗用】記入シート3!E440)</f>
        <v/>
      </c>
      <c r="F440" s="764" t="str">
        <f>IF(【多店舗用】記入シート3!F440="","",【多店舗用】記入シート3!F440)</f>
        <v/>
      </c>
      <c r="G440" s="765" t="str">
        <f>IF(【多店舗用】記入シート3!G440="","",【多店舗用】記入シート3!G440)</f>
        <v/>
      </c>
      <c r="H440" s="764" t="str">
        <f>IF(【多店舗用】記入シート3!H440="","",SUBSTITUTE(SUBSTITUTE(SUBSTITUTE(SUBSTITUTE(SUBSTITUTE(ASC(【多店舗用】記入シート3!H440),"～","-"),"－","-"),"―","-"),"　","")," ",""))</f>
        <v/>
      </c>
      <c r="I440" s="764" t="str">
        <f>IF(B440="","",MID(T(【多店舗用】記入シート3!I440),4,LEN(T(【多店舗用】記入シート3!I440))-3)&amp;"　"&amp;SUBSTITUTE(SUBSTITUTE(SUBSTITUTE(SUBSTITUTE(T(【多店舗用】記入シート3!J440),"　","")," ",""),"―","ー"),"－","‐")&amp;"　"&amp;SUBSTITUTE(SUBSTITUTE(SUBSTITUTE(SUBSTITUTE(T(【多店舗用】記入シート3!K440),"　","")," ",""),"―","ー"),"－","‐")&amp;"　"&amp;SUBSTITUTE(SUBSTITUTE(SUBSTITUTE(SUBSTITUTE(T(【多店舗用】記入シート3!L440),"　","")," ",""),"―","ー"),"－","‐")&amp;IF(【多店舗用】記入シート3!M440="","","　"&amp;SUBSTITUTE(SUBSTITUTE(SUBSTITUTE(SUBSTITUTE(T(【多店舗用】記入シート3!M440),"　","")," ",""),"―","ー"),"－","‐")))</f>
        <v/>
      </c>
      <c r="J440" s="764" t="str">
        <f>IF(B440="","",ASC(【多店舗用】記入シート3!N440)&amp;" "&amp;ASC(SUBSTITUTE(SUBSTITUTE(SUBSTITUTE(SUBSTITUTE(SUBSTITUTE(【多店舗用】記入シート3!O440,"　","")," ",""),"ヴ","ウﾞ"),"・",""),"－","‐"))&amp;" "&amp;ASC(SUBSTITUTE(SUBSTITUTE(SUBSTITUTE(SUBSTITUTE(SUBSTITUTE(【多店舗用】記入シート3!P440,"　","")," ",""),"ヴ","ウﾞ"),"・",""),"－","‐"))&amp;IF(【多店舗用】記入シート3!Q440="",""," "&amp;ASC(SUBSTITUTE(SUBSTITUTE(SUBSTITUTE(SUBSTITUTE(SUBSTITUTE(【多店舗用】記入シート3!Q440,"　","")," ",""),"ヴ","ウﾞ"),"・",""),"－","‐"))))</f>
        <v/>
      </c>
      <c r="K440" s="764" t="str">
        <f>IF(【多店舗用】記入シート3!R440="","",【多店舗用】記入シート3!R440)</f>
        <v/>
      </c>
      <c r="L440" s="764" t="str">
        <f>IF(【多店舗用】記入シート3!S440="","",SUBSTITUTE(SUBSTITUTE(SUBSTITUTE(SUBSTITUTE(SUBSTITUTE(ASC(【多店舗用】記入シート3!S440),"～","-"),"－","-"),"―","-"),"　","")," ",""))</f>
        <v/>
      </c>
      <c r="M440" s="764" t="str">
        <f>IF(【多店舗用】記入シート3!T440="","",ASC(【多店舗用】記入シート3!T440))</f>
        <v/>
      </c>
      <c r="N440" s="764" t="str">
        <f>IF(B440="","",RIGHT("00"&amp;【多店舗用】記入シート3!U440,2)&amp;【多店舗用】記入シート3!V440&amp;RIGHT("00"&amp;【多店舗用】記入シート3!W440,2)&amp;【多店舗用】記入シート3!X440&amp;RIGHT("00"&amp;【多店舗用】記入シート3!Y440,2)&amp;【多店舗用】記入シート3!Z440&amp;RIGHT("00"&amp;【多店舗用】記入シート3!AA440,2))</f>
        <v/>
      </c>
      <c r="O440" s="764" t="str">
        <f>IF(B440="","",IF(【多店舗用】記入シート3!AB440="●",【多店舗用】記入シート3!AB$8,"")&amp;IF(【多店舗用】記入シート3!AC440="●",【多店舗用】記入シート3!AC$8,"")&amp;IF(【多店舗用】記入シート3!AD440="●",【多店舗用】記入シート3!AD$8,"")&amp;IF(【多店舗用】記入シート3!AE440="●",【多店舗用】記入シート3!AE$8,"")&amp;IF(【多店舗用】記入シート3!AF440="●",【多店舗用】記入シート3!AF$8,"")&amp;IF(【多店舗用】記入シート3!AG440="●",【多店舗用】記入シート3!AG$8,"")&amp;IF(【多店舗用】記入シート3!AH440="●",【多店舗用】記入シート3!AH$8,"")&amp;IF(【多店舗用】記入シート3!AI440="●",【多店舗用】記入シート3!AI$8,""))</f>
        <v/>
      </c>
      <c r="P440" s="764" t="str">
        <f>IF(【多店舗用】記入シート3!AJ440="","",【多店舗用】記入シート3!AJ440)</f>
        <v/>
      </c>
      <c r="Q440" s="764" t="str">
        <f>IF(【多店舗用】記入シート3!AK440="","",【多店舗用】記入シート3!AK440)</f>
        <v/>
      </c>
      <c r="R440" s="766" t="str">
        <f>IF(【多店舗用】記入シート3!AL440="","",【多店舗用】記入シート3!AL440)</f>
        <v/>
      </c>
      <c r="S440" s="766" t="str">
        <f>IF(【多店舗用】記入シート3!AM440="","",【多店舗用】記入シート3!AM440)</f>
        <v/>
      </c>
      <c r="T440" s="766" t="str">
        <f>IF(【多店舗用】記入シート3!AN440="","",【多店舗用】記入シート3!AN440)</f>
        <v/>
      </c>
      <c r="U440" s="766" t="str">
        <f>IF(【多店舗用】記入シート3!AO440="","",【多店舗用】記入シート3!AO440)</f>
        <v/>
      </c>
      <c r="V440" s="764" t="str">
        <f>IF(【多店舗用】記入シート3!AP440="","",【多店舗用】記入シート3!AP440)</f>
        <v/>
      </c>
      <c r="W440" s="764" t="str">
        <f>IF(【多店舗用】記入シート3!AQ440="","",【多店舗用】記入シート3!AQ440)</f>
        <v/>
      </c>
      <c r="X440" s="764" t="str">
        <f>IF(【多店舗用】記入シート3!AR440="","",【多店舗用】記入シート3!AR440)</f>
        <v/>
      </c>
      <c r="Y440" s="764" t="str">
        <f>IF(【多店舗用】記入シート3!AS440="","",【多店舗用】記入シート3!AS440)</f>
        <v/>
      </c>
      <c r="Z440" s="767" t="str">
        <f>IF(【多店舗用】記入シート3!AT440="","",【多店舗用】記入シート3!AT440)</f>
        <v/>
      </c>
      <c r="AA440" s="767" t="str">
        <f>IF(【多店舗用】記入シート3!AU440="","",【多店舗用】記入シート3!AU440)</f>
        <v/>
      </c>
      <c r="AB440" s="764" t="str">
        <f>IF(B440="","",T(SUBSTITUTE(SUBSTITUTE(【多店舗用】記入シート3!AV440,"　","")," ",""))&amp;"　"&amp;T(SUBSTITUTE(SUBSTITUTE(【多店舗用】記入シート3!AW440,"　","")," ","")))</f>
        <v/>
      </c>
      <c r="AC440" s="764" t="str">
        <f>IF(B440="","",ASC(SUBSTITUTE(SUBSTITUTE(SUBSTITUTE(SUBSTITUTE(【多店舗用】記入シート3!AX440,"　","")," ",""),"ヴ","ウﾞ"),"・",""))&amp;" "&amp;ASC(SUBSTITUTE(SUBSTITUTE(SUBSTITUTE(SUBSTITUTE(【多店舗用】記入シート3!AY440,"　","")," ",""),"ヴ","ウﾞ"),"・","")))</f>
        <v/>
      </c>
      <c r="AD440" s="764" t="str">
        <f>IF(【多店舗用】記入シート3!AZ440="","",【多店舗用】記入シート3!AZ440)</f>
        <v/>
      </c>
      <c r="AE440" s="764" t="str">
        <f>IF(【多店舗用】記入シート3!BA440="","",【多店舗用】記入シート3!BA440)</f>
        <v/>
      </c>
      <c r="AF440" s="764" t="str">
        <f>IF(B440="","",T(SUBSTITUTE(SUBSTITUTE(【多店舗用】記入シート3!BB440,"　","")," ",""))&amp;"　"&amp;T(SUBSTITUTE(SUBSTITUTE(【多店舗用】記入シート3!BC440,"　","")," ","")))</f>
        <v/>
      </c>
      <c r="AG440" s="764" t="str">
        <f>IF(B440="","",ASC(SUBSTITUTE(SUBSTITUTE(SUBSTITUTE(SUBSTITUTE(【多店舗用】記入シート3!BD440,"　","")," ",""),"ヴ","ウﾞ"),"・",""))&amp;" "&amp;ASC(SUBSTITUTE(SUBSTITUTE(SUBSTITUTE(SUBSTITUTE(【多店舗用】記入シート3!BE440,"　","")," ",""),"ヴ","ウﾞ"),"・","")))</f>
        <v/>
      </c>
      <c r="AH440" s="764" t="str">
        <f>IF(【多店舗用】記入シート3!BF440="","",【多店舗用】記入シート3!BF440)</f>
        <v/>
      </c>
      <c r="AI440" s="764" t="str">
        <f>IF(【多店舗用】記入シート3!BG440="","",【多店舗用】記入シート3!BG440)</f>
        <v/>
      </c>
      <c r="AJ440" s="764" t="str">
        <f>IF(【多店舗用】記入シート3!BH440="","",【多店舗用】記入シート3!BH440)</f>
        <v/>
      </c>
      <c r="AK440" s="764" t="str">
        <f>IF(【多店舗用】記入シート3!BI440="","",【多店舗用】記入シート3!BI440)</f>
        <v/>
      </c>
      <c r="AL440" s="764" t="str">
        <f>IF(【多店舗用】記入シート3!BJ440="","",【多店舗用】記入シート3!BJ440)</f>
        <v/>
      </c>
      <c r="AM440" s="768" t="str">
        <f>IF(【多店舗用】記入シート3!BK440="","",【多店舗用】記入シート3!BK440)</f>
        <v/>
      </c>
      <c r="AN440" s="768" t="str">
        <f>IF(【多店舗用】記入シート3!BL440="","",【多店舗用】記入シート3!BL440)</f>
        <v/>
      </c>
      <c r="AO440" s="764" t="str">
        <f>IF(【多店舗用】記入シート3!BM440="","",【多店舗用】記入シート3!BM440)</f>
        <v/>
      </c>
      <c r="AP440" s="768" t="str">
        <f>IF(【多店舗用】記入シート3!BN440="","",【多店舗用】記入シート3!BN440)</f>
        <v/>
      </c>
      <c r="AQ440" s="764" t="str">
        <f>IF(【多店舗用】記入シート3!BO440="","",【多店舗用】記入シート3!BO440)</f>
        <v/>
      </c>
      <c r="AR440" s="764" t="str">
        <f>IF(【多店舗用】記入シート3!BP440="","",【多店舗用】記入シート3!BP440)</f>
        <v/>
      </c>
    </row>
    <row r="441" spans="1:44" ht="15" customHeight="1">
      <c r="A441" s="764">
        <v>433</v>
      </c>
      <c r="B441" s="764" t="str">
        <f>IF(【多店舗用】記入シート3!B441="","",DBCS(【多店舗用】記入シート3!B441))</f>
        <v/>
      </c>
      <c r="C441" s="764" t="str">
        <f>IF(【多店舗用】記入シート3!C441="","",DBCS(【多店舗用】記入シート3!C441))</f>
        <v/>
      </c>
      <c r="D441" s="764" t="str">
        <f>IF(【多店舗用】記入シート3!D441="","",ASC(【多店舗用】記入シート3!D441))</f>
        <v/>
      </c>
      <c r="E441" s="765" t="str">
        <f>IF(【多店舗用】記入シート3!E441="","",【多店舗用】記入シート3!E441)</f>
        <v/>
      </c>
      <c r="F441" s="764" t="str">
        <f>IF(【多店舗用】記入シート3!F441="","",【多店舗用】記入シート3!F441)</f>
        <v/>
      </c>
      <c r="G441" s="765" t="str">
        <f>IF(【多店舗用】記入シート3!G441="","",【多店舗用】記入シート3!G441)</f>
        <v/>
      </c>
      <c r="H441" s="764" t="str">
        <f>IF(【多店舗用】記入シート3!H441="","",SUBSTITUTE(SUBSTITUTE(SUBSTITUTE(SUBSTITUTE(SUBSTITUTE(ASC(【多店舗用】記入シート3!H441),"～","-"),"－","-"),"―","-"),"　","")," ",""))</f>
        <v/>
      </c>
      <c r="I441" s="764" t="str">
        <f>IF(B441="","",MID(T(【多店舗用】記入シート3!I441),4,LEN(T(【多店舗用】記入シート3!I441))-3)&amp;"　"&amp;SUBSTITUTE(SUBSTITUTE(SUBSTITUTE(SUBSTITUTE(T(【多店舗用】記入シート3!J441),"　","")," ",""),"―","ー"),"－","‐")&amp;"　"&amp;SUBSTITUTE(SUBSTITUTE(SUBSTITUTE(SUBSTITUTE(T(【多店舗用】記入シート3!K441),"　","")," ",""),"―","ー"),"－","‐")&amp;"　"&amp;SUBSTITUTE(SUBSTITUTE(SUBSTITUTE(SUBSTITUTE(T(【多店舗用】記入シート3!L441),"　","")," ",""),"―","ー"),"－","‐")&amp;IF(【多店舗用】記入シート3!M441="","","　"&amp;SUBSTITUTE(SUBSTITUTE(SUBSTITUTE(SUBSTITUTE(T(【多店舗用】記入シート3!M441),"　","")," ",""),"―","ー"),"－","‐")))</f>
        <v/>
      </c>
      <c r="J441" s="764" t="str">
        <f>IF(B441="","",ASC(【多店舗用】記入シート3!N441)&amp;" "&amp;ASC(SUBSTITUTE(SUBSTITUTE(SUBSTITUTE(SUBSTITUTE(SUBSTITUTE(【多店舗用】記入シート3!O441,"　","")," ",""),"ヴ","ウﾞ"),"・",""),"－","‐"))&amp;" "&amp;ASC(SUBSTITUTE(SUBSTITUTE(SUBSTITUTE(SUBSTITUTE(SUBSTITUTE(【多店舗用】記入シート3!P441,"　","")," ",""),"ヴ","ウﾞ"),"・",""),"－","‐"))&amp;IF(【多店舗用】記入シート3!Q441="",""," "&amp;ASC(SUBSTITUTE(SUBSTITUTE(SUBSTITUTE(SUBSTITUTE(SUBSTITUTE(【多店舗用】記入シート3!Q441,"　","")," ",""),"ヴ","ウﾞ"),"・",""),"－","‐"))))</f>
        <v/>
      </c>
      <c r="K441" s="764" t="str">
        <f>IF(【多店舗用】記入シート3!R441="","",【多店舗用】記入シート3!R441)</f>
        <v/>
      </c>
      <c r="L441" s="764" t="str">
        <f>IF(【多店舗用】記入シート3!S441="","",SUBSTITUTE(SUBSTITUTE(SUBSTITUTE(SUBSTITUTE(SUBSTITUTE(ASC(【多店舗用】記入シート3!S441),"～","-"),"－","-"),"―","-"),"　","")," ",""))</f>
        <v/>
      </c>
      <c r="M441" s="764" t="str">
        <f>IF(【多店舗用】記入シート3!T441="","",ASC(【多店舗用】記入シート3!T441))</f>
        <v/>
      </c>
      <c r="N441" s="764" t="str">
        <f>IF(B441="","",RIGHT("00"&amp;【多店舗用】記入シート3!U441,2)&amp;【多店舗用】記入シート3!V441&amp;RIGHT("00"&amp;【多店舗用】記入シート3!W441,2)&amp;【多店舗用】記入シート3!X441&amp;RIGHT("00"&amp;【多店舗用】記入シート3!Y441,2)&amp;【多店舗用】記入シート3!Z441&amp;RIGHT("00"&amp;【多店舗用】記入シート3!AA441,2))</f>
        <v/>
      </c>
      <c r="O441" s="764" t="str">
        <f>IF(B441="","",IF(【多店舗用】記入シート3!AB441="●",【多店舗用】記入シート3!AB$8,"")&amp;IF(【多店舗用】記入シート3!AC441="●",【多店舗用】記入シート3!AC$8,"")&amp;IF(【多店舗用】記入シート3!AD441="●",【多店舗用】記入シート3!AD$8,"")&amp;IF(【多店舗用】記入シート3!AE441="●",【多店舗用】記入シート3!AE$8,"")&amp;IF(【多店舗用】記入シート3!AF441="●",【多店舗用】記入シート3!AF$8,"")&amp;IF(【多店舗用】記入シート3!AG441="●",【多店舗用】記入シート3!AG$8,"")&amp;IF(【多店舗用】記入シート3!AH441="●",【多店舗用】記入シート3!AH$8,"")&amp;IF(【多店舗用】記入シート3!AI441="●",【多店舗用】記入シート3!AI$8,""))</f>
        <v/>
      </c>
      <c r="P441" s="764" t="str">
        <f>IF(【多店舗用】記入シート3!AJ441="","",【多店舗用】記入シート3!AJ441)</f>
        <v/>
      </c>
      <c r="Q441" s="764" t="str">
        <f>IF(【多店舗用】記入シート3!AK441="","",【多店舗用】記入シート3!AK441)</f>
        <v/>
      </c>
      <c r="R441" s="766" t="str">
        <f>IF(【多店舗用】記入シート3!AL441="","",【多店舗用】記入シート3!AL441)</f>
        <v/>
      </c>
      <c r="S441" s="766" t="str">
        <f>IF(【多店舗用】記入シート3!AM441="","",【多店舗用】記入シート3!AM441)</f>
        <v/>
      </c>
      <c r="T441" s="766" t="str">
        <f>IF(【多店舗用】記入シート3!AN441="","",【多店舗用】記入シート3!AN441)</f>
        <v/>
      </c>
      <c r="U441" s="766" t="str">
        <f>IF(【多店舗用】記入シート3!AO441="","",【多店舗用】記入シート3!AO441)</f>
        <v/>
      </c>
      <c r="V441" s="764" t="str">
        <f>IF(【多店舗用】記入シート3!AP441="","",【多店舗用】記入シート3!AP441)</f>
        <v/>
      </c>
      <c r="W441" s="764" t="str">
        <f>IF(【多店舗用】記入シート3!AQ441="","",【多店舗用】記入シート3!AQ441)</f>
        <v/>
      </c>
      <c r="X441" s="764" t="str">
        <f>IF(【多店舗用】記入シート3!AR441="","",【多店舗用】記入シート3!AR441)</f>
        <v/>
      </c>
      <c r="Y441" s="764" t="str">
        <f>IF(【多店舗用】記入シート3!AS441="","",【多店舗用】記入シート3!AS441)</f>
        <v/>
      </c>
      <c r="Z441" s="767" t="str">
        <f>IF(【多店舗用】記入シート3!AT441="","",【多店舗用】記入シート3!AT441)</f>
        <v/>
      </c>
      <c r="AA441" s="767" t="str">
        <f>IF(【多店舗用】記入シート3!AU441="","",【多店舗用】記入シート3!AU441)</f>
        <v/>
      </c>
      <c r="AB441" s="764" t="str">
        <f>IF(B441="","",T(SUBSTITUTE(SUBSTITUTE(【多店舗用】記入シート3!AV441,"　","")," ",""))&amp;"　"&amp;T(SUBSTITUTE(SUBSTITUTE(【多店舗用】記入シート3!AW441,"　","")," ","")))</f>
        <v/>
      </c>
      <c r="AC441" s="764" t="str">
        <f>IF(B441="","",ASC(SUBSTITUTE(SUBSTITUTE(SUBSTITUTE(SUBSTITUTE(【多店舗用】記入シート3!AX441,"　","")," ",""),"ヴ","ウﾞ"),"・",""))&amp;" "&amp;ASC(SUBSTITUTE(SUBSTITUTE(SUBSTITUTE(SUBSTITUTE(【多店舗用】記入シート3!AY441,"　","")," ",""),"ヴ","ウﾞ"),"・","")))</f>
        <v/>
      </c>
      <c r="AD441" s="764" t="str">
        <f>IF(【多店舗用】記入シート3!AZ441="","",【多店舗用】記入シート3!AZ441)</f>
        <v/>
      </c>
      <c r="AE441" s="764" t="str">
        <f>IF(【多店舗用】記入シート3!BA441="","",【多店舗用】記入シート3!BA441)</f>
        <v/>
      </c>
      <c r="AF441" s="764" t="str">
        <f>IF(B441="","",T(SUBSTITUTE(SUBSTITUTE(【多店舗用】記入シート3!BB441,"　","")," ",""))&amp;"　"&amp;T(SUBSTITUTE(SUBSTITUTE(【多店舗用】記入シート3!BC441,"　","")," ","")))</f>
        <v/>
      </c>
      <c r="AG441" s="764" t="str">
        <f>IF(B441="","",ASC(SUBSTITUTE(SUBSTITUTE(SUBSTITUTE(SUBSTITUTE(【多店舗用】記入シート3!BD441,"　","")," ",""),"ヴ","ウﾞ"),"・",""))&amp;" "&amp;ASC(SUBSTITUTE(SUBSTITUTE(SUBSTITUTE(SUBSTITUTE(【多店舗用】記入シート3!BE441,"　","")," ",""),"ヴ","ウﾞ"),"・","")))</f>
        <v/>
      </c>
      <c r="AH441" s="764" t="str">
        <f>IF(【多店舗用】記入シート3!BF441="","",【多店舗用】記入シート3!BF441)</f>
        <v/>
      </c>
      <c r="AI441" s="764" t="str">
        <f>IF(【多店舗用】記入シート3!BG441="","",【多店舗用】記入シート3!BG441)</f>
        <v/>
      </c>
      <c r="AJ441" s="764" t="str">
        <f>IF(【多店舗用】記入シート3!BH441="","",【多店舗用】記入シート3!BH441)</f>
        <v/>
      </c>
      <c r="AK441" s="764" t="str">
        <f>IF(【多店舗用】記入シート3!BI441="","",【多店舗用】記入シート3!BI441)</f>
        <v/>
      </c>
      <c r="AL441" s="764" t="str">
        <f>IF(【多店舗用】記入シート3!BJ441="","",【多店舗用】記入シート3!BJ441)</f>
        <v/>
      </c>
      <c r="AM441" s="768" t="str">
        <f>IF(【多店舗用】記入シート3!BK441="","",【多店舗用】記入シート3!BK441)</f>
        <v/>
      </c>
      <c r="AN441" s="768" t="str">
        <f>IF(【多店舗用】記入シート3!BL441="","",【多店舗用】記入シート3!BL441)</f>
        <v/>
      </c>
      <c r="AO441" s="764" t="str">
        <f>IF(【多店舗用】記入シート3!BM441="","",【多店舗用】記入シート3!BM441)</f>
        <v/>
      </c>
      <c r="AP441" s="768" t="str">
        <f>IF(【多店舗用】記入シート3!BN441="","",【多店舗用】記入シート3!BN441)</f>
        <v/>
      </c>
      <c r="AQ441" s="764" t="str">
        <f>IF(【多店舗用】記入シート3!BO441="","",【多店舗用】記入シート3!BO441)</f>
        <v/>
      </c>
      <c r="AR441" s="764" t="str">
        <f>IF(【多店舗用】記入シート3!BP441="","",【多店舗用】記入シート3!BP441)</f>
        <v/>
      </c>
    </row>
    <row r="442" spans="1:44" ht="15" customHeight="1">
      <c r="A442" s="764">
        <v>434</v>
      </c>
      <c r="B442" s="764" t="str">
        <f>IF(【多店舗用】記入シート3!B442="","",DBCS(【多店舗用】記入シート3!B442))</f>
        <v/>
      </c>
      <c r="C442" s="764" t="str">
        <f>IF(【多店舗用】記入シート3!C442="","",DBCS(【多店舗用】記入シート3!C442))</f>
        <v/>
      </c>
      <c r="D442" s="764" t="str">
        <f>IF(【多店舗用】記入シート3!D442="","",ASC(【多店舗用】記入シート3!D442))</f>
        <v/>
      </c>
      <c r="E442" s="765" t="str">
        <f>IF(【多店舗用】記入シート3!E442="","",【多店舗用】記入シート3!E442)</f>
        <v/>
      </c>
      <c r="F442" s="764" t="str">
        <f>IF(【多店舗用】記入シート3!F442="","",【多店舗用】記入シート3!F442)</f>
        <v/>
      </c>
      <c r="G442" s="765" t="str">
        <f>IF(【多店舗用】記入シート3!G442="","",【多店舗用】記入シート3!G442)</f>
        <v/>
      </c>
      <c r="H442" s="764" t="str">
        <f>IF(【多店舗用】記入シート3!H442="","",SUBSTITUTE(SUBSTITUTE(SUBSTITUTE(SUBSTITUTE(SUBSTITUTE(ASC(【多店舗用】記入シート3!H442),"～","-"),"－","-"),"―","-"),"　","")," ",""))</f>
        <v/>
      </c>
      <c r="I442" s="764" t="str">
        <f>IF(B442="","",MID(T(【多店舗用】記入シート3!I442),4,LEN(T(【多店舗用】記入シート3!I442))-3)&amp;"　"&amp;SUBSTITUTE(SUBSTITUTE(SUBSTITUTE(SUBSTITUTE(T(【多店舗用】記入シート3!J442),"　","")," ",""),"―","ー"),"－","‐")&amp;"　"&amp;SUBSTITUTE(SUBSTITUTE(SUBSTITUTE(SUBSTITUTE(T(【多店舗用】記入シート3!K442),"　","")," ",""),"―","ー"),"－","‐")&amp;"　"&amp;SUBSTITUTE(SUBSTITUTE(SUBSTITUTE(SUBSTITUTE(T(【多店舗用】記入シート3!L442),"　","")," ",""),"―","ー"),"－","‐")&amp;IF(【多店舗用】記入シート3!M442="","","　"&amp;SUBSTITUTE(SUBSTITUTE(SUBSTITUTE(SUBSTITUTE(T(【多店舗用】記入シート3!M442),"　","")," ",""),"―","ー"),"－","‐")))</f>
        <v/>
      </c>
      <c r="J442" s="764" t="str">
        <f>IF(B442="","",ASC(【多店舗用】記入シート3!N442)&amp;" "&amp;ASC(SUBSTITUTE(SUBSTITUTE(SUBSTITUTE(SUBSTITUTE(SUBSTITUTE(【多店舗用】記入シート3!O442,"　","")," ",""),"ヴ","ウﾞ"),"・",""),"－","‐"))&amp;" "&amp;ASC(SUBSTITUTE(SUBSTITUTE(SUBSTITUTE(SUBSTITUTE(SUBSTITUTE(【多店舗用】記入シート3!P442,"　","")," ",""),"ヴ","ウﾞ"),"・",""),"－","‐"))&amp;IF(【多店舗用】記入シート3!Q442="",""," "&amp;ASC(SUBSTITUTE(SUBSTITUTE(SUBSTITUTE(SUBSTITUTE(SUBSTITUTE(【多店舗用】記入シート3!Q442,"　","")," ",""),"ヴ","ウﾞ"),"・",""),"－","‐"))))</f>
        <v/>
      </c>
      <c r="K442" s="764" t="str">
        <f>IF(【多店舗用】記入シート3!R442="","",【多店舗用】記入シート3!R442)</f>
        <v/>
      </c>
      <c r="L442" s="764" t="str">
        <f>IF(【多店舗用】記入シート3!S442="","",SUBSTITUTE(SUBSTITUTE(SUBSTITUTE(SUBSTITUTE(SUBSTITUTE(ASC(【多店舗用】記入シート3!S442),"～","-"),"－","-"),"―","-"),"　","")," ",""))</f>
        <v/>
      </c>
      <c r="M442" s="764" t="str">
        <f>IF(【多店舗用】記入シート3!T442="","",ASC(【多店舗用】記入シート3!T442))</f>
        <v/>
      </c>
      <c r="N442" s="764" t="str">
        <f>IF(B442="","",RIGHT("00"&amp;【多店舗用】記入シート3!U442,2)&amp;【多店舗用】記入シート3!V442&amp;RIGHT("00"&amp;【多店舗用】記入シート3!W442,2)&amp;【多店舗用】記入シート3!X442&amp;RIGHT("00"&amp;【多店舗用】記入シート3!Y442,2)&amp;【多店舗用】記入シート3!Z442&amp;RIGHT("00"&amp;【多店舗用】記入シート3!AA442,2))</f>
        <v/>
      </c>
      <c r="O442" s="764" t="str">
        <f>IF(B442="","",IF(【多店舗用】記入シート3!AB442="●",【多店舗用】記入シート3!AB$8,"")&amp;IF(【多店舗用】記入シート3!AC442="●",【多店舗用】記入シート3!AC$8,"")&amp;IF(【多店舗用】記入シート3!AD442="●",【多店舗用】記入シート3!AD$8,"")&amp;IF(【多店舗用】記入シート3!AE442="●",【多店舗用】記入シート3!AE$8,"")&amp;IF(【多店舗用】記入シート3!AF442="●",【多店舗用】記入シート3!AF$8,"")&amp;IF(【多店舗用】記入シート3!AG442="●",【多店舗用】記入シート3!AG$8,"")&amp;IF(【多店舗用】記入シート3!AH442="●",【多店舗用】記入シート3!AH$8,"")&amp;IF(【多店舗用】記入シート3!AI442="●",【多店舗用】記入シート3!AI$8,""))</f>
        <v/>
      </c>
      <c r="P442" s="764" t="str">
        <f>IF(【多店舗用】記入シート3!AJ442="","",【多店舗用】記入シート3!AJ442)</f>
        <v/>
      </c>
      <c r="Q442" s="764" t="str">
        <f>IF(【多店舗用】記入シート3!AK442="","",【多店舗用】記入シート3!AK442)</f>
        <v/>
      </c>
      <c r="R442" s="766" t="str">
        <f>IF(【多店舗用】記入シート3!AL442="","",【多店舗用】記入シート3!AL442)</f>
        <v/>
      </c>
      <c r="S442" s="766" t="str">
        <f>IF(【多店舗用】記入シート3!AM442="","",【多店舗用】記入シート3!AM442)</f>
        <v/>
      </c>
      <c r="T442" s="766" t="str">
        <f>IF(【多店舗用】記入シート3!AN442="","",【多店舗用】記入シート3!AN442)</f>
        <v/>
      </c>
      <c r="U442" s="766" t="str">
        <f>IF(【多店舗用】記入シート3!AO442="","",【多店舗用】記入シート3!AO442)</f>
        <v/>
      </c>
      <c r="V442" s="764" t="str">
        <f>IF(【多店舗用】記入シート3!AP442="","",【多店舗用】記入シート3!AP442)</f>
        <v/>
      </c>
      <c r="W442" s="764" t="str">
        <f>IF(【多店舗用】記入シート3!AQ442="","",【多店舗用】記入シート3!AQ442)</f>
        <v/>
      </c>
      <c r="X442" s="764" t="str">
        <f>IF(【多店舗用】記入シート3!AR442="","",【多店舗用】記入シート3!AR442)</f>
        <v/>
      </c>
      <c r="Y442" s="764" t="str">
        <f>IF(【多店舗用】記入シート3!AS442="","",【多店舗用】記入シート3!AS442)</f>
        <v/>
      </c>
      <c r="Z442" s="767" t="str">
        <f>IF(【多店舗用】記入シート3!AT442="","",【多店舗用】記入シート3!AT442)</f>
        <v/>
      </c>
      <c r="AA442" s="767" t="str">
        <f>IF(【多店舗用】記入シート3!AU442="","",【多店舗用】記入シート3!AU442)</f>
        <v/>
      </c>
      <c r="AB442" s="764" t="str">
        <f>IF(B442="","",T(SUBSTITUTE(SUBSTITUTE(【多店舗用】記入シート3!AV442,"　","")," ",""))&amp;"　"&amp;T(SUBSTITUTE(SUBSTITUTE(【多店舗用】記入シート3!AW442,"　","")," ","")))</f>
        <v/>
      </c>
      <c r="AC442" s="764" t="str">
        <f>IF(B442="","",ASC(SUBSTITUTE(SUBSTITUTE(SUBSTITUTE(SUBSTITUTE(【多店舗用】記入シート3!AX442,"　","")," ",""),"ヴ","ウﾞ"),"・",""))&amp;" "&amp;ASC(SUBSTITUTE(SUBSTITUTE(SUBSTITUTE(SUBSTITUTE(【多店舗用】記入シート3!AY442,"　","")," ",""),"ヴ","ウﾞ"),"・","")))</f>
        <v/>
      </c>
      <c r="AD442" s="764" t="str">
        <f>IF(【多店舗用】記入シート3!AZ442="","",【多店舗用】記入シート3!AZ442)</f>
        <v/>
      </c>
      <c r="AE442" s="764" t="str">
        <f>IF(【多店舗用】記入シート3!BA442="","",【多店舗用】記入シート3!BA442)</f>
        <v/>
      </c>
      <c r="AF442" s="764" t="str">
        <f>IF(B442="","",T(SUBSTITUTE(SUBSTITUTE(【多店舗用】記入シート3!BB442,"　","")," ",""))&amp;"　"&amp;T(SUBSTITUTE(SUBSTITUTE(【多店舗用】記入シート3!BC442,"　","")," ","")))</f>
        <v/>
      </c>
      <c r="AG442" s="764" t="str">
        <f>IF(B442="","",ASC(SUBSTITUTE(SUBSTITUTE(SUBSTITUTE(SUBSTITUTE(【多店舗用】記入シート3!BD442,"　","")," ",""),"ヴ","ウﾞ"),"・",""))&amp;" "&amp;ASC(SUBSTITUTE(SUBSTITUTE(SUBSTITUTE(SUBSTITUTE(【多店舗用】記入シート3!BE442,"　","")," ",""),"ヴ","ウﾞ"),"・","")))</f>
        <v/>
      </c>
      <c r="AH442" s="764" t="str">
        <f>IF(【多店舗用】記入シート3!BF442="","",【多店舗用】記入シート3!BF442)</f>
        <v/>
      </c>
      <c r="AI442" s="764" t="str">
        <f>IF(【多店舗用】記入シート3!BG442="","",【多店舗用】記入シート3!BG442)</f>
        <v/>
      </c>
      <c r="AJ442" s="764" t="str">
        <f>IF(【多店舗用】記入シート3!BH442="","",【多店舗用】記入シート3!BH442)</f>
        <v/>
      </c>
      <c r="AK442" s="764" t="str">
        <f>IF(【多店舗用】記入シート3!BI442="","",【多店舗用】記入シート3!BI442)</f>
        <v/>
      </c>
      <c r="AL442" s="764" t="str">
        <f>IF(【多店舗用】記入シート3!BJ442="","",【多店舗用】記入シート3!BJ442)</f>
        <v/>
      </c>
      <c r="AM442" s="768" t="str">
        <f>IF(【多店舗用】記入シート3!BK442="","",【多店舗用】記入シート3!BK442)</f>
        <v/>
      </c>
      <c r="AN442" s="768" t="str">
        <f>IF(【多店舗用】記入シート3!BL442="","",【多店舗用】記入シート3!BL442)</f>
        <v/>
      </c>
      <c r="AO442" s="764" t="str">
        <f>IF(【多店舗用】記入シート3!BM442="","",【多店舗用】記入シート3!BM442)</f>
        <v/>
      </c>
      <c r="AP442" s="768" t="str">
        <f>IF(【多店舗用】記入シート3!BN442="","",【多店舗用】記入シート3!BN442)</f>
        <v/>
      </c>
      <c r="AQ442" s="764" t="str">
        <f>IF(【多店舗用】記入シート3!BO442="","",【多店舗用】記入シート3!BO442)</f>
        <v/>
      </c>
      <c r="AR442" s="764" t="str">
        <f>IF(【多店舗用】記入シート3!BP442="","",【多店舗用】記入シート3!BP442)</f>
        <v/>
      </c>
    </row>
    <row r="443" spans="1:44" ht="15" customHeight="1">
      <c r="A443" s="764">
        <v>435</v>
      </c>
      <c r="B443" s="764" t="str">
        <f>IF(【多店舗用】記入シート3!B443="","",DBCS(【多店舗用】記入シート3!B443))</f>
        <v/>
      </c>
      <c r="C443" s="764" t="str">
        <f>IF(【多店舗用】記入シート3!C443="","",DBCS(【多店舗用】記入シート3!C443))</f>
        <v/>
      </c>
      <c r="D443" s="764" t="str">
        <f>IF(【多店舗用】記入シート3!D443="","",ASC(【多店舗用】記入シート3!D443))</f>
        <v/>
      </c>
      <c r="E443" s="765" t="str">
        <f>IF(【多店舗用】記入シート3!E443="","",【多店舗用】記入シート3!E443)</f>
        <v/>
      </c>
      <c r="F443" s="764" t="str">
        <f>IF(【多店舗用】記入シート3!F443="","",【多店舗用】記入シート3!F443)</f>
        <v/>
      </c>
      <c r="G443" s="765" t="str">
        <f>IF(【多店舗用】記入シート3!G443="","",【多店舗用】記入シート3!G443)</f>
        <v/>
      </c>
      <c r="H443" s="764" t="str">
        <f>IF(【多店舗用】記入シート3!H443="","",SUBSTITUTE(SUBSTITUTE(SUBSTITUTE(SUBSTITUTE(SUBSTITUTE(ASC(【多店舗用】記入シート3!H443),"～","-"),"－","-"),"―","-"),"　","")," ",""))</f>
        <v/>
      </c>
      <c r="I443" s="764" t="str">
        <f>IF(B443="","",MID(T(【多店舗用】記入シート3!I443),4,LEN(T(【多店舗用】記入シート3!I443))-3)&amp;"　"&amp;SUBSTITUTE(SUBSTITUTE(SUBSTITUTE(SUBSTITUTE(T(【多店舗用】記入シート3!J443),"　","")," ",""),"―","ー"),"－","‐")&amp;"　"&amp;SUBSTITUTE(SUBSTITUTE(SUBSTITUTE(SUBSTITUTE(T(【多店舗用】記入シート3!K443),"　","")," ",""),"―","ー"),"－","‐")&amp;"　"&amp;SUBSTITUTE(SUBSTITUTE(SUBSTITUTE(SUBSTITUTE(T(【多店舗用】記入シート3!L443),"　","")," ",""),"―","ー"),"－","‐")&amp;IF(【多店舗用】記入シート3!M443="","","　"&amp;SUBSTITUTE(SUBSTITUTE(SUBSTITUTE(SUBSTITUTE(T(【多店舗用】記入シート3!M443),"　","")," ",""),"―","ー"),"－","‐")))</f>
        <v/>
      </c>
      <c r="J443" s="764" t="str">
        <f>IF(B443="","",ASC(【多店舗用】記入シート3!N443)&amp;" "&amp;ASC(SUBSTITUTE(SUBSTITUTE(SUBSTITUTE(SUBSTITUTE(SUBSTITUTE(【多店舗用】記入シート3!O443,"　","")," ",""),"ヴ","ウﾞ"),"・",""),"－","‐"))&amp;" "&amp;ASC(SUBSTITUTE(SUBSTITUTE(SUBSTITUTE(SUBSTITUTE(SUBSTITUTE(【多店舗用】記入シート3!P443,"　","")," ",""),"ヴ","ウﾞ"),"・",""),"－","‐"))&amp;IF(【多店舗用】記入シート3!Q443="",""," "&amp;ASC(SUBSTITUTE(SUBSTITUTE(SUBSTITUTE(SUBSTITUTE(SUBSTITUTE(【多店舗用】記入シート3!Q443,"　","")," ",""),"ヴ","ウﾞ"),"・",""),"－","‐"))))</f>
        <v/>
      </c>
      <c r="K443" s="764" t="str">
        <f>IF(【多店舗用】記入シート3!R443="","",【多店舗用】記入シート3!R443)</f>
        <v/>
      </c>
      <c r="L443" s="764" t="str">
        <f>IF(【多店舗用】記入シート3!S443="","",SUBSTITUTE(SUBSTITUTE(SUBSTITUTE(SUBSTITUTE(SUBSTITUTE(ASC(【多店舗用】記入シート3!S443),"～","-"),"－","-"),"―","-"),"　","")," ",""))</f>
        <v/>
      </c>
      <c r="M443" s="764" t="str">
        <f>IF(【多店舗用】記入シート3!T443="","",ASC(【多店舗用】記入シート3!T443))</f>
        <v/>
      </c>
      <c r="N443" s="764" t="str">
        <f>IF(B443="","",RIGHT("00"&amp;【多店舗用】記入シート3!U443,2)&amp;【多店舗用】記入シート3!V443&amp;RIGHT("00"&amp;【多店舗用】記入シート3!W443,2)&amp;【多店舗用】記入シート3!X443&amp;RIGHT("00"&amp;【多店舗用】記入シート3!Y443,2)&amp;【多店舗用】記入シート3!Z443&amp;RIGHT("00"&amp;【多店舗用】記入シート3!AA443,2))</f>
        <v/>
      </c>
      <c r="O443" s="764" t="str">
        <f>IF(B443="","",IF(【多店舗用】記入シート3!AB443="●",【多店舗用】記入シート3!AB$8,"")&amp;IF(【多店舗用】記入シート3!AC443="●",【多店舗用】記入シート3!AC$8,"")&amp;IF(【多店舗用】記入シート3!AD443="●",【多店舗用】記入シート3!AD$8,"")&amp;IF(【多店舗用】記入シート3!AE443="●",【多店舗用】記入シート3!AE$8,"")&amp;IF(【多店舗用】記入シート3!AF443="●",【多店舗用】記入シート3!AF$8,"")&amp;IF(【多店舗用】記入シート3!AG443="●",【多店舗用】記入シート3!AG$8,"")&amp;IF(【多店舗用】記入シート3!AH443="●",【多店舗用】記入シート3!AH$8,"")&amp;IF(【多店舗用】記入シート3!AI443="●",【多店舗用】記入シート3!AI$8,""))</f>
        <v/>
      </c>
      <c r="P443" s="764" t="str">
        <f>IF(【多店舗用】記入シート3!AJ443="","",【多店舗用】記入シート3!AJ443)</f>
        <v/>
      </c>
      <c r="Q443" s="764" t="str">
        <f>IF(【多店舗用】記入シート3!AK443="","",【多店舗用】記入シート3!AK443)</f>
        <v/>
      </c>
      <c r="R443" s="766" t="str">
        <f>IF(【多店舗用】記入シート3!AL443="","",【多店舗用】記入シート3!AL443)</f>
        <v/>
      </c>
      <c r="S443" s="766" t="str">
        <f>IF(【多店舗用】記入シート3!AM443="","",【多店舗用】記入シート3!AM443)</f>
        <v/>
      </c>
      <c r="T443" s="766" t="str">
        <f>IF(【多店舗用】記入シート3!AN443="","",【多店舗用】記入シート3!AN443)</f>
        <v/>
      </c>
      <c r="U443" s="766" t="str">
        <f>IF(【多店舗用】記入シート3!AO443="","",【多店舗用】記入シート3!AO443)</f>
        <v/>
      </c>
      <c r="V443" s="764" t="str">
        <f>IF(【多店舗用】記入シート3!AP443="","",【多店舗用】記入シート3!AP443)</f>
        <v/>
      </c>
      <c r="W443" s="764" t="str">
        <f>IF(【多店舗用】記入シート3!AQ443="","",【多店舗用】記入シート3!AQ443)</f>
        <v/>
      </c>
      <c r="X443" s="764" t="str">
        <f>IF(【多店舗用】記入シート3!AR443="","",【多店舗用】記入シート3!AR443)</f>
        <v/>
      </c>
      <c r="Y443" s="764" t="str">
        <f>IF(【多店舗用】記入シート3!AS443="","",【多店舗用】記入シート3!AS443)</f>
        <v/>
      </c>
      <c r="Z443" s="767" t="str">
        <f>IF(【多店舗用】記入シート3!AT443="","",【多店舗用】記入シート3!AT443)</f>
        <v/>
      </c>
      <c r="AA443" s="767" t="str">
        <f>IF(【多店舗用】記入シート3!AU443="","",【多店舗用】記入シート3!AU443)</f>
        <v/>
      </c>
      <c r="AB443" s="764" t="str">
        <f>IF(B443="","",T(SUBSTITUTE(SUBSTITUTE(【多店舗用】記入シート3!AV443,"　","")," ",""))&amp;"　"&amp;T(SUBSTITUTE(SUBSTITUTE(【多店舗用】記入シート3!AW443,"　","")," ","")))</f>
        <v/>
      </c>
      <c r="AC443" s="764" t="str">
        <f>IF(B443="","",ASC(SUBSTITUTE(SUBSTITUTE(SUBSTITUTE(SUBSTITUTE(【多店舗用】記入シート3!AX443,"　","")," ",""),"ヴ","ウﾞ"),"・",""))&amp;" "&amp;ASC(SUBSTITUTE(SUBSTITUTE(SUBSTITUTE(SUBSTITUTE(【多店舗用】記入シート3!AY443,"　","")," ",""),"ヴ","ウﾞ"),"・","")))</f>
        <v/>
      </c>
      <c r="AD443" s="764" t="str">
        <f>IF(【多店舗用】記入シート3!AZ443="","",【多店舗用】記入シート3!AZ443)</f>
        <v/>
      </c>
      <c r="AE443" s="764" t="str">
        <f>IF(【多店舗用】記入シート3!BA443="","",【多店舗用】記入シート3!BA443)</f>
        <v/>
      </c>
      <c r="AF443" s="764" t="str">
        <f>IF(B443="","",T(SUBSTITUTE(SUBSTITUTE(【多店舗用】記入シート3!BB443,"　","")," ",""))&amp;"　"&amp;T(SUBSTITUTE(SUBSTITUTE(【多店舗用】記入シート3!BC443,"　","")," ","")))</f>
        <v/>
      </c>
      <c r="AG443" s="764" t="str">
        <f>IF(B443="","",ASC(SUBSTITUTE(SUBSTITUTE(SUBSTITUTE(SUBSTITUTE(【多店舗用】記入シート3!BD443,"　","")," ",""),"ヴ","ウﾞ"),"・",""))&amp;" "&amp;ASC(SUBSTITUTE(SUBSTITUTE(SUBSTITUTE(SUBSTITUTE(【多店舗用】記入シート3!BE443,"　","")," ",""),"ヴ","ウﾞ"),"・","")))</f>
        <v/>
      </c>
      <c r="AH443" s="764" t="str">
        <f>IF(【多店舗用】記入シート3!BF443="","",【多店舗用】記入シート3!BF443)</f>
        <v/>
      </c>
      <c r="AI443" s="764" t="str">
        <f>IF(【多店舗用】記入シート3!BG443="","",【多店舗用】記入シート3!BG443)</f>
        <v/>
      </c>
      <c r="AJ443" s="764" t="str">
        <f>IF(【多店舗用】記入シート3!BH443="","",【多店舗用】記入シート3!BH443)</f>
        <v/>
      </c>
      <c r="AK443" s="764" t="str">
        <f>IF(【多店舗用】記入シート3!BI443="","",【多店舗用】記入シート3!BI443)</f>
        <v/>
      </c>
      <c r="AL443" s="764" t="str">
        <f>IF(【多店舗用】記入シート3!BJ443="","",【多店舗用】記入シート3!BJ443)</f>
        <v/>
      </c>
      <c r="AM443" s="768" t="str">
        <f>IF(【多店舗用】記入シート3!BK443="","",【多店舗用】記入シート3!BK443)</f>
        <v/>
      </c>
      <c r="AN443" s="768" t="str">
        <f>IF(【多店舗用】記入シート3!BL443="","",【多店舗用】記入シート3!BL443)</f>
        <v/>
      </c>
      <c r="AO443" s="764" t="str">
        <f>IF(【多店舗用】記入シート3!BM443="","",【多店舗用】記入シート3!BM443)</f>
        <v/>
      </c>
      <c r="AP443" s="768" t="str">
        <f>IF(【多店舗用】記入シート3!BN443="","",【多店舗用】記入シート3!BN443)</f>
        <v/>
      </c>
      <c r="AQ443" s="764" t="str">
        <f>IF(【多店舗用】記入シート3!BO443="","",【多店舗用】記入シート3!BO443)</f>
        <v/>
      </c>
      <c r="AR443" s="764" t="str">
        <f>IF(【多店舗用】記入シート3!BP443="","",【多店舗用】記入シート3!BP443)</f>
        <v/>
      </c>
    </row>
    <row r="444" spans="1:44" ht="15" customHeight="1">
      <c r="A444" s="764">
        <v>436</v>
      </c>
      <c r="B444" s="764" t="str">
        <f>IF(【多店舗用】記入シート3!B444="","",DBCS(【多店舗用】記入シート3!B444))</f>
        <v/>
      </c>
      <c r="C444" s="764" t="str">
        <f>IF(【多店舗用】記入シート3!C444="","",DBCS(【多店舗用】記入シート3!C444))</f>
        <v/>
      </c>
      <c r="D444" s="764" t="str">
        <f>IF(【多店舗用】記入シート3!D444="","",ASC(【多店舗用】記入シート3!D444))</f>
        <v/>
      </c>
      <c r="E444" s="765" t="str">
        <f>IF(【多店舗用】記入シート3!E444="","",【多店舗用】記入シート3!E444)</f>
        <v/>
      </c>
      <c r="F444" s="764" t="str">
        <f>IF(【多店舗用】記入シート3!F444="","",【多店舗用】記入シート3!F444)</f>
        <v/>
      </c>
      <c r="G444" s="765" t="str">
        <f>IF(【多店舗用】記入シート3!G444="","",【多店舗用】記入シート3!G444)</f>
        <v/>
      </c>
      <c r="H444" s="764" t="str">
        <f>IF(【多店舗用】記入シート3!H444="","",SUBSTITUTE(SUBSTITUTE(SUBSTITUTE(SUBSTITUTE(SUBSTITUTE(ASC(【多店舗用】記入シート3!H444),"～","-"),"－","-"),"―","-"),"　","")," ",""))</f>
        <v/>
      </c>
      <c r="I444" s="764" t="str">
        <f>IF(B444="","",MID(T(【多店舗用】記入シート3!I444),4,LEN(T(【多店舗用】記入シート3!I444))-3)&amp;"　"&amp;SUBSTITUTE(SUBSTITUTE(SUBSTITUTE(SUBSTITUTE(T(【多店舗用】記入シート3!J444),"　","")," ",""),"―","ー"),"－","‐")&amp;"　"&amp;SUBSTITUTE(SUBSTITUTE(SUBSTITUTE(SUBSTITUTE(T(【多店舗用】記入シート3!K444),"　","")," ",""),"―","ー"),"－","‐")&amp;"　"&amp;SUBSTITUTE(SUBSTITUTE(SUBSTITUTE(SUBSTITUTE(T(【多店舗用】記入シート3!L444),"　","")," ",""),"―","ー"),"－","‐")&amp;IF(【多店舗用】記入シート3!M444="","","　"&amp;SUBSTITUTE(SUBSTITUTE(SUBSTITUTE(SUBSTITUTE(T(【多店舗用】記入シート3!M444),"　","")," ",""),"―","ー"),"－","‐")))</f>
        <v/>
      </c>
      <c r="J444" s="764" t="str">
        <f>IF(B444="","",ASC(【多店舗用】記入シート3!N444)&amp;" "&amp;ASC(SUBSTITUTE(SUBSTITUTE(SUBSTITUTE(SUBSTITUTE(SUBSTITUTE(【多店舗用】記入シート3!O444,"　","")," ",""),"ヴ","ウﾞ"),"・",""),"－","‐"))&amp;" "&amp;ASC(SUBSTITUTE(SUBSTITUTE(SUBSTITUTE(SUBSTITUTE(SUBSTITUTE(【多店舗用】記入シート3!P444,"　","")," ",""),"ヴ","ウﾞ"),"・",""),"－","‐"))&amp;IF(【多店舗用】記入シート3!Q444="",""," "&amp;ASC(SUBSTITUTE(SUBSTITUTE(SUBSTITUTE(SUBSTITUTE(SUBSTITUTE(【多店舗用】記入シート3!Q444,"　","")," ",""),"ヴ","ウﾞ"),"・",""),"－","‐"))))</f>
        <v/>
      </c>
      <c r="K444" s="764" t="str">
        <f>IF(【多店舗用】記入シート3!R444="","",【多店舗用】記入シート3!R444)</f>
        <v/>
      </c>
      <c r="L444" s="764" t="str">
        <f>IF(【多店舗用】記入シート3!S444="","",SUBSTITUTE(SUBSTITUTE(SUBSTITUTE(SUBSTITUTE(SUBSTITUTE(ASC(【多店舗用】記入シート3!S444),"～","-"),"－","-"),"―","-"),"　","")," ",""))</f>
        <v/>
      </c>
      <c r="M444" s="764" t="str">
        <f>IF(【多店舗用】記入シート3!T444="","",ASC(【多店舗用】記入シート3!T444))</f>
        <v/>
      </c>
      <c r="N444" s="764" t="str">
        <f>IF(B444="","",RIGHT("00"&amp;【多店舗用】記入シート3!U444,2)&amp;【多店舗用】記入シート3!V444&amp;RIGHT("00"&amp;【多店舗用】記入シート3!W444,2)&amp;【多店舗用】記入シート3!X444&amp;RIGHT("00"&amp;【多店舗用】記入シート3!Y444,2)&amp;【多店舗用】記入シート3!Z444&amp;RIGHT("00"&amp;【多店舗用】記入シート3!AA444,2))</f>
        <v/>
      </c>
      <c r="O444" s="764" t="str">
        <f>IF(B444="","",IF(【多店舗用】記入シート3!AB444="●",【多店舗用】記入シート3!AB$8,"")&amp;IF(【多店舗用】記入シート3!AC444="●",【多店舗用】記入シート3!AC$8,"")&amp;IF(【多店舗用】記入シート3!AD444="●",【多店舗用】記入シート3!AD$8,"")&amp;IF(【多店舗用】記入シート3!AE444="●",【多店舗用】記入シート3!AE$8,"")&amp;IF(【多店舗用】記入シート3!AF444="●",【多店舗用】記入シート3!AF$8,"")&amp;IF(【多店舗用】記入シート3!AG444="●",【多店舗用】記入シート3!AG$8,"")&amp;IF(【多店舗用】記入シート3!AH444="●",【多店舗用】記入シート3!AH$8,"")&amp;IF(【多店舗用】記入シート3!AI444="●",【多店舗用】記入シート3!AI$8,""))</f>
        <v/>
      </c>
      <c r="P444" s="764" t="str">
        <f>IF(【多店舗用】記入シート3!AJ444="","",【多店舗用】記入シート3!AJ444)</f>
        <v/>
      </c>
      <c r="Q444" s="764" t="str">
        <f>IF(【多店舗用】記入シート3!AK444="","",【多店舗用】記入シート3!AK444)</f>
        <v/>
      </c>
      <c r="R444" s="766" t="str">
        <f>IF(【多店舗用】記入シート3!AL444="","",【多店舗用】記入シート3!AL444)</f>
        <v/>
      </c>
      <c r="S444" s="766" t="str">
        <f>IF(【多店舗用】記入シート3!AM444="","",【多店舗用】記入シート3!AM444)</f>
        <v/>
      </c>
      <c r="T444" s="766" t="str">
        <f>IF(【多店舗用】記入シート3!AN444="","",【多店舗用】記入シート3!AN444)</f>
        <v/>
      </c>
      <c r="U444" s="766" t="str">
        <f>IF(【多店舗用】記入シート3!AO444="","",【多店舗用】記入シート3!AO444)</f>
        <v/>
      </c>
      <c r="V444" s="764" t="str">
        <f>IF(【多店舗用】記入シート3!AP444="","",【多店舗用】記入シート3!AP444)</f>
        <v/>
      </c>
      <c r="W444" s="764" t="str">
        <f>IF(【多店舗用】記入シート3!AQ444="","",【多店舗用】記入シート3!AQ444)</f>
        <v/>
      </c>
      <c r="X444" s="764" t="str">
        <f>IF(【多店舗用】記入シート3!AR444="","",【多店舗用】記入シート3!AR444)</f>
        <v/>
      </c>
      <c r="Y444" s="764" t="str">
        <f>IF(【多店舗用】記入シート3!AS444="","",【多店舗用】記入シート3!AS444)</f>
        <v/>
      </c>
      <c r="Z444" s="767" t="str">
        <f>IF(【多店舗用】記入シート3!AT444="","",【多店舗用】記入シート3!AT444)</f>
        <v/>
      </c>
      <c r="AA444" s="767" t="str">
        <f>IF(【多店舗用】記入シート3!AU444="","",【多店舗用】記入シート3!AU444)</f>
        <v/>
      </c>
      <c r="AB444" s="764" t="str">
        <f>IF(B444="","",T(SUBSTITUTE(SUBSTITUTE(【多店舗用】記入シート3!AV444,"　","")," ",""))&amp;"　"&amp;T(SUBSTITUTE(SUBSTITUTE(【多店舗用】記入シート3!AW444,"　","")," ","")))</f>
        <v/>
      </c>
      <c r="AC444" s="764" t="str">
        <f>IF(B444="","",ASC(SUBSTITUTE(SUBSTITUTE(SUBSTITUTE(SUBSTITUTE(【多店舗用】記入シート3!AX444,"　","")," ",""),"ヴ","ウﾞ"),"・",""))&amp;" "&amp;ASC(SUBSTITUTE(SUBSTITUTE(SUBSTITUTE(SUBSTITUTE(【多店舗用】記入シート3!AY444,"　","")," ",""),"ヴ","ウﾞ"),"・","")))</f>
        <v/>
      </c>
      <c r="AD444" s="764" t="str">
        <f>IF(【多店舗用】記入シート3!AZ444="","",【多店舗用】記入シート3!AZ444)</f>
        <v/>
      </c>
      <c r="AE444" s="764" t="str">
        <f>IF(【多店舗用】記入シート3!BA444="","",【多店舗用】記入シート3!BA444)</f>
        <v/>
      </c>
      <c r="AF444" s="764" t="str">
        <f>IF(B444="","",T(SUBSTITUTE(SUBSTITUTE(【多店舗用】記入シート3!BB444,"　","")," ",""))&amp;"　"&amp;T(SUBSTITUTE(SUBSTITUTE(【多店舗用】記入シート3!BC444,"　","")," ","")))</f>
        <v/>
      </c>
      <c r="AG444" s="764" t="str">
        <f>IF(B444="","",ASC(SUBSTITUTE(SUBSTITUTE(SUBSTITUTE(SUBSTITUTE(【多店舗用】記入シート3!BD444,"　","")," ",""),"ヴ","ウﾞ"),"・",""))&amp;" "&amp;ASC(SUBSTITUTE(SUBSTITUTE(SUBSTITUTE(SUBSTITUTE(【多店舗用】記入シート3!BE444,"　","")," ",""),"ヴ","ウﾞ"),"・","")))</f>
        <v/>
      </c>
      <c r="AH444" s="764" t="str">
        <f>IF(【多店舗用】記入シート3!BF444="","",【多店舗用】記入シート3!BF444)</f>
        <v/>
      </c>
      <c r="AI444" s="764" t="str">
        <f>IF(【多店舗用】記入シート3!BG444="","",【多店舗用】記入シート3!BG444)</f>
        <v/>
      </c>
      <c r="AJ444" s="764" t="str">
        <f>IF(【多店舗用】記入シート3!BH444="","",【多店舗用】記入シート3!BH444)</f>
        <v/>
      </c>
      <c r="AK444" s="764" t="str">
        <f>IF(【多店舗用】記入シート3!BI444="","",【多店舗用】記入シート3!BI444)</f>
        <v/>
      </c>
      <c r="AL444" s="764" t="str">
        <f>IF(【多店舗用】記入シート3!BJ444="","",【多店舗用】記入シート3!BJ444)</f>
        <v/>
      </c>
      <c r="AM444" s="768" t="str">
        <f>IF(【多店舗用】記入シート3!BK444="","",【多店舗用】記入シート3!BK444)</f>
        <v/>
      </c>
      <c r="AN444" s="768" t="str">
        <f>IF(【多店舗用】記入シート3!BL444="","",【多店舗用】記入シート3!BL444)</f>
        <v/>
      </c>
      <c r="AO444" s="764" t="str">
        <f>IF(【多店舗用】記入シート3!BM444="","",【多店舗用】記入シート3!BM444)</f>
        <v/>
      </c>
      <c r="AP444" s="768" t="str">
        <f>IF(【多店舗用】記入シート3!BN444="","",【多店舗用】記入シート3!BN444)</f>
        <v/>
      </c>
      <c r="AQ444" s="764" t="str">
        <f>IF(【多店舗用】記入シート3!BO444="","",【多店舗用】記入シート3!BO444)</f>
        <v/>
      </c>
      <c r="AR444" s="764" t="str">
        <f>IF(【多店舗用】記入シート3!BP444="","",【多店舗用】記入シート3!BP444)</f>
        <v/>
      </c>
    </row>
    <row r="445" spans="1:44" ht="15" customHeight="1">
      <c r="A445" s="764">
        <v>437</v>
      </c>
      <c r="B445" s="764" t="str">
        <f>IF(【多店舗用】記入シート3!B445="","",DBCS(【多店舗用】記入シート3!B445))</f>
        <v/>
      </c>
      <c r="C445" s="764" t="str">
        <f>IF(【多店舗用】記入シート3!C445="","",DBCS(【多店舗用】記入シート3!C445))</f>
        <v/>
      </c>
      <c r="D445" s="764" t="str">
        <f>IF(【多店舗用】記入シート3!D445="","",ASC(【多店舗用】記入シート3!D445))</f>
        <v/>
      </c>
      <c r="E445" s="765" t="str">
        <f>IF(【多店舗用】記入シート3!E445="","",【多店舗用】記入シート3!E445)</f>
        <v/>
      </c>
      <c r="F445" s="764" t="str">
        <f>IF(【多店舗用】記入シート3!F445="","",【多店舗用】記入シート3!F445)</f>
        <v/>
      </c>
      <c r="G445" s="765" t="str">
        <f>IF(【多店舗用】記入シート3!G445="","",【多店舗用】記入シート3!G445)</f>
        <v/>
      </c>
      <c r="H445" s="764" t="str">
        <f>IF(【多店舗用】記入シート3!H445="","",SUBSTITUTE(SUBSTITUTE(SUBSTITUTE(SUBSTITUTE(SUBSTITUTE(ASC(【多店舗用】記入シート3!H445),"～","-"),"－","-"),"―","-"),"　","")," ",""))</f>
        <v/>
      </c>
      <c r="I445" s="764" t="str">
        <f>IF(B445="","",MID(T(【多店舗用】記入シート3!I445),4,LEN(T(【多店舗用】記入シート3!I445))-3)&amp;"　"&amp;SUBSTITUTE(SUBSTITUTE(SUBSTITUTE(SUBSTITUTE(T(【多店舗用】記入シート3!J445),"　","")," ",""),"―","ー"),"－","‐")&amp;"　"&amp;SUBSTITUTE(SUBSTITUTE(SUBSTITUTE(SUBSTITUTE(T(【多店舗用】記入シート3!K445),"　","")," ",""),"―","ー"),"－","‐")&amp;"　"&amp;SUBSTITUTE(SUBSTITUTE(SUBSTITUTE(SUBSTITUTE(T(【多店舗用】記入シート3!L445),"　","")," ",""),"―","ー"),"－","‐")&amp;IF(【多店舗用】記入シート3!M445="","","　"&amp;SUBSTITUTE(SUBSTITUTE(SUBSTITUTE(SUBSTITUTE(T(【多店舗用】記入シート3!M445),"　","")," ",""),"―","ー"),"－","‐")))</f>
        <v/>
      </c>
      <c r="J445" s="764" t="str">
        <f>IF(B445="","",ASC(【多店舗用】記入シート3!N445)&amp;" "&amp;ASC(SUBSTITUTE(SUBSTITUTE(SUBSTITUTE(SUBSTITUTE(SUBSTITUTE(【多店舗用】記入シート3!O445,"　","")," ",""),"ヴ","ウﾞ"),"・",""),"－","‐"))&amp;" "&amp;ASC(SUBSTITUTE(SUBSTITUTE(SUBSTITUTE(SUBSTITUTE(SUBSTITUTE(【多店舗用】記入シート3!P445,"　","")," ",""),"ヴ","ウﾞ"),"・",""),"－","‐"))&amp;IF(【多店舗用】記入シート3!Q445="",""," "&amp;ASC(SUBSTITUTE(SUBSTITUTE(SUBSTITUTE(SUBSTITUTE(SUBSTITUTE(【多店舗用】記入シート3!Q445,"　","")," ",""),"ヴ","ウﾞ"),"・",""),"－","‐"))))</f>
        <v/>
      </c>
      <c r="K445" s="764" t="str">
        <f>IF(【多店舗用】記入シート3!R445="","",【多店舗用】記入シート3!R445)</f>
        <v/>
      </c>
      <c r="L445" s="764" t="str">
        <f>IF(【多店舗用】記入シート3!S445="","",SUBSTITUTE(SUBSTITUTE(SUBSTITUTE(SUBSTITUTE(SUBSTITUTE(ASC(【多店舗用】記入シート3!S445),"～","-"),"－","-"),"―","-"),"　","")," ",""))</f>
        <v/>
      </c>
      <c r="M445" s="764" t="str">
        <f>IF(【多店舗用】記入シート3!T445="","",ASC(【多店舗用】記入シート3!T445))</f>
        <v/>
      </c>
      <c r="N445" s="764" t="str">
        <f>IF(B445="","",RIGHT("00"&amp;【多店舗用】記入シート3!U445,2)&amp;【多店舗用】記入シート3!V445&amp;RIGHT("00"&amp;【多店舗用】記入シート3!W445,2)&amp;【多店舗用】記入シート3!X445&amp;RIGHT("00"&amp;【多店舗用】記入シート3!Y445,2)&amp;【多店舗用】記入シート3!Z445&amp;RIGHT("00"&amp;【多店舗用】記入シート3!AA445,2))</f>
        <v/>
      </c>
      <c r="O445" s="764" t="str">
        <f>IF(B445="","",IF(【多店舗用】記入シート3!AB445="●",【多店舗用】記入シート3!AB$8,"")&amp;IF(【多店舗用】記入シート3!AC445="●",【多店舗用】記入シート3!AC$8,"")&amp;IF(【多店舗用】記入シート3!AD445="●",【多店舗用】記入シート3!AD$8,"")&amp;IF(【多店舗用】記入シート3!AE445="●",【多店舗用】記入シート3!AE$8,"")&amp;IF(【多店舗用】記入シート3!AF445="●",【多店舗用】記入シート3!AF$8,"")&amp;IF(【多店舗用】記入シート3!AG445="●",【多店舗用】記入シート3!AG$8,"")&amp;IF(【多店舗用】記入シート3!AH445="●",【多店舗用】記入シート3!AH$8,"")&amp;IF(【多店舗用】記入シート3!AI445="●",【多店舗用】記入シート3!AI$8,""))</f>
        <v/>
      </c>
      <c r="P445" s="764" t="str">
        <f>IF(【多店舗用】記入シート3!AJ445="","",【多店舗用】記入シート3!AJ445)</f>
        <v/>
      </c>
      <c r="Q445" s="764" t="str">
        <f>IF(【多店舗用】記入シート3!AK445="","",【多店舗用】記入シート3!AK445)</f>
        <v/>
      </c>
      <c r="R445" s="766" t="str">
        <f>IF(【多店舗用】記入シート3!AL445="","",【多店舗用】記入シート3!AL445)</f>
        <v/>
      </c>
      <c r="S445" s="766" t="str">
        <f>IF(【多店舗用】記入シート3!AM445="","",【多店舗用】記入シート3!AM445)</f>
        <v/>
      </c>
      <c r="T445" s="766" t="str">
        <f>IF(【多店舗用】記入シート3!AN445="","",【多店舗用】記入シート3!AN445)</f>
        <v/>
      </c>
      <c r="U445" s="766" t="str">
        <f>IF(【多店舗用】記入シート3!AO445="","",【多店舗用】記入シート3!AO445)</f>
        <v/>
      </c>
      <c r="V445" s="764" t="str">
        <f>IF(【多店舗用】記入シート3!AP445="","",【多店舗用】記入シート3!AP445)</f>
        <v/>
      </c>
      <c r="W445" s="764" t="str">
        <f>IF(【多店舗用】記入シート3!AQ445="","",【多店舗用】記入シート3!AQ445)</f>
        <v/>
      </c>
      <c r="X445" s="764" t="str">
        <f>IF(【多店舗用】記入シート3!AR445="","",【多店舗用】記入シート3!AR445)</f>
        <v/>
      </c>
      <c r="Y445" s="764" t="str">
        <f>IF(【多店舗用】記入シート3!AS445="","",【多店舗用】記入シート3!AS445)</f>
        <v/>
      </c>
      <c r="Z445" s="767" t="str">
        <f>IF(【多店舗用】記入シート3!AT445="","",【多店舗用】記入シート3!AT445)</f>
        <v/>
      </c>
      <c r="AA445" s="767" t="str">
        <f>IF(【多店舗用】記入シート3!AU445="","",【多店舗用】記入シート3!AU445)</f>
        <v/>
      </c>
      <c r="AB445" s="764" t="str">
        <f>IF(B445="","",T(SUBSTITUTE(SUBSTITUTE(【多店舗用】記入シート3!AV445,"　","")," ",""))&amp;"　"&amp;T(SUBSTITUTE(SUBSTITUTE(【多店舗用】記入シート3!AW445,"　","")," ","")))</f>
        <v/>
      </c>
      <c r="AC445" s="764" t="str">
        <f>IF(B445="","",ASC(SUBSTITUTE(SUBSTITUTE(SUBSTITUTE(SUBSTITUTE(【多店舗用】記入シート3!AX445,"　","")," ",""),"ヴ","ウﾞ"),"・",""))&amp;" "&amp;ASC(SUBSTITUTE(SUBSTITUTE(SUBSTITUTE(SUBSTITUTE(【多店舗用】記入シート3!AY445,"　","")," ",""),"ヴ","ウﾞ"),"・","")))</f>
        <v/>
      </c>
      <c r="AD445" s="764" t="str">
        <f>IF(【多店舗用】記入シート3!AZ445="","",【多店舗用】記入シート3!AZ445)</f>
        <v/>
      </c>
      <c r="AE445" s="764" t="str">
        <f>IF(【多店舗用】記入シート3!BA445="","",【多店舗用】記入シート3!BA445)</f>
        <v/>
      </c>
      <c r="AF445" s="764" t="str">
        <f>IF(B445="","",T(SUBSTITUTE(SUBSTITUTE(【多店舗用】記入シート3!BB445,"　","")," ",""))&amp;"　"&amp;T(SUBSTITUTE(SUBSTITUTE(【多店舗用】記入シート3!BC445,"　","")," ","")))</f>
        <v/>
      </c>
      <c r="AG445" s="764" t="str">
        <f>IF(B445="","",ASC(SUBSTITUTE(SUBSTITUTE(SUBSTITUTE(SUBSTITUTE(【多店舗用】記入シート3!BD445,"　","")," ",""),"ヴ","ウﾞ"),"・",""))&amp;" "&amp;ASC(SUBSTITUTE(SUBSTITUTE(SUBSTITUTE(SUBSTITUTE(【多店舗用】記入シート3!BE445,"　","")," ",""),"ヴ","ウﾞ"),"・","")))</f>
        <v/>
      </c>
      <c r="AH445" s="764" t="str">
        <f>IF(【多店舗用】記入シート3!BF445="","",【多店舗用】記入シート3!BF445)</f>
        <v/>
      </c>
      <c r="AI445" s="764" t="str">
        <f>IF(【多店舗用】記入シート3!BG445="","",【多店舗用】記入シート3!BG445)</f>
        <v/>
      </c>
      <c r="AJ445" s="764" t="str">
        <f>IF(【多店舗用】記入シート3!BH445="","",【多店舗用】記入シート3!BH445)</f>
        <v/>
      </c>
      <c r="AK445" s="764" t="str">
        <f>IF(【多店舗用】記入シート3!BI445="","",【多店舗用】記入シート3!BI445)</f>
        <v/>
      </c>
      <c r="AL445" s="764" t="str">
        <f>IF(【多店舗用】記入シート3!BJ445="","",【多店舗用】記入シート3!BJ445)</f>
        <v/>
      </c>
      <c r="AM445" s="768" t="str">
        <f>IF(【多店舗用】記入シート3!BK445="","",【多店舗用】記入シート3!BK445)</f>
        <v/>
      </c>
      <c r="AN445" s="768" t="str">
        <f>IF(【多店舗用】記入シート3!BL445="","",【多店舗用】記入シート3!BL445)</f>
        <v/>
      </c>
      <c r="AO445" s="764" t="str">
        <f>IF(【多店舗用】記入シート3!BM445="","",【多店舗用】記入シート3!BM445)</f>
        <v/>
      </c>
      <c r="AP445" s="768" t="str">
        <f>IF(【多店舗用】記入シート3!BN445="","",【多店舗用】記入シート3!BN445)</f>
        <v/>
      </c>
      <c r="AQ445" s="764" t="str">
        <f>IF(【多店舗用】記入シート3!BO445="","",【多店舗用】記入シート3!BO445)</f>
        <v/>
      </c>
      <c r="AR445" s="764" t="str">
        <f>IF(【多店舗用】記入シート3!BP445="","",【多店舗用】記入シート3!BP445)</f>
        <v/>
      </c>
    </row>
    <row r="446" spans="1:44" ht="15" customHeight="1">
      <c r="A446" s="764">
        <v>438</v>
      </c>
      <c r="B446" s="764" t="str">
        <f>IF(【多店舗用】記入シート3!B446="","",DBCS(【多店舗用】記入シート3!B446))</f>
        <v/>
      </c>
      <c r="C446" s="764" t="str">
        <f>IF(【多店舗用】記入シート3!C446="","",DBCS(【多店舗用】記入シート3!C446))</f>
        <v/>
      </c>
      <c r="D446" s="764" t="str">
        <f>IF(【多店舗用】記入シート3!D446="","",ASC(【多店舗用】記入シート3!D446))</f>
        <v/>
      </c>
      <c r="E446" s="765" t="str">
        <f>IF(【多店舗用】記入シート3!E446="","",【多店舗用】記入シート3!E446)</f>
        <v/>
      </c>
      <c r="F446" s="764" t="str">
        <f>IF(【多店舗用】記入シート3!F446="","",【多店舗用】記入シート3!F446)</f>
        <v/>
      </c>
      <c r="G446" s="765" t="str">
        <f>IF(【多店舗用】記入シート3!G446="","",【多店舗用】記入シート3!G446)</f>
        <v/>
      </c>
      <c r="H446" s="764" t="str">
        <f>IF(【多店舗用】記入シート3!H446="","",SUBSTITUTE(SUBSTITUTE(SUBSTITUTE(SUBSTITUTE(SUBSTITUTE(ASC(【多店舗用】記入シート3!H446),"～","-"),"－","-"),"―","-"),"　","")," ",""))</f>
        <v/>
      </c>
      <c r="I446" s="764" t="str">
        <f>IF(B446="","",MID(T(【多店舗用】記入シート3!I446),4,LEN(T(【多店舗用】記入シート3!I446))-3)&amp;"　"&amp;SUBSTITUTE(SUBSTITUTE(SUBSTITUTE(SUBSTITUTE(T(【多店舗用】記入シート3!J446),"　","")," ",""),"―","ー"),"－","‐")&amp;"　"&amp;SUBSTITUTE(SUBSTITUTE(SUBSTITUTE(SUBSTITUTE(T(【多店舗用】記入シート3!K446),"　","")," ",""),"―","ー"),"－","‐")&amp;"　"&amp;SUBSTITUTE(SUBSTITUTE(SUBSTITUTE(SUBSTITUTE(T(【多店舗用】記入シート3!L446),"　","")," ",""),"―","ー"),"－","‐")&amp;IF(【多店舗用】記入シート3!M446="","","　"&amp;SUBSTITUTE(SUBSTITUTE(SUBSTITUTE(SUBSTITUTE(T(【多店舗用】記入シート3!M446),"　","")," ",""),"―","ー"),"－","‐")))</f>
        <v/>
      </c>
      <c r="J446" s="764" t="str">
        <f>IF(B446="","",ASC(【多店舗用】記入シート3!N446)&amp;" "&amp;ASC(SUBSTITUTE(SUBSTITUTE(SUBSTITUTE(SUBSTITUTE(SUBSTITUTE(【多店舗用】記入シート3!O446,"　","")," ",""),"ヴ","ウﾞ"),"・",""),"－","‐"))&amp;" "&amp;ASC(SUBSTITUTE(SUBSTITUTE(SUBSTITUTE(SUBSTITUTE(SUBSTITUTE(【多店舗用】記入シート3!P446,"　","")," ",""),"ヴ","ウﾞ"),"・",""),"－","‐"))&amp;IF(【多店舗用】記入シート3!Q446="",""," "&amp;ASC(SUBSTITUTE(SUBSTITUTE(SUBSTITUTE(SUBSTITUTE(SUBSTITUTE(【多店舗用】記入シート3!Q446,"　","")," ",""),"ヴ","ウﾞ"),"・",""),"－","‐"))))</f>
        <v/>
      </c>
      <c r="K446" s="764" t="str">
        <f>IF(【多店舗用】記入シート3!R446="","",【多店舗用】記入シート3!R446)</f>
        <v/>
      </c>
      <c r="L446" s="764" t="str">
        <f>IF(【多店舗用】記入シート3!S446="","",SUBSTITUTE(SUBSTITUTE(SUBSTITUTE(SUBSTITUTE(SUBSTITUTE(ASC(【多店舗用】記入シート3!S446),"～","-"),"－","-"),"―","-"),"　","")," ",""))</f>
        <v/>
      </c>
      <c r="M446" s="764" t="str">
        <f>IF(【多店舗用】記入シート3!T446="","",ASC(【多店舗用】記入シート3!T446))</f>
        <v/>
      </c>
      <c r="N446" s="764" t="str">
        <f>IF(B446="","",RIGHT("00"&amp;【多店舗用】記入シート3!U446,2)&amp;【多店舗用】記入シート3!V446&amp;RIGHT("00"&amp;【多店舗用】記入シート3!W446,2)&amp;【多店舗用】記入シート3!X446&amp;RIGHT("00"&amp;【多店舗用】記入シート3!Y446,2)&amp;【多店舗用】記入シート3!Z446&amp;RIGHT("00"&amp;【多店舗用】記入シート3!AA446,2))</f>
        <v/>
      </c>
      <c r="O446" s="764" t="str">
        <f>IF(B446="","",IF(【多店舗用】記入シート3!AB446="●",【多店舗用】記入シート3!AB$8,"")&amp;IF(【多店舗用】記入シート3!AC446="●",【多店舗用】記入シート3!AC$8,"")&amp;IF(【多店舗用】記入シート3!AD446="●",【多店舗用】記入シート3!AD$8,"")&amp;IF(【多店舗用】記入シート3!AE446="●",【多店舗用】記入シート3!AE$8,"")&amp;IF(【多店舗用】記入シート3!AF446="●",【多店舗用】記入シート3!AF$8,"")&amp;IF(【多店舗用】記入シート3!AG446="●",【多店舗用】記入シート3!AG$8,"")&amp;IF(【多店舗用】記入シート3!AH446="●",【多店舗用】記入シート3!AH$8,"")&amp;IF(【多店舗用】記入シート3!AI446="●",【多店舗用】記入シート3!AI$8,""))</f>
        <v/>
      </c>
      <c r="P446" s="764" t="str">
        <f>IF(【多店舗用】記入シート3!AJ446="","",【多店舗用】記入シート3!AJ446)</f>
        <v/>
      </c>
      <c r="Q446" s="764" t="str">
        <f>IF(【多店舗用】記入シート3!AK446="","",【多店舗用】記入シート3!AK446)</f>
        <v/>
      </c>
      <c r="R446" s="766" t="str">
        <f>IF(【多店舗用】記入シート3!AL446="","",【多店舗用】記入シート3!AL446)</f>
        <v/>
      </c>
      <c r="S446" s="766" t="str">
        <f>IF(【多店舗用】記入シート3!AM446="","",【多店舗用】記入シート3!AM446)</f>
        <v/>
      </c>
      <c r="T446" s="766" t="str">
        <f>IF(【多店舗用】記入シート3!AN446="","",【多店舗用】記入シート3!AN446)</f>
        <v/>
      </c>
      <c r="U446" s="766" t="str">
        <f>IF(【多店舗用】記入シート3!AO446="","",【多店舗用】記入シート3!AO446)</f>
        <v/>
      </c>
      <c r="V446" s="764" t="str">
        <f>IF(【多店舗用】記入シート3!AP446="","",【多店舗用】記入シート3!AP446)</f>
        <v/>
      </c>
      <c r="W446" s="764" t="str">
        <f>IF(【多店舗用】記入シート3!AQ446="","",【多店舗用】記入シート3!AQ446)</f>
        <v/>
      </c>
      <c r="X446" s="764" t="str">
        <f>IF(【多店舗用】記入シート3!AR446="","",【多店舗用】記入シート3!AR446)</f>
        <v/>
      </c>
      <c r="Y446" s="764" t="str">
        <f>IF(【多店舗用】記入シート3!AS446="","",【多店舗用】記入シート3!AS446)</f>
        <v/>
      </c>
      <c r="Z446" s="767" t="str">
        <f>IF(【多店舗用】記入シート3!AT446="","",【多店舗用】記入シート3!AT446)</f>
        <v/>
      </c>
      <c r="AA446" s="767" t="str">
        <f>IF(【多店舗用】記入シート3!AU446="","",【多店舗用】記入シート3!AU446)</f>
        <v/>
      </c>
      <c r="AB446" s="764" t="str">
        <f>IF(B446="","",T(SUBSTITUTE(SUBSTITUTE(【多店舗用】記入シート3!AV446,"　","")," ",""))&amp;"　"&amp;T(SUBSTITUTE(SUBSTITUTE(【多店舗用】記入シート3!AW446,"　","")," ","")))</f>
        <v/>
      </c>
      <c r="AC446" s="764" t="str">
        <f>IF(B446="","",ASC(SUBSTITUTE(SUBSTITUTE(SUBSTITUTE(SUBSTITUTE(【多店舗用】記入シート3!AX446,"　","")," ",""),"ヴ","ウﾞ"),"・",""))&amp;" "&amp;ASC(SUBSTITUTE(SUBSTITUTE(SUBSTITUTE(SUBSTITUTE(【多店舗用】記入シート3!AY446,"　","")," ",""),"ヴ","ウﾞ"),"・","")))</f>
        <v/>
      </c>
      <c r="AD446" s="764" t="str">
        <f>IF(【多店舗用】記入シート3!AZ446="","",【多店舗用】記入シート3!AZ446)</f>
        <v/>
      </c>
      <c r="AE446" s="764" t="str">
        <f>IF(【多店舗用】記入シート3!BA446="","",【多店舗用】記入シート3!BA446)</f>
        <v/>
      </c>
      <c r="AF446" s="764" t="str">
        <f>IF(B446="","",T(SUBSTITUTE(SUBSTITUTE(【多店舗用】記入シート3!BB446,"　","")," ",""))&amp;"　"&amp;T(SUBSTITUTE(SUBSTITUTE(【多店舗用】記入シート3!BC446,"　","")," ","")))</f>
        <v/>
      </c>
      <c r="AG446" s="764" t="str">
        <f>IF(B446="","",ASC(SUBSTITUTE(SUBSTITUTE(SUBSTITUTE(SUBSTITUTE(【多店舗用】記入シート3!BD446,"　","")," ",""),"ヴ","ウﾞ"),"・",""))&amp;" "&amp;ASC(SUBSTITUTE(SUBSTITUTE(SUBSTITUTE(SUBSTITUTE(【多店舗用】記入シート3!BE446,"　","")," ",""),"ヴ","ウﾞ"),"・","")))</f>
        <v/>
      </c>
      <c r="AH446" s="764" t="str">
        <f>IF(【多店舗用】記入シート3!BF446="","",【多店舗用】記入シート3!BF446)</f>
        <v/>
      </c>
      <c r="AI446" s="764" t="str">
        <f>IF(【多店舗用】記入シート3!BG446="","",【多店舗用】記入シート3!BG446)</f>
        <v/>
      </c>
      <c r="AJ446" s="764" t="str">
        <f>IF(【多店舗用】記入シート3!BH446="","",【多店舗用】記入シート3!BH446)</f>
        <v/>
      </c>
      <c r="AK446" s="764" t="str">
        <f>IF(【多店舗用】記入シート3!BI446="","",【多店舗用】記入シート3!BI446)</f>
        <v/>
      </c>
      <c r="AL446" s="764" t="str">
        <f>IF(【多店舗用】記入シート3!BJ446="","",【多店舗用】記入シート3!BJ446)</f>
        <v/>
      </c>
      <c r="AM446" s="768" t="str">
        <f>IF(【多店舗用】記入シート3!BK446="","",【多店舗用】記入シート3!BK446)</f>
        <v/>
      </c>
      <c r="AN446" s="768" t="str">
        <f>IF(【多店舗用】記入シート3!BL446="","",【多店舗用】記入シート3!BL446)</f>
        <v/>
      </c>
      <c r="AO446" s="764" t="str">
        <f>IF(【多店舗用】記入シート3!BM446="","",【多店舗用】記入シート3!BM446)</f>
        <v/>
      </c>
      <c r="AP446" s="768" t="str">
        <f>IF(【多店舗用】記入シート3!BN446="","",【多店舗用】記入シート3!BN446)</f>
        <v/>
      </c>
      <c r="AQ446" s="764" t="str">
        <f>IF(【多店舗用】記入シート3!BO446="","",【多店舗用】記入シート3!BO446)</f>
        <v/>
      </c>
      <c r="AR446" s="764" t="str">
        <f>IF(【多店舗用】記入シート3!BP446="","",【多店舗用】記入シート3!BP446)</f>
        <v/>
      </c>
    </row>
    <row r="447" spans="1:44" ht="15" customHeight="1">
      <c r="A447" s="764">
        <v>439</v>
      </c>
      <c r="B447" s="764" t="str">
        <f>IF(【多店舗用】記入シート3!B447="","",DBCS(【多店舗用】記入シート3!B447))</f>
        <v/>
      </c>
      <c r="C447" s="764" t="str">
        <f>IF(【多店舗用】記入シート3!C447="","",DBCS(【多店舗用】記入シート3!C447))</f>
        <v/>
      </c>
      <c r="D447" s="764" t="str">
        <f>IF(【多店舗用】記入シート3!D447="","",ASC(【多店舗用】記入シート3!D447))</f>
        <v/>
      </c>
      <c r="E447" s="765" t="str">
        <f>IF(【多店舗用】記入シート3!E447="","",【多店舗用】記入シート3!E447)</f>
        <v/>
      </c>
      <c r="F447" s="764" t="str">
        <f>IF(【多店舗用】記入シート3!F447="","",【多店舗用】記入シート3!F447)</f>
        <v/>
      </c>
      <c r="G447" s="765" t="str">
        <f>IF(【多店舗用】記入シート3!G447="","",【多店舗用】記入シート3!G447)</f>
        <v/>
      </c>
      <c r="H447" s="764" t="str">
        <f>IF(【多店舗用】記入シート3!H447="","",SUBSTITUTE(SUBSTITUTE(SUBSTITUTE(SUBSTITUTE(SUBSTITUTE(ASC(【多店舗用】記入シート3!H447),"～","-"),"－","-"),"―","-"),"　","")," ",""))</f>
        <v/>
      </c>
      <c r="I447" s="764" t="str">
        <f>IF(B447="","",MID(T(【多店舗用】記入シート3!I447),4,LEN(T(【多店舗用】記入シート3!I447))-3)&amp;"　"&amp;SUBSTITUTE(SUBSTITUTE(SUBSTITUTE(SUBSTITUTE(T(【多店舗用】記入シート3!J447),"　","")," ",""),"―","ー"),"－","‐")&amp;"　"&amp;SUBSTITUTE(SUBSTITUTE(SUBSTITUTE(SUBSTITUTE(T(【多店舗用】記入シート3!K447),"　","")," ",""),"―","ー"),"－","‐")&amp;"　"&amp;SUBSTITUTE(SUBSTITUTE(SUBSTITUTE(SUBSTITUTE(T(【多店舗用】記入シート3!L447),"　","")," ",""),"―","ー"),"－","‐")&amp;IF(【多店舗用】記入シート3!M447="","","　"&amp;SUBSTITUTE(SUBSTITUTE(SUBSTITUTE(SUBSTITUTE(T(【多店舗用】記入シート3!M447),"　","")," ",""),"―","ー"),"－","‐")))</f>
        <v/>
      </c>
      <c r="J447" s="764" t="str">
        <f>IF(B447="","",ASC(【多店舗用】記入シート3!N447)&amp;" "&amp;ASC(SUBSTITUTE(SUBSTITUTE(SUBSTITUTE(SUBSTITUTE(SUBSTITUTE(【多店舗用】記入シート3!O447,"　","")," ",""),"ヴ","ウﾞ"),"・",""),"－","‐"))&amp;" "&amp;ASC(SUBSTITUTE(SUBSTITUTE(SUBSTITUTE(SUBSTITUTE(SUBSTITUTE(【多店舗用】記入シート3!P447,"　","")," ",""),"ヴ","ウﾞ"),"・",""),"－","‐"))&amp;IF(【多店舗用】記入シート3!Q447="",""," "&amp;ASC(SUBSTITUTE(SUBSTITUTE(SUBSTITUTE(SUBSTITUTE(SUBSTITUTE(【多店舗用】記入シート3!Q447,"　","")," ",""),"ヴ","ウﾞ"),"・",""),"－","‐"))))</f>
        <v/>
      </c>
      <c r="K447" s="764" t="str">
        <f>IF(【多店舗用】記入シート3!R447="","",【多店舗用】記入シート3!R447)</f>
        <v/>
      </c>
      <c r="L447" s="764" t="str">
        <f>IF(【多店舗用】記入シート3!S447="","",SUBSTITUTE(SUBSTITUTE(SUBSTITUTE(SUBSTITUTE(SUBSTITUTE(ASC(【多店舗用】記入シート3!S447),"～","-"),"－","-"),"―","-"),"　","")," ",""))</f>
        <v/>
      </c>
      <c r="M447" s="764" t="str">
        <f>IF(【多店舗用】記入シート3!T447="","",ASC(【多店舗用】記入シート3!T447))</f>
        <v/>
      </c>
      <c r="N447" s="764" t="str">
        <f>IF(B447="","",RIGHT("00"&amp;【多店舗用】記入シート3!U447,2)&amp;【多店舗用】記入シート3!V447&amp;RIGHT("00"&amp;【多店舗用】記入シート3!W447,2)&amp;【多店舗用】記入シート3!X447&amp;RIGHT("00"&amp;【多店舗用】記入シート3!Y447,2)&amp;【多店舗用】記入シート3!Z447&amp;RIGHT("00"&amp;【多店舗用】記入シート3!AA447,2))</f>
        <v/>
      </c>
      <c r="O447" s="764" t="str">
        <f>IF(B447="","",IF(【多店舗用】記入シート3!AB447="●",【多店舗用】記入シート3!AB$8,"")&amp;IF(【多店舗用】記入シート3!AC447="●",【多店舗用】記入シート3!AC$8,"")&amp;IF(【多店舗用】記入シート3!AD447="●",【多店舗用】記入シート3!AD$8,"")&amp;IF(【多店舗用】記入シート3!AE447="●",【多店舗用】記入シート3!AE$8,"")&amp;IF(【多店舗用】記入シート3!AF447="●",【多店舗用】記入シート3!AF$8,"")&amp;IF(【多店舗用】記入シート3!AG447="●",【多店舗用】記入シート3!AG$8,"")&amp;IF(【多店舗用】記入シート3!AH447="●",【多店舗用】記入シート3!AH$8,"")&amp;IF(【多店舗用】記入シート3!AI447="●",【多店舗用】記入シート3!AI$8,""))</f>
        <v/>
      </c>
      <c r="P447" s="764" t="str">
        <f>IF(【多店舗用】記入シート3!AJ447="","",【多店舗用】記入シート3!AJ447)</f>
        <v/>
      </c>
      <c r="Q447" s="764" t="str">
        <f>IF(【多店舗用】記入シート3!AK447="","",【多店舗用】記入シート3!AK447)</f>
        <v/>
      </c>
      <c r="R447" s="766" t="str">
        <f>IF(【多店舗用】記入シート3!AL447="","",【多店舗用】記入シート3!AL447)</f>
        <v/>
      </c>
      <c r="S447" s="766" t="str">
        <f>IF(【多店舗用】記入シート3!AM447="","",【多店舗用】記入シート3!AM447)</f>
        <v/>
      </c>
      <c r="T447" s="766" t="str">
        <f>IF(【多店舗用】記入シート3!AN447="","",【多店舗用】記入シート3!AN447)</f>
        <v/>
      </c>
      <c r="U447" s="766" t="str">
        <f>IF(【多店舗用】記入シート3!AO447="","",【多店舗用】記入シート3!AO447)</f>
        <v/>
      </c>
      <c r="V447" s="764" t="str">
        <f>IF(【多店舗用】記入シート3!AP447="","",【多店舗用】記入シート3!AP447)</f>
        <v/>
      </c>
      <c r="W447" s="764" t="str">
        <f>IF(【多店舗用】記入シート3!AQ447="","",【多店舗用】記入シート3!AQ447)</f>
        <v/>
      </c>
      <c r="X447" s="764" t="str">
        <f>IF(【多店舗用】記入シート3!AR447="","",【多店舗用】記入シート3!AR447)</f>
        <v/>
      </c>
      <c r="Y447" s="764" t="str">
        <f>IF(【多店舗用】記入シート3!AS447="","",【多店舗用】記入シート3!AS447)</f>
        <v/>
      </c>
      <c r="Z447" s="767" t="str">
        <f>IF(【多店舗用】記入シート3!AT447="","",【多店舗用】記入シート3!AT447)</f>
        <v/>
      </c>
      <c r="AA447" s="767" t="str">
        <f>IF(【多店舗用】記入シート3!AU447="","",【多店舗用】記入シート3!AU447)</f>
        <v/>
      </c>
      <c r="AB447" s="764" t="str">
        <f>IF(B447="","",T(SUBSTITUTE(SUBSTITUTE(【多店舗用】記入シート3!AV447,"　","")," ",""))&amp;"　"&amp;T(SUBSTITUTE(SUBSTITUTE(【多店舗用】記入シート3!AW447,"　","")," ","")))</f>
        <v/>
      </c>
      <c r="AC447" s="764" t="str">
        <f>IF(B447="","",ASC(SUBSTITUTE(SUBSTITUTE(SUBSTITUTE(SUBSTITUTE(【多店舗用】記入シート3!AX447,"　","")," ",""),"ヴ","ウﾞ"),"・",""))&amp;" "&amp;ASC(SUBSTITUTE(SUBSTITUTE(SUBSTITUTE(SUBSTITUTE(【多店舗用】記入シート3!AY447,"　","")," ",""),"ヴ","ウﾞ"),"・","")))</f>
        <v/>
      </c>
      <c r="AD447" s="764" t="str">
        <f>IF(【多店舗用】記入シート3!AZ447="","",【多店舗用】記入シート3!AZ447)</f>
        <v/>
      </c>
      <c r="AE447" s="764" t="str">
        <f>IF(【多店舗用】記入シート3!BA447="","",【多店舗用】記入シート3!BA447)</f>
        <v/>
      </c>
      <c r="AF447" s="764" t="str">
        <f>IF(B447="","",T(SUBSTITUTE(SUBSTITUTE(【多店舗用】記入シート3!BB447,"　","")," ",""))&amp;"　"&amp;T(SUBSTITUTE(SUBSTITUTE(【多店舗用】記入シート3!BC447,"　","")," ","")))</f>
        <v/>
      </c>
      <c r="AG447" s="764" t="str">
        <f>IF(B447="","",ASC(SUBSTITUTE(SUBSTITUTE(SUBSTITUTE(SUBSTITUTE(【多店舗用】記入シート3!BD447,"　","")," ",""),"ヴ","ウﾞ"),"・",""))&amp;" "&amp;ASC(SUBSTITUTE(SUBSTITUTE(SUBSTITUTE(SUBSTITUTE(【多店舗用】記入シート3!BE447,"　","")," ",""),"ヴ","ウﾞ"),"・","")))</f>
        <v/>
      </c>
      <c r="AH447" s="764" t="str">
        <f>IF(【多店舗用】記入シート3!BF447="","",【多店舗用】記入シート3!BF447)</f>
        <v/>
      </c>
      <c r="AI447" s="764" t="str">
        <f>IF(【多店舗用】記入シート3!BG447="","",【多店舗用】記入シート3!BG447)</f>
        <v/>
      </c>
      <c r="AJ447" s="764" t="str">
        <f>IF(【多店舗用】記入シート3!BH447="","",【多店舗用】記入シート3!BH447)</f>
        <v/>
      </c>
      <c r="AK447" s="764" t="str">
        <f>IF(【多店舗用】記入シート3!BI447="","",【多店舗用】記入シート3!BI447)</f>
        <v/>
      </c>
      <c r="AL447" s="764" t="str">
        <f>IF(【多店舗用】記入シート3!BJ447="","",【多店舗用】記入シート3!BJ447)</f>
        <v/>
      </c>
      <c r="AM447" s="768" t="str">
        <f>IF(【多店舗用】記入シート3!BK447="","",【多店舗用】記入シート3!BK447)</f>
        <v/>
      </c>
      <c r="AN447" s="768" t="str">
        <f>IF(【多店舗用】記入シート3!BL447="","",【多店舗用】記入シート3!BL447)</f>
        <v/>
      </c>
      <c r="AO447" s="764" t="str">
        <f>IF(【多店舗用】記入シート3!BM447="","",【多店舗用】記入シート3!BM447)</f>
        <v/>
      </c>
      <c r="AP447" s="768" t="str">
        <f>IF(【多店舗用】記入シート3!BN447="","",【多店舗用】記入シート3!BN447)</f>
        <v/>
      </c>
      <c r="AQ447" s="764" t="str">
        <f>IF(【多店舗用】記入シート3!BO447="","",【多店舗用】記入シート3!BO447)</f>
        <v/>
      </c>
      <c r="AR447" s="764" t="str">
        <f>IF(【多店舗用】記入シート3!BP447="","",【多店舗用】記入シート3!BP447)</f>
        <v/>
      </c>
    </row>
    <row r="448" spans="1:44" ht="15" customHeight="1">
      <c r="A448" s="764">
        <v>440</v>
      </c>
      <c r="B448" s="764" t="str">
        <f>IF(【多店舗用】記入シート3!B448="","",DBCS(【多店舗用】記入シート3!B448))</f>
        <v/>
      </c>
      <c r="C448" s="764" t="str">
        <f>IF(【多店舗用】記入シート3!C448="","",DBCS(【多店舗用】記入シート3!C448))</f>
        <v/>
      </c>
      <c r="D448" s="764" t="str">
        <f>IF(【多店舗用】記入シート3!D448="","",ASC(【多店舗用】記入シート3!D448))</f>
        <v/>
      </c>
      <c r="E448" s="765" t="str">
        <f>IF(【多店舗用】記入シート3!E448="","",【多店舗用】記入シート3!E448)</f>
        <v/>
      </c>
      <c r="F448" s="764" t="str">
        <f>IF(【多店舗用】記入シート3!F448="","",【多店舗用】記入シート3!F448)</f>
        <v/>
      </c>
      <c r="G448" s="765" t="str">
        <f>IF(【多店舗用】記入シート3!G448="","",【多店舗用】記入シート3!G448)</f>
        <v/>
      </c>
      <c r="H448" s="764" t="str">
        <f>IF(【多店舗用】記入シート3!H448="","",SUBSTITUTE(SUBSTITUTE(SUBSTITUTE(SUBSTITUTE(SUBSTITUTE(ASC(【多店舗用】記入シート3!H448),"～","-"),"－","-"),"―","-"),"　","")," ",""))</f>
        <v/>
      </c>
      <c r="I448" s="764" t="str">
        <f>IF(B448="","",MID(T(【多店舗用】記入シート3!I448),4,LEN(T(【多店舗用】記入シート3!I448))-3)&amp;"　"&amp;SUBSTITUTE(SUBSTITUTE(SUBSTITUTE(SUBSTITUTE(T(【多店舗用】記入シート3!J448),"　","")," ",""),"―","ー"),"－","‐")&amp;"　"&amp;SUBSTITUTE(SUBSTITUTE(SUBSTITUTE(SUBSTITUTE(T(【多店舗用】記入シート3!K448),"　","")," ",""),"―","ー"),"－","‐")&amp;"　"&amp;SUBSTITUTE(SUBSTITUTE(SUBSTITUTE(SUBSTITUTE(T(【多店舗用】記入シート3!L448),"　","")," ",""),"―","ー"),"－","‐")&amp;IF(【多店舗用】記入シート3!M448="","","　"&amp;SUBSTITUTE(SUBSTITUTE(SUBSTITUTE(SUBSTITUTE(T(【多店舗用】記入シート3!M448),"　","")," ",""),"―","ー"),"－","‐")))</f>
        <v/>
      </c>
      <c r="J448" s="764" t="str">
        <f>IF(B448="","",ASC(【多店舗用】記入シート3!N448)&amp;" "&amp;ASC(SUBSTITUTE(SUBSTITUTE(SUBSTITUTE(SUBSTITUTE(SUBSTITUTE(【多店舗用】記入シート3!O448,"　","")," ",""),"ヴ","ウﾞ"),"・",""),"－","‐"))&amp;" "&amp;ASC(SUBSTITUTE(SUBSTITUTE(SUBSTITUTE(SUBSTITUTE(SUBSTITUTE(【多店舗用】記入シート3!P448,"　","")," ",""),"ヴ","ウﾞ"),"・",""),"－","‐"))&amp;IF(【多店舗用】記入シート3!Q448="",""," "&amp;ASC(SUBSTITUTE(SUBSTITUTE(SUBSTITUTE(SUBSTITUTE(SUBSTITUTE(【多店舗用】記入シート3!Q448,"　","")," ",""),"ヴ","ウﾞ"),"・",""),"－","‐"))))</f>
        <v/>
      </c>
      <c r="K448" s="764" t="str">
        <f>IF(【多店舗用】記入シート3!R448="","",【多店舗用】記入シート3!R448)</f>
        <v/>
      </c>
      <c r="L448" s="764" t="str">
        <f>IF(【多店舗用】記入シート3!S448="","",SUBSTITUTE(SUBSTITUTE(SUBSTITUTE(SUBSTITUTE(SUBSTITUTE(ASC(【多店舗用】記入シート3!S448),"～","-"),"－","-"),"―","-"),"　","")," ",""))</f>
        <v/>
      </c>
      <c r="M448" s="764" t="str">
        <f>IF(【多店舗用】記入シート3!T448="","",ASC(【多店舗用】記入シート3!T448))</f>
        <v/>
      </c>
      <c r="N448" s="764" t="str">
        <f>IF(B448="","",RIGHT("00"&amp;【多店舗用】記入シート3!U448,2)&amp;【多店舗用】記入シート3!V448&amp;RIGHT("00"&amp;【多店舗用】記入シート3!W448,2)&amp;【多店舗用】記入シート3!X448&amp;RIGHT("00"&amp;【多店舗用】記入シート3!Y448,2)&amp;【多店舗用】記入シート3!Z448&amp;RIGHT("00"&amp;【多店舗用】記入シート3!AA448,2))</f>
        <v/>
      </c>
      <c r="O448" s="764" t="str">
        <f>IF(B448="","",IF(【多店舗用】記入シート3!AB448="●",【多店舗用】記入シート3!AB$8,"")&amp;IF(【多店舗用】記入シート3!AC448="●",【多店舗用】記入シート3!AC$8,"")&amp;IF(【多店舗用】記入シート3!AD448="●",【多店舗用】記入シート3!AD$8,"")&amp;IF(【多店舗用】記入シート3!AE448="●",【多店舗用】記入シート3!AE$8,"")&amp;IF(【多店舗用】記入シート3!AF448="●",【多店舗用】記入シート3!AF$8,"")&amp;IF(【多店舗用】記入シート3!AG448="●",【多店舗用】記入シート3!AG$8,"")&amp;IF(【多店舗用】記入シート3!AH448="●",【多店舗用】記入シート3!AH$8,"")&amp;IF(【多店舗用】記入シート3!AI448="●",【多店舗用】記入シート3!AI$8,""))</f>
        <v/>
      </c>
      <c r="P448" s="764" t="str">
        <f>IF(【多店舗用】記入シート3!AJ448="","",【多店舗用】記入シート3!AJ448)</f>
        <v/>
      </c>
      <c r="Q448" s="764" t="str">
        <f>IF(【多店舗用】記入シート3!AK448="","",【多店舗用】記入シート3!AK448)</f>
        <v/>
      </c>
      <c r="R448" s="766" t="str">
        <f>IF(【多店舗用】記入シート3!AL448="","",【多店舗用】記入シート3!AL448)</f>
        <v/>
      </c>
      <c r="S448" s="766" t="str">
        <f>IF(【多店舗用】記入シート3!AM448="","",【多店舗用】記入シート3!AM448)</f>
        <v/>
      </c>
      <c r="T448" s="766" t="str">
        <f>IF(【多店舗用】記入シート3!AN448="","",【多店舗用】記入シート3!AN448)</f>
        <v/>
      </c>
      <c r="U448" s="766" t="str">
        <f>IF(【多店舗用】記入シート3!AO448="","",【多店舗用】記入シート3!AO448)</f>
        <v/>
      </c>
      <c r="V448" s="764" t="str">
        <f>IF(【多店舗用】記入シート3!AP448="","",【多店舗用】記入シート3!AP448)</f>
        <v/>
      </c>
      <c r="W448" s="764" t="str">
        <f>IF(【多店舗用】記入シート3!AQ448="","",【多店舗用】記入シート3!AQ448)</f>
        <v/>
      </c>
      <c r="X448" s="764" t="str">
        <f>IF(【多店舗用】記入シート3!AR448="","",【多店舗用】記入シート3!AR448)</f>
        <v/>
      </c>
      <c r="Y448" s="764" t="str">
        <f>IF(【多店舗用】記入シート3!AS448="","",【多店舗用】記入シート3!AS448)</f>
        <v/>
      </c>
      <c r="Z448" s="767" t="str">
        <f>IF(【多店舗用】記入シート3!AT448="","",【多店舗用】記入シート3!AT448)</f>
        <v/>
      </c>
      <c r="AA448" s="767" t="str">
        <f>IF(【多店舗用】記入シート3!AU448="","",【多店舗用】記入シート3!AU448)</f>
        <v/>
      </c>
      <c r="AB448" s="764" t="str">
        <f>IF(B448="","",T(SUBSTITUTE(SUBSTITUTE(【多店舗用】記入シート3!AV448,"　","")," ",""))&amp;"　"&amp;T(SUBSTITUTE(SUBSTITUTE(【多店舗用】記入シート3!AW448,"　","")," ","")))</f>
        <v/>
      </c>
      <c r="AC448" s="764" t="str">
        <f>IF(B448="","",ASC(SUBSTITUTE(SUBSTITUTE(SUBSTITUTE(SUBSTITUTE(【多店舗用】記入シート3!AX448,"　","")," ",""),"ヴ","ウﾞ"),"・",""))&amp;" "&amp;ASC(SUBSTITUTE(SUBSTITUTE(SUBSTITUTE(SUBSTITUTE(【多店舗用】記入シート3!AY448,"　","")," ",""),"ヴ","ウﾞ"),"・","")))</f>
        <v/>
      </c>
      <c r="AD448" s="764" t="str">
        <f>IF(【多店舗用】記入シート3!AZ448="","",【多店舗用】記入シート3!AZ448)</f>
        <v/>
      </c>
      <c r="AE448" s="764" t="str">
        <f>IF(【多店舗用】記入シート3!BA448="","",【多店舗用】記入シート3!BA448)</f>
        <v/>
      </c>
      <c r="AF448" s="764" t="str">
        <f>IF(B448="","",T(SUBSTITUTE(SUBSTITUTE(【多店舗用】記入シート3!BB448,"　","")," ",""))&amp;"　"&amp;T(SUBSTITUTE(SUBSTITUTE(【多店舗用】記入シート3!BC448,"　","")," ","")))</f>
        <v/>
      </c>
      <c r="AG448" s="764" t="str">
        <f>IF(B448="","",ASC(SUBSTITUTE(SUBSTITUTE(SUBSTITUTE(SUBSTITUTE(【多店舗用】記入シート3!BD448,"　","")," ",""),"ヴ","ウﾞ"),"・",""))&amp;" "&amp;ASC(SUBSTITUTE(SUBSTITUTE(SUBSTITUTE(SUBSTITUTE(【多店舗用】記入シート3!BE448,"　","")," ",""),"ヴ","ウﾞ"),"・","")))</f>
        <v/>
      </c>
      <c r="AH448" s="764" t="str">
        <f>IF(【多店舗用】記入シート3!BF448="","",【多店舗用】記入シート3!BF448)</f>
        <v/>
      </c>
      <c r="AI448" s="764" t="str">
        <f>IF(【多店舗用】記入シート3!BG448="","",【多店舗用】記入シート3!BG448)</f>
        <v/>
      </c>
      <c r="AJ448" s="764" t="str">
        <f>IF(【多店舗用】記入シート3!BH448="","",【多店舗用】記入シート3!BH448)</f>
        <v/>
      </c>
      <c r="AK448" s="764" t="str">
        <f>IF(【多店舗用】記入シート3!BI448="","",【多店舗用】記入シート3!BI448)</f>
        <v/>
      </c>
      <c r="AL448" s="764" t="str">
        <f>IF(【多店舗用】記入シート3!BJ448="","",【多店舗用】記入シート3!BJ448)</f>
        <v/>
      </c>
      <c r="AM448" s="768" t="str">
        <f>IF(【多店舗用】記入シート3!BK448="","",【多店舗用】記入シート3!BK448)</f>
        <v/>
      </c>
      <c r="AN448" s="768" t="str">
        <f>IF(【多店舗用】記入シート3!BL448="","",【多店舗用】記入シート3!BL448)</f>
        <v/>
      </c>
      <c r="AO448" s="764" t="str">
        <f>IF(【多店舗用】記入シート3!BM448="","",【多店舗用】記入シート3!BM448)</f>
        <v/>
      </c>
      <c r="AP448" s="768" t="str">
        <f>IF(【多店舗用】記入シート3!BN448="","",【多店舗用】記入シート3!BN448)</f>
        <v/>
      </c>
      <c r="AQ448" s="764" t="str">
        <f>IF(【多店舗用】記入シート3!BO448="","",【多店舗用】記入シート3!BO448)</f>
        <v/>
      </c>
      <c r="AR448" s="764" t="str">
        <f>IF(【多店舗用】記入シート3!BP448="","",【多店舗用】記入シート3!BP448)</f>
        <v/>
      </c>
    </row>
    <row r="449" spans="1:44" ht="15" customHeight="1">
      <c r="A449" s="764">
        <v>441</v>
      </c>
      <c r="B449" s="764" t="str">
        <f>IF(【多店舗用】記入シート3!B449="","",DBCS(【多店舗用】記入シート3!B449))</f>
        <v/>
      </c>
      <c r="C449" s="764" t="str">
        <f>IF(【多店舗用】記入シート3!C449="","",DBCS(【多店舗用】記入シート3!C449))</f>
        <v/>
      </c>
      <c r="D449" s="764" t="str">
        <f>IF(【多店舗用】記入シート3!D449="","",ASC(【多店舗用】記入シート3!D449))</f>
        <v/>
      </c>
      <c r="E449" s="765" t="str">
        <f>IF(【多店舗用】記入シート3!E449="","",【多店舗用】記入シート3!E449)</f>
        <v/>
      </c>
      <c r="F449" s="764" t="str">
        <f>IF(【多店舗用】記入シート3!F449="","",【多店舗用】記入シート3!F449)</f>
        <v/>
      </c>
      <c r="G449" s="765" t="str">
        <f>IF(【多店舗用】記入シート3!G449="","",【多店舗用】記入シート3!G449)</f>
        <v/>
      </c>
      <c r="H449" s="764" t="str">
        <f>IF(【多店舗用】記入シート3!H449="","",SUBSTITUTE(SUBSTITUTE(SUBSTITUTE(SUBSTITUTE(SUBSTITUTE(ASC(【多店舗用】記入シート3!H449),"～","-"),"－","-"),"―","-"),"　","")," ",""))</f>
        <v/>
      </c>
      <c r="I449" s="764" t="str">
        <f>IF(B449="","",MID(T(【多店舗用】記入シート3!I449),4,LEN(T(【多店舗用】記入シート3!I449))-3)&amp;"　"&amp;SUBSTITUTE(SUBSTITUTE(SUBSTITUTE(SUBSTITUTE(T(【多店舗用】記入シート3!J449),"　","")," ",""),"―","ー"),"－","‐")&amp;"　"&amp;SUBSTITUTE(SUBSTITUTE(SUBSTITUTE(SUBSTITUTE(T(【多店舗用】記入シート3!K449),"　","")," ",""),"―","ー"),"－","‐")&amp;"　"&amp;SUBSTITUTE(SUBSTITUTE(SUBSTITUTE(SUBSTITUTE(T(【多店舗用】記入シート3!L449),"　","")," ",""),"―","ー"),"－","‐")&amp;IF(【多店舗用】記入シート3!M449="","","　"&amp;SUBSTITUTE(SUBSTITUTE(SUBSTITUTE(SUBSTITUTE(T(【多店舗用】記入シート3!M449),"　","")," ",""),"―","ー"),"－","‐")))</f>
        <v/>
      </c>
      <c r="J449" s="764" t="str">
        <f>IF(B449="","",ASC(【多店舗用】記入シート3!N449)&amp;" "&amp;ASC(SUBSTITUTE(SUBSTITUTE(SUBSTITUTE(SUBSTITUTE(SUBSTITUTE(【多店舗用】記入シート3!O449,"　","")," ",""),"ヴ","ウﾞ"),"・",""),"－","‐"))&amp;" "&amp;ASC(SUBSTITUTE(SUBSTITUTE(SUBSTITUTE(SUBSTITUTE(SUBSTITUTE(【多店舗用】記入シート3!P449,"　","")," ",""),"ヴ","ウﾞ"),"・",""),"－","‐"))&amp;IF(【多店舗用】記入シート3!Q449="",""," "&amp;ASC(SUBSTITUTE(SUBSTITUTE(SUBSTITUTE(SUBSTITUTE(SUBSTITUTE(【多店舗用】記入シート3!Q449,"　","")," ",""),"ヴ","ウﾞ"),"・",""),"－","‐"))))</f>
        <v/>
      </c>
      <c r="K449" s="764" t="str">
        <f>IF(【多店舗用】記入シート3!R449="","",【多店舗用】記入シート3!R449)</f>
        <v/>
      </c>
      <c r="L449" s="764" t="str">
        <f>IF(【多店舗用】記入シート3!S449="","",SUBSTITUTE(SUBSTITUTE(SUBSTITUTE(SUBSTITUTE(SUBSTITUTE(ASC(【多店舗用】記入シート3!S449),"～","-"),"－","-"),"―","-"),"　","")," ",""))</f>
        <v/>
      </c>
      <c r="M449" s="764" t="str">
        <f>IF(【多店舗用】記入シート3!T449="","",ASC(【多店舗用】記入シート3!T449))</f>
        <v/>
      </c>
      <c r="N449" s="764" t="str">
        <f>IF(B449="","",RIGHT("00"&amp;【多店舗用】記入シート3!U449,2)&amp;【多店舗用】記入シート3!V449&amp;RIGHT("00"&amp;【多店舗用】記入シート3!W449,2)&amp;【多店舗用】記入シート3!X449&amp;RIGHT("00"&amp;【多店舗用】記入シート3!Y449,2)&amp;【多店舗用】記入シート3!Z449&amp;RIGHT("00"&amp;【多店舗用】記入シート3!AA449,2))</f>
        <v/>
      </c>
      <c r="O449" s="764" t="str">
        <f>IF(B449="","",IF(【多店舗用】記入シート3!AB449="●",【多店舗用】記入シート3!AB$8,"")&amp;IF(【多店舗用】記入シート3!AC449="●",【多店舗用】記入シート3!AC$8,"")&amp;IF(【多店舗用】記入シート3!AD449="●",【多店舗用】記入シート3!AD$8,"")&amp;IF(【多店舗用】記入シート3!AE449="●",【多店舗用】記入シート3!AE$8,"")&amp;IF(【多店舗用】記入シート3!AF449="●",【多店舗用】記入シート3!AF$8,"")&amp;IF(【多店舗用】記入シート3!AG449="●",【多店舗用】記入シート3!AG$8,"")&amp;IF(【多店舗用】記入シート3!AH449="●",【多店舗用】記入シート3!AH$8,"")&amp;IF(【多店舗用】記入シート3!AI449="●",【多店舗用】記入シート3!AI$8,""))</f>
        <v/>
      </c>
      <c r="P449" s="764" t="str">
        <f>IF(【多店舗用】記入シート3!AJ449="","",【多店舗用】記入シート3!AJ449)</f>
        <v/>
      </c>
      <c r="Q449" s="764" t="str">
        <f>IF(【多店舗用】記入シート3!AK449="","",【多店舗用】記入シート3!AK449)</f>
        <v/>
      </c>
      <c r="R449" s="766" t="str">
        <f>IF(【多店舗用】記入シート3!AL449="","",【多店舗用】記入シート3!AL449)</f>
        <v/>
      </c>
      <c r="S449" s="766" t="str">
        <f>IF(【多店舗用】記入シート3!AM449="","",【多店舗用】記入シート3!AM449)</f>
        <v/>
      </c>
      <c r="T449" s="766" t="str">
        <f>IF(【多店舗用】記入シート3!AN449="","",【多店舗用】記入シート3!AN449)</f>
        <v/>
      </c>
      <c r="U449" s="766" t="str">
        <f>IF(【多店舗用】記入シート3!AO449="","",【多店舗用】記入シート3!AO449)</f>
        <v/>
      </c>
      <c r="V449" s="764" t="str">
        <f>IF(【多店舗用】記入シート3!AP449="","",【多店舗用】記入シート3!AP449)</f>
        <v/>
      </c>
      <c r="W449" s="764" t="str">
        <f>IF(【多店舗用】記入シート3!AQ449="","",【多店舗用】記入シート3!AQ449)</f>
        <v/>
      </c>
      <c r="X449" s="764" t="str">
        <f>IF(【多店舗用】記入シート3!AR449="","",【多店舗用】記入シート3!AR449)</f>
        <v/>
      </c>
      <c r="Y449" s="764" t="str">
        <f>IF(【多店舗用】記入シート3!AS449="","",【多店舗用】記入シート3!AS449)</f>
        <v/>
      </c>
      <c r="Z449" s="767" t="str">
        <f>IF(【多店舗用】記入シート3!AT449="","",【多店舗用】記入シート3!AT449)</f>
        <v/>
      </c>
      <c r="AA449" s="767" t="str">
        <f>IF(【多店舗用】記入シート3!AU449="","",【多店舗用】記入シート3!AU449)</f>
        <v/>
      </c>
      <c r="AB449" s="764" t="str">
        <f>IF(B449="","",T(SUBSTITUTE(SUBSTITUTE(【多店舗用】記入シート3!AV449,"　","")," ",""))&amp;"　"&amp;T(SUBSTITUTE(SUBSTITUTE(【多店舗用】記入シート3!AW449,"　","")," ","")))</f>
        <v/>
      </c>
      <c r="AC449" s="764" t="str">
        <f>IF(B449="","",ASC(SUBSTITUTE(SUBSTITUTE(SUBSTITUTE(SUBSTITUTE(【多店舗用】記入シート3!AX449,"　","")," ",""),"ヴ","ウﾞ"),"・",""))&amp;" "&amp;ASC(SUBSTITUTE(SUBSTITUTE(SUBSTITUTE(SUBSTITUTE(【多店舗用】記入シート3!AY449,"　","")," ",""),"ヴ","ウﾞ"),"・","")))</f>
        <v/>
      </c>
      <c r="AD449" s="764" t="str">
        <f>IF(【多店舗用】記入シート3!AZ449="","",【多店舗用】記入シート3!AZ449)</f>
        <v/>
      </c>
      <c r="AE449" s="764" t="str">
        <f>IF(【多店舗用】記入シート3!BA449="","",【多店舗用】記入シート3!BA449)</f>
        <v/>
      </c>
      <c r="AF449" s="764" t="str">
        <f>IF(B449="","",T(SUBSTITUTE(SUBSTITUTE(【多店舗用】記入シート3!BB449,"　","")," ",""))&amp;"　"&amp;T(SUBSTITUTE(SUBSTITUTE(【多店舗用】記入シート3!BC449,"　","")," ","")))</f>
        <v/>
      </c>
      <c r="AG449" s="764" t="str">
        <f>IF(B449="","",ASC(SUBSTITUTE(SUBSTITUTE(SUBSTITUTE(SUBSTITUTE(【多店舗用】記入シート3!BD449,"　","")," ",""),"ヴ","ウﾞ"),"・",""))&amp;" "&amp;ASC(SUBSTITUTE(SUBSTITUTE(SUBSTITUTE(SUBSTITUTE(【多店舗用】記入シート3!BE449,"　","")," ",""),"ヴ","ウﾞ"),"・","")))</f>
        <v/>
      </c>
      <c r="AH449" s="764" t="str">
        <f>IF(【多店舗用】記入シート3!BF449="","",【多店舗用】記入シート3!BF449)</f>
        <v/>
      </c>
      <c r="AI449" s="764" t="str">
        <f>IF(【多店舗用】記入シート3!BG449="","",【多店舗用】記入シート3!BG449)</f>
        <v/>
      </c>
      <c r="AJ449" s="764" t="str">
        <f>IF(【多店舗用】記入シート3!BH449="","",【多店舗用】記入シート3!BH449)</f>
        <v/>
      </c>
      <c r="AK449" s="764" t="str">
        <f>IF(【多店舗用】記入シート3!BI449="","",【多店舗用】記入シート3!BI449)</f>
        <v/>
      </c>
      <c r="AL449" s="764" t="str">
        <f>IF(【多店舗用】記入シート3!BJ449="","",【多店舗用】記入シート3!BJ449)</f>
        <v/>
      </c>
      <c r="AM449" s="768" t="str">
        <f>IF(【多店舗用】記入シート3!BK449="","",【多店舗用】記入シート3!BK449)</f>
        <v/>
      </c>
      <c r="AN449" s="768" t="str">
        <f>IF(【多店舗用】記入シート3!BL449="","",【多店舗用】記入シート3!BL449)</f>
        <v/>
      </c>
      <c r="AO449" s="764" t="str">
        <f>IF(【多店舗用】記入シート3!BM449="","",【多店舗用】記入シート3!BM449)</f>
        <v/>
      </c>
      <c r="AP449" s="768" t="str">
        <f>IF(【多店舗用】記入シート3!BN449="","",【多店舗用】記入シート3!BN449)</f>
        <v/>
      </c>
      <c r="AQ449" s="764" t="str">
        <f>IF(【多店舗用】記入シート3!BO449="","",【多店舗用】記入シート3!BO449)</f>
        <v/>
      </c>
      <c r="AR449" s="764" t="str">
        <f>IF(【多店舗用】記入シート3!BP449="","",【多店舗用】記入シート3!BP449)</f>
        <v/>
      </c>
    </row>
    <row r="450" spans="1:44" ht="15" customHeight="1">
      <c r="A450" s="764">
        <v>442</v>
      </c>
      <c r="B450" s="764" t="str">
        <f>IF(【多店舗用】記入シート3!B450="","",DBCS(【多店舗用】記入シート3!B450))</f>
        <v/>
      </c>
      <c r="C450" s="764" t="str">
        <f>IF(【多店舗用】記入シート3!C450="","",DBCS(【多店舗用】記入シート3!C450))</f>
        <v/>
      </c>
      <c r="D450" s="764" t="str">
        <f>IF(【多店舗用】記入シート3!D450="","",ASC(【多店舗用】記入シート3!D450))</f>
        <v/>
      </c>
      <c r="E450" s="765" t="str">
        <f>IF(【多店舗用】記入シート3!E450="","",【多店舗用】記入シート3!E450)</f>
        <v/>
      </c>
      <c r="F450" s="764" t="str">
        <f>IF(【多店舗用】記入シート3!F450="","",【多店舗用】記入シート3!F450)</f>
        <v/>
      </c>
      <c r="G450" s="765" t="str">
        <f>IF(【多店舗用】記入シート3!G450="","",【多店舗用】記入シート3!G450)</f>
        <v/>
      </c>
      <c r="H450" s="764" t="str">
        <f>IF(【多店舗用】記入シート3!H450="","",SUBSTITUTE(SUBSTITUTE(SUBSTITUTE(SUBSTITUTE(SUBSTITUTE(ASC(【多店舗用】記入シート3!H450),"～","-"),"－","-"),"―","-"),"　","")," ",""))</f>
        <v/>
      </c>
      <c r="I450" s="764" t="str">
        <f>IF(B450="","",MID(T(【多店舗用】記入シート3!I450),4,LEN(T(【多店舗用】記入シート3!I450))-3)&amp;"　"&amp;SUBSTITUTE(SUBSTITUTE(SUBSTITUTE(SUBSTITUTE(T(【多店舗用】記入シート3!J450),"　","")," ",""),"―","ー"),"－","‐")&amp;"　"&amp;SUBSTITUTE(SUBSTITUTE(SUBSTITUTE(SUBSTITUTE(T(【多店舗用】記入シート3!K450),"　","")," ",""),"―","ー"),"－","‐")&amp;"　"&amp;SUBSTITUTE(SUBSTITUTE(SUBSTITUTE(SUBSTITUTE(T(【多店舗用】記入シート3!L450),"　","")," ",""),"―","ー"),"－","‐")&amp;IF(【多店舗用】記入シート3!M450="","","　"&amp;SUBSTITUTE(SUBSTITUTE(SUBSTITUTE(SUBSTITUTE(T(【多店舗用】記入シート3!M450),"　","")," ",""),"―","ー"),"－","‐")))</f>
        <v/>
      </c>
      <c r="J450" s="764" t="str">
        <f>IF(B450="","",ASC(【多店舗用】記入シート3!N450)&amp;" "&amp;ASC(SUBSTITUTE(SUBSTITUTE(SUBSTITUTE(SUBSTITUTE(SUBSTITUTE(【多店舗用】記入シート3!O450,"　","")," ",""),"ヴ","ウﾞ"),"・",""),"－","‐"))&amp;" "&amp;ASC(SUBSTITUTE(SUBSTITUTE(SUBSTITUTE(SUBSTITUTE(SUBSTITUTE(【多店舗用】記入シート3!P450,"　","")," ",""),"ヴ","ウﾞ"),"・",""),"－","‐"))&amp;IF(【多店舗用】記入シート3!Q450="",""," "&amp;ASC(SUBSTITUTE(SUBSTITUTE(SUBSTITUTE(SUBSTITUTE(SUBSTITUTE(【多店舗用】記入シート3!Q450,"　","")," ",""),"ヴ","ウﾞ"),"・",""),"－","‐"))))</f>
        <v/>
      </c>
      <c r="K450" s="764" t="str">
        <f>IF(【多店舗用】記入シート3!R450="","",【多店舗用】記入シート3!R450)</f>
        <v/>
      </c>
      <c r="L450" s="764" t="str">
        <f>IF(【多店舗用】記入シート3!S450="","",SUBSTITUTE(SUBSTITUTE(SUBSTITUTE(SUBSTITUTE(SUBSTITUTE(ASC(【多店舗用】記入シート3!S450),"～","-"),"－","-"),"―","-"),"　","")," ",""))</f>
        <v/>
      </c>
      <c r="M450" s="764" t="str">
        <f>IF(【多店舗用】記入シート3!T450="","",ASC(【多店舗用】記入シート3!T450))</f>
        <v/>
      </c>
      <c r="N450" s="764" t="str">
        <f>IF(B450="","",RIGHT("00"&amp;【多店舗用】記入シート3!U450,2)&amp;【多店舗用】記入シート3!V450&amp;RIGHT("00"&amp;【多店舗用】記入シート3!W450,2)&amp;【多店舗用】記入シート3!X450&amp;RIGHT("00"&amp;【多店舗用】記入シート3!Y450,2)&amp;【多店舗用】記入シート3!Z450&amp;RIGHT("00"&amp;【多店舗用】記入シート3!AA450,2))</f>
        <v/>
      </c>
      <c r="O450" s="764" t="str">
        <f>IF(B450="","",IF(【多店舗用】記入シート3!AB450="●",【多店舗用】記入シート3!AB$8,"")&amp;IF(【多店舗用】記入シート3!AC450="●",【多店舗用】記入シート3!AC$8,"")&amp;IF(【多店舗用】記入シート3!AD450="●",【多店舗用】記入シート3!AD$8,"")&amp;IF(【多店舗用】記入シート3!AE450="●",【多店舗用】記入シート3!AE$8,"")&amp;IF(【多店舗用】記入シート3!AF450="●",【多店舗用】記入シート3!AF$8,"")&amp;IF(【多店舗用】記入シート3!AG450="●",【多店舗用】記入シート3!AG$8,"")&amp;IF(【多店舗用】記入シート3!AH450="●",【多店舗用】記入シート3!AH$8,"")&amp;IF(【多店舗用】記入シート3!AI450="●",【多店舗用】記入シート3!AI$8,""))</f>
        <v/>
      </c>
      <c r="P450" s="764" t="str">
        <f>IF(【多店舗用】記入シート3!AJ450="","",【多店舗用】記入シート3!AJ450)</f>
        <v/>
      </c>
      <c r="Q450" s="764" t="str">
        <f>IF(【多店舗用】記入シート3!AK450="","",【多店舗用】記入シート3!AK450)</f>
        <v/>
      </c>
      <c r="R450" s="766" t="str">
        <f>IF(【多店舗用】記入シート3!AL450="","",【多店舗用】記入シート3!AL450)</f>
        <v/>
      </c>
      <c r="S450" s="766" t="str">
        <f>IF(【多店舗用】記入シート3!AM450="","",【多店舗用】記入シート3!AM450)</f>
        <v/>
      </c>
      <c r="T450" s="766" t="str">
        <f>IF(【多店舗用】記入シート3!AN450="","",【多店舗用】記入シート3!AN450)</f>
        <v/>
      </c>
      <c r="U450" s="766" t="str">
        <f>IF(【多店舗用】記入シート3!AO450="","",【多店舗用】記入シート3!AO450)</f>
        <v/>
      </c>
      <c r="V450" s="764" t="str">
        <f>IF(【多店舗用】記入シート3!AP450="","",【多店舗用】記入シート3!AP450)</f>
        <v/>
      </c>
      <c r="W450" s="764" t="str">
        <f>IF(【多店舗用】記入シート3!AQ450="","",【多店舗用】記入シート3!AQ450)</f>
        <v/>
      </c>
      <c r="X450" s="764" t="str">
        <f>IF(【多店舗用】記入シート3!AR450="","",【多店舗用】記入シート3!AR450)</f>
        <v/>
      </c>
      <c r="Y450" s="764" t="str">
        <f>IF(【多店舗用】記入シート3!AS450="","",【多店舗用】記入シート3!AS450)</f>
        <v/>
      </c>
      <c r="Z450" s="767" t="str">
        <f>IF(【多店舗用】記入シート3!AT450="","",【多店舗用】記入シート3!AT450)</f>
        <v/>
      </c>
      <c r="AA450" s="767" t="str">
        <f>IF(【多店舗用】記入シート3!AU450="","",【多店舗用】記入シート3!AU450)</f>
        <v/>
      </c>
      <c r="AB450" s="764" t="str">
        <f>IF(B450="","",T(SUBSTITUTE(SUBSTITUTE(【多店舗用】記入シート3!AV450,"　","")," ",""))&amp;"　"&amp;T(SUBSTITUTE(SUBSTITUTE(【多店舗用】記入シート3!AW450,"　","")," ","")))</f>
        <v/>
      </c>
      <c r="AC450" s="764" t="str">
        <f>IF(B450="","",ASC(SUBSTITUTE(SUBSTITUTE(SUBSTITUTE(SUBSTITUTE(【多店舗用】記入シート3!AX450,"　","")," ",""),"ヴ","ウﾞ"),"・",""))&amp;" "&amp;ASC(SUBSTITUTE(SUBSTITUTE(SUBSTITUTE(SUBSTITUTE(【多店舗用】記入シート3!AY450,"　","")," ",""),"ヴ","ウﾞ"),"・","")))</f>
        <v/>
      </c>
      <c r="AD450" s="764" t="str">
        <f>IF(【多店舗用】記入シート3!AZ450="","",【多店舗用】記入シート3!AZ450)</f>
        <v/>
      </c>
      <c r="AE450" s="764" t="str">
        <f>IF(【多店舗用】記入シート3!BA450="","",【多店舗用】記入シート3!BA450)</f>
        <v/>
      </c>
      <c r="AF450" s="764" t="str">
        <f>IF(B450="","",T(SUBSTITUTE(SUBSTITUTE(【多店舗用】記入シート3!BB450,"　","")," ",""))&amp;"　"&amp;T(SUBSTITUTE(SUBSTITUTE(【多店舗用】記入シート3!BC450,"　","")," ","")))</f>
        <v/>
      </c>
      <c r="AG450" s="764" t="str">
        <f>IF(B450="","",ASC(SUBSTITUTE(SUBSTITUTE(SUBSTITUTE(SUBSTITUTE(【多店舗用】記入シート3!BD450,"　","")," ",""),"ヴ","ウﾞ"),"・",""))&amp;" "&amp;ASC(SUBSTITUTE(SUBSTITUTE(SUBSTITUTE(SUBSTITUTE(【多店舗用】記入シート3!BE450,"　","")," ",""),"ヴ","ウﾞ"),"・","")))</f>
        <v/>
      </c>
      <c r="AH450" s="764" t="str">
        <f>IF(【多店舗用】記入シート3!BF450="","",【多店舗用】記入シート3!BF450)</f>
        <v/>
      </c>
      <c r="AI450" s="764" t="str">
        <f>IF(【多店舗用】記入シート3!BG450="","",【多店舗用】記入シート3!BG450)</f>
        <v/>
      </c>
      <c r="AJ450" s="764" t="str">
        <f>IF(【多店舗用】記入シート3!BH450="","",【多店舗用】記入シート3!BH450)</f>
        <v/>
      </c>
      <c r="AK450" s="764" t="str">
        <f>IF(【多店舗用】記入シート3!BI450="","",【多店舗用】記入シート3!BI450)</f>
        <v/>
      </c>
      <c r="AL450" s="764" t="str">
        <f>IF(【多店舗用】記入シート3!BJ450="","",【多店舗用】記入シート3!BJ450)</f>
        <v/>
      </c>
      <c r="AM450" s="768" t="str">
        <f>IF(【多店舗用】記入シート3!BK450="","",【多店舗用】記入シート3!BK450)</f>
        <v/>
      </c>
      <c r="AN450" s="768" t="str">
        <f>IF(【多店舗用】記入シート3!BL450="","",【多店舗用】記入シート3!BL450)</f>
        <v/>
      </c>
      <c r="AO450" s="764" t="str">
        <f>IF(【多店舗用】記入シート3!BM450="","",【多店舗用】記入シート3!BM450)</f>
        <v/>
      </c>
      <c r="AP450" s="768" t="str">
        <f>IF(【多店舗用】記入シート3!BN450="","",【多店舗用】記入シート3!BN450)</f>
        <v/>
      </c>
      <c r="AQ450" s="764" t="str">
        <f>IF(【多店舗用】記入シート3!BO450="","",【多店舗用】記入シート3!BO450)</f>
        <v/>
      </c>
      <c r="AR450" s="764" t="str">
        <f>IF(【多店舗用】記入シート3!BP450="","",【多店舗用】記入シート3!BP450)</f>
        <v/>
      </c>
    </row>
    <row r="451" spans="1:44" ht="15" customHeight="1">
      <c r="A451" s="764">
        <v>443</v>
      </c>
      <c r="B451" s="764" t="str">
        <f>IF(【多店舗用】記入シート3!B451="","",DBCS(【多店舗用】記入シート3!B451))</f>
        <v/>
      </c>
      <c r="C451" s="764" t="str">
        <f>IF(【多店舗用】記入シート3!C451="","",DBCS(【多店舗用】記入シート3!C451))</f>
        <v/>
      </c>
      <c r="D451" s="764" t="str">
        <f>IF(【多店舗用】記入シート3!D451="","",ASC(【多店舗用】記入シート3!D451))</f>
        <v/>
      </c>
      <c r="E451" s="765" t="str">
        <f>IF(【多店舗用】記入シート3!E451="","",【多店舗用】記入シート3!E451)</f>
        <v/>
      </c>
      <c r="F451" s="764" t="str">
        <f>IF(【多店舗用】記入シート3!F451="","",【多店舗用】記入シート3!F451)</f>
        <v/>
      </c>
      <c r="G451" s="765" t="str">
        <f>IF(【多店舗用】記入シート3!G451="","",【多店舗用】記入シート3!G451)</f>
        <v/>
      </c>
      <c r="H451" s="764" t="str">
        <f>IF(【多店舗用】記入シート3!H451="","",SUBSTITUTE(SUBSTITUTE(SUBSTITUTE(SUBSTITUTE(SUBSTITUTE(ASC(【多店舗用】記入シート3!H451),"～","-"),"－","-"),"―","-"),"　","")," ",""))</f>
        <v/>
      </c>
      <c r="I451" s="764" t="str">
        <f>IF(B451="","",MID(T(【多店舗用】記入シート3!I451),4,LEN(T(【多店舗用】記入シート3!I451))-3)&amp;"　"&amp;SUBSTITUTE(SUBSTITUTE(SUBSTITUTE(SUBSTITUTE(T(【多店舗用】記入シート3!J451),"　","")," ",""),"―","ー"),"－","‐")&amp;"　"&amp;SUBSTITUTE(SUBSTITUTE(SUBSTITUTE(SUBSTITUTE(T(【多店舗用】記入シート3!K451),"　","")," ",""),"―","ー"),"－","‐")&amp;"　"&amp;SUBSTITUTE(SUBSTITUTE(SUBSTITUTE(SUBSTITUTE(T(【多店舗用】記入シート3!L451),"　","")," ",""),"―","ー"),"－","‐")&amp;IF(【多店舗用】記入シート3!M451="","","　"&amp;SUBSTITUTE(SUBSTITUTE(SUBSTITUTE(SUBSTITUTE(T(【多店舗用】記入シート3!M451),"　","")," ",""),"―","ー"),"－","‐")))</f>
        <v/>
      </c>
      <c r="J451" s="764" t="str">
        <f>IF(B451="","",ASC(【多店舗用】記入シート3!N451)&amp;" "&amp;ASC(SUBSTITUTE(SUBSTITUTE(SUBSTITUTE(SUBSTITUTE(SUBSTITUTE(【多店舗用】記入シート3!O451,"　","")," ",""),"ヴ","ウﾞ"),"・",""),"－","‐"))&amp;" "&amp;ASC(SUBSTITUTE(SUBSTITUTE(SUBSTITUTE(SUBSTITUTE(SUBSTITUTE(【多店舗用】記入シート3!P451,"　","")," ",""),"ヴ","ウﾞ"),"・",""),"－","‐"))&amp;IF(【多店舗用】記入シート3!Q451="",""," "&amp;ASC(SUBSTITUTE(SUBSTITUTE(SUBSTITUTE(SUBSTITUTE(SUBSTITUTE(【多店舗用】記入シート3!Q451,"　","")," ",""),"ヴ","ウﾞ"),"・",""),"－","‐"))))</f>
        <v/>
      </c>
      <c r="K451" s="764" t="str">
        <f>IF(【多店舗用】記入シート3!R451="","",【多店舗用】記入シート3!R451)</f>
        <v/>
      </c>
      <c r="L451" s="764" t="str">
        <f>IF(【多店舗用】記入シート3!S451="","",SUBSTITUTE(SUBSTITUTE(SUBSTITUTE(SUBSTITUTE(SUBSTITUTE(ASC(【多店舗用】記入シート3!S451),"～","-"),"－","-"),"―","-"),"　","")," ",""))</f>
        <v/>
      </c>
      <c r="M451" s="764" t="str">
        <f>IF(【多店舗用】記入シート3!T451="","",ASC(【多店舗用】記入シート3!T451))</f>
        <v/>
      </c>
      <c r="N451" s="764" t="str">
        <f>IF(B451="","",RIGHT("00"&amp;【多店舗用】記入シート3!U451,2)&amp;【多店舗用】記入シート3!V451&amp;RIGHT("00"&amp;【多店舗用】記入シート3!W451,2)&amp;【多店舗用】記入シート3!X451&amp;RIGHT("00"&amp;【多店舗用】記入シート3!Y451,2)&amp;【多店舗用】記入シート3!Z451&amp;RIGHT("00"&amp;【多店舗用】記入シート3!AA451,2))</f>
        <v/>
      </c>
      <c r="O451" s="764" t="str">
        <f>IF(B451="","",IF(【多店舗用】記入シート3!AB451="●",【多店舗用】記入シート3!AB$8,"")&amp;IF(【多店舗用】記入シート3!AC451="●",【多店舗用】記入シート3!AC$8,"")&amp;IF(【多店舗用】記入シート3!AD451="●",【多店舗用】記入シート3!AD$8,"")&amp;IF(【多店舗用】記入シート3!AE451="●",【多店舗用】記入シート3!AE$8,"")&amp;IF(【多店舗用】記入シート3!AF451="●",【多店舗用】記入シート3!AF$8,"")&amp;IF(【多店舗用】記入シート3!AG451="●",【多店舗用】記入シート3!AG$8,"")&amp;IF(【多店舗用】記入シート3!AH451="●",【多店舗用】記入シート3!AH$8,"")&amp;IF(【多店舗用】記入シート3!AI451="●",【多店舗用】記入シート3!AI$8,""))</f>
        <v/>
      </c>
      <c r="P451" s="764" t="str">
        <f>IF(【多店舗用】記入シート3!AJ451="","",【多店舗用】記入シート3!AJ451)</f>
        <v/>
      </c>
      <c r="Q451" s="764" t="str">
        <f>IF(【多店舗用】記入シート3!AK451="","",【多店舗用】記入シート3!AK451)</f>
        <v/>
      </c>
      <c r="R451" s="766" t="str">
        <f>IF(【多店舗用】記入シート3!AL451="","",【多店舗用】記入シート3!AL451)</f>
        <v/>
      </c>
      <c r="S451" s="766" t="str">
        <f>IF(【多店舗用】記入シート3!AM451="","",【多店舗用】記入シート3!AM451)</f>
        <v/>
      </c>
      <c r="T451" s="766" t="str">
        <f>IF(【多店舗用】記入シート3!AN451="","",【多店舗用】記入シート3!AN451)</f>
        <v/>
      </c>
      <c r="U451" s="766" t="str">
        <f>IF(【多店舗用】記入シート3!AO451="","",【多店舗用】記入シート3!AO451)</f>
        <v/>
      </c>
      <c r="V451" s="764" t="str">
        <f>IF(【多店舗用】記入シート3!AP451="","",【多店舗用】記入シート3!AP451)</f>
        <v/>
      </c>
      <c r="W451" s="764" t="str">
        <f>IF(【多店舗用】記入シート3!AQ451="","",【多店舗用】記入シート3!AQ451)</f>
        <v/>
      </c>
      <c r="X451" s="764" t="str">
        <f>IF(【多店舗用】記入シート3!AR451="","",【多店舗用】記入シート3!AR451)</f>
        <v/>
      </c>
      <c r="Y451" s="764" t="str">
        <f>IF(【多店舗用】記入シート3!AS451="","",【多店舗用】記入シート3!AS451)</f>
        <v/>
      </c>
      <c r="Z451" s="767" t="str">
        <f>IF(【多店舗用】記入シート3!AT451="","",【多店舗用】記入シート3!AT451)</f>
        <v/>
      </c>
      <c r="AA451" s="767" t="str">
        <f>IF(【多店舗用】記入シート3!AU451="","",【多店舗用】記入シート3!AU451)</f>
        <v/>
      </c>
      <c r="AB451" s="764" t="str">
        <f>IF(B451="","",T(SUBSTITUTE(SUBSTITUTE(【多店舗用】記入シート3!AV451,"　","")," ",""))&amp;"　"&amp;T(SUBSTITUTE(SUBSTITUTE(【多店舗用】記入シート3!AW451,"　","")," ","")))</f>
        <v/>
      </c>
      <c r="AC451" s="764" t="str">
        <f>IF(B451="","",ASC(SUBSTITUTE(SUBSTITUTE(SUBSTITUTE(SUBSTITUTE(【多店舗用】記入シート3!AX451,"　","")," ",""),"ヴ","ウﾞ"),"・",""))&amp;" "&amp;ASC(SUBSTITUTE(SUBSTITUTE(SUBSTITUTE(SUBSTITUTE(【多店舗用】記入シート3!AY451,"　","")," ",""),"ヴ","ウﾞ"),"・","")))</f>
        <v/>
      </c>
      <c r="AD451" s="764" t="str">
        <f>IF(【多店舗用】記入シート3!AZ451="","",【多店舗用】記入シート3!AZ451)</f>
        <v/>
      </c>
      <c r="AE451" s="764" t="str">
        <f>IF(【多店舗用】記入シート3!BA451="","",【多店舗用】記入シート3!BA451)</f>
        <v/>
      </c>
      <c r="AF451" s="764" t="str">
        <f>IF(B451="","",T(SUBSTITUTE(SUBSTITUTE(【多店舗用】記入シート3!BB451,"　","")," ",""))&amp;"　"&amp;T(SUBSTITUTE(SUBSTITUTE(【多店舗用】記入シート3!BC451,"　","")," ","")))</f>
        <v/>
      </c>
      <c r="AG451" s="764" t="str">
        <f>IF(B451="","",ASC(SUBSTITUTE(SUBSTITUTE(SUBSTITUTE(SUBSTITUTE(【多店舗用】記入シート3!BD451,"　","")," ",""),"ヴ","ウﾞ"),"・",""))&amp;" "&amp;ASC(SUBSTITUTE(SUBSTITUTE(SUBSTITUTE(SUBSTITUTE(【多店舗用】記入シート3!BE451,"　","")," ",""),"ヴ","ウﾞ"),"・","")))</f>
        <v/>
      </c>
      <c r="AH451" s="764" t="str">
        <f>IF(【多店舗用】記入シート3!BF451="","",【多店舗用】記入シート3!BF451)</f>
        <v/>
      </c>
      <c r="AI451" s="764" t="str">
        <f>IF(【多店舗用】記入シート3!BG451="","",【多店舗用】記入シート3!BG451)</f>
        <v/>
      </c>
      <c r="AJ451" s="764" t="str">
        <f>IF(【多店舗用】記入シート3!BH451="","",【多店舗用】記入シート3!BH451)</f>
        <v/>
      </c>
      <c r="AK451" s="764" t="str">
        <f>IF(【多店舗用】記入シート3!BI451="","",【多店舗用】記入シート3!BI451)</f>
        <v/>
      </c>
      <c r="AL451" s="764" t="str">
        <f>IF(【多店舗用】記入シート3!BJ451="","",【多店舗用】記入シート3!BJ451)</f>
        <v/>
      </c>
      <c r="AM451" s="768" t="str">
        <f>IF(【多店舗用】記入シート3!BK451="","",【多店舗用】記入シート3!BK451)</f>
        <v/>
      </c>
      <c r="AN451" s="768" t="str">
        <f>IF(【多店舗用】記入シート3!BL451="","",【多店舗用】記入シート3!BL451)</f>
        <v/>
      </c>
      <c r="AO451" s="764" t="str">
        <f>IF(【多店舗用】記入シート3!BM451="","",【多店舗用】記入シート3!BM451)</f>
        <v/>
      </c>
      <c r="AP451" s="768" t="str">
        <f>IF(【多店舗用】記入シート3!BN451="","",【多店舗用】記入シート3!BN451)</f>
        <v/>
      </c>
      <c r="AQ451" s="764" t="str">
        <f>IF(【多店舗用】記入シート3!BO451="","",【多店舗用】記入シート3!BO451)</f>
        <v/>
      </c>
      <c r="AR451" s="764" t="str">
        <f>IF(【多店舗用】記入シート3!BP451="","",【多店舗用】記入シート3!BP451)</f>
        <v/>
      </c>
    </row>
    <row r="452" spans="1:44" ht="15" customHeight="1">
      <c r="A452" s="764">
        <v>444</v>
      </c>
      <c r="B452" s="764" t="str">
        <f>IF(【多店舗用】記入シート3!B452="","",DBCS(【多店舗用】記入シート3!B452))</f>
        <v/>
      </c>
      <c r="C452" s="764" t="str">
        <f>IF(【多店舗用】記入シート3!C452="","",DBCS(【多店舗用】記入シート3!C452))</f>
        <v/>
      </c>
      <c r="D452" s="764" t="str">
        <f>IF(【多店舗用】記入シート3!D452="","",ASC(【多店舗用】記入シート3!D452))</f>
        <v/>
      </c>
      <c r="E452" s="765" t="str">
        <f>IF(【多店舗用】記入シート3!E452="","",【多店舗用】記入シート3!E452)</f>
        <v/>
      </c>
      <c r="F452" s="764" t="str">
        <f>IF(【多店舗用】記入シート3!F452="","",【多店舗用】記入シート3!F452)</f>
        <v/>
      </c>
      <c r="G452" s="765" t="str">
        <f>IF(【多店舗用】記入シート3!G452="","",【多店舗用】記入シート3!G452)</f>
        <v/>
      </c>
      <c r="H452" s="764" t="str">
        <f>IF(【多店舗用】記入シート3!H452="","",SUBSTITUTE(SUBSTITUTE(SUBSTITUTE(SUBSTITUTE(SUBSTITUTE(ASC(【多店舗用】記入シート3!H452),"～","-"),"－","-"),"―","-"),"　","")," ",""))</f>
        <v/>
      </c>
      <c r="I452" s="764" t="str">
        <f>IF(B452="","",MID(T(【多店舗用】記入シート3!I452),4,LEN(T(【多店舗用】記入シート3!I452))-3)&amp;"　"&amp;SUBSTITUTE(SUBSTITUTE(SUBSTITUTE(SUBSTITUTE(T(【多店舗用】記入シート3!J452),"　","")," ",""),"―","ー"),"－","‐")&amp;"　"&amp;SUBSTITUTE(SUBSTITUTE(SUBSTITUTE(SUBSTITUTE(T(【多店舗用】記入シート3!K452),"　","")," ",""),"―","ー"),"－","‐")&amp;"　"&amp;SUBSTITUTE(SUBSTITUTE(SUBSTITUTE(SUBSTITUTE(T(【多店舗用】記入シート3!L452),"　","")," ",""),"―","ー"),"－","‐")&amp;IF(【多店舗用】記入シート3!M452="","","　"&amp;SUBSTITUTE(SUBSTITUTE(SUBSTITUTE(SUBSTITUTE(T(【多店舗用】記入シート3!M452),"　","")," ",""),"―","ー"),"－","‐")))</f>
        <v/>
      </c>
      <c r="J452" s="764" t="str">
        <f>IF(B452="","",ASC(【多店舗用】記入シート3!N452)&amp;" "&amp;ASC(SUBSTITUTE(SUBSTITUTE(SUBSTITUTE(SUBSTITUTE(SUBSTITUTE(【多店舗用】記入シート3!O452,"　","")," ",""),"ヴ","ウﾞ"),"・",""),"－","‐"))&amp;" "&amp;ASC(SUBSTITUTE(SUBSTITUTE(SUBSTITUTE(SUBSTITUTE(SUBSTITUTE(【多店舗用】記入シート3!P452,"　","")," ",""),"ヴ","ウﾞ"),"・",""),"－","‐"))&amp;IF(【多店舗用】記入シート3!Q452="",""," "&amp;ASC(SUBSTITUTE(SUBSTITUTE(SUBSTITUTE(SUBSTITUTE(SUBSTITUTE(【多店舗用】記入シート3!Q452,"　","")," ",""),"ヴ","ウﾞ"),"・",""),"－","‐"))))</f>
        <v/>
      </c>
      <c r="K452" s="764" t="str">
        <f>IF(【多店舗用】記入シート3!R452="","",【多店舗用】記入シート3!R452)</f>
        <v/>
      </c>
      <c r="L452" s="764" t="str">
        <f>IF(【多店舗用】記入シート3!S452="","",SUBSTITUTE(SUBSTITUTE(SUBSTITUTE(SUBSTITUTE(SUBSTITUTE(ASC(【多店舗用】記入シート3!S452),"～","-"),"－","-"),"―","-"),"　","")," ",""))</f>
        <v/>
      </c>
      <c r="M452" s="764" t="str">
        <f>IF(【多店舗用】記入シート3!T452="","",ASC(【多店舗用】記入シート3!T452))</f>
        <v/>
      </c>
      <c r="N452" s="764" t="str">
        <f>IF(B452="","",RIGHT("00"&amp;【多店舗用】記入シート3!U452,2)&amp;【多店舗用】記入シート3!V452&amp;RIGHT("00"&amp;【多店舗用】記入シート3!W452,2)&amp;【多店舗用】記入シート3!X452&amp;RIGHT("00"&amp;【多店舗用】記入シート3!Y452,2)&amp;【多店舗用】記入シート3!Z452&amp;RIGHT("00"&amp;【多店舗用】記入シート3!AA452,2))</f>
        <v/>
      </c>
      <c r="O452" s="764" t="str">
        <f>IF(B452="","",IF(【多店舗用】記入シート3!AB452="●",【多店舗用】記入シート3!AB$8,"")&amp;IF(【多店舗用】記入シート3!AC452="●",【多店舗用】記入シート3!AC$8,"")&amp;IF(【多店舗用】記入シート3!AD452="●",【多店舗用】記入シート3!AD$8,"")&amp;IF(【多店舗用】記入シート3!AE452="●",【多店舗用】記入シート3!AE$8,"")&amp;IF(【多店舗用】記入シート3!AF452="●",【多店舗用】記入シート3!AF$8,"")&amp;IF(【多店舗用】記入シート3!AG452="●",【多店舗用】記入シート3!AG$8,"")&amp;IF(【多店舗用】記入シート3!AH452="●",【多店舗用】記入シート3!AH$8,"")&amp;IF(【多店舗用】記入シート3!AI452="●",【多店舗用】記入シート3!AI$8,""))</f>
        <v/>
      </c>
      <c r="P452" s="764" t="str">
        <f>IF(【多店舗用】記入シート3!AJ452="","",【多店舗用】記入シート3!AJ452)</f>
        <v/>
      </c>
      <c r="Q452" s="764" t="str">
        <f>IF(【多店舗用】記入シート3!AK452="","",【多店舗用】記入シート3!AK452)</f>
        <v/>
      </c>
      <c r="R452" s="766" t="str">
        <f>IF(【多店舗用】記入シート3!AL452="","",【多店舗用】記入シート3!AL452)</f>
        <v/>
      </c>
      <c r="S452" s="766" t="str">
        <f>IF(【多店舗用】記入シート3!AM452="","",【多店舗用】記入シート3!AM452)</f>
        <v/>
      </c>
      <c r="T452" s="766" t="str">
        <f>IF(【多店舗用】記入シート3!AN452="","",【多店舗用】記入シート3!AN452)</f>
        <v/>
      </c>
      <c r="U452" s="766" t="str">
        <f>IF(【多店舗用】記入シート3!AO452="","",【多店舗用】記入シート3!AO452)</f>
        <v/>
      </c>
      <c r="V452" s="764" t="str">
        <f>IF(【多店舗用】記入シート3!AP452="","",【多店舗用】記入シート3!AP452)</f>
        <v/>
      </c>
      <c r="W452" s="764" t="str">
        <f>IF(【多店舗用】記入シート3!AQ452="","",【多店舗用】記入シート3!AQ452)</f>
        <v/>
      </c>
      <c r="X452" s="764" t="str">
        <f>IF(【多店舗用】記入シート3!AR452="","",【多店舗用】記入シート3!AR452)</f>
        <v/>
      </c>
      <c r="Y452" s="764" t="str">
        <f>IF(【多店舗用】記入シート3!AS452="","",【多店舗用】記入シート3!AS452)</f>
        <v/>
      </c>
      <c r="Z452" s="767" t="str">
        <f>IF(【多店舗用】記入シート3!AT452="","",【多店舗用】記入シート3!AT452)</f>
        <v/>
      </c>
      <c r="AA452" s="767" t="str">
        <f>IF(【多店舗用】記入シート3!AU452="","",【多店舗用】記入シート3!AU452)</f>
        <v/>
      </c>
      <c r="AB452" s="764" t="str">
        <f>IF(B452="","",T(SUBSTITUTE(SUBSTITUTE(【多店舗用】記入シート3!AV452,"　","")," ",""))&amp;"　"&amp;T(SUBSTITUTE(SUBSTITUTE(【多店舗用】記入シート3!AW452,"　","")," ","")))</f>
        <v/>
      </c>
      <c r="AC452" s="764" t="str">
        <f>IF(B452="","",ASC(SUBSTITUTE(SUBSTITUTE(SUBSTITUTE(SUBSTITUTE(【多店舗用】記入シート3!AX452,"　","")," ",""),"ヴ","ウﾞ"),"・",""))&amp;" "&amp;ASC(SUBSTITUTE(SUBSTITUTE(SUBSTITUTE(SUBSTITUTE(【多店舗用】記入シート3!AY452,"　","")," ",""),"ヴ","ウﾞ"),"・","")))</f>
        <v/>
      </c>
      <c r="AD452" s="764" t="str">
        <f>IF(【多店舗用】記入シート3!AZ452="","",【多店舗用】記入シート3!AZ452)</f>
        <v/>
      </c>
      <c r="AE452" s="764" t="str">
        <f>IF(【多店舗用】記入シート3!BA452="","",【多店舗用】記入シート3!BA452)</f>
        <v/>
      </c>
      <c r="AF452" s="764" t="str">
        <f>IF(B452="","",T(SUBSTITUTE(SUBSTITUTE(【多店舗用】記入シート3!BB452,"　","")," ",""))&amp;"　"&amp;T(SUBSTITUTE(SUBSTITUTE(【多店舗用】記入シート3!BC452,"　","")," ","")))</f>
        <v/>
      </c>
      <c r="AG452" s="764" t="str">
        <f>IF(B452="","",ASC(SUBSTITUTE(SUBSTITUTE(SUBSTITUTE(SUBSTITUTE(【多店舗用】記入シート3!BD452,"　","")," ",""),"ヴ","ウﾞ"),"・",""))&amp;" "&amp;ASC(SUBSTITUTE(SUBSTITUTE(SUBSTITUTE(SUBSTITUTE(【多店舗用】記入シート3!BE452,"　","")," ",""),"ヴ","ウﾞ"),"・","")))</f>
        <v/>
      </c>
      <c r="AH452" s="764" t="str">
        <f>IF(【多店舗用】記入シート3!BF452="","",【多店舗用】記入シート3!BF452)</f>
        <v/>
      </c>
      <c r="AI452" s="764" t="str">
        <f>IF(【多店舗用】記入シート3!BG452="","",【多店舗用】記入シート3!BG452)</f>
        <v/>
      </c>
      <c r="AJ452" s="764" t="str">
        <f>IF(【多店舗用】記入シート3!BH452="","",【多店舗用】記入シート3!BH452)</f>
        <v/>
      </c>
      <c r="AK452" s="764" t="str">
        <f>IF(【多店舗用】記入シート3!BI452="","",【多店舗用】記入シート3!BI452)</f>
        <v/>
      </c>
      <c r="AL452" s="764" t="str">
        <f>IF(【多店舗用】記入シート3!BJ452="","",【多店舗用】記入シート3!BJ452)</f>
        <v/>
      </c>
      <c r="AM452" s="768" t="str">
        <f>IF(【多店舗用】記入シート3!BK452="","",【多店舗用】記入シート3!BK452)</f>
        <v/>
      </c>
      <c r="AN452" s="768" t="str">
        <f>IF(【多店舗用】記入シート3!BL452="","",【多店舗用】記入シート3!BL452)</f>
        <v/>
      </c>
      <c r="AO452" s="764" t="str">
        <f>IF(【多店舗用】記入シート3!BM452="","",【多店舗用】記入シート3!BM452)</f>
        <v/>
      </c>
      <c r="AP452" s="768" t="str">
        <f>IF(【多店舗用】記入シート3!BN452="","",【多店舗用】記入シート3!BN452)</f>
        <v/>
      </c>
      <c r="AQ452" s="764" t="str">
        <f>IF(【多店舗用】記入シート3!BO452="","",【多店舗用】記入シート3!BO452)</f>
        <v/>
      </c>
      <c r="AR452" s="764" t="str">
        <f>IF(【多店舗用】記入シート3!BP452="","",【多店舗用】記入シート3!BP452)</f>
        <v/>
      </c>
    </row>
    <row r="453" spans="1:44" ht="15" customHeight="1">
      <c r="A453" s="764">
        <v>445</v>
      </c>
      <c r="B453" s="764" t="str">
        <f>IF(【多店舗用】記入シート3!B453="","",DBCS(【多店舗用】記入シート3!B453))</f>
        <v/>
      </c>
      <c r="C453" s="764" t="str">
        <f>IF(【多店舗用】記入シート3!C453="","",DBCS(【多店舗用】記入シート3!C453))</f>
        <v/>
      </c>
      <c r="D453" s="764" t="str">
        <f>IF(【多店舗用】記入シート3!D453="","",ASC(【多店舗用】記入シート3!D453))</f>
        <v/>
      </c>
      <c r="E453" s="765" t="str">
        <f>IF(【多店舗用】記入シート3!E453="","",【多店舗用】記入シート3!E453)</f>
        <v/>
      </c>
      <c r="F453" s="764" t="str">
        <f>IF(【多店舗用】記入シート3!F453="","",【多店舗用】記入シート3!F453)</f>
        <v/>
      </c>
      <c r="G453" s="765" t="str">
        <f>IF(【多店舗用】記入シート3!G453="","",【多店舗用】記入シート3!G453)</f>
        <v/>
      </c>
      <c r="H453" s="764" t="str">
        <f>IF(【多店舗用】記入シート3!H453="","",SUBSTITUTE(SUBSTITUTE(SUBSTITUTE(SUBSTITUTE(SUBSTITUTE(ASC(【多店舗用】記入シート3!H453),"～","-"),"－","-"),"―","-"),"　","")," ",""))</f>
        <v/>
      </c>
      <c r="I453" s="764" t="str">
        <f>IF(B453="","",MID(T(【多店舗用】記入シート3!I453),4,LEN(T(【多店舗用】記入シート3!I453))-3)&amp;"　"&amp;SUBSTITUTE(SUBSTITUTE(SUBSTITUTE(SUBSTITUTE(T(【多店舗用】記入シート3!J453),"　","")," ",""),"―","ー"),"－","‐")&amp;"　"&amp;SUBSTITUTE(SUBSTITUTE(SUBSTITUTE(SUBSTITUTE(T(【多店舗用】記入シート3!K453),"　","")," ",""),"―","ー"),"－","‐")&amp;"　"&amp;SUBSTITUTE(SUBSTITUTE(SUBSTITUTE(SUBSTITUTE(T(【多店舗用】記入シート3!L453),"　","")," ",""),"―","ー"),"－","‐")&amp;IF(【多店舗用】記入シート3!M453="","","　"&amp;SUBSTITUTE(SUBSTITUTE(SUBSTITUTE(SUBSTITUTE(T(【多店舗用】記入シート3!M453),"　","")," ",""),"―","ー"),"－","‐")))</f>
        <v/>
      </c>
      <c r="J453" s="764" t="str">
        <f>IF(B453="","",ASC(【多店舗用】記入シート3!N453)&amp;" "&amp;ASC(SUBSTITUTE(SUBSTITUTE(SUBSTITUTE(SUBSTITUTE(SUBSTITUTE(【多店舗用】記入シート3!O453,"　","")," ",""),"ヴ","ウﾞ"),"・",""),"－","‐"))&amp;" "&amp;ASC(SUBSTITUTE(SUBSTITUTE(SUBSTITUTE(SUBSTITUTE(SUBSTITUTE(【多店舗用】記入シート3!P453,"　","")," ",""),"ヴ","ウﾞ"),"・",""),"－","‐"))&amp;IF(【多店舗用】記入シート3!Q453="",""," "&amp;ASC(SUBSTITUTE(SUBSTITUTE(SUBSTITUTE(SUBSTITUTE(SUBSTITUTE(【多店舗用】記入シート3!Q453,"　","")," ",""),"ヴ","ウﾞ"),"・",""),"－","‐"))))</f>
        <v/>
      </c>
      <c r="K453" s="764" t="str">
        <f>IF(【多店舗用】記入シート3!R453="","",【多店舗用】記入シート3!R453)</f>
        <v/>
      </c>
      <c r="L453" s="764" t="str">
        <f>IF(【多店舗用】記入シート3!S453="","",SUBSTITUTE(SUBSTITUTE(SUBSTITUTE(SUBSTITUTE(SUBSTITUTE(ASC(【多店舗用】記入シート3!S453),"～","-"),"－","-"),"―","-"),"　","")," ",""))</f>
        <v/>
      </c>
      <c r="M453" s="764" t="str">
        <f>IF(【多店舗用】記入シート3!T453="","",ASC(【多店舗用】記入シート3!T453))</f>
        <v/>
      </c>
      <c r="N453" s="764" t="str">
        <f>IF(B453="","",RIGHT("00"&amp;【多店舗用】記入シート3!U453,2)&amp;【多店舗用】記入シート3!V453&amp;RIGHT("00"&amp;【多店舗用】記入シート3!W453,2)&amp;【多店舗用】記入シート3!X453&amp;RIGHT("00"&amp;【多店舗用】記入シート3!Y453,2)&amp;【多店舗用】記入シート3!Z453&amp;RIGHT("00"&amp;【多店舗用】記入シート3!AA453,2))</f>
        <v/>
      </c>
      <c r="O453" s="764" t="str">
        <f>IF(B453="","",IF(【多店舗用】記入シート3!AB453="●",【多店舗用】記入シート3!AB$8,"")&amp;IF(【多店舗用】記入シート3!AC453="●",【多店舗用】記入シート3!AC$8,"")&amp;IF(【多店舗用】記入シート3!AD453="●",【多店舗用】記入シート3!AD$8,"")&amp;IF(【多店舗用】記入シート3!AE453="●",【多店舗用】記入シート3!AE$8,"")&amp;IF(【多店舗用】記入シート3!AF453="●",【多店舗用】記入シート3!AF$8,"")&amp;IF(【多店舗用】記入シート3!AG453="●",【多店舗用】記入シート3!AG$8,"")&amp;IF(【多店舗用】記入シート3!AH453="●",【多店舗用】記入シート3!AH$8,"")&amp;IF(【多店舗用】記入シート3!AI453="●",【多店舗用】記入シート3!AI$8,""))</f>
        <v/>
      </c>
      <c r="P453" s="764" t="str">
        <f>IF(【多店舗用】記入シート3!AJ453="","",【多店舗用】記入シート3!AJ453)</f>
        <v/>
      </c>
      <c r="Q453" s="764" t="str">
        <f>IF(【多店舗用】記入シート3!AK453="","",【多店舗用】記入シート3!AK453)</f>
        <v/>
      </c>
      <c r="R453" s="766" t="str">
        <f>IF(【多店舗用】記入シート3!AL453="","",【多店舗用】記入シート3!AL453)</f>
        <v/>
      </c>
      <c r="S453" s="766" t="str">
        <f>IF(【多店舗用】記入シート3!AM453="","",【多店舗用】記入シート3!AM453)</f>
        <v/>
      </c>
      <c r="T453" s="766" t="str">
        <f>IF(【多店舗用】記入シート3!AN453="","",【多店舗用】記入シート3!AN453)</f>
        <v/>
      </c>
      <c r="U453" s="766" t="str">
        <f>IF(【多店舗用】記入シート3!AO453="","",【多店舗用】記入シート3!AO453)</f>
        <v/>
      </c>
      <c r="V453" s="764" t="str">
        <f>IF(【多店舗用】記入シート3!AP453="","",【多店舗用】記入シート3!AP453)</f>
        <v/>
      </c>
      <c r="W453" s="764" t="str">
        <f>IF(【多店舗用】記入シート3!AQ453="","",【多店舗用】記入シート3!AQ453)</f>
        <v/>
      </c>
      <c r="X453" s="764" t="str">
        <f>IF(【多店舗用】記入シート3!AR453="","",【多店舗用】記入シート3!AR453)</f>
        <v/>
      </c>
      <c r="Y453" s="764" t="str">
        <f>IF(【多店舗用】記入シート3!AS453="","",【多店舗用】記入シート3!AS453)</f>
        <v/>
      </c>
      <c r="Z453" s="767" t="str">
        <f>IF(【多店舗用】記入シート3!AT453="","",【多店舗用】記入シート3!AT453)</f>
        <v/>
      </c>
      <c r="AA453" s="767" t="str">
        <f>IF(【多店舗用】記入シート3!AU453="","",【多店舗用】記入シート3!AU453)</f>
        <v/>
      </c>
      <c r="AB453" s="764" t="str">
        <f>IF(B453="","",T(SUBSTITUTE(SUBSTITUTE(【多店舗用】記入シート3!AV453,"　","")," ",""))&amp;"　"&amp;T(SUBSTITUTE(SUBSTITUTE(【多店舗用】記入シート3!AW453,"　","")," ","")))</f>
        <v/>
      </c>
      <c r="AC453" s="764" t="str">
        <f>IF(B453="","",ASC(SUBSTITUTE(SUBSTITUTE(SUBSTITUTE(SUBSTITUTE(【多店舗用】記入シート3!AX453,"　","")," ",""),"ヴ","ウﾞ"),"・",""))&amp;" "&amp;ASC(SUBSTITUTE(SUBSTITUTE(SUBSTITUTE(SUBSTITUTE(【多店舗用】記入シート3!AY453,"　","")," ",""),"ヴ","ウﾞ"),"・","")))</f>
        <v/>
      </c>
      <c r="AD453" s="764" t="str">
        <f>IF(【多店舗用】記入シート3!AZ453="","",【多店舗用】記入シート3!AZ453)</f>
        <v/>
      </c>
      <c r="AE453" s="764" t="str">
        <f>IF(【多店舗用】記入シート3!BA453="","",【多店舗用】記入シート3!BA453)</f>
        <v/>
      </c>
      <c r="AF453" s="764" t="str">
        <f>IF(B453="","",T(SUBSTITUTE(SUBSTITUTE(【多店舗用】記入シート3!BB453,"　","")," ",""))&amp;"　"&amp;T(SUBSTITUTE(SUBSTITUTE(【多店舗用】記入シート3!BC453,"　","")," ","")))</f>
        <v/>
      </c>
      <c r="AG453" s="764" t="str">
        <f>IF(B453="","",ASC(SUBSTITUTE(SUBSTITUTE(SUBSTITUTE(SUBSTITUTE(【多店舗用】記入シート3!BD453,"　","")," ",""),"ヴ","ウﾞ"),"・",""))&amp;" "&amp;ASC(SUBSTITUTE(SUBSTITUTE(SUBSTITUTE(SUBSTITUTE(【多店舗用】記入シート3!BE453,"　","")," ",""),"ヴ","ウﾞ"),"・","")))</f>
        <v/>
      </c>
      <c r="AH453" s="764" t="str">
        <f>IF(【多店舗用】記入シート3!BF453="","",【多店舗用】記入シート3!BF453)</f>
        <v/>
      </c>
      <c r="AI453" s="764" t="str">
        <f>IF(【多店舗用】記入シート3!BG453="","",【多店舗用】記入シート3!BG453)</f>
        <v/>
      </c>
      <c r="AJ453" s="764" t="str">
        <f>IF(【多店舗用】記入シート3!BH453="","",【多店舗用】記入シート3!BH453)</f>
        <v/>
      </c>
      <c r="AK453" s="764" t="str">
        <f>IF(【多店舗用】記入シート3!BI453="","",【多店舗用】記入シート3!BI453)</f>
        <v/>
      </c>
      <c r="AL453" s="764" t="str">
        <f>IF(【多店舗用】記入シート3!BJ453="","",【多店舗用】記入シート3!BJ453)</f>
        <v/>
      </c>
      <c r="AM453" s="768" t="str">
        <f>IF(【多店舗用】記入シート3!BK453="","",【多店舗用】記入シート3!BK453)</f>
        <v/>
      </c>
      <c r="AN453" s="768" t="str">
        <f>IF(【多店舗用】記入シート3!BL453="","",【多店舗用】記入シート3!BL453)</f>
        <v/>
      </c>
      <c r="AO453" s="764" t="str">
        <f>IF(【多店舗用】記入シート3!BM453="","",【多店舗用】記入シート3!BM453)</f>
        <v/>
      </c>
      <c r="AP453" s="768" t="str">
        <f>IF(【多店舗用】記入シート3!BN453="","",【多店舗用】記入シート3!BN453)</f>
        <v/>
      </c>
      <c r="AQ453" s="764" t="str">
        <f>IF(【多店舗用】記入シート3!BO453="","",【多店舗用】記入シート3!BO453)</f>
        <v/>
      </c>
      <c r="AR453" s="764" t="str">
        <f>IF(【多店舗用】記入シート3!BP453="","",【多店舗用】記入シート3!BP453)</f>
        <v/>
      </c>
    </row>
    <row r="454" spans="1:44" ht="15" customHeight="1">
      <c r="A454" s="764">
        <v>446</v>
      </c>
      <c r="B454" s="764" t="str">
        <f>IF(【多店舗用】記入シート3!B454="","",DBCS(【多店舗用】記入シート3!B454))</f>
        <v/>
      </c>
      <c r="C454" s="764" t="str">
        <f>IF(【多店舗用】記入シート3!C454="","",DBCS(【多店舗用】記入シート3!C454))</f>
        <v/>
      </c>
      <c r="D454" s="764" t="str">
        <f>IF(【多店舗用】記入シート3!D454="","",ASC(【多店舗用】記入シート3!D454))</f>
        <v/>
      </c>
      <c r="E454" s="765" t="str">
        <f>IF(【多店舗用】記入シート3!E454="","",【多店舗用】記入シート3!E454)</f>
        <v/>
      </c>
      <c r="F454" s="764" t="str">
        <f>IF(【多店舗用】記入シート3!F454="","",【多店舗用】記入シート3!F454)</f>
        <v/>
      </c>
      <c r="G454" s="765" t="str">
        <f>IF(【多店舗用】記入シート3!G454="","",【多店舗用】記入シート3!G454)</f>
        <v/>
      </c>
      <c r="H454" s="764" t="str">
        <f>IF(【多店舗用】記入シート3!H454="","",SUBSTITUTE(SUBSTITUTE(SUBSTITUTE(SUBSTITUTE(SUBSTITUTE(ASC(【多店舗用】記入シート3!H454),"～","-"),"－","-"),"―","-"),"　","")," ",""))</f>
        <v/>
      </c>
      <c r="I454" s="764" t="str">
        <f>IF(B454="","",MID(T(【多店舗用】記入シート3!I454),4,LEN(T(【多店舗用】記入シート3!I454))-3)&amp;"　"&amp;SUBSTITUTE(SUBSTITUTE(SUBSTITUTE(SUBSTITUTE(T(【多店舗用】記入シート3!J454),"　","")," ",""),"―","ー"),"－","‐")&amp;"　"&amp;SUBSTITUTE(SUBSTITUTE(SUBSTITUTE(SUBSTITUTE(T(【多店舗用】記入シート3!K454),"　","")," ",""),"―","ー"),"－","‐")&amp;"　"&amp;SUBSTITUTE(SUBSTITUTE(SUBSTITUTE(SUBSTITUTE(T(【多店舗用】記入シート3!L454),"　","")," ",""),"―","ー"),"－","‐")&amp;IF(【多店舗用】記入シート3!M454="","","　"&amp;SUBSTITUTE(SUBSTITUTE(SUBSTITUTE(SUBSTITUTE(T(【多店舗用】記入シート3!M454),"　","")," ",""),"―","ー"),"－","‐")))</f>
        <v/>
      </c>
      <c r="J454" s="764" t="str">
        <f>IF(B454="","",ASC(【多店舗用】記入シート3!N454)&amp;" "&amp;ASC(SUBSTITUTE(SUBSTITUTE(SUBSTITUTE(SUBSTITUTE(SUBSTITUTE(【多店舗用】記入シート3!O454,"　","")," ",""),"ヴ","ウﾞ"),"・",""),"－","‐"))&amp;" "&amp;ASC(SUBSTITUTE(SUBSTITUTE(SUBSTITUTE(SUBSTITUTE(SUBSTITUTE(【多店舗用】記入シート3!P454,"　","")," ",""),"ヴ","ウﾞ"),"・",""),"－","‐"))&amp;IF(【多店舗用】記入シート3!Q454="",""," "&amp;ASC(SUBSTITUTE(SUBSTITUTE(SUBSTITUTE(SUBSTITUTE(SUBSTITUTE(【多店舗用】記入シート3!Q454,"　","")," ",""),"ヴ","ウﾞ"),"・",""),"－","‐"))))</f>
        <v/>
      </c>
      <c r="K454" s="764" t="str">
        <f>IF(【多店舗用】記入シート3!R454="","",【多店舗用】記入シート3!R454)</f>
        <v/>
      </c>
      <c r="L454" s="764" t="str">
        <f>IF(【多店舗用】記入シート3!S454="","",SUBSTITUTE(SUBSTITUTE(SUBSTITUTE(SUBSTITUTE(SUBSTITUTE(ASC(【多店舗用】記入シート3!S454),"～","-"),"－","-"),"―","-"),"　","")," ",""))</f>
        <v/>
      </c>
      <c r="M454" s="764" t="str">
        <f>IF(【多店舗用】記入シート3!T454="","",ASC(【多店舗用】記入シート3!T454))</f>
        <v/>
      </c>
      <c r="N454" s="764" t="str">
        <f>IF(B454="","",RIGHT("00"&amp;【多店舗用】記入シート3!U454,2)&amp;【多店舗用】記入シート3!V454&amp;RIGHT("00"&amp;【多店舗用】記入シート3!W454,2)&amp;【多店舗用】記入シート3!X454&amp;RIGHT("00"&amp;【多店舗用】記入シート3!Y454,2)&amp;【多店舗用】記入シート3!Z454&amp;RIGHT("00"&amp;【多店舗用】記入シート3!AA454,2))</f>
        <v/>
      </c>
      <c r="O454" s="764" t="str">
        <f>IF(B454="","",IF(【多店舗用】記入シート3!AB454="●",【多店舗用】記入シート3!AB$8,"")&amp;IF(【多店舗用】記入シート3!AC454="●",【多店舗用】記入シート3!AC$8,"")&amp;IF(【多店舗用】記入シート3!AD454="●",【多店舗用】記入シート3!AD$8,"")&amp;IF(【多店舗用】記入シート3!AE454="●",【多店舗用】記入シート3!AE$8,"")&amp;IF(【多店舗用】記入シート3!AF454="●",【多店舗用】記入シート3!AF$8,"")&amp;IF(【多店舗用】記入シート3!AG454="●",【多店舗用】記入シート3!AG$8,"")&amp;IF(【多店舗用】記入シート3!AH454="●",【多店舗用】記入シート3!AH$8,"")&amp;IF(【多店舗用】記入シート3!AI454="●",【多店舗用】記入シート3!AI$8,""))</f>
        <v/>
      </c>
      <c r="P454" s="764" t="str">
        <f>IF(【多店舗用】記入シート3!AJ454="","",【多店舗用】記入シート3!AJ454)</f>
        <v/>
      </c>
      <c r="Q454" s="764" t="str">
        <f>IF(【多店舗用】記入シート3!AK454="","",【多店舗用】記入シート3!AK454)</f>
        <v/>
      </c>
      <c r="R454" s="766" t="str">
        <f>IF(【多店舗用】記入シート3!AL454="","",【多店舗用】記入シート3!AL454)</f>
        <v/>
      </c>
      <c r="S454" s="766" t="str">
        <f>IF(【多店舗用】記入シート3!AM454="","",【多店舗用】記入シート3!AM454)</f>
        <v/>
      </c>
      <c r="T454" s="766" t="str">
        <f>IF(【多店舗用】記入シート3!AN454="","",【多店舗用】記入シート3!AN454)</f>
        <v/>
      </c>
      <c r="U454" s="766" t="str">
        <f>IF(【多店舗用】記入シート3!AO454="","",【多店舗用】記入シート3!AO454)</f>
        <v/>
      </c>
      <c r="V454" s="764" t="str">
        <f>IF(【多店舗用】記入シート3!AP454="","",【多店舗用】記入シート3!AP454)</f>
        <v/>
      </c>
      <c r="W454" s="764" t="str">
        <f>IF(【多店舗用】記入シート3!AQ454="","",【多店舗用】記入シート3!AQ454)</f>
        <v/>
      </c>
      <c r="X454" s="764" t="str">
        <f>IF(【多店舗用】記入シート3!AR454="","",【多店舗用】記入シート3!AR454)</f>
        <v/>
      </c>
      <c r="Y454" s="764" t="str">
        <f>IF(【多店舗用】記入シート3!AS454="","",【多店舗用】記入シート3!AS454)</f>
        <v/>
      </c>
      <c r="Z454" s="767" t="str">
        <f>IF(【多店舗用】記入シート3!AT454="","",【多店舗用】記入シート3!AT454)</f>
        <v/>
      </c>
      <c r="AA454" s="767" t="str">
        <f>IF(【多店舗用】記入シート3!AU454="","",【多店舗用】記入シート3!AU454)</f>
        <v/>
      </c>
      <c r="AB454" s="764" t="str">
        <f>IF(B454="","",T(SUBSTITUTE(SUBSTITUTE(【多店舗用】記入シート3!AV454,"　","")," ",""))&amp;"　"&amp;T(SUBSTITUTE(SUBSTITUTE(【多店舗用】記入シート3!AW454,"　","")," ","")))</f>
        <v/>
      </c>
      <c r="AC454" s="764" t="str">
        <f>IF(B454="","",ASC(SUBSTITUTE(SUBSTITUTE(SUBSTITUTE(SUBSTITUTE(【多店舗用】記入シート3!AX454,"　","")," ",""),"ヴ","ウﾞ"),"・",""))&amp;" "&amp;ASC(SUBSTITUTE(SUBSTITUTE(SUBSTITUTE(SUBSTITUTE(【多店舗用】記入シート3!AY454,"　","")," ",""),"ヴ","ウﾞ"),"・","")))</f>
        <v/>
      </c>
      <c r="AD454" s="764" t="str">
        <f>IF(【多店舗用】記入シート3!AZ454="","",【多店舗用】記入シート3!AZ454)</f>
        <v/>
      </c>
      <c r="AE454" s="764" t="str">
        <f>IF(【多店舗用】記入シート3!BA454="","",【多店舗用】記入シート3!BA454)</f>
        <v/>
      </c>
      <c r="AF454" s="764" t="str">
        <f>IF(B454="","",T(SUBSTITUTE(SUBSTITUTE(【多店舗用】記入シート3!BB454,"　","")," ",""))&amp;"　"&amp;T(SUBSTITUTE(SUBSTITUTE(【多店舗用】記入シート3!BC454,"　","")," ","")))</f>
        <v/>
      </c>
      <c r="AG454" s="764" t="str">
        <f>IF(B454="","",ASC(SUBSTITUTE(SUBSTITUTE(SUBSTITUTE(SUBSTITUTE(【多店舗用】記入シート3!BD454,"　","")," ",""),"ヴ","ウﾞ"),"・",""))&amp;" "&amp;ASC(SUBSTITUTE(SUBSTITUTE(SUBSTITUTE(SUBSTITUTE(【多店舗用】記入シート3!BE454,"　","")," ",""),"ヴ","ウﾞ"),"・","")))</f>
        <v/>
      </c>
      <c r="AH454" s="764" t="str">
        <f>IF(【多店舗用】記入シート3!BF454="","",【多店舗用】記入シート3!BF454)</f>
        <v/>
      </c>
      <c r="AI454" s="764" t="str">
        <f>IF(【多店舗用】記入シート3!BG454="","",【多店舗用】記入シート3!BG454)</f>
        <v/>
      </c>
      <c r="AJ454" s="764" t="str">
        <f>IF(【多店舗用】記入シート3!BH454="","",【多店舗用】記入シート3!BH454)</f>
        <v/>
      </c>
      <c r="AK454" s="764" t="str">
        <f>IF(【多店舗用】記入シート3!BI454="","",【多店舗用】記入シート3!BI454)</f>
        <v/>
      </c>
      <c r="AL454" s="764" t="str">
        <f>IF(【多店舗用】記入シート3!BJ454="","",【多店舗用】記入シート3!BJ454)</f>
        <v/>
      </c>
      <c r="AM454" s="768" t="str">
        <f>IF(【多店舗用】記入シート3!BK454="","",【多店舗用】記入シート3!BK454)</f>
        <v/>
      </c>
      <c r="AN454" s="768" t="str">
        <f>IF(【多店舗用】記入シート3!BL454="","",【多店舗用】記入シート3!BL454)</f>
        <v/>
      </c>
      <c r="AO454" s="764" t="str">
        <f>IF(【多店舗用】記入シート3!BM454="","",【多店舗用】記入シート3!BM454)</f>
        <v/>
      </c>
      <c r="AP454" s="768" t="str">
        <f>IF(【多店舗用】記入シート3!BN454="","",【多店舗用】記入シート3!BN454)</f>
        <v/>
      </c>
      <c r="AQ454" s="764" t="str">
        <f>IF(【多店舗用】記入シート3!BO454="","",【多店舗用】記入シート3!BO454)</f>
        <v/>
      </c>
      <c r="AR454" s="764" t="str">
        <f>IF(【多店舗用】記入シート3!BP454="","",【多店舗用】記入シート3!BP454)</f>
        <v/>
      </c>
    </row>
    <row r="455" spans="1:44" ht="15" customHeight="1">
      <c r="A455" s="764">
        <v>447</v>
      </c>
      <c r="B455" s="764" t="str">
        <f>IF(【多店舗用】記入シート3!B455="","",DBCS(【多店舗用】記入シート3!B455))</f>
        <v/>
      </c>
      <c r="C455" s="764" t="str">
        <f>IF(【多店舗用】記入シート3!C455="","",DBCS(【多店舗用】記入シート3!C455))</f>
        <v/>
      </c>
      <c r="D455" s="764" t="str">
        <f>IF(【多店舗用】記入シート3!D455="","",ASC(【多店舗用】記入シート3!D455))</f>
        <v/>
      </c>
      <c r="E455" s="765" t="str">
        <f>IF(【多店舗用】記入シート3!E455="","",【多店舗用】記入シート3!E455)</f>
        <v/>
      </c>
      <c r="F455" s="764" t="str">
        <f>IF(【多店舗用】記入シート3!F455="","",【多店舗用】記入シート3!F455)</f>
        <v/>
      </c>
      <c r="G455" s="765" t="str">
        <f>IF(【多店舗用】記入シート3!G455="","",【多店舗用】記入シート3!G455)</f>
        <v/>
      </c>
      <c r="H455" s="764" t="str">
        <f>IF(【多店舗用】記入シート3!H455="","",SUBSTITUTE(SUBSTITUTE(SUBSTITUTE(SUBSTITUTE(SUBSTITUTE(ASC(【多店舗用】記入シート3!H455),"～","-"),"－","-"),"―","-"),"　","")," ",""))</f>
        <v/>
      </c>
      <c r="I455" s="764" t="str">
        <f>IF(B455="","",MID(T(【多店舗用】記入シート3!I455),4,LEN(T(【多店舗用】記入シート3!I455))-3)&amp;"　"&amp;SUBSTITUTE(SUBSTITUTE(SUBSTITUTE(SUBSTITUTE(T(【多店舗用】記入シート3!J455),"　","")," ",""),"―","ー"),"－","‐")&amp;"　"&amp;SUBSTITUTE(SUBSTITUTE(SUBSTITUTE(SUBSTITUTE(T(【多店舗用】記入シート3!K455),"　","")," ",""),"―","ー"),"－","‐")&amp;"　"&amp;SUBSTITUTE(SUBSTITUTE(SUBSTITUTE(SUBSTITUTE(T(【多店舗用】記入シート3!L455),"　","")," ",""),"―","ー"),"－","‐")&amp;IF(【多店舗用】記入シート3!M455="","","　"&amp;SUBSTITUTE(SUBSTITUTE(SUBSTITUTE(SUBSTITUTE(T(【多店舗用】記入シート3!M455),"　","")," ",""),"―","ー"),"－","‐")))</f>
        <v/>
      </c>
      <c r="J455" s="764" t="str">
        <f>IF(B455="","",ASC(【多店舗用】記入シート3!N455)&amp;" "&amp;ASC(SUBSTITUTE(SUBSTITUTE(SUBSTITUTE(SUBSTITUTE(SUBSTITUTE(【多店舗用】記入シート3!O455,"　","")," ",""),"ヴ","ウﾞ"),"・",""),"－","‐"))&amp;" "&amp;ASC(SUBSTITUTE(SUBSTITUTE(SUBSTITUTE(SUBSTITUTE(SUBSTITUTE(【多店舗用】記入シート3!P455,"　","")," ",""),"ヴ","ウﾞ"),"・",""),"－","‐"))&amp;IF(【多店舗用】記入シート3!Q455="",""," "&amp;ASC(SUBSTITUTE(SUBSTITUTE(SUBSTITUTE(SUBSTITUTE(SUBSTITUTE(【多店舗用】記入シート3!Q455,"　","")," ",""),"ヴ","ウﾞ"),"・",""),"－","‐"))))</f>
        <v/>
      </c>
      <c r="K455" s="764" t="str">
        <f>IF(【多店舗用】記入シート3!R455="","",【多店舗用】記入シート3!R455)</f>
        <v/>
      </c>
      <c r="L455" s="764" t="str">
        <f>IF(【多店舗用】記入シート3!S455="","",SUBSTITUTE(SUBSTITUTE(SUBSTITUTE(SUBSTITUTE(SUBSTITUTE(ASC(【多店舗用】記入シート3!S455),"～","-"),"－","-"),"―","-"),"　","")," ",""))</f>
        <v/>
      </c>
      <c r="M455" s="764" t="str">
        <f>IF(【多店舗用】記入シート3!T455="","",ASC(【多店舗用】記入シート3!T455))</f>
        <v/>
      </c>
      <c r="N455" s="764" t="str">
        <f>IF(B455="","",RIGHT("00"&amp;【多店舗用】記入シート3!U455,2)&amp;【多店舗用】記入シート3!V455&amp;RIGHT("00"&amp;【多店舗用】記入シート3!W455,2)&amp;【多店舗用】記入シート3!X455&amp;RIGHT("00"&amp;【多店舗用】記入シート3!Y455,2)&amp;【多店舗用】記入シート3!Z455&amp;RIGHT("00"&amp;【多店舗用】記入シート3!AA455,2))</f>
        <v/>
      </c>
      <c r="O455" s="764" t="str">
        <f>IF(B455="","",IF(【多店舗用】記入シート3!AB455="●",【多店舗用】記入シート3!AB$8,"")&amp;IF(【多店舗用】記入シート3!AC455="●",【多店舗用】記入シート3!AC$8,"")&amp;IF(【多店舗用】記入シート3!AD455="●",【多店舗用】記入シート3!AD$8,"")&amp;IF(【多店舗用】記入シート3!AE455="●",【多店舗用】記入シート3!AE$8,"")&amp;IF(【多店舗用】記入シート3!AF455="●",【多店舗用】記入シート3!AF$8,"")&amp;IF(【多店舗用】記入シート3!AG455="●",【多店舗用】記入シート3!AG$8,"")&amp;IF(【多店舗用】記入シート3!AH455="●",【多店舗用】記入シート3!AH$8,"")&amp;IF(【多店舗用】記入シート3!AI455="●",【多店舗用】記入シート3!AI$8,""))</f>
        <v/>
      </c>
      <c r="P455" s="764" t="str">
        <f>IF(【多店舗用】記入シート3!AJ455="","",【多店舗用】記入シート3!AJ455)</f>
        <v/>
      </c>
      <c r="Q455" s="764" t="str">
        <f>IF(【多店舗用】記入シート3!AK455="","",【多店舗用】記入シート3!AK455)</f>
        <v/>
      </c>
      <c r="R455" s="766" t="str">
        <f>IF(【多店舗用】記入シート3!AL455="","",【多店舗用】記入シート3!AL455)</f>
        <v/>
      </c>
      <c r="S455" s="766" t="str">
        <f>IF(【多店舗用】記入シート3!AM455="","",【多店舗用】記入シート3!AM455)</f>
        <v/>
      </c>
      <c r="T455" s="766" t="str">
        <f>IF(【多店舗用】記入シート3!AN455="","",【多店舗用】記入シート3!AN455)</f>
        <v/>
      </c>
      <c r="U455" s="766" t="str">
        <f>IF(【多店舗用】記入シート3!AO455="","",【多店舗用】記入シート3!AO455)</f>
        <v/>
      </c>
      <c r="V455" s="764" t="str">
        <f>IF(【多店舗用】記入シート3!AP455="","",【多店舗用】記入シート3!AP455)</f>
        <v/>
      </c>
      <c r="W455" s="764" t="str">
        <f>IF(【多店舗用】記入シート3!AQ455="","",【多店舗用】記入シート3!AQ455)</f>
        <v/>
      </c>
      <c r="X455" s="764" t="str">
        <f>IF(【多店舗用】記入シート3!AR455="","",【多店舗用】記入シート3!AR455)</f>
        <v/>
      </c>
      <c r="Y455" s="764" t="str">
        <f>IF(【多店舗用】記入シート3!AS455="","",【多店舗用】記入シート3!AS455)</f>
        <v/>
      </c>
      <c r="Z455" s="767" t="str">
        <f>IF(【多店舗用】記入シート3!AT455="","",【多店舗用】記入シート3!AT455)</f>
        <v/>
      </c>
      <c r="AA455" s="767" t="str">
        <f>IF(【多店舗用】記入シート3!AU455="","",【多店舗用】記入シート3!AU455)</f>
        <v/>
      </c>
      <c r="AB455" s="764" t="str">
        <f>IF(B455="","",T(SUBSTITUTE(SUBSTITUTE(【多店舗用】記入シート3!AV455,"　","")," ",""))&amp;"　"&amp;T(SUBSTITUTE(SUBSTITUTE(【多店舗用】記入シート3!AW455,"　","")," ","")))</f>
        <v/>
      </c>
      <c r="AC455" s="764" t="str">
        <f>IF(B455="","",ASC(SUBSTITUTE(SUBSTITUTE(SUBSTITUTE(SUBSTITUTE(【多店舗用】記入シート3!AX455,"　","")," ",""),"ヴ","ウﾞ"),"・",""))&amp;" "&amp;ASC(SUBSTITUTE(SUBSTITUTE(SUBSTITUTE(SUBSTITUTE(【多店舗用】記入シート3!AY455,"　","")," ",""),"ヴ","ウﾞ"),"・","")))</f>
        <v/>
      </c>
      <c r="AD455" s="764" t="str">
        <f>IF(【多店舗用】記入シート3!AZ455="","",【多店舗用】記入シート3!AZ455)</f>
        <v/>
      </c>
      <c r="AE455" s="764" t="str">
        <f>IF(【多店舗用】記入シート3!BA455="","",【多店舗用】記入シート3!BA455)</f>
        <v/>
      </c>
      <c r="AF455" s="764" t="str">
        <f>IF(B455="","",T(SUBSTITUTE(SUBSTITUTE(【多店舗用】記入シート3!BB455,"　","")," ",""))&amp;"　"&amp;T(SUBSTITUTE(SUBSTITUTE(【多店舗用】記入シート3!BC455,"　","")," ","")))</f>
        <v/>
      </c>
      <c r="AG455" s="764" t="str">
        <f>IF(B455="","",ASC(SUBSTITUTE(SUBSTITUTE(SUBSTITUTE(SUBSTITUTE(【多店舗用】記入シート3!BD455,"　","")," ",""),"ヴ","ウﾞ"),"・",""))&amp;" "&amp;ASC(SUBSTITUTE(SUBSTITUTE(SUBSTITUTE(SUBSTITUTE(【多店舗用】記入シート3!BE455,"　","")," ",""),"ヴ","ウﾞ"),"・","")))</f>
        <v/>
      </c>
      <c r="AH455" s="764" t="str">
        <f>IF(【多店舗用】記入シート3!BF455="","",【多店舗用】記入シート3!BF455)</f>
        <v/>
      </c>
      <c r="AI455" s="764" t="str">
        <f>IF(【多店舗用】記入シート3!BG455="","",【多店舗用】記入シート3!BG455)</f>
        <v/>
      </c>
      <c r="AJ455" s="764" t="str">
        <f>IF(【多店舗用】記入シート3!BH455="","",【多店舗用】記入シート3!BH455)</f>
        <v/>
      </c>
      <c r="AK455" s="764" t="str">
        <f>IF(【多店舗用】記入シート3!BI455="","",【多店舗用】記入シート3!BI455)</f>
        <v/>
      </c>
      <c r="AL455" s="764" t="str">
        <f>IF(【多店舗用】記入シート3!BJ455="","",【多店舗用】記入シート3!BJ455)</f>
        <v/>
      </c>
      <c r="AM455" s="768" t="str">
        <f>IF(【多店舗用】記入シート3!BK455="","",【多店舗用】記入シート3!BK455)</f>
        <v/>
      </c>
      <c r="AN455" s="768" t="str">
        <f>IF(【多店舗用】記入シート3!BL455="","",【多店舗用】記入シート3!BL455)</f>
        <v/>
      </c>
      <c r="AO455" s="764" t="str">
        <f>IF(【多店舗用】記入シート3!BM455="","",【多店舗用】記入シート3!BM455)</f>
        <v/>
      </c>
      <c r="AP455" s="768" t="str">
        <f>IF(【多店舗用】記入シート3!BN455="","",【多店舗用】記入シート3!BN455)</f>
        <v/>
      </c>
      <c r="AQ455" s="764" t="str">
        <f>IF(【多店舗用】記入シート3!BO455="","",【多店舗用】記入シート3!BO455)</f>
        <v/>
      </c>
      <c r="AR455" s="764" t="str">
        <f>IF(【多店舗用】記入シート3!BP455="","",【多店舗用】記入シート3!BP455)</f>
        <v/>
      </c>
    </row>
    <row r="456" spans="1:44" ht="15" customHeight="1">
      <c r="A456" s="764">
        <v>448</v>
      </c>
      <c r="B456" s="764" t="str">
        <f>IF(【多店舗用】記入シート3!B456="","",DBCS(【多店舗用】記入シート3!B456))</f>
        <v/>
      </c>
      <c r="C456" s="764" t="str">
        <f>IF(【多店舗用】記入シート3!C456="","",DBCS(【多店舗用】記入シート3!C456))</f>
        <v/>
      </c>
      <c r="D456" s="764" t="str">
        <f>IF(【多店舗用】記入シート3!D456="","",ASC(【多店舗用】記入シート3!D456))</f>
        <v/>
      </c>
      <c r="E456" s="765" t="str">
        <f>IF(【多店舗用】記入シート3!E456="","",【多店舗用】記入シート3!E456)</f>
        <v/>
      </c>
      <c r="F456" s="764" t="str">
        <f>IF(【多店舗用】記入シート3!F456="","",【多店舗用】記入シート3!F456)</f>
        <v/>
      </c>
      <c r="G456" s="765" t="str">
        <f>IF(【多店舗用】記入シート3!G456="","",【多店舗用】記入シート3!G456)</f>
        <v/>
      </c>
      <c r="H456" s="764" t="str">
        <f>IF(【多店舗用】記入シート3!H456="","",SUBSTITUTE(SUBSTITUTE(SUBSTITUTE(SUBSTITUTE(SUBSTITUTE(ASC(【多店舗用】記入シート3!H456),"～","-"),"－","-"),"―","-"),"　","")," ",""))</f>
        <v/>
      </c>
      <c r="I456" s="764" t="str">
        <f>IF(B456="","",MID(T(【多店舗用】記入シート3!I456),4,LEN(T(【多店舗用】記入シート3!I456))-3)&amp;"　"&amp;SUBSTITUTE(SUBSTITUTE(SUBSTITUTE(SUBSTITUTE(T(【多店舗用】記入シート3!J456),"　","")," ",""),"―","ー"),"－","‐")&amp;"　"&amp;SUBSTITUTE(SUBSTITUTE(SUBSTITUTE(SUBSTITUTE(T(【多店舗用】記入シート3!K456),"　","")," ",""),"―","ー"),"－","‐")&amp;"　"&amp;SUBSTITUTE(SUBSTITUTE(SUBSTITUTE(SUBSTITUTE(T(【多店舗用】記入シート3!L456),"　","")," ",""),"―","ー"),"－","‐")&amp;IF(【多店舗用】記入シート3!M456="","","　"&amp;SUBSTITUTE(SUBSTITUTE(SUBSTITUTE(SUBSTITUTE(T(【多店舗用】記入シート3!M456),"　","")," ",""),"―","ー"),"－","‐")))</f>
        <v/>
      </c>
      <c r="J456" s="764" t="str">
        <f>IF(B456="","",ASC(【多店舗用】記入シート3!N456)&amp;" "&amp;ASC(SUBSTITUTE(SUBSTITUTE(SUBSTITUTE(SUBSTITUTE(SUBSTITUTE(【多店舗用】記入シート3!O456,"　","")," ",""),"ヴ","ウﾞ"),"・",""),"－","‐"))&amp;" "&amp;ASC(SUBSTITUTE(SUBSTITUTE(SUBSTITUTE(SUBSTITUTE(SUBSTITUTE(【多店舗用】記入シート3!P456,"　","")," ",""),"ヴ","ウﾞ"),"・",""),"－","‐"))&amp;IF(【多店舗用】記入シート3!Q456="",""," "&amp;ASC(SUBSTITUTE(SUBSTITUTE(SUBSTITUTE(SUBSTITUTE(SUBSTITUTE(【多店舗用】記入シート3!Q456,"　","")," ",""),"ヴ","ウﾞ"),"・",""),"－","‐"))))</f>
        <v/>
      </c>
      <c r="K456" s="764" t="str">
        <f>IF(【多店舗用】記入シート3!R456="","",【多店舗用】記入シート3!R456)</f>
        <v/>
      </c>
      <c r="L456" s="764" t="str">
        <f>IF(【多店舗用】記入シート3!S456="","",SUBSTITUTE(SUBSTITUTE(SUBSTITUTE(SUBSTITUTE(SUBSTITUTE(ASC(【多店舗用】記入シート3!S456),"～","-"),"－","-"),"―","-"),"　","")," ",""))</f>
        <v/>
      </c>
      <c r="M456" s="764" t="str">
        <f>IF(【多店舗用】記入シート3!T456="","",ASC(【多店舗用】記入シート3!T456))</f>
        <v/>
      </c>
      <c r="N456" s="764" t="str">
        <f>IF(B456="","",RIGHT("00"&amp;【多店舗用】記入シート3!U456,2)&amp;【多店舗用】記入シート3!V456&amp;RIGHT("00"&amp;【多店舗用】記入シート3!W456,2)&amp;【多店舗用】記入シート3!X456&amp;RIGHT("00"&amp;【多店舗用】記入シート3!Y456,2)&amp;【多店舗用】記入シート3!Z456&amp;RIGHT("00"&amp;【多店舗用】記入シート3!AA456,2))</f>
        <v/>
      </c>
      <c r="O456" s="764" t="str">
        <f>IF(B456="","",IF(【多店舗用】記入シート3!AB456="●",【多店舗用】記入シート3!AB$8,"")&amp;IF(【多店舗用】記入シート3!AC456="●",【多店舗用】記入シート3!AC$8,"")&amp;IF(【多店舗用】記入シート3!AD456="●",【多店舗用】記入シート3!AD$8,"")&amp;IF(【多店舗用】記入シート3!AE456="●",【多店舗用】記入シート3!AE$8,"")&amp;IF(【多店舗用】記入シート3!AF456="●",【多店舗用】記入シート3!AF$8,"")&amp;IF(【多店舗用】記入シート3!AG456="●",【多店舗用】記入シート3!AG$8,"")&amp;IF(【多店舗用】記入シート3!AH456="●",【多店舗用】記入シート3!AH$8,"")&amp;IF(【多店舗用】記入シート3!AI456="●",【多店舗用】記入シート3!AI$8,""))</f>
        <v/>
      </c>
      <c r="P456" s="764" t="str">
        <f>IF(【多店舗用】記入シート3!AJ456="","",【多店舗用】記入シート3!AJ456)</f>
        <v/>
      </c>
      <c r="Q456" s="764" t="str">
        <f>IF(【多店舗用】記入シート3!AK456="","",【多店舗用】記入シート3!AK456)</f>
        <v/>
      </c>
      <c r="R456" s="766" t="str">
        <f>IF(【多店舗用】記入シート3!AL456="","",【多店舗用】記入シート3!AL456)</f>
        <v/>
      </c>
      <c r="S456" s="766" t="str">
        <f>IF(【多店舗用】記入シート3!AM456="","",【多店舗用】記入シート3!AM456)</f>
        <v/>
      </c>
      <c r="T456" s="766" t="str">
        <f>IF(【多店舗用】記入シート3!AN456="","",【多店舗用】記入シート3!AN456)</f>
        <v/>
      </c>
      <c r="U456" s="766" t="str">
        <f>IF(【多店舗用】記入シート3!AO456="","",【多店舗用】記入シート3!AO456)</f>
        <v/>
      </c>
      <c r="V456" s="764" t="str">
        <f>IF(【多店舗用】記入シート3!AP456="","",【多店舗用】記入シート3!AP456)</f>
        <v/>
      </c>
      <c r="W456" s="764" t="str">
        <f>IF(【多店舗用】記入シート3!AQ456="","",【多店舗用】記入シート3!AQ456)</f>
        <v/>
      </c>
      <c r="X456" s="764" t="str">
        <f>IF(【多店舗用】記入シート3!AR456="","",【多店舗用】記入シート3!AR456)</f>
        <v/>
      </c>
      <c r="Y456" s="764" t="str">
        <f>IF(【多店舗用】記入シート3!AS456="","",【多店舗用】記入シート3!AS456)</f>
        <v/>
      </c>
      <c r="Z456" s="767" t="str">
        <f>IF(【多店舗用】記入シート3!AT456="","",【多店舗用】記入シート3!AT456)</f>
        <v/>
      </c>
      <c r="AA456" s="767" t="str">
        <f>IF(【多店舗用】記入シート3!AU456="","",【多店舗用】記入シート3!AU456)</f>
        <v/>
      </c>
      <c r="AB456" s="764" t="str">
        <f>IF(B456="","",T(SUBSTITUTE(SUBSTITUTE(【多店舗用】記入シート3!AV456,"　","")," ",""))&amp;"　"&amp;T(SUBSTITUTE(SUBSTITUTE(【多店舗用】記入シート3!AW456,"　","")," ","")))</f>
        <v/>
      </c>
      <c r="AC456" s="764" t="str">
        <f>IF(B456="","",ASC(SUBSTITUTE(SUBSTITUTE(SUBSTITUTE(SUBSTITUTE(【多店舗用】記入シート3!AX456,"　","")," ",""),"ヴ","ウﾞ"),"・",""))&amp;" "&amp;ASC(SUBSTITUTE(SUBSTITUTE(SUBSTITUTE(SUBSTITUTE(【多店舗用】記入シート3!AY456,"　","")," ",""),"ヴ","ウﾞ"),"・","")))</f>
        <v/>
      </c>
      <c r="AD456" s="764" t="str">
        <f>IF(【多店舗用】記入シート3!AZ456="","",【多店舗用】記入シート3!AZ456)</f>
        <v/>
      </c>
      <c r="AE456" s="764" t="str">
        <f>IF(【多店舗用】記入シート3!BA456="","",【多店舗用】記入シート3!BA456)</f>
        <v/>
      </c>
      <c r="AF456" s="764" t="str">
        <f>IF(B456="","",T(SUBSTITUTE(SUBSTITUTE(【多店舗用】記入シート3!BB456,"　","")," ",""))&amp;"　"&amp;T(SUBSTITUTE(SUBSTITUTE(【多店舗用】記入シート3!BC456,"　","")," ","")))</f>
        <v/>
      </c>
      <c r="AG456" s="764" t="str">
        <f>IF(B456="","",ASC(SUBSTITUTE(SUBSTITUTE(SUBSTITUTE(SUBSTITUTE(【多店舗用】記入シート3!BD456,"　","")," ",""),"ヴ","ウﾞ"),"・",""))&amp;" "&amp;ASC(SUBSTITUTE(SUBSTITUTE(SUBSTITUTE(SUBSTITUTE(【多店舗用】記入シート3!BE456,"　","")," ",""),"ヴ","ウﾞ"),"・","")))</f>
        <v/>
      </c>
      <c r="AH456" s="764" t="str">
        <f>IF(【多店舗用】記入シート3!BF456="","",【多店舗用】記入シート3!BF456)</f>
        <v/>
      </c>
      <c r="AI456" s="764" t="str">
        <f>IF(【多店舗用】記入シート3!BG456="","",【多店舗用】記入シート3!BG456)</f>
        <v/>
      </c>
      <c r="AJ456" s="764" t="str">
        <f>IF(【多店舗用】記入シート3!BH456="","",【多店舗用】記入シート3!BH456)</f>
        <v/>
      </c>
      <c r="AK456" s="764" t="str">
        <f>IF(【多店舗用】記入シート3!BI456="","",【多店舗用】記入シート3!BI456)</f>
        <v/>
      </c>
      <c r="AL456" s="764" t="str">
        <f>IF(【多店舗用】記入シート3!BJ456="","",【多店舗用】記入シート3!BJ456)</f>
        <v/>
      </c>
      <c r="AM456" s="768" t="str">
        <f>IF(【多店舗用】記入シート3!BK456="","",【多店舗用】記入シート3!BK456)</f>
        <v/>
      </c>
      <c r="AN456" s="768" t="str">
        <f>IF(【多店舗用】記入シート3!BL456="","",【多店舗用】記入シート3!BL456)</f>
        <v/>
      </c>
      <c r="AO456" s="764" t="str">
        <f>IF(【多店舗用】記入シート3!BM456="","",【多店舗用】記入シート3!BM456)</f>
        <v/>
      </c>
      <c r="AP456" s="768" t="str">
        <f>IF(【多店舗用】記入シート3!BN456="","",【多店舗用】記入シート3!BN456)</f>
        <v/>
      </c>
      <c r="AQ456" s="764" t="str">
        <f>IF(【多店舗用】記入シート3!BO456="","",【多店舗用】記入シート3!BO456)</f>
        <v/>
      </c>
      <c r="AR456" s="764" t="str">
        <f>IF(【多店舗用】記入シート3!BP456="","",【多店舗用】記入シート3!BP456)</f>
        <v/>
      </c>
    </row>
    <row r="457" spans="1:44" ht="15" customHeight="1">
      <c r="A457" s="764">
        <v>449</v>
      </c>
      <c r="B457" s="764" t="str">
        <f>IF(【多店舗用】記入シート3!B457="","",DBCS(【多店舗用】記入シート3!B457))</f>
        <v/>
      </c>
      <c r="C457" s="764" t="str">
        <f>IF(【多店舗用】記入シート3!C457="","",DBCS(【多店舗用】記入シート3!C457))</f>
        <v/>
      </c>
      <c r="D457" s="764" t="str">
        <f>IF(【多店舗用】記入シート3!D457="","",ASC(【多店舗用】記入シート3!D457))</f>
        <v/>
      </c>
      <c r="E457" s="765" t="str">
        <f>IF(【多店舗用】記入シート3!E457="","",【多店舗用】記入シート3!E457)</f>
        <v/>
      </c>
      <c r="F457" s="764" t="str">
        <f>IF(【多店舗用】記入シート3!F457="","",【多店舗用】記入シート3!F457)</f>
        <v/>
      </c>
      <c r="G457" s="765" t="str">
        <f>IF(【多店舗用】記入シート3!G457="","",【多店舗用】記入シート3!G457)</f>
        <v/>
      </c>
      <c r="H457" s="764" t="str">
        <f>IF(【多店舗用】記入シート3!H457="","",SUBSTITUTE(SUBSTITUTE(SUBSTITUTE(SUBSTITUTE(SUBSTITUTE(ASC(【多店舗用】記入シート3!H457),"～","-"),"－","-"),"―","-"),"　","")," ",""))</f>
        <v/>
      </c>
      <c r="I457" s="764" t="str">
        <f>IF(B457="","",MID(T(【多店舗用】記入シート3!I457),4,LEN(T(【多店舗用】記入シート3!I457))-3)&amp;"　"&amp;SUBSTITUTE(SUBSTITUTE(SUBSTITUTE(SUBSTITUTE(T(【多店舗用】記入シート3!J457),"　","")," ",""),"―","ー"),"－","‐")&amp;"　"&amp;SUBSTITUTE(SUBSTITUTE(SUBSTITUTE(SUBSTITUTE(T(【多店舗用】記入シート3!K457),"　","")," ",""),"―","ー"),"－","‐")&amp;"　"&amp;SUBSTITUTE(SUBSTITUTE(SUBSTITUTE(SUBSTITUTE(T(【多店舗用】記入シート3!L457),"　","")," ",""),"―","ー"),"－","‐")&amp;IF(【多店舗用】記入シート3!M457="","","　"&amp;SUBSTITUTE(SUBSTITUTE(SUBSTITUTE(SUBSTITUTE(T(【多店舗用】記入シート3!M457),"　","")," ",""),"―","ー"),"－","‐")))</f>
        <v/>
      </c>
      <c r="J457" s="764" t="str">
        <f>IF(B457="","",ASC(【多店舗用】記入シート3!N457)&amp;" "&amp;ASC(SUBSTITUTE(SUBSTITUTE(SUBSTITUTE(SUBSTITUTE(SUBSTITUTE(【多店舗用】記入シート3!O457,"　","")," ",""),"ヴ","ウﾞ"),"・",""),"－","‐"))&amp;" "&amp;ASC(SUBSTITUTE(SUBSTITUTE(SUBSTITUTE(SUBSTITUTE(SUBSTITUTE(【多店舗用】記入シート3!P457,"　","")," ",""),"ヴ","ウﾞ"),"・",""),"－","‐"))&amp;IF(【多店舗用】記入シート3!Q457="",""," "&amp;ASC(SUBSTITUTE(SUBSTITUTE(SUBSTITUTE(SUBSTITUTE(SUBSTITUTE(【多店舗用】記入シート3!Q457,"　","")," ",""),"ヴ","ウﾞ"),"・",""),"－","‐"))))</f>
        <v/>
      </c>
      <c r="K457" s="764" t="str">
        <f>IF(【多店舗用】記入シート3!R457="","",【多店舗用】記入シート3!R457)</f>
        <v/>
      </c>
      <c r="L457" s="764" t="str">
        <f>IF(【多店舗用】記入シート3!S457="","",SUBSTITUTE(SUBSTITUTE(SUBSTITUTE(SUBSTITUTE(SUBSTITUTE(ASC(【多店舗用】記入シート3!S457),"～","-"),"－","-"),"―","-"),"　","")," ",""))</f>
        <v/>
      </c>
      <c r="M457" s="764" t="str">
        <f>IF(【多店舗用】記入シート3!T457="","",ASC(【多店舗用】記入シート3!T457))</f>
        <v/>
      </c>
      <c r="N457" s="764" t="str">
        <f>IF(B457="","",RIGHT("00"&amp;【多店舗用】記入シート3!U457,2)&amp;【多店舗用】記入シート3!V457&amp;RIGHT("00"&amp;【多店舗用】記入シート3!W457,2)&amp;【多店舗用】記入シート3!X457&amp;RIGHT("00"&amp;【多店舗用】記入シート3!Y457,2)&amp;【多店舗用】記入シート3!Z457&amp;RIGHT("00"&amp;【多店舗用】記入シート3!AA457,2))</f>
        <v/>
      </c>
      <c r="O457" s="764" t="str">
        <f>IF(B457="","",IF(【多店舗用】記入シート3!AB457="●",【多店舗用】記入シート3!AB$8,"")&amp;IF(【多店舗用】記入シート3!AC457="●",【多店舗用】記入シート3!AC$8,"")&amp;IF(【多店舗用】記入シート3!AD457="●",【多店舗用】記入シート3!AD$8,"")&amp;IF(【多店舗用】記入シート3!AE457="●",【多店舗用】記入シート3!AE$8,"")&amp;IF(【多店舗用】記入シート3!AF457="●",【多店舗用】記入シート3!AF$8,"")&amp;IF(【多店舗用】記入シート3!AG457="●",【多店舗用】記入シート3!AG$8,"")&amp;IF(【多店舗用】記入シート3!AH457="●",【多店舗用】記入シート3!AH$8,"")&amp;IF(【多店舗用】記入シート3!AI457="●",【多店舗用】記入シート3!AI$8,""))</f>
        <v/>
      </c>
      <c r="P457" s="764" t="str">
        <f>IF(【多店舗用】記入シート3!AJ457="","",【多店舗用】記入シート3!AJ457)</f>
        <v/>
      </c>
      <c r="Q457" s="764" t="str">
        <f>IF(【多店舗用】記入シート3!AK457="","",【多店舗用】記入シート3!AK457)</f>
        <v/>
      </c>
      <c r="R457" s="766" t="str">
        <f>IF(【多店舗用】記入シート3!AL457="","",【多店舗用】記入シート3!AL457)</f>
        <v/>
      </c>
      <c r="S457" s="766" t="str">
        <f>IF(【多店舗用】記入シート3!AM457="","",【多店舗用】記入シート3!AM457)</f>
        <v/>
      </c>
      <c r="T457" s="766" t="str">
        <f>IF(【多店舗用】記入シート3!AN457="","",【多店舗用】記入シート3!AN457)</f>
        <v/>
      </c>
      <c r="U457" s="766" t="str">
        <f>IF(【多店舗用】記入シート3!AO457="","",【多店舗用】記入シート3!AO457)</f>
        <v/>
      </c>
      <c r="V457" s="764" t="str">
        <f>IF(【多店舗用】記入シート3!AP457="","",【多店舗用】記入シート3!AP457)</f>
        <v/>
      </c>
      <c r="W457" s="764" t="str">
        <f>IF(【多店舗用】記入シート3!AQ457="","",【多店舗用】記入シート3!AQ457)</f>
        <v/>
      </c>
      <c r="X457" s="764" t="str">
        <f>IF(【多店舗用】記入シート3!AR457="","",【多店舗用】記入シート3!AR457)</f>
        <v/>
      </c>
      <c r="Y457" s="764" t="str">
        <f>IF(【多店舗用】記入シート3!AS457="","",【多店舗用】記入シート3!AS457)</f>
        <v/>
      </c>
      <c r="Z457" s="767" t="str">
        <f>IF(【多店舗用】記入シート3!AT457="","",【多店舗用】記入シート3!AT457)</f>
        <v/>
      </c>
      <c r="AA457" s="767" t="str">
        <f>IF(【多店舗用】記入シート3!AU457="","",【多店舗用】記入シート3!AU457)</f>
        <v/>
      </c>
      <c r="AB457" s="764" t="str">
        <f>IF(B457="","",T(SUBSTITUTE(SUBSTITUTE(【多店舗用】記入シート3!AV457,"　","")," ",""))&amp;"　"&amp;T(SUBSTITUTE(SUBSTITUTE(【多店舗用】記入シート3!AW457,"　","")," ","")))</f>
        <v/>
      </c>
      <c r="AC457" s="764" t="str">
        <f>IF(B457="","",ASC(SUBSTITUTE(SUBSTITUTE(SUBSTITUTE(SUBSTITUTE(【多店舗用】記入シート3!AX457,"　","")," ",""),"ヴ","ウﾞ"),"・",""))&amp;" "&amp;ASC(SUBSTITUTE(SUBSTITUTE(SUBSTITUTE(SUBSTITUTE(【多店舗用】記入シート3!AY457,"　","")," ",""),"ヴ","ウﾞ"),"・","")))</f>
        <v/>
      </c>
      <c r="AD457" s="764" t="str">
        <f>IF(【多店舗用】記入シート3!AZ457="","",【多店舗用】記入シート3!AZ457)</f>
        <v/>
      </c>
      <c r="AE457" s="764" t="str">
        <f>IF(【多店舗用】記入シート3!BA457="","",【多店舗用】記入シート3!BA457)</f>
        <v/>
      </c>
      <c r="AF457" s="764" t="str">
        <f>IF(B457="","",T(SUBSTITUTE(SUBSTITUTE(【多店舗用】記入シート3!BB457,"　","")," ",""))&amp;"　"&amp;T(SUBSTITUTE(SUBSTITUTE(【多店舗用】記入シート3!BC457,"　","")," ","")))</f>
        <v/>
      </c>
      <c r="AG457" s="764" t="str">
        <f>IF(B457="","",ASC(SUBSTITUTE(SUBSTITUTE(SUBSTITUTE(SUBSTITUTE(【多店舗用】記入シート3!BD457,"　","")," ",""),"ヴ","ウﾞ"),"・",""))&amp;" "&amp;ASC(SUBSTITUTE(SUBSTITUTE(SUBSTITUTE(SUBSTITUTE(【多店舗用】記入シート3!BE457,"　","")," ",""),"ヴ","ウﾞ"),"・","")))</f>
        <v/>
      </c>
      <c r="AH457" s="764" t="str">
        <f>IF(【多店舗用】記入シート3!BF457="","",【多店舗用】記入シート3!BF457)</f>
        <v/>
      </c>
      <c r="AI457" s="764" t="str">
        <f>IF(【多店舗用】記入シート3!BG457="","",【多店舗用】記入シート3!BG457)</f>
        <v/>
      </c>
      <c r="AJ457" s="764" t="str">
        <f>IF(【多店舗用】記入シート3!BH457="","",【多店舗用】記入シート3!BH457)</f>
        <v/>
      </c>
      <c r="AK457" s="764" t="str">
        <f>IF(【多店舗用】記入シート3!BI457="","",【多店舗用】記入シート3!BI457)</f>
        <v/>
      </c>
      <c r="AL457" s="764" t="str">
        <f>IF(【多店舗用】記入シート3!BJ457="","",【多店舗用】記入シート3!BJ457)</f>
        <v/>
      </c>
      <c r="AM457" s="768" t="str">
        <f>IF(【多店舗用】記入シート3!BK457="","",【多店舗用】記入シート3!BK457)</f>
        <v/>
      </c>
      <c r="AN457" s="768" t="str">
        <f>IF(【多店舗用】記入シート3!BL457="","",【多店舗用】記入シート3!BL457)</f>
        <v/>
      </c>
      <c r="AO457" s="764" t="str">
        <f>IF(【多店舗用】記入シート3!BM457="","",【多店舗用】記入シート3!BM457)</f>
        <v/>
      </c>
      <c r="AP457" s="768" t="str">
        <f>IF(【多店舗用】記入シート3!BN457="","",【多店舗用】記入シート3!BN457)</f>
        <v/>
      </c>
      <c r="AQ457" s="764" t="str">
        <f>IF(【多店舗用】記入シート3!BO457="","",【多店舗用】記入シート3!BO457)</f>
        <v/>
      </c>
      <c r="AR457" s="764" t="str">
        <f>IF(【多店舗用】記入シート3!BP457="","",【多店舗用】記入シート3!BP457)</f>
        <v/>
      </c>
    </row>
    <row r="458" spans="1:44" ht="15" customHeight="1">
      <c r="A458" s="764">
        <v>450</v>
      </c>
      <c r="B458" s="764" t="str">
        <f>IF(【多店舗用】記入シート3!B458="","",DBCS(【多店舗用】記入シート3!B458))</f>
        <v/>
      </c>
      <c r="C458" s="764" t="str">
        <f>IF(【多店舗用】記入シート3!C458="","",DBCS(【多店舗用】記入シート3!C458))</f>
        <v/>
      </c>
      <c r="D458" s="764" t="str">
        <f>IF(【多店舗用】記入シート3!D458="","",ASC(【多店舗用】記入シート3!D458))</f>
        <v/>
      </c>
      <c r="E458" s="765" t="str">
        <f>IF(【多店舗用】記入シート3!E458="","",【多店舗用】記入シート3!E458)</f>
        <v/>
      </c>
      <c r="F458" s="764" t="str">
        <f>IF(【多店舗用】記入シート3!F458="","",【多店舗用】記入シート3!F458)</f>
        <v/>
      </c>
      <c r="G458" s="765" t="str">
        <f>IF(【多店舗用】記入シート3!G458="","",【多店舗用】記入シート3!G458)</f>
        <v/>
      </c>
      <c r="H458" s="764" t="str">
        <f>IF(【多店舗用】記入シート3!H458="","",SUBSTITUTE(SUBSTITUTE(SUBSTITUTE(SUBSTITUTE(SUBSTITUTE(ASC(【多店舗用】記入シート3!H458),"～","-"),"－","-"),"―","-"),"　","")," ",""))</f>
        <v/>
      </c>
      <c r="I458" s="764" t="str">
        <f>IF(B458="","",MID(T(【多店舗用】記入シート3!I458),4,LEN(T(【多店舗用】記入シート3!I458))-3)&amp;"　"&amp;SUBSTITUTE(SUBSTITUTE(SUBSTITUTE(SUBSTITUTE(T(【多店舗用】記入シート3!J458),"　","")," ",""),"―","ー"),"－","‐")&amp;"　"&amp;SUBSTITUTE(SUBSTITUTE(SUBSTITUTE(SUBSTITUTE(T(【多店舗用】記入シート3!K458),"　","")," ",""),"―","ー"),"－","‐")&amp;"　"&amp;SUBSTITUTE(SUBSTITUTE(SUBSTITUTE(SUBSTITUTE(T(【多店舗用】記入シート3!L458),"　","")," ",""),"―","ー"),"－","‐")&amp;IF(【多店舗用】記入シート3!M458="","","　"&amp;SUBSTITUTE(SUBSTITUTE(SUBSTITUTE(SUBSTITUTE(T(【多店舗用】記入シート3!M458),"　","")," ",""),"―","ー"),"－","‐")))</f>
        <v/>
      </c>
      <c r="J458" s="764" t="str">
        <f>IF(B458="","",ASC(【多店舗用】記入シート3!N458)&amp;" "&amp;ASC(SUBSTITUTE(SUBSTITUTE(SUBSTITUTE(SUBSTITUTE(SUBSTITUTE(【多店舗用】記入シート3!O458,"　","")," ",""),"ヴ","ウﾞ"),"・",""),"－","‐"))&amp;" "&amp;ASC(SUBSTITUTE(SUBSTITUTE(SUBSTITUTE(SUBSTITUTE(SUBSTITUTE(【多店舗用】記入シート3!P458,"　","")," ",""),"ヴ","ウﾞ"),"・",""),"－","‐"))&amp;IF(【多店舗用】記入シート3!Q458="",""," "&amp;ASC(SUBSTITUTE(SUBSTITUTE(SUBSTITUTE(SUBSTITUTE(SUBSTITUTE(【多店舗用】記入シート3!Q458,"　","")," ",""),"ヴ","ウﾞ"),"・",""),"－","‐"))))</f>
        <v/>
      </c>
      <c r="K458" s="764" t="str">
        <f>IF(【多店舗用】記入シート3!R458="","",【多店舗用】記入シート3!R458)</f>
        <v/>
      </c>
      <c r="L458" s="764" t="str">
        <f>IF(【多店舗用】記入シート3!S458="","",SUBSTITUTE(SUBSTITUTE(SUBSTITUTE(SUBSTITUTE(SUBSTITUTE(ASC(【多店舗用】記入シート3!S458),"～","-"),"－","-"),"―","-"),"　","")," ",""))</f>
        <v/>
      </c>
      <c r="M458" s="764" t="str">
        <f>IF(【多店舗用】記入シート3!T458="","",ASC(【多店舗用】記入シート3!T458))</f>
        <v/>
      </c>
      <c r="N458" s="764" t="str">
        <f>IF(B458="","",RIGHT("00"&amp;【多店舗用】記入シート3!U458,2)&amp;【多店舗用】記入シート3!V458&amp;RIGHT("00"&amp;【多店舗用】記入シート3!W458,2)&amp;【多店舗用】記入シート3!X458&amp;RIGHT("00"&amp;【多店舗用】記入シート3!Y458,2)&amp;【多店舗用】記入シート3!Z458&amp;RIGHT("00"&amp;【多店舗用】記入シート3!AA458,2))</f>
        <v/>
      </c>
      <c r="O458" s="764" t="str">
        <f>IF(B458="","",IF(【多店舗用】記入シート3!AB458="●",【多店舗用】記入シート3!AB$8,"")&amp;IF(【多店舗用】記入シート3!AC458="●",【多店舗用】記入シート3!AC$8,"")&amp;IF(【多店舗用】記入シート3!AD458="●",【多店舗用】記入シート3!AD$8,"")&amp;IF(【多店舗用】記入シート3!AE458="●",【多店舗用】記入シート3!AE$8,"")&amp;IF(【多店舗用】記入シート3!AF458="●",【多店舗用】記入シート3!AF$8,"")&amp;IF(【多店舗用】記入シート3!AG458="●",【多店舗用】記入シート3!AG$8,"")&amp;IF(【多店舗用】記入シート3!AH458="●",【多店舗用】記入シート3!AH$8,"")&amp;IF(【多店舗用】記入シート3!AI458="●",【多店舗用】記入シート3!AI$8,""))</f>
        <v/>
      </c>
      <c r="P458" s="764" t="str">
        <f>IF(【多店舗用】記入シート3!AJ458="","",【多店舗用】記入シート3!AJ458)</f>
        <v/>
      </c>
      <c r="Q458" s="764" t="str">
        <f>IF(【多店舗用】記入シート3!AK458="","",【多店舗用】記入シート3!AK458)</f>
        <v/>
      </c>
      <c r="R458" s="766" t="str">
        <f>IF(【多店舗用】記入シート3!AL458="","",【多店舗用】記入シート3!AL458)</f>
        <v/>
      </c>
      <c r="S458" s="766" t="str">
        <f>IF(【多店舗用】記入シート3!AM458="","",【多店舗用】記入シート3!AM458)</f>
        <v/>
      </c>
      <c r="T458" s="766" t="str">
        <f>IF(【多店舗用】記入シート3!AN458="","",【多店舗用】記入シート3!AN458)</f>
        <v/>
      </c>
      <c r="U458" s="766" t="str">
        <f>IF(【多店舗用】記入シート3!AO458="","",【多店舗用】記入シート3!AO458)</f>
        <v/>
      </c>
      <c r="V458" s="764" t="str">
        <f>IF(【多店舗用】記入シート3!AP458="","",【多店舗用】記入シート3!AP458)</f>
        <v/>
      </c>
      <c r="W458" s="764" t="str">
        <f>IF(【多店舗用】記入シート3!AQ458="","",【多店舗用】記入シート3!AQ458)</f>
        <v/>
      </c>
      <c r="X458" s="764" t="str">
        <f>IF(【多店舗用】記入シート3!AR458="","",【多店舗用】記入シート3!AR458)</f>
        <v/>
      </c>
      <c r="Y458" s="764" t="str">
        <f>IF(【多店舗用】記入シート3!AS458="","",【多店舗用】記入シート3!AS458)</f>
        <v/>
      </c>
      <c r="Z458" s="767" t="str">
        <f>IF(【多店舗用】記入シート3!AT458="","",【多店舗用】記入シート3!AT458)</f>
        <v/>
      </c>
      <c r="AA458" s="767" t="str">
        <f>IF(【多店舗用】記入シート3!AU458="","",【多店舗用】記入シート3!AU458)</f>
        <v/>
      </c>
      <c r="AB458" s="764" t="str">
        <f>IF(B458="","",T(SUBSTITUTE(SUBSTITUTE(【多店舗用】記入シート3!AV458,"　","")," ",""))&amp;"　"&amp;T(SUBSTITUTE(SUBSTITUTE(【多店舗用】記入シート3!AW458,"　","")," ","")))</f>
        <v/>
      </c>
      <c r="AC458" s="764" t="str">
        <f>IF(B458="","",ASC(SUBSTITUTE(SUBSTITUTE(SUBSTITUTE(SUBSTITUTE(【多店舗用】記入シート3!AX458,"　","")," ",""),"ヴ","ウﾞ"),"・",""))&amp;" "&amp;ASC(SUBSTITUTE(SUBSTITUTE(SUBSTITUTE(SUBSTITUTE(【多店舗用】記入シート3!AY458,"　","")," ",""),"ヴ","ウﾞ"),"・","")))</f>
        <v/>
      </c>
      <c r="AD458" s="764" t="str">
        <f>IF(【多店舗用】記入シート3!AZ458="","",【多店舗用】記入シート3!AZ458)</f>
        <v/>
      </c>
      <c r="AE458" s="764" t="str">
        <f>IF(【多店舗用】記入シート3!BA458="","",【多店舗用】記入シート3!BA458)</f>
        <v/>
      </c>
      <c r="AF458" s="764" t="str">
        <f>IF(B458="","",T(SUBSTITUTE(SUBSTITUTE(【多店舗用】記入シート3!BB458,"　","")," ",""))&amp;"　"&amp;T(SUBSTITUTE(SUBSTITUTE(【多店舗用】記入シート3!BC458,"　","")," ","")))</f>
        <v/>
      </c>
      <c r="AG458" s="764" t="str">
        <f>IF(B458="","",ASC(SUBSTITUTE(SUBSTITUTE(SUBSTITUTE(SUBSTITUTE(【多店舗用】記入シート3!BD458,"　","")," ",""),"ヴ","ウﾞ"),"・",""))&amp;" "&amp;ASC(SUBSTITUTE(SUBSTITUTE(SUBSTITUTE(SUBSTITUTE(【多店舗用】記入シート3!BE458,"　","")," ",""),"ヴ","ウﾞ"),"・","")))</f>
        <v/>
      </c>
      <c r="AH458" s="764" t="str">
        <f>IF(【多店舗用】記入シート3!BF458="","",【多店舗用】記入シート3!BF458)</f>
        <v/>
      </c>
      <c r="AI458" s="764" t="str">
        <f>IF(【多店舗用】記入シート3!BG458="","",【多店舗用】記入シート3!BG458)</f>
        <v/>
      </c>
      <c r="AJ458" s="764" t="str">
        <f>IF(【多店舗用】記入シート3!BH458="","",【多店舗用】記入シート3!BH458)</f>
        <v/>
      </c>
      <c r="AK458" s="764" t="str">
        <f>IF(【多店舗用】記入シート3!BI458="","",【多店舗用】記入シート3!BI458)</f>
        <v/>
      </c>
      <c r="AL458" s="764" t="str">
        <f>IF(【多店舗用】記入シート3!BJ458="","",【多店舗用】記入シート3!BJ458)</f>
        <v/>
      </c>
      <c r="AM458" s="768" t="str">
        <f>IF(【多店舗用】記入シート3!BK458="","",【多店舗用】記入シート3!BK458)</f>
        <v/>
      </c>
      <c r="AN458" s="768" t="str">
        <f>IF(【多店舗用】記入シート3!BL458="","",【多店舗用】記入シート3!BL458)</f>
        <v/>
      </c>
      <c r="AO458" s="764" t="str">
        <f>IF(【多店舗用】記入シート3!BM458="","",【多店舗用】記入シート3!BM458)</f>
        <v/>
      </c>
      <c r="AP458" s="768" t="str">
        <f>IF(【多店舗用】記入シート3!BN458="","",【多店舗用】記入シート3!BN458)</f>
        <v/>
      </c>
      <c r="AQ458" s="764" t="str">
        <f>IF(【多店舗用】記入シート3!BO458="","",【多店舗用】記入シート3!BO458)</f>
        <v/>
      </c>
      <c r="AR458" s="764" t="str">
        <f>IF(【多店舗用】記入シート3!BP458="","",【多店舗用】記入シート3!BP458)</f>
        <v/>
      </c>
    </row>
    <row r="459" spans="1:44" ht="15" customHeight="1">
      <c r="A459" s="764">
        <v>451</v>
      </c>
      <c r="B459" s="764" t="str">
        <f>IF(【多店舗用】記入シート3!B459="","",DBCS(【多店舗用】記入シート3!B459))</f>
        <v/>
      </c>
      <c r="C459" s="764" t="str">
        <f>IF(【多店舗用】記入シート3!C459="","",DBCS(【多店舗用】記入シート3!C459))</f>
        <v/>
      </c>
      <c r="D459" s="764" t="str">
        <f>IF(【多店舗用】記入シート3!D459="","",ASC(【多店舗用】記入シート3!D459))</f>
        <v/>
      </c>
      <c r="E459" s="765" t="str">
        <f>IF(【多店舗用】記入シート3!E459="","",【多店舗用】記入シート3!E459)</f>
        <v/>
      </c>
      <c r="F459" s="764" t="str">
        <f>IF(【多店舗用】記入シート3!F459="","",【多店舗用】記入シート3!F459)</f>
        <v/>
      </c>
      <c r="G459" s="765" t="str">
        <f>IF(【多店舗用】記入シート3!G459="","",【多店舗用】記入シート3!G459)</f>
        <v/>
      </c>
      <c r="H459" s="764" t="str">
        <f>IF(【多店舗用】記入シート3!H459="","",SUBSTITUTE(SUBSTITUTE(SUBSTITUTE(SUBSTITUTE(SUBSTITUTE(ASC(【多店舗用】記入シート3!H459),"～","-"),"－","-"),"―","-"),"　","")," ",""))</f>
        <v/>
      </c>
      <c r="I459" s="764" t="str">
        <f>IF(B459="","",MID(T(【多店舗用】記入シート3!I459),4,LEN(T(【多店舗用】記入シート3!I459))-3)&amp;"　"&amp;SUBSTITUTE(SUBSTITUTE(SUBSTITUTE(SUBSTITUTE(T(【多店舗用】記入シート3!J459),"　","")," ",""),"―","ー"),"－","‐")&amp;"　"&amp;SUBSTITUTE(SUBSTITUTE(SUBSTITUTE(SUBSTITUTE(T(【多店舗用】記入シート3!K459),"　","")," ",""),"―","ー"),"－","‐")&amp;"　"&amp;SUBSTITUTE(SUBSTITUTE(SUBSTITUTE(SUBSTITUTE(T(【多店舗用】記入シート3!L459),"　","")," ",""),"―","ー"),"－","‐")&amp;IF(【多店舗用】記入シート3!M459="","","　"&amp;SUBSTITUTE(SUBSTITUTE(SUBSTITUTE(SUBSTITUTE(T(【多店舗用】記入シート3!M459),"　","")," ",""),"―","ー"),"－","‐")))</f>
        <v/>
      </c>
      <c r="J459" s="764" t="str">
        <f>IF(B459="","",ASC(【多店舗用】記入シート3!N459)&amp;" "&amp;ASC(SUBSTITUTE(SUBSTITUTE(SUBSTITUTE(SUBSTITUTE(SUBSTITUTE(【多店舗用】記入シート3!O459,"　","")," ",""),"ヴ","ウﾞ"),"・",""),"－","‐"))&amp;" "&amp;ASC(SUBSTITUTE(SUBSTITUTE(SUBSTITUTE(SUBSTITUTE(SUBSTITUTE(【多店舗用】記入シート3!P459,"　","")," ",""),"ヴ","ウﾞ"),"・",""),"－","‐"))&amp;IF(【多店舗用】記入シート3!Q459="",""," "&amp;ASC(SUBSTITUTE(SUBSTITUTE(SUBSTITUTE(SUBSTITUTE(SUBSTITUTE(【多店舗用】記入シート3!Q459,"　","")," ",""),"ヴ","ウﾞ"),"・",""),"－","‐"))))</f>
        <v/>
      </c>
      <c r="K459" s="764" t="str">
        <f>IF(【多店舗用】記入シート3!R459="","",【多店舗用】記入シート3!R459)</f>
        <v/>
      </c>
      <c r="L459" s="764" t="str">
        <f>IF(【多店舗用】記入シート3!S459="","",SUBSTITUTE(SUBSTITUTE(SUBSTITUTE(SUBSTITUTE(SUBSTITUTE(ASC(【多店舗用】記入シート3!S459),"～","-"),"－","-"),"―","-"),"　","")," ",""))</f>
        <v/>
      </c>
      <c r="M459" s="764" t="str">
        <f>IF(【多店舗用】記入シート3!T459="","",ASC(【多店舗用】記入シート3!T459))</f>
        <v/>
      </c>
      <c r="N459" s="764" t="str">
        <f>IF(B459="","",RIGHT("00"&amp;【多店舗用】記入シート3!U459,2)&amp;【多店舗用】記入シート3!V459&amp;RIGHT("00"&amp;【多店舗用】記入シート3!W459,2)&amp;【多店舗用】記入シート3!X459&amp;RIGHT("00"&amp;【多店舗用】記入シート3!Y459,2)&amp;【多店舗用】記入シート3!Z459&amp;RIGHT("00"&amp;【多店舗用】記入シート3!AA459,2))</f>
        <v/>
      </c>
      <c r="O459" s="764" t="str">
        <f>IF(B459="","",IF(【多店舗用】記入シート3!AB459="●",【多店舗用】記入シート3!AB$8,"")&amp;IF(【多店舗用】記入シート3!AC459="●",【多店舗用】記入シート3!AC$8,"")&amp;IF(【多店舗用】記入シート3!AD459="●",【多店舗用】記入シート3!AD$8,"")&amp;IF(【多店舗用】記入シート3!AE459="●",【多店舗用】記入シート3!AE$8,"")&amp;IF(【多店舗用】記入シート3!AF459="●",【多店舗用】記入シート3!AF$8,"")&amp;IF(【多店舗用】記入シート3!AG459="●",【多店舗用】記入シート3!AG$8,"")&amp;IF(【多店舗用】記入シート3!AH459="●",【多店舗用】記入シート3!AH$8,"")&amp;IF(【多店舗用】記入シート3!AI459="●",【多店舗用】記入シート3!AI$8,""))</f>
        <v/>
      </c>
      <c r="P459" s="764" t="str">
        <f>IF(【多店舗用】記入シート3!AJ459="","",【多店舗用】記入シート3!AJ459)</f>
        <v/>
      </c>
      <c r="Q459" s="764" t="str">
        <f>IF(【多店舗用】記入シート3!AK459="","",【多店舗用】記入シート3!AK459)</f>
        <v/>
      </c>
      <c r="R459" s="766" t="str">
        <f>IF(【多店舗用】記入シート3!AL459="","",【多店舗用】記入シート3!AL459)</f>
        <v/>
      </c>
      <c r="S459" s="766" t="str">
        <f>IF(【多店舗用】記入シート3!AM459="","",【多店舗用】記入シート3!AM459)</f>
        <v/>
      </c>
      <c r="T459" s="766" t="str">
        <f>IF(【多店舗用】記入シート3!AN459="","",【多店舗用】記入シート3!AN459)</f>
        <v/>
      </c>
      <c r="U459" s="766" t="str">
        <f>IF(【多店舗用】記入シート3!AO459="","",【多店舗用】記入シート3!AO459)</f>
        <v/>
      </c>
      <c r="V459" s="764" t="str">
        <f>IF(【多店舗用】記入シート3!AP459="","",【多店舗用】記入シート3!AP459)</f>
        <v/>
      </c>
      <c r="W459" s="764" t="str">
        <f>IF(【多店舗用】記入シート3!AQ459="","",【多店舗用】記入シート3!AQ459)</f>
        <v/>
      </c>
      <c r="X459" s="764" t="str">
        <f>IF(【多店舗用】記入シート3!AR459="","",【多店舗用】記入シート3!AR459)</f>
        <v/>
      </c>
      <c r="Y459" s="764" t="str">
        <f>IF(【多店舗用】記入シート3!AS459="","",【多店舗用】記入シート3!AS459)</f>
        <v/>
      </c>
      <c r="Z459" s="767" t="str">
        <f>IF(【多店舗用】記入シート3!AT459="","",【多店舗用】記入シート3!AT459)</f>
        <v/>
      </c>
      <c r="AA459" s="767" t="str">
        <f>IF(【多店舗用】記入シート3!AU459="","",【多店舗用】記入シート3!AU459)</f>
        <v/>
      </c>
      <c r="AB459" s="764" t="str">
        <f>IF(B459="","",T(SUBSTITUTE(SUBSTITUTE(【多店舗用】記入シート3!AV459,"　","")," ",""))&amp;"　"&amp;T(SUBSTITUTE(SUBSTITUTE(【多店舗用】記入シート3!AW459,"　","")," ","")))</f>
        <v/>
      </c>
      <c r="AC459" s="764" t="str">
        <f>IF(B459="","",ASC(SUBSTITUTE(SUBSTITUTE(SUBSTITUTE(SUBSTITUTE(【多店舗用】記入シート3!AX459,"　","")," ",""),"ヴ","ウﾞ"),"・",""))&amp;" "&amp;ASC(SUBSTITUTE(SUBSTITUTE(SUBSTITUTE(SUBSTITUTE(【多店舗用】記入シート3!AY459,"　","")," ",""),"ヴ","ウﾞ"),"・","")))</f>
        <v/>
      </c>
      <c r="AD459" s="764" t="str">
        <f>IF(【多店舗用】記入シート3!AZ459="","",【多店舗用】記入シート3!AZ459)</f>
        <v/>
      </c>
      <c r="AE459" s="764" t="str">
        <f>IF(【多店舗用】記入シート3!BA459="","",【多店舗用】記入シート3!BA459)</f>
        <v/>
      </c>
      <c r="AF459" s="764" t="str">
        <f>IF(B459="","",T(SUBSTITUTE(SUBSTITUTE(【多店舗用】記入シート3!BB459,"　","")," ",""))&amp;"　"&amp;T(SUBSTITUTE(SUBSTITUTE(【多店舗用】記入シート3!BC459,"　","")," ","")))</f>
        <v/>
      </c>
      <c r="AG459" s="764" t="str">
        <f>IF(B459="","",ASC(SUBSTITUTE(SUBSTITUTE(SUBSTITUTE(SUBSTITUTE(【多店舗用】記入シート3!BD459,"　","")," ",""),"ヴ","ウﾞ"),"・",""))&amp;" "&amp;ASC(SUBSTITUTE(SUBSTITUTE(SUBSTITUTE(SUBSTITUTE(【多店舗用】記入シート3!BE459,"　","")," ",""),"ヴ","ウﾞ"),"・","")))</f>
        <v/>
      </c>
      <c r="AH459" s="764" t="str">
        <f>IF(【多店舗用】記入シート3!BF459="","",【多店舗用】記入シート3!BF459)</f>
        <v/>
      </c>
      <c r="AI459" s="764" t="str">
        <f>IF(【多店舗用】記入シート3!BG459="","",【多店舗用】記入シート3!BG459)</f>
        <v/>
      </c>
      <c r="AJ459" s="764" t="str">
        <f>IF(【多店舗用】記入シート3!BH459="","",【多店舗用】記入シート3!BH459)</f>
        <v/>
      </c>
      <c r="AK459" s="764" t="str">
        <f>IF(【多店舗用】記入シート3!BI459="","",【多店舗用】記入シート3!BI459)</f>
        <v/>
      </c>
      <c r="AL459" s="764" t="str">
        <f>IF(【多店舗用】記入シート3!BJ459="","",【多店舗用】記入シート3!BJ459)</f>
        <v/>
      </c>
      <c r="AM459" s="768" t="str">
        <f>IF(【多店舗用】記入シート3!BK459="","",【多店舗用】記入シート3!BK459)</f>
        <v/>
      </c>
      <c r="AN459" s="768" t="str">
        <f>IF(【多店舗用】記入シート3!BL459="","",【多店舗用】記入シート3!BL459)</f>
        <v/>
      </c>
      <c r="AO459" s="764" t="str">
        <f>IF(【多店舗用】記入シート3!BM459="","",【多店舗用】記入シート3!BM459)</f>
        <v/>
      </c>
      <c r="AP459" s="768" t="str">
        <f>IF(【多店舗用】記入シート3!BN459="","",【多店舗用】記入シート3!BN459)</f>
        <v/>
      </c>
      <c r="AQ459" s="764" t="str">
        <f>IF(【多店舗用】記入シート3!BO459="","",【多店舗用】記入シート3!BO459)</f>
        <v/>
      </c>
      <c r="AR459" s="764" t="str">
        <f>IF(【多店舗用】記入シート3!BP459="","",【多店舗用】記入シート3!BP459)</f>
        <v/>
      </c>
    </row>
    <row r="460" spans="1:44" ht="15" customHeight="1">
      <c r="A460" s="764">
        <v>452</v>
      </c>
      <c r="B460" s="764" t="str">
        <f>IF(【多店舗用】記入シート3!B460="","",DBCS(【多店舗用】記入シート3!B460))</f>
        <v/>
      </c>
      <c r="C460" s="764" t="str">
        <f>IF(【多店舗用】記入シート3!C460="","",DBCS(【多店舗用】記入シート3!C460))</f>
        <v/>
      </c>
      <c r="D460" s="764" t="str">
        <f>IF(【多店舗用】記入シート3!D460="","",ASC(【多店舗用】記入シート3!D460))</f>
        <v/>
      </c>
      <c r="E460" s="765" t="str">
        <f>IF(【多店舗用】記入シート3!E460="","",【多店舗用】記入シート3!E460)</f>
        <v/>
      </c>
      <c r="F460" s="764" t="str">
        <f>IF(【多店舗用】記入シート3!F460="","",【多店舗用】記入シート3!F460)</f>
        <v/>
      </c>
      <c r="G460" s="765" t="str">
        <f>IF(【多店舗用】記入シート3!G460="","",【多店舗用】記入シート3!G460)</f>
        <v/>
      </c>
      <c r="H460" s="764" t="str">
        <f>IF(【多店舗用】記入シート3!H460="","",SUBSTITUTE(SUBSTITUTE(SUBSTITUTE(SUBSTITUTE(SUBSTITUTE(ASC(【多店舗用】記入シート3!H460),"～","-"),"－","-"),"―","-"),"　","")," ",""))</f>
        <v/>
      </c>
      <c r="I460" s="764" t="str">
        <f>IF(B460="","",MID(T(【多店舗用】記入シート3!I460),4,LEN(T(【多店舗用】記入シート3!I460))-3)&amp;"　"&amp;SUBSTITUTE(SUBSTITUTE(SUBSTITUTE(SUBSTITUTE(T(【多店舗用】記入シート3!J460),"　","")," ",""),"―","ー"),"－","‐")&amp;"　"&amp;SUBSTITUTE(SUBSTITUTE(SUBSTITUTE(SUBSTITUTE(T(【多店舗用】記入シート3!K460),"　","")," ",""),"―","ー"),"－","‐")&amp;"　"&amp;SUBSTITUTE(SUBSTITUTE(SUBSTITUTE(SUBSTITUTE(T(【多店舗用】記入シート3!L460),"　","")," ",""),"―","ー"),"－","‐")&amp;IF(【多店舗用】記入シート3!M460="","","　"&amp;SUBSTITUTE(SUBSTITUTE(SUBSTITUTE(SUBSTITUTE(T(【多店舗用】記入シート3!M460),"　","")," ",""),"―","ー"),"－","‐")))</f>
        <v/>
      </c>
      <c r="J460" s="764" t="str">
        <f>IF(B460="","",ASC(【多店舗用】記入シート3!N460)&amp;" "&amp;ASC(SUBSTITUTE(SUBSTITUTE(SUBSTITUTE(SUBSTITUTE(SUBSTITUTE(【多店舗用】記入シート3!O460,"　","")," ",""),"ヴ","ウﾞ"),"・",""),"－","‐"))&amp;" "&amp;ASC(SUBSTITUTE(SUBSTITUTE(SUBSTITUTE(SUBSTITUTE(SUBSTITUTE(【多店舗用】記入シート3!P460,"　","")," ",""),"ヴ","ウﾞ"),"・",""),"－","‐"))&amp;IF(【多店舗用】記入シート3!Q460="",""," "&amp;ASC(SUBSTITUTE(SUBSTITUTE(SUBSTITUTE(SUBSTITUTE(SUBSTITUTE(【多店舗用】記入シート3!Q460,"　","")," ",""),"ヴ","ウﾞ"),"・",""),"－","‐"))))</f>
        <v/>
      </c>
      <c r="K460" s="764" t="str">
        <f>IF(【多店舗用】記入シート3!R460="","",【多店舗用】記入シート3!R460)</f>
        <v/>
      </c>
      <c r="L460" s="764" t="str">
        <f>IF(【多店舗用】記入シート3!S460="","",SUBSTITUTE(SUBSTITUTE(SUBSTITUTE(SUBSTITUTE(SUBSTITUTE(ASC(【多店舗用】記入シート3!S460),"～","-"),"－","-"),"―","-"),"　","")," ",""))</f>
        <v/>
      </c>
      <c r="M460" s="764" t="str">
        <f>IF(【多店舗用】記入シート3!T460="","",ASC(【多店舗用】記入シート3!T460))</f>
        <v/>
      </c>
      <c r="N460" s="764" t="str">
        <f>IF(B460="","",RIGHT("00"&amp;【多店舗用】記入シート3!U460,2)&amp;【多店舗用】記入シート3!V460&amp;RIGHT("00"&amp;【多店舗用】記入シート3!W460,2)&amp;【多店舗用】記入シート3!X460&amp;RIGHT("00"&amp;【多店舗用】記入シート3!Y460,2)&amp;【多店舗用】記入シート3!Z460&amp;RIGHT("00"&amp;【多店舗用】記入シート3!AA460,2))</f>
        <v/>
      </c>
      <c r="O460" s="764" t="str">
        <f>IF(B460="","",IF(【多店舗用】記入シート3!AB460="●",【多店舗用】記入シート3!AB$8,"")&amp;IF(【多店舗用】記入シート3!AC460="●",【多店舗用】記入シート3!AC$8,"")&amp;IF(【多店舗用】記入シート3!AD460="●",【多店舗用】記入シート3!AD$8,"")&amp;IF(【多店舗用】記入シート3!AE460="●",【多店舗用】記入シート3!AE$8,"")&amp;IF(【多店舗用】記入シート3!AF460="●",【多店舗用】記入シート3!AF$8,"")&amp;IF(【多店舗用】記入シート3!AG460="●",【多店舗用】記入シート3!AG$8,"")&amp;IF(【多店舗用】記入シート3!AH460="●",【多店舗用】記入シート3!AH$8,"")&amp;IF(【多店舗用】記入シート3!AI460="●",【多店舗用】記入シート3!AI$8,""))</f>
        <v/>
      </c>
      <c r="P460" s="764" t="str">
        <f>IF(【多店舗用】記入シート3!AJ460="","",【多店舗用】記入シート3!AJ460)</f>
        <v/>
      </c>
      <c r="Q460" s="764" t="str">
        <f>IF(【多店舗用】記入シート3!AK460="","",【多店舗用】記入シート3!AK460)</f>
        <v/>
      </c>
      <c r="R460" s="766" t="str">
        <f>IF(【多店舗用】記入シート3!AL460="","",【多店舗用】記入シート3!AL460)</f>
        <v/>
      </c>
      <c r="S460" s="766" t="str">
        <f>IF(【多店舗用】記入シート3!AM460="","",【多店舗用】記入シート3!AM460)</f>
        <v/>
      </c>
      <c r="T460" s="766" t="str">
        <f>IF(【多店舗用】記入シート3!AN460="","",【多店舗用】記入シート3!AN460)</f>
        <v/>
      </c>
      <c r="U460" s="766" t="str">
        <f>IF(【多店舗用】記入シート3!AO460="","",【多店舗用】記入シート3!AO460)</f>
        <v/>
      </c>
      <c r="V460" s="764" t="str">
        <f>IF(【多店舗用】記入シート3!AP460="","",【多店舗用】記入シート3!AP460)</f>
        <v/>
      </c>
      <c r="W460" s="764" t="str">
        <f>IF(【多店舗用】記入シート3!AQ460="","",【多店舗用】記入シート3!AQ460)</f>
        <v/>
      </c>
      <c r="X460" s="764" t="str">
        <f>IF(【多店舗用】記入シート3!AR460="","",【多店舗用】記入シート3!AR460)</f>
        <v/>
      </c>
      <c r="Y460" s="764" t="str">
        <f>IF(【多店舗用】記入シート3!AS460="","",【多店舗用】記入シート3!AS460)</f>
        <v/>
      </c>
      <c r="Z460" s="767" t="str">
        <f>IF(【多店舗用】記入シート3!AT460="","",【多店舗用】記入シート3!AT460)</f>
        <v/>
      </c>
      <c r="AA460" s="767" t="str">
        <f>IF(【多店舗用】記入シート3!AU460="","",【多店舗用】記入シート3!AU460)</f>
        <v/>
      </c>
      <c r="AB460" s="764" t="str">
        <f>IF(B460="","",T(SUBSTITUTE(SUBSTITUTE(【多店舗用】記入シート3!AV460,"　","")," ",""))&amp;"　"&amp;T(SUBSTITUTE(SUBSTITUTE(【多店舗用】記入シート3!AW460,"　","")," ","")))</f>
        <v/>
      </c>
      <c r="AC460" s="764" t="str">
        <f>IF(B460="","",ASC(SUBSTITUTE(SUBSTITUTE(SUBSTITUTE(SUBSTITUTE(【多店舗用】記入シート3!AX460,"　","")," ",""),"ヴ","ウﾞ"),"・",""))&amp;" "&amp;ASC(SUBSTITUTE(SUBSTITUTE(SUBSTITUTE(SUBSTITUTE(【多店舗用】記入シート3!AY460,"　","")," ",""),"ヴ","ウﾞ"),"・","")))</f>
        <v/>
      </c>
      <c r="AD460" s="764" t="str">
        <f>IF(【多店舗用】記入シート3!AZ460="","",【多店舗用】記入シート3!AZ460)</f>
        <v/>
      </c>
      <c r="AE460" s="764" t="str">
        <f>IF(【多店舗用】記入シート3!BA460="","",【多店舗用】記入シート3!BA460)</f>
        <v/>
      </c>
      <c r="AF460" s="764" t="str">
        <f>IF(B460="","",T(SUBSTITUTE(SUBSTITUTE(【多店舗用】記入シート3!BB460,"　","")," ",""))&amp;"　"&amp;T(SUBSTITUTE(SUBSTITUTE(【多店舗用】記入シート3!BC460,"　","")," ","")))</f>
        <v/>
      </c>
      <c r="AG460" s="764" t="str">
        <f>IF(B460="","",ASC(SUBSTITUTE(SUBSTITUTE(SUBSTITUTE(SUBSTITUTE(【多店舗用】記入シート3!BD460,"　","")," ",""),"ヴ","ウﾞ"),"・",""))&amp;" "&amp;ASC(SUBSTITUTE(SUBSTITUTE(SUBSTITUTE(SUBSTITUTE(【多店舗用】記入シート3!BE460,"　","")," ",""),"ヴ","ウﾞ"),"・","")))</f>
        <v/>
      </c>
      <c r="AH460" s="764" t="str">
        <f>IF(【多店舗用】記入シート3!BF460="","",【多店舗用】記入シート3!BF460)</f>
        <v/>
      </c>
      <c r="AI460" s="764" t="str">
        <f>IF(【多店舗用】記入シート3!BG460="","",【多店舗用】記入シート3!BG460)</f>
        <v/>
      </c>
      <c r="AJ460" s="764" t="str">
        <f>IF(【多店舗用】記入シート3!BH460="","",【多店舗用】記入シート3!BH460)</f>
        <v/>
      </c>
      <c r="AK460" s="764" t="str">
        <f>IF(【多店舗用】記入シート3!BI460="","",【多店舗用】記入シート3!BI460)</f>
        <v/>
      </c>
      <c r="AL460" s="764" t="str">
        <f>IF(【多店舗用】記入シート3!BJ460="","",【多店舗用】記入シート3!BJ460)</f>
        <v/>
      </c>
      <c r="AM460" s="768" t="str">
        <f>IF(【多店舗用】記入シート3!BK460="","",【多店舗用】記入シート3!BK460)</f>
        <v/>
      </c>
      <c r="AN460" s="768" t="str">
        <f>IF(【多店舗用】記入シート3!BL460="","",【多店舗用】記入シート3!BL460)</f>
        <v/>
      </c>
      <c r="AO460" s="764" t="str">
        <f>IF(【多店舗用】記入シート3!BM460="","",【多店舗用】記入シート3!BM460)</f>
        <v/>
      </c>
      <c r="AP460" s="768" t="str">
        <f>IF(【多店舗用】記入シート3!BN460="","",【多店舗用】記入シート3!BN460)</f>
        <v/>
      </c>
      <c r="AQ460" s="764" t="str">
        <f>IF(【多店舗用】記入シート3!BO460="","",【多店舗用】記入シート3!BO460)</f>
        <v/>
      </c>
      <c r="AR460" s="764" t="str">
        <f>IF(【多店舗用】記入シート3!BP460="","",【多店舗用】記入シート3!BP460)</f>
        <v/>
      </c>
    </row>
    <row r="461" spans="1:44" ht="15" customHeight="1">
      <c r="A461" s="764">
        <v>453</v>
      </c>
      <c r="B461" s="764" t="str">
        <f>IF(【多店舗用】記入シート3!B461="","",DBCS(【多店舗用】記入シート3!B461))</f>
        <v/>
      </c>
      <c r="C461" s="764" t="str">
        <f>IF(【多店舗用】記入シート3!C461="","",DBCS(【多店舗用】記入シート3!C461))</f>
        <v/>
      </c>
      <c r="D461" s="764" t="str">
        <f>IF(【多店舗用】記入シート3!D461="","",ASC(【多店舗用】記入シート3!D461))</f>
        <v/>
      </c>
      <c r="E461" s="765" t="str">
        <f>IF(【多店舗用】記入シート3!E461="","",【多店舗用】記入シート3!E461)</f>
        <v/>
      </c>
      <c r="F461" s="764" t="str">
        <f>IF(【多店舗用】記入シート3!F461="","",【多店舗用】記入シート3!F461)</f>
        <v/>
      </c>
      <c r="G461" s="765" t="str">
        <f>IF(【多店舗用】記入シート3!G461="","",【多店舗用】記入シート3!G461)</f>
        <v/>
      </c>
      <c r="H461" s="764" t="str">
        <f>IF(【多店舗用】記入シート3!H461="","",SUBSTITUTE(SUBSTITUTE(SUBSTITUTE(SUBSTITUTE(SUBSTITUTE(ASC(【多店舗用】記入シート3!H461),"～","-"),"－","-"),"―","-"),"　","")," ",""))</f>
        <v/>
      </c>
      <c r="I461" s="764" t="str">
        <f>IF(B461="","",MID(T(【多店舗用】記入シート3!I461),4,LEN(T(【多店舗用】記入シート3!I461))-3)&amp;"　"&amp;SUBSTITUTE(SUBSTITUTE(SUBSTITUTE(SUBSTITUTE(T(【多店舗用】記入シート3!J461),"　","")," ",""),"―","ー"),"－","‐")&amp;"　"&amp;SUBSTITUTE(SUBSTITUTE(SUBSTITUTE(SUBSTITUTE(T(【多店舗用】記入シート3!K461),"　","")," ",""),"―","ー"),"－","‐")&amp;"　"&amp;SUBSTITUTE(SUBSTITUTE(SUBSTITUTE(SUBSTITUTE(T(【多店舗用】記入シート3!L461),"　","")," ",""),"―","ー"),"－","‐")&amp;IF(【多店舗用】記入シート3!M461="","","　"&amp;SUBSTITUTE(SUBSTITUTE(SUBSTITUTE(SUBSTITUTE(T(【多店舗用】記入シート3!M461),"　","")," ",""),"―","ー"),"－","‐")))</f>
        <v/>
      </c>
      <c r="J461" s="764" t="str">
        <f>IF(B461="","",ASC(【多店舗用】記入シート3!N461)&amp;" "&amp;ASC(SUBSTITUTE(SUBSTITUTE(SUBSTITUTE(SUBSTITUTE(SUBSTITUTE(【多店舗用】記入シート3!O461,"　","")," ",""),"ヴ","ウﾞ"),"・",""),"－","‐"))&amp;" "&amp;ASC(SUBSTITUTE(SUBSTITUTE(SUBSTITUTE(SUBSTITUTE(SUBSTITUTE(【多店舗用】記入シート3!P461,"　","")," ",""),"ヴ","ウﾞ"),"・",""),"－","‐"))&amp;IF(【多店舗用】記入シート3!Q461="",""," "&amp;ASC(SUBSTITUTE(SUBSTITUTE(SUBSTITUTE(SUBSTITUTE(SUBSTITUTE(【多店舗用】記入シート3!Q461,"　","")," ",""),"ヴ","ウﾞ"),"・",""),"－","‐"))))</f>
        <v/>
      </c>
      <c r="K461" s="764" t="str">
        <f>IF(【多店舗用】記入シート3!R461="","",【多店舗用】記入シート3!R461)</f>
        <v/>
      </c>
      <c r="L461" s="764" t="str">
        <f>IF(【多店舗用】記入シート3!S461="","",SUBSTITUTE(SUBSTITUTE(SUBSTITUTE(SUBSTITUTE(SUBSTITUTE(ASC(【多店舗用】記入シート3!S461),"～","-"),"－","-"),"―","-"),"　","")," ",""))</f>
        <v/>
      </c>
      <c r="M461" s="764" t="str">
        <f>IF(【多店舗用】記入シート3!T461="","",ASC(【多店舗用】記入シート3!T461))</f>
        <v/>
      </c>
      <c r="N461" s="764" t="str">
        <f>IF(B461="","",RIGHT("00"&amp;【多店舗用】記入シート3!U461,2)&amp;【多店舗用】記入シート3!V461&amp;RIGHT("00"&amp;【多店舗用】記入シート3!W461,2)&amp;【多店舗用】記入シート3!X461&amp;RIGHT("00"&amp;【多店舗用】記入シート3!Y461,2)&amp;【多店舗用】記入シート3!Z461&amp;RIGHT("00"&amp;【多店舗用】記入シート3!AA461,2))</f>
        <v/>
      </c>
      <c r="O461" s="764" t="str">
        <f>IF(B461="","",IF(【多店舗用】記入シート3!AB461="●",【多店舗用】記入シート3!AB$8,"")&amp;IF(【多店舗用】記入シート3!AC461="●",【多店舗用】記入シート3!AC$8,"")&amp;IF(【多店舗用】記入シート3!AD461="●",【多店舗用】記入シート3!AD$8,"")&amp;IF(【多店舗用】記入シート3!AE461="●",【多店舗用】記入シート3!AE$8,"")&amp;IF(【多店舗用】記入シート3!AF461="●",【多店舗用】記入シート3!AF$8,"")&amp;IF(【多店舗用】記入シート3!AG461="●",【多店舗用】記入シート3!AG$8,"")&amp;IF(【多店舗用】記入シート3!AH461="●",【多店舗用】記入シート3!AH$8,"")&amp;IF(【多店舗用】記入シート3!AI461="●",【多店舗用】記入シート3!AI$8,""))</f>
        <v/>
      </c>
      <c r="P461" s="764" t="str">
        <f>IF(【多店舗用】記入シート3!AJ461="","",【多店舗用】記入シート3!AJ461)</f>
        <v/>
      </c>
      <c r="Q461" s="764" t="str">
        <f>IF(【多店舗用】記入シート3!AK461="","",【多店舗用】記入シート3!AK461)</f>
        <v/>
      </c>
      <c r="R461" s="766" t="str">
        <f>IF(【多店舗用】記入シート3!AL461="","",【多店舗用】記入シート3!AL461)</f>
        <v/>
      </c>
      <c r="S461" s="766" t="str">
        <f>IF(【多店舗用】記入シート3!AM461="","",【多店舗用】記入シート3!AM461)</f>
        <v/>
      </c>
      <c r="T461" s="766" t="str">
        <f>IF(【多店舗用】記入シート3!AN461="","",【多店舗用】記入シート3!AN461)</f>
        <v/>
      </c>
      <c r="U461" s="766" t="str">
        <f>IF(【多店舗用】記入シート3!AO461="","",【多店舗用】記入シート3!AO461)</f>
        <v/>
      </c>
      <c r="V461" s="764" t="str">
        <f>IF(【多店舗用】記入シート3!AP461="","",【多店舗用】記入シート3!AP461)</f>
        <v/>
      </c>
      <c r="W461" s="764" t="str">
        <f>IF(【多店舗用】記入シート3!AQ461="","",【多店舗用】記入シート3!AQ461)</f>
        <v/>
      </c>
      <c r="X461" s="764" t="str">
        <f>IF(【多店舗用】記入シート3!AR461="","",【多店舗用】記入シート3!AR461)</f>
        <v/>
      </c>
      <c r="Y461" s="764" t="str">
        <f>IF(【多店舗用】記入シート3!AS461="","",【多店舗用】記入シート3!AS461)</f>
        <v/>
      </c>
      <c r="Z461" s="767" t="str">
        <f>IF(【多店舗用】記入シート3!AT461="","",【多店舗用】記入シート3!AT461)</f>
        <v/>
      </c>
      <c r="AA461" s="767" t="str">
        <f>IF(【多店舗用】記入シート3!AU461="","",【多店舗用】記入シート3!AU461)</f>
        <v/>
      </c>
      <c r="AB461" s="764" t="str">
        <f>IF(B461="","",T(SUBSTITUTE(SUBSTITUTE(【多店舗用】記入シート3!AV461,"　","")," ",""))&amp;"　"&amp;T(SUBSTITUTE(SUBSTITUTE(【多店舗用】記入シート3!AW461,"　","")," ","")))</f>
        <v/>
      </c>
      <c r="AC461" s="764" t="str">
        <f>IF(B461="","",ASC(SUBSTITUTE(SUBSTITUTE(SUBSTITUTE(SUBSTITUTE(【多店舗用】記入シート3!AX461,"　","")," ",""),"ヴ","ウﾞ"),"・",""))&amp;" "&amp;ASC(SUBSTITUTE(SUBSTITUTE(SUBSTITUTE(SUBSTITUTE(【多店舗用】記入シート3!AY461,"　","")," ",""),"ヴ","ウﾞ"),"・","")))</f>
        <v/>
      </c>
      <c r="AD461" s="764" t="str">
        <f>IF(【多店舗用】記入シート3!AZ461="","",【多店舗用】記入シート3!AZ461)</f>
        <v/>
      </c>
      <c r="AE461" s="764" t="str">
        <f>IF(【多店舗用】記入シート3!BA461="","",【多店舗用】記入シート3!BA461)</f>
        <v/>
      </c>
      <c r="AF461" s="764" t="str">
        <f>IF(B461="","",T(SUBSTITUTE(SUBSTITUTE(【多店舗用】記入シート3!BB461,"　","")," ",""))&amp;"　"&amp;T(SUBSTITUTE(SUBSTITUTE(【多店舗用】記入シート3!BC461,"　","")," ","")))</f>
        <v/>
      </c>
      <c r="AG461" s="764" t="str">
        <f>IF(B461="","",ASC(SUBSTITUTE(SUBSTITUTE(SUBSTITUTE(SUBSTITUTE(【多店舗用】記入シート3!BD461,"　","")," ",""),"ヴ","ウﾞ"),"・",""))&amp;" "&amp;ASC(SUBSTITUTE(SUBSTITUTE(SUBSTITUTE(SUBSTITUTE(【多店舗用】記入シート3!BE461,"　","")," ",""),"ヴ","ウﾞ"),"・","")))</f>
        <v/>
      </c>
      <c r="AH461" s="764" t="str">
        <f>IF(【多店舗用】記入シート3!BF461="","",【多店舗用】記入シート3!BF461)</f>
        <v/>
      </c>
      <c r="AI461" s="764" t="str">
        <f>IF(【多店舗用】記入シート3!BG461="","",【多店舗用】記入シート3!BG461)</f>
        <v/>
      </c>
      <c r="AJ461" s="764" t="str">
        <f>IF(【多店舗用】記入シート3!BH461="","",【多店舗用】記入シート3!BH461)</f>
        <v/>
      </c>
      <c r="AK461" s="764" t="str">
        <f>IF(【多店舗用】記入シート3!BI461="","",【多店舗用】記入シート3!BI461)</f>
        <v/>
      </c>
      <c r="AL461" s="764" t="str">
        <f>IF(【多店舗用】記入シート3!BJ461="","",【多店舗用】記入シート3!BJ461)</f>
        <v/>
      </c>
      <c r="AM461" s="768" t="str">
        <f>IF(【多店舗用】記入シート3!BK461="","",【多店舗用】記入シート3!BK461)</f>
        <v/>
      </c>
      <c r="AN461" s="768" t="str">
        <f>IF(【多店舗用】記入シート3!BL461="","",【多店舗用】記入シート3!BL461)</f>
        <v/>
      </c>
      <c r="AO461" s="764" t="str">
        <f>IF(【多店舗用】記入シート3!BM461="","",【多店舗用】記入シート3!BM461)</f>
        <v/>
      </c>
      <c r="AP461" s="768" t="str">
        <f>IF(【多店舗用】記入シート3!BN461="","",【多店舗用】記入シート3!BN461)</f>
        <v/>
      </c>
      <c r="AQ461" s="764" t="str">
        <f>IF(【多店舗用】記入シート3!BO461="","",【多店舗用】記入シート3!BO461)</f>
        <v/>
      </c>
      <c r="AR461" s="764" t="str">
        <f>IF(【多店舗用】記入シート3!BP461="","",【多店舗用】記入シート3!BP461)</f>
        <v/>
      </c>
    </row>
    <row r="462" spans="1:44" ht="15" customHeight="1">
      <c r="A462" s="764">
        <v>454</v>
      </c>
      <c r="B462" s="764" t="str">
        <f>IF(【多店舗用】記入シート3!B462="","",DBCS(【多店舗用】記入シート3!B462))</f>
        <v/>
      </c>
      <c r="C462" s="764" t="str">
        <f>IF(【多店舗用】記入シート3!C462="","",DBCS(【多店舗用】記入シート3!C462))</f>
        <v/>
      </c>
      <c r="D462" s="764" t="str">
        <f>IF(【多店舗用】記入シート3!D462="","",ASC(【多店舗用】記入シート3!D462))</f>
        <v/>
      </c>
      <c r="E462" s="765" t="str">
        <f>IF(【多店舗用】記入シート3!E462="","",【多店舗用】記入シート3!E462)</f>
        <v/>
      </c>
      <c r="F462" s="764" t="str">
        <f>IF(【多店舗用】記入シート3!F462="","",【多店舗用】記入シート3!F462)</f>
        <v/>
      </c>
      <c r="G462" s="765" t="str">
        <f>IF(【多店舗用】記入シート3!G462="","",【多店舗用】記入シート3!G462)</f>
        <v/>
      </c>
      <c r="H462" s="764" t="str">
        <f>IF(【多店舗用】記入シート3!H462="","",SUBSTITUTE(SUBSTITUTE(SUBSTITUTE(SUBSTITUTE(SUBSTITUTE(ASC(【多店舗用】記入シート3!H462),"～","-"),"－","-"),"―","-"),"　","")," ",""))</f>
        <v/>
      </c>
      <c r="I462" s="764" t="str">
        <f>IF(B462="","",MID(T(【多店舗用】記入シート3!I462),4,LEN(T(【多店舗用】記入シート3!I462))-3)&amp;"　"&amp;SUBSTITUTE(SUBSTITUTE(SUBSTITUTE(SUBSTITUTE(T(【多店舗用】記入シート3!J462),"　","")," ",""),"―","ー"),"－","‐")&amp;"　"&amp;SUBSTITUTE(SUBSTITUTE(SUBSTITUTE(SUBSTITUTE(T(【多店舗用】記入シート3!K462),"　","")," ",""),"―","ー"),"－","‐")&amp;"　"&amp;SUBSTITUTE(SUBSTITUTE(SUBSTITUTE(SUBSTITUTE(T(【多店舗用】記入シート3!L462),"　","")," ",""),"―","ー"),"－","‐")&amp;IF(【多店舗用】記入シート3!M462="","","　"&amp;SUBSTITUTE(SUBSTITUTE(SUBSTITUTE(SUBSTITUTE(T(【多店舗用】記入シート3!M462),"　","")," ",""),"―","ー"),"－","‐")))</f>
        <v/>
      </c>
      <c r="J462" s="764" t="str">
        <f>IF(B462="","",ASC(【多店舗用】記入シート3!N462)&amp;" "&amp;ASC(SUBSTITUTE(SUBSTITUTE(SUBSTITUTE(SUBSTITUTE(SUBSTITUTE(【多店舗用】記入シート3!O462,"　","")," ",""),"ヴ","ウﾞ"),"・",""),"－","‐"))&amp;" "&amp;ASC(SUBSTITUTE(SUBSTITUTE(SUBSTITUTE(SUBSTITUTE(SUBSTITUTE(【多店舗用】記入シート3!P462,"　","")," ",""),"ヴ","ウﾞ"),"・",""),"－","‐"))&amp;IF(【多店舗用】記入シート3!Q462="",""," "&amp;ASC(SUBSTITUTE(SUBSTITUTE(SUBSTITUTE(SUBSTITUTE(SUBSTITUTE(【多店舗用】記入シート3!Q462,"　","")," ",""),"ヴ","ウﾞ"),"・",""),"－","‐"))))</f>
        <v/>
      </c>
      <c r="K462" s="764" t="str">
        <f>IF(【多店舗用】記入シート3!R462="","",【多店舗用】記入シート3!R462)</f>
        <v/>
      </c>
      <c r="L462" s="764" t="str">
        <f>IF(【多店舗用】記入シート3!S462="","",SUBSTITUTE(SUBSTITUTE(SUBSTITUTE(SUBSTITUTE(SUBSTITUTE(ASC(【多店舗用】記入シート3!S462),"～","-"),"－","-"),"―","-"),"　","")," ",""))</f>
        <v/>
      </c>
      <c r="M462" s="764" t="str">
        <f>IF(【多店舗用】記入シート3!T462="","",ASC(【多店舗用】記入シート3!T462))</f>
        <v/>
      </c>
      <c r="N462" s="764" t="str">
        <f>IF(B462="","",RIGHT("00"&amp;【多店舗用】記入シート3!U462,2)&amp;【多店舗用】記入シート3!V462&amp;RIGHT("00"&amp;【多店舗用】記入シート3!W462,2)&amp;【多店舗用】記入シート3!X462&amp;RIGHT("00"&amp;【多店舗用】記入シート3!Y462,2)&amp;【多店舗用】記入シート3!Z462&amp;RIGHT("00"&amp;【多店舗用】記入シート3!AA462,2))</f>
        <v/>
      </c>
      <c r="O462" s="764" t="str">
        <f>IF(B462="","",IF(【多店舗用】記入シート3!AB462="●",【多店舗用】記入シート3!AB$8,"")&amp;IF(【多店舗用】記入シート3!AC462="●",【多店舗用】記入シート3!AC$8,"")&amp;IF(【多店舗用】記入シート3!AD462="●",【多店舗用】記入シート3!AD$8,"")&amp;IF(【多店舗用】記入シート3!AE462="●",【多店舗用】記入シート3!AE$8,"")&amp;IF(【多店舗用】記入シート3!AF462="●",【多店舗用】記入シート3!AF$8,"")&amp;IF(【多店舗用】記入シート3!AG462="●",【多店舗用】記入シート3!AG$8,"")&amp;IF(【多店舗用】記入シート3!AH462="●",【多店舗用】記入シート3!AH$8,"")&amp;IF(【多店舗用】記入シート3!AI462="●",【多店舗用】記入シート3!AI$8,""))</f>
        <v/>
      </c>
      <c r="P462" s="764" t="str">
        <f>IF(【多店舗用】記入シート3!AJ462="","",【多店舗用】記入シート3!AJ462)</f>
        <v/>
      </c>
      <c r="Q462" s="764" t="str">
        <f>IF(【多店舗用】記入シート3!AK462="","",【多店舗用】記入シート3!AK462)</f>
        <v/>
      </c>
      <c r="R462" s="766" t="str">
        <f>IF(【多店舗用】記入シート3!AL462="","",【多店舗用】記入シート3!AL462)</f>
        <v/>
      </c>
      <c r="S462" s="766" t="str">
        <f>IF(【多店舗用】記入シート3!AM462="","",【多店舗用】記入シート3!AM462)</f>
        <v/>
      </c>
      <c r="T462" s="766" t="str">
        <f>IF(【多店舗用】記入シート3!AN462="","",【多店舗用】記入シート3!AN462)</f>
        <v/>
      </c>
      <c r="U462" s="766" t="str">
        <f>IF(【多店舗用】記入シート3!AO462="","",【多店舗用】記入シート3!AO462)</f>
        <v/>
      </c>
      <c r="V462" s="764" t="str">
        <f>IF(【多店舗用】記入シート3!AP462="","",【多店舗用】記入シート3!AP462)</f>
        <v/>
      </c>
      <c r="W462" s="764" t="str">
        <f>IF(【多店舗用】記入シート3!AQ462="","",【多店舗用】記入シート3!AQ462)</f>
        <v/>
      </c>
      <c r="X462" s="764" t="str">
        <f>IF(【多店舗用】記入シート3!AR462="","",【多店舗用】記入シート3!AR462)</f>
        <v/>
      </c>
      <c r="Y462" s="764" t="str">
        <f>IF(【多店舗用】記入シート3!AS462="","",【多店舗用】記入シート3!AS462)</f>
        <v/>
      </c>
      <c r="Z462" s="767" t="str">
        <f>IF(【多店舗用】記入シート3!AT462="","",【多店舗用】記入シート3!AT462)</f>
        <v/>
      </c>
      <c r="AA462" s="767" t="str">
        <f>IF(【多店舗用】記入シート3!AU462="","",【多店舗用】記入シート3!AU462)</f>
        <v/>
      </c>
      <c r="AB462" s="764" t="str">
        <f>IF(B462="","",T(SUBSTITUTE(SUBSTITUTE(【多店舗用】記入シート3!AV462,"　","")," ",""))&amp;"　"&amp;T(SUBSTITUTE(SUBSTITUTE(【多店舗用】記入シート3!AW462,"　","")," ","")))</f>
        <v/>
      </c>
      <c r="AC462" s="764" t="str">
        <f>IF(B462="","",ASC(SUBSTITUTE(SUBSTITUTE(SUBSTITUTE(SUBSTITUTE(【多店舗用】記入シート3!AX462,"　","")," ",""),"ヴ","ウﾞ"),"・",""))&amp;" "&amp;ASC(SUBSTITUTE(SUBSTITUTE(SUBSTITUTE(SUBSTITUTE(【多店舗用】記入シート3!AY462,"　","")," ",""),"ヴ","ウﾞ"),"・","")))</f>
        <v/>
      </c>
      <c r="AD462" s="764" t="str">
        <f>IF(【多店舗用】記入シート3!AZ462="","",【多店舗用】記入シート3!AZ462)</f>
        <v/>
      </c>
      <c r="AE462" s="764" t="str">
        <f>IF(【多店舗用】記入シート3!BA462="","",【多店舗用】記入シート3!BA462)</f>
        <v/>
      </c>
      <c r="AF462" s="764" t="str">
        <f>IF(B462="","",T(SUBSTITUTE(SUBSTITUTE(【多店舗用】記入シート3!BB462,"　","")," ",""))&amp;"　"&amp;T(SUBSTITUTE(SUBSTITUTE(【多店舗用】記入シート3!BC462,"　","")," ","")))</f>
        <v/>
      </c>
      <c r="AG462" s="764" t="str">
        <f>IF(B462="","",ASC(SUBSTITUTE(SUBSTITUTE(SUBSTITUTE(SUBSTITUTE(【多店舗用】記入シート3!BD462,"　","")," ",""),"ヴ","ウﾞ"),"・",""))&amp;" "&amp;ASC(SUBSTITUTE(SUBSTITUTE(SUBSTITUTE(SUBSTITUTE(【多店舗用】記入シート3!BE462,"　","")," ",""),"ヴ","ウﾞ"),"・","")))</f>
        <v/>
      </c>
      <c r="AH462" s="764" t="str">
        <f>IF(【多店舗用】記入シート3!BF462="","",【多店舗用】記入シート3!BF462)</f>
        <v/>
      </c>
      <c r="AI462" s="764" t="str">
        <f>IF(【多店舗用】記入シート3!BG462="","",【多店舗用】記入シート3!BG462)</f>
        <v/>
      </c>
      <c r="AJ462" s="764" t="str">
        <f>IF(【多店舗用】記入シート3!BH462="","",【多店舗用】記入シート3!BH462)</f>
        <v/>
      </c>
      <c r="AK462" s="764" t="str">
        <f>IF(【多店舗用】記入シート3!BI462="","",【多店舗用】記入シート3!BI462)</f>
        <v/>
      </c>
      <c r="AL462" s="764" t="str">
        <f>IF(【多店舗用】記入シート3!BJ462="","",【多店舗用】記入シート3!BJ462)</f>
        <v/>
      </c>
      <c r="AM462" s="768" t="str">
        <f>IF(【多店舗用】記入シート3!BK462="","",【多店舗用】記入シート3!BK462)</f>
        <v/>
      </c>
      <c r="AN462" s="768" t="str">
        <f>IF(【多店舗用】記入シート3!BL462="","",【多店舗用】記入シート3!BL462)</f>
        <v/>
      </c>
      <c r="AO462" s="764" t="str">
        <f>IF(【多店舗用】記入シート3!BM462="","",【多店舗用】記入シート3!BM462)</f>
        <v/>
      </c>
      <c r="AP462" s="768" t="str">
        <f>IF(【多店舗用】記入シート3!BN462="","",【多店舗用】記入シート3!BN462)</f>
        <v/>
      </c>
      <c r="AQ462" s="764" t="str">
        <f>IF(【多店舗用】記入シート3!BO462="","",【多店舗用】記入シート3!BO462)</f>
        <v/>
      </c>
      <c r="AR462" s="764" t="str">
        <f>IF(【多店舗用】記入シート3!BP462="","",【多店舗用】記入シート3!BP462)</f>
        <v/>
      </c>
    </row>
    <row r="463" spans="1:44" ht="15" customHeight="1">
      <c r="A463" s="764">
        <v>455</v>
      </c>
      <c r="B463" s="764" t="str">
        <f>IF(【多店舗用】記入シート3!B463="","",DBCS(【多店舗用】記入シート3!B463))</f>
        <v/>
      </c>
      <c r="C463" s="764" t="str">
        <f>IF(【多店舗用】記入シート3!C463="","",DBCS(【多店舗用】記入シート3!C463))</f>
        <v/>
      </c>
      <c r="D463" s="764" t="str">
        <f>IF(【多店舗用】記入シート3!D463="","",ASC(【多店舗用】記入シート3!D463))</f>
        <v/>
      </c>
      <c r="E463" s="765" t="str">
        <f>IF(【多店舗用】記入シート3!E463="","",【多店舗用】記入シート3!E463)</f>
        <v/>
      </c>
      <c r="F463" s="764" t="str">
        <f>IF(【多店舗用】記入シート3!F463="","",【多店舗用】記入シート3!F463)</f>
        <v/>
      </c>
      <c r="G463" s="765" t="str">
        <f>IF(【多店舗用】記入シート3!G463="","",【多店舗用】記入シート3!G463)</f>
        <v/>
      </c>
      <c r="H463" s="764" t="str">
        <f>IF(【多店舗用】記入シート3!H463="","",SUBSTITUTE(SUBSTITUTE(SUBSTITUTE(SUBSTITUTE(SUBSTITUTE(ASC(【多店舗用】記入シート3!H463),"～","-"),"－","-"),"―","-"),"　","")," ",""))</f>
        <v/>
      </c>
      <c r="I463" s="764" t="str">
        <f>IF(B463="","",MID(T(【多店舗用】記入シート3!I463),4,LEN(T(【多店舗用】記入シート3!I463))-3)&amp;"　"&amp;SUBSTITUTE(SUBSTITUTE(SUBSTITUTE(SUBSTITUTE(T(【多店舗用】記入シート3!J463),"　","")," ",""),"―","ー"),"－","‐")&amp;"　"&amp;SUBSTITUTE(SUBSTITUTE(SUBSTITUTE(SUBSTITUTE(T(【多店舗用】記入シート3!K463),"　","")," ",""),"―","ー"),"－","‐")&amp;"　"&amp;SUBSTITUTE(SUBSTITUTE(SUBSTITUTE(SUBSTITUTE(T(【多店舗用】記入シート3!L463),"　","")," ",""),"―","ー"),"－","‐")&amp;IF(【多店舗用】記入シート3!M463="","","　"&amp;SUBSTITUTE(SUBSTITUTE(SUBSTITUTE(SUBSTITUTE(T(【多店舗用】記入シート3!M463),"　","")," ",""),"―","ー"),"－","‐")))</f>
        <v/>
      </c>
      <c r="J463" s="764" t="str">
        <f>IF(B463="","",ASC(【多店舗用】記入シート3!N463)&amp;" "&amp;ASC(SUBSTITUTE(SUBSTITUTE(SUBSTITUTE(SUBSTITUTE(SUBSTITUTE(【多店舗用】記入シート3!O463,"　","")," ",""),"ヴ","ウﾞ"),"・",""),"－","‐"))&amp;" "&amp;ASC(SUBSTITUTE(SUBSTITUTE(SUBSTITUTE(SUBSTITUTE(SUBSTITUTE(【多店舗用】記入シート3!P463,"　","")," ",""),"ヴ","ウﾞ"),"・",""),"－","‐"))&amp;IF(【多店舗用】記入シート3!Q463="",""," "&amp;ASC(SUBSTITUTE(SUBSTITUTE(SUBSTITUTE(SUBSTITUTE(SUBSTITUTE(【多店舗用】記入シート3!Q463,"　","")," ",""),"ヴ","ウﾞ"),"・",""),"－","‐"))))</f>
        <v/>
      </c>
      <c r="K463" s="764" t="str">
        <f>IF(【多店舗用】記入シート3!R463="","",【多店舗用】記入シート3!R463)</f>
        <v/>
      </c>
      <c r="L463" s="764" t="str">
        <f>IF(【多店舗用】記入シート3!S463="","",SUBSTITUTE(SUBSTITUTE(SUBSTITUTE(SUBSTITUTE(SUBSTITUTE(ASC(【多店舗用】記入シート3!S463),"～","-"),"－","-"),"―","-"),"　","")," ",""))</f>
        <v/>
      </c>
      <c r="M463" s="764" t="str">
        <f>IF(【多店舗用】記入シート3!T463="","",ASC(【多店舗用】記入シート3!T463))</f>
        <v/>
      </c>
      <c r="N463" s="764" t="str">
        <f>IF(B463="","",RIGHT("00"&amp;【多店舗用】記入シート3!U463,2)&amp;【多店舗用】記入シート3!V463&amp;RIGHT("00"&amp;【多店舗用】記入シート3!W463,2)&amp;【多店舗用】記入シート3!X463&amp;RIGHT("00"&amp;【多店舗用】記入シート3!Y463,2)&amp;【多店舗用】記入シート3!Z463&amp;RIGHT("00"&amp;【多店舗用】記入シート3!AA463,2))</f>
        <v/>
      </c>
      <c r="O463" s="764" t="str">
        <f>IF(B463="","",IF(【多店舗用】記入シート3!AB463="●",【多店舗用】記入シート3!AB$8,"")&amp;IF(【多店舗用】記入シート3!AC463="●",【多店舗用】記入シート3!AC$8,"")&amp;IF(【多店舗用】記入シート3!AD463="●",【多店舗用】記入シート3!AD$8,"")&amp;IF(【多店舗用】記入シート3!AE463="●",【多店舗用】記入シート3!AE$8,"")&amp;IF(【多店舗用】記入シート3!AF463="●",【多店舗用】記入シート3!AF$8,"")&amp;IF(【多店舗用】記入シート3!AG463="●",【多店舗用】記入シート3!AG$8,"")&amp;IF(【多店舗用】記入シート3!AH463="●",【多店舗用】記入シート3!AH$8,"")&amp;IF(【多店舗用】記入シート3!AI463="●",【多店舗用】記入シート3!AI$8,""))</f>
        <v/>
      </c>
      <c r="P463" s="764" t="str">
        <f>IF(【多店舗用】記入シート3!AJ463="","",【多店舗用】記入シート3!AJ463)</f>
        <v/>
      </c>
      <c r="Q463" s="764" t="str">
        <f>IF(【多店舗用】記入シート3!AK463="","",【多店舗用】記入シート3!AK463)</f>
        <v/>
      </c>
      <c r="R463" s="766" t="str">
        <f>IF(【多店舗用】記入シート3!AL463="","",【多店舗用】記入シート3!AL463)</f>
        <v/>
      </c>
      <c r="S463" s="766" t="str">
        <f>IF(【多店舗用】記入シート3!AM463="","",【多店舗用】記入シート3!AM463)</f>
        <v/>
      </c>
      <c r="T463" s="766" t="str">
        <f>IF(【多店舗用】記入シート3!AN463="","",【多店舗用】記入シート3!AN463)</f>
        <v/>
      </c>
      <c r="U463" s="766" t="str">
        <f>IF(【多店舗用】記入シート3!AO463="","",【多店舗用】記入シート3!AO463)</f>
        <v/>
      </c>
      <c r="V463" s="764" t="str">
        <f>IF(【多店舗用】記入シート3!AP463="","",【多店舗用】記入シート3!AP463)</f>
        <v/>
      </c>
      <c r="W463" s="764" t="str">
        <f>IF(【多店舗用】記入シート3!AQ463="","",【多店舗用】記入シート3!AQ463)</f>
        <v/>
      </c>
      <c r="X463" s="764" t="str">
        <f>IF(【多店舗用】記入シート3!AR463="","",【多店舗用】記入シート3!AR463)</f>
        <v/>
      </c>
      <c r="Y463" s="764" t="str">
        <f>IF(【多店舗用】記入シート3!AS463="","",【多店舗用】記入シート3!AS463)</f>
        <v/>
      </c>
      <c r="Z463" s="767" t="str">
        <f>IF(【多店舗用】記入シート3!AT463="","",【多店舗用】記入シート3!AT463)</f>
        <v/>
      </c>
      <c r="AA463" s="767" t="str">
        <f>IF(【多店舗用】記入シート3!AU463="","",【多店舗用】記入シート3!AU463)</f>
        <v/>
      </c>
      <c r="AB463" s="764" t="str">
        <f>IF(B463="","",T(SUBSTITUTE(SUBSTITUTE(【多店舗用】記入シート3!AV463,"　","")," ",""))&amp;"　"&amp;T(SUBSTITUTE(SUBSTITUTE(【多店舗用】記入シート3!AW463,"　","")," ","")))</f>
        <v/>
      </c>
      <c r="AC463" s="764" t="str">
        <f>IF(B463="","",ASC(SUBSTITUTE(SUBSTITUTE(SUBSTITUTE(SUBSTITUTE(【多店舗用】記入シート3!AX463,"　","")," ",""),"ヴ","ウﾞ"),"・",""))&amp;" "&amp;ASC(SUBSTITUTE(SUBSTITUTE(SUBSTITUTE(SUBSTITUTE(【多店舗用】記入シート3!AY463,"　","")," ",""),"ヴ","ウﾞ"),"・","")))</f>
        <v/>
      </c>
      <c r="AD463" s="764" t="str">
        <f>IF(【多店舗用】記入シート3!AZ463="","",【多店舗用】記入シート3!AZ463)</f>
        <v/>
      </c>
      <c r="AE463" s="764" t="str">
        <f>IF(【多店舗用】記入シート3!BA463="","",【多店舗用】記入シート3!BA463)</f>
        <v/>
      </c>
      <c r="AF463" s="764" t="str">
        <f>IF(B463="","",T(SUBSTITUTE(SUBSTITUTE(【多店舗用】記入シート3!BB463,"　","")," ",""))&amp;"　"&amp;T(SUBSTITUTE(SUBSTITUTE(【多店舗用】記入シート3!BC463,"　","")," ","")))</f>
        <v/>
      </c>
      <c r="AG463" s="764" t="str">
        <f>IF(B463="","",ASC(SUBSTITUTE(SUBSTITUTE(SUBSTITUTE(SUBSTITUTE(【多店舗用】記入シート3!BD463,"　","")," ",""),"ヴ","ウﾞ"),"・",""))&amp;" "&amp;ASC(SUBSTITUTE(SUBSTITUTE(SUBSTITUTE(SUBSTITUTE(【多店舗用】記入シート3!BE463,"　","")," ",""),"ヴ","ウﾞ"),"・","")))</f>
        <v/>
      </c>
      <c r="AH463" s="764" t="str">
        <f>IF(【多店舗用】記入シート3!BF463="","",【多店舗用】記入シート3!BF463)</f>
        <v/>
      </c>
      <c r="AI463" s="764" t="str">
        <f>IF(【多店舗用】記入シート3!BG463="","",【多店舗用】記入シート3!BG463)</f>
        <v/>
      </c>
      <c r="AJ463" s="764" t="str">
        <f>IF(【多店舗用】記入シート3!BH463="","",【多店舗用】記入シート3!BH463)</f>
        <v/>
      </c>
      <c r="AK463" s="764" t="str">
        <f>IF(【多店舗用】記入シート3!BI463="","",【多店舗用】記入シート3!BI463)</f>
        <v/>
      </c>
      <c r="AL463" s="764" t="str">
        <f>IF(【多店舗用】記入シート3!BJ463="","",【多店舗用】記入シート3!BJ463)</f>
        <v/>
      </c>
      <c r="AM463" s="768" t="str">
        <f>IF(【多店舗用】記入シート3!BK463="","",【多店舗用】記入シート3!BK463)</f>
        <v/>
      </c>
      <c r="AN463" s="768" t="str">
        <f>IF(【多店舗用】記入シート3!BL463="","",【多店舗用】記入シート3!BL463)</f>
        <v/>
      </c>
      <c r="AO463" s="764" t="str">
        <f>IF(【多店舗用】記入シート3!BM463="","",【多店舗用】記入シート3!BM463)</f>
        <v/>
      </c>
      <c r="AP463" s="768" t="str">
        <f>IF(【多店舗用】記入シート3!BN463="","",【多店舗用】記入シート3!BN463)</f>
        <v/>
      </c>
      <c r="AQ463" s="764" t="str">
        <f>IF(【多店舗用】記入シート3!BO463="","",【多店舗用】記入シート3!BO463)</f>
        <v/>
      </c>
      <c r="AR463" s="764" t="str">
        <f>IF(【多店舗用】記入シート3!BP463="","",【多店舗用】記入シート3!BP463)</f>
        <v/>
      </c>
    </row>
    <row r="464" spans="1:44" ht="15" customHeight="1">
      <c r="A464" s="764">
        <v>456</v>
      </c>
      <c r="B464" s="764" t="str">
        <f>IF(【多店舗用】記入シート3!B464="","",DBCS(【多店舗用】記入シート3!B464))</f>
        <v/>
      </c>
      <c r="C464" s="764" t="str">
        <f>IF(【多店舗用】記入シート3!C464="","",DBCS(【多店舗用】記入シート3!C464))</f>
        <v/>
      </c>
      <c r="D464" s="764" t="str">
        <f>IF(【多店舗用】記入シート3!D464="","",ASC(【多店舗用】記入シート3!D464))</f>
        <v/>
      </c>
      <c r="E464" s="765" t="str">
        <f>IF(【多店舗用】記入シート3!E464="","",【多店舗用】記入シート3!E464)</f>
        <v/>
      </c>
      <c r="F464" s="764" t="str">
        <f>IF(【多店舗用】記入シート3!F464="","",【多店舗用】記入シート3!F464)</f>
        <v/>
      </c>
      <c r="G464" s="765" t="str">
        <f>IF(【多店舗用】記入シート3!G464="","",【多店舗用】記入シート3!G464)</f>
        <v/>
      </c>
      <c r="H464" s="764" t="str">
        <f>IF(【多店舗用】記入シート3!H464="","",SUBSTITUTE(SUBSTITUTE(SUBSTITUTE(SUBSTITUTE(SUBSTITUTE(ASC(【多店舗用】記入シート3!H464),"～","-"),"－","-"),"―","-"),"　","")," ",""))</f>
        <v/>
      </c>
      <c r="I464" s="764" t="str">
        <f>IF(B464="","",MID(T(【多店舗用】記入シート3!I464),4,LEN(T(【多店舗用】記入シート3!I464))-3)&amp;"　"&amp;SUBSTITUTE(SUBSTITUTE(SUBSTITUTE(SUBSTITUTE(T(【多店舗用】記入シート3!J464),"　","")," ",""),"―","ー"),"－","‐")&amp;"　"&amp;SUBSTITUTE(SUBSTITUTE(SUBSTITUTE(SUBSTITUTE(T(【多店舗用】記入シート3!K464),"　","")," ",""),"―","ー"),"－","‐")&amp;"　"&amp;SUBSTITUTE(SUBSTITUTE(SUBSTITUTE(SUBSTITUTE(T(【多店舗用】記入シート3!L464),"　","")," ",""),"―","ー"),"－","‐")&amp;IF(【多店舗用】記入シート3!M464="","","　"&amp;SUBSTITUTE(SUBSTITUTE(SUBSTITUTE(SUBSTITUTE(T(【多店舗用】記入シート3!M464),"　","")," ",""),"―","ー"),"－","‐")))</f>
        <v/>
      </c>
      <c r="J464" s="764" t="str">
        <f>IF(B464="","",ASC(【多店舗用】記入シート3!N464)&amp;" "&amp;ASC(SUBSTITUTE(SUBSTITUTE(SUBSTITUTE(SUBSTITUTE(SUBSTITUTE(【多店舗用】記入シート3!O464,"　","")," ",""),"ヴ","ウﾞ"),"・",""),"－","‐"))&amp;" "&amp;ASC(SUBSTITUTE(SUBSTITUTE(SUBSTITUTE(SUBSTITUTE(SUBSTITUTE(【多店舗用】記入シート3!P464,"　","")," ",""),"ヴ","ウﾞ"),"・",""),"－","‐"))&amp;IF(【多店舗用】記入シート3!Q464="",""," "&amp;ASC(SUBSTITUTE(SUBSTITUTE(SUBSTITUTE(SUBSTITUTE(SUBSTITUTE(【多店舗用】記入シート3!Q464,"　","")," ",""),"ヴ","ウﾞ"),"・",""),"－","‐"))))</f>
        <v/>
      </c>
      <c r="K464" s="764" t="str">
        <f>IF(【多店舗用】記入シート3!R464="","",【多店舗用】記入シート3!R464)</f>
        <v/>
      </c>
      <c r="L464" s="764" t="str">
        <f>IF(【多店舗用】記入シート3!S464="","",SUBSTITUTE(SUBSTITUTE(SUBSTITUTE(SUBSTITUTE(SUBSTITUTE(ASC(【多店舗用】記入シート3!S464),"～","-"),"－","-"),"―","-"),"　","")," ",""))</f>
        <v/>
      </c>
      <c r="M464" s="764" t="str">
        <f>IF(【多店舗用】記入シート3!T464="","",ASC(【多店舗用】記入シート3!T464))</f>
        <v/>
      </c>
      <c r="N464" s="764" t="str">
        <f>IF(B464="","",RIGHT("00"&amp;【多店舗用】記入シート3!U464,2)&amp;【多店舗用】記入シート3!V464&amp;RIGHT("00"&amp;【多店舗用】記入シート3!W464,2)&amp;【多店舗用】記入シート3!X464&amp;RIGHT("00"&amp;【多店舗用】記入シート3!Y464,2)&amp;【多店舗用】記入シート3!Z464&amp;RIGHT("00"&amp;【多店舗用】記入シート3!AA464,2))</f>
        <v/>
      </c>
      <c r="O464" s="764" t="str">
        <f>IF(B464="","",IF(【多店舗用】記入シート3!AB464="●",【多店舗用】記入シート3!AB$8,"")&amp;IF(【多店舗用】記入シート3!AC464="●",【多店舗用】記入シート3!AC$8,"")&amp;IF(【多店舗用】記入シート3!AD464="●",【多店舗用】記入シート3!AD$8,"")&amp;IF(【多店舗用】記入シート3!AE464="●",【多店舗用】記入シート3!AE$8,"")&amp;IF(【多店舗用】記入シート3!AF464="●",【多店舗用】記入シート3!AF$8,"")&amp;IF(【多店舗用】記入シート3!AG464="●",【多店舗用】記入シート3!AG$8,"")&amp;IF(【多店舗用】記入シート3!AH464="●",【多店舗用】記入シート3!AH$8,"")&amp;IF(【多店舗用】記入シート3!AI464="●",【多店舗用】記入シート3!AI$8,""))</f>
        <v/>
      </c>
      <c r="P464" s="764" t="str">
        <f>IF(【多店舗用】記入シート3!AJ464="","",【多店舗用】記入シート3!AJ464)</f>
        <v/>
      </c>
      <c r="Q464" s="764" t="str">
        <f>IF(【多店舗用】記入シート3!AK464="","",【多店舗用】記入シート3!AK464)</f>
        <v/>
      </c>
      <c r="R464" s="766" t="str">
        <f>IF(【多店舗用】記入シート3!AL464="","",【多店舗用】記入シート3!AL464)</f>
        <v/>
      </c>
      <c r="S464" s="766" t="str">
        <f>IF(【多店舗用】記入シート3!AM464="","",【多店舗用】記入シート3!AM464)</f>
        <v/>
      </c>
      <c r="T464" s="766" t="str">
        <f>IF(【多店舗用】記入シート3!AN464="","",【多店舗用】記入シート3!AN464)</f>
        <v/>
      </c>
      <c r="U464" s="766" t="str">
        <f>IF(【多店舗用】記入シート3!AO464="","",【多店舗用】記入シート3!AO464)</f>
        <v/>
      </c>
      <c r="V464" s="764" t="str">
        <f>IF(【多店舗用】記入シート3!AP464="","",【多店舗用】記入シート3!AP464)</f>
        <v/>
      </c>
      <c r="W464" s="764" t="str">
        <f>IF(【多店舗用】記入シート3!AQ464="","",【多店舗用】記入シート3!AQ464)</f>
        <v/>
      </c>
      <c r="X464" s="764" t="str">
        <f>IF(【多店舗用】記入シート3!AR464="","",【多店舗用】記入シート3!AR464)</f>
        <v/>
      </c>
      <c r="Y464" s="764" t="str">
        <f>IF(【多店舗用】記入シート3!AS464="","",【多店舗用】記入シート3!AS464)</f>
        <v/>
      </c>
      <c r="Z464" s="767" t="str">
        <f>IF(【多店舗用】記入シート3!AT464="","",【多店舗用】記入シート3!AT464)</f>
        <v/>
      </c>
      <c r="AA464" s="767" t="str">
        <f>IF(【多店舗用】記入シート3!AU464="","",【多店舗用】記入シート3!AU464)</f>
        <v/>
      </c>
      <c r="AB464" s="764" t="str">
        <f>IF(B464="","",T(SUBSTITUTE(SUBSTITUTE(【多店舗用】記入シート3!AV464,"　","")," ",""))&amp;"　"&amp;T(SUBSTITUTE(SUBSTITUTE(【多店舗用】記入シート3!AW464,"　","")," ","")))</f>
        <v/>
      </c>
      <c r="AC464" s="764" t="str">
        <f>IF(B464="","",ASC(SUBSTITUTE(SUBSTITUTE(SUBSTITUTE(SUBSTITUTE(【多店舗用】記入シート3!AX464,"　","")," ",""),"ヴ","ウﾞ"),"・",""))&amp;" "&amp;ASC(SUBSTITUTE(SUBSTITUTE(SUBSTITUTE(SUBSTITUTE(【多店舗用】記入シート3!AY464,"　","")," ",""),"ヴ","ウﾞ"),"・","")))</f>
        <v/>
      </c>
      <c r="AD464" s="764" t="str">
        <f>IF(【多店舗用】記入シート3!AZ464="","",【多店舗用】記入シート3!AZ464)</f>
        <v/>
      </c>
      <c r="AE464" s="764" t="str">
        <f>IF(【多店舗用】記入シート3!BA464="","",【多店舗用】記入シート3!BA464)</f>
        <v/>
      </c>
      <c r="AF464" s="764" t="str">
        <f>IF(B464="","",T(SUBSTITUTE(SUBSTITUTE(【多店舗用】記入シート3!BB464,"　","")," ",""))&amp;"　"&amp;T(SUBSTITUTE(SUBSTITUTE(【多店舗用】記入シート3!BC464,"　","")," ","")))</f>
        <v/>
      </c>
      <c r="AG464" s="764" t="str">
        <f>IF(B464="","",ASC(SUBSTITUTE(SUBSTITUTE(SUBSTITUTE(SUBSTITUTE(【多店舗用】記入シート3!BD464,"　","")," ",""),"ヴ","ウﾞ"),"・",""))&amp;" "&amp;ASC(SUBSTITUTE(SUBSTITUTE(SUBSTITUTE(SUBSTITUTE(【多店舗用】記入シート3!BE464,"　","")," ",""),"ヴ","ウﾞ"),"・","")))</f>
        <v/>
      </c>
      <c r="AH464" s="764" t="str">
        <f>IF(【多店舗用】記入シート3!BF464="","",【多店舗用】記入シート3!BF464)</f>
        <v/>
      </c>
      <c r="AI464" s="764" t="str">
        <f>IF(【多店舗用】記入シート3!BG464="","",【多店舗用】記入シート3!BG464)</f>
        <v/>
      </c>
      <c r="AJ464" s="764" t="str">
        <f>IF(【多店舗用】記入シート3!BH464="","",【多店舗用】記入シート3!BH464)</f>
        <v/>
      </c>
      <c r="AK464" s="764" t="str">
        <f>IF(【多店舗用】記入シート3!BI464="","",【多店舗用】記入シート3!BI464)</f>
        <v/>
      </c>
      <c r="AL464" s="764" t="str">
        <f>IF(【多店舗用】記入シート3!BJ464="","",【多店舗用】記入シート3!BJ464)</f>
        <v/>
      </c>
      <c r="AM464" s="768" t="str">
        <f>IF(【多店舗用】記入シート3!BK464="","",【多店舗用】記入シート3!BK464)</f>
        <v/>
      </c>
      <c r="AN464" s="768" t="str">
        <f>IF(【多店舗用】記入シート3!BL464="","",【多店舗用】記入シート3!BL464)</f>
        <v/>
      </c>
      <c r="AO464" s="764" t="str">
        <f>IF(【多店舗用】記入シート3!BM464="","",【多店舗用】記入シート3!BM464)</f>
        <v/>
      </c>
      <c r="AP464" s="768" t="str">
        <f>IF(【多店舗用】記入シート3!BN464="","",【多店舗用】記入シート3!BN464)</f>
        <v/>
      </c>
      <c r="AQ464" s="764" t="str">
        <f>IF(【多店舗用】記入シート3!BO464="","",【多店舗用】記入シート3!BO464)</f>
        <v/>
      </c>
      <c r="AR464" s="764" t="str">
        <f>IF(【多店舗用】記入シート3!BP464="","",【多店舗用】記入シート3!BP464)</f>
        <v/>
      </c>
    </row>
    <row r="465" spans="1:44" ht="15" customHeight="1">
      <c r="A465" s="764">
        <v>457</v>
      </c>
      <c r="B465" s="764" t="str">
        <f>IF(【多店舗用】記入シート3!B465="","",DBCS(【多店舗用】記入シート3!B465))</f>
        <v/>
      </c>
      <c r="C465" s="764" t="str">
        <f>IF(【多店舗用】記入シート3!C465="","",DBCS(【多店舗用】記入シート3!C465))</f>
        <v/>
      </c>
      <c r="D465" s="764" t="str">
        <f>IF(【多店舗用】記入シート3!D465="","",ASC(【多店舗用】記入シート3!D465))</f>
        <v/>
      </c>
      <c r="E465" s="765" t="str">
        <f>IF(【多店舗用】記入シート3!E465="","",【多店舗用】記入シート3!E465)</f>
        <v/>
      </c>
      <c r="F465" s="764" t="str">
        <f>IF(【多店舗用】記入シート3!F465="","",【多店舗用】記入シート3!F465)</f>
        <v/>
      </c>
      <c r="G465" s="765" t="str">
        <f>IF(【多店舗用】記入シート3!G465="","",【多店舗用】記入シート3!G465)</f>
        <v/>
      </c>
      <c r="H465" s="764" t="str">
        <f>IF(【多店舗用】記入シート3!H465="","",SUBSTITUTE(SUBSTITUTE(SUBSTITUTE(SUBSTITUTE(SUBSTITUTE(ASC(【多店舗用】記入シート3!H465),"～","-"),"－","-"),"―","-"),"　","")," ",""))</f>
        <v/>
      </c>
      <c r="I465" s="764" t="str">
        <f>IF(B465="","",MID(T(【多店舗用】記入シート3!I465),4,LEN(T(【多店舗用】記入シート3!I465))-3)&amp;"　"&amp;SUBSTITUTE(SUBSTITUTE(SUBSTITUTE(SUBSTITUTE(T(【多店舗用】記入シート3!J465),"　","")," ",""),"―","ー"),"－","‐")&amp;"　"&amp;SUBSTITUTE(SUBSTITUTE(SUBSTITUTE(SUBSTITUTE(T(【多店舗用】記入シート3!K465),"　","")," ",""),"―","ー"),"－","‐")&amp;"　"&amp;SUBSTITUTE(SUBSTITUTE(SUBSTITUTE(SUBSTITUTE(T(【多店舗用】記入シート3!L465),"　","")," ",""),"―","ー"),"－","‐")&amp;IF(【多店舗用】記入シート3!M465="","","　"&amp;SUBSTITUTE(SUBSTITUTE(SUBSTITUTE(SUBSTITUTE(T(【多店舗用】記入シート3!M465),"　","")," ",""),"―","ー"),"－","‐")))</f>
        <v/>
      </c>
      <c r="J465" s="764" t="str">
        <f>IF(B465="","",ASC(【多店舗用】記入シート3!N465)&amp;" "&amp;ASC(SUBSTITUTE(SUBSTITUTE(SUBSTITUTE(SUBSTITUTE(SUBSTITUTE(【多店舗用】記入シート3!O465,"　","")," ",""),"ヴ","ウﾞ"),"・",""),"－","‐"))&amp;" "&amp;ASC(SUBSTITUTE(SUBSTITUTE(SUBSTITUTE(SUBSTITUTE(SUBSTITUTE(【多店舗用】記入シート3!P465,"　","")," ",""),"ヴ","ウﾞ"),"・",""),"－","‐"))&amp;IF(【多店舗用】記入シート3!Q465="",""," "&amp;ASC(SUBSTITUTE(SUBSTITUTE(SUBSTITUTE(SUBSTITUTE(SUBSTITUTE(【多店舗用】記入シート3!Q465,"　","")," ",""),"ヴ","ウﾞ"),"・",""),"－","‐"))))</f>
        <v/>
      </c>
      <c r="K465" s="764" t="str">
        <f>IF(【多店舗用】記入シート3!R465="","",【多店舗用】記入シート3!R465)</f>
        <v/>
      </c>
      <c r="L465" s="764" t="str">
        <f>IF(【多店舗用】記入シート3!S465="","",SUBSTITUTE(SUBSTITUTE(SUBSTITUTE(SUBSTITUTE(SUBSTITUTE(ASC(【多店舗用】記入シート3!S465),"～","-"),"－","-"),"―","-"),"　","")," ",""))</f>
        <v/>
      </c>
      <c r="M465" s="764" t="str">
        <f>IF(【多店舗用】記入シート3!T465="","",ASC(【多店舗用】記入シート3!T465))</f>
        <v/>
      </c>
      <c r="N465" s="764" t="str">
        <f>IF(B465="","",RIGHT("00"&amp;【多店舗用】記入シート3!U465,2)&amp;【多店舗用】記入シート3!V465&amp;RIGHT("00"&amp;【多店舗用】記入シート3!W465,2)&amp;【多店舗用】記入シート3!X465&amp;RIGHT("00"&amp;【多店舗用】記入シート3!Y465,2)&amp;【多店舗用】記入シート3!Z465&amp;RIGHT("00"&amp;【多店舗用】記入シート3!AA465,2))</f>
        <v/>
      </c>
      <c r="O465" s="764" t="str">
        <f>IF(B465="","",IF(【多店舗用】記入シート3!AB465="●",【多店舗用】記入シート3!AB$8,"")&amp;IF(【多店舗用】記入シート3!AC465="●",【多店舗用】記入シート3!AC$8,"")&amp;IF(【多店舗用】記入シート3!AD465="●",【多店舗用】記入シート3!AD$8,"")&amp;IF(【多店舗用】記入シート3!AE465="●",【多店舗用】記入シート3!AE$8,"")&amp;IF(【多店舗用】記入シート3!AF465="●",【多店舗用】記入シート3!AF$8,"")&amp;IF(【多店舗用】記入シート3!AG465="●",【多店舗用】記入シート3!AG$8,"")&amp;IF(【多店舗用】記入シート3!AH465="●",【多店舗用】記入シート3!AH$8,"")&amp;IF(【多店舗用】記入シート3!AI465="●",【多店舗用】記入シート3!AI$8,""))</f>
        <v/>
      </c>
      <c r="P465" s="764" t="str">
        <f>IF(【多店舗用】記入シート3!AJ465="","",【多店舗用】記入シート3!AJ465)</f>
        <v/>
      </c>
      <c r="Q465" s="764" t="str">
        <f>IF(【多店舗用】記入シート3!AK465="","",【多店舗用】記入シート3!AK465)</f>
        <v/>
      </c>
      <c r="R465" s="766" t="str">
        <f>IF(【多店舗用】記入シート3!AL465="","",【多店舗用】記入シート3!AL465)</f>
        <v/>
      </c>
      <c r="S465" s="766" t="str">
        <f>IF(【多店舗用】記入シート3!AM465="","",【多店舗用】記入シート3!AM465)</f>
        <v/>
      </c>
      <c r="T465" s="766" t="str">
        <f>IF(【多店舗用】記入シート3!AN465="","",【多店舗用】記入シート3!AN465)</f>
        <v/>
      </c>
      <c r="U465" s="766" t="str">
        <f>IF(【多店舗用】記入シート3!AO465="","",【多店舗用】記入シート3!AO465)</f>
        <v/>
      </c>
      <c r="V465" s="764" t="str">
        <f>IF(【多店舗用】記入シート3!AP465="","",【多店舗用】記入シート3!AP465)</f>
        <v/>
      </c>
      <c r="W465" s="764" t="str">
        <f>IF(【多店舗用】記入シート3!AQ465="","",【多店舗用】記入シート3!AQ465)</f>
        <v/>
      </c>
      <c r="X465" s="764" t="str">
        <f>IF(【多店舗用】記入シート3!AR465="","",【多店舗用】記入シート3!AR465)</f>
        <v/>
      </c>
      <c r="Y465" s="764" t="str">
        <f>IF(【多店舗用】記入シート3!AS465="","",【多店舗用】記入シート3!AS465)</f>
        <v/>
      </c>
      <c r="Z465" s="767" t="str">
        <f>IF(【多店舗用】記入シート3!AT465="","",【多店舗用】記入シート3!AT465)</f>
        <v/>
      </c>
      <c r="AA465" s="767" t="str">
        <f>IF(【多店舗用】記入シート3!AU465="","",【多店舗用】記入シート3!AU465)</f>
        <v/>
      </c>
      <c r="AB465" s="764" t="str">
        <f>IF(B465="","",T(SUBSTITUTE(SUBSTITUTE(【多店舗用】記入シート3!AV465,"　","")," ",""))&amp;"　"&amp;T(SUBSTITUTE(SUBSTITUTE(【多店舗用】記入シート3!AW465,"　","")," ","")))</f>
        <v/>
      </c>
      <c r="AC465" s="764" t="str">
        <f>IF(B465="","",ASC(SUBSTITUTE(SUBSTITUTE(SUBSTITUTE(SUBSTITUTE(【多店舗用】記入シート3!AX465,"　","")," ",""),"ヴ","ウﾞ"),"・",""))&amp;" "&amp;ASC(SUBSTITUTE(SUBSTITUTE(SUBSTITUTE(SUBSTITUTE(【多店舗用】記入シート3!AY465,"　","")," ",""),"ヴ","ウﾞ"),"・","")))</f>
        <v/>
      </c>
      <c r="AD465" s="764" t="str">
        <f>IF(【多店舗用】記入シート3!AZ465="","",【多店舗用】記入シート3!AZ465)</f>
        <v/>
      </c>
      <c r="AE465" s="764" t="str">
        <f>IF(【多店舗用】記入シート3!BA465="","",【多店舗用】記入シート3!BA465)</f>
        <v/>
      </c>
      <c r="AF465" s="764" t="str">
        <f>IF(B465="","",T(SUBSTITUTE(SUBSTITUTE(【多店舗用】記入シート3!BB465,"　","")," ",""))&amp;"　"&amp;T(SUBSTITUTE(SUBSTITUTE(【多店舗用】記入シート3!BC465,"　","")," ","")))</f>
        <v/>
      </c>
      <c r="AG465" s="764" t="str">
        <f>IF(B465="","",ASC(SUBSTITUTE(SUBSTITUTE(SUBSTITUTE(SUBSTITUTE(【多店舗用】記入シート3!BD465,"　","")," ",""),"ヴ","ウﾞ"),"・",""))&amp;" "&amp;ASC(SUBSTITUTE(SUBSTITUTE(SUBSTITUTE(SUBSTITUTE(【多店舗用】記入シート3!BE465,"　","")," ",""),"ヴ","ウﾞ"),"・","")))</f>
        <v/>
      </c>
      <c r="AH465" s="764" t="str">
        <f>IF(【多店舗用】記入シート3!BF465="","",【多店舗用】記入シート3!BF465)</f>
        <v/>
      </c>
      <c r="AI465" s="764" t="str">
        <f>IF(【多店舗用】記入シート3!BG465="","",【多店舗用】記入シート3!BG465)</f>
        <v/>
      </c>
      <c r="AJ465" s="764" t="str">
        <f>IF(【多店舗用】記入シート3!BH465="","",【多店舗用】記入シート3!BH465)</f>
        <v/>
      </c>
      <c r="AK465" s="764" t="str">
        <f>IF(【多店舗用】記入シート3!BI465="","",【多店舗用】記入シート3!BI465)</f>
        <v/>
      </c>
      <c r="AL465" s="764" t="str">
        <f>IF(【多店舗用】記入シート3!BJ465="","",【多店舗用】記入シート3!BJ465)</f>
        <v/>
      </c>
      <c r="AM465" s="768" t="str">
        <f>IF(【多店舗用】記入シート3!BK465="","",【多店舗用】記入シート3!BK465)</f>
        <v/>
      </c>
      <c r="AN465" s="768" t="str">
        <f>IF(【多店舗用】記入シート3!BL465="","",【多店舗用】記入シート3!BL465)</f>
        <v/>
      </c>
      <c r="AO465" s="764" t="str">
        <f>IF(【多店舗用】記入シート3!BM465="","",【多店舗用】記入シート3!BM465)</f>
        <v/>
      </c>
      <c r="AP465" s="768" t="str">
        <f>IF(【多店舗用】記入シート3!BN465="","",【多店舗用】記入シート3!BN465)</f>
        <v/>
      </c>
      <c r="AQ465" s="764" t="str">
        <f>IF(【多店舗用】記入シート3!BO465="","",【多店舗用】記入シート3!BO465)</f>
        <v/>
      </c>
      <c r="AR465" s="764" t="str">
        <f>IF(【多店舗用】記入シート3!BP465="","",【多店舗用】記入シート3!BP465)</f>
        <v/>
      </c>
    </row>
    <row r="466" spans="1:44" ht="15" customHeight="1">
      <c r="A466" s="764">
        <v>458</v>
      </c>
      <c r="B466" s="764" t="str">
        <f>IF(【多店舗用】記入シート3!B466="","",DBCS(【多店舗用】記入シート3!B466))</f>
        <v/>
      </c>
      <c r="C466" s="764" t="str">
        <f>IF(【多店舗用】記入シート3!C466="","",DBCS(【多店舗用】記入シート3!C466))</f>
        <v/>
      </c>
      <c r="D466" s="764" t="str">
        <f>IF(【多店舗用】記入シート3!D466="","",ASC(【多店舗用】記入シート3!D466))</f>
        <v/>
      </c>
      <c r="E466" s="765" t="str">
        <f>IF(【多店舗用】記入シート3!E466="","",【多店舗用】記入シート3!E466)</f>
        <v/>
      </c>
      <c r="F466" s="764" t="str">
        <f>IF(【多店舗用】記入シート3!F466="","",【多店舗用】記入シート3!F466)</f>
        <v/>
      </c>
      <c r="G466" s="765" t="str">
        <f>IF(【多店舗用】記入シート3!G466="","",【多店舗用】記入シート3!G466)</f>
        <v/>
      </c>
      <c r="H466" s="764" t="str">
        <f>IF(【多店舗用】記入シート3!H466="","",SUBSTITUTE(SUBSTITUTE(SUBSTITUTE(SUBSTITUTE(SUBSTITUTE(ASC(【多店舗用】記入シート3!H466),"～","-"),"－","-"),"―","-"),"　","")," ",""))</f>
        <v/>
      </c>
      <c r="I466" s="764" t="str">
        <f>IF(B466="","",MID(T(【多店舗用】記入シート3!I466),4,LEN(T(【多店舗用】記入シート3!I466))-3)&amp;"　"&amp;SUBSTITUTE(SUBSTITUTE(SUBSTITUTE(SUBSTITUTE(T(【多店舗用】記入シート3!J466),"　","")," ",""),"―","ー"),"－","‐")&amp;"　"&amp;SUBSTITUTE(SUBSTITUTE(SUBSTITUTE(SUBSTITUTE(T(【多店舗用】記入シート3!K466),"　","")," ",""),"―","ー"),"－","‐")&amp;"　"&amp;SUBSTITUTE(SUBSTITUTE(SUBSTITUTE(SUBSTITUTE(T(【多店舗用】記入シート3!L466),"　","")," ",""),"―","ー"),"－","‐")&amp;IF(【多店舗用】記入シート3!M466="","","　"&amp;SUBSTITUTE(SUBSTITUTE(SUBSTITUTE(SUBSTITUTE(T(【多店舗用】記入シート3!M466),"　","")," ",""),"―","ー"),"－","‐")))</f>
        <v/>
      </c>
      <c r="J466" s="764" t="str">
        <f>IF(B466="","",ASC(【多店舗用】記入シート3!N466)&amp;" "&amp;ASC(SUBSTITUTE(SUBSTITUTE(SUBSTITUTE(SUBSTITUTE(SUBSTITUTE(【多店舗用】記入シート3!O466,"　","")," ",""),"ヴ","ウﾞ"),"・",""),"－","‐"))&amp;" "&amp;ASC(SUBSTITUTE(SUBSTITUTE(SUBSTITUTE(SUBSTITUTE(SUBSTITUTE(【多店舗用】記入シート3!P466,"　","")," ",""),"ヴ","ウﾞ"),"・",""),"－","‐"))&amp;IF(【多店舗用】記入シート3!Q466="",""," "&amp;ASC(SUBSTITUTE(SUBSTITUTE(SUBSTITUTE(SUBSTITUTE(SUBSTITUTE(【多店舗用】記入シート3!Q466,"　","")," ",""),"ヴ","ウﾞ"),"・",""),"－","‐"))))</f>
        <v/>
      </c>
      <c r="K466" s="764" t="str">
        <f>IF(【多店舗用】記入シート3!R466="","",【多店舗用】記入シート3!R466)</f>
        <v/>
      </c>
      <c r="L466" s="764" t="str">
        <f>IF(【多店舗用】記入シート3!S466="","",SUBSTITUTE(SUBSTITUTE(SUBSTITUTE(SUBSTITUTE(SUBSTITUTE(ASC(【多店舗用】記入シート3!S466),"～","-"),"－","-"),"―","-"),"　","")," ",""))</f>
        <v/>
      </c>
      <c r="M466" s="764" t="str">
        <f>IF(【多店舗用】記入シート3!T466="","",ASC(【多店舗用】記入シート3!T466))</f>
        <v/>
      </c>
      <c r="N466" s="764" t="str">
        <f>IF(B466="","",RIGHT("00"&amp;【多店舗用】記入シート3!U466,2)&amp;【多店舗用】記入シート3!V466&amp;RIGHT("00"&amp;【多店舗用】記入シート3!W466,2)&amp;【多店舗用】記入シート3!X466&amp;RIGHT("00"&amp;【多店舗用】記入シート3!Y466,2)&amp;【多店舗用】記入シート3!Z466&amp;RIGHT("00"&amp;【多店舗用】記入シート3!AA466,2))</f>
        <v/>
      </c>
      <c r="O466" s="764" t="str">
        <f>IF(B466="","",IF(【多店舗用】記入シート3!AB466="●",【多店舗用】記入シート3!AB$8,"")&amp;IF(【多店舗用】記入シート3!AC466="●",【多店舗用】記入シート3!AC$8,"")&amp;IF(【多店舗用】記入シート3!AD466="●",【多店舗用】記入シート3!AD$8,"")&amp;IF(【多店舗用】記入シート3!AE466="●",【多店舗用】記入シート3!AE$8,"")&amp;IF(【多店舗用】記入シート3!AF466="●",【多店舗用】記入シート3!AF$8,"")&amp;IF(【多店舗用】記入シート3!AG466="●",【多店舗用】記入シート3!AG$8,"")&amp;IF(【多店舗用】記入シート3!AH466="●",【多店舗用】記入シート3!AH$8,"")&amp;IF(【多店舗用】記入シート3!AI466="●",【多店舗用】記入シート3!AI$8,""))</f>
        <v/>
      </c>
      <c r="P466" s="764" t="str">
        <f>IF(【多店舗用】記入シート3!AJ466="","",【多店舗用】記入シート3!AJ466)</f>
        <v/>
      </c>
      <c r="Q466" s="764" t="str">
        <f>IF(【多店舗用】記入シート3!AK466="","",【多店舗用】記入シート3!AK466)</f>
        <v/>
      </c>
      <c r="R466" s="766" t="str">
        <f>IF(【多店舗用】記入シート3!AL466="","",【多店舗用】記入シート3!AL466)</f>
        <v/>
      </c>
      <c r="S466" s="766" t="str">
        <f>IF(【多店舗用】記入シート3!AM466="","",【多店舗用】記入シート3!AM466)</f>
        <v/>
      </c>
      <c r="T466" s="766" t="str">
        <f>IF(【多店舗用】記入シート3!AN466="","",【多店舗用】記入シート3!AN466)</f>
        <v/>
      </c>
      <c r="U466" s="766" t="str">
        <f>IF(【多店舗用】記入シート3!AO466="","",【多店舗用】記入シート3!AO466)</f>
        <v/>
      </c>
      <c r="V466" s="764" t="str">
        <f>IF(【多店舗用】記入シート3!AP466="","",【多店舗用】記入シート3!AP466)</f>
        <v/>
      </c>
      <c r="W466" s="764" t="str">
        <f>IF(【多店舗用】記入シート3!AQ466="","",【多店舗用】記入シート3!AQ466)</f>
        <v/>
      </c>
      <c r="X466" s="764" t="str">
        <f>IF(【多店舗用】記入シート3!AR466="","",【多店舗用】記入シート3!AR466)</f>
        <v/>
      </c>
      <c r="Y466" s="764" t="str">
        <f>IF(【多店舗用】記入シート3!AS466="","",【多店舗用】記入シート3!AS466)</f>
        <v/>
      </c>
      <c r="Z466" s="767" t="str">
        <f>IF(【多店舗用】記入シート3!AT466="","",【多店舗用】記入シート3!AT466)</f>
        <v/>
      </c>
      <c r="AA466" s="767" t="str">
        <f>IF(【多店舗用】記入シート3!AU466="","",【多店舗用】記入シート3!AU466)</f>
        <v/>
      </c>
      <c r="AB466" s="764" t="str">
        <f>IF(B466="","",T(SUBSTITUTE(SUBSTITUTE(【多店舗用】記入シート3!AV466,"　","")," ",""))&amp;"　"&amp;T(SUBSTITUTE(SUBSTITUTE(【多店舗用】記入シート3!AW466,"　","")," ","")))</f>
        <v/>
      </c>
      <c r="AC466" s="764" t="str">
        <f>IF(B466="","",ASC(SUBSTITUTE(SUBSTITUTE(SUBSTITUTE(SUBSTITUTE(【多店舗用】記入シート3!AX466,"　","")," ",""),"ヴ","ウﾞ"),"・",""))&amp;" "&amp;ASC(SUBSTITUTE(SUBSTITUTE(SUBSTITUTE(SUBSTITUTE(【多店舗用】記入シート3!AY466,"　","")," ",""),"ヴ","ウﾞ"),"・","")))</f>
        <v/>
      </c>
      <c r="AD466" s="764" t="str">
        <f>IF(【多店舗用】記入シート3!AZ466="","",【多店舗用】記入シート3!AZ466)</f>
        <v/>
      </c>
      <c r="AE466" s="764" t="str">
        <f>IF(【多店舗用】記入シート3!BA466="","",【多店舗用】記入シート3!BA466)</f>
        <v/>
      </c>
      <c r="AF466" s="764" t="str">
        <f>IF(B466="","",T(SUBSTITUTE(SUBSTITUTE(【多店舗用】記入シート3!BB466,"　","")," ",""))&amp;"　"&amp;T(SUBSTITUTE(SUBSTITUTE(【多店舗用】記入シート3!BC466,"　","")," ","")))</f>
        <v/>
      </c>
      <c r="AG466" s="764" t="str">
        <f>IF(B466="","",ASC(SUBSTITUTE(SUBSTITUTE(SUBSTITUTE(SUBSTITUTE(【多店舗用】記入シート3!BD466,"　","")," ",""),"ヴ","ウﾞ"),"・",""))&amp;" "&amp;ASC(SUBSTITUTE(SUBSTITUTE(SUBSTITUTE(SUBSTITUTE(【多店舗用】記入シート3!BE466,"　","")," ",""),"ヴ","ウﾞ"),"・","")))</f>
        <v/>
      </c>
      <c r="AH466" s="764" t="str">
        <f>IF(【多店舗用】記入シート3!BF466="","",【多店舗用】記入シート3!BF466)</f>
        <v/>
      </c>
      <c r="AI466" s="764" t="str">
        <f>IF(【多店舗用】記入シート3!BG466="","",【多店舗用】記入シート3!BG466)</f>
        <v/>
      </c>
      <c r="AJ466" s="764" t="str">
        <f>IF(【多店舗用】記入シート3!BH466="","",【多店舗用】記入シート3!BH466)</f>
        <v/>
      </c>
      <c r="AK466" s="764" t="str">
        <f>IF(【多店舗用】記入シート3!BI466="","",【多店舗用】記入シート3!BI466)</f>
        <v/>
      </c>
      <c r="AL466" s="764" t="str">
        <f>IF(【多店舗用】記入シート3!BJ466="","",【多店舗用】記入シート3!BJ466)</f>
        <v/>
      </c>
      <c r="AM466" s="768" t="str">
        <f>IF(【多店舗用】記入シート3!BK466="","",【多店舗用】記入シート3!BK466)</f>
        <v/>
      </c>
      <c r="AN466" s="768" t="str">
        <f>IF(【多店舗用】記入シート3!BL466="","",【多店舗用】記入シート3!BL466)</f>
        <v/>
      </c>
      <c r="AO466" s="764" t="str">
        <f>IF(【多店舗用】記入シート3!BM466="","",【多店舗用】記入シート3!BM466)</f>
        <v/>
      </c>
      <c r="AP466" s="768" t="str">
        <f>IF(【多店舗用】記入シート3!BN466="","",【多店舗用】記入シート3!BN466)</f>
        <v/>
      </c>
      <c r="AQ466" s="764" t="str">
        <f>IF(【多店舗用】記入シート3!BO466="","",【多店舗用】記入シート3!BO466)</f>
        <v/>
      </c>
      <c r="AR466" s="764" t="str">
        <f>IF(【多店舗用】記入シート3!BP466="","",【多店舗用】記入シート3!BP466)</f>
        <v/>
      </c>
    </row>
    <row r="467" spans="1:44" ht="15" customHeight="1">
      <c r="A467" s="764">
        <v>459</v>
      </c>
      <c r="B467" s="764" t="str">
        <f>IF(【多店舗用】記入シート3!B467="","",DBCS(【多店舗用】記入シート3!B467))</f>
        <v/>
      </c>
      <c r="C467" s="764" t="str">
        <f>IF(【多店舗用】記入シート3!C467="","",DBCS(【多店舗用】記入シート3!C467))</f>
        <v/>
      </c>
      <c r="D467" s="764" t="str">
        <f>IF(【多店舗用】記入シート3!D467="","",ASC(【多店舗用】記入シート3!D467))</f>
        <v/>
      </c>
      <c r="E467" s="765" t="str">
        <f>IF(【多店舗用】記入シート3!E467="","",【多店舗用】記入シート3!E467)</f>
        <v/>
      </c>
      <c r="F467" s="764" t="str">
        <f>IF(【多店舗用】記入シート3!F467="","",【多店舗用】記入シート3!F467)</f>
        <v/>
      </c>
      <c r="G467" s="765" t="str">
        <f>IF(【多店舗用】記入シート3!G467="","",【多店舗用】記入シート3!G467)</f>
        <v/>
      </c>
      <c r="H467" s="764" t="str">
        <f>IF(【多店舗用】記入シート3!H467="","",SUBSTITUTE(SUBSTITUTE(SUBSTITUTE(SUBSTITUTE(SUBSTITUTE(ASC(【多店舗用】記入シート3!H467),"～","-"),"－","-"),"―","-"),"　","")," ",""))</f>
        <v/>
      </c>
      <c r="I467" s="764" t="str">
        <f>IF(B467="","",MID(T(【多店舗用】記入シート3!I467),4,LEN(T(【多店舗用】記入シート3!I467))-3)&amp;"　"&amp;SUBSTITUTE(SUBSTITUTE(SUBSTITUTE(SUBSTITUTE(T(【多店舗用】記入シート3!J467),"　","")," ",""),"―","ー"),"－","‐")&amp;"　"&amp;SUBSTITUTE(SUBSTITUTE(SUBSTITUTE(SUBSTITUTE(T(【多店舗用】記入シート3!K467),"　","")," ",""),"―","ー"),"－","‐")&amp;"　"&amp;SUBSTITUTE(SUBSTITUTE(SUBSTITUTE(SUBSTITUTE(T(【多店舗用】記入シート3!L467),"　","")," ",""),"―","ー"),"－","‐")&amp;IF(【多店舗用】記入シート3!M467="","","　"&amp;SUBSTITUTE(SUBSTITUTE(SUBSTITUTE(SUBSTITUTE(T(【多店舗用】記入シート3!M467),"　","")," ",""),"―","ー"),"－","‐")))</f>
        <v/>
      </c>
      <c r="J467" s="764" t="str">
        <f>IF(B467="","",ASC(【多店舗用】記入シート3!N467)&amp;" "&amp;ASC(SUBSTITUTE(SUBSTITUTE(SUBSTITUTE(SUBSTITUTE(SUBSTITUTE(【多店舗用】記入シート3!O467,"　","")," ",""),"ヴ","ウﾞ"),"・",""),"－","‐"))&amp;" "&amp;ASC(SUBSTITUTE(SUBSTITUTE(SUBSTITUTE(SUBSTITUTE(SUBSTITUTE(【多店舗用】記入シート3!P467,"　","")," ",""),"ヴ","ウﾞ"),"・",""),"－","‐"))&amp;IF(【多店舗用】記入シート3!Q467="",""," "&amp;ASC(SUBSTITUTE(SUBSTITUTE(SUBSTITUTE(SUBSTITUTE(SUBSTITUTE(【多店舗用】記入シート3!Q467,"　","")," ",""),"ヴ","ウﾞ"),"・",""),"－","‐"))))</f>
        <v/>
      </c>
      <c r="K467" s="764" t="str">
        <f>IF(【多店舗用】記入シート3!R467="","",【多店舗用】記入シート3!R467)</f>
        <v/>
      </c>
      <c r="L467" s="764" t="str">
        <f>IF(【多店舗用】記入シート3!S467="","",SUBSTITUTE(SUBSTITUTE(SUBSTITUTE(SUBSTITUTE(SUBSTITUTE(ASC(【多店舗用】記入シート3!S467),"～","-"),"－","-"),"―","-"),"　","")," ",""))</f>
        <v/>
      </c>
      <c r="M467" s="764" t="str">
        <f>IF(【多店舗用】記入シート3!T467="","",ASC(【多店舗用】記入シート3!T467))</f>
        <v/>
      </c>
      <c r="N467" s="764" t="str">
        <f>IF(B467="","",RIGHT("00"&amp;【多店舗用】記入シート3!U467,2)&amp;【多店舗用】記入シート3!V467&amp;RIGHT("00"&amp;【多店舗用】記入シート3!W467,2)&amp;【多店舗用】記入シート3!X467&amp;RIGHT("00"&amp;【多店舗用】記入シート3!Y467,2)&amp;【多店舗用】記入シート3!Z467&amp;RIGHT("00"&amp;【多店舗用】記入シート3!AA467,2))</f>
        <v/>
      </c>
      <c r="O467" s="764" t="str">
        <f>IF(B467="","",IF(【多店舗用】記入シート3!AB467="●",【多店舗用】記入シート3!AB$8,"")&amp;IF(【多店舗用】記入シート3!AC467="●",【多店舗用】記入シート3!AC$8,"")&amp;IF(【多店舗用】記入シート3!AD467="●",【多店舗用】記入シート3!AD$8,"")&amp;IF(【多店舗用】記入シート3!AE467="●",【多店舗用】記入シート3!AE$8,"")&amp;IF(【多店舗用】記入シート3!AF467="●",【多店舗用】記入シート3!AF$8,"")&amp;IF(【多店舗用】記入シート3!AG467="●",【多店舗用】記入シート3!AG$8,"")&amp;IF(【多店舗用】記入シート3!AH467="●",【多店舗用】記入シート3!AH$8,"")&amp;IF(【多店舗用】記入シート3!AI467="●",【多店舗用】記入シート3!AI$8,""))</f>
        <v/>
      </c>
      <c r="P467" s="764" t="str">
        <f>IF(【多店舗用】記入シート3!AJ467="","",【多店舗用】記入シート3!AJ467)</f>
        <v/>
      </c>
      <c r="Q467" s="764" t="str">
        <f>IF(【多店舗用】記入シート3!AK467="","",【多店舗用】記入シート3!AK467)</f>
        <v/>
      </c>
      <c r="R467" s="766" t="str">
        <f>IF(【多店舗用】記入シート3!AL467="","",【多店舗用】記入シート3!AL467)</f>
        <v/>
      </c>
      <c r="S467" s="766" t="str">
        <f>IF(【多店舗用】記入シート3!AM467="","",【多店舗用】記入シート3!AM467)</f>
        <v/>
      </c>
      <c r="T467" s="766" t="str">
        <f>IF(【多店舗用】記入シート3!AN467="","",【多店舗用】記入シート3!AN467)</f>
        <v/>
      </c>
      <c r="U467" s="766" t="str">
        <f>IF(【多店舗用】記入シート3!AO467="","",【多店舗用】記入シート3!AO467)</f>
        <v/>
      </c>
      <c r="V467" s="764" t="str">
        <f>IF(【多店舗用】記入シート3!AP467="","",【多店舗用】記入シート3!AP467)</f>
        <v/>
      </c>
      <c r="W467" s="764" t="str">
        <f>IF(【多店舗用】記入シート3!AQ467="","",【多店舗用】記入シート3!AQ467)</f>
        <v/>
      </c>
      <c r="X467" s="764" t="str">
        <f>IF(【多店舗用】記入シート3!AR467="","",【多店舗用】記入シート3!AR467)</f>
        <v/>
      </c>
      <c r="Y467" s="764" t="str">
        <f>IF(【多店舗用】記入シート3!AS467="","",【多店舗用】記入シート3!AS467)</f>
        <v/>
      </c>
      <c r="Z467" s="767" t="str">
        <f>IF(【多店舗用】記入シート3!AT467="","",【多店舗用】記入シート3!AT467)</f>
        <v/>
      </c>
      <c r="AA467" s="767" t="str">
        <f>IF(【多店舗用】記入シート3!AU467="","",【多店舗用】記入シート3!AU467)</f>
        <v/>
      </c>
      <c r="AB467" s="764" t="str">
        <f>IF(B467="","",T(SUBSTITUTE(SUBSTITUTE(【多店舗用】記入シート3!AV467,"　","")," ",""))&amp;"　"&amp;T(SUBSTITUTE(SUBSTITUTE(【多店舗用】記入シート3!AW467,"　","")," ","")))</f>
        <v/>
      </c>
      <c r="AC467" s="764" t="str">
        <f>IF(B467="","",ASC(SUBSTITUTE(SUBSTITUTE(SUBSTITUTE(SUBSTITUTE(【多店舗用】記入シート3!AX467,"　","")," ",""),"ヴ","ウﾞ"),"・",""))&amp;" "&amp;ASC(SUBSTITUTE(SUBSTITUTE(SUBSTITUTE(SUBSTITUTE(【多店舗用】記入シート3!AY467,"　","")," ",""),"ヴ","ウﾞ"),"・","")))</f>
        <v/>
      </c>
      <c r="AD467" s="764" t="str">
        <f>IF(【多店舗用】記入シート3!AZ467="","",【多店舗用】記入シート3!AZ467)</f>
        <v/>
      </c>
      <c r="AE467" s="764" t="str">
        <f>IF(【多店舗用】記入シート3!BA467="","",【多店舗用】記入シート3!BA467)</f>
        <v/>
      </c>
      <c r="AF467" s="764" t="str">
        <f>IF(B467="","",T(SUBSTITUTE(SUBSTITUTE(【多店舗用】記入シート3!BB467,"　","")," ",""))&amp;"　"&amp;T(SUBSTITUTE(SUBSTITUTE(【多店舗用】記入シート3!BC467,"　","")," ","")))</f>
        <v/>
      </c>
      <c r="AG467" s="764" t="str">
        <f>IF(B467="","",ASC(SUBSTITUTE(SUBSTITUTE(SUBSTITUTE(SUBSTITUTE(【多店舗用】記入シート3!BD467,"　","")," ",""),"ヴ","ウﾞ"),"・",""))&amp;" "&amp;ASC(SUBSTITUTE(SUBSTITUTE(SUBSTITUTE(SUBSTITUTE(【多店舗用】記入シート3!BE467,"　","")," ",""),"ヴ","ウﾞ"),"・","")))</f>
        <v/>
      </c>
      <c r="AH467" s="764" t="str">
        <f>IF(【多店舗用】記入シート3!BF467="","",【多店舗用】記入シート3!BF467)</f>
        <v/>
      </c>
      <c r="AI467" s="764" t="str">
        <f>IF(【多店舗用】記入シート3!BG467="","",【多店舗用】記入シート3!BG467)</f>
        <v/>
      </c>
      <c r="AJ467" s="764" t="str">
        <f>IF(【多店舗用】記入シート3!BH467="","",【多店舗用】記入シート3!BH467)</f>
        <v/>
      </c>
      <c r="AK467" s="764" t="str">
        <f>IF(【多店舗用】記入シート3!BI467="","",【多店舗用】記入シート3!BI467)</f>
        <v/>
      </c>
      <c r="AL467" s="764" t="str">
        <f>IF(【多店舗用】記入シート3!BJ467="","",【多店舗用】記入シート3!BJ467)</f>
        <v/>
      </c>
      <c r="AM467" s="768" t="str">
        <f>IF(【多店舗用】記入シート3!BK467="","",【多店舗用】記入シート3!BK467)</f>
        <v/>
      </c>
      <c r="AN467" s="768" t="str">
        <f>IF(【多店舗用】記入シート3!BL467="","",【多店舗用】記入シート3!BL467)</f>
        <v/>
      </c>
      <c r="AO467" s="764" t="str">
        <f>IF(【多店舗用】記入シート3!BM467="","",【多店舗用】記入シート3!BM467)</f>
        <v/>
      </c>
      <c r="AP467" s="768" t="str">
        <f>IF(【多店舗用】記入シート3!BN467="","",【多店舗用】記入シート3!BN467)</f>
        <v/>
      </c>
      <c r="AQ467" s="764" t="str">
        <f>IF(【多店舗用】記入シート3!BO467="","",【多店舗用】記入シート3!BO467)</f>
        <v/>
      </c>
      <c r="AR467" s="764" t="str">
        <f>IF(【多店舗用】記入シート3!BP467="","",【多店舗用】記入シート3!BP467)</f>
        <v/>
      </c>
    </row>
    <row r="468" spans="1:44" ht="15" customHeight="1">
      <c r="A468" s="764">
        <v>460</v>
      </c>
      <c r="B468" s="764" t="str">
        <f>IF(【多店舗用】記入シート3!B468="","",DBCS(【多店舗用】記入シート3!B468))</f>
        <v/>
      </c>
      <c r="C468" s="764" t="str">
        <f>IF(【多店舗用】記入シート3!C468="","",DBCS(【多店舗用】記入シート3!C468))</f>
        <v/>
      </c>
      <c r="D468" s="764" t="str">
        <f>IF(【多店舗用】記入シート3!D468="","",ASC(【多店舗用】記入シート3!D468))</f>
        <v/>
      </c>
      <c r="E468" s="765" t="str">
        <f>IF(【多店舗用】記入シート3!E468="","",【多店舗用】記入シート3!E468)</f>
        <v/>
      </c>
      <c r="F468" s="764" t="str">
        <f>IF(【多店舗用】記入シート3!F468="","",【多店舗用】記入シート3!F468)</f>
        <v/>
      </c>
      <c r="G468" s="765" t="str">
        <f>IF(【多店舗用】記入シート3!G468="","",【多店舗用】記入シート3!G468)</f>
        <v/>
      </c>
      <c r="H468" s="764" t="str">
        <f>IF(【多店舗用】記入シート3!H468="","",SUBSTITUTE(SUBSTITUTE(SUBSTITUTE(SUBSTITUTE(SUBSTITUTE(ASC(【多店舗用】記入シート3!H468),"～","-"),"－","-"),"―","-"),"　","")," ",""))</f>
        <v/>
      </c>
      <c r="I468" s="764" t="str">
        <f>IF(B468="","",MID(T(【多店舗用】記入シート3!I468),4,LEN(T(【多店舗用】記入シート3!I468))-3)&amp;"　"&amp;SUBSTITUTE(SUBSTITUTE(SUBSTITUTE(SUBSTITUTE(T(【多店舗用】記入シート3!J468),"　","")," ",""),"―","ー"),"－","‐")&amp;"　"&amp;SUBSTITUTE(SUBSTITUTE(SUBSTITUTE(SUBSTITUTE(T(【多店舗用】記入シート3!K468),"　","")," ",""),"―","ー"),"－","‐")&amp;"　"&amp;SUBSTITUTE(SUBSTITUTE(SUBSTITUTE(SUBSTITUTE(T(【多店舗用】記入シート3!L468),"　","")," ",""),"―","ー"),"－","‐")&amp;IF(【多店舗用】記入シート3!M468="","","　"&amp;SUBSTITUTE(SUBSTITUTE(SUBSTITUTE(SUBSTITUTE(T(【多店舗用】記入シート3!M468),"　","")," ",""),"―","ー"),"－","‐")))</f>
        <v/>
      </c>
      <c r="J468" s="764" t="str">
        <f>IF(B468="","",ASC(【多店舗用】記入シート3!N468)&amp;" "&amp;ASC(SUBSTITUTE(SUBSTITUTE(SUBSTITUTE(SUBSTITUTE(SUBSTITUTE(【多店舗用】記入シート3!O468,"　","")," ",""),"ヴ","ウﾞ"),"・",""),"－","‐"))&amp;" "&amp;ASC(SUBSTITUTE(SUBSTITUTE(SUBSTITUTE(SUBSTITUTE(SUBSTITUTE(【多店舗用】記入シート3!P468,"　","")," ",""),"ヴ","ウﾞ"),"・",""),"－","‐"))&amp;IF(【多店舗用】記入シート3!Q468="",""," "&amp;ASC(SUBSTITUTE(SUBSTITUTE(SUBSTITUTE(SUBSTITUTE(SUBSTITUTE(【多店舗用】記入シート3!Q468,"　","")," ",""),"ヴ","ウﾞ"),"・",""),"－","‐"))))</f>
        <v/>
      </c>
      <c r="K468" s="764" t="str">
        <f>IF(【多店舗用】記入シート3!R468="","",【多店舗用】記入シート3!R468)</f>
        <v/>
      </c>
      <c r="L468" s="764" t="str">
        <f>IF(【多店舗用】記入シート3!S468="","",SUBSTITUTE(SUBSTITUTE(SUBSTITUTE(SUBSTITUTE(SUBSTITUTE(ASC(【多店舗用】記入シート3!S468),"～","-"),"－","-"),"―","-"),"　","")," ",""))</f>
        <v/>
      </c>
      <c r="M468" s="764" t="str">
        <f>IF(【多店舗用】記入シート3!T468="","",ASC(【多店舗用】記入シート3!T468))</f>
        <v/>
      </c>
      <c r="N468" s="764" t="str">
        <f>IF(B468="","",RIGHT("00"&amp;【多店舗用】記入シート3!U468,2)&amp;【多店舗用】記入シート3!V468&amp;RIGHT("00"&amp;【多店舗用】記入シート3!W468,2)&amp;【多店舗用】記入シート3!X468&amp;RIGHT("00"&amp;【多店舗用】記入シート3!Y468,2)&amp;【多店舗用】記入シート3!Z468&amp;RIGHT("00"&amp;【多店舗用】記入シート3!AA468,2))</f>
        <v/>
      </c>
      <c r="O468" s="764" t="str">
        <f>IF(B468="","",IF(【多店舗用】記入シート3!AB468="●",【多店舗用】記入シート3!AB$8,"")&amp;IF(【多店舗用】記入シート3!AC468="●",【多店舗用】記入シート3!AC$8,"")&amp;IF(【多店舗用】記入シート3!AD468="●",【多店舗用】記入シート3!AD$8,"")&amp;IF(【多店舗用】記入シート3!AE468="●",【多店舗用】記入シート3!AE$8,"")&amp;IF(【多店舗用】記入シート3!AF468="●",【多店舗用】記入シート3!AF$8,"")&amp;IF(【多店舗用】記入シート3!AG468="●",【多店舗用】記入シート3!AG$8,"")&amp;IF(【多店舗用】記入シート3!AH468="●",【多店舗用】記入シート3!AH$8,"")&amp;IF(【多店舗用】記入シート3!AI468="●",【多店舗用】記入シート3!AI$8,""))</f>
        <v/>
      </c>
      <c r="P468" s="764" t="str">
        <f>IF(【多店舗用】記入シート3!AJ468="","",【多店舗用】記入シート3!AJ468)</f>
        <v/>
      </c>
      <c r="Q468" s="764" t="str">
        <f>IF(【多店舗用】記入シート3!AK468="","",【多店舗用】記入シート3!AK468)</f>
        <v/>
      </c>
      <c r="R468" s="766" t="str">
        <f>IF(【多店舗用】記入シート3!AL468="","",【多店舗用】記入シート3!AL468)</f>
        <v/>
      </c>
      <c r="S468" s="766" t="str">
        <f>IF(【多店舗用】記入シート3!AM468="","",【多店舗用】記入シート3!AM468)</f>
        <v/>
      </c>
      <c r="T468" s="766" t="str">
        <f>IF(【多店舗用】記入シート3!AN468="","",【多店舗用】記入シート3!AN468)</f>
        <v/>
      </c>
      <c r="U468" s="766" t="str">
        <f>IF(【多店舗用】記入シート3!AO468="","",【多店舗用】記入シート3!AO468)</f>
        <v/>
      </c>
      <c r="V468" s="764" t="str">
        <f>IF(【多店舗用】記入シート3!AP468="","",【多店舗用】記入シート3!AP468)</f>
        <v/>
      </c>
      <c r="W468" s="764" t="str">
        <f>IF(【多店舗用】記入シート3!AQ468="","",【多店舗用】記入シート3!AQ468)</f>
        <v/>
      </c>
      <c r="X468" s="764" t="str">
        <f>IF(【多店舗用】記入シート3!AR468="","",【多店舗用】記入シート3!AR468)</f>
        <v/>
      </c>
      <c r="Y468" s="764" t="str">
        <f>IF(【多店舗用】記入シート3!AS468="","",【多店舗用】記入シート3!AS468)</f>
        <v/>
      </c>
      <c r="Z468" s="767" t="str">
        <f>IF(【多店舗用】記入シート3!AT468="","",【多店舗用】記入シート3!AT468)</f>
        <v/>
      </c>
      <c r="AA468" s="767" t="str">
        <f>IF(【多店舗用】記入シート3!AU468="","",【多店舗用】記入シート3!AU468)</f>
        <v/>
      </c>
      <c r="AB468" s="764" t="str">
        <f>IF(B468="","",T(SUBSTITUTE(SUBSTITUTE(【多店舗用】記入シート3!AV468,"　","")," ",""))&amp;"　"&amp;T(SUBSTITUTE(SUBSTITUTE(【多店舗用】記入シート3!AW468,"　","")," ","")))</f>
        <v/>
      </c>
      <c r="AC468" s="764" t="str">
        <f>IF(B468="","",ASC(SUBSTITUTE(SUBSTITUTE(SUBSTITUTE(SUBSTITUTE(【多店舗用】記入シート3!AX468,"　","")," ",""),"ヴ","ウﾞ"),"・",""))&amp;" "&amp;ASC(SUBSTITUTE(SUBSTITUTE(SUBSTITUTE(SUBSTITUTE(【多店舗用】記入シート3!AY468,"　","")," ",""),"ヴ","ウﾞ"),"・","")))</f>
        <v/>
      </c>
      <c r="AD468" s="764" t="str">
        <f>IF(【多店舗用】記入シート3!AZ468="","",【多店舗用】記入シート3!AZ468)</f>
        <v/>
      </c>
      <c r="AE468" s="764" t="str">
        <f>IF(【多店舗用】記入シート3!BA468="","",【多店舗用】記入シート3!BA468)</f>
        <v/>
      </c>
      <c r="AF468" s="764" t="str">
        <f>IF(B468="","",T(SUBSTITUTE(SUBSTITUTE(【多店舗用】記入シート3!BB468,"　","")," ",""))&amp;"　"&amp;T(SUBSTITUTE(SUBSTITUTE(【多店舗用】記入シート3!BC468,"　","")," ","")))</f>
        <v/>
      </c>
      <c r="AG468" s="764" t="str">
        <f>IF(B468="","",ASC(SUBSTITUTE(SUBSTITUTE(SUBSTITUTE(SUBSTITUTE(【多店舗用】記入シート3!BD468,"　","")," ",""),"ヴ","ウﾞ"),"・",""))&amp;" "&amp;ASC(SUBSTITUTE(SUBSTITUTE(SUBSTITUTE(SUBSTITUTE(【多店舗用】記入シート3!BE468,"　","")," ",""),"ヴ","ウﾞ"),"・","")))</f>
        <v/>
      </c>
      <c r="AH468" s="764" t="str">
        <f>IF(【多店舗用】記入シート3!BF468="","",【多店舗用】記入シート3!BF468)</f>
        <v/>
      </c>
      <c r="AI468" s="764" t="str">
        <f>IF(【多店舗用】記入シート3!BG468="","",【多店舗用】記入シート3!BG468)</f>
        <v/>
      </c>
      <c r="AJ468" s="764" t="str">
        <f>IF(【多店舗用】記入シート3!BH468="","",【多店舗用】記入シート3!BH468)</f>
        <v/>
      </c>
      <c r="AK468" s="764" t="str">
        <f>IF(【多店舗用】記入シート3!BI468="","",【多店舗用】記入シート3!BI468)</f>
        <v/>
      </c>
      <c r="AL468" s="764" t="str">
        <f>IF(【多店舗用】記入シート3!BJ468="","",【多店舗用】記入シート3!BJ468)</f>
        <v/>
      </c>
      <c r="AM468" s="768" t="str">
        <f>IF(【多店舗用】記入シート3!BK468="","",【多店舗用】記入シート3!BK468)</f>
        <v/>
      </c>
      <c r="AN468" s="768" t="str">
        <f>IF(【多店舗用】記入シート3!BL468="","",【多店舗用】記入シート3!BL468)</f>
        <v/>
      </c>
      <c r="AO468" s="764" t="str">
        <f>IF(【多店舗用】記入シート3!BM468="","",【多店舗用】記入シート3!BM468)</f>
        <v/>
      </c>
      <c r="AP468" s="768" t="str">
        <f>IF(【多店舗用】記入シート3!BN468="","",【多店舗用】記入シート3!BN468)</f>
        <v/>
      </c>
      <c r="AQ468" s="764" t="str">
        <f>IF(【多店舗用】記入シート3!BO468="","",【多店舗用】記入シート3!BO468)</f>
        <v/>
      </c>
      <c r="AR468" s="764" t="str">
        <f>IF(【多店舗用】記入シート3!BP468="","",【多店舗用】記入シート3!BP468)</f>
        <v/>
      </c>
    </row>
    <row r="469" spans="1:44" ht="15" customHeight="1">
      <c r="A469" s="764">
        <v>461</v>
      </c>
      <c r="B469" s="764" t="str">
        <f>IF(【多店舗用】記入シート3!B469="","",DBCS(【多店舗用】記入シート3!B469))</f>
        <v/>
      </c>
      <c r="C469" s="764" t="str">
        <f>IF(【多店舗用】記入シート3!C469="","",DBCS(【多店舗用】記入シート3!C469))</f>
        <v/>
      </c>
      <c r="D469" s="764" t="str">
        <f>IF(【多店舗用】記入シート3!D469="","",ASC(【多店舗用】記入シート3!D469))</f>
        <v/>
      </c>
      <c r="E469" s="765" t="str">
        <f>IF(【多店舗用】記入シート3!E469="","",【多店舗用】記入シート3!E469)</f>
        <v/>
      </c>
      <c r="F469" s="764" t="str">
        <f>IF(【多店舗用】記入シート3!F469="","",【多店舗用】記入シート3!F469)</f>
        <v/>
      </c>
      <c r="G469" s="765" t="str">
        <f>IF(【多店舗用】記入シート3!G469="","",【多店舗用】記入シート3!G469)</f>
        <v/>
      </c>
      <c r="H469" s="764" t="str">
        <f>IF(【多店舗用】記入シート3!H469="","",SUBSTITUTE(SUBSTITUTE(SUBSTITUTE(SUBSTITUTE(SUBSTITUTE(ASC(【多店舗用】記入シート3!H469),"～","-"),"－","-"),"―","-"),"　","")," ",""))</f>
        <v/>
      </c>
      <c r="I469" s="764" t="str">
        <f>IF(B469="","",MID(T(【多店舗用】記入シート3!I469),4,LEN(T(【多店舗用】記入シート3!I469))-3)&amp;"　"&amp;SUBSTITUTE(SUBSTITUTE(SUBSTITUTE(SUBSTITUTE(T(【多店舗用】記入シート3!J469),"　","")," ",""),"―","ー"),"－","‐")&amp;"　"&amp;SUBSTITUTE(SUBSTITUTE(SUBSTITUTE(SUBSTITUTE(T(【多店舗用】記入シート3!K469),"　","")," ",""),"―","ー"),"－","‐")&amp;"　"&amp;SUBSTITUTE(SUBSTITUTE(SUBSTITUTE(SUBSTITUTE(T(【多店舗用】記入シート3!L469),"　","")," ",""),"―","ー"),"－","‐")&amp;IF(【多店舗用】記入シート3!M469="","","　"&amp;SUBSTITUTE(SUBSTITUTE(SUBSTITUTE(SUBSTITUTE(T(【多店舗用】記入シート3!M469),"　","")," ",""),"―","ー"),"－","‐")))</f>
        <v/>
      </c>
      <c r="J469" s="764" t="str">
        <f>IF(B469="","",ASC(【多店舗用】記入シート3!N469)&amp;" "&amp;ASC(SUBSTITUTE(SUBSTITUTE(SUBSTITUTE(SUBSTITUTE(SUBSTITUTE(【多店舗用】記入シート3!O469,"　","")," ",""),"ヴ","ウﾞ"),"・",""),"－","‐"))&amp;" "&amp;ASC(SUBSTITUTE(SUBSTITUTE(SUBSTITUTE(SUBSTITUTE(SUBSTITUTE(【多店舗用】記入シート3!P469,"　","")," ",""),"ヴ","ウﾞ"),"・",""),"－","‐"))&amp;IF(【多店舗用】記入シート3!Q469="",""," "&amp;ASC(SUBSTITUTE(SUBSTITUTE(SUBSTITUTE(SUBSTITUTE(SUBSTITUTE(【多店舗用】記入シート3!Q469,"　","")," ",""),"ヴ","ウﾞ"),"・",""),"－","‐"))))</f>
        <v/>
      </c>
      <c r="K469" s="764" t="str">
        <f>IF(【多店舗用】記入シート3!R469="","",【多店舗用】記入シート3!R469)</f>
        <v/>
      </c>
      <c r="L469" s="764" t="str">
        <f>IF(【多店舗用】記入シート3!S469="","",SUBSTITUTE(SUBSTITUTE(SUBSTITUTE(SUBSTITUTE(SUBSTITUTE(ASC(【多店舗用】記入シート3!S469),"～","-"),"－","-"),"―","-"),"　","")," ",""))</f>
        <v/>
      </c>
      <c r="M469" s="764" t="str">
        <f>IF(【多店舗用】記入シート3!T469="","",ASC(【多店舗用】記入シート3!T469))</f>
        <v/>
      </c>
      <c r="N469" s="764" t="str">
        <f>IF(B469="","",RIGHT("00"&amp;【多店舗用】記入シート3!U469,2)&amp;【多店舗用】記入シート3!V469&amp;RIGHT("00"&amp;【多店舗用】記入シート3!W469,2)&amp;【多店舗用】記入シート3!X469&amp;RIGHT("00"&amp;【多店舗用】記入シート3!Y469,2)&amp;【多店舗用】記入シート3!Z469&amp;RIGHT("00"&amp;【多店舗用】記入シート3!AA469,2))</f>
        <v/>
      </c>
      <c r="O469" s="764" t="str">
        <f>IF(B469="","",IF(【多店舗用】記入シート3!AB469="●",【多店舗用】記入シート3!AB$8,"")&amp;IF(【多店舗用】記入シート3!AC469="●",【多店舗用】記入シート3!AC$8,"")&amp;IF(【多店舗用】記入シート3!AD469="●",【多店舗用】記入シート3!AD$8,"")&amp;IF(【多店舗用】記入シート3!AE469="●",【多店舗用】記入シート3!AE$8,"")&amp;IF(【多店舗用】記入シート3!AF469="●",【多店舗用】記入シート3!AF$8,"")&amp;IF(【多店舗用】記入シート3!AG469="●",【多店舗用】記入シート3!AG$8,"")&amp;IF(【多店舗用】記入シート3!AH469="●",【多店舗用】記入シート3!AH$8,"")&amp;IF(【多店舗用】記入シート3!AI469="●",【多店舗用】記入シート3!AI$8,""))</f>
        <v/>
      </c>
      <c r="P469" s="764" t="str">
        <f>IF(【多店舗用】記入シート3!AJ469="","",【多店舗用】記入シート3!AJ469)</f>
        <v/>
      </c>
      <c r="Q469" s="764" t="str">
        <f>IF(【多店舗用】記入シート3!AK469="","",【多店舗用】記入シート3!AK469)</f>
        <v/>
      </c>
      <c r="R469" s="766" t="str">
        <f>IF(【多店舗用】記入シート3!AL469="","",【多店舗用】記入シート3!AL469)</f>
        <v/>
      </c>
      <c r="S469" s="766" t="str">
        <f>IF(【多店舗用】記入シート3!AM469="","",【多店舗用】記入シート3!AM469)</f>
        <v/>
      </c>
      <c r="T469" s="766" t="str">
        <f>IF(【多店舗用】記入シート3!AN469="","",【多店舗用】記入シート3!AN469)</f>
        <v/>
      </c>
      <c r="U469" s="766" t="str">
        <f>IF(【多店舗用】記入シート3!AO469="","",【多店舗用】記入シート3!AO469)</f>
        <v/>
      </c>
      <c r="V469" s="764" t="str">
        <f>IF(【多店舗用】記入シート3!AP469="","",【多店舗用】記入シート3!AP469)</f>
        <v/>
      </c>
      <c r="W469" s="764" t="str">
        <f>IF(【多店舗用】記入シート3!AQ469="","",【多店舗用】記入シート3!AQ469)</f>
        <v/>
      </c>
      <c r="X469" s="764" t="str">
        <f>IF(【多店舗用】記入シート3!AR469="","",【多店舗用】記入シート3!AR469)</f>
        <v/>
      </c>
      <c r="Y469" s="764" t="str">
        <f>IF(【多店舗用】記入シート3!AS469="","",【多店舗用】記入シート3!AS469)</f>
        <v/>
      </c>
      <c r="Z469" s="767" t="str">
        <f>IF(【多店舗用】記入シート3!AT469="","",【多店舗用】記入シート3!AT469)</f>
        <v/>
      </c>
      <c r="AA469" s="767" t="str">
        <f>IF(【多店舗用】記入シート3!AU469="","",【多店舗用】記入シート3!AU469)</f>
        <v/>
      </c>
      <c r="AB469" s="764" t="str">
        <f>IF(B469="","",T(SUBSTITUTE(SUBSTITUTE(【多店舗用】記入シート3!AV469,"　","")," ",""))&amp;"　"&amp;T(SUBSTITUTE(SUBSTITUTE(【多店舗用】記入シート3!AW469,"　","")," ","")))</f>
        <v/>
      </c>
      <c r="AC469" s="764" t="str">
        <f>IF(B469="","",ASC(SUBSTITUTE(SUBSTITUTE(SUBSTITUTE(SUBSTITUTE(【多店舗用】記入シート3!AX469,"　","")," ",""),"ヴ","ウﾞ"),"・",""))&amp;" "&amp;ASC(SUBSTITUTE(SUBSTITUTE(SUBSTITUTE(SUBSTITUTE(【多店舗用】記入シート3!AY469,"　","")," ",""),"ヴ","ウﾞ"),"・","")))</f>
        <v/>
      </c>
      <c r="AD469" s="764" t="str">
        <f>IF(【多店舗用】記入シート3!AZ469="","",【多店舗用】記入シート3!AZ469)</f>
        <v/>
      </c>
      <c r="AE469" s="764" t="str">
        <f>IF(【多店舗用】記入シート3!BA469="","",【多店舗用】記入シート3!BA469)</f>
        <v/>
      </c>
      <c r="AF469" s="764" t="str">
        <f>IF(B469="","",T(SUBSTITUTE(SUBSTITUTE(【多店舗用】記入シート3!BB469,"　","")," ",""))&amp;"　"&amp;T(SUBSTITUTE(SUBSTITUTE(【多店舗用】記入シート3!BC469,"　","")," ","")))</f>
        <v/>
      </c>
      <c r="AG469" s="764" t="str">
        <f>IF(B469="","",ASC(SUBSTITUTE(SUBSTITUTE(SUBSTITUTE(SUBSTITUTE(【多店舗用】記入シート3!BD469,"　","")," ",""),"ヴ","ウﾞ"),"・",""))&amp;" "&amp;ASC(SUBSTITUTE(SUBSTITUTE(SUBSTITUTE(SUBSTITUTE(【多店舗用】記入シート3!BE469,"　","")," ",""),"ヴ","ウﾞ"),"・","")))</f>
        <v/>
      </c>
      <c r="AH469" s="764" t="str">
        <f>IF(【多店舗用】記入シート3!BF469="","",【多店舗用】記入シート3!BF469)</f>
        <v/>
      </c>
      <c r="AI469" s="764" t="str">
        <f>IF(【多店舗用】記入シート3!BG469="","",【多店舗用】記入シート3!BG469)</f>
        <v/>
      </c>
      <c r="AJ469" s="764" t="str">
        <f>IF(【多店舗用】記入シート3!BH469="","",【多店舗用】記入シート3!BH469)</f>
        <v/>
      </c>
      <c r="AK469" s="764" t="str">
        <f>IF(【多店舗用】記入シート3!BI469="","",【多店舗用】記入シート3!BI469)</f>
        <v/>
      </c>
      <c r="AL469" s="764" t="str">
        <f>IF(【多店舗用】記入シート3!BJ469="","",【多店舗用】記入シート3!BJ469)</f>
        <v/>
      </c>
      <c r="AM469" s="768" t="str">
        <f>IF(【多店舗用】記入シート3!BK469="","",【多店舗用】記入シート3!BK469)</f>
        <v/>
      </c>
      <c r="AN469" s="768" t="str">
        <f>IF(【多店舗用】記入シート3!BL469="","",【多店舗用】記入シート3!BL469)</f>
        <v/>
      </c>
      <c r="AO469" s="764" t="str">
        <f>IF(【多店舗用】記入シート3!BM469="","",【多店舗用】記入シート3!BM469)</f>
        <v/>
      </c>
      <c r="AP469" s="768" t="str">
        <f>IF(【多店舗用】記入シート3!BN469="","",【多店舗用】記入シート3!BN469)</f>
        <v/>
      </c>
      <c r="AQ469" s="764" t="str">
        <f>IF(【多店舗用】記入シート3!BO469="","",【多店舗用】記入シート3!BO469)</f>
        <v/>
      </c>
      <c r="AR469" s="764" t="str">
        <f>IF(【多店舗用】記入シート3!BP469="","",【多店舗用】記入シート3!BP469)</f>
        <v/>
      </c>
    </row>
    <row r="470" spans="1:44" ht="15" customHeight="1">
      <c r="A470" s="764">
        <v>462</v>
      </c>
      <c r="B470" s="764" t="str">
        <f>IF(【多店舗用】記入シート3!B470="","",DBCS(【多店舗用】記入シート3!B470))</f>
        <v/>
      </c>
      <c r="C470" s="764" t="str">
        <f>IF(【多店舗用】記入シート3!C470="","",DBCS(【多店舗用】記入シート3!C470))</f>
        <v/>
      </c>
      <c r="D470" s="764" t="str">
        <f>IF(【多店舗用】記入シート3!D470="","",ASC(【多店舗用】記入シート3!D470))</f>
        <v/>
      </c>
      <c r="E470" s="765" t="str">
        <f>IF(【多店舗用】記入シート3!E470="","",【多店舗用】記入シート3!E470)</f>
        <v/>
      </c>
      <c r="F470" s="764" t="str">
        <f>IF(【多店舗用】記入シート3!F470="","",【多店舗用】記入シート3!F470)</f>
        <v/>
      </c>
      <c r="G470" s="765" t="str">
        <f>IF(【多店舗用】記入シート3!G470="","",【多店舗用】記入シート3!G470)</f>
        <v/>
      </c>
      <c r="H470" s="764" t="str">
        <f>IF(【多店舗用】記入シート3!H470="","",SUBSTITUTE(SUBSTITUTE(SUBSTITUTE(SUBSTITUTE(SUBSTITUTE(ASC(【多店舗用】記入シート3!H470),"～","-"),"－","-"),"―","-"),"　","")," ",""))</f>
        <v/>
      </c>
      <c r="I470" s="764" t="str">
        <f>IF(B470="","",MID(T(【多店舗用】記入シート3!I470),4,LEN(T(【多店舗用】記入シート3!I470))-3)&amp;"　"&amp;SUBSTITUTE(SUBSTITUTE(SUBSTITUTE(SUBSTITUTE(T(【多店舗用】記入シート3!J470),"　","")," ",""),"―","ー"),"－","‐")&amp;"　"&amp;SUBSTITUTE(SUBSTITUTE(SUBSTITUTE(SUBSTITUTE(T(【多店舗用】記入シート3!K470),"　","")," ",""),"―","ー"),"－","‐")&amp;"　"&amp;SUBSTITUTE(SUBSTITUTE(SUBSTITUTE(SUBSTITUTE(T(【多店舗用】記入シート3!L470),"　","")," ",""),"―","ー"),"－","‐")&amp;IF(【多店舗用】記入シート3!M470="","","　"&amp;SUBSTITUTE(SUBSTITUTE(SUBSTITUTE(SUBSTITUTE(T(【多店舗用】記入シート3!M470),"　","")," ",""),"―","ー"),"－","‐")))</f>
        <v/>
      </c>
      <c r="J470" s="764" t="str">
        <f>IF(B470="","",ASC(【多店舗用】記入シート3!N470)&amp;" "&amp;ASC(SUBSTITUTE(SUBSTITUTE(SUBSTITUTE(SUBSTITUTE(SUBSTITUTE(【多店舗用】記入シート3!O470,"　","")," ",""),"ヴ","ウﾞ"),"・",""),"－","‐"))&amp;" "&amp;ASC(SUBSTITUTE(SUBSTITUTE(SUBSTITUTE(SUBSTITUTE(SUBSTITUTE(【多店舗用】記入シート3!P470,"　","")," ",""),"ヴ","ウﾞ"),"・",""),"－","‐"))&amp;IF(【多店舗用】記入シート3!Q470="",""," "&amp;ASC(SUBSTITUTE(SUBSTITUTE(SUBSTITUTE(SUBSTITUTE(SUBSTITUTE(【多店舗用】記入シート3!Q470,"　","")," ",""),"ヴ","ウﾞ"),"・",""),"－","‐"))))</f>
        <v/>
      </c>
      <c r="K470" s="764" t="str">
        <f>IF(【多店舗用】記入シート3!R470="","",【多店舗用】記入シート3!R470)</f>
        <v/>
      </c>
      <c r="L470" s="764" t="str">
        <f>IF(【多店舗用】記入シート3!S470="","",SUBSTITUTE(SUBSTITUTE(SUBSTITUTE(SUBSTITUTE(SUBSTITUTE(ASC(【多店舗用】記入シート3!S470),"～","-"),"－","-"),"―","-"),"　","")," ",""))</f>
        <v/>
      </c>
      <c r="M470" s="764" t="str">
        <f>IF(【多店舗用】記入シート3!T470="","",ASC(【多店舗用】記入シート3!T470))</f>
        <v/>
      </c>
      <c r="N470" s="764" t="str">
        <f>IF(B470="","",RIGHT("00"&amp;【多店舗用】記入シート3!U470,2)&amp;【多店舗用】記入シート3!V470&amp;RIGHT("00"&amp;【多店舗用】記入シート3!W470,2)&amp;【多店舗用】記入シート3!X470&amp;RIGHT("00"&amp;【多店舗用】記入シート3!Y470,2)&amp;【多店舗用】記入シート3!Z470&amp;RIGHT("00"&amp;【多店舗用】記入シート3!AA470,2))</f>
        <v/>
      </c>
      <c r="O470" s="764" t="str">
        <f>IF(B470="","",IF(【多店舗用】記入シート3!AB470="●",【多店舗用】記入シート3!AB$8,"")&amp;IF(【多店舗用】記入シート3!AC470="●",【多店舗用】記入シート3!AC$8,"")&amp;IF(【多店舗用】記入シート3!AD470="●",【多店舗用】記入シート3!AD$8,"")&amp;IF(【多店舗用】記入シート3!AE470="●",【多店舗用】記入シート3!AE$8,"")&amp;IF(【多店舗用】記入シート3!AF470="●",【多店舗用】記入シート3!AF$8,"")&amp;IF(【多店舗用】記入シート3!AG470="●",【多店舗用】記入シート3!AG$8,"")&amp;IF(【多店舗用】記入シート3!AH470="●",【多店舗用】記入シート3!AH$8,"")&amp;IF(【多店舗用】記入シート3!AI470="●",【多店舗用】記入シート3!AI$8,""))</f>
        <v/>
      </c>
      <c r="P470" s="764" t="str">
        <f>IF(【多店舗用】記入シート3!AJ470="","",【多店舗用】記入シート3!AJ470)</f>
        <v/>
      </c>
      <c r="Q470" s="764" t="str">
        <f>IF(【多店舗用】記入シート3!AK470="","",【多店舗用】記入シート3!AK470)</f>
        <v/>
      </c>
      <c r="R470" s="766" t="str">
        <f>IF(【多店舗用】記入シート3!AL470="","",【多店舗用】記入シート3!AL470)</f>
        <v/>
      </c>
      <c r="S470" s="766" t="str">
        <f>IF(【多店舗用】記入シート3!AM470="","",【多店舗用】記入シート3!AM470)</f>
        <v/>
      </c>
      <c r="T470" s="766" t="str">
        <f>IF(【多店舗用】記入シート3!AN470="","",【多店舗用】記入シート3!AN470)</f>
        <v/>
      </c>
      <c r="U470" s="766" t="str">
        <f>IF(【多店舗用】記入シート3!AO470="","",【多店舗用】記入シート3!AO470)</f>
        <v/>
      </c>
      <c r="V470" s="764" t="str">
        <f>IF(【多店舗用】記入シート3!AP470="","",【多店舗用】記入シート3!AP470)</f>
        <v/>
      </c>
      <c r="W470" s="764" t="str">
        <f>IF(【多店舗用】記入シート3!AQ470="","",【多店舗用】記入シート3!AQ470)</f>
        <v/>
      </c>
      <c r="X470" s="764" t="str">
        <f>IF(【多店舗用】記入シート3!AR470="","",【多店舗用】記入シート3!AR470)</f>
        <v/>
      </c>
      <c r="Y470" s="764" t="str">
        <f>IF(【多店舗用】記入シート3!AS470="","",【多店舗用】記入シート3!AS470)</f>
        <v/>
      </c>
      <c r="Z470" s="767" t="str">
        <f>IF(【多店舗用】記入シート3!AT470="","",【多店舗用】記入シート3!AT470)</f>
        <v/>
      </c>
      <c r="AA470" s="767" t="str">
        <f>IF(【多店舗用】記入シート3!AU470="","",【多店舗用】記入シート3!AU470)</f>
        <v/>
      </c>
      <c r="AB470" s="764" t="str">
        <f>IF(B470="","",T(SUBSTITUTE(SUBSTITUTE(【多店舗用】記入シート3!AV470,"　","")," ",""))&amp;"　"&amp;T(SUBSTITUTE(SUBSTITUTE(【多店舗用】記入シート3!AW470,"　","")," ","")))</f>
        <v/>
      </c>
      <c r="AC470" s="764" t="str">
        <f>IF(B470="","",ASC(SUBSTITUTE(SUBSTITUTE(SUBSTITUTE(SUBSTITUTE(【多店舗用】記入シート3!AX470,"　","")," ",""),"ヴ","ウﾞ"),"・",""))&amp;" "&amp;ASC(SUBSTITUTE(SUBSTITUTE(SUBSTITUTE(SUBSTITUTE(【多店舗用】記入シート3!AY470,"　","")," ",""),"ヴ","ウﾞ"),"・","")))</f>
        <v/>
      </c>
      <c r="AD470" s="764" t="str">
        <f>IF(【多店舗用】記入シート3!AZ470="","",【多店舗用】記入シート3!AZ470)</f>
        <v/>
      </c>
      <c r="AE470" s="764" t="str">
        <f>IF(【多店舗用】記入シート3!BA470="","",【多店舗用】記入シート3!BA470)</f>
        <v/>
      </c>
      <c r="AF470" s="764" t="str">
        <f>IF(B470="","",T(SUBSTITUTE(SUBSTITUTE(【多店舗用】記入シート3!BB470,"　","")," ",""))&amp;"　"&amp;T(SUBSTITUTE(SUBSTITUTE(【多店舗用】記入シート3!BC470,"　","")," ","")))</f>
        <v/>
      </c>
      <c r="AG470" s="764" t="str">
        <f>IF(B470="","",ASC(SUBSTITUTE(SUBSTITUTE(SUBSTITUTE(SUBSTITUTE(【多店舗用】記入シート3!BD470,"　","")," ",""),"ヴ","ウﾞ"),"・",""))&amp;" "&amp;ASC(SUBSTITUTE(SUBSTITUTE(SUBSTITUTE(SUBSTITUTE(【多店舗用】記入シート3!BE470,"　","")," ",""),"ヴ","ウﾞ"),"・","")))</f>
        <v/>
      </c>
      <c r="AH470" s="764" t="str">
        <f>IF(【多店舗用】記入シート3!BF470="","",【多店舗用】記入シート3!BF470)</f>
        <v/>
      </c>
      <c r="AI470" s="764" t="str">
        <f>IF(【多店舗用】記入シート3!BG470="","",【多店舗用】記入シート3!BG470)</f>
        <v/>
      </c>
      <c r="AJ470" s="764" t="str">
        <f>IF(【多店舗用】記入シート3!BH470="","",【多店舗用】記入シート3!BH470)</f>
        <v/>
      </c>
      <c r="AK470" s="764" t="str">
        <f>IF(【多店舗用】記入シート3!BI470="","",【多店舗用】記入シート3!BI470)</f>
        <v/>
      </c>
      <c r="AL470" s="764" t="str">
        <f>IF(【多店舗用】記入シート3!BJ470="","",【多店舗用】記入シート3!BJ470)</f>
        <v/>
      </c>
      <c r="AM470" s="768" t="str">
        <f>IF(【多店舗用】記入シート3!BK470="","",【多店舗用】記入シート3!BK470)</f>
        <v/>
      </c>
      <c r="AN470" s="768" t="str">
        <f>IF(【多店舗用】記入シート3!BL470="","",【多店舗用】記入シート3!BL470)</f>
        <v/>
      </c>
      <c r="AO470" s="764" t="str">
        <f>IF(【多店舗用】記入シート3!BM470="","",【多店舗用】記入シート3!BM470)</f>
        <v/>
      </c>
      <c r="AP470" s="768" t="str">
        <f>IF(【多店舗用】記入シート3!BN470="","",【多店舗用】記入シート3!BN470)</f>
        <v/>
      </c>
      <c r="AQ470" s="764" t="str">
        <f>IF(【多店舗用】記入シート3!BO470="","",【多店舗用】記入シート3!BO470)</f>
        <v/>
      </c>
      <c r="AR470" s="764" t="str">
        <f>IF(【多店舗用】記入シート3!BP470="","",【多店舗用】記入シート3!BP470)</f>
        <v/>
      </c>
    </row>
    <row r="471" spans="1:44" ht="15" customHeight="1">
      <c r="A471" s="764">
        <v>463</v>
      </c>
      <c r="B471" s="764" t="str">
        <f>IF(【多店舗用】記入シート3!B471="","",DBCS(【多店舗用】記入シート3!B471))</f>
        <v/>
      </c>
      <c r="C471" s="764" t="str">
        <f>IF(【多店舗用】記入シート3!C471="","",DBCS(【多店舗用】記入シート3!C471))</f>
        <v/>
      </c>
      <c r="D471" s="764" t="str">
        <f>IF(【多店舗用】記入シート3!D471="","",ASC(【多店舗用】記入シート3!D471))</f>
        <v/>
      </c>
      <c r="E471" s="765" t="str">
        <f>IF(【多店舗用】記入シート3!E471="","",【多店舗用】記入シート3!E471)</f>
        <v/>
      </c>
      <c r="F471" s="764" t="str">
        <f>IF(【多店舗用】記入シート3!F471="","",【多店舗用】記入シート3!F471)</f>
        <v/>
      </c>
      <c r="G471" s="765" t="str">
        <f>IF(【多店舗用】記入シート3!G471="","",【多店舗用】記入シート3!G471)</f>
        <v/>
      </c>
      <c r="H471" s="764" t="str">
        <f>IF(【多店舗用】記入シート3!H471="","",SUBSTITUTE(SUBSTITUTE(SUBSTITUTE(SUBSTITUTE(SUBSTITUTE(ASC(【多店舗用】記入シート3!H471),"～","-"),"－","-"),"―","-"),"　","")," ",""))</f>
        <v/>
      </c>
      <c r="I471" s="764" t="str">
        <f>IF(B471="","",MID(T(【多店舗用】記入シート3!I471),4,LEN(T(【多店舗用】記入シート3!I471))-3)&amp;"　"&amp;SUBSTITUTE(SUBSTITUTE(SUBSTITUTE(SUBSTITUTE(T(【多店舗用】記入シート3!J471),"　","")," ",""),"―","ー"),"－","‐")&amp;"　"&amp;SUBSTITUTE(SUBSTITUTE(SUBSTITUTE(SUBSTITUTE(T(【多店舗用】記入シート3!K471),"　","")," ",""),"―","ー"),"－","‐")&amp;"　"&amp;SUBSTITUTE(SUBSTITUTE(SUBSTITUTE(SUBSTITUTE(T(【多店舗用】記入シート3!L471),"　","")," ",""),"―","ー"),"－","‐")&amp;IF(【多店舗用】記入シート3!M471="","","　"&amp;SUBSTITUTE(SUBSTITUTE(SUBSTITUTE(SUBSTITUTE(T(【多店舗用】記入シート3!M471),"　","")," ",""),"―","ー"),"－","‐")))</f>
        <v/>
      </c>
      <c r="J471" s="764" t="str">
        <f>IF(B471="","",ASC(【多店舗用】記入シート3!N471)&amp;" "&amp;ASC(SUBSTITUTE(SUBSTITUTE(SUBSTITUTE(SUBSTITUTE(SUBSTITUTE(【多店舗用】記入シート3!O471,"　","")," ",""),"ヴ","ウﾞ"),"・",""),"－","‐"))&amp;" "&amp;ASC(SUBSTITUTE(SUBSTITUTE(SUBSTITUTE(SUBSTITUTE(SUBSTITUTE(【多店舗用】記入シート3!P471,"　","")," ",""),"ヴ","ウﾞ"),"・",""),"－","‐"))&amp;IF(【多店舗用】記入シート3!Q471="",""," "&amp;ASC(SUBSTITUTE(SUBSTITUTE(SUBSTITUTE(SUBSTITUTE(SUBSTITUTE(【多店舗用】記入シート3!Q471,"　","")," ",""),"ヴ","ウﾞ"),"・",""),"－","‐"))))</f>
        <v/>
      </c>
      <c r="K471" s="764" t="str">
        <f>IF(【多店舗用】記入シート3!R471="","",【多店舗用】記入シート3!R471)</f>
        <v/>
      </c>
      <c r="L471" s="764" t="str">
        <f>IF(【多店舗用】記入シート3!S471="","",SUBSTITUTE(SUBSTITUTE(SUBSTITUTE(SUBSTITUTE(SUBSTITUTE(ASC(【多店舗用】記入シート3!S471),"～","-"),"－","-"),"―","-"),"　","")," ",""))</f>
        <v/>
      </c>
      <c r="M471" s="764" t="str">
        <f>IF(【多店舗用】記入シート3!T471="","",ASC(【多店舗用】記入シート3!T471))</f>
        <v/>
      </c>
      <c r="N471" s="764" t="str">
        <f>IF(B471="","",RIGHT("00"&amp;【多店舗用】記入シート3!U471,2)&amp;【多店舗用】記入シート3!V471&amp;RIGHT("00"&amp;【多店舗用】記入シート3!W471,2)&amp;【多店舗用】記入シート3!X471&amp;RIGHT("00"&amp;【多店舗用】記入シート3!Y471,2)&amp;【多店舗用】記入シート3!Z471&amp;RIGHT("00"&amp;【多店舗用】記入シート3!AA471,2))</f>
        <v/>
      </c>
      <c r="O471" s="764" t="str">
        <f>IF(B471="","",IF(【多店舗用】記入シート3!AB471="●",【多店舗用】記入シート3!AB$8,"")&amp;IF(【多店舗用】記入シート3!AC471="●",【多店舗用】記入シート3!AC$8,"")&amp;IF(【多店舗用】記入シート3!AD471="●",【多店舗用】記入シート3!AD$8,"")&amp;IF(【多店舗用】記入シート3!AE471="●",【多店舗用】記入シート3!AE$8,"")&amp;IF(【多店舗用】記入シート3!AF471="●",【多店舗用】記入シート3!AF$8,"")&amp;IF(【多店舗用】記入シート3!AG471="●",【多店舗用】記入シート3!AG$8,"")&amp;IF(【多店舗用】記入シート3!AH471="●",【多店舗用】記入シート3!AH$8,"")&amp;IF(【多店舗用】記入シート3!AI471="●",【多店舗用】記入シート3!AI$8,""))</f>
        <v/>
      </c>
      <c r="P471" s="764" t="str">
        <f>IF(【多店舗用】記入シート3!AJ471="","",【多店舗用】記入シート3!AJ471)</f>
        <v/>
      </c>
      <c r="Q471" s="764" t="str">
        <f>IF(【多店舗用】記入シート3!AK471="","",【多店舗用】記入シート3!AK471)</f>
        <v/>
      </c>
      <c r="R471" s="766" t="str">
        <f>IF(【多店舗用】記入シート3!AL471="","",【多店舗用】記入シート3!AL471)</f>
        <v/>
      </c>
      <c r="S471" s="766" t="str">
        <f>IF(【多店舗用】記入シート3!AM471="","",【多店舗用】記入シート3!AM471)</f>
        <v/>
      </c>
      <c r="T471" s="766" t="str">
        <f>IF(【多店舗用】記入シート3!AN471="","",【多店舗用】記入シート3!AN471)</f>
        <v/>
      </c>
      <c r="U471" s="766" t="str">
        <f>IF(【多店舗用】記入シート3!AO471="","",【多店舗用】記入シート3!AO471)</f>
        <v/>
      </c>
      <c r="V471" s="764" t="str">
        <f>IF(【多店舗用】記入シート3!AP471="","",【多店舗用】記入シート3!AP471)</f>
        <v/>
      </c>
      <c r="W471" s="764" t="str">
        <f>IF(【多店舗用】記入シート3!AQ471="","",【多店舗用】記入シート3!AQ471)</f>
        <v/>
      </c>
      <c r="X471" s="764" t="str">
        <f>IF(【多店舗用】記入シート3!AR471="","",【多店舗用】記入シート3!AR471)</f>
        <v/>
      </c>
      <c r="Y471" s="764" t="str">
        <f>IF(【多店舗用】記入シート3!AS471="","",【多店舗用】記入シート3!AS471)</f>
        <v/>
      </c>
      <c r="Z471" s="767" t="str">
        <f>IF(【多店舗用】記入シート3!AT471="","",【多店舗用】記入シート3!AT471)</f>
        <v/>
      </c>
      <c r="AA471" s="767" t="str">
        <f>IF(【多店舗用】記入シート3!AU471="","",【多店舗用】記入シート3!AU471)</f>
        <v/>
      </c>
      <c r="AB471" s="764" t="str">
        <f>IF(B471="","",T(SUBSTITUTE(SUBSTITUTE(【多店舗用】記入シート3!AV471,"　","")," ",""))&amp;"　"&amp;T(SUBSTITUTE(SUBSTITUTE(【多店舗用】記入シート3!AW471,"　","")," ","")))</f>
        <v/>
      </c>
      <c r="AC471" s="764" t="str">
        <f>IF(B471="","",ASC(SUBSTITUTE(SUBSTITUTE(SUBSTITUTE(SUBSTITUTE(【多店舗用】記入シート3!AX471,"　","")," ",""),"ヴ","ウﾞ"),"・",""))&amp;" "&amp;ASC(SUBSTITUTE(SUBSTITUTE(SUBSTITUTE(SUBSTITUTE(【多店舗用】記入シート3!AY471,"　","")," ",""),"ヴ","ウﾞ"),"・","")))</f>
        <v/>
      </c>
      <c r="AD471" s="764" t="str">
        <f>IF(【多店舗用】記入シート3!AZ471="","",【多店舗用】記入シート3!AZ471)</f>
        <v/>
      </c>
      <c r="AE471" s="764" t="str">
        <f>IF(【多店舗用】記入シート3!BA471="","",【多店舗用】記入シート3!BA471)</f>
        <v/>
      </c>
      <c r="AF471" s="764" t="str">
        <f>IF(B471="","",T(SUBSTITUTE(SUBSTITUTE(【多店舗用】記入シート3!BB471,"　","")," ",""))&amp;"　"&amp;T(SUBSTITUTE(SUBSTITUTE(【多店舗用】記入シート3!BC471,"　","")," ","")))</f>
        <v/>
      </c>
      <c r="AG471" s="764" t="str">
        <f>IF(B471="","",ASC(SUBSTITUTE(SUBSTITUTE(SUBSTITUTE(SUBSTITUTE(【多店舗用】記入シート3!BD471,"　","")," ",""),"ヴ","ウﾞ"),"・",""))&amp;" "&amp;ASC(SUBSTITUTE(SUBSTITUTE(SUBSTITUTE(SUBSTITUTE(【多店舗用】記入シート3!BE471,"　","")," ",""),"ヴ","ウﾞ"),"・","")))</f>
        <v/>
      </c>
      <c r="AH471" s="764" t="str">
        <f>IF(【多店舗用】記入シート3!BF471="","",【多店舗用】記入シート3!BF471)</f>
        <v/>
      </c>
      <c r="AI471" s="764" t="str">
        <f>IF(【多店舗用】記入シート3!BG471="","",【多店舗用】記入シート3!BG471)</f>
        <v/>
      </c>
      <c r="AJ471" s="764" t="str">
        <f>IF(【多店舗用】記入シート3!BH471="","",【多店舗用】記入シート3!BH471)</f>
        <v/>
      </c>
      <c r="AK471" s="764" t="str">
        <f>IF(【多店舗用】記入シート3!BI471="","",【多店舗用】記入シート3!BI471)</f>
        <v/>
      </c>
      <c r="AL471" s="764" t="str">
        <f>IF(【多店舗用】記入シート3!BJ471="","",【多店舗用】記入シート3!BJ471)</f>
        <v/>
      </c>
      <c r="AM471" s="768" t="str">
        <f>IF(【多店舗用】記入シート3!BK471="","",【多店舗用】記入シート3!BK471)</f>
        <v/>
      </c>
      <c r="AN471" s="768" t="str">
        <f>IF(【多店舗用】記入シート3!BL471="","",【多店舗用】記入シート3!BL471)</f>
        <v/>
      </c>
      <c r="AO471" s="764" t="str">
        <f>IF(【多店舗用】記入シート3!BM471="","",【多店舗用】記入シート3!BM471)</f>
        <v/>
      </c>
      <c r="AP471" s="768" t="str">
        <f>IF(【多店舗用】記入シート3!BN471="","",【多店舗用】記入シート3!BN471)</f>
        <v/>
      </c>
      <c r="AQ471" s="764" t="str">
        <f>IF(【多店舗用】記入シート3!BO471="","",【多店舗用】記入シート3!BO471)</f>
        <v/>
      </c>
      <c r="AR471" s="764" t="str">
        <f>IF(【多店舗用】記入シート3!BP471="","",【多店舗用】記入シート3!BP471)</f>
        <v/>
      </c>
    </row>
    <row r="472" spans="1:44" ht="15" customHeight="1">
      <c r="A472" s="764">
        <v>464</v>
      </c>
      <c r="B472" s="764" t="str">
        <f>IF(【多店舗用】記入シート3!B472="","",DBCS(【多店舗用】記入シート3!B472))</f>
        <v/>
      </c>
      <c r="C472" s="764" t="str">
        <f>IF(【多店舗用】記入シート3!C472="","",DBCS(【多店舗用】記入シート3!C472))</f>
        <v/>
      </c>
      <c r="D472" s="764" t="str">
        <f>IF(【多店舗用】記入シート3!D472="","",ASC(【多店舗用】記入シート3!D472))</f>
        <v/>
      </c>
      <c r="E472" s="765" t="str">
        <f>IF(【多店舗用】記入シート3!E472="","",【多店舗用】記入シート3!E472)</f>
        <v/>
      </c>
      <c r="F472" s="764" t="str">
        <f>IF(【多店舗用】記入シート3!F472="","",【多店舗用】記入シート3!F472)</f>
        <v/>
      </c>
      <c r="G472" s="765" t="str">
        <f>IF(【多店舗用】記入シート3!G472="","",【多店舗用】記入シート3!G472)</f>
        <v/>
      </c>
      <c r="H472" s="764" t="str">
        <f>IF(【多店舗用】記入シート3!H472="","",SUBSTITUTE(SUBSTITUTE(SUBSTITUTE(SUBSTITUTE(SUBSTITUTE(ASC(【多店舗用】記入シート3!H472),"～","-"),"－","-"),"―","-"),"　","")," ",""))</f>
        <v/>
      </c>
      <c r="I472" s="764" t="str">
        <f>IF(B472="","",MID(T(【多店舗用】記入シート3!I472),4,LEN(T(【多店舗用】記入シート3!I472))-3)&amp;"　"&amp;SUBSTITUTE(SUBSTITUTE(SUBSTITUTE(SUBSTITUTE(T(【多店舗用】記入シート3!J472),"　","")," ",""),"―","ー"),"－","‐")&amp;"　"&amp;SUBSTITUTE(SUBSTITUTE(SUBSTITUTE(SUBSTITUTE(T(【多店舗用】記入シート3!K472),"　","")," ",""),"―","ー"),"－","‐")&amp;"　"&amp;SUBSTITUTE(SUBSTITUTE(SUBSTITUTE(SUBSTITUTE(T(【多店舗用】記入シート3!L472),"　","")," ",""),"―","ー"),"－","‐")&amp;IF(【多店舗用】記入シート3!M472="","","　"&amp;SUBSTITUTE(SUBSTITUTE(SUBSTITUTE(SUBSTITUTE(T(【多店舗用】記入シート3!M472),"　","")," ",""),"―","ー"),"－","‐")))</f>
        <v/>
      </c>
      <c r="J472" s="764" t="str">
        <f>IF(B472="","",ASC(【多店舗用】記入シート3!N472)&amp;" "&amp;ASC(SUBSTITUTE(SUBSTITUTE(SUBSTITUTE(SUBSTITUTE(SUBSTITUTE(【多店舗用】記入シート3!O472,"　","")," ",""),"ヴ","ウﾞ"),"・",""),"－","‐"))&amp;" "&amp;ASC(SUBSTITUTE(SUBSTITUTE(SUBSTITUTE(SUBSTITUTE(SUBSTITUTE(【多店舗用】記入シート3!P472,"　","")," ",""),"ヴ","ウﾞ"),"・",""),"－","‐"))&amp;IF(【多店舗用】記入シート3!Q472="",""," "&amp;ASC(SUBSTITUTE(SUBSTITUTE(SUBSTITUTE(SUBSTITUTE(SUBSTITUTE(【多店舗用】記入シート3!Q472,"　","")," ",""),"ヴ","ウﾞ"),"・",""),"－","‐"))))</f>
        <v/>
      </c>
      <c r="K472" s="764" t="str">
        <f>IF(【多店舗用】記入シート3!R472="","",【多店舗用】記入シート3!R472)</f>
        <v/>
      </c>
      <c r="L472" s="764" t="str">
        <f>IF(【多店舗用】記入シート3!S472="","",SUBSTITUTE(SUBSTITUTE(SUBSTITUTE(SUBSTITUTE(SUBSTITUTE(ASC(【多店舗用】記入シート3!S472),"～","-"),"－","-"),"―","-"),"　","")," ",""))</f>
        <v/>
      </c>
      <c r="M472" s="764" t="str">
        <f>IF(【多店舗用】記入シート3!T472="","",ASC(【多店舗用】記入シート3!T472))</f>
        <v/>
      </c>
      <c r="N472" s="764" t="str">
        <f>IF(B472="","",RIGHT("00"&amp;【多店舗用】記入シート3!U472,2)&amp;【多店舗用】記入シート3!V472&amp;RIGHT("00"&amp;【多店舗用】記入シート3!W472,2)&amp;【多店舗用】記入シート3!X472&amp;RIGHT("00"&amp;【多店舗用】記入シート3!Y472,2)&amp;【多店舗用】記入シート3!Z472&amp;RIGHT("00"&amp;【多店舗用】記入シート3!AA472,2))</f>
        <v/>
      </c>
      <c r="O472" s="764" t="str">
        <f>IF(B472="","",IF(【多店舗用】記入シート3!AB472="●",【多店舗用】記入シート3!AB$8,"")&amp;IF(【多店舗用】記入シート3!AC472="●",【多店舗用】記入シート3!AC$8,"")&amp;IF(【多店舗用】記入シート3!AD472="●",【多店舗用】記入シート3!AD$8,"")&amp;IF(【多店舗用】記入シート3!AE472="●",【多店舗用】記入シート3!AE$8,"")&amp;IF(【多店舗用】記入シート3!AF472="●",【多店舗用】記入シート3!AF$8,"")&amp;IF(【多店舗用】記入シート3!AG472="●",【多店舗用】記入シート3!AG$8,"")&amp;IF(【多店舗用】記入シート3!AH472="●",【多店舗用】記入シート3!AH$8,"")&amp;IF(【多店舗用】記入シート3!AI472="●",【多店舗用】記入シート3!AI$8,""))</f>
        <v/>
      </c>
      <c r="P472" s="764" t="str">
        <f>IF(【多店舗用】記入シート3!AJ472="","",【多店舗用】記入シート3!AJ472)</f>
        <v/>
      </c>
      <c r="Q472" s="764" t="str">
        <f>IF(【多店舗用】記入シート3!AK472="","",【多店舗用】記入シート3!AK472)</f>
        <v/>
      </c>
      <c r="R472" s="766" t="str">
        <f>IF(【多店舗用】記入シート3!AL472="","",【多店舗用】記入シート3!AL472)</f>
        <v/>
      </c>
      <c r="S472" s="766" t="str">
        <f>IF(【多店舗用】記入シート3!AM472="","",【多店舗用】記入シート3!AM472)</f>
        <v/>
      </c>
      <c r="T472" s="766" t="str">
        <f>IF(【多店舗用】記入シート3!AN472="","",【多店舗用】記入シート3!AN472)</f>
        <v/>
      </c>
      <c r="U472" s="766" t="str">
        <f>IF(【多店舗用】記入シート3!AO472="","",【多店舗用】記入シート3!AO472)</f>
        <v/>
      </c>
      <c r="V472" s="764" t="str">
        <f>IF(【多店舗用】記入シート3!AP472="","",【多店舗用】記入シート3!AP472)</f>
        <v/>
      </c>
      <c r="W472" s="764" t="str">
        <f>IF(【多店舗用】記入シート3!AQ472="","",【多店舗用】記入シート3!AQ472)</f>
        <v/>
      </c>
      <c r="X472" s="764" t="str">
        <f>IF(【多店舗用】記入シート3!AR472="","",【多店舗用】記入シート3!AR472)</f>
        <v/>
      </c>
      <c r="Y472" s="764" t="str">
        <f>IF(【多店舗用】記入シート3!AS472="","",【多店舗用】記入シート3!AS472)</f>
        <v/>
      </c>
      <c r="Z472" s="767" t="str">
        <f>IF(【多店舗用】記入シート3!AT472="","",【多店舗用】記入シート3!AT472)</f>
        <v/>
      </c>
      <c r="AA472" s="767" t="str">
        <f>IF(【多店舗用】記入シート3!AU472="","",【多店舗用】記入シート3!AU472)</f>
        <v/>
      </c>
      <c r="AB472" s="764" t="str">
        <f>IF(B472="","",T(SUBSTITUTE(SUBSTITUTE(【多店舗用】記入シート3!AV472,"　","")," ",""))&amp;"　"&amp;T(SUBSTITUTE(SUBSTITUTE(【多店舗用】記入シート3!AW472,"　","")," ","")))</f>
        <v/>
      </c>
      <c r="AC472" s="764" t="str">
        <f>IF(B472="","",ASC(SUBSTITUTE(SUBSTITUTE(SUBSTITUTE(SUBSTITUTE(【多店舗用】記入シート3!AX472,"　","")," ",""),"ヴ","ウﾞ"),"・",""))&amp;" "&amp;ASC(SUBSTITUTE(SUBSTITUTE(SUBSTITUTE(SUBSTITUTE(【多店舗用】記入シート3!AY472,"　","")," ",""),"ヴ","ウﾞ"),"・","")))</f>
        <v/>
      </c>
      <c r="AD472" s="764" t="str">
        <f>IF(【多店舗用】記入シート3!AZ472="","",【多店舗用】記入シート3!AZ472)</f>
        <v/>
      </c>
      <c r="AE472" s="764" t="str">
        <f>IF(【多店舗用】記入シート3!BA472="","",【多店舗用】記入シート3!BA472)</f>
        <v/>
      </c>
      <c r="AF472" s="764" t="str">
        <f>IF(B472="","",T(SUBSTITUTE(SUBSTITUTE(【多店舗用】記入シート3!BB472,"　","")," ",""))&amp;"　"&amp;T(SUBSTITUTE(SUBSTITUTE(【多店舗用】記入シート3!BC472,"　","")," ","")))</f>
        <v/>
      </c>
      <c r="AG472" s="764" t="str">
        <f>IF(B472="","",ASC(SUBSTITUTE(SUBSTITUTE(SUBSTITUTE(SUBSTITUTE(【多店舗用】記入シート3!BD472,"　","")," ",""),"ヴ","ウﾞ"),"・",""))&amp;" "&amp;ASC(SUBSTITUTE(SUBSTITUTE(SUBSTITUTE(SUBSTITUTE(【多店舗用】記入シート3!BE472,"　","")," ",""),"ヴ","ウﾞ"),"・","")))</f>
        <v/>
      </c>
      <c r="AH472" s="764" t="str">
        <f>IF(【多店舗用】記入シート3!BF472="","",【多店舗用】記入シート3!BF472)</f>
        <v/>
      </c>
      <c r="AI472" s="764" t="str">
        <f>IF(【多店舗用】記入シート3!BG472="","",【多店舗用】記入シート3!BG472)</f>
        <v/>
      </c>
      <c r="AJ472" s="764" t="str">
        <f>IF(【多店舗用】記入シート3!BH472="","",【多店舗用】記入シート3!BH472)</f>
        <v/>
      </c>
      <c r="AK472" s="764" t="str">
        <f>IF(【多店舗用】記入シート3!BI472="","",【多店舗用】記入シート3!BI472)</f>
        <v/>
      </c>
      <c r="AL472" s="764" t="str">
        <f>IF(【多店舗用】記入シート3!BJ472="","",【多店舗用】記入シート3!BJ472)</f>
        <v/>
      </c>
      <c r="AM472" s="768" t="str">
        <f>IF(【多店舗用】記入シート3!BK472="","",【多店舗用】記入シート3!BK472)</f>
        <v/>
      </c>
      <c r="AN472" s="768" t="str">
        <f>IF(【多店舗用】記入シート3!BL472="","",【多店舗用】記入シート3!BL472)</f>
        <v/>
      </c>
      <c r="AO472" s="764" t="str">
        <f>IF(【多店舗用】記入シート3!BM472="","",【多店舗用】記入シート3!BM472)</f>
        <v/>
      </c>
      <c r="AP472" s="768" t="str">
        <f>IF(【多店舗用】記入シート3!BN472="","",【多店舗用】記入シート3!BN472)</f>
        <v/>
      </c>
      <c r="AQ472" s="764" t="str">
        <f>IF(【多店舗用】記入シート3!BO472="","",【多店舗用】記入シート3!BO472)</f>
        <v/>
      </c>
      <c r="AR472" s="764" t="str">
        <f>IF(【多店舗用】記入シート3!BP472="","",【多店舗用】記入シート3!BP472)</f>
        <v/>
      </c>
    </row>
    <row r="473" spans="1:44" ht="15" customHeight="1">
      <c r="A473" s="764">
        <v>465</v>
      </c>
      <c r="B473" s="764" t="str">
        <f>IF(【多店舗用】記入シート3!B473="","",DBCS(【多店舗用】記入シート3!B473))</f>
        <v/>
      </c>
      <c r="C473" s="764" t="str">
        <f>IF(【多店舗用】記入シート3!C473="","",DBCS(【多店舗用】記入シート3!C473))</f>
        <v/>
      </c>
      <c r="D473" s="764" t="str">
        <f>IF(【多店舗用】記入シート3!D473="","",ASC(【多店舗用】記入シート3!D473))</f>
        <v/>
      </c>
      <c r="E473" s="765" t="str">
        <f>IF(【多店舗用】記入シート3!E473="","",【多店舗用】記入シート3!E473)</f>
        <v/>
      </c>
      <c r="F473" s="764" t="str">
        <f>IF(【多店舗用】記入シート3!F473="","",【多店舗用】記入シート3!F473)</f>
        <v/>
      </c>
      <c r="G473" s="765" t="str">
        <f>IF(【多店舗用】記入シート3!G473="","",【多店舗用】記入シート3!G473)</f>
        <v/>
      </c>
      <c r="H473" s="764" t="str">
        <f>IF(【多店舗用】記入シート3!H473="","",SUBSTITUTE(SUBSTITUTE(SUBSTITUTE(SUBSTITUTE(SUBSTITUTE(ASC(【多店舗用】記入シート3!H473),"～","-"),"－","-"),"―","-"),"　","")," ",""))</f>
        <v/>
      </c>
      <c r="I473" s="764" t="str">
        <f>IF(B473="","",MID(T(【多店舗用】記入シート3!I473),4,LEN(T(【多店舗用】記入シート3!I473))-3)&amp;"　"&amp;SUBSTITUTE(SUBSTITUTE(SUBSTITUTE(SUBSTITUTE(T(【多店舗用】記入シート3!J473),"　","")," ",""),"―","ー"),"－","‐")&amp;"　"&amp;SUBSTITUTE(SUBSTITUTE(SUBSTITUTE(SUBSTITUTE(T(【多店舗用】記入シート3!K473),"　","")," ",""),"―","ー"),"－","‐")&amp;"　"&amp;SUBSTITUTE(SUBSTITUTE(SUBSTITUTE(SUBSTITUTE(T(【多店舗用】記入シート3!L473),"　","")," ",""),"―","ー"),"－","‐")&amp;IF(【多店舗用】記入シート3!M473="","","　"&amp;SUBSTITUTE(SUBSTITUTE(SUBSTITUTE(SUBSTITUTE(T(【多店舗用】記入シート3!M473),"　","")," ",""),"―","ー"),"－","‐")))</f>
        <v/>
      </c>
      <c r="J473" s="764" t="str">
        <f>IF(B473="","",ASC(【多店舗用】記入シート3!N473)&amp;" "&amp;ASC(SUBSTITUTE(SUBSTITUTE(SUBSTITUTE(SUBSTITUTE(SUBSTITUTE(【多店舗用】記入シート3!O473,"　","")," ",""),"ヴ","ウﾞ"),"・",""),"－","‐"))&amp;" "&amp;ASC(SUBSTITUTE(SUBSTITUTE(SUBSTITUTE(SUBSTITUTE(SUBSTITUTE(【多店舗用】記入シート3!P473,"　","")," ",""),"ヴ","ウﾞ"),"・",""),"－","‐"))&amp;IF(【多店舗用】記入シート3!Q473="",""," "&amp;ASC(SUBSTITUTE(SUBSTITUTE(SUBSTITUTE(SUBSTITUTE(SUBSTITUTE(【多店舗用】記入シート3!Q473,"　","")," ",""),"ヴ","ウﾞ"),"・",""),"－","‐"))))</f>
        <v/>
      </c>
      <c r="K473" s="764" t="str">
        <f>IF(【多店舗用】記入シート3!R473="","",【多店舗用】記入シート3!R473)</f>
        <v/>
      </c>
      <c r="L473" s="764" t="str">
        <f>IF(【多店舗用】記入シート3!S473="","",SUBSTITUTE(SUBSTITUTE(SUBSTITUTE(SUBSTITUTE(SUBSTITUTE(ASC(【多店舗用】記入シート3!S473),"～","-"),"－","-"),"―","-"),"　","")," ",""))</f>
        <v/>
      </c>
      <c r="M473" s="764" t="str">
        <f>IF(【多店舗用】記入シート3!T473="","",ASC(【多店舗用】記入シート3!T473))</f>
        <v/>
      </c>
      <c r="N473" s="764" t="str">
        <f>IF(B473="","",RIGHT("00"&amp;【多店舗用】記入シート3!U473,2)&amp;【多店舗用】記入シート3!V473&amp;RIGHT("00"&amp;【多店舗用】記入シート3!W473,2)&amp;【多店舗用】記入シート3!X473&amp;RIGHT("00"&amp;【多店舗用】記入シート3!Y473,2)&amp;【多店舗用】記入シート3!Z473&amp;RIGHT("00"&amp;【多店舗用】記入シート3!AA473,2))</f>
        <v/>
      </c>
      <c r="O473" s="764" t="str">
        <f>IF(B473="","",IF(【多店舗用】記入シート3!AB473="●",【多店舗用】記入シート3!AB$8,"")&amp;IF(【多店舗用】記入シート3!AC473="●",【多店舗用】記入シート3!AC$8,"")&amp;IF(【多店舗用】記入シート3!AD473="●",【多店舗用】記入シート3!AD$8,"")&amp;IF(【多店舗用】記入シート3!AE473="●",【多店舗用】記入シート3!AE$8,"")&amp;IF(【多店舗用】記入シート3!AF473="●",【多店舗用】記入シート3!AF$8,"")&amp;IF(【多店舗用】記入シート3!AG473="●",【多店舗用】記入シート3!AG$8,"")&amp;IF(【多店舗用】記入シート3!AH473="●",【多店舗用】記入シート3!AH$8,"")&amp;IF(【多店舗用】記入シート3!AI473="●",【多店舗用】記入シート3!AI$8,""))</f>
        <v/>
      </c>
      <c r="P473" s="764" t="str">
        <f>IF(【多店舗用】記入シート3!AJ473="","",【多店舗用】記入シート3!AJ473)</f>
        <v/>
      </c>
      <c r="Q473" s="764" t="str">
        <f>IF(【多店舗用】記入シート3!AK473="","",【多店舗用】記入シート3!AK473)</f>
        <v/>
      </c>
      <c r="R473" s="766" t="str">
        <f>IF(【多店舗用】記入シート3!AL473="","",【多店舗用】記入シート3!AL473)</f>
        <v/>
      </c>
      <c r="S473" s="766" t="str">
        <f>IF(【多店舗用】記入シート3!AM473="","",【多店舗用】記入シート3!AM473)</f>
        <v/>
      </c>
      <c r="T473" s="766" t="str">
        <f>IF(【多店舗用】記入シート3!AN473="","",【多店舗用】記入シート3!AN473)</f>
        <v/>
      </c>
      <c r="U473" s="766" t="str">
        <f>IF(【多店舗用】記入シート3!AO473="","",【多店舗用】記入シート3!AO473)</f>
        <v/>
      </c>
      <c r="V473" s="764" t="str">
        <f>IF(【多店舗用】記入シート3!AP473="","",【多店舗用】記入シート3!AP473)</f>
        <v/>
      </c>
      <c r="W473" s="764" t="str">
        <f>IF(【多店舗用】記入シート3!AQ473="","",【多店舗用】記入シート3!AQ473)</f>
        <v/>
      </c>
      <c r="X473" s="764" t="str">
        <f>IF(【多店舗用】記入シート3!AR473="","",【多店舗用】記入シート3!AR473)</f>
        <v/>
      </c>
      <c r="Y473" s="764" t="str">
        <f>IF(【多店舗用】記入シート3!AS473="","",【多店舗用】記入シート3!AS473)</f>
        <v/>
      </c>
      <c r="Z473" s="767" t="str">
        <f>IF(【多店舗用】記入シート3!AT473="","",【多店舗用】記入シート3!AT473)</f>
        <v/>
      </c>
      <c r="AA473" s="767" t="str">
        <f>IF(【多店舗用】記入シート3!AU473="","",【多店舗用】記入シート3!AU473)</f>
        <v/>
      </c>
      <c r="AB473" s="764" t="str">
        <f>IF(B473="","",T(SUBSTITUTE(SUBSTITUTE(【多店舗用】記入シート3!AV473,"　","")," ",""))&amp;"　"&amp;T(SUBSTITUTE(SUBSTITUTE(【多店舗用】記入シート3!AW473,"　","")," ","")))</f>
        <v/>
      </c>
      <c r="AC473" s="764" t="str">
        <f>IF(B473="","",ASC(SUBSTITUTE(SUBSTITUTE(SUBSTITUTE(SUBSTITUTE(【多店舗用】記入シート3!AX473,"　","")," ",""),"ヴ","ウﾞ"),"・",""))&amp;" "&amp;ASC(SUBSTITUTE(SUBSTITUTE(SUBSTITUTE(SUBSTITUTE(【多店舗用】記入シート3!AY473,"　","")," ",""),"ヴ","ウﾞ"),"・","")))</f>
        <v/>
      </c>
      <c r="AD473" s="764" t="str">
        <f>IF(【多店舗用】記入シート3!AZ473="","",【多店舗用】記入シート3!AZ473)</f>
        <v/>
      </c>
      <c r="AE473" s="764" t="str">
        <f>IF(【多店舗用】記入シート3!BA473="","",【多店舗用】記入シート3!BA473)</f>
        <v/>
      </c>
      <c r="AF473" s="764" t="str">
        <f>IF(B473="","",T(SUBSTITUTE(SUBSTITUTE(【多店舗用】記入シート3!BB473,"　","")," ",""))&amp;"　"&amp;T(SUBSTITUTE(SUBSTITUTE(【多店舗用】記入シート3!BC473,"　","")," ","")))</f>
        <v/>
      </c>
      <c r="AG473" s="764" t="str">
        <f>IF(B473="","",ASC(SUBSTITUTE(SUBSTITUTE(SUBSTITUTE(SUBSTITUTE(【多店舗用】記入シート3!BD473,"　","")," ",""),"ヴ","ウﾞ"),"・",""))&amp;" "&amp;ASC(SUBSTITUTE(SUBSTITUTE(SUBSTITUTE(SUBSTITUTE(【多店舗用】記入シート3!BE473,"　","")," ",""),"ヴ","ウﾞ"),"・","")))</f>
        <v/>
      </c>
      <c r="AH473" s="764" t="str">
        <f>IF(【多店舗用】記入シート3!BF473="","",【多店舗用】記入シート3!BF473)</f>
        <v/>
      </c>
      <c r="AI473" s="764" t="str">
        <f>IF(【多店舗用】記入シート3!BG473="","",【多店舗用】記入シート3!BG473)</f>
        <v/>
      </c>
      <c r="AJ473" s="764" t="str">
        <f>IF(【多店舗用】記入シート3!BH473="","",【多店舗用】記入シート3!BH473)</f>
        <v/>
      </c>
      <c r="AK473" s="764" t="str">
        <f>IF(【多店舗用】記入シート3!BI473="","",【多店舗用】記入シート3!BI473)</f>
        <v/>
      </c>
      <c r="AL473" s="764" t="str">
        <f>IF(【多店舗用】記入シート3!BJ473="","",【多店舗用】記入シート3!BJ473)</f>
        <v/>
      </c>
      <c r="AM473" s="768" t="str">
        <f>IF(【多店舗用】記入シート3!BK473="","",【多店舗用】記入シート3!BK473)</f>
        <v/>
      </c>
      <c r="AN473" s="768" t="str">
        <f>IF(【多店舗用】記入シート3!BL473="","",【多店舗用】記入シート3!BL473)</f>
        <v/>
      </c>
      <c r="AO473" s="764" t="str">
        <f>IF(【多店舗用】記入シート3!BM473="","",【多店舗用】記入シート3!BM473)</f>
        <v/>
      </c>
      <c r="AP473" s="768" t="str">
        <f>IF(【多店舗用】記入シート3!BN473="","",【多店舗用】記入シート3!BN473)</f>
        <v/>
      </c>
      <c r="AQ473" s="764" t="str">
        <f>IF(【多店舗用】記入シート3!BO473="","",【多店舗用】記入シート3!BO473)</f>
        <v/>
      </c>
      <c r="AR473" s="764" t="str">
        <f>IF(【多店舗用】記入シート3!BP473="","",【多店舗用】記入シート3!BP473)</f>
        <v/>
      </c>
    </row>
    <row r="474" spans="1:44" ht="15" customHeight="1">
      <c r="A474" s="764">
        <v>466</v>
      </c>
      <c r="B474" s="764" t="str">
        <f>IF(【多店舗用】記入シート3!B474="","",DBCS(【多店舗用】記入シート3!B474))</f>
        <v/>
      </c>
      <c r="C474" s="764" t="str">
        <f>IF(【多店舗用】記入シート3!C474="","",DBCS(【多店舗用】記入シート3!C474))</f>
        <v/>
      </c>
      <c r="D474" s="764" t="str">
        <f>IF(【多店舗用】記入シート3!D474="","",ASC(【多店舗用】記入シート3!D474))</f>
        <v/>
      </c>
      <c r="E474" s="765" t="str">
        <f>IF(【多店舗用】記入シート3!E474="","",【多店舗用】記入シート3!E474)</f>
        <v/>
      </c>
      <c r="F474" s="764" t="str">
        <f>IF(【多店舗用】記入シート3!F474="","",【多店舗用】記入シート3!F474)</f>
        <v/>
      </c>
      <c r="G474" s="765" t="str">
        <f>IF(【多店舗用】記入シート3!G474="","",【多店舗用】記入シート3!G474)</f>
        <v/>
      </c>
      <c r="H474" s="764" t="str">
        <f>IF(【多店舗用】記入シート3!H474="","",SUBSTITUTE(SUBSTITUTE(SUBSTITUTE(SUBSTITUTE(SUBSTITUTE(ASC(【多店舗用】記入シート3!H474),"～","-"),"－","-"),"―","-"),"　","")," ",""))</f>
        <v/>
      </c>
      <c r="I474" s="764" t="str">
        <f>IF(B474="","",MID(T(【多店舗用】記入シート3!I474),4,LEN(T(【多店舗用】記入シート3!I474))-3)&amp;"　"&amp;SUBSTITUTE(SUBSTITUTE(SUBSTITUTE(SUBSTITUTE(T(【多店舗用】記入シート3!J474),"　","")," ",""),"―","ー"),"－","‐")&amp;"　"&amp;SUBSTITUTE(SUBSTITUTE(SUBSTITUTE(SUBSTITUTE(T(【多店舗用】記入シート3!K474),"　","")," ",""),"―","ー"),"－","‐")&amp;"　"&amp;SUBSTITUTE(SUBSTITUTE(SUBSTITUTE(SUBSTITUTE(T(【多店舗用】記入シート3!L474),"　","")," ",""),"―","ー"),"－","‐")&amp;IF(【多店舗用】記入シート3!M474="","","　"&amp;SUBSTITUTE(SUBSTITUTE(SUBSTITUTE(SUBSTITUTE(T(【多店舗用】記入シート3!M474),"　","")," ",""),"―","ー"),"－","‐")))</f>
        <v/>
      </c>
      <c r="J474" s="764" t="str">
        <f>IF(B474="","",ASC(【多店舗用】記入シート3!N474)&amp;" "&amp;ASC(SUBSTITUTE(SUBSTITUTE(SUBSTITUTE(SUBSTITUTE(SUBSTITUTE(【多店舗用】記入シート3!O474,"　","")," ",""),"ヴ","ウﾞ"),"・",""),"－","‐"))&amp;" "&amp;ASC(SUBSTITUTE(SUBSTITUTE(SUBSTITUTE(SUBSTITUTE(SUBSTITUTE(【多店舗用】記入シート3!P474,"　","")," ",""),"ヴ","ウﾞ"),"・",""),"－","‐"))&amp;IF(【多店舗用】記入シート3!Q474="",""," "&amp;ASC(SUBSTITUTE(SUBSTITUTE(SUBSTITUTE(SUBSTITUTE(SUBSTITUTE(【多店舗用】記入シート3!Q474,"　","")," ",""),"ヴ","ウﾞ"),"・",""),"－","‐"))))</f>
        <v/>
      </c>
      <c r="K474" s="764" t="str">
        <f>IF(【多店舗用】記入シート3!R474="","",【多店舗用】記入シート3!R474)</f>
        <v/>
      </c>
      <c r="L474" s="764" t="str">
        <f>IF(【多店舗用】記入シート3!S474="","",SUBSTITUTE(SUBSTITUTE(SUBSTITUTE(SUBSTITUTE(SUBSTITUTE(ASC(【多店舗用】記入シート3!S474),"～","-"),"－","-"),"―","-"),"　","")," ",""))</f>
        <v/>
      </c>
      <c r="M474" s="764" t="str">
        <f>IF(【多店舗用】記入シート3!T474="","",ASC(【多店舗用】記入シート3!T474))</f>
        <v/>
      </c>
      <c r="N474" s="764" t="str">
        <f>IF(B474="","",RIGHT("00"&amp;【多店舗用】記入シート3!U474,2)&amp;【多店舗用】記入シート3!V474&amp;RIGHT("00"&amp;【多店舗用】記入シート3!W474,2)&amp;【多店舗用】記入シート3!X474&amp;RIGHT("00"&amp;【多店舗用】記入シート3!Y474,2)&amp;【多店舗用】記入シート3!Z474&amp;RIGHT("00"&amp;【多店舗用】記入シート3!AA474,2))</f>
        <v/>
      </c>
      <c r="O474" s="764" t="str">
        <f>IF(B474="","",IF(【多店舗用】記入シート3!AB474="●",【多店舗用】記入シート3!AB$8,"")&amp;IF(【多店舗用】記入シート3!AC474="●",【多店舗用】記入シート3!AC$8,"")&amp;IF(【多店舗用】記入シート3!AD474="●",【多店舗用】記入シート3!AD$8,"")&amp;IF(【多店舗用】記入シート3!AE474="●",【多店舗用】記入シート3!AE$8,"")&amp;IF(【多店舗用】記入シート3!AF474="●",【多店舗用】記入シート3!AF$8,"")&amp;IF(【多店舗用】記入シート3!AG474="●",【多店舗用】記入シート3!AG$8,"")&amp;IF(【多店舗用】記入シート3!AH474="●",【多店舗用】記入シート3!AH$8,"")&amp;IF(【多店舗用】記入シート3!AI474="●",【多店舗用】記入シート3!AI$8,""))</f>
        <v/>
      </c>
      <c r="P474" s="764" t="str">
        <f>IF(【多店舗用】記入シート3!AJ474="","",【多店舗用】記入シート3!AJ474)</f>
        <v/>
      </c>
      <c r="Q474" s="764" t="str">
        <f>IF(【多店舗用】記入シート3!AK474="","",【多店舗用】記入シート3!AK474)</f>
        <v/>
      </c>
      <c r="R474" s="766" t="str">
        <f>IF(【多店舗用】記入シート3!AL474="","",【多店舗用】記入シート3!AL474)</f>
        <v/>
      </c>
      <c r="S474" s="766" t="str">
        <f>IF(【多店舗用】記入シート3!AM474="","",【多店舗用】記入シート3!AM474)</f>
        <v/>
      </c>
      <c r="T474" s="766" t="str">
        <f>IF(【多店舗用】記入シート3!AN474="","",【多店舗用】記入シート3!AN474)</f>
        <v/>
      </c>
      <c r="U474" s="766" t="str">
        <f>IF(【多店舗用】記入シート3!AO474="","",【多店舗用】記入シート3!AO474)</f>
        <v/>
      </c>
      <c r="V474" s="764" t="str">
        <f>IF(【多店舗用】記入シート3!AP474="","",【多店舗用】記入シート3!AP474)</f>
        <v/>
      </c>
      <c r="W474" s="764" t="str">
        <f>IF(【多店舗用】記入シート3!AQ474="","",【多店舗用】記入シート3!AQ474)</f>
        <v/>
      </c>
      <c r="X474" s="764" t="str">
        <f>IF(【多店舗用】記入シート3!AR474="","",【多店舗用】記入シート3!AR474)</f>
        <v/>
      </c>
      <c r="Y474" s="764" t="str">
        <f>IF(【多店舗用】記入シート3!AS474="","",【多店舗用】記入シート3!AS474)</f>
        <v/>
      </c>
      <c r="Z474" s="767" t="str">
        <f>IF(【多店舗用】記入シート3!AT474="","",【多店舗用】記入シート3!AT474)</f>
        <v/>
      </c>
      <c r="AA474" s="767" t="str">
        <f>IF(【多店舗用】記入シート3!AU474="","",【多店舗用】記入シート3!AU474)</f>
        <v/>
      </c>
      <c r="AB474" s="764" t="str">
        <f>IF(B474="","",T(SUBSTITUTE(SUBSTITUTE(【多店舗用】記入シート3!AV474,"　","")," ",""))&amp;"　"&amp;T(SUBSTITUTE(SUBSTITUTE(【多店舗用】記入シート3!AW474,"　","")," ","")))</f>
        <v/>
      </c>
      <c r="AC474" s="764" t="str">
        <f>IF(B474="","",ASC(SUBSTITUTE(SUBSTITUTE(SUBSTITUTE(SUBSTITUTE(【多店舗用】記入シート3!AX474,"　","")," ",""),"ヴ","ウﾞ"),"・",""))&amp;" "&amp;ASC(SUBSTITUTE(SUBSTITUTE(SUBSTITUTE(SUBSTITUTE(【多店舗用】記入シート3!AY474,"　","")," ",""),"ヴ","ウﾞ"),"・","")))</f>
        <v/>
      </c>
      <c r="AD474" s="764" t="str">
        <f>IF(【多店舗用】記入シート3!AZ474="","",【多店舗用】記入シート3!AZ474)</f>
        <v/>
      </c>
      <c r="AE474" s="764" t="str">
        <f>IF(【多店舗用】記入シート3!BA474="","",【多店舗用】記入シート3!BA474)</f>
        <v/>
      </c>
      <c r="AF474" s="764" t="str">
        <f>IF(B474="","",T(SUBSTITUTE(SUBSTITUTE(【多店舗用】記入シート3!BB474,"　","")," ",""))&amp;"　"&amp;T(SUBSTITUTE(SUBSTITUTE(【多店舗用】記入シート3!BC474,"　","")," ","")))</f>
        <v/>
      </c>
      <c r="AG474" s="764" t="str">
        <f>IF(B474="","",ASC(SUBSTITUTE(SUBSTITUTE(SUBSTITUTE(SUBSTITUTE(【多店舗用】記入シート3!BD474,"　","")," ",""),"ヴ","ウﾞ"),"・",""))&amp;" "&amp;ASC(SUBSTITUTE(SUBSTITUTE(SUBSTITUTE(SUBSTITUTE(【多店舗用】記入シート3!BE474,"　","")," ",""),"ヴ","ウﾞ"),"・","")))</f>
        <v/>
      </c>
      <c r="AH474" s="764" t="str">
        <f>IF(【多店舗用】記入シート3!BF474="","",【多店舗用】記入シート3!BF474)</f>
        <v/>
      </c>
      <c r="AI474" s="764" t="str">
        <f>IF(【多店舗用】記入シート3!BG474="","",【多店舗用】記入シート3!BG474)</f>
        <v/>
      </c>
      <c r="AJ474" s="764" t="str">
        <f>IF(【多店舗用】記入シート3!BH474="","",【多店舗用】記入シート3!BH474)</f>
        <v/>
      </c>
      <c r="AK474" s="764" t="str">
        <f>IF(【多店舗用】記入シート3!BI474="","",【多店舗用】記入シート3!BI474)</f>
        <v/>
      </c>
      <c r="AL474" s="764" t="str">
        <f>IF(【多店舗用】記入シート3!BJ474="","",【多店舗用】記入シート3!BJ474)</f>
        <v/>
      </c>
      <c r="AM474" s="768" t="str">
        <f>IF(【多店舗用】記入シート3!BK474="","",【多店舗用】記入シート3!BK474)</f>
        <v/>
      </c>
      <c r="AN474" s="768" t="str">
        <f>IF(【多店舗用】記入シート3!BL474="","",【多店舗用】記入シート3!BL474)</f>
        <v/>
      </c>
      <c r="AO474" s="764" t="str">
        <f>IF(【多店舗用】記入シート3!BM474="","",【多店舗用】記入シート3!BM474)</f>
        <v/>
      </c>
      <c r="AP474" s="768" t="str">
        <f>IF(【多店舗用】記入シート3!BN474="","",【多店舗用】記入シート3!BN474)</f>
        <v/>
      </c>
      <c r="AQ474" s="764" t="str">
        <f>IF(【多店舗用】記入シート3!BO474="","",【多店舗用】記入シート3!BO474)</f>
        <v/>
      </c>
      <c r="AR474" s="764" t="str">
        <f>IF(【多店舗用】記入シート3!BP474="","",【多店舗用】記入シート3!BP474)</f>
        <v/>
      </c>
    </row>
    <row r="475" spans="1:44" ht="15" customHeight="1">
      <c r="A475" s="764">
        <v>467</v>
      </c>
      <c r="B475" s="764" t="str">
        <f>IF(【多店舗用】記入シート3!B475="","",DBCS(【多店舗用】記入シート3!B475))</f>
        <v/>
      </c>
      <c r="C475" s="764" t="str">
        <f>IF(【多店舗用】記入シート3!C475="","",DBCS(【多店舗用】記入シート3!C475))</f>
        <v/>
      </c>
      <c r="D475" s="764" t="str">
        <f>IF(【多店舗用】記入シート3!D475="","",ASC(【多店舗用】記入シート3!D475))</f>
        <v/>
      </c>
      <c r="E475" s="765" t="str">
        <f>IF(【多店舗用】記入シート3!E475="","",【多店舗用】記入シート3!E475)</f>
        <v/>
      </c>
      <c r="F475" s="764" t="str">
        <f>IF(【多店舗用】記入シート3!F475="","",【多店舗用】記入シート3!F475)</f>
        <v/>
      </c>
      <c r="G475" s="765" t="str">
        <f>IF(【多店舗用】記入シート3!G475="","",【多店舗用】記入シート3!G475)</f>
        <v/>
      </c>
      <c r="H475" s="764" t="str">
        <f>IF(【多店舗用】記入シート3!H475="","",SUBSTITUTE(SUBSTITUTE(SUBSTITUTE(SUBSTITUTE(SUBSTITUTE(ASC(【多店舗用】記入シート3!H475),"～","-"),"－","-"),"―","-"),"　","")," ",""))</f>
        <v/>
      </c>
      <c r="I475" s="764" t="str">
        <f>IF(B475="","",MID(T(【多店舗用】記入シート3!I475),4,LEN(T(【多店舗用】記入シート3!I475))-3)&amp;"　"&amp;SUBSTITUTE(SUBSTITUTE(SUBSTITUTE(SUBSTITUTE(T(【多店舗用】記入シート3!J475),"　","")," ",""),"―","ー"),"－","‐")&amp;"　"&amp;SUBSTITUTE(SUBSTITUTE(SUBSTITUTE(SUBSTITUTE(T(【多店舗用】記入シート3!K475),"　","")," ",""),"―","ー"),"－","‐")&amp;"　"&amp;SUBSTITUTE(SUBSTITUTE(SUBSTITUTE(SUBSTITUTE(T(【多店舗用】記入シート3!L475),"　","")," ",""),"―","ー"),"－","‐")&amp;IF(【多店舗用】記入シート3!M475="","","　"&amp;SUBSTITUTE(SUBSTITUTE(SUBSTITUTE(SUBSTITUTE(T(【多店舗用】記入シート3!M475),"　","")," ",""),"―","ー"),"－","‐")))</f>
        <v/>
      </c>
      <c r="J475" s="764" t="str">
        <f>IF(B475="","",ASC(【多店舗用】記入シート3!N475)&amp;" "&amp;ASC(SUBSTITUTE(SUBSTITUTE(SUBSTITUTE(SUBSTITUTE(SUBSTITUTE(【多店舗用】記入シート3!O475,"　","")," ",""),"ヴ","ウﾞ"),"・",""),"－","‐"))&amp;" "&amp;ASC(SUBSTITUTE(SUBSTITUTE(SUBSTITUTE(SUBSTITUTE(SUBSTITUTE(【多店舗用】記入シート3!P475,"　","")," ",""),"ヴ","ウﾞ"),"・",""),"－","‐"))&amp;IF(【多店舗用】記入シート3!Q475="",""," "&amp;ASC(SUBSTITUTE(SUBSTITUTE(SUBSTITUTE(SUBSTITUTE(SUBSTITUTE(【多店舗用】記入シート3!Q475,"　","")," ",""),"ヴ","ウﾞ"),"・",""),"－","‐"))))</f>
        <v/>
      </c>
      <c r="K475" s="764" t="str">
        <f>IF(【多店舗用】記入シート3!R475="","",【多店舗用】記入シート3!R475)</f>
        <v/>
      </c>
      <c r="L475" s="764" t="str">
        <f>IF(【多店舗用】記入シート3!S475="","",SUBSTITUTE(SUBSTITUTE(SUBSTITUTE(SUBSTITUTE(SUBSTITUTE(ASC(【多店舗用】記入シート3!S475),"～","-"),"－","-"),"―","-"),"　","")," ",""))</f>
        <v/>
      </c>
      <c r="M475" s="764" t="str">
        <f>IF(【多店舗用】記入シート3!T475="","",ASC(【多店舗用】記入シート3!T475))</f>
        <v/>
      </c>
      <c r="N475" s="764" t="str">
        <f>IF(B475="","",RIGHT("00"&amp;【多店舗用】記入シート3!U475,2)&amp;【多店舗用】記入シート3!V475&amp;RIGHT("00"&amp;【多店舗用】記入シート3!W475,2)&amp;【多店舗用】記入シート3!X475&amp;RIGHT("00"&amp;【多店舗用】記入シート3!Y475,2)&amp;【多店舗用】記入シート3!Z475&amp;RIGHT("00"&amp;【多店舗用】記入シート3!AA475,2))</f>
        <v/>
      </c>
      <c r="O475" s="764" t="str">
        <f>IF(B475="","",IF(【多店舗用】記入シート3!AB475="●",【多店舗用】記入シート3!AB$8,"")&amp;IF(【多店舗用】記入シート3!AC475="●",【多店舗用】記入シート3!AC$8,"")&amp;IF(【多店舗用】記入シート3!AD475="●",【多店舗用】記入シート3!AD$8,"")&amp;IF(【多店舗用】記入シート3!AE475="●",【多店舗用】記入シート3!AE$8,"")&amp;IF(【多店舗用】記入シート3!AF475="●",【多店舗用】記入シート3!AF$8,"")&amp;IF(【多店舗用】記入シート3!AG475="●",【多店舗用】記入シート3!AG$8,"")&amp;IF(【多店舗用】記入シート3!AH475="●",【多店舗用】記入シート3!AH$8,"")&amp;IF(【多店舗用】記入シート3!AI475="●",【多店舗用】記入シート3!AI$8,""))</f>
        <v/>
      </c>
      <c r="P475" s="764" t="str">
        <f>IF(【多店舗用】記入シート3!AJ475="","",【多店舗用】記入シート3!AJ475)</f>
        <v/>
      </c>
      <c r="Q475" s="764" t="str">
        <f>IF(【多店舗用】記入シート3!AK475="","",【多店舗用】記入シート3!AK475)</f>
        <v/>
      </c>
      <c r="R475" s="766" t="str">
        <f>IF(【多店舗用】記入シート3!AL475="","",【多店舗用】記入シート3!AL475)</f>
        <v/>
      </c>
      <c r="S475" s="766" t="str">
        <f>IF(【多店舗用】記入シート3!AM475="","",【多店舗用】記入シート3!AM475)</f>
        <v/>
      </c>
      <c r="T475" s="766" t="str">
        <f>IF(【多店舗用】記入シート3!AN475="","",【多店舗用】記入シート3!AN475)</f>
        <v/>
      </c>
      <c r="U475" s="766" t="str">
        <f>IF(【多店舗用】記入シート3!AO475="","",【多店舗用】記入シート3!AO475)</f>
        <v/>
      </c>
      <c r="V475" s="764" t="str">
        <f>IF(【多店舗用】記入シート3!AP475="","",【多店舗用】記入シート3!AP475)</f>
        <v/>
      </c>
      <c r="W475" s="764" t="str">
        <f>IF(【多店舗用】記入シート3!AQ475="","",【多店舗用】記入シート3!AQ475)</f>
        <v/>
      </c>
      <c r="X475" s="764" t="str">
        <f>IF(【多店舗用】記入シート3!AR475="","",【多店舗用】記入シート3!AR475)</f>
        <v/>
      </c>
      <c r="Y475" s="764" t="str">
        <f>IF(【多店舗用】記入シート3!AS475="","",【多店舗用】記入シート3!AS475)</f>
        <v/>
      </c>
      <c r="Z475" s="767" t="str">
        <f>IF(【多店舗用】記入シート3!AT475="","",【多店舗用】記入シート3!AT475)</f>
        <v/>
      </c>
      <c r="AA475" s="767" t="str">
        <f>IF(【多店舗用】記入シート3!AU475="","",【多店舗用】記入シート3!AU475)</f>
        <v/>
      </c>
      <c r="AB475" s="764" t="str">
        <f>IF(B475="","",T(SUBSTITUTE(SUBSTITUTE(【多店舗用】記入シート3!AV475,"　","")," ",""))&amp;"　"&amp;T(SUBSTITUTE(SUBSTITUTE(【多店舗用】記入シート3!AW475,"　","")," ","")))</f>
        <v/>
      </c>
      <c r="AC475" s="764" t="str">
        <f>IF(B475="","",ASC(SUBSTITUTE(SUBSTITUTE(SUBSTITUTE(SUBSTITUTE(【多店舗用】記入シート3!AX475,"　","")," ",""),"ヴ","ウﾞ"),"・",""))&amp;" "&amp;ASC(SUBSTITUTE(SUBSTITUTE(SUBSTITUTE(SUBSTITUTE(【多店舗用】記入シート3!AY475,"　","")," ",""),"ヴ","ウﾞ"),"・","")))</f>
        <v/>
      </c>
      <c r="AD475" s="764" t="str">
        <f>IF(【多店舗用】記入シート3!AZ475="","",【多店舗用】記入シート3!AZ475)</f>
        <v/>
      </c>
      <c r="AE475" s="764" t="str">
        <f>IF(【多店舗用】記入シート3!BA475="","",【多店舗用】記入シート3!BA475)</f>
        <v/>
      </c>
      <c r="AF475" s="764" t="str">
        <f>IF(B475="","",T(SUBSTITUTE(SUBSTITUTE(【多店舗用】記入シート3!BB475,"　","")," ",""))&amp;"　"&amp;T(SUBSTITUTE(SUBSTITUTE(【多店舗用】記入シート3!BC475,"　","")," ","")))</f>
        <v/>
      </c>
      <c r="AG475" s="764" t="str">
        <f>IF(B475="","",ASC(SUBSTITUTE(SUBSTITUTE(SUBSTITUTE(SUBSTITUTE(【多店舗用】記入シート3!BD475,"　","")," ",""),"ヴ","ウﾞ"),"・",""))&amp;" "&amp;ASC(SUBSTITUTE(SUBSTITUTE(SUBSTITUTE(SUBSTITUTE(【多店舗用】記入シート3!BE475,"　","")," ",""),"ヴ","ウﾞ"),"・","")))</f>
        <v/>
      </c>
      <c r="AH475" s="764" t="str">
        <f>IF(【多店舗用】記入シート3!BF475="","",【多店舗用】記入シート3!BF475)</f>
        <v/>
      </c>
      <c r="AI475" s="764" t="str">
        <f>IF(【多店舗用】記入シート3!BG475="","",【多店舗用】記入シート3!BG475)</f>
        <v/>
      </c>
      <c r="AJ475" s="764" t="str">
        <f>IF(【多店舗用】記入シート3!BH475="","",【多店舗用】記入シート3!BH475)</f>
        <v/>
      </c>
      <c r="AK475" s="764" t="str">
        <f>IF(【多店舗用】記入シート3!BI475="","",【多店舗用】記入シート3!BI475)</f>
        <v/>
      </c>
      <c r="AL475" s="764" t="str">
        <f>IF(【多店舗用】記入シート3!BJ475="","",【多店舗用】記入シート3!BJ475)</f>
        <v/>
      </c>
      <c r="AM475" s="768" t="str">
        <f>IF(【多店舗用】記入シート3!BK475="","",【多店舗用】記入シート3!BK475)</f>
        <v/>
      </c>
      <c r="AN475" s="768" t="str">
        <f>IF(【多店舗用】記入シート3!BL475="","",【多店舗用】記入シート3!BL475)</f>
        <v/>
      </c>
      <c r="AO475" s="764" t="str">
        <f>IF(【多店舗用】記入シート3!BM475="","",【多店舗用】記入シート3!BM475)</f>
        <v/>
      </c>
      <c r="AP475" s="768" t="str">
        <f>IF(【多店舗用】記入シート3!BN475="","",【多店舗用】記入シート3!BN475)</f>
        <v/>
      </c>
      <c r="AQ475" s="764" t="str">
        <f>IF(【多店舗用】記入シート3!BO475="","",【多店舗用】記入シート3!BO475)</f>
        <v/>
      </c>
      <c r="AR475" s="764" t="str">
        <f>IF(【多店舗用】記入シート3!BP475="","",【多店舗用】記入シート3!BP475)</f>
        <v/>
      </c>
    </row>
    <row r="476" spans="1:44" ht="15" customHeight="1">
      <c r="A476" s="764">
        <v>468</v>
      </c>
      <c r="B476" s="764" t="str">
        <f>IF(【多店舗用】記入シート3!B476="","",DBCS(【多店舗用】記入シート3!B476))</f>
        <v/>
      </c>
      <c r="C476" s="764" t="str">
        <f>IF(【多店舗用】記入シート3!C476="","",DBCS(【多店舗用】記入シート3!C476))</f>
        <v/>
      </c>
      <c r="D476" s="764" t="str">
        <f>IF(【多店舗用】記入シート3!D476="","",ASC(【多店舗用】記入シート3!D476))</f>
        <v/>
      </c>
      <c r="E476" s="765" t="str">
        <f>IF(【多店舗用】記入シート3!E476="","",【多店舗用】記入シート3!E476)</f>
        <v/>
      </c>
      <c r="F476" s="764" t="str">
        <f>IF(【多店舗用】記入シート3!F476="","",【多店舗用】記入シート3!F476)</f>
        <v/>
      </c>
      <c r="G476" s="765" t="str">
        <f>IF(【多店舗用】記入シート3!G476="","",【多店舗用】記入シート3!G476)</f>
        <v/>
      </c>
      <c r="H476" s="764" t="str">
        <f>IF(【多店舗用】記入シート3!H476="","",SUBSTITUTE(SUBSTITUTE(SUBSTITUTE(SUBSTITUTE(SUBSTITUTE(ASC(【多店舗用】記入シート3!H476),"～","-"),"－","-"),"―","-"),"　","")," ",""))</f>
        <v/>
      </c>
      <c r="I476" s="764" t="str">
        <f>IF(B476="","",MID(T(【多店舗用】記入シート3!I476),4,LEN(T(【多店舗用】記入シート3!I476))-3)&amp;"　"&amp;SUBSTITUTE(SUBSTITUTE(SUBSTITUTE(SUBSTITUTE(T(【多店舗用】記入シート3!J476),"　","")," ",""),"―","ー"),"－","‐")&amp;"　"&amp;SUBSTITUTE(SUBSTITUTE(SUBSTITUTE(SUBSTITUTE(T(【多店舗用】記入シート3!K476),"　","")," ",""),"―","ー"),"－","‐")&amp;"　"&amp;SUBSTITUTE(SUBSTITUTE(SUBSTITUTE(SUBSTITUTE(T(【多店舗用】記入シート3!L476),"　","")," ",""),"―","ー"),"－","‐")&amp;IF(【多店舗用】記入シート3!M476="","","　"&amp;SUBSTITUTE(SUBSTITUTE(SUBSTITUTE(SUBSTITUTE(T(【多店舗用】記入シート3!M476),"　","")," ",""),"―","ー"),"－","‐")))</f>
        <v/>
      </c>
      <c r="J476" s="764" t="str">
        <f>IF(B476="","",ASC(【多店舗用】記入シート3!N476)&amp;" "&amp;ASC(SUBSTITUTE(SUBSTITUTE(SUBSTITUTE(SUBSTITUTE(SUBSTITUTE(【多店舗用】記入シート3!O476,"　","")," ",""),"ヴ","ウﾞ"),"・",""),"－","‐"))&amp;" "&amp;ASC(SUBSTITUTE(SUBSTITUTE(SUBSTITUTE(SUBSTITUTE(SUBSTITUTE(【多店舗用】記入シート3!P476,"　","")," ",""),"ヴ","ウﾞ"),"・",""),"－","‐"))&amp;IF(【多店舗用】記入シート3!Q476="",""," "&amp;ASC(SUBSTITUTE(SUBSTITUTE(SUBSTITUTE(SUBSTITUTE(SUBSTITUTE(【多店舗用】記入シート3!Q476,"　","")," ",""),"ヴ","ウﾞ"),"・",""),"－","‐"))))</f>
        <v/>
      </c>
      <c r="K476" s="764" t="str">
        <f>IF(【多店舗用】記入シート3!R476="","",【多店舗用】記入シート3!R476)</f>
        <v/>
      </c>
      <c r="L476" s="764" t="str">
        <f>IF(【多店舗用】記入シート3!S476="","",SUBSTITUTE(SUBSTITUTE(SUBSTITUTE(SUBSTITUTE(SUBSTITUTE(ASC(【多店舗用】記入シート3!S476),"～","-"),"－","-"),"―","-"),"　","")," ",""))</f>
        <v/>
      </c>
      <c r="M476" s="764" t="str">
        <f>IF(【多店舗用】記入シート3!T476="","",ASC(【多店舗用】記入シート3!T476))</f>
        <v/>
      </c>
      <c r="N476" s="764" t="str">
        <f>IF(B476="","",RIGHT("00"&amp;【多店舗用】記入シート3!U476,2)&amp;【多店舗用】記入シート3!V476&amp;RIGHT("00"&amp;【多店舗用】記入シート3!W476,2)&amp;【多店舗用】記入シート3!X476&amp;RIGHT("00"&amp;【多店舗用】記入シート3!Y476,2)&amp;【多店舗用】記入シート3!Z476&amp;RIGHT("00"&amp;【多店舗用】記入シート3!AA476,2))</f>
        <v/>
      </c>
      <c r="O476" s="764" t="str">
        <f>IF(B476="","",IF(【多店舗用】記入シート3!AB476="●",【多店舗用】記入シート3!AB$8,"")&amp;IF(【多店舗用】記入シート3!AC476="●",【多店舗用】記入シート3!AC$8,"")&amp;IF(【多店舗用】記入シート3!AD476="●",【多店舗用】記入シート3!AD$8,"")&amp;IF(【多店舗用】記入シート3!AE476="●",【多店舗用】記入シート3!AE$8,"")&amp;IF(【多店舗用】記入シート3!AF476="●",【多店舗用】記入シート3!AF$8,"")&amp;IF(【多店舗用】記入シート3!AG476="●",【多店舗用】記入シート3!AG$8,"")&amp;IF(【多店舗用】記入シート3!AH476="●",【多店舗用】記入シート3!AH$8,"")&amp;IF(【多店舗用】記入シート3!AI476="●",【多店舗用】記入シート3!AI$8,""))</f>
        <v/>
      </c>
      <c r="P476" s="764" t="str">
        <f>IF(【多店舗用】記入シート3!AJ476="","",【多店舗用】記入シート3!AJ476)</f>
        <v/>
      </c>
      <c r="Q476" s="764" t="str">
        <f>IF(【多店舗用】記入シート3!AK476="","",【多店舗用】記入シート3!AK476)</f>
        <v/>
      </c>
      <c r="R476" s="766" t="str">
        <f>IF(【多店舗用】記入シート3!AL476="","",【多店舗用】記入シート3!AL476)</f>
        <v/>
      </c>
      <c r="S476" s="766" t="str">
        <f>IF(【多店舗用】記入シート3!AM476="","",【多店舗用】記入シート3!AM476)</f>
        <v/>
      </c>
      <c r="T476" s="766" t="str">
        <f>IF(【多店舗用】記入シート3!AN476="","",【多店舗用】記入シート3!AN476)</f>
        <v/>
      </c>
      <c r="U476" s="766" t="str">
        <f>IF(【多店舗用】記入シート3!AO476="","",【多店舗用】記入シート3!AO476)</f>
        <v/>
      </c>
      <c r="V476" s="764" t="str">
        <f>IF(【多店舗用】記入シート3!AP476="","",【多店舗用】記入シート3!AP476)</f>
        <v/>
      </c>
      <c r="W476" s="764" t="str">
        <f>IF(【多店舗用】記入シート3!AQ476="","",【多店舗用】記入シート3!AQ476)</f>
        <v/>
      </c>
      <c r="X476" s="764" t="str">
        <f>IF(【多店舗用】記入シート3!AR476="","",【多店舗用】記入シート3!AR476)</f>
        <v/>
      </c>
      <c r="Y476" s="764" t="str">
        <f>IF(【多店舗用】記入シート3!AS476="","",【多店舗用】記入シート3!AS476)</f>
        <v/>
      </c>
      <c r="Z476" s="767" t="str">
        <f>IF(【多店舗用】記入シート3!AT476="","",【多店舗用】記入シート3!AT476)</f>
        <v/>
      </c>
      <c r="AA476" s="767" t="str">
        <f>IF(【多店舗用】記入シート3!AU476="","",【多店舗用】記入シート3!AU476)</f>
        <v/>
      </c>
      <c r="AB476" s="764" t="str">
        <f>IF(B476="","",T(SUBSTITUTE(SUBSTITUTE(【多店舗用】記入シート3!AV476,"　","")," ",""))&amp;"　"&amp;T(SUBSTITUTE(SUBSTITUTE(【多店舗用】記入シート3!AW476,"　","")," ","")))</f>
        <v/>
      </c>
      <c r="AC476" s="764" t="str">
        <f>IF(B476="","",ASC(SUBSTITUTE(SUBSTITUTE(SUBSTITUTE(SUBSTITUTE(【多店舗用】記入シート3!AX476,"　","")," ",""),"ヴ","ウﾞ"),"・",""))&amp;" "&amp;ASC(SUBSTITUTE(SUBSTITUTE(SUBSTITUTE(SUBSTITUTE(【多店舗用】記入シート3!AY476,"　","")," ",""),"ヴ","ウﾞ"),"・","")))</f>
        <v/>
      </c>
      <c r="AD476" s="764" t="str">
        <f>IF(【多店舗用】記入シート3!AZ476="","",【多店舗用】記入シート3!AZ476)</f>
        <v/>
      </c>
      <c r="AE476" s="764" t="str">
        <f>IF(【多店舗用】記入シート3!BA476="","",【多店舗用】記入シート3!BA476)</f>
        <v/>
      </c>
      <c r="AF476" s="764" t="str">
        <f>IF(B476="","",T(SUBSTITUTE(SUBSTITUTE(【多店舗用】記入シート3!BB476,"　","")," ",""))&amp;"　"&amp;T(SUBSTITUTE(SUBSTITUTE(【多店舗用】記入シート3!BC476,"　","")," ","")))</f>
        <v/>
      </c>
      <c r="AG476" s="764" t="str">
        <f>IF(B476="","",ASC(SUBSTITUTE(SUBSTITUTE(SUBSTITUTE(SUBSTITUTE(【多店舗用】記入シート3!BD476,"　","")," ",""),"ヴ","ウﾞ"),"・",""))&amp;" "&amp;ASC(SUBSTITUTE(SUBSTITUTE(SUBSTITUTE(SUBSTITUTE(【多店舗用】記入シート3!BE476,"　","")," ",""),"ヴ","ウﾞ"),"・","")))</f>
        <v/>
      </c>
      <c r="AH476" s="764" t="str">
        <f>IF(【多店舗用】記入シート3!BF476="","",【多店舗用】記入シート3!BF476)</f>
        <v/>
      </c>
      <c r="AI476" s="764" t="str">
        <f>IF(【多店舗用】記入シート3!BG476="","",【多店舗用】記入シート3!BG476)</f>
        <v/>
      </c>
      <c r="AJ476" s="764" t="str">
        <f>IF(【多店舗用】記入シート3!BH476="","",【多店舗用】記入シート3!BH476)</f>
        <v/>
      </c>
      <c r="AK476" s="764" t="str">
        <f>IF(【多店舗用】記入シート3!BI476="","",【多店舗用】記入シート3!BI476)</f>
        <v/>
      </c>
      <c r="AL476" s="764" t="str">
        <f>IF(【多店舗用】記入シート3!BJ476="","",【多店舗用】記入シート3!BJ476)</f>
        <v/>
      </c>
      <c r="AM476" s="768" t="str">
        <f>IF(【多店舗用】記入シート3!BK476="","",【多店舗用】記入シート3!BK476)</f>
        <v/>
      </c>
      <c r="AN476" s="768" t="str">
        <f>IF(【多店舗用】記入シート3!BL476="","",【多店舗用】記入シート3!BL476)</f>
        <v/>
      </c>
      <c r="AO476" s="764" t="str">
        <f>IF(【多店舗用】記入シート3!BM476="","",【多店舗用】記入シート3!BM476)</f>
        <v/>
      </c>
      <c r="AP476" s="768" t="str">
        <f>IF(【多店舗用】記入シート3!BN476="","",【多店舗用】記入シート3!BN476)</f>
        <v/>
      </c>
      <c r="AQ476" s="764" t="str">
        <f>IF(【多店舗用】記入シート3!BO476="","",【多店舗用】記入シート3!BO476)</f>
        <v/>
      </c>
      <c r="AR476" s="764" t="str">
        <f>IF(【多店舗用】記入シート3!BP476="","",【多店舗用】記入シート3!BP476)</f>
        <v/>
      </c>
    </row>
    <row r="477" spans="1:44" ht="15" customHeight="1">
      <c r="A477" s="764">
        <v>469</v>
      </c>
      <c r="B477" s="764" t="str">
        <f>IF(【多店舗用】記入シート3!B477="","",DBCS(【多店舗用】記入シート3!B477))</f>
        <v/>
      </c>
      <c r="C477" s="764" t="str">
        <f>IF(【多店舗用】記入シート3!C477="","",DBCS(【多店舗用】記入シート3!C477))</f>
        <v/>
      </c>
      <c r="D477" s="764" t="str">
        <f>IF(【多店舗用】記入シート3!D477="","",ASC(【多店舗用】記入シート3!D477))</f>
        <v/>
      </c>
      <c r="E477" s="765" t="str">
        <f>IF(【多店舗用】記入シート3!E477="","",【多店舗用】記入シート3!E477)</f>
        <v/>
      </c>
      <c r="F477" s="764" t="str">
        <f>IF(【多店舗用】記入シート3!F477="","",【多店舗用】記入シート3!F477)</f>
        <v/>
      </c>
      <c r="G477" s="765" t="str">
        <f>IF(【多店舗用】記入シート3!G477="","",【多店舗用】記入シート3!G477)</f>
        <v/>
      </c>
      <c r="H477" s="764" t="str">
        <f>IF(【多店舗用】記入シート3!H477="","",SUBSTITUTE(SUBSTITUTE(SUBSTITUTE(SUBSTITUTE(SUBSTITUTE(ASC(【多店舗用】記入シート3!H477),"～","-"),"－","-"),"―","-"),"　","")," ",""))</f>
        <v/>
      </c>
      <c r="I477" s="764" t="str">
        <f>IF(B477="","",MID(T(【多店舗用】記入シート3!I477),4,LEN(T(【多店舗用】記入シート3!I477))-3)&amp;"　"&amp;SUBSTITUTE(SUBSTITUTE(SUBSTITUTE(SUBSTITUTE(T(【多店舗用】記入シート3!J477),"　","")," ",""),"―","ー"),"－","‐")&amp;"　"&amp;SUBSTITUTE(SUBSTITUTE(SUBSTITUTE(SUBSTITUTE(T(【多店舗用】記入シート3!K477),"　","")," ",""),"―","ー"),"－","‐")&amp;"　"&amp;SUBSTITUTE(SUBSTITUTE(SUBSTITUTE(SUBSTITUTE(T(【多店舗用】記入シート3!L477),"　","")," ",""),"―","ー"),"－","‐")&amp;IF(【多店舗用】記入シート3!M477="","","　"&amp;SUBSTITUTE(SUBSTITUTE(SUBSTITUTE(SUBSTITUTE(T(【多店舗用】記入シート3!M477),"　","")," ",""),"―","ー"),"－","‐")))</f>
        <v/>
      </c>
      <c r="J477" s="764" t="str">
        <f>IF(B477="","",ASC(【多店舗用】記入シート3!N477)&amp;" "&amp;ASC(SUBSTITUTE(SUBSTITUTE(SUBSTITUTE(SUBSTITUTE(SUBSTITUTE(【多店舗用】記入シート3!O477,"　","")," ",""),"ヴ","ウﾞ"),"・",""),"－","‐"))&amp;" "&amp;ASC(SUBSTITUTE(SUBSTITUTE(SUBSTITUTE(SUBSTITUTE(SUBSTITUTE(【多店舗用】記入シート3!P477,"　","")," ",""),"ヴ","ウﾞ"),"・",""),"－","‐"))&amp;IF(【多店舗用】記入シート3!Q477="",""," "&amp;ASC(SUBSTITUTE(SUBSTITUTE(SUBSTITUTE(SUBSTITUTE(SUBSTITUTE(【多店舗用】記入シート3!Q477,"　","")," ",""),"ヴ","ウﾞ"),"・",""),"－","‐"))))</f>
        <v/>
      </c>
      <c r="K477" s="764" t="str">
        <f>IF(【多店舗用】記入シート3!R477="","",【多店舗用】記入シート3!R477)</f>
        <v/>
      </c>
      <c r="L477" s="764" t="str">
        <f>IF(【多店舗用】記入シート3!S477="","",SUBSTITUTE(SUBSTITUTE(SUBSTITUTE(SUBSTITUTE(SUBSTITUTE(ASC(【多店舗用】記入シート3!S477),"～","-"),"－","-"),"―","-"),"　","")," ",""))</f>
        <v/>
      </c>
      <c r="M477" s="764" t="str">
        <f>IF(【多店舗用】記入シート3!T477="","",ASC(【多店舗用】記入シート3!T477))</f>
        <v/>
      </c>
      <c r="N477" s="764" t="str">
        <f>IF(B477="","",RIGHT("00"&amp;【多店舗用】記入シート3!U477,2)&amp;【多店舗用】記入シート3!V477&amp;RIGHT("00"&amp;【多店舗用】記入シート3!W477,2)&amp;【多店舗用】記入シート3!X477&amp;RIGHT("00"&amp;【多店舗用】記入シート3!Y477,2)&amp;【多店舗用】記入シート3!Z477&amp;RIGHT("00"&amp;【多店舗用】記入シート3!AA477,2))</f>
        <v/>
      </c>
      <c r="O477" s="764" t="str">
        <f>IF(B477="","",IF(【多店舗用】記入シート3!AB477="●",【多店舗用】記入シート3!AB$8,"")&amp;IF(【多店舗用】記入シート3!AC477="●",【多店舗用】記入シート3!AC$8,"")&amp;IF(【多店舗用】記入シート3!AD477="●",【多店舗用】記入シート3!AD$8,"")&amp;IF(【多店舗用】記入シート3!AE477="●",【多店舗用】記入シート3!AE$8,"")&amp;IF(【多店舗用】記入シート3!AF477="●",【多店舗用】記入シート3!AF$8,"")&amp;IF(【多店舗用】記入シート3!AG477="●",【多店舗用】記入シート3!AG$8,"")&amp;IF(【多店舗用】記入シート3!AH477="●",【多店舗用】記入シート3!AH$8,"")&amp;IF(【多店舗用】記入シート3!AI477="●",【多店舗用】記入シート3!AI$8,""))</f>
        <v/>
      </c>
      <c r="P477" s="764" t="str">
        <f>IF(【多店舗用】記入シート3!AJ477="","",【多店舗用】記入シート3!AJ477)</f>
        <v/>
      </c>
      <c r="Q477" s="764" t="str">
        <f>IF(【多店舗用】記入シート3!AK477="","",【多店舗用】記入シート3!AK477)</f>
        <v/>
      </c>
      <c r="R477" s="766" t="str">
        <f>IF(【多店舗用】記入シート3!AL477="","",【多店舗用】記入シート3!AL477)</f>
        <v/>
      </c>
      <c r="S477" s="766" t="str">
        <f>IF(【多店舗用】記入シート3!AM477="","",【多店舗用】記入シート3!AM477)</f>
        <v/>
      </c>
      <c r="T477" s="766" t="str">
        <f>IF(【多店舗用】記入シート3!AN477="","",【多店舗用】記入シート3!AN477)</f>
        <v/>
      </c>
      <c r="U477" s="766" t="str">
        <f>IF(【多店舗用】記入シート3!AO477="","",【多店舗用】記入シート3!AO477)</f>
        <v/>
      </c>
      <c r="V477" s="764" t="str">
        <f>IF(【多店舗用】記入シート3!AP477="","",【多店舗用】記入シート3!AP477)</f>
        <v/>
      </c>
      <c r="W477" s="764" t="str">
        <f>IF(【多店舗用】記入シート3!AQ477="","",【多店舗用】記入シート3!AQ477)</f>
        <v/>
      </c>
      <c r="X477" s="764" t="str">
        <f>IF(【多店舗用】記入シート3!AR477="","",【多店舗用】記入シート3!AR477)</f>
        <v/>
      </c>
      <c r="Y477" s="764" t="str">
        <f>IF(【多店舗用】記入シート3!AS477="","",【多店舗用】記入シート3!AS477)</f>
        <v/>
      </c>
      <c r="Z477" s="767" t="str">
        <f>IF(【多店舗用】記入シート3!AT477="","",【多店舗用】記入シート3!AT477)</f>
        <v/>
      </c>
      <c r="AA477" s="767" t="str">
        <f>IF(【多店舗用】記入シート3!AU477="","",【多店舗用】記入シート3!AU477)</f>
        <v/>
      </c>
      <c r="AB477" s="764" t="str">
        <f>IF(B477="","",T(SUBSTITUTE(SUBSTITUTE(【多店舗用】記入シート3!AV477,"　","")," ",""))&amp;"　"&amp;T(SUBSTITUTE(SUBSTITUTE(【多店舗用】記入シート3!AW477,"　","")," ","")))</f>
        <v/>
      </c>
      <c r="AC477" s="764" t="str">
        <f>IF(B477="","",ASC(SUBSTITUTE(SUBSTITUTE(SUBSTITUTE(SUBSTITUTE(【多店舗用】記入シート3!AX477,"　","")," ",""),"ヴ","ウﾞ"),"・",""))&amp;" "&amp;ASC(SUBSTITUTE(SUBSTITUTE(SUBSTITUTE(SUBSTITUTE(【多店舗用】記入シート3!AY477,"　","")," ",""),"ヴ","ウﾞ"),"・","")))</f>
        <v/>
      </c>
      <c r="AD477" s="764" t="str">
        <f>IF(【多店舗用】記入シート3!AZ477="","",【多店舗用】記入シート3!AZ477)</f>
        <v/>
      </c>
      <c r="AE477" s="764" t="str">
        <f>IF(【多店舗用】記入シート3!BA477="","",【多店舗用】記入シート3!BA477)</f>
        <v/>
      </c>
      <c r="AF477" s="764" t="str">
        <f>IF(B477="","",T(SUBSTITUTE(SUBSTITUTE(【多店舗用】記入シート3!BB477,"　","")," ",""))&amp;"　"&amp;T(SUBSTITUTE(SUBSTITUTE(【多店舗用】記入シート3!BC477,"　","")," ","")))</f>
        <v/>
      </c>
      <c r="AG477" s="764" t="str">
        <f>IF(B477="","",ASC(SUBSTITUTE(SUBSTITUTE(SUBSTITUTE(SUBSTITUTE(【多店舗用】記入シート3!BD477,"　","")," ",""),"ヴ","ウﾞ"),"・",""))&amp;" "&amp;ASC(SUBSTITUTE(SUBSTITUTE(SUBSTITUTE(SUBSTITUTE(【多店舗用】記入シート3!BE477,"　","")," ",""),"ヴ","ウﾞ"),"・","")))</f>
        <v/>
      </c>
      <c r="AH477" s="764" t="str">
        <f>IF(【多店舗用】記入シート3!BF477="","",【多店舗用】記入シート3!BF477)</f>
        <v/>
      </c>
      <c r="AI477" s="764" t="str">
        <f>IF(【多店舗用】記入シート3!BG477="","",【多店舗用】記入シート3!BG477)</f>
        <v/>
      </c>
      <c r="AJ477" s="764" t="str">
        <f>IF(【多店舗用】記入シート3!BH477="","",【多店舗用】記入シート3!BH477)</f>
        <v/>
      </c>
      <c r="AK477" s="764" t="str">
        <f>IF(【多店舗用】記入シート3!BI477="","",【多店舗用】記入シート3!BI477)</f>
        <v/>
      </c>
      <c r="AL477" s="764" t="str">
        <f>IF(【多店舗用】記入シート3!BJ477="","",【多店舗用】記入シート3!BJ477)</f>
        <v/>
      </c>
      <c r="AM477" s="768" t="str">
        <f>IF(【多店舗用】記入シート3!BK477="","",【多店舗用】記入シート3!BK477)</f>
        <v/>
      </c>
      <c r="AN477" s="768" t="str">
        <f>IF(【多店舗用】記入シート3!BL477="","",【多店舗用】記入シート3!BL477)</f>
        <v/>
      </c>
      <c r="AO477" s="764" t="str">
        <f>IF(【多店舗用】記入シート3!BM477="","",【多店舗用】記入シート3!BM477)</f>
        <v/>
      </c>
      <c r="AP477" s="768" t="str">
        <f>IF(【多店舗用】記入シート3!BN477="","",【多店舗用】記入シート3!BN477)</f>
        <v/>
      </c>
      <c r="AQ477" s="764" t="str">
        <f>IF(【多店舗用】記入シート3!BO477="","",【多店舗用】記入シート3!BO477)</f>
        <v/>
      </c>
      <c r="AR477" s="764" t="str">
        <f>IF(【多店舗用】記入シート3!BP477="","",【多店舗用】記入シート3!BP477)</f>
        <v/>
      </c>
    </row>
    <row r="478" spans="1:44" ht="15" customHeight="1">
      <c r="A478" s="764">
        <v>470</v>
      </c>
      <c r="B478" s="764" t="str">
        <f>IF(【多店舗用】記入シート3!B478="","",DBCS(【多店舗用】記入シート3!B478))</f>
        <v/>
      </c>
      <c r="C478" s="764" t="str">
        <f>IF(【多店舗用】記入シート3!C478="","",DBCS(【多店舗用】記入シート3!C478))</f>
        <v/>
      </c>
      <c r="D478" s="764" t="str">
        <f>IF(【多店舗用】記入シート3!D478="","",ASC(【多店舗用】記入シート3!D478))</f>
        <v/>
      </c>
      <c r="E478" s="765" t="str">
        <f>IF(【多店舗用】記入シート3!E478="","",【多店舗用】記入シート3!E478)</f>
        <v/>
      </c>
      <c r="F478" s="764" t="str">
        <f>IF(【多店舗用】記入シート3!F478="","",【多店舗用】記入シート3!F478)</f>
        <v/>
      </c>
      <c r="G478" s="765" t="str">
        <f>IF(【多店舗用】記入シート3!G478="","",【多店舗用】記入シート3!G478)</f>
        <v/>
      </c>
      <c r="H478" s="764" t="str">
        <f>IF(【多店舗用】記入シート3!H478="","",SUBSTITUTE(SUBSTITUTE(SUBSTITUTE(SUBSTITUTE(SUBSTITUTE(ASC(【多店舗用】記入シート3!H478),"～","-"),"－","-"),"―","-"),"　","")," ",""))</f>
        <v/>
      </c>
      <c r="I478" s="764" t="str">
        <f>IF(B478="","",MID(T(【多店舗用】記入シート3!I478),4,LEN(T(【多店舗用】記入シート3!I478))-3)&amp;"　"&amp;SUBSTITUTE(SUBSTITUTE(SUBSTITUTE(SUBSTITUTE(T(【多店舗用】記入シート3!J478),"　","")," ",""),"―","ー"),"－","‐")&amp;"　"&amp;SUBSTITUTE(SUBSTITUTE(SUBSTITUTE(SUBSTITUTE(T(【多店舗用】記入シート3!K478),"　","")," ",""),"―","ー"),"－","‐")&amp;"　"&amp;SUBSTITUTE(SUBSTITUTE(SUBSTITUTE(SUBSTITUTE(T(【多店舗用】記入シート3!L478),"　","")," ",""),"―","ー"),"－","‐")&amp;IF(【多店舗用】記入シート3!M478="","","　"&amp;SUBSTITUTE(SUBSTITUTE(SUBSTITUTE(SUBSTITUTE(T(【多店舗用】記入シート3!M478),"　","")," ",""),"―","ー"),"－","‐")))</f>
        <v/>
      </c>
      <c r="J478" s="764" t="str">
        <f>IF(B478="","",ASC(【多店舗用】記入シート3!N478)&amp;" "&amp;ASC(SUBSTITUTE(SUBSTITUTE(SUBSTITUTE(SUBSTITUTE(SUBSTITUTE(【多店舗用】記入シート3!O478,"　","")," ",""),"ヴ","ウﾞ"),"・",""),"－","‐"))&amp;" "&amp;ASC(SUBSTITUTE(SUBSTITUTE(SUBSTITUTE(SUBSTITUTE(SUBSTITUTE(【多店舗用】記入シート3!P478,"　","")," ",""),"ヴ","ウﾞ"),"・",""),"－","‐"))&amp;IF(【多店舗用】記入シート3!Q478="",""," "&amp;ASC(SUBSTITUTE(SUBSTITUTE(SUBSTITUTE(SUBSTITUTE(SUBSTITUTE(【多店舗用】記入シート3!Q478,"　","")," ",""),"ヴ","ウﾞ"),"・",""),"－","‐"))))</f>
        <v/>
      </c>
      <c r="K478" s="764" t="str">
        <f>IF(【多店舗用】記入シート3!R478="","",【多店舗用】記入シート3!R478)</f>
        <v/>
      </c>
      <c r="L478" s="764" t="str">
        <f>IF(【多店舗用】記入シート3!S478="","",SUBSTITUTE(SUBSTITUTE(SUBSTITUTE(SUBSTITUTE(SUBSTITUTE(ASC(【多店舗用】記入シート3!S478),"～","-"),"－","-"),"―","-"),"　","")," ",""))</f>
        <v/>
      </c>
      <c r="M478" s="764" t="str">
        <f>IF(【多店舗用】記入シート3!T478="","",ASC(【多店舗用】記入シート3!T478))</f>
        <v/>
      </c>
      <c r="N478" s="764" t="str">
        <f>IF(B478="","",RIGHT("00"&amp;【多店舗用】記入シート3!U478,2)&amp;【多店舗用】記入シート3!V478&amp;RIGHT("00"&amp;【多店舗用】記入シート3!W478,2)&amp;【多店舗用】記入シート3!X478&amp;RIGHT("00"&amp;【多店舗用】記入シート3!Y478,2)&amp;【多店舗用】記入シート3!Z478&amp;RIGHT("00"&amp;【多店舗用】記入シート3!AA478,2))</f>
        <v/>
      </c>
      <c r="O478" s="764" t="str">
        <f>IF(B478="","",IF(【多店舗用】記入シート3!AB478="●",【多店舗用】記入シート3!AB$8,"")&amp;IF(【多店舗用】記入シート3!AC478="●",【多店舗用】記入シート3!AC$8,"")&amp;IF(【多店舗用】記入シート3!AD478="●",【多店舗用】記入シート3!AD$8,"")&amp;IF(【多店舗用】記入シート3!AE478="●",【多店舗用】記入シート3!AE$8,"")&amp;IF(【多店舗用】記入シート3!AF478="●",【多店舗用】記入シート3!AF$8,"")&amp;IF(【多店舗用】記入シート3!AG478="●",【多店舗用】記入シート3!AG$8,"")&amp;IF(【多店舗用】記入シート3!AH478="●",【多店舗用】記入シート3!AH$8,"")&amp;IF(【多店舗用】記入シート3!AI478="●",【多店舗用】記入シート3!AI$8,""))</f>
        <v/>
      </c>
      <c r="P478" s="764" t="str">
        <f>IF(【多店舗用】記入シート3!AJ478="","",【多店舗用】記入シート3!AJ478)</f>
        <v/>
      </c>
      <c r="Q478" s="764" t="str">
        <f>IF(【多店舗用】記入シート3!AK478="","",【多店舗用】記入シート3!AK478)</f>
        <v/>
      </c>
      <c r="R478" s="766" t="str">
        <f>IF(【多店舗用】記入シート3!AL478="","",【多店舗用】記入シート3!AL478)</f>
        <v/>
      </c>
      <c r="S478" s="766" t="str">
        <f>IF(【多店舗用】記入シート3!AM478="","",【多店舗用】記入シート3!AM478)</f>
        <v/>
      </c>
      <c r="T478" s="766" t="str">
        <f>IF(【多店舗用】記入シート3!AN478="","",【多店舗用】記入シート3!AN478)</f>
        <v/>
      </c>
      <c r="U478" s="766" t="str">
        <f>IF(【多店舗用】記入シート3!AO478="","",【多店舗用】記入シート3!AO478)</f>
        <v/>
      </c>
      <c r="V478" s="764" t="str">
        <f>IF(【多店舗用】記入シート3!AP478="","",【多店舗用】記入シート3!AP478)</f>
        <v/>
      </c>
      <c r="W478" s="764" t="str">
        <f>IF(【多店舗用】記入シート3!AQ478="","",【多店舗用】記入シート3!AQ478)</f>
        <v/>
      </c>
      <c r="X478" s="764" t="str">
        <f>IF(【多店舗用】記入シート3!AR478="","",【多店舗用】記入シート3!AR478)</f>
        <v/>
      </c>
      <c r="Y478" s="764" t="str">
        <f>IF(【多店舗用】記入シート3!AS478="","",【多店舗用】記入シート3!AS478)</f>
        <v/>
      </c>
      <c r="Z478" s="767" t="str">
        <f>IF(【多店舗用】記入シート3!AT478="","",【多店舗用】記入シート3!AT478)</f>
        <v/>
      </c>
      <c r="AA478" s="767" t="str">
        <f>IF(【多店舗用】記入シート3!AU478="","",【多店舗用】記入シート3!AU478)</f>
        <v/>
      </c>
      <c r="AB478" s="764" t="str">
        <f>IF(B478="","",T(SUBSTITUTE(SUBSTITUTE(【多店舗用】記入シート3!AV478,"　","")," ",""))&amp;"　"&amp;T(SUBSTITUTE(SUBSTITUTE(【多店舗用】記入シート3!AW478,"　","")," ","")))</f>
        <v/>
      </c>
      <c r="AC478" s="764" t="str">
        <f>IF(B478="","",ASC(SUBSTITUTE(SUBSTITUTE(SUBSTITUTE(SUBSTITUTE(【多店舗用】記入シート3!AX478,"　","")," ",""),"ヴ","ウﾞ"),"・",""))&amp;" "&amp;ASC(SUBSTITUTE(SUBSTITUTE(SUBSTITUTE(SUBSTITUTE(【多店舗用】記入シート3!AY478,"　","")," ",""),"ヴ","ウﾞ"),"・","")))</f>
        <v/>
      </c>
      <c r="AD478" s="764" t="str">
        <f>IF(【多店舗用】記入シート3!AZ478="","",【多店舗用】記入シート3!AZ478)</f>
        <v/>
      </c>
      <c r="AE478" s="764" t="str">
        <f>IF(【多店舗用】記入シート3!BA478="","",【多店舗用】記入シート3!BA478)</f>
        <v/>
      </c>
      <c r="AF478" s="764" t="str">
        <f>IF(B478="","",T(SUBSTITUTE(SUBSTITUTE(【多店舗用】記入シート3!BB478,"　","")," ",""))&amp;"　"&amp;T(SUBSTITUTE(SUBSTITUTE(【多店舗用】記入シート3!BC478,"　","")," ","")))</f>
        <v/>
      </c>
      <c r="AG478" s="764" t="str">
        <f>IF(B478="","",ASC(SUBSTITUTE(SUBSTITUTE(SUBSTITUTE(SUBSTITUTE(【多店舗用】記入シート3!BD478,"　","")," ",""),"ヴ","ウﾞ"),"・",""))&amp;" "&amp;ASC(SUBSTITUTE(SUBSTITUTE(SUBSTITUTE(SUBSTITUTE(【多店舗用】記入シート3!BE478,"　","")," ",""),"ヴ","ウﾞ"),"・","")))</f>
        <v/>
      </c>
      <c r="AH478" s="764" t="str">
        <f>IF(【多店舗用】記入シート3!BF478="","",【多店舗用】記入シート3!BF478)</f>
        <v/>
      </c>
      <c r="AI478" s="764" t="str">
        <f>IF(【多店舗用】記入シート3!BG478="","",【多店舗用】記入シート3!BG478)</f>
        <v/>
      </c>
      <c r="AJ478" s="764" t="str">
        <f>IF(【多店舗用】記入シート3!BH478="","",【多店舗用】記入シート3!BH478)</f>
        <v/>
      </c>
      <c r="AK478" s="764" t="str">
        <f>IF(【多店舗用】記入シート3!BI478="","",【多店舗用】記入シート3!BI478)</f>
        <v/>
      </c>
      <c r="AL478" s="764" t="str">
        <f>IF(【多店舗用】記入シート3!BJ478="","",【多店舗用】記入シート3!BJ478)</f>
        <v/>
      </c>
      <c r="AM478" s="768" t="str">
        <f>IF(【多店舗用】記入シート3!BK478="","",【多店舗用】記入シート3!BK478)</f>
        <v/>
      </c>
      <c r="AN478" s="768" t="str">
        <f>IF(【多店舗用】記入シート3!BL478="","",【多店舗用】記入シート3!BL478)</f>
        <v/>
      </c>
      <c r="AO478" s="764" t="str">
        <f>IF(【多店舗用】記入シート3!BM478="","",【多店舗用】記入シート3!BM478)</f>
        <v/>
      </c>
      <c r="AP478" s="768" t="str">
        <f>IF(【多店舗用】記入シート3!BN478="","",【多店舗用】記入シート3!BN478)</f>
        <v/>
      </c>
      <c r="AQ478" s="764" t="str">
        <f>IF(【多店舗用】記入シート3!BO478="","",【多店舗用】記入シート3!BO478)</f>
        <v/>
      </c>
      <c r="AR478" s="764" t="str">
        <f>IF(【多店舗用】記入シート3!BP478="","",【多店舗用】記入シート3!BP478)</f>
        <v/>
      </c>
    </row>
    <row r="479" spans="1:44" ht="15" customHeight="1">
      <c r="A479" s="764">
        <v>471</v>
      </c>
      <c r="B479" s="764" t="str">
        <f>IF(【多店舗用】記入シート3!B479="","",DBCS(【多店舗用】記入シート3!B479))</f>
        <v/>
      </c>
      <c r="C479" s="764" t="str">
        <f>IF(【多店舗用】記入シート3!C479="","",DBCS(【多店舗用】記入シート3!C479))</f>
        <v/>
      </c>
      <c r="D479" s="764" t="str">
        <f>IF(【多店舗用】記入シート3!D479="","",ASC(【多店舗用】記入シート3!D479))</f>
        <v/>
      </c>
      <c r="E479" s="765" t="str">
        <f>IF(【多店舗用】記入シート3!E479="","",【多店舗用】記入シート3!E479)</f>
        <v/>
      </c>
      <c r="F479" s="764" t="str">
        <f>IF(【多店舗用】記入シート3!F479="","",【多店舗用】記入シート3!F479)</f>
        <v/>
      </c>
      <c r="G479" s="765" t="str">
        <f>IF(【多店舗用】記入シート3!G479="","",【多店舗用】記入シート3!G479)</f>
        <v/>
      </c>
      <c r="H479" s="764" t="str">
        <f>IF(【多店舗用】記入シート3!H479="","",SUBSTITUTE(SUBSTITUTE(SUBSTITUTE(SUBSTITUTE(SUBSTITUTE(ASC(【多店舗用】記入シート3!H479),"～","-"),"－","-"),"―","-"),"　","")," ",""))</f>
        <v/>
      </c>
      <c r="I479" s="764" t="str">
        <f>IF(B479="","",MID(T(【多店舗用】記入シート3!I479),4,LEN(T(【多店舗用】記入シート3!I479))-3)&amp;"　"&amp;SUBSTITUTE(SUBSTITUTE(SUBSTITUTE(SUBSTITUTE(T(【多店舗用】記入シート3!J479),"　","")," ",""),"―","ー"),"－","‐")&amp;"　"&amp;SUBSTITUTE(SUBSTITUTE(SUBSTITUTE(SUBSTITUTE(T(【多店舗用】記入シート3!K479),"　","")," ",""),"―","ー"),"－","‐")&amp;"　"&amp;SUBSTITUTE(SUBSTITUTE(SUBSTITUTE(SUBSTITUTE(T(【多店舗用】記入シート3!L479),"　","")," ",""),"―","ー"),"－","‐")&amp;IF(【多店舗用】記入シート3!M479="","","　"&amp;SUBSTITUTE(SUBSTITUTE(SUBSTITUTE(SUBSTITUTE(T(【多店舗用】記入シート3!M479),"　","")," ",""),"―","ー"),"－","‐")))</f>
        <v/>
      </c>
      <c r="J479" s="764" t="str">
        <f>IF(B479="","",ASC(【多店舗用】記入シート3!N479)&amp;" "&amp;ASC(SUBSTITUTE(SUBSTITUTE(SUBSTITUTE(SUBSTITUTE(SUBSTITUTE(【多店舗用】記入シート3!O479,"　","")," ",""),"ヴ","ウﾞ"),"・",""),"－","‐"))&amp;" "&amp;ASC(SUBSTITUTE(SUBSTITUTE(SUBSTITUTE(SUBSTITUTE(SUBSTITUTE(【多店舗用】記入シート3!P479,"　","")," ",""),"ヴ","ウﾞ"),"・",""),"－","‐"))&amp;IF(【多店舗用】記入シート3!Q479="",""," "&amp;ASC(SUBSTITUTE(SUBSTITUTE(SUBSTITUTE(SUBSTITUTE(SUBSTITUTE(【多店舗用】記入シート3!Q479,"　","")," ",""),"ヴ","ウﾞ"),"・",""),"－","‐"))))</f>
        <v/>
      </c>
      <c r="K479" s="764" t="str">
        <f>IF(【多店舗用】記入シート3!R479="","",【多店舗用】記入シート3!R479)</f>
        <v/>
      </c>
      <c r="L479" s="764" t="str">
        <f>IF(【多店舗用】記入シート3!S479="","",SUBSTITUTE(SUBSTITUTE(SUBSTITUTE(SUBSTITUTE(SUBSTITUTE(ASC(【多店舗用】記入シート3!S479),"～","-"),"－","-"),"―","-"),"　","")," ",""))</f>
        <v/>
      </c>
      <c r="M479" s="764" t="str">
        <f>IF(【多店舗用】記入シート3!T479="","",ASC(【多店舗用】記入シート3!T479))</f>
        <v/>
      </c>
      <c r="N479" s="764" t="str">
        <f>IF(B479="","",RIGHT("00"&amp;【多店舗用】記入シート3!U479,2)&amp;【多店舗用】記入シート3!V479&amp;RIGHT("00"&amp;【多店舗用】記入シート3!W479,2)&amp;【多店舗用】記入シート3!X479&amp;RIGHT("00"&amp;【多店舗用】記入シート3!Y479,2)&amp;【多店舗用】記入シート3!Z479&amp;RIGHT("00"&amp;【多店舗用】記入シート3!AA479,2))</f>
        <v/>
      </c>
      <c r="O479" s="764" t="str">
        <f>IF(B479="","",IF(【多店舗用】記入シート3!AB479="●",【多店舗用】記入シート3!AB$8,"")&amp;IF(【多店舗用】記入シート3!AC479="●",【多店舗用】記入シート3!AC$8,"")&amp;IF(【多店舗用】記入シート3!AD479="●",【多店舗用】記入シート3!AD$8,"")&amp;IF(【多店舗用】記入シート3!AE479="●",【多店舗用】記入シート3!AE$8,"")&amp;IF(【多店舗用】記入シート3!AF479="●",【多店舗用】記入シート3!AF$8,"")&amp;IF(【多店舗用】記入シート3!AG479="●",【多店舗用】記入シート3!AG$8,"")&amp;IF(【多店舗用】記入シート3!AH479="●",【多店舗用】記入シート3!AH$8,"")&amp;IF(【多店舗用】記入シート3!AI479="●",【多店舗用】記入シート3!AI$8,""))</f>
        <v/>
      </c>
      <c r="P479" s="764" t="str">
        <f>IF(【多店舗用】記入シート3!AJ479="","",【多店舗用】記入シート3!AJ479)</f>
        <v/>
      </c>
      <c r="Q479" s="764" t="str">
        <f>IF(【多店舗用】記入シート3!AK479="","",【多店舗用】記入シート3!AK479)</f>
        <v/>
      </c>
      <c r="R479" s="766" t="str">
        <f>IF(【多店舗用】記入シート3!AL479="","",【多店舗用】記入シート3!AL479)</f>
        <v/>
      </c>
      <c r="S479" s="766" t="str">
        <f>IF(【多店舗用】記入シート3!AM479="","",【多店舗用】記入シート3!AM479)</f>
        <v/>
      </c>
      <c r="T479" s="766" t="str">
        <f>IF(【多店舗用】記入シート3!AN479="","",【多店舗用】記入シート3!AN479)</f>
        <v/>
      </c>
      <c r="U479" s="766" t="str">
        <f>IF(【多店舗用】記入シート3!AO479="","",【多店舗用】記入シート3!AO479)</f>
        <v/>
      </c>
      <c r="V479" s="764" t="str">
        <f>IF(【多店舗用】記入シート3!AP479="","",【多店舗用】記入シート3!AP479)</f>
        <v/>
      </c>
      <c r="W479" s="764" t="str">
        <f>IF(【多店舗用】記入シート3!AQ479="","",【多店舗用】記入シート3!AQ479)</f>
        <v/>
      </c>
      <c r="X479" s="764" t="str">
        <f>IF(【多店舗用】記入シート3!AR479="","",【多店舗用】記入シート3!AR479)</f>
        <v/>
      </c>
      <c r="Y479" s="764" t="str">
        <f>IF(【多店舗用】記入シート3!AS479="","",【多店舗用】記入シート3!AS479)</f>
        <v/>
      </c>
      <c r="Z479" s="767" t="str">
        <f>IF(【多店舗用】記入シート3!AT479="","",【多店舗用】記入シート3!AT479)</f>
        <v/>
      </c>
      <c r="AA479" s="767" t="str">
        <f>IF(【多店舗用】記入シート3!AU479="","",【多店舗用】記入シート3!AU479)</f>
        <v/>
      </c>
      <c r="AB479" s="764" t="str">
        <f>IF(B479="","",T(SUBSTITUTE(SUBSTITUTE(【多店舗用】記入シート3!AV479,"　","")," ",""))&amp;"　"&amp;T(SUBSTITUTE(SUBSTITUTE(【多店舗用】記入シート3!AW479,"　","")," ","")))</f>
        <v/>
      </c>
      <c r="AC479" s="764" t="str">
        <f>IF(B479="","",ASC(SUBSTITUTE(SUBSTITUTE(SUBSTITUTE(SUBSTITUTE(【多店舗用】記入シート3!AX479,"　","")," ",""),"ヴ","ウﾞ"),"・",""))&amp;" "&amp;ASC(SUBSTITUTE(SUBSTITUTE(SUBSTITUTE(SUBSTITUTE(【多店舗用】記入シート3!AY479,"　","")," ",""),"ヴ","ウﾞ"),"・","")))</f>
        <v/>
      </c>
      <c r="AD479" s="764" t="str">
        <f>IF(【多店舗用】記入シート3!AZ479="","",【多店舗用】記入シート3!AZ479)</f>
        <v/>
      </c>
      <c r="AE479" s="764" t="str">
        <f>IF(【多店舗用】記入シート3!BA479="","",【多店舗用】記入シート3!BA479)</f>
        <v/>
      </c>
      <c r="AF479" s="764" t="str">
        <f>IF(B479="","",T(SUBSTITUTE(SUBSTITUTE(【多店舗用】記入シート3!BB479,"　","")," ",""))&amp;"　"&amp;T(SUBSTITUTE(SUBSTITUTE(【多店舗用】記入シート3!BC479,"　","")," ","")))</f>
        <v/>
      </c>
      <c r="AG479" s="764" t="str">
        <f>IF(B479="","",ASC(SUBSTITUTE(SUBSTITUTE(SUBSTITUTE(SUBSTITUTE(【多店舗用】記入シート3!BD479,"　","")," ",""),"ヴ","ウﾞ"),"・",""))&amp;" "&amp;ASC(SUBSTITUTE(SUBSTITUTE(SUBSTITUTE(SUBSTITUTE(【多店舗用】記入シート3!BE479,"　","")," ",""),"ヴ","ウﾞ"),"・","")))</f>
        <v/>
      </c>
      <c r="AH479" s="764" t="str">
        <f>IF(【多店舗用】記入シート3!BF479="","",【多店舗用】記入シート3!BF479)</f>
        <v/>
      </c>
      <c r="AI479" s="764" t="str">
        <f>IF(【多店舗用】記入シート3!BG479="","",【多店舗用】記入シート3!BG479)</f>
        <v/>
      </c>
      <c r="AJ479" s="764" t="str">
        <f>IF(【多店舗用】記入シート3!BH479="","",【多店舗用】記入シート3!BH479)</f>
        <v/>
      </c>
      <c r="AK479" s="764" t="str">
        <f>IF(【多店舗用】記入シート3!BI479="","",【多店舗用】記入シート3!BI479)</f>
        <v/>
      </c>
      <c r="AL479" s="764" t="str">
        <f>IF(【多店舗用】記入シート3!BJ479="","",【多店舗用】記入シート3!BJ479)</f>
        <v/>
      </c>
      <c r="AM479" s="768" t="str">
        <f>IF(【多店舗用】記入シート3!BK479="","",【多店舗用】記入シート3!BK479)</f>
        <v/>
      </c>
      <c r="AN479" s="768" t="str">
        <f>IF(【多店舗用】記入シート3!BL479="","",【多店舗用】記入シート3!BL479)</f>
        <v/>
      </c>
      <c r="AO479" s="764" t="str">
        <f>IF(【多店舗用】記入シート3!BM479="","",【多店舗用】記入シート3!BM479)</f>
        <v/>
      </c>
      <c r="AP479" s="768" t="str">
        <f>IF(【多店舗用】記入シート3!BN479="","",【多店舗用】記入シート3!BN479)</f>
        <v/>
      </c>
      <c r="AQ479" s="764" t="str">
        <f>IF(【多店舗用】記入シート3!BO479="","",【多店舗用】記入シート3!BO479)</f>
        <v/>
      </c>
      <c r="AR479" s="764" t="str">
        <f>IF(【多店舗用】記入シート3!BP479="","",【多店舗用】記入シート3!BP479)</f>
        <v/>
      </c>
    </row>
    <row r="480" spans="1:44" ht="15" customHeight="1">
      <c r="A480" s="764">
        <v>472</v>
      </c>
      <c r="B480" s="764" t="str">
        <f>IF(【多店舗用】記入シート3!B480="","",DBCS(【多店舗用】記入シート3!B480))</f>
        <v/>
      </c>
      <c r="C480" s="764" t="str">
        <f>IF(【多店舗用】記入シート3!C480="","",DBCS(【多店舗用】記入シート3!C480))</f>
        <v/>
      </c>
      <c r="D480" s="764" t="str">
        <f>IF(【多店舗用】記入シート3!D480="","",ASC(【多店舗用】記入シート3!D480))</f>
        <v/>
      </c>
      <c r="E480" s="765" t="str">
        <f>IF(【多店舗用】記入シート3!E480="","",【多店舗用】記入シート3!E480)</f>
        <v/>
      </c>
      <c r="F480" s="764" t="str">
        <f>IF(【多店舗用】記入シート3!F480="","",【多店舗用】記入シート3!F480)</f>
        <v/>
      </c>
      <c r="G480" s="765" t="str">
        <f>IF(【多店舗用】記入シート3!G480="","",【多店舗用】記入シート3!G480)</f>
        <v/>
      </c>
      <c r="H480" s="764" t="str">
        <f>IF(【多店舗用】記入シート3!H480="","",SUBSTITUTE(SUBSTITUTE(SUBSTITUTE(SUBSTITUTE(SUBSTITUTE(ASC(【多店舗用】記入シート3!H480),"～","-"),"－","-"),"―","-"),"　","")," ",""))</f>
        <v/>
      </c>
      <c r="I480" s="764" t="str">
        <f>IF(B480="","",MID(T(【多店舗用】記入シート3!I480),4,LEN(T(【多店舗用】記入シート3!I480))-3)&amp;"　"&amp;SUBSTITUTE(SUBSTITUTE(SUBSTITUTE(SUBSTITUTE(T(【多店舗用】記入シート3!J480),"　","")," ",""),"―","ー"),"－","‐")&amp;"　"&amp;SUBSTITUTE(SUBSTITUTE(SUBSTITUTE(SUBSTITUTE(T(【多店舗用】記入シート3!K480),"　","")," ",""),"―","ー"),"－","‐")&amp;"　"&amp;SUBSTITUTE(SUBSTITUTE(SUBSTITUTE(SUBSTITUTE(T(【多店舗用】記入シート3!L480),"　","")," ",""),"―","ー"),"－","‐")&amp;IF(【多店舗用】記入シート3!M480="","","　"&amp;SUBSTITUTE(SUBSTITUTE(SUBSTITUTE(SUBSTITUTE(T(【多店舗用】記入シート3!M480),"　","")," ",""),"―","ー"),"－","‐")))</f>
        <v/>
      </c>
      <c r="J480" s="764" t="str">
        <f>IF(B480="","",ASC(【多店舗用】記入シート3!N480)&amp;" "&amp;ASC(SUBSTITUTE(SUBSTITUTE(SUBSTITUTE(SUBSTITUTE(SUBSTITUTE(【多店舗用】記入シート3!O480,"　","")," ",""),"ヴ","ウﾞ"),"・",""),"－","‐"))&amp;" "&amp;ASC(SUBSTITUTE(SUBSTITUTE(SUBSTITUTE(SUBSTITUTE(SUBSTITUTE(【多店舗用】記入シート3!P480,"　","")," ",""),"ヴ","ウﾞ"),"・",""),"－","‐"))&amp;IF(【多店舗用】記入シート3!Q480="",""," "&amp;ASC(SUBSTITUTE(SUBSTITUTE(SUBSTITUTE(SUBSTITUTE(SUBSTITUTE(【多店舗用】記入シート3!Q480,"　","")," ",""),"ヴ","ウﾞ"),"・",""),"－","‐"))))</f>
        <v/>
      </c>
      <c r="K480" s="764" t="str">
        <f>IF(【多店舗用】記入シート3!R480="","",【多店舗用】記入シート3!R480)</f>
        <v/>
      </c>
      <c r="L480" s="764" t="str">
        <f>IF(【多店舗用】記入シート3!S480="","",SUBSTITUTE(SUBSTITUTE(SUBSTITUTE(SUBSTITUTE(SUBSTITUTE(ASC(【多店舗用】記入シート3!S480),"～","-"),"－","-"),"―","-"),"　","")," ",""))</f>
        <v/>
      </c>
      <c r="M480" s="764" t="str">
        <f>IF(【多店舗用】記入シート3!T480="","",ASC(【多店舗用】記入シート3!T480))</f>
        <v/>
      </c>
      <c r="N480" s="764" t="str">
        <f>IF(B480="","",RIGHT("00"&amp;【多店舗用】記入シート3!U480,2)&amp;【多店舗用】記入シート3!V480&amp;RIGHT("00"&amp;【多店舗用】記入シート3!W480,2)&amp;【多店舗用】記入シート3!X480&amp;RIGHT("00"&amp;【多店舗用】記入シート3!Y480,2)&amp;【多店舗用】記入シート3!Z480&amp;RIGHT("00"&amp;【多店舗用】記入シート3!AA480,2))</f>
        <v/>
      </c>
      <c r="O480" s="764" t="str">
        <f>IF(B480="","",IF(【多店舗用】記入シート3!AB480="●",【多店舗用】記入シート3!AB$8,"")&amp;IF(【多店舗用】記入シート3!AC480="●",【多店舗用】記入シート3!AC$8,"")&amp;IF(【多店舗用】記入シート3!AD480="●",【多店舗用】記入シート3!AD$8,"")&amp;IF(【多店舗用】記入シート3!AE480="●",【多店舗用】記入シート3!AE$8,"")&amp;IF(【多店舗用】記入シート3!AF480="●",【多店舗用】記入シート3!AF$8,"")&amp;IF(【多店舗用】記入シート3!AG480="●",【多店舗用】記入シート3!AG$8,"")&amp;IF(【多店舗用】記入シート3!AH480="●",【多店舗用】記入シート3!AH$8,"")&amp;IF(【多店舗用】記入シート3!AI480="●",【多店舗用】記入シート3!AI$8,""))</f>
        <v/>
      </c>
      <c r="P480" s="764" t="str">
        <f>IF(【多店舗用】記入シート3!AJ480="","",【多店舗用】記入シート3!AJ480)</f>
        <v/>
      </c>
      <c r="Q480" s="764" t="str">
        <f>IF(【多店舗用】記入シート3!AK480="","",【多店舗用】記入シート3!AK480)</f>
        <v/>
      </c>
      <c r="R480" s="766" t="str">
        <f>IF(【多店舗用】記入シート3!AL480="","",【多店舗用】記入シート3!AL480)</f>
        <v/>
      </c>
      <c r="S480" s="766" t="str">
        <f>IF(【多店舗用】記入シート3!AM480="","",【多店舗用】記入シート3!AM480)</f>
        <v/>
      </c>
      <c r="T480" s="766" t="str">
        <f>IF(【多店舗用】記入シート3!AN480="","",【多店舗用】記入シート3!AN480)</f>
        <v/>
      </c>
      <c r="U480" s="766" t="str">
        <f>IF(【多店舗用】記入シート3!AO480="","",【多店舗用】記入シート3!AO480)</f>
        <v/>
      </c>
      <c r="V480" s="764" t="str">
        <f>IF(【多店舗用】記入シート3!AP480="","",【多店舗用】記入シート3!AP480)</f>
        <v/>
      </c>
      <c r="W480" s="764" t="str">
        <f>IF(【多店舗用】記入シート3!AQ480="","",【多店舗用】記入シート3!AQ480)</f>
        <v/>
      </c>
      <c r="X480" s="764" t="str">
        <f>IF(【多店舗用】記入シート3!AR480="","",【多店舗用】記入シート3!AR480)</f>
        <v/>
      </c>
      <c r="Y480" s="764" t="str">
        <f>IF(【多店舗用】記入シート3!AS480="","",【多店舗用】記入シート3!AS480)</f>
        <v/>
      </c>
      <c r="Z480" s="767" t="str">
        <f>IF(【多店舗用】記入シート3!AT480="","",【多店舗用】記入シート3!AT480)</f>
        <v/>
      </c>
      <c r="AA480" s="767" t="str">
        <f>IF(【多店舗用】記入シート3!AU480="","",【多店舗用】記入シート3!AU480)</f>
        <v/>
      </c>
      <c r="AB480" s="764" t="str">
        <f>IF(B480="","",T(SUBSTITUTE(SUBSTITUTE(【多店舗用】記入シート3!AV480,"　","")," ",""))&amp;"　"&amp;T(SUBSTITUTE(SUBSTITUTE(【多店舗用】記入シート3!AW480,"　","")," ","")))</f>
        <v/>
      </c>
      <c r="AC480" s="764" t="str">
        <f>IF(B480="","",ASC(SUBSTITUTE(SUBSTITUTE(SUBSTITUTE(SUBSTITUTE(【多店舗用】記入シート3!AX480,"　","")," ",""),"ヴ","ウﾞ"),"・",""))&amp;" "&amp;ASC(SUBSTITUTE(SUBSTITUTE(SUBSTITUTE(SUBSTITUTE(【多店舗用】記入シート3!AY480,"　","")," ",""),"ヴ","ウﾞ"),"・","")))</f>
        <v/>
      </c>
      <c r="AD480" s="764" t="str">
        <f>IF(【多店舗用】記入シート3!AZ480="","",【多店舗用】記入シート3!AZ480)</f>
        <v/>
      </c>
      <c r="AE480" s="764" t="str">
        <f>IF(【多店舗用】記入シート3!BA480="","",【多店舗用】記入シート3!BA480)</f>
        <v/>
      </c>
      <c r="AF480" s="764" t="str">
        <f>IF(B480="","",T(SUBSTITUTE(SUBSTITUTE(【多店舗用】記入シート3!BB480,"　","")," ",""))&amp;"　"&amp;T(SUBSTITUTE(SUBSTITUTE(【多店舗用】記入シート3!BC480,"　","")," ","")))</f>
        <v/>
      </c>
      <c r="AG480" s="764" t="str">
        <f>IF(B480="","",ASC(SUBSTITUTE(SUBSTITUTE(SUBSTITUTE(SUBSTITUTE(【多店舗用】記入シート3!BD480,"　","")," ",""),"ヴ","ウﾞ"),"・",""))&amp;" "&amp;ASC(SUBSTITUTE(SUBSTITUTE(SUBSTITUTE(SUBSTITUTE(【多店舗用】記入シート3!BE480,"　","")," ",""),"ヴ","ウﾞ"),"・","")))</f>
        <v/>
      </c>
      <c r="AH480" s="764" t="str">
        <f>IF(【多店舗用】記入シート3!BF480="","",【多店舗用】記入シート3!BF480)</f>
        <v/>
      </c>
      <c r="AI480" s="764" t="str">
        <f>IF(【多店舗用】記入シート3!BG480="","",【多店舗用】記入シート3!BG480)</f>
        <v/>
      </c>
      <c r="AJ480" s="764" t="str">
        <f>IF(【多店舗用】記入シート3!BH480="","",【多店舗用】記入シート3!BH480)</f>
        <v/>
      </c>
      <c r="AK480" s="764" t="str">
        <f>IF(【多店舗用】記入シート3!BI480="","",【多店舗用】記入シート3!BI480)</f>
        <v/>
      </c>
      <c r="AL480" s="764" t="str">
        <f>IF(【多店舗用】記入シート3!BJ480="","",【多店舗用】記入シート3!BJ480)</f>
        <v/>
      </c>
      <c r="AM480" s="768" t="str">
        <f>IF(【多店舗用】記入シート3!BK480="","",【多店舗用】記入シート3!BK480)</f>
        <v/>
      </c>
      <c r="AN480" s="768" t="str">
        <f>IF(【多店舗用】記入シート3!BL480="","",【多店舗用】記入シート3!BL480)</f>
        <v/>
      </c>
      <c r="AO480" s="764" t="str">
        <f>IF(【多店舗用】記入シート3!BM480="","",【多店舗用】記入シート3!BM480)</f>
        <v/>
      </c>
      <c r="AP480" s="768" t="str">
        <f>IF(【多店舗用】記入シート3!BN480="","",【多店舗用】記入シート3!BN480)</f>
        <v/>
      </c>
      <c r="AQ480" s="764" t="str">
        <f>IF(【多店舗用】記入シート3!BO480="","",【多店舗用】記入シート3!BO480)</f>
        <v/>
      </c>
      <c r="AR480" s="764" t="str">
        <f>IF(【多店舗用】記入シート3!BP480="","",【多店舗用】記入シート3!BP480)</f>
        <v/>
      </c>
    </row>
    <row r="481" spans="1:44" ht="15" customHeight="1">
      <c r="A481" s="764">
        <v>473</v>
      </c>
      <c r="B481" s="764" t="str">
        <f>IF(【多店舗用】記入シート3!B481="","",DBCS(【多店舗用】記入シート3!B481))</f>
        <v/>
      </c>
      <c r="C481" s="764" t="str">
        <f>IF(【多店舗用】記入シート3!C481="","",DBCS(【多店舗用】記入シート3!C481))</f>
        <v/>
      </c>
      <c r="D481" s="764" t="str">
        <f>IF(【多店舗用】記入シート3!D481="","",ASC(【多店舗用】記入シート3!D481))</f>
        <v/>
      </c>
      <c r="E481" s="765" t="str">
        <f>IF(【多店舗用】記入シート3!E481="","",【多店舗用】記入シート3!E481)</f>
        <v/>
      </c>
      <c r="F481" s="764" t="str">
        <f>IF(【多店舗用】記入シート3!F481="","",【多店舗用】記入シート3!F481)</f>
        <v/>
      </c>
      <c r="G481" s="765" t="str">
        <f>IF(【多店舗用】記入シート3!G481="","",【多店舗用】記入シート3!G481)</f>
        <v/>
      </c>
      <c r="H481" s="764" t="str">
        <f>IF(【多店舗用】記入シート3!H481="","",SUBSTITUTE(SUBSTITUTE(SUBSTITUTE(SUBSTITUTE(SUBSTITUTE(ASC(【多店舗用】記入シート3!H481),"～","-"),"－","-"),"―","-"),"　","")," ",""))</f>
        <v/>
      </c>
      <c r="I481" s="764" t="str">
        <f>IF(B481="","",MID(T(【多店舗用】記入シート3!I481),4,LEN(T(【多店舗用】記入シート3!I481))-3)&amp;"　"&amp;SUBSTITUTE(SUBSTITUTE(SUBSTITUTE(SUBSTITUTE(T(【多店舗用】記入シート3!J481),"　","")," ",""),"―","ー"),"－","‐")&amp;"　"&amp;SUBSTITUTE(SUBSTITUTE(SUBSTITUTE(SUBSTITUTE(T(【多店舗用】記入シート3!K481),"　","")," ",""),"―","ー"),"－","‐")&amp;"　"&amp;SUBSTITUTE(SUBSTITUTE(SUBSTITUTE(SUBSTITUTE(T(【多店舗用】記入シート3!L481),"　","")," ",""),"―","ー"),"－","‐")&amp;IF(【多店舗用】記入シート3!M481="","","　"&amp;SUBSTITUTE(SUBSTITUTE(SUBSTITUTE(SUBSTITUTE(T(【多店舗用】記入シート3!M481),"　","")," ",""),"―","ー"),"－","‐")))</f>
        <v/>
      </c>
      <c r="J481" s="764" t="str">
        <f>IF(B481="","",ASC(【多店舗用】記入シート3!N481)&amp;" "&amp;ASC(SUBSTITUTE(SUBSTITUTE(SUBSTITUTE(SUBSTITUTE(SUBSTITUTE(【多店舗用】記入シート3!O481,"　","")," ",""),"ヴ","ウﾞ"),"・",""),"－","‐"))&amp;" "&amp;ASC(SUBSTITUTE(SUBSTITUTE(SUBSTITUTE(SUBSTITUTE(SUBSTITUTE(【多店舗用】記入シート3!P481,"　","")," ",""),"ヴ","ウﾞ"),"・",""),"－","‐"))&amp;IF(【多店舗用】記入シート3!Q481="",""," "&amp;ASC(SUBSTITUTE(SUBSTITUTE(SUBSTITUTE(SUBSTITUTE(SUBSTITUTE(【多店舗用】記入シート3!Q481,"　","")," ",""),"ヴ","ウﾞ"),"・",""),"－","‐"))))</f>
        <v/>
      </c>
      <c r="K481" s="764" t="str">
        <f>IF(【多店舗用】記入シート3!R481="","",【多店舗用】記入シート3!R481)</f>
        <v/>
      </c>
      <c r="L481" s="764" t="str">
        <f>IF(【多店舗用】記入シート3!S481="","",SUBSTITUTE(SUBSTITUTE(SUBSTITUTE(SUBSTITUTE(SUBSTITUTE(ASC(【多店舗用】記入シート3!S481),"～","-"),"－","-"),"―","-"),"　","")," ",""))</f>
        <v/>
      </c>
      <c r="M481" s="764" t="str">
        <f>IF(【多店舗用】記入シート3!T481="","",ASC(【多店舗用】記入シート3!T481))</f>
        <v/>
      </c>
      <c r="N481" s="764" t="str">
        <f>IF(B481="","",RIGHT("00"&amp;【多店舗用】記入シート3!U481,2)&amp;【多店舗用】記入シート3!V481&amp;RIGHT("00"&amp;【多店舗用】記入シート3!W481,2)&amp;【多店舗用】記入シート3!X481&amp;RIGHT("00"&amp;【多店舗用】記入シート3!Y481,2)&amp;【多店舗用】記入シート3!Z481&amp;RIGHT("00"&amp;【多店舗用】記入シート3!AA481,2))</f>
        <v/>
      </c>
      <c r="O481" s="764" t="str">
        <f>IF(B481="","",IF(【多店舗用】記入シート3!AB481="●",【多店舗用】記入シート3!AB$8,"")&amp;IF(【多店舗用】記入シート3!AC481="●",【多店舗用】記入シート3!AC$8,"")&amp;IF(【多店舗用】記入シート3!AD481="●",【多店舗用】記入シート3!AD$8,"")&amp;IF(【多店舗用】記入シート3!AE481="●",【多店舗用】記入シート3!AE$8,"")&amp;IF(【多店舗用】記入シート3!AF481="●",【多店舗用】記入シート3!AF$8,"")&amp;IF(【多店舗用】記入シート3!AG481="●",【多店舗用】記入シート3!AG$8,"")&amp;IF(【多店舗用】記入シート3!AH481="●",【多店舗用】記入シート3!AH$8,"")&amp;IF(【多店舗用】記入シート3!AI481="●",【多店舗用】記入シート3!AI$8,""))</f>
        <v/>
      </c>
      <c r="P481" s="764" t="str">
        <f>IF(【多店舗用】記入シート3!AJ481="","",【多店舗用】記入シート3!AJ481)</f>
        <v/>
      </c>
      <c r="Q481" s="764" t="str">
        <f>IF(【多店舗用】記入シート3!AK481="","",【多店舗用】記入シート3!AK481)</f>
        <v/>
      </c>
      <c r="R481" s="766" t="str">
        <f>IF(【多店舗用】記入シート3!AL481="","",【多店舗用】記入シート3!AL481)</f>
        <v/>
      </c>
      <c r="S481" s="766" t="str">
        <f>IF(【多店舗用】記入シート3!AM481="","",【多店舗用】記入シート3!AM481)</f>
        <v/>
      </c>
      <c r="T481" s="766" t="str">
        <f>IF(【多店舗用】記入シート3!AN481="","",【多店舗用】記入シート3!AN481)</f>
        <v/>
      </c>
      <c r="U481" s="766" t="str">
        <f>IF(【多店舗用】記入シート3!AO481="","",【多店舗用】記入シート3!AO481)</f>
        <v/>
      </c>
      <c r="V481" s="764" t="str">
        <f>IF(【多店舗用】記入シート3!AP481="","",【多店舗用】記入シート3!AP481)</f>
        <v/>
      </c>
      <c r="W481" s="764" t="str">
        <f>IF(【多店舗用】記入シート3!AQ481="","",【多店舗用】記入シート3!AQ481)</f>
        <v/>
      </c>
      <c r="X481" s="764" t="str">
        <f>IF(【多店舗用】記入シート3!AR481="","",【多店舗用】記入シート3!AR481)</f>
        <v/>
      </c>
      <c r="Y481" s="764" t="str">
        <f>IF(【多店舗用】記入シート3!AS481="","",【多店舗用】記入シート3!AS481)</f>
        <v/>
      </c>
      <c r="Z481" s="767" t="str">
        <f>IF(【多店舗用】記入シート3!AT481="","",【多店舗用】記入シート3!AT481)</f>
        <v/>
      </c>
      <c r="AA481" s="767" t="str">
        <f>IF(【多店舗用】記入シート3!AU481="","",【多店舗用】記入シート3!AU481)</f>
        <v/>
      </c>
      <c r="AB481" s="764" t="str">
        <f>IF(B481="","",T(SUBSTITUTE(SUBSTITUTE(【多店舗用】記入シート3!AV481,"　","")," ",""))&amp;"　"&amp;T(SUBSTITUTE(SUBSTITUTE(【多店舗用】記入シート3!AW481,"　","")," ","")))</f>
        <v/>
      </c>
      <c r="AC481" s="764" t="str">
        <f>IF(B481="","",ASC(SUBSTITUTE(SUBSTITUTE(SUBSTITUTE(SUBSTITUTE(【多店舗用】記入シート3!AX481,"　","")," ",""),"ヴ","ウﾞ"),"・",""))&amp;" "&amp;ASC(SUBSTITUTE(SUBSTITUTE(SUBSTITUTE(SUBSTITUTE(【多店舗用】記入シート3!AY481,"　","")," ",""),"ヴ","ウﾞ"),"・","")))</f>
        <v/>
      </c>
      <c r="AD481" s="764" t="str">
        <f>IF(【多店舗用】記入シート3!AZ481="","",【多店舗用】記入シート3!AZ481)</f>
        <v/>
      </c>
      <c r="AE481" s="764" t="str">
        <f>IF(【多店舗用】記入シート3!BA481="","",【多店舗用】記入シート3!BA481)</f>
        <v/>
      </c>
      <c r="AF481" s="764" t="str">
        <f>IF(B481="","",T(SUBSTITUTE(SUBSTITUTE(【多店舗用】記入シート3!BB481,"　","")," ",""))&amp;"　"&amp;T(SUBSTITUTE(SUBSTITUTE(【多店舗用】記入シート3!BC481,"　","")," ","")))</f>
        <v/>
      </c>
      <c r="AG481" s="764" t="str">
        <f>IF(B481="","",ASC(SUBSTITUTE(SUBSTITUTE(SUBSTITUTE(SUBSTITUTE(【多店舗用】記入シート3!BD481,"　","")," ",""),"ヴ","ウﾞ"),"・",""))&amp;" "&amp;ASC(SUBSTITUTE(SUBSTITUTE(SUBSTITUTE(SUBSTITUTE(【多店舗用】記入シート3!BE481,"　","")," ",""),"ヴ","ウﾞ"),"・","")))</f>
        <v/>
      </c>
      <c r="AH481" s="764" t="str">
        <f>IF(【多店舗用】記入シート3!BF481="","",【多店舗用】記入シート3!BF481)</f>
        <v/>
      </c>
      <c r="AI481" s="764" t="str">
        <f>IF(【多店舗用】記入シート3!BG481="","",【多店舗用】記入シート3!BG481)</f>
        <v/>
      </c>
      <c r="AJ481" s="764" t="str">
        <f>IF(【多店舗用】記入シート3!BH481="","",【多店舗用】記入シート3!BH481)</f>
        <v/>
      </c>
      <c r="AK481" s="764" t="str">
        <f>IF(【多店舗用】記入シート3!BI481="","",【多店舗用】記入シート3!BI481)</f>
        <v/>
      </c>
      <c r="AL481" s="764" t="str">
        <f>IF(【多店舗用】記入シート3!BJ481="","",【多店舗用】記入シート3!BJ481)</f>
        <v/>
      </c>
      <c r="AM481" s="768" t="str">
        <f>IF(【多店舗用】記入シート3!BK481="","",【多店舗用】記入シート3!BK481)</f>
        <v/>
      </c>
      <c r="AN481" s="768" t="str">
        <f>IF(【多店舗用】記入シート3!BL481="","",【多店舗用】記入シート3!BL481)</f>
        <v/>
      </c>
      <c r="AO481" s="764" t="str">
        <f>IF(【多店舗用】記入シート3!BM481="","",【多店舗用】記入シート3!BM481)</f>
        <v/>
      </c>
      <c r="AP481" s="768" t="str">
        <f>IF(【多店舗用】記入シート3!BN481="","",【多店舗用】記入シート3!BN481)</f>
        <v/>
      </c>
      <c r="AQ481" s="764" t="str">
        <f>IF(【多店舗用】記入シート3!BO481="","",【多店舗用】記入シート3!BO481)</f>
        <v/>
      </c>
      <c r="AR481" s="764" t="str">
        <f>IF(【多店舗用】記入シート3!BP481="","",【多店舗用】記入シート3!BP481)</f>
        <v/>
      </c>
    </row>
    <row r="482" spans="1:44" ht="15" customHeight="1">
      <c r="A482" s="764">
        <v>474</v>
      </c>
      <c r="B482" s="764" t="str">
        <f>IF(【多店舗用】記入シート3!B482="","",DBCS(【多店舗用】記入シート3!B482))</f>
        <v/>
      </c>
      <c r="C482" s="764" t="str">
        <f>IF(【多店舗用】記入シート3!C482="","",DBCS(【多店舗用】記入シート3!C482))</f>
        <v/>
      </c>
      <c r="D482" s="764" t="str">
        <f>IF(【多店舗用】記入シート3!D482="","",ASC(【多店舗用】記入シート3!D482))</f>
        <v/>
      </c>
      <c r="E482" s="765" t="str">
        <f>IF(【多店舗用】記入シート3!E482="","",【多店舗用】記入シート3!E482)</f>
        <v/>
      </c>
      <c r="F482" s="764" t="str">
        <f>IF(【多店舗用】記入シート3!F482="","",【多店舗用】記入シート3!F482)</f>
        <v/>
      </c>
      <c r="G482" s="765" t="str">
        <f>IF(【多店舗用】記入シート3!G482="","",【多店舗用】記入シート3!G482)</f>
        <v/>
      </c>
      <c r="H482" s="764" t="str">
        <f>IF(【多店舗用】記入シート3!H482="","",SUBSTITUTE(SUBSTITUTE(SUBSTITUTE(SUBSTITUTE(SUBSTITUTE(ASC(【多店舗用】記入シート3!H482),"～","-"),"－","-"),"―","-"),"　","")," ",""))</f>
        <v/>
      </c>
      <c r="I482" s="764" t="str">
        <f>IF(B482="","",MID(T(【多店舗用】記入シート3!I482),4,LEN(T(【多店舗用】記入シート3!I482))-3)&amp;"　"&amp;SUBSTITUTE(SUBSTITUTE(SUBSTITUTE(SUBSTITUTE(T(【多店舗用】記入シート3!J482),"　","")," ",""),"―","ー"),"－","‐")&amp;"　"&amp;SUBSTITUTE(SUBSTITUTE(SUBSTITUTE(SUBSTITUTE(T(【多店舗用】記入シート3!K482),"　","")," ",""),"―","ー"),"－","‐")&amp;"　"&amp;SUBSTITUTE(SUBSTITUTE(SUBSTITUTE(SUBSTITUTE(T(【多店舗用】記入シート3!L482),"　","")," ",""),"―","ー"),"－","‐")&amp;IF(【多店舗用】記入シート3!M482="","","　"&amp;SUBSTITUTE(SUBSTITUTE(SUBSTITUTE(SUBSTITUTE(T(【多店舗用】記入シート3!M482),"　","")," ",""),"―","ー"),"－","‐")))</f>
        <v/>
      </c>
      <c r="J482" s="764" t="str">
        <f>IF(B482="","",ASC(【多店舗用】記入シート3!N482)&amp;" "&amp;ASC(SUBSTITUTE(SUBSTITUTE(SUBSTITUTE(SUBSTITUTE(SUBSTITUTE(【多店舗用】記入シート3!O482,"　","")," ",""),"ヴ","ウﾞ"),"・",""),"－","‐"))&amp;" "&amp;ASC(SUBSTITUTE(SUBSTITUTE(SUBSTITUTE(SUBSTITUTE(SUBSTITUTE(【多店舗用】記入シート3!P482,"　","")," ",""),"ヴ","ウﾞ"),"・",""),"－","‐"))&amp;IF(【多店舗用】記入シート3!Q482="",""," "&amp;ASC(SUBSTITUTE(SUBSTITUTE(SUBSTITUTE(SUBSTITUTE(SUBSTITUTE(【多店舗用】記入シート3!Q482,"　","")," ",""),"ヴ","ウﾞ"),"・",""),"－","‐"))))</f>
        <v/>
      </c>
      <c r="K482" s="764" t="str">
        <f>IF(【多店舗用】記入シート3!R482="","",【多店舗用】記入シート3!R482)</f>
        <v/>
      </c>
      <c r="L482" s="764" t="str">
        <f>IF(【多店舗用】記入シート3!S482="","",SUBSTITUTE(SUBSTITUTE(SUBSTITUTE(SUBSTITUTE(SUBSTITUTE(ASC(【多店舗用】記入シート3!S482),"～","-"),"－","-"),"―","-"),"　","")," ",""))</f>
        <v/>
      </c>
      <c r="M482" s="764" t="str">
        <f>IF(【多店舗用】記入シート3!T482="","",ASC(【多店舗用】記入シート3!T482))</f>
        <v/>
      </c>
      <c r="N482" s="764" t="str">
        <f>IF(B482="","",RIGHT("00"&amp;【多店舗用】記入シート3!U482,2)&amp;【多店舗用】記入シート3!V482&amp;RIGHT("00"&amp;【多店舗用】記入シート3!W482,2)&amp;【多店舗用】記入シート3!X482&amp;RIGHT("00"&amp;【多店舗用】記入シート3!Y482,2)&amp;【多店舗用】記入シート3!Z482&amp;RIGHT("00"&amp;【多店舗用】記入シート3!AA482,2))</f>
        <v/>
      </c>
      <c r="O482" s="764" t="str">
        <f>IF(B482="","",IF(【多店舗用】記入シート3!AB482="●",【多店舗用】記入シート3!AB$8,"")&amp;IF(【多店舗用】記入シート3!AC482="●",【多店舗用】記入シート3!AC$8,"")&amp;IF(【多店舗用】記入シート3!AD482="●",【多店舗用】記入シート3!AD$8,"")&amp;IF(【多店舗用】記入シート3!AE482="●",【多店舗用】記入シート3!AE$8,"")&amp;IF(【多店舗用】記入シート3!AF482="●",【多店舗用】記入シート3!AF$8,"")&amp;IF(【多店舗用】記入シート3!AG482="●",【多店舗用】記入シート3!AG$8,"")&amp;IF(【多店舗用】記入シート3!AH482="●",【多店舗用】記入シート3!AH$8,"")&amp;IF(【多店舗用】記入シート3!AI482="●",【多店舗用】記入シート3!AI$8,""))</f>
        <v/>
      </c>
      <c r="P482" s="764" t="str">
        <f>IF(【多店舗用】記入シート3!AJ482="","",【多店舗用】記入シート3!AJ482)</f>
        <v/>
      </c>
      <c r="Q482" s="764" t="str">
        <f>IF(【多店舗用】記入シート3!AK482="","",【多店舗用】記入シート3!AK482)</f>
        <v/>
      </c>
      <c r="R482" s="766" t="str">
        <f>IF(【多店舗用】記入シート3!AL482="","",【多店舗用】記入シート3!AL482)</f>
        <v/>
      </c>
      <c r="S482" s="766" t="str">
        <f>IF(【多店舗用】記入シート3!AM482="","",【多店舗用】記入シート3!AM482)</f>
        <v/>
      </c>
      <c r="T482" s="766" t="str">
        <f>IF(【多店舗用】記入シート3!AN482="","",【多店舗用】記入シート3!AN482)</f>
        <v/>
      </c>
      <c r="U482" s="766" t="str">
        <f>IF(【多店舗用】記入シート3!AO482="","",【多店舗用】記入シート3!AO482)</f>
        <v/>
      </c>
      <c r="V482" s="764" t="str">
        <f>IF(【多店舗用】記入シート3!AP482="","",【多店舗用】記入シート3!AP482)</f>
        <v/>
      </c>
      <c r="W482" s="764" t="str">
        <f>IF(【多店舗用】記入シート3!AQ482="","",【多店舗用】記入シート3!AQ482)</f>
        <v/>
      </c>
      <c r="X482" s="764" t="str">
        <f>IF(【多店舗用】記入シート3!AR482="","",【多店舗用】記入シート3!AR482)</f>
        <v/>
      </c>
      <c r="Y482" s="764" t="str">
        <f>IF(【多店舗用】記入シート3!AS482="","",【多店舗用】記入シート3!AS482)</f>
        <v/>
      </c>
      <c r="Z482" s="767" t="str">
        <f>IF(【多店舗用】記入シート3!AT482="","",【多店舗用】記入シート3!AT482)</f>
        <v/>
      </c>
      <c r="AA482" s="767" t="str">
        <f>IF(【多店舗用】記入シート3!AU482="","",【多店舗用】記入シート3!AU482)</f>
        <v/>
      </c>
      <c r="AB482" s="764" t="str">
        <f>IF(B482="","",T(SUBSTITUTE(SUBSTITUTE(【多店舗用】記入シート3!AV482,"　","")," ",""))&amp;"　"&amp;T(SUBSTITUTE(SUBSTITUTE(【多店舗用】記入シート3!AW482,"　","")," ","")))</f>
        <v/>
      </c>
      <c r="AC482" s="764" t="str">
        <f>IF(B482="","",ASC(SUBSTITUTE(SUBSTITUTE(SUBSTITUTE(SUBSTITUTE(【多店舗用】記入シート3!AX482,"　","")," ",""),"ヴ","ウﾞ"),"・",""))&amp;" "&amp;ASC(SUBSTITUTE(SUBSTITUTE(SUBSTITUTE(SUBSTITUTE(【多店舗用】記入シート3!AY482,"　","")," ",""),"ヴ","ウﾞ"),"・","")))</f>
        <v/>
      </c>
      <c r="AD482" s="764" t="str">
        <f>IF(【多店舗用】記入シート3!AZ482="","",【多店舗用】記入シート3!AZ482)</f>
        <v/>
      </c>
      <c r="AE482" s="764" t="str">
        <f>IF(【多店舗用】記入シート3!BA482="","",【多店舗用】記入シート3!BA482)</f>
        <v/>
      </c>
      <c r="AF482" s="764" t="str">
        <f>IF(B482="","",T(SUBSTITUTE(SUBSTITUTE(【多店舗用】記入シート3!BB482,"　","")," ",""))&amp;"　"&amp;T(SUBSTITUTE(SUBSTITUTE(【多店舗用】記入シート3!BC482,"　","")," ","")))</f>
        <v/>
      </c>
      <c r="AG482" s="764" t="str">
        <f>IF(B482="","",ASC(SUBSTITUTE(SUBSTITUTE(SUBSTITUTE(SUBSTITUTE(【多店舗用】記入シート3!BD482,"　","")," ",""),"ヴ","ウﾞ"),"・",""))&amp;" "&amp;ASC(SUBSTITUTE(SUBSTITUTE(SUBSTITUTE(SUBSTITUTE(【多店舗用】記入シート3!BE482,"　","")," ",""),"ヴ","ウﾞ"),"・","")))</f>
        <v/>
      </c>
      <c r="AH482" s="764" t="str">
        <f>IF(【多店舗用】記入シート3!BF482="","",【多店舗用】記入シート3!BF482)</f>
        <v/>
      </c>
      <c r="AI482" s="764" t="str">
        <f>IF(【多店舗用】記入シート3!BG482="","",【多店舗用】記入シート3!BG482)</f>
        <v/>
      </c>
      <c r="AJ482" s="764" t="str">
        <f>IF(【多店舗用】記入シート3!BH482="","",【多店舗用】記入シート3!BH482)</f>
        <v/>
      </c>
      <c r="AK482" s="764" t="str">
        <f>IF(【多店舗用】記入シート3!BI482="","",【多店舗用】記入シート3!BI482)</f>
        <v/>
      </c>
      <c r="AL482" s="764" t="str">
        <f>IF(【多店舗用】記入シート3!BJ482="","",【多店舗用】記入シート3!BJ482)</f>
        <v/>
      </c>
      <c r="AM482" s="768" t="str">
        <f>IF(【多店舗用】記入シート3!BK482="","",【多店舗用】記入シート3!BK482)</f>
        <v/>
      </c>
      <c r="AN482" s="768" t="str">
        <f>IF(【多店舗用】記入シート3!BL482="","",【多店舗用】記入シート3!BL482)</f>
        <v/>
      </c>
      <c r="AO482" s="764" t="str">
        <f>IF(【多店舗用】記入シート3!BM482="","",【多店舗用】記入シート3!BM482)</f>
        <v/>
      </c>
      <c r="AP482" s="768" t="str">
        <f>IF(【多店舗用】記入シート3!BN482="","",【多店舗用】記入シート3!BN482)</f>
        <v/>
      </c>
      <c r="AQ482" s="764" t="str">
        <f>IF(【多店舗用】記入シート3!BO482="","",【多店舗用】記入シート3!BO482)</f>
        <v/>
      </c>
      <c r="AR482" s="764" t="str">
        <f>IF(【多店舗用】記入シート3!BP482="","",【多店舗用】記入シート3!BP482)</f>
        <v/>
      </c>
    </row>
    <row r="483" spans="1:44" ht="15" customHeight="1">
      <c r="A483" s="764">
        <v>475</v>
      </c>
      <c r="B483" s="764" t="str">
        <f>IF(【多店舗用】記入シート3!B483="","",DBCS(【多店舗用】記入シート3!B483))</f>
        <v/>
      </c>
      <c r="C483" s="764" t="str">
        <f>IF(【多店舗用】記入シート3!C483="","",DBCS(【多店舗用】記入シート3!C483))</f>
        <v/>
      </c>
      <c r="D483" s="764" t="str">
        <f>IF(【多店舗用】記入シート3!D483="","",ASC(【多店舗用】記入シート3!D483))</f>
        <v/>
      </c>
      <c r="E483" s="765" t="str">
        <f>IF(【多店舗用】記入シート3!E483="","",【多店舗用】記入シート3!E483)</f>
        <v/>
      </c>
      <c r="F483" s="764" t="str">
        <f>IF(【多店舗用】記入シート3!F483="","",【多店舗用】記入シート3!F483)</f>
        <v/>
      </c>
      <c r="G483" s="765" t="str">
        <f>IF(【多店舗用】記入シート3!G483="","",【多店舗用】記入シート3!G483)</f>
        <v/>
      </c>
      <c r="H483" s="764" t="str">
        <f>IF(【多店舗用】記入シート3!H483="","",SUBSTITUTE(SUBSTITUTE(SUBSTITUTE(SUBSTITUTE(SUBSTITUTE(ASC(【多店舗用】記入シート3!H483),"～","-"),"－","-"),"―","-"),"　","")," ",""))</f>
        <v/>
      </c>
      <c r="I483" s="764" t="str">
        <f>IF(B483="","",MID(T(【多店舗用】記入シート3!I483),4,LEN(T(【多店舗用】記入シート3!I483))-3)&amp;"　"&amp;SUBSTITUTE(SUBSTITUTE(SUBSTITUTE(SUBSTITUTE(T(【多店舗用】記入シート3!J483),"　","")," ",""),"―","ー"),"－","‐")&amp;"　"&amp;SUBSTITUTE(SUBSTITUTE(SUBSTITUTE(SUBSTITUTE(T(【多店舗用】記入シート3!K483),"　","")," ",""),"―","ー"),"－","‐")&amp;"　"&amp;SUBSTITUTE(SUBSTITUTE(SUBSTITUTE(SUBSTITUTE(T(【多店舗用】記入シート3!L483),"　","")," ",""),"―","ー"),"－","‐")&amp;IF(【多店舗用】記入シート3!M483="","","　"&amp;SUBSTITUTE(SUBSTITUTE(SUBSTITUTE(SUBSTITUTE(T(【多店舗用】記入シート3!M483),"　","")," ",""),"―","ー"),"－","‐")))</f>
        <v/>
      </c>
      <c r="J483" s="764" t="str">
        <f>IF(B483="","",ASC(【多店舗用】記入シート3!N483)&amp;" "&amp;ASC(SUBSTITUTE(SUBSTITUTE(SUBSTITUTE(SUBSTITUTE(SUBSTITUTE(【多店舗用】記入シート3!O483,"　","")," ",""),"ヴ","ウﾞ"),"・",""),"－","‐"))&amp;" "&amp;ASC(SUBSTITUTE(SUBSTITUTE(SUBSTITUTE(SUBSTITUTE(SUBSTITUTE(【多店舗用】記入シート3!P483,"　","")," ",""),"ヴ","ウﾞ"),"・",""),"－","‐"))&amp;IF(【多店舗用】記入シート3!Q483="",""," "&amp;ASC(SUBSTITUTE(SUBSTITUTE(SUBSTITUTE(SUBSTITUTE(SUBSTITUTE(【多店舗用】記入シート3!Q483,"　","")," ",""),"ヴ","ウﾞ"),"・",""),"－","‐"))))</f>
        <v/>
      </c>
      <c r="K483" s="764" t="str">
        <f>IF(【多店舗用】記入シート3!R483="","",【多店舗用】記入シート3!R483)</f>
        <v/>
      </c>
      <c r="L483" s="764" t="str">
        <f>IF(【多店舗用】記入シート3!S483="","",SUBSTITUTE(SUBSTITUTE(SUBSTITUTE(SUBSTITUTE(SUBSTITUTE(ASC(【多店舗用】記入シート3!S483),"～","-"),"－","-"),"―","-"),"　","")," ",""))</f>
        <v/>
      </c>
      <c r="M483" s="764" t="str">
        <f>IF(【多店舗用】記入シート3!T483="","",ASC(【多店舗用】記入シート3!T483))</f>
        <v/>
      </c>
      <c r="N483" s="764" t="str">
        <f>IF(B483="","",RIGHT("00"&amp;【多店舗用】記入シート3!U483,2)&amp;【多店舗用】記入シート3!V483&amp;RIGHT("00"&amp;【多店舗用】記入シート3!W483,2)&amp;【多店舗用】記入シート3!X483&amp;RIGHT("00"&amp;【多店舗用】記入シート3!Y483,2)&amp;【多店舗用】記入シート3!Z483&amp;RIGHT("00"&amp;【多店舗用】記入シート3!AA483,2))</f>
        <v/>
      </c>
      <c r="O483" s="764" t="str">
        <f>IF(B483="","",IF(【多店舗用】記入シート3!AB483="●",【多店舗用】記入シート3!AB$8,"")&amp;IF(【多店舗用】記入シート3!AC483="●",【多店舗用】記入シート3!AC$8,"")&amp;IF(【多店舗用】記入シート3!AD483="●",【多店舗用】記入シート3!AD$8,"")&amp;IF(【多店舗用】記入シート3!AE483="●",【多店舗用】記入シート3!AE$8,"")&amp;IF(【多店舗用】記入シート3!AF483="●",【多店舗用】記入シート3!AF$8,"")&amp;IF(【多店舗用】記入シート3!AG483="●",【多店舗用】記入シート3!AG$8,"")&amp;IF(【多店舗用】記入シート3!AH483="●",【多店舗用】記入シート3!AH$8,"")&amp;IF(【多店舗用】記入シート3!AI483="●",【多店舗用】記入シート3!AI$8,""))</f>
        <v/>
      </c>
      <c r="P483" s="764" t="str">
        <f>IF(【多店舗用】記入シート3!AJ483="","",【多店舗用】記入シート3!AJ483)</f>
        <v/>
      </c>
      <c r="Q483" s="764" t="str">
        <f>IF(【多店舗用】記入シート3!AK483="","",【多店舗用】記入シート3!AK483)</f>
        <v/>
      </c>
      <c r="R483" s="766" t="str">
        <f>IF(【多店舗用】記入シート3!AL483="","",【多店舗用】記入シート3!AL483)</f>
        <v/>
      </c>
      <c r="S483" s="766" t="str">
        <f>IF(【多店舗用】記入シート3!AM483="","",【多店舗用】記入シート3!AM483)</f>
        <v/>
      </c>
      <c r="T483" s="766" t="str">
        <f>IF(【多店舗用】記入シート3!AN483="","",【多店舗用】記入シート3!AN483)</f>
        <v/>
      </c>
      <c r="U483" s="766" t="str">
        <f>IF(【多店舗用】記入シート3!AO483="","",【多店舗用】記入シート3!AO483)</f>
        <v/>
      </c>
      <c r="V483" s="764" t="str">
        <f>IF(【多店舗用】記入シート3!AP483="","",【多店舗用】記入シート3!AP483)</f>
        <v/>
      </c>
      <c r="W483" s="764" t="str">
        <f>IF(【多店舗用】記入シート3!AQ483="","",【多店舗用】記入シート3!AQ483)</f>
        <v/>
      </c>
      <c r="X483" s="764" t="str">
        <f>IF(【多店舗用】記入シート3!AR483="","",【多店舗用】記入シート3!AR483)</f>
        <v/>
      </c>
      <c r="Y483" s="764" t="str">
        <f>IF(【多店舗用】記入シート3!AS483="","",【多店舗用】記入シート3!AS483)</f>
        <v/>
      </c>
      <c r="Z483" s="767" t="str">
        <f>IF(【多店舗用】記入シート3!AT483="","",【多店舗用】記入シート3!AT483)</f>
        <v/>
      </c>
      <c r="AA483" s="767" t="str">
        <f>IF(【多店舗用】記入シート3!AU483="","",【多店舗用】記入シート3!AU483)</f>
        <v/>
      </c>
      <c r="AB483" s="764" t="str">
        <f>IF(B483="","",T(SUBSTITUTE(SUBSTITUTE(【多店舗用】記入シート3!AV483,"　","")," ",""))&amp;"　"&amp;T(SUBSTITUTE(SUBSTITUTE(【多店舗用】記入シート3!AW483,"　","")," ","")))</f>
        <v/>
      </c>
      <c r="AC483" s="764" t="str">
        <f>IF(B483="","",ASC(SUBSTITUTE(SUBSTITUTE(SUBSTITUTE(SUBSTITUTE(【多店舗用】記入シート3!AX483,"　","")," ",""),"ヴ","ウﾞ"),"・",""))&amp;" "&amp;ASC(SUBSTITUTE(SUBSTITUTE(SUBSTITUTE(SUBSTITUTE(【多店舗用】記入シート3!AY483,"　","")," ",""),"ヴ","ウﾞ"),"・","")))</f>
        <v/>
      </c>
      <c r="AD483" s="764" t="str">
        <f>IF(【多店舗用】記入シート3!AZ483="","",【多店舗用】記入シート3!AZ483)</f>
        <v/>
      </c>
      <c r="AE483" s="764" t="str">
        <f>IF(【多店舗用】記入シート3!BA483="","",【多店舗用】記入シート3!BA483)</f>
        <v/>
      </c>
      <c r="AF483" s="764" t="str">
        <f>IF(B483="","",T(SUBSTITUTE(SUBSTITUTE(【多店舗用】記入シート3!BB483,"　","")," ",""))&amp;"　"&amp;T(SUBSTITUTE(SUBSTITUTE(【多店舗用】記入シート3!BC483,"　","")," ","")))</f>
        <v/>
      </c>
      <c r="AG483" s="764" t="str">
        <f>IF(B483="","",ASC(SUBSTITUTE(SUBSTITUTE(SUBSTITUTE(SUBSTITUTE(【多店舗用】記入シート3!BD483,"　","")," ",""),"ヴ","ウﾞ"),"・",""))&amp;" "&amp;ASC(SUBSTITUTE(SUBSTITUTE(SUBSTITUTE(SUBSTITUTE(【多店舗用】記入シート3!BE483,"　","")," ",""),"ヴ","ウﾞ"),"・","")))</f>
        <v/>
      </c>
      <c r="AH483" s="764" t="str">
        <f>IF(【多店舗用】記入シート3!BF483="","",【多店舗用】記入シート3!BF483)</f>
        <v/>
      </c>
      <c r="AI483" s="764" t="str">
        <f>IF(【多店舗用】記入シート3!BG483="","",【多店舗用】記入シート3!BG483)</f>
        <v/>
      </c>
      <c r="AJ483" s="764" t="str">
        <f>IF(【多店舗用】記入シート3!BH483="","",【多店舗用】記入シート3!BH483)</f>
        <v/>
      </c>
      <c r="AK483" s="764" t="str">
        <f>IF(【多店舗用】記入シート3!BI483="","",【多店舗用】記入シート3!BI483)</f>
        <v/>
      </c>
      <c r="AL483" s="764" t="str">
        <f>IF(【多店舗用】記入シート3!BJ483="","",【多店舗用】記入シート3!BJ483)</f>
        <v/>
      </c>
      <c r="AM483" s="768" t="str">
        <f>IF(【多店舗用】記入シート3!BK483="","",【多店舗用】記入シート3!BK483)</f>
        <v/>
      </c>
      <c r="AN483" s="768" t="str">
        <f>IF(【多店舗用】記入シート3!BL483="","",【多店舗用】記入シート3!BL483)</f>
        <v/>
      </c>
      <c r="AO483" s="764" t="str">
        <f>IF(【多店舗用】記入シート3!BM483="","",【多店舗用】記入シート3!BM483)</f>
        <v/>
      </c>
      <c r="AP483" s="768" t="str">
        <f>IF(【多店舗用】記入シート3!BN483="","",【多店舗用】記入シート3!BN483)</f>
        <v/>
      </c>
      <c r="AQ483" s="764" t="str">
        <f>IF(【多店舗用】記入シート3!BO483="","",【多店舗用】記入シート3!BO483)</f>
        <v/>
      </c>
      <c r="AR483" s="764" t="str">
        <f>IF(【多店舗用】記入シート3!BP483="","",【多店舗用】記入シート3!BP483)</f>
        <v/>
      </c>
    </row>
    <row r="484" spans="1:44" ht="15" customHeight="1">
      <c r="A484" s="764">
        <v>476</v>
      </c>
      <c r="B484" s="764" t="str">
        <f>IF(【多店舗用】記入シート3!B484="","",DBCS(【多店舗用】記入シート3!B484))</f>
        <v/>
      </c>
      <c r="C484" s="764" t="str">
        <f>IF(【多店舗用】記入シート3!C484="","",DBCS(【多店舗用】記入シート3!C484))</f>
        <v/>
      </c>
      <c r="D484" s="764" t="str">
        <f>IF(【多店舗用】記入シート3!D484="","",ASC(【多店舗用】記入シート3!D484))</f>
        <v/>
      </c>
      <c r="E484" s="765" t="str">
        <f>IF(【多店舗用】記入シート3!E484="","",【多店舗用】記入シート3!E484)</f>
        <v/>
      </c>
      <c r="F484" s="764" t="str">
        <f>IF(【多店舗用】記入シート3!F484="","",【多店舗用】記入シート3!F484)</f>
        <v/>
      </c>
      <c r="G484" s="765" t="str">
        <f>IF(【多店舗用】記入シート3!G484="","",【多店舗用】記入シート3!G484)</f>
        <v/>
      </c>
      <c r="H484" s="764" t="str">
        <f>IF(【多店舗用】記入シート3!H484="","",SUBSTITUTE(SUBSTITUTE(SUBSTITUTE(SUBSTITUTE(SUBSTITUTE(ASC(【多店舗用】記入シート3!H484),"～","-"),"－","-"),"―","-"),"　","")," ",""))</f>
        <v/>
      </c>
      <c r="I484" s="764" t="str">
        <f>IF(B484="","",MID(T(【多店舗用】記入シート3!I484),4,LEN(T(【多店舗用】記入シート3!I484))-3)&amp;"　"&amp;SUBSTITUTE(SUBSTITUTE(SUBSTITUTE(SUBSTITUTE(T(【多店舗用】記入シート3!J484),"　","")," ",""),"―","ー"),"－","‐")&amp;"　"&amp;SUBSTITUTE(SUBSTITUTE(SUBSTITUTE(SUBSTITUTE(T(【多店舗用】記入シート3!K484),"　","")," ",""),"―","ー"),"－","‐")&amp;"　"&amp;SUBSTITUTE(SUBSTITUTE(SUBSTITUTE(SUBSTITUTE(T(【多店舗用】記入シート3!L484),"　","")," ",""),"―","ー"),"－","‐")&amp;IF(【多店舗用】記入シート3!M484="","","　"&amp;SUBSTITUTE(SUBSTITUTE(SUBSTITUTE(SUBSTITUTE(T(【多店舗用】記入シート3!M484),"　","")," ",""),"―","ー"),"－","‐")))</f>
        <v/>
      </c>
      <c r="J484" s="764" t="str">
        <f>IF(B484="","",ASC(【多店舗用】記入シート3!N484)&amp;" "&amp;ASC(SUBSTITUTE(SUBSTITUTE(SUBSTITUTE(SUBSTITUTE(SUBSTITUTE(【多店舗用】記入シート3!O484,"　","")," ",""),"ヴ","ウﾞ"),"・",""),"－","‐"))&amp;" "&amp;ASC(SUBSTITUTE(SUBSTITUTE(SUBSTITUTE(SUBSTITUTE(SUBSTITUTE(【多店舗用】記入シート3!P484,"　","")," ",""),"ヴ","ウﾞ"),"・",""),"－","‐"))&amp;IF(【多店舗用】記入シート3!Q484="",""," "&amp;ASC(SUBSTITUTE(SUBSTITUTE(SUBSTITUTE(SUBSTITUTE(SUBSTITUTE(【多店舗用】記入シート3!Q484,"　","")," ",""),"ヴ","ウﾞ"),"・",""),"－","‐"))))</f>
        <v/>
      </c>
      <c r="K484" s="764" t="str">
        <f>IF(【多店舗用】記入シート3!R484="","",【多店舗用】記入シート3!R484)</f>
        <v/>
      </c>
      <c r="L484" s="764" t="str">
        <f>IF(【多店舗用】記入シート3!S484="","",SUBSTITUTE(SUBSTITUTE(SUBSTITUTE(SUBSTITUTE(SUBSTITUTE(ASC(【多店舗用】記入シート3!S484),"～","-"),"－","-"),"―","-"),"　","")," ",""))</f>
        <v/>
      </c>
      <c r="M484" s="764" t="str">
        <f>IF(【多店舗用】記入シート3!T484="","",ASC(【多店舗用】記入シート3!T484))</f>
        <v/>
      </c>
      <c r="N484" s="764" t="str">
        <f>IF(B484="","",RIGHT("00"&amp;【多店舗用】記入シート3!U484,2)&amp;【多店舗用】記入シート3!V484&amp;RIGHT("00"&amp;【多店舗用】記入シート3!W484,2)&amp;【多店舗用】記入シート3!X484&amp;RIGHT("00"&amp;【多店舗用】記入シート3!Y484,2)&amp;【多店舗用】記入シート3!Z484&amp;RIGHT("00"&amp;【多店舗用】記入シート3!AA484,2))</f>
        <v/>
      </c>
      <c r="O484" s="764" t="str">
        <f>IF(B484="","",IF(【多店舗用】記入シート3!AB484="●",【多店舗用】記入シート3!AB$8,"")&amp;IF(【多店舗用】記入シート3!AC484="●",【多店舗用】記入シート3!AC$8,"")&amp;IF(【多店舗用】記入シート3!AD484="●",【多店舗用】記入シート3!AD$8,"")&amp;IF(【多店舗用】記入シート3!AE484="●",【多店舗用】記入シート3!AE$8,"")&amp;IF(【多店舗用】記入シート3!AF484="●",【多店舗用】記入シート3!AF$8,"")&amp;IF(【多店舗用】記入シート3!AG484="●",【多店舗用】記入シート3!AG$8,"")&amp;IF(【多店舗用】記入シート3!AH484="●",【多店舗用】記入シート3!AH$8,"")&amp;IF(【多店舗用】記入シート3!AI484="●",【多店舗用】記入シート3!AI$8,""))</f>
        <v/>
      </c>
      <c r="P484" s="764" t="str">
        <f>IF(【多店舗用】記入シート3!AJ484="","",【多店舗用】記入シート3!AJ484)</f>
        <v/>
      </c>
      <c r="Q484" s="764" t="str">
        <f>IF(【多店舗用】記入シート3!AK484="","",【多店舗用】記入シート3!AK484)</f>
        <v/>
      </c>
      <c r="R484" s="766" t="str">
        <f>IF(【多店舗用】記入シート3!AL484="","",【多店舗用】記入シート3!AL484)</f>
        <v/>
      </c>
      <c r="S484" s="766" t="str">
        <f>IF(【多店舗用】記入シート3!AM484="","",【多店舗用】記入シート3!AM484)</f>
        <v/>
      </c>
      <c r="T484" s="766" t="str">
        <f>IF(【多店舗用】記入シート3!AN484="","",【多店舗用】記入シート3!AN484)</f>
        <v/>
      </c>
      <c r="U484" s="766" t="str">
        <f>IF(【多店舗用】記入シート3!AO484="","",【多店舗用】記入シート3!AO484)</f>
        <v/>
      </c>
      <c r="V484" s="764" t="str">
        <f>IF(【多店舗用】記入シート3!AP484="","",【多店舗用】記入シート3!AP484)</f>
        <v/>
      </c>
      <c r="W484" s="764" t="str">
        <f>IF(【多店舗用】記入シート3!AQ484="","",【多店舗用】記入シート3!AQ484)</f>
        <v/>
      </c>
      <c r="X484" s="764" t="str">
        <f>IF(【多店舗用】記入シート3!AR484="","",【多店舗用】記入シート3!AR484)</f>
        <v/>
      </c>
      <c r="Y484" s="764" t="str">
        <f>IF(【多店舗用】記入シート3!AS484="","",【多店舗用】記入シート3!AS484)</f>
        <v/>
      </c>
      <c r="Z484" s="767" t="str">
        <f>IF(【多店舗用】記入シート3!AT484="","",【多店舗用】記入シート3!AT484)</f>
        <v/>
      </c>
      <c r="AA484" s="767" t="str">
        <f>IF(【多店舗用】記入シート3!AU484="","",【多店舗用】記入シート3!AU484)</f>
        <v/>
      </c>
      <c r="AB484" s="764" t="str">
        <f>IF(B484="","",T(SUBSTITUTE(SUBSTITUTE(【多店舗用】記入シート3!AV484,"　","")," ",""))&amp;"　"&amp;T(SUBSTITUTE(SUBSTITUTE(【多店舗用】記入シート3!AW484,"　","")," ","")))</f>
        <v/>
      </c>
      <c r="AC484" s="764" t="str">
        <f>IF(B484="","",ASC(SUBSTITUTE(SUBSTITUTE(SUBSTITUTE(SUBSTITUTE(【多店舗用】記入シート3!AX484,"　","")," ",""),"ヴ","ウﾞ"),"・",""))&amp;" "&amp;ASC(SUBSTITUTE(SUBSTITUTE(SUBSTITUTE(SUBSTITUTE(【多店舗用】記入シート3!AY484,"　","")," ",""),"ヴ","ウﾞ"),"・","")))</f>
        <v/>
      </c>
      <c r="AD484" s="764" t="str">
        <f>IF(【多店舗用】記入シート3!AZ484="","",【多店舗用】記入シート3!AZ484)</f>
        <v/>
      </c>
      <c r="AE484" s="764" t="str">
        <f>IF(【多店舗用】記入シート3!BA484="","",【多店舗用】記入シート3!BA484)</f>
        <v/>
      </c>
      <c r="AF484" s="764" t="str">
        <f>IF(B484="","",T(SUBSTITUTE(SUBSTITUTE(【多店舗用】記入シート3!BB484,"　","")," ",""))&amp;"　"&amp;T(SUBSTITUTE(SUBSTITUTE(【多店舗用】記入シート3!BC484,"　","")," ","")))</f>
        <v/>
      </c>
      <c r="AG484" s="764" t="str">
        <f>IF(B484="","",ASC(SUBSTITUTE(SUBSTITUTE(SUBSTITUTE(SUBSTITUTE(【多店舗用】記入シート3!BD484,"　","")," ",""),"ヴ","ウﾞ"),"・",""))&amp;" "&amp;ASC(SUBSTITUTE(SUBSTITUTE(SUBSTITUTE(SUBSTITUTE(【多店舗用】記入シート3!BE484,"　","")," ",""),"ヴ","ウﾞ"),"・","")))</f>
        <v/>
      </c>
      <c r="AH484" s="764" t="str">
        <f>IF(【多店舗用】記入シート3!BF484="","",【多店舗用】記入シート3!BF484)</f>
        <v/>
      </c>
      <c r="AI484" s="764" t="str">
        <f>IF(【多店舗用】記入シート3!BG484="","",【多店舗用】記入シート3!BG484)</f>
        <v/>
      </c>
      <c r="AJ484" s="764" t="str">
        <f>IF(【多店舗用】記入シート3!BH484="","",【多店舗用】記入シート3!BH484)</f>
        <v/>
      </c>
      <c r="AK484" s="764" t="str">
        <f>IF(【多店舗用】記入シート3!BI484="","",【多店舗用】記入シート3!BI484)</f>
        <v/>
      </c>
      <c r="AL484" s="764" t="str">
        <f>IF(【多店舗用】記入シート3!BJ484="","",【多店舗用】記入シート3!BJ484)</f>
        <v/>
      </c>
      <c r="AM484" s="768" t="str">
        <f>IF(【多店舗用】記入シート3!BK484="","",【多店舗用】記入シート3!BK484)</f>
        <v/>
      </c>
      <c r="AN484" s="768" t="str">
        <f>IF(【多店舗用】記入シート3!BL484="","",【多店舗用】記入シート3!BL484)</f>
        <v/>
      </c>
      <c r="AO484" s="764" t="str">
        <f>IF(【多店舗用】記入シート3!BM484="","",【多店舗用】記入シート3!BM484)</f>
        <v/>
      </c>
      <c r="AP484" s="768" t="str">
        <f>IF(【多店舗用】記入シート3!BN484="","",【多店舗用】記入シート3!BN484)</f>
        <v/>
      </c>
      <c r="AQ484" s="764" t="str">
        <f>IF(【多店舗用】記入シート3!BO484="","",【多店舗用】記入シート3!BO484)</f>
        <v/>
      </c>
      <c r="AR484" s="764" t="str">
        <f>IF(【多店舗用】記入シート3!BP484="","",【多店舗用】記入シート3!BP484)</f>
        <v/>
      </c>
    </row>
    <row r="485" spans="1:44" ht="15" customHeight="1">
      <c r="A485" s="764">
        <v>477</v>
      </c>
      <c r="B485" s="764" t="str">
        <f>IF(【多店舗用】記入シート3!B485="","",DBCS(【多店舗用】記入シート3!B485))</f>
        <v/>
      </c>
      <c r="C485" s="764" t="str">
        <f>IF(【多店舗用】記入シート3!C485="","",DBCS(【多店舗用】記入シート3!C485))</f>
        <v/>
      </c>
      <c r="D485" s="764" t="str">
        <f>IF(【多店舗用】記入シート3!D485="","",ASC(【多店舗用】記入シート3!D485))</f>
        <v/>
      </c>
      <c r="E485" s="765" t="str">
        <f>IF(【多店舗用】記入シート3!E485="","",【多店舗用】記入シート3!E485)</f>
        <v/>
      </c>
      <c r="F485" s="764" t="str">
        <f>IF(【多店舗用】記入シート3!F485="","",【多店舗用】記入シート3!F485)</f>
        <v/>
      </c>
      <c r="G485" s="765" t="str">
        <f>IF(【多店舗用】記入シート3!G485="","",【多店舗用】記入シート3!G485)</f>
        <v/>
      </c>
      <c r="H485" s="764" t="str">
        <f>IF(【多店舗用】記入シート3!H485="","",SUBSTITUTE(SUBSTITUTE(SUBSTITUTE(SUBSTITUTE(SUBSTITUTE(ASC(【多店舗用】記入シート3!H485),"～","-"),"－","-"),"―","-"),"　","")," ",""))</f>
        <v/>
      </c>
      <c r="I485" s="764" t="str">
        <f>IF(B485="","",MID(T(【多店舗用】記入シート3!I485),4,LEN(T(【多店舗用】記入シート3!I485))-3)&amp;"　"&amp;SUBSTITUTE(SUBSTITUTE(SUBSTITUTE(SUBSTITUTE(T(【多店舗用】記入シート3!J485),"　","")," ",""),"―","ー"),"－","‐")&amp;"　"&amp;SUBSTITUTE(SUBSTITUTE(SUBSTITUTE(SUBSTITUTE(T(【多店舗用】記入シート3!K485),"　","")," ",""),"―","ー"),"－","‐")&amp;"　"&amp;SUBSTITUTE(SUBSTITUTE(SUBSTITUTE(SUBSTITUTE(T(【多店舗用】記入シート3!L485),"　","")," ",""),"―","ー"),"－","‐")&amp;IF(【多店舗用】記入シート3!M485="","","　"&amp;SUBSTITUTE(SUBSTITUTE(SUBSTITUTE(SUBSTITUTE(T(【多店舗用】記入シート3!M485),"　","")," ",""),"―","ー"),"－","‐")))</f>
        <v/>
      </c>
      <c r="J485" s="764" t="str">
        <f>IF(B485="","",ASC(【多店舗用】記入シート3!N485)&amp;" "&amp;ASC(SUBSTITUTE(SUBSTITUTE(SUBSTITUTE(SUBSTITUTE(SUBSTITUTE(【多店舗用】記入シート3!O485,"　","")," ",""),"ヴ","ウﾞ"),"・",""),"－","‐"))&amp;" "&amp;ASC(SUBSTITUTE(SUBSTITUTE(SUBSTITUTE(SUBSTITUTE(SUBSTITUTE(【多店舗用】記入シート3!P485,"　","")," ",""),"ヴ","ウﾞ"),"・",""),"－","‐"))&amp;IF(【多店舗用】記入シート3!Q485="",""," "&amp;ASC(SUBSTITUTE(SUBSTITUTE(SUBSTITUTE(SUBSTITUTE(SUBSTITUTE(【多店舗用】記入シート3!Q485,"　","")," ",""),"ヴ","ウﾞ"),"・",""),"－","‐"))))</f>
        <v/>
      </c>
      <c r="K485" s="764" t="str">
        <f>IF(【多店舗用】記入シート3!R485="","",【多店舗用】記入シート3!R485)</f>
        <v/>
      </c>
      <c r="L485" s="764" t="str">
        <f>IF(【多店舗用】記入シート3!S485="","",SUBSTITUTE(SUBSTITUTE(SUBSTITUTE(SUBSTITUTE(SUBSTITUTE(ASC(【多店舗用】記入シート3!S485),"～","-"),"－","-"),"―","-"),"　","")," ",""))</f>
        <v/>
      </c>
      <c r="M485" s="764" t="str">
        <f>IF(【多店舗用】記入シート3!T485="","",ASC(【多店舗用】記入シート3!T485))</f>
        <v/>
      </c>
      <c r="N485" s="764" t="str">
        <f>IF(B485="","",RIGHT("00"&amp;【多店舗用】記入シート3!U485,2)&amp;【多店舗用】記入シート3!V485&amp;RIGHT("00"&amp;【多店舗用】記入シート3!W485,2)&amp;【多店舗用】記入シート3!X485&amp;RIGHT("00"&amp;【多店舗用】記入シート3!Y485,2)&amp;【多店舗用】記入シート3!Z485&amp;RIGHT("00"&amp;【多店舗用】記入シート3!AA485,2))</f>
        <v/>
      </c>
      <c r="O485" s="764" t="str">
        <f>IF(B485="","",IF(【多店舗用】記入シート3!AB485="●",【多店舗用】記入シート3!AB$8,"")&amp;IF(【多店舗用】記入シート3!AC485="●",【多店舗用】記入シート3!AC$8,"")&amp;IF(【多店舗用】記入シート3!AD485="●",【多店舗用】記入シート3!AD$8,"")&amp;IF(【多店舗用】記入シート3!AE485="●",【多店舗用】記入シート3!AE$8,"")&amp;IF(【多店舗用】記入シート3!AF485="●",【多店舗用】記入シート3!AF$8,"")&amp;IF(【多店舗用】記入シート3!AG485="●",【多店舗用】記入シート3!AG$8,"")&amp;IF(【多店舗用】記入シート3!AH485="●",【多店舗用】記入シート3!AH$8,"")&amp;IF(【多店舗用】記入シート3!AI485="●",【多店舗用】記入シート3!AI$8,""))</f>
        <v/>
      </c>
      <c r="P485" s="764" t="str">
        <f>IF(【多店舗用】記入シート3!AJ485="","",【多店舗用】記入シート3!AJ485)</f>
        <v/>
      </c>
      <c r="Q485" s="764" t="str">
        <f>IF(【多店舗用】記入シート3!AK485="","",【多店舗用】記入シート3!AK485)</f>
        <v/>
      </c>
      <c r="R485" s="766" t="str">
        <f>IF(【多店舗用】記入シート3!AL485="","",【多店舗用】記入シート3!AL485)</f>
        <v/>
      </c>
      <c r="S485" s="766" t="str">
        <f>IF(【多店舗用】記入シート3!AM485="","",【多店舗用】記入シート3!AM485)</f>
        <v/>
      </c>
      <c r="T485" s="766" t="str">
        <f>IF(【多店舗用】記入シート3!AN485="","",【多店舗用】記入シート3!AN485)</f>
        <v/>
      </c>
      <c r="U485" s="766" t="str">
        <f>IF(【多店舗用】記入シート3!AO485="","",【多店舗用】記入シート3!AO485)</f>
        <v/>
      </c>
      <c r="V485" s="764" t="str">
        <f>IF(【多店舗用】記入シート3!AP485="","",【多店舗用】記入シート3!AP485)</f>
        <v/>
      </c>
      <c r="W485" s="764" t="str">
        <f>IF(【多店舗用】記入シート3!AQ485="","",【多店舗用】記入シート3!AQ485)</f>
        <v/>
      </c>
      <c r="X485" s="764" t="str">
        <f>IF(【多店舗用】記入シート3!AR485="","",【多店舗用】記入シート3!AR485)</f>
        <v/>
      </c>
      <c r="Y485" s="764" t="str">
        <f>IF(【多店舗用】記入シート3!AS485="","",【多店舗用】記入シート3!AS485)</f>
        <v/>
      </c>
      <c r="Z485" s="767" t="str">
        <f>IF(【多店舗用】記入シート3!AT485="","",【多店舗用】記入シート3!AT485)</f>
        <v/>
      </c>
      <c r="AA485" s="767" t="str">
        <f>IF(【多店舗用】記入シート3!AU485="","",【多店舗用】記入シート3!AU485)</f>
        <v/>
      </c>
      <c r="AB485" s="764" t="str">
        <f>IF(B485="","",T(SUBSTITUTE(SUBSTITUTE(【多店舗用】記入シート3!AV485,"　","")," ",""))&amp;"　"&amp;T(SUBSTITUTE(SUBSTITUTE(【多店舗用】記入シート3!AW485,"　","")," ","")))</f>
        <v/>
      </c>
      <c r="AC485" s="764" t="str">
        <f>IF(B485="","",ASC(SUBSTITUTE(SUBSTITUTE(SUBSTITUTE(SUBSTITUTE(【多店舗用】記入シート3!AX485,"　","")," ",""),"ヴ","ウﾞ"),"・",""))&amp;" "&amp;ASC(SUBSTITUTE(SUBSTITUTE(SUBSTITUTE(SUBSTITUTE(【多店舗用】記入シート3!AY485,"　","")," ",""),"ヴ","ウﾞ"),"・","")))</f>
        <v/>
      </c>
      <c r="AD485" s="764" t="str">
        <f>IF(【多店舗用】記入シート3!AZ485="","",【多店舗用】記入シート3!AZ485)</f>
        <v/>
      </c>
      <c r="AE485" s="764" t="str">
        <f>IF(【多店舗用】記入シート3!BA485="","",【多店舗用】記入シート3!BA485)</f>
        <v/>
      </c>
      <c r="AF485" s="764" t="str">
        <f>IF(B485="","",T(SUBSTITUTE(SUBSTITUTE(【多店舗用】記入シート3!BB485,"　","")," ",""))&amp;"　"&amp;T(SUBSTITUTE(SUBSTITUTE(【多店舗用】記入シート3!BC485,"　","")," ","")))</f>
        <v/>
      </c>
      <c r="AG485" s="764" t="str">
        <f>IF(B485="","",ASC(SUBSTITUTE(SUBSTITUTE(SUBSTITUTE(SUBSTITUTE(【多店舗用】記入シート3!BD485,"　","")," ",""),"ヴ","ウﾞ"),"・",""))&amp;" "&amp;ASC(SUBSTITUTE(SUBSTITUTE(SUBSTITUTE(SUBSTITUTE(【多店舗用】記入シート3!BE485,"　","")," ",""),"ヴ","ウﾞ"),"・","")))</f>
        <v/>
      </c>
      <c r="AH485" s="764" t="str">
        <f>IF(【多店舗用】記入シート3!BF485="","",【多店舗用】記入シート3!BF485)</f>
        <v/>
      </c>
      <c r="AI485" s="764" t="str">
        <f>IF(【多店舗用】記入シート3!BG485="","",【多店舗用】記入シート3!BG485)</f>
        <v/>
      </c>
      <c r="AJ485" s="764" t="str">
        <f>IF(【多店舗用】記入シート3!BH485="","",【多店舗用】記入シート3!BH485)</f>
        <v/>
      </c>
      <c r="AK485" s="764" t="str">
        <f>IF(【多店舗用】記入シート3!BI485="","",【多店舗用】記入シート3!BI485)</f>
        <v/>
      </c>
      <c r="AL485" s="764" t="str">
        <f>IF(【多店舗用】記入シート3!BJ485="","",【多店舗用】記入シート3!BJ485)</f>
        <v/>
      </c>
      <c r="AM485" s="768" t="str">
        <f>IF(【多店舗用】記入シート3!BK485="","",【多店舗用】記入シート3!BK485)</f>
        <v/>
      </c>
      <c r="AN485" s="768" t="str">
        <f>IF(【多店舗用】記入シート3!BL485="","",【多店舗用】記入シート3!BL485)</f>
        <v/>
      </c>
      <c r="AO485" s="764" t="str">
        <f>IF(【多店舗用】記入シート3!BM485="","",【多店舗用】記入シート3!BM485)</f>
        <v/>
      </c>
      <c r="AP485" s="768" t="str">
        <f>IF(【多店舗用】記入シート3!BN485="","",【多店舗用】記入シート3!BN485)</f>
        <v/>
      </c>
      <c r="AQ485" s="764" t="str">
        <f>IF(【多店舗用】記入シート3!BO485="","",【多店舗用】記入シート3!BO485)</f>
        <v/>
      </c>
      <c r="AR485" s="764" t="str">
        <f>IF(【多店舗用】記入シート3!BP485="","",【多店舗用】記入シート3!BP485)</f>
        <v/>
      </c>
    </row>
    <row r="486" spans="1:44" ht="15" customHeight="1">
      <c r="A486" s="764">
        <v>478</v>
      </c>
      <c r="B486" s="764" t="str">
        <f>IF(【多店舗用】記入シート3!B486="","",DBCS(【多店舗用】記入シート3!B486))</f>
        <v/>
      </c>
      <c r="C486" s="764" t="str">
        <f>IF(【多店舗用】記入シート3!C486="","",DBCS(【多店舗用】記入シート3!C486))</f>
        <v/>
      </c>
      <c r="D486" s="764" t="str">
        <f>IF(【多店舗用】記入シート3!D486="","",ASC(【多店舗用】記入シート3!D486))</f>
        <v/>
      </c>
      <c r="E486" s="765" t="str">
        <f>IF(【多店舗用】記入シート3!E486="","",【多店舗用】記入シート3!E486)</f>
        <v/>
      </c>
      <c r="F486" s="764" t="str">
        <f>IF(【多店舗用】記入シート3!F486="","",【多店舗用】記入シート3!F486)</f>
        <v/>
      </c>
      <c r="G486" s="765" t="str">
        <f>IF(【多店舗用】記入シート3!G486="","",【多店舗用】記入シート3!G486)</f>
        <v/>
      </c>
      <c r="H486" s="764" t="str">
        <f>IF(【多店舗用】記入シート3!H486="","",SUBSTITUTE(SUBSTITUTE(SUBSTITUTE(SUBSTITUTE(SUBSTITUTE(ASC(【多店舗用】記入シート3!H486),"～","-"),"－","-"),"―","-"),"　","")," ",""))</f>
        <v/>
      </c>
      <c r="I486" s="764" t="str">
        <f>IF(B486="","",MID(T(【多店舗用】記入シート3!I486),4,LEN(T(【多店舗用】記入シート3!I486))-3)&amp;"　"&amp;SUBSTITUTE(SUBSTITUTE(SUBSTITUTE(SUBSTITUTE(T(【多店舗用】記入シート3!J486),"　","")," ",""),"―","ー"),"－","‐")&amp;"　"&amp;SUBSTITUTE(SUBSTITUTE(SUBSTITUTE(SUBSTITUTE(T(【多店舗用】記入シート3!K486),"　","")," ",""),"―","ー"),"－","‐")&amp;"　"&amp;SUBSTITUTE(SUBSTITUTE(SUBSTITUTE(SUBSTITUTE(T(【多店舗用】記入シート3!L486),"　","")," ",""),"―","ー"),"－","‐")&amp;IF(【多店舗用】記入シート3!M486="","","　"&amp;SUBSTITUTE(SUBSTITUTE(SUBSTITUTE(SUBSTITUTE(T(【多店舗用】記入シート3!M486),"　","")," ",""),"―","ー"),"－","‐")))</f>
        <v/>
      </c>
      <c r="J486" s="764" t="str">
        <f>IF(B486="","",ASC(【多店舗用】記入シート3!N486)&amp;" "&amp;ASC(SUBSTITUTE(SUBSTITUTE(SUBSTITUTE(SUBSTITUTE(SUBSTITUTE(【多店舗用】記入シート3!O486,"　","")," ",""),"ヴ","ウﾞ"),"・",""),"－","‐"))&amp;" "&amp;ASC(SUBSTITUTE(SUBSTITUTE(SUBSTITUTE(SUBSTITUTE(SUBSTITUTE(【多店舗用】記入シート3!P486,"　","")," ",""),"ヴ","ウﾞ"),"・",""),"－","‐"))&amp;IF(【多店舗用】記入シート3!Q486="",""," "&amp;ASC(SUBSTITUTE(SUBSTITUTE(SUBSTITUTE(SUBSTITUTE(SUBSTITUTE(【多店舗用】記入シート3!Q486,"　","")," ",""),"ヴ","ウﾞ"),"・",""),"－","‐"))))</f>
        <v/>
      </c>
      <c r="K486" s="764" t="str">
        <f>IF(【多店舗用】記入シート3!R486="","",【多店舗用】記入シート3!R486)</f>
        <v/>
      </c>
      <c r="L486" s="764" t="str">
        <f>IF(【多店舗用】記入シート3!S486="","",SUBSTITUTE(SUBSTITUTE(SUBSTITUTE(SUBSTITUTE(SUBSTITUTE(ASC(【多店舗用】記入シート3!S486),"～","-"),"－","-"),"―","-"),"　","")," ",""))</f>
        <v/>
      </c>
      <c r="M486" s="764" t="str">
        <f>IF(【多店舗用】記入シート3!T486="","",ASC(【多店舗用】記入シート3!T486))</f>
        <v/>
      </c>
      <c r="N486" s="764" t="str">
        <f>IF(B486="","",RIGHT("00"&amp;【多店舗用】記入シート3!U486,2)&amp;【多店舗用】記入シート3!V486&amp;RIGHT("00"&amp;【多店舗用】記入シート3!W486,2)&amp;【多店舗用】記入シート3!X486&amp;RIGHT("00"&amp;【多店舗用】記入シート3!Y486,2)&amp;【多店舗用】記入シート3!Z486&amp;RIGHT("00"&amp;【多店舗用】記入シート3!AA486,2))</f>
        <v/>
      </c>
      <c r="O486" s="764" t="str">
        <f>IF(B486="","",IF(【多店舗用】記入シート3!AB486="●",【多店舗用】記入シート3!AB$8,"")&amp;IF(【多店舗用】記入シート3!AC486="●",【多店舗用】記入シート3!AC$8,"")&amp;IF(【多店舗用】記入シート3!AD486="●",【多店舗用】記入シート3!AD$8,"")&amp;IF(【多店舗用】記入シート3!AE486="●",【多店舗用】記入シート3!AE$8,"")&amp;IF(【多店舗用】記入シート3!AF486="●",【多店舗用】記入シート3!AF$8,"")&amp;IF(【多店舗用】記入シート3!AG486="●",【多店舗用】記入シート3!AG$8,"")&amp;IF(【多店舗用】記入シート3!AH486="●",【多店舗用】記入シート3!AH$8,"")&amp;IF(【多店舗用】記入シート3!AI486="●",【多店舗用】記入シート3!AI$8,""))</f>
        <v/>
      </c>
      <c r="P486" s="764" t="str">
        <f>IF(【多店舗用】記入シート3!AJ486="","",【多店舗用】記入シート3!AJ486)</f>
        <v/>
      </c>
      <c r="Q486" s="764" t="str">
        <f>IF(【多店舗用】記入シート3!AK486="","",【多店舗用】記入シート3!AK486)</f>
        <v/>
      </c>
      <c r="R486" s="766" t="str">
        <f>IF(【多店舗用】記入シート3!AL486="","",【多店舗用】記入シート3!AL486)</f>
        <v/>
      </c>
      <c r="S486" s="766" t="str">
        <f>IF(【多店舗用】記入シート3!AM486="","",【多店舗用】記入シート3!AM486)</f>
        <v/>
      </c>
      <c r="T486" s="766" t="str">
        <f>IF(【多店舗用】記入シート3!AN486="","",【多店舗用】記入シート3!AN486)</f>
        <v/>
      </c>
      <c r="U486" s="766" t="str">
        <f>IF(【多店舗用】記入シート3!AO486="","",【多店舗用】記入シート3!AO486)</f>
        <v/>
      </c>
      <c r="V486" s="764" t="str">
        <f>IF(【多店舗用】記入シート3!AP486="","",【多店舗用】記入シート3!AP486)</f>
        <v/>
      </c>
      <c r="W486" s="764" t="str">
        <f>IF(【多店舗用】記入シート3!AQ486="","",【多店舗用】記入シート3!AQ486)</f>
        <v/>
      </c>
      <c r="X486" s="764" t="str">
        <f>IF(【多店舗用】記入シート3!AR486="","",【多店舗用】記入シート3!AR486)</f>
        <v/>
      </c>
      <c r="Y486" s="764" t="str">
        <f>IF(【多店舗用】記入シート3!AS486="","",【多店舗用】記入シート3!AS486)</f>
        <v/>
      </c>
      <c r="Z486" s="767" t="str">
        <f>IF(【多店舗用】記入シート3!AT486="","",【多店舗用】記入シート3!AT486)</f>
        <v/>
      </c>
      <c r="AA486" s="767" t="str">
        <f>IF(【多店舗用】記入シート3!AU486="","",【多店舗用】記入シート3!AU486)</f>
        <v/>
      </c>
      <c r="AB486" s="764" t="str">
        <f>IF(B486="","",T(SUBSTITUTE(SUBSTITUTE(【多店舗用】記入シート3!AV486,"　","")," ",""))&amp;"　"&amp;T(SUBSTITUTE(SUBSTITUTE(【多店舗用】記入シート3!AW486,"　","")," ","")))</f>
        <v/>
      </c>
      <c r="AC486" s="764" t="str">
        <f>IF(B486="","",ASC(SUBSTITUTE(SUBSTITUTE(SUBSTITUTE(SUBSTITUTE(【多店舗用】記入シート3!AX486,"　","")," ",""),"ヴ","ウﾞ"),"・",""))&amp;" "&amp;ASC(SUBSTITUTE(SUBSTITUTE(SUBSTITUTE(SUBSTITUTE(【多店舗用】記入シート3!AY486,"　","")," ",""),"ヴ","ウﾞ"),"・","")))</f>
        <v/>
      </c>
      <c r="AD486" s="764" t="str">
        <f>IF(【多店舗用】記入シート3!AZ486="","",【多店舗用】記入シート3!AZ486)</f>
        <v/>
      </c>
      <c r="AE486" s="764" t="str">
        <f>IF(【多店舗用】記入シート3!BA486="","",【多店舗用】記入シート3!BA486)</f>
        <v/>
      </c>
      <c r="AF486" s="764" t="str">
        <f>IF(B486="","",T(SUBSTITUTE(SUBSTITUTE(【多店舗用】記入シート3!BB486,"　","")," ",""))&amp;"　"&amp;T(SUBSTITUTE(SUBSTITUTE(【多店舗用】記入シート3!BC486,"　","")," ","")))</f>
        <v/>
      </c>
      <c r="AG486" s="764" t="str">
        <f>IF(B486="","",ASC(SUBSTITUTE(SUBSTITUTE(SUBSTITUTE(SUBSTITUTE(【多店舗用】記入シート3!BD486,"　","")," ",""),"ヴ","ウﾞ"),"・",""))&amp;" "&amp;ASC(SUBSTITUTE(SUBSTITUTE(SUBSTITUTE(SUBSTITUTE(【多店舗用】記入シート3!BE486,"　","")," ",""),"ヴ","ウﾞ"),"・","")))</f>
        <v/>
      </c>
      <c r="AH486" s="764" t="str">
        <f>IF(【多店舗用】記入シート3!BF486="","",【多店舗用】記入シート3!BF486)</f>
        <v/>
      </c>
      <c r="AI486" s="764" t="str">
        <f>IF(【多店舗用】記入シート3!BG486="","",【多店舗用】記入シート3!BG486)</f>
        <v/>
      </c>
      <c r="AJ486" s="764" t="str">
        <f>IF(【多店舗用】記入シート3!BH486="","",【多店舗用】記入シート3!BH486)</f>
        <v/>
      </c>
      <c r="AK486" s="764" t="str">
        <f>IF(【多店舗用】記入シート3!BI486="","",【多店舗用】記入シート3!BI486)</f>
        <v/>
      </c>
      <c r="AL486" s="764" t="str">
        <f>IF(【多店舗用】記入シート3!BJ486="","",【多店舗用】記入シート3!BJ486)</f>
        <v/>
      </c>
      <c r="AM486" s="768" t="str">
        <f>IF(【多店舗用】記入シート3!BK486="","",【多店舗用】記入シート3!BK486)</f>
        <v/>
      </c>
      <c r="AN486" s="768" t="str">
        <f>IF(【多店舗用】記入シート3!BL486="","",【多店舗用】記入シート3!BL486)</f>
        <v/>
      </c>
      <c r="AO486" s="764" t="str">
        <f>IF(【多店舗用】記入シート3!BM486="","",【多店舗用】記入シート3!BM486)</f>
        <v/>
      </c>
      <c r="AP486" s="768" t="str">
        <f>IF(【多店舗用】記入シート3!BN486="","",【多店舗用】記入シート3!BN486)</f>
        <v/>
      </c>
      <c r="AQ486" s="764" t="str">
        <f>IF(【多店舗用】記入シート3!BO486="","",【多店舗用】記入シート3!BO486)</f>
        <v/>
      </c>
      <c r="AR486" s="764" t="str">
        <f>IF(【多店舗用】記入シート3!BP486="","",【多店舗用】記入シート3!BP486)</f>
        <v/>
      </c>
    </row>
    <row r="487" spans="1:44" ht="15" customHeight="1">
      <c r="A487" s="764">
        <v>479</v>
      </c>
      <c r="B487" s="764" t="str">
        <f>IF(【多店舗用】記入シート3!B487="","",DBCS(【多店舗用】記入シート3!B487))</f>
        <v/>
      </c>
      <c r="C487" s="764" t="str">
        <f>IF(【多店舗用】記入シート3!C487="","",DBCS(【多店舗用】記入シート3!C487))</f>
        <v/>
      </c>
      <c r="D487" s="764" t="str">
        <f>IF(【多店舗用】記入シート3!D487="","",ASC(【多店舗用】記入シート3!D487))</f>
        <v/>
      </c>
      <c r="E487" s="765" t="str">
        <f>IF(【多店舗用】記入シート3!E487="","",【多店舗用】記入シート3!E487)</f>
        <v/>
      </c>
      <c r="F487" s="764" t="str">
        <f>IF(【多店舗用】記入シート3!F487="","",【多店舗用】記入シート3!F487)</f>
        <v/>
      </c>
      <c r="G487" s="765" t="str">
        <f>IF(【多店舗用】記入シート3!G487="","",【多店舗用】記入シート3!G487)</f>
        <v/>
      </c>
      <c r="H487" s="764" t="str">
        <f>IF(【多店舗用】記入シート3!H487="","",SUBSTITUTE(SUBSTITUTE(SUBSTITUTE(SUBSTITUTE(SUBSTITUTE(ASC(【多店舗用】記入シート3!H487),"～","-"),"－","-"),"―","-"),"　","")," ",""))</f>
        <v/>
      </c>
      <c r="I487" s="764" t="str">
        <f>IF(B487="","",MID(T(【多店舗用】記入シート3!I487),4,LEN(T(【多店舗用】記入シート3!I487))-3)&amp;"　"&amp;SUBSTITUTE(SUBSTITUTE(SUBSTITUTE(SUBSTITUTE(T(【多店舗用】記入シート3!J487),"　","")," ",""),"―","ー"),"－","‐")&amp;"　"&amp;SUBSTITUTE(SUBSTITUTE(SUBSTITUTE(SUBSTITUTE(T(【多店舗用】記入シート3!K487),"　","")," ",""),"―","ー"),"－","‐")&amp;"　"&amp;SUBSTITUTE(SUBSTITUTE(SUBSTITUTE(SUBSTITUTE(T(【多店舗用】記入シート3!L487),"　","")," ",""),"―","ー"),"－","‐")&amp;IF(【多店舗用】記入シート3!M487="","","　"&amp;SUBSTITUTE(SUBSTITUTE(SUBSTITUTE(SUBSTITUTE(T(【多店舗用】記入シート3!M487),"　","")," ",""),"―","ー"),"－","‐")))</f>
        <v/>
      </c>
      <c r="J487" s="764" t="str">
        <f>IF(B487="","",ASC(【多店舗用】記入シート3!N487)&amp;" "&amp;ASC(SUBSTITUTE(SUBSTITUTE(SUBSTITUTE(SUBSTITUTE(SUBSTITUTE(【多店舗用】記入シート3!O487,"　","")," ",""),"ヴ","ウﾞ"),"・",""),"－","‐"))&amp;" "&amp;ASC(SUBSTITUTE(SUBSTITUTE(SUBSTITUTE(SUBSTITUTE(SUBSTITUTE(【多店舗用】記入シート3!P487,"　","")," ",""),"ヴ","ウﾞ"),"・",""),"－","‐"))&amp;IF(【多店舗用】記入シート3!Q487="",""," "&amp;ASC(SUBSTITUTE(SUBSTITUTE(SUBSTITUTE(SUBSTITUTE(SUBSTITUTE(【多店舗用】記入シート3!Q487,"　","")," ",""),"ヴ","ウﾞ"),"・",""),"－","‐"))))</f>
        <v/>
      </c>
      <c r="K487" s="764" t="str">
        <f>IF(【多店舗用】記入シート3!R487="","",【多店舗用】記入シート3!R487)</f>
        <v/>
      </c>
      <c r="L487" s="764" t="str">
        <f>IF(【多店舗用】記入シート3!S487="","",SUBSTITUTE(SUBSTITUTE(SUBSTITUTE(SUBSTITUTE(SUBSTITUTE(ASC(【多店舗用】記入シート3!S487),"～","-"),"－","-"),"―","-"),"　","")," ",""))</f>
        <v/>
      </c>
      <c r="M487" s="764" t="str">
        <f>IF(【多店舗用】記入シート3!T487="","",ASC(【多店舗用】記入シート3!T487))</f>
        <v/>
      </c>
      <c r="N487" s="764" t="str">
        <f>IF(B487="","",RIGHT("00"&amp;【多店舗用】記入シート3!U487,2)&amp;【多店舗用】記入シート3!V487&amp;RIGHT("00"&amp;【多店舗用】記入シート3!W487,2)&amp;【多店舗用】記入シート3!X487&amp;RIGHT("00"&amp;【多店舗用】記入シート3!Y487,2)&amp;【多店舗用】記入シート3!Z487&amp;RIGHT("00"&amp;【多店舗用】記入シート3!AA487,2))</f>
        <v/>
      </c>
      <c r="O487" s="764" t="str">
        <f>IF(B487="","",IF(【多店舗用】記入シート3!AB487="●",【多店舗用】記入シート3!AB$8,"")&amp;IF(【多店舗用】記入シート3!AC487="●",【多店舗用】記入シート3!AC$8,"")&amp;IF(【多店舗用】記入シート3!AD487="●",【多店舗用】記入シート3!AD$8,"")&amp;IF(【多店舗用】記入シート3!AE487="●",【多店舗用】記入シート3!AE$8,"")&amp;IF(【多店舗用】記入シート3!AF487="●",【多店舗用】記入シート3!AF$8,"")&amp;IF(【多店舗用】記入シート3!AG487="●",【多店舗用】記入シート3!AG$8,"")&amp;IF(【多店舗用】記入シート3!AH487="●",【多店舗用】記入シート3!AH$8,"")&amp;IF(【多店舗用】記入シート3!AI487="●",【多店舗用】記入シート3!AI$8,""))</f>
        <v/>
      </c>
      <c r="P487" s="764" t="str">
        <f>IF(【多店舗用】記入シート3!AJ487="","",【多店舗用】記入シート3!AJ487)</f>
        <v/>
      </c>
      <c r="Q487" s="764" t="str">
        <f>IF(【多店舗用】記入シート3!AK487="","",【多店舗用】記入シート3!AK487)</f>
        <v/>
      </c>
      <c r="R487" s="766" t="str">
        <f>IF(【多店舗用】記入シート3!AL487="","",【多店舗用】記入シート3!AL487)</f>
        <v/>
      </c>
      <c r="S487" s="766" t="str">
        <f>IF(【多店舗用】記入シート3!AM487="","",【多店舗用】記入シート3!AM487)</f>
        <v/>
      </c>
      <c r="T487" s="766" t="str">
        <f>IF(【多店舗用】記入シート3!AN487="","",【多店舗用】記入シート3!AN487)</f>
        <v/>
      </c>
      <c r="U487" s="766" t="str">
        <f>IF(【多店舗用】記入シート3!AO487="","",【多店舗用】記入シート3!AO487)</f>
        <v/>
      </c>
      <c r="V487" s="764" t="str">
        <f>IF(【多店舗用】記入シート3!AP487="","",【多店舗用】記入シート3!AP487)</f>
        <v/>
      </c>
      <c r="W487" s="764" t="str">
        <f>IF(【多店舗用】記入シート3!AQ487="","",【多店舗用】記入シート3!AQ487)</f>
        <v/>
      </c>
      <c r="X487" s="764" t="str">
        <f>IF(【多店舗用】記入シート3!AR487="","",【多店舗用】記入シート3!AR487)</f>
        <v/>
      </c>
      <c r="Y487" s="764" t="str">
        <f>IF(【多店舗用】記入シート3!AS487="","",【多店舗用】記入シート3!AS487)</f>
        <v/>
      </c>
      <c r="Z487" s="767" t="str">
        <f>IF(【多店舗用】記入シート3!AT487="","",【多店舗用】記入シート3!AT487)</f>
        <v/>
      </c>
      <c r="AA487" s="767" t="str">
        <f>IF(【多店舗用】記入シート3!AU487="","",【多店舗用】記入シート3!AU487)</f>
        <v/>
      </c>
      <c r="AB487" s="764" t="str">
        <f>IF(B487="","",T(SUBSTITUTE(SUBSTITUTE(【多店舗用】記入シート3!AV487,"　","")," ",""))&amp;"　"&amp;T(SUBSTITUTE(SUBSTITUTE(【多店舗用】記入シート3!AW487,"　","")," ","")))</f>
        <v/>
      </c>
      <c r="AC487" s="764" t="str">
        <f>IF(B487="","",ASC(SUBSTITUTE(SUBSTITUTE(SUBSTITUTE(SUBSTITUTE(【多店舗用】記入シート3!AX487,"　","")," ",""),"ヴ","ウﾞ"),"・",""))&amp;" "&amp;ASC(SUBSTITUTE(SUBSTITUTE(SUBSTITUTE(SUBSTITUTE(【多店舗用】記入シート3!AY487,"　","")," ",""),"ヴ","ウﾞ"),"・","")))</f>
        <v/>
      </c>
      <c r="AD487" s="764" t="str">
        <f>IF(【多店舗用】記入シート3!AZ487="","",【多店舗用】記入シート3!AZ487)</f>
        <v/>
      </c>
      <c r="AE487" s="764" t="str">
        <f>IF(【多店舗用】記入シート3!BA487="","",【多店舗用】記入シート3!BA487)</f>
        <v/>
      </c>
      <c r="AF487" s="764" t="str">
        <f>IF(B487="","",T(SUBSTITUTE(SUBSTITUTE(【多店舗用】記入シート3!BB487,"　","")," ",""))&amp;"　"&amp;T(SUBSTITUTE(SUBSTITUTE(【多店舗用】記入シート3!BC487,"　","")," ","")))</f>
        <v/>
      </c>
      <c r="AG487" s="764" t="str">
        <f>IF(B487="","",ASC(SUBSTITUTE(SUBSTITUTE(SUBSTITUTE(SUBSTITUTE(【多店舗用】記入シート3!BD487,"　","")," ",""),"ヴ","ウﾞ"),"・",""))&amp;" "&amp;ASC(SUBSTITUTE(SUBSTITUTE(SUBSTITUTE(SUBSTITUTE(【多店舗用】記入シート3!BE487,"　","")," ",""),"ヴ","ウﾞ"),"・","")))</f>
        <v/>
      </c>
      <c r="AH487" s="764" t="str">
        <f>IF(【多店舗用】記入シート3!BF487="","",【多店舗用】記入シート3!BF487)</f>
        <v/>
      </c>
      <c r="AI487" s="764" t="str">
        <f>IF(【多店舗用】記入シート3!BG487="","",【多店舗用】記入シート3!BG487)</f>
        <v/>
      </c>
      <c r="AJ487" s="764" t="str">
        <f>IF(【多店舗用】記入シート3!BH487="","",【多店舗用】記入シート3!BH487)</f>
        <v/>
      </c>
      <c r="AK487" s="764" t="str">
        <f>IF(【多店舗用】記入シート3!BI487="","",【多店舗用】記入シート3!BI487)</f>
        <v/>
      </c>
      <c r="AL487" s="764" t="str">
        <f>IF(【多店舗用】記入シート3!BJ487="","",【多店舗用】記入シート3!BJ487)</f>
        <v/>
      </c>
      <c r="AM487" s="768" t="str">
        <f>IF(【多店舗用】記入シート3!BK487="","",【多店舗用】記入シート3!BK487)</f>
        <v/>
      </c>
      <c r="AN487" s="768" t="str">
        <f>IF(【多店舗用】記入シート3!BL487="","",【多店舗用】記入シート3!BL487)</f>
        <v/>
      </c>
      <c r="AO487" s="764" t="str">
        <f>IF(【多店舗用】記入シート3!BM487="","",【多店舗用】記入シート3!BM487)</f>
        <v/>
      </c>
      <c r="AP487" s="768" t="str">
        <f>IF(【多店舗用】記入シート3!BN487="","",【多店舗用】記入シート3!BN487)</f>
        <v/>
      </c>
      <c r="AQ487" s="764" t="str">
        <f>IF(【多店舗用】記入シート3!BO487="","",【多店舗用】記入シート3!BO487)</f>
        <v/>
      </c>
      <c r="AR487" s="764" t="str">
        <f>IF(【多店舗用】記入シート3!BP487="","",【多店舗用】記入シート3!BP487)</f>
        <v/>
      </c>
    </row>
    <row r="488" spans="1:44" ht="15" customHeight="1">
      <c r="A488" s="764">
        <v>480</v>
      </c>
      <c r="B488" s="764" t="str">
        <f>IF(【多店舗用】記入シート3!B488="","",DBCS(【多店舗用】記入シート3!B488))</f>
        <v/>
      </c>
      <c r="C488" s="764" t="str">
        <f>IF(【多店舗用】記入シート3!C488="","",DBCS(【多店舗用】記入シート3!C488))</f>
        <v/>
      </c>
      <c r="D488" s="764" t="str">
        <f>IF(【多店舗用】記入シート3!D488="","",ASC(【多店舗用】記入シート3!D488))</f>
        <v/>
      </c>
      <c r="E488" s="765" t="str">
        <f>IF(【多店舗用】記入シート3!E488="","",【多店舗用】記入シート3!E488)</f>
        <v/>
      </c>
      <c r="F488" s="764" t="str">
        <f>IF(【多店舗用】記入シート3!F488="","",【多店舗用】記入シート3!F488)</f>
        <v/>
      </c>
      <c r="G488" s="765" t="str">
        <f>IF(【多店舗用】記入シート3!G488="","",【多店舗用】記入シート3!G488)</f>
        <v/>
      </c>
      <c r="H488" s="764" t="str">
        <f>IF(【多店舗用】記入シート3!H488="","",SUBSTITUTE(SUBSTITUTE(SUBSTITUTE(SUBSTITUTE(SUBSTITUTE(ASC(【多店舗用】記入シート3!H488),"～","-"),"－","-"),"―","-"),"　","")," ",""))</f>
        <v/>
      </c>
      <c r="I488" s="764" t="str">
        <f>IF(B488="","",MID(T(【多店舗用】記入シート3!I488),4,LEN(T(【多店舗用】記入シート3!I488))-3)&amp;"　"&amp;SUBSTITUTE(SUBSTITUTE(SUBSTITUTE(SUBSTITUTE(T(【多店舗用】記入シート3!J488),"　","")," ",""),"―","ー"),"－","‐")&amp;"　"&amp;SUBSTITUTE(SUBSTITUTE(SUBSTITUTE(SUBSTITUTE(T(【多店舗用】記入シート3!K488),"　","")," ",""),"―","ー"),"－","‐")&amp;"　"&amp;SUBSTITUTE(SUBSTITUTE(SUBSTITUTE(SUBSTITUTE(T(【多店舗用】記入シート3!L488),"　","")," ",""),"―","ー"),"－","‐")&amp;IF(【多店舗用】記入シート3!M488="","","　"&amp;SUBSTITUTE(SUBSTITUTE(SUBSTITUTE(SUBSTITUTE(T(【多店舗用】記入シート3!M488),"　","")," ",""),"―","ー"),"－","‐")))</f>
        <v/>
      </c>
      <c r="J488" s="764" t="str">
        <f>IF(B488="","",ASC(【多店舗用】記入シート3!N488)&amp;" "&amp;ASC(SUBSTITUTE(SUBSTITUTE(SUBSTITUTE(SUBSTITUTE(SUBSTITUTE(【多店舗用】記入シート3!O488,"　","")," ",""),"ヴ","ウﾞ"),"・",""),"－","‐"))&amp;" "&amp;ASC(SUBSTITUTE(SUBSTITUTE(SUBSTITUTE(SUBSTITUTE(SUBSTITUTE(【多店舗用】記入シート3!P488,"　","")," ",""),"ヴ","ウﾞ"),"・",""),"－","‐"))&amp;IF(【多店舗用】記入シート3!Q488="",""," "&amp;ASC(SUBSTITUTE(SUBSTITUTE(SUBSTITUTE(SUBSTITUTE(SUBSTITUTE(【多店舗用】記入シート3!Q488,"　","")," ",""),"ヴ","ウﾞ"),"・",""),"－","‐"))))</f>
        <v/>
      </c>
      <c r="K488" s="764" t="str">
        <f>IF(【多店舗用】記入シート3!R488="","",【多店舗用】記入シート3!R488)</f>
        <v/>
      </c>
      <c r="L488" s="764" t="str">
        <f>IF(【多店舗用】記入シート3!S488="","",SUBSTITUTE(SUBSTITUTE(SUBSTITUTE(SUBSTITUTE(SUBSTITUTE(ASC(【多店舗用】記入シート3!S488),"～","-"),"－","-"),"―","-"),"　","")," ",""))</f>
        <v/>
      </c>
      <c r="M488" s="764" t="str">
        <f>IF(【多店舗用】記入シート3!T488="","",ASC(【多店舗用】記入シート3!T488))</f>
        <v/>
      </c>
      <c r="N488" s="764" t="str">
        <f>IF(B488="","",RIGHT("00"&amp;【多店舗用】記入シート3!U488,2)&amp;【多店舗用】記入シート3!V488&amp;RIGHT("00"&amp;【多店舗用】記入シート3!W488,2)&amp;【多店舗用】記入シート3!X488&amp;RIGHT("00"&amp;【多店舗用】記入シート3!Y488,2)&amp;【多店舗用】記入シート3!Z488&amp;RIGHT("00"&amp;【多店舗用】記入シート3!AA488,2))</f>
        <v/>
      </c>
      <c r="O488" s="764" t="str">
        <f>IF(B488="","",IF(【多店舗用】記入シート3!AB488="●",【多店舗用】記入シート3!AB$8,"")&amp;IF(【多店舗用】記入シート3!AC488="●",【多店舗用】記入シート3!AC$8,"")&amp;IF(【多店舗用】記入シート3!AD488="●",【多店舗用】記入シート3!AD$8,"")&amp;IF(【多店舗用】記入シート3!AE488="●",【多店舗用】記入シート3!AE$8,"")&amp;IF(【多店舗用】記入シート3!AF488="●",【多店舗用】記入シート3!AF$8,"")&amp;IF(【多店舗用】記入シート3!AG488="●",【多店舗用】記入シート3!AG$8,"")&amp;IF(【多店舗用】記入シート3!AH488="●",【多店舗用】記入シート3!AH$8,"")&amp;IF(【多店舗用】記入シート3!AI488="●",【多店舗用】記入シート3!AI$8,""))</f>
        <v/>
      </c>
      <c r="P488" s="764" t="str">
        <f>IF(【多店舗用】記入シート3!AJ488="","",【多店舗用】記入シート3!AJ488)</f>
        <v/>
      </c>
      <c r="Q488" s="764" t="str">
        <f>IF(【多店舗用】記入シート3!AK488="","",【多店舗用】記入シート3!AK488)</f>
        <v/>
      </c>
      <c r="R488" s="766" t="str">
        <f>IF(【多店舗用】記入シート3!AL488="","",【多店舗用】記入シート3!AL488)</f>
        <v/>
      </c>
      <c r="S488" s="766" t="str">
        <f>IF(【多店舗用】記入シート3!AM488="","",【多店舗用】記入シート3!AM488)</f>
        <v/>
      </c>
      <c r="T488" s="766" t="str">
        <f>IF(【多店舗用】記入シート3!AN488="","",【多店舗用】記入シート3!AN488)</f>
        <v/>
      </c>
      <c r="U488" s="766" t="str">
        <f>IF(【多店舗用】記入シート3!AO488="","",【多店舗用】記入シート3!AO488)</f>
        <v/>
      </c>
      <c r="V488" s="764" t="str">
        <f>IF(【多店舗用】記入シート3!AP488="","",【多店舗用】記入シート3!AP488)</f>
        <v/>
      </c>
      <c r="W488" s="764" t="str">
        <f>IF(【多店舗用】記入シート3!AQ488="","",【多店舗用】記入シート3!AQ488)</f>
        <v/>
      </c>
      <c r="X488" s="764" t="str">
        <f>IF(【多店舗用】記入シート3!AR488="","",【多店舗用】記入シート3!AR488)</f>
        <v/>
      </c>
      <c r="Y488" s="764" t="str">
        <f>IF(【多店舗用】記入シート3!AS488="","",【多店舗用】記入シート3!AS488)</f>
        <v/>
      </c>
      <c r="Z488" s="767" t="str">
        <f>IF(【多店舗用】記入シート3!AT488="","",【多店舗用】記入シート3!AT488)</f>
        <v/>
      </c>
      <c r="AA488" s="767" t="str">
        <f>IF(【多店舗用】記入シート3!AU488="","",【多店舗用】記入シート3!AU488)</f>
        <v/>
      </c>
      <c r="AB488" s="764" t="str">
        <f>IF(B488="","",T(SUBSTITUTE(SUBSTITUTE(【多店舗用】記入シート3!AV488,"　","")," ",""))&amp;"　"&amp;T(SUBSTITUTE(SUBSTITUTE(【多店舗用】記入シート3!AW488,"　","")," ","")))</f>
        <v/>
      </c>
      <c r="AC488" s="764" t="str">
        <f>IF(B488="","",ASC(SUBSTITUTE(SUBSTITUTE(SUBSTITUTE(SUBSTITUTE(【多店舗用】記入シート3!AX488,"　","")," ",""),"ヴ","ウﾞ"),"・",""))&amp;" "&amp;ASC(SUBSTITUTE(SUBSTITUTE(SUBSTITUTE(SUBSTITUTE(【多店舗用】記入シート3!AY488,"　","")," ",""),"ヴ","ウﾞ"),"・","")))</f>
        <v/>
      </c>
      <c r="AD488" s="764" t="str">
        <f>IF(【多店舗用】記入シート3!AZ488="","",【多店舗用】記入シート3!AZ488)</f>
        <v/>
      </c>
      <c r="AE488" s="764" t="str">
        <f>IF(【多店舗用】記入シート3!BA488="","",【多店舗用】記入シート3!BA488)</f>
        <v/>
      </c>
      <c r="AF488" s="764" t="str">
        <f>IF(B488="","",T(SUBSTITUTE(SUBSTITUTE(【多店舗用】記入シート3!BB488,"　","")," ",""))&amp;"　"&amp;T(SUBSTITUTE(SUBSTITUTE(【多店舗用】記入シート3!BC488,"　","")," ","")))</f>
        <v/>
      </c>
      <c r="AG488" s="764" t="str">
        <f>IF(B488="","",ASC(SUBSTITUTE(SUBSTITUTE(SUBSTITUTE(SUBSTITUTE(【多店舗用】記入シート3!BD488,"　","")," ",""),"ヴ","ウﾞ"),"・",""))&amp;" "&amp;ASC(SUBSTITUTE(SUBSTITUTE(SUBSTITUTE(SUBSTITUTE(【多店舗用】記入シート3!BE488,"　","")," ",""),"ヴ","ウﾞ"),"・","")))</f>
        <v/>
      </c>
      <c r="AH488" s="764" t="str">
        <f>IF(【多店舗用】記入シート3!BF488="","",【多店舗用】記入シート3!BF488)</f>
        <v/>
      </c>
      <c r="AI488" s="764" t="str">
        <f>IF(【多店舗用】記入シート3!BG488="","",【多店舗用】記入シート3!BG488)</f>
        <v/>
      </c>
      <c r="AJ488" s="764" t="str">
        <f>IF(【多店舗用】記入シート3!BH488="","",【多店舗用】記入シート3!BH488)</f>
        <v/>
      </c>
      <c r="AK488" s="764" t="str">
        <f>IF(【多店舗用】記入シート3!BI488="","",【多店舗用】記入シート3!BI488)</f>
        <v/>
      </c>
      <c r="AL488" s="764" t="str">
        <f>IF(【多店舗用】記入シート3!BJ488="","",【多店舗用】記入シート3!BJ488)</f>
        <v/>
      </c>
      <c r="AM488" s="768" t="str">
        <f>IF(【多店舗用】記入シート3!BK488="","",【多店舗用】記入シート3!BK488)</f>
        <v/>
      </c>
      <c r="AN488" s="768" t="str">
        <f>IF(【多店舗用】記入シート3!BL488="","",【多店舗用】記入シート3!BL488)</f>
        <v/>
      </c>
      <c r="AO488" s="764" t="str">
        <f>IF(【多店舗用】記入シート3!BM488="","",【多店舗用】記入シート3!BM488)</f>
        <v/>
      </c>
      <c r="AP488" s="768" t="str">
        <f>IF(【多店舗用】記入シート3!BN488="","",【多店舗用】記入シート3!BN488)</f>
        <v/>
      </c>
      <c r="AQ488" s="764" t="str">
        <f>IF(【多店舗用】記入シート3!BO488="","",【多店舗用】記入シート3!BO488)</f>
        <v/>
      </c>
      <c r="AR488" s="764" t="str">
        <f>IF(【多店舗用】記入シート3!BP488="","",【多店舗用】記入シート3!BP488)</f>
        <v/>
      </c>
    </row>
    <row r="489" spans="1:44" ht="15" customHeight="1">
      <c r="A489" s="764">
        <v>481</v>
      </c>
      <c r="B489" s="764" t="str">
        <f>IF(【多店舗用】記入シート3!B489="","",DBCS(【多店舗用】記入シート3!B489))</f>
        <v/>
      </c>
      <c r="C489" s="764" t="str">
        <f>IF(【多店舗用】記入シート3!C489="","",DBCS(【多店舗用】記入シート3!C489))</f>
        <v/>
      </c>
      <c r="D489" s="764" t="str">
        <f>IF(【多店舗用】記入シート3!D489="","",ASC(【多店舗用】記入シート3!D489))</f>
        <v/>
      </c>
      <c r="E489" s="765" t="str">
        <f>IF(【多店舗用】記入シート3!E489="","",【多店舗用】記入シート3!E489)</f>
        <v/>
      </c>
      <c r="F489" s="764" t="str">
        <f>IF(【多店舗用】記入シート3!F489="","",【多店舗用】記入シート3!F489)</f>
        <v/>
      </c>
      <c r="G489" s="765" t="str">
        <f>IF(【多店舗用】記入シート3!G489="","",【多店舗用】記入シート3!G489)</f>
        <v/>
      </c>
      <c r="H489" s="764" t="str">
        <f>IF(【多店舗用】記入シート3!H489="","",SUBSTITUTE(SUBSTITUTE(SUBSTITUTE(SUBSTITUTE(SUBSTITUTE(ASC(【多店舗用】記入シート3!H489),"～","-"),"－","-"),"―","-"),"　","")," ",""))</f>
        <v/>
      </c>
      <c r="I489" s="764" t="str">
        <f>IF(B489="","",MID(T(【多店舗用】記入シート3!I489),4,LEN(T(【多店舗用】記入シート3!I489))-3)&amp;"　"&amp;SUBSTITUTE(SUBSTITUTE(SUBSTITUTE(SUBSTITUTE(T(【多店舗用】記入シート3!J489),"　","")," ",""),"―","ー"),"－","‐")&amp;"　"&amp;SUBSTITUTE(SUBSTITUTE(SUBSTITUTE(SUBSTITUTE(T(【多店舗用】記入シート3!K489),"　","")," ",""),"―","ー"),"－","‐")&amp;"　"&amp;SUBSTITUTE(SUBSTITUTE(SUBSTITUTE(SUBSTITUTE(T(【多店舗用】記入シート3!L489),"　","")," ",""),"―","ー"),"－","‐")&amp;IF(【多店舗用】記入シート3!M489="","","　"&amp;SUBSTITUTE(SUBSTITUTE(SUBSTITUTE(SUBSTITUTE(T(【多店舗用】記入シート3!M489),"　","")," ",""),"―","ー"),"－","‐")))</f>
        <v/>
      </c>
      <c r="J489" s="764" t="str">
        <f>IF(B489="","",ASC(【多店舗用】記入シート3!N489)&amp;" "&amp;ASC(SUBSTITUTE(SUBSTITUTE(SUBSTITUTE(SUBSTITUTE(SUBSTITUTE(【多店舗用】記入シート3!O489,"　","")," ",""),"ヴ","ウﾞ"),"・",""),"－","‐"))&amp;" "&amp;ASC(SUBSTITUTE(SUBSTITUTE(SUBSTITUTE(SUBSTITUTE(SUBSTITUTE(【多店舗用】記入シート3!P489,"　","")," ",""),"ヴ","ウﾞ"),"・",""),"－","‐"))&amp;IF(【多店舗用】記入シート3!Q489="",""," "&amp;ASC(SUBSTITUTE(SUBSTITUTE(SUBSTITUTE(SUBSTITUTE(SUBSTITUTE(【多店舗用】記入シート3!Q489,"　","")," ",""),"ヴ","ウﾞ"),"・",""),"－","‐"))))</f>
        <v/>
      </c>
      <c r="K489" s="764" t="str">
        <f>IF(【多店舗用】記入シート3!R489="","",【多店舗用】記入シート3!R489)</f>
        <v/>
      </c>
      <c r="L489" s="764" t="str">
        <f>IF(【多店舗用】記入シート3!S489="","",SUBSTITUTE(SUBSTITUTE(SUBSTITUTE(SUBSTITUTE(SUBSTITUTE(ASC(【多店舗用】記入シート3!S489),"～","-"),"－","-"),"―","-"),"　","")," ",""))</f>
        <v/>
      </c>
      <c r="M489" s="764" t="str">
        <f>IF(【多店舗用】記入シート3!T489="","",ASC(【多店舗用】記入シート3!T489))</f>
        <v/>
      </c>
      <c r="N489" s="764" t="str">
        <f>IF(B489="","",RIGHT("00"&amp;【多店舗用】記入シート3!U489,2)&amp;【多店舗用】記入シート3!V489&amp;RIGHT("00"&amp;【多店舗用】記入シート3!W489,2)&amp;【多店舗用】記入シート3!X489&amp;RIGHT("00"&amp;【多店舗用】記入シート3!Y489,2)&amp;【多店舗用】記入シート3!Z489&amp;RIGHT("00"&amp;【多店舗用】記入シート3!AA489,2))</f>
        <v/>
      </c>
      <c r="O489" s="764" t="str">
        <f>IF(B489="","",IF(【多店舗用】記入シート3!AB489="●",【多店舗用】記入シート3!AB$8,"")&amp;IF(【多店舗用】記入シート3!AC489="●",【多店舗用】記入シート3!AC$8,"")&amp;IF(【多店舗用】記入シート3!AD489="●",【多店舗用】記入シート3!AD$8,"")&amp;IF(【多店舗用】記入シート3!AE489="●",【多店舗用】記入シート3!AE$8,"")&amp;IF(【多店舗用】記入シート3!AF489="●",【多店舗用】記入シート3!AF$8,"")&amp;IF(【多店舗用】記入シート3!AG489="●",【多店舗用】記入シート3!AG$8,"")&amp;IF(【多店舗用】記入シート3!AH489="●",【多店舗用】記入シート3!AH$8,"")&amp;IF(【多店舗用】記入シート3!AI489="●",【多店舗用】記入シート3!AI$8,""))</f>
        <v/>
      </c>
      <c r="P489" s="764" t="str">
        <f>IF(【多店舗用】記入シート3!AJ489="","",【多店舗用】記入シート3!AJ489)</f>
        <v/>
      </c>
      <c r="Q489" s="764" t="str">
        <f>IF(【多店舗用】記入シート3!AK489="","",【多店舗用】記入シート3!AK489)</f>
        <v/>
      </c>
      <c r="R489" s="766" t="str">
        <f>IF(【多店舗用】記入シート3!AL489="","",【多店舗用】記入シート3!AL489)</f>
        <v/>
      </c>
      <c r="S489" s="766" t="str">
        <f>IF(【多店舗用】記入シート3!AM489="","",【多店舗用】記入シート3!AM489)</f>
        <v/>
      </c>
      <c r="T489" s="766" t="str">
        <f>IF(【多店舗用】記入シート3!AN489="","",【多店舗用】記入シート3!AN489)</f>
        <v/>
      </c>
      <c r="U489" s="766" t="str">
        <f>IF(【多店舗用】記入シート3!AO489="","",【多店舗用】記入シート3!AO489)</f>
        <v/>
      </c>
      <c r="V489" s="764" t="str">
        <f>IF(【多店舗用】記入シート3!AP489="","",【多店舗用】記入シート3!AP489)</f>
        <v/>
      </c>
      <c r="W489" s="764" t="str">
        <f>IF(【多店舗用】記入シート3!AQ489="","",【多店舗用】記入シート3!AQ489)</f>
        <v/>
      </c>
      <c r="X489" s="764" t="str">
        <f>IF(【多店舗用】記入シート3!AR489="","",【多店舗用】記入シート3!AR489)</f>
        <v/>
      </c>
      <c r="Y489" s="764" t="str">
        <f>IF(【多店舗用】記入シート3!AS489="","",【多店舗用】記入シート3!AS489)</f>
        <v/>
      </c>
      <c r="Z489" s="767" t="str">
        <f>IF(【多店舗用】記入シート3!AT489="","",【多店舗用】記入シート3!AT489)</f>
        <v/>
      </c>
      <c r="AA489" s="767" t="str">
        <f>IF(【多店舗用】記入シート3!AU489="","",【多店舗用】記入シート3!AU489)</f>
        <v/>
      </c>
      <c r="AB489" s="764" t="str">
        <f>IF(B489="","",T(SUBSTITUTE(SUBSTITUTE(【多店舗用】記入シート3!AV489,"　","")," ",""))&amp;"　"&amp;T(SUBSTITUTE(SUBSTITUTE(【多店舗用】記入シート3!AW489,"　","")," ","")))</f>
        <v/>
      </c>
      <c r="AC489" s="764" t="str">
        <f>IF(B489="","",ASC(SUBSTITUTE(SUBSTITUTE(SUBSTITUTE(SUBSTITUTE(【多店舗用】記入シート3!AX489,"　","")," ",""),"ヴ","ウﾞ"),"・",""))&amp;" "&amp;ASC(SUBSTITUTE(SUBSTITUTE(SUBSTITUTE(SUBSTITUTE(【多店舗用】記入シート3!AY489,"　","")," ",""),"ヴ","ウﾞ"),"・","")))</f>
        <v/>
      </c>
      <c r="AD489" s="764" t="str">
        <f>IF(【多店舗用】記入シート3!AZ489="","",【多店舗用】記入シート3!AZ489)</f>
        <v/>
      </c>
      <c r="AE489" s="764" t="str">
        <f>IF(【多店舗用】記入シート3!BA489="","",【多店舗用】記入シート3!BA489)</f>
        <v/>
      </c>
      <c r="AF489" s="764" t="str">
        <f>IF(B489="","",T(SUBSTITUTE(SUBSTITUTE(【多店舗用】記入シート3!BB489,"　","")," ",""))&amp;"　"&amp;T(SUBSTITUTE(SUBSTITUTE(【多店舗用】記入シート3!BC489,"　","")," ","")))</f>
        <v/>
      </c>
      <c r="AG489" s="764" t="str">
        <f>IF(B489="","",ASC(SUBSTITUTE(SUBSTITUTE(SUBSTITUTE(SUBSTITUTE(【多店舗用】記入シート3!BD489,"　","")," ",""),"ヴ","ウﾞ"),"・",""))&amp;" "&amp;ASC(SUBSTITUTE(SUBSTITUTE(SUBSTITUTE(SUBSTITUTE(【多店舗用】記入シート3!BE489,"　","")," ",""),"ヴ","ウﾞ"),"・","")))</f>
        <v/>
      </c>
      <c r="AH489" s="764" t="str">
        <f>IF(【多店舗用】記入シート3!BF489="","",【多店舗用】記入シート3!BF489)</f>
        <v/>
      </c>
      <c r="AI489" s="764" t="str">
        <f>IF(【多店舗用】記入シート3!BG489="","",【多店舗用】記入シート3!BG489)</f>
        <v/>
      </c>
      <c r="AJ489" s="764" t="str">
        <f>IF(【多店舗用】記入シート3!BH489="","",【多店舗用】記入シート3!BH489)</f>
        <v/>
      </c>
      <c r="AK489" s="764" t="str">
        <f>IF(【多店舗用】記入シート3!BI489="","",【多店舗用】記入シート3!BI489)</f>
        <v/>
      </c>
      <c r="AL489" s="764" t="str">
        <f>IF(【多店舗用】記入シート3!BJ489="","",【多店舗用】記入シート3!BJ489)</f>
        <v/>
      </c>
      <c r="AM489" s="768" t="str">
        <f>IF(【多店舗用】記入シート3!BK489="","",【多店舗用】記入シート3!BK489)</f>
        <v/>
      </c>
      <c r="AN489" s="768" t="str">
        <f>IF(【多店舗用】記入シート3!BL489="","",【多店舗用】記入シート3!BL489)</f>
        <v/>
      </c>
      <c r="AO489" s="764" t="str">
        <f>IF(【多店舗用】記入シート3!BM489="","",【多店舗用】記入シート3!BM489)</f>
        <v/>
      </c>
      <c r="AP489" s="768" t="str">
        <f>IF(【多店舗用】記入シート3!BN489="","",【多店舗用】記入シート3!BN489)</f>
        <v/>
      </c>
      <c r="AQ489" s="764" t="str">
        <f>IF(【多店舗用】記入シート3!BO489="","",【多店舗用】記入シート3!BO489)</f>
        <v/>
      </c>
      <c r="AR489" s="764" t="str">
        <f>IF(【多店舗用】記入シート3!BP489="","",【多店舗用】記入シート3!BP489)</f>
        <v/>
      </c>
    </row>
    <row r="490" spans="1:44" ht="15" customHeight="1">
      <c r="A490" s="764">
        <v>482</v>
      </c>
      <c r="B490" s="764" t="str">
        <f>IF(【多店舗用】記入シート3!B490="","",DBCS(【多店舗用】記入シート3!B490))</f>
        <v/>
      </c>
      <c r="C490" s="764" t="str">
        <f>IF(【多店舗用】記入シート3!C490="","",DBCS(【多店舗用】記入シート3!C490))</f>
        <v/>
      </c>
      <c r="D490" s="764" t="str">
        <f>IF(【多店舗用】記入シート3!D490="","",ASC(【多店舗用】記入シート3!D490))</f>
        <v/>
      </c>
      <c r="E490" s="765" t="str">
        <f>IF(【多店舗用】記入シート3!E490="","",【多店舗用】記入シート3!E490)</f>
        <v/>
      </c>
      <c r="F490" s="764" t="str">
        <f>IF(【多店舗用】記入シート3!F490="","",【多店舗用】記入シート3!F490)</f>
        <v/>
      </c>
      <c r="G490" s="765" t="str">
        <f>IF(【多店舗用】記入シート3!G490="","",【多店舗用】記入シート3!G490)</f>
        <v/>
      </c>
      <c r="H490" s="764" t="str">
        <f>IF(【多店舗用】記入シート3!H490="","",SUBSTITUTE(SUBSTITUTE(SUBSTITUTE(SUBSTITUTE(SUBSTITUTE(ASC(【多店舗用】記入シート3!H490),"～","-"),"－","-"),"―","-"),"　","")," ",""))</f>
        <v/>
      </c>
      <c r="I490" s="764" t="str">
        <f>IF(B490="","",MID(T(【多店舗用】記入シート3!I490),4,LEN(T(【多店舗用】記入シート3!I490))-3)&amp;"　"&amp;SUBSTITUTE(SUBSTITUTE(SUBSTITUTE(SUBSTITUTE(T(【多店舗用】記入シート3!J490),"　","")," ",""),"―","ー"),"－","‐")&amp;"　"&amp;SUBSTITUTE(SUBSTITUTE(SUBSTITUTE(SUBSTITUTE(T(【多店舗用】記入シート3!K490),"　","")," ",""),"―","ー"),"－","‐")&amp;"　"&amp;SUBSTITUTE(SUBSTITUTE(SUBSTITUTE(SUBSTITUTE(T(【多店舗用】記入シート3!L490),"　","")," ",""),"―","ー"),"－","‐")&amp;IF(【多店舗用】記入シート3!M490="","","　"&amp;SUBSTITUTE(SUBSTITUTE(SUBSTITUTE(SUBSTITUTE(T(【多店舗用】記入シート3!M490),"　","")," ",""),"―","ー"),"－","‐")))</f>
        <v/>
      </c>
      <c r="J490" s="764" t="str">
        <f>IF(B490="","",ASC(【多店舗用】記入シート3!N490)&amp;" "&amp;ASC(SUBSTITUTE(SUBSTITUTE(SUBSTITUTE(SUBSTITUTE(SUBSTITUTE(【多店舗用】記入シート3!O490,"　","")," ",""),"ヴ","ウﾞ"),"・",""),"－","‐"))&amp;" "&amp;ASC(SUBSTITUTE(SUBSTITUTE(SUBSTITUTE(SUBSTITUTE(SUBSTITUTE(【多店舗用】記入シート3!P490,"　","")," ",""),"ヴ","ウﾞ"),"・",""),"－","‐"))&amp;IF(【多店舗用】記入シート3!Q490="",""," "&amp;ASC(SUBSTITUTE(SUBSTITUTE(SUBSTITUTE(SUBSTITUTE(SUBSTITUTE(【多店舗用】記入シート3!Q490,"　","")," ",""),"ヴ","ウﾞ"),"・",""),"－","‐"))))</f>
        <v/>
      </c>
      <c r="K490" s="764" t="str">
        <f>IF(【多店舗用】記入シート3!R490="","",【多店舗用】記入シート3!R490)</f>
        <v/>
      </c>
      <c r="L490" s="764" t="str">
        <f>IF(【多店舗用】記入シート3!S490="","",SUBSTITUTE(SUBSTITUTE(SUBSTITUTE(SUBSTITUTE(SUBSTITUTE(ASC(【多店舗用】記入シート3!S490),"～","-"),"－","-"),"―","-"),"　","")," ",""))</f>
        <v/>
      </c>
      <c r="M490" s="764" t="str">
        <f>IF(【多店舗用】記入シート3!T490="","",ASC(【多店舗用】記入シート3!T490))</f>
        <v/>
      </c>
      <c r="N490" s="764" t="str">
        <f>IF(B490="","",RIGHT("00"&amp;【多店舗用】記入シート3!U490,2)&amp;【多店舗用】記入シート3!V490&amp;RIGHT("00"&amp;【多店舗用】記入シート3!W490,2)&amp;【多店舗用】記入シート3!X490&amp;RIGHT("00"&amp;【多店舗用】記入シート3!Y490,2)&amp;【多店舗用】記入シート3!Z490&amp;RIGHT("00"&amp;【多店舗用】記入シート3!AA490,2))</f>
        <v/>
      </c>
      <c r="O490" s="764" t="str">
        <f>IF(B490="","",IF(【多店舗用】記入シート3!AB490="●",【多店舗用】記入シート3!AB$8,"")&amp;IF(【多店舗用】記入シート3!AC490="●",【多店舗用】記入シート3!AC$8,"")&amp;IF(【多店舗用】記入シート3!AD490="●",【多店舗用】記入シート3!AD$8,"")&amp;IF(【多店舗用】記入シート3!AE490="●",【多店舗用】記入シート3!AE$8,"")&amp;IF(【多店舗用】記入シート3!AF490="●",【多店舗用】記入シート3!AF$8,"")&amp;IF(【多店舗用】記入シート3!AG490="●",【多店舗用】記入シート3!AG$8,"")&amp;IF(【多店舗用】記入シート3!AH490="●",【多店舗用】記入シート3!AH$8,"")&amp;IF(【多店舗用】記入シート3!AI490="●",【多店舗用】記入シート3!AI$8,""))</f>
        <v/>
      </c>
      <c r="P490" s="764" t="str">
        <f>IF(【多店舗用】記入シート3!AJ490="","",【多店舗用】記入シート3!AJ490)</f>
        <v/>
      </c>
      <c r="Q490" s="764" t="str">
        <f>IF(【多店舗用】記入シート3!AK490="","",【多店舗用】記入シート3!AK490)</f>
        <v/>
      </c>
      <c r="R490" s="766" t="str">
        <f>IF(【多店舗用】記入シート3!AL490="","",【多店舗用】記入シート3!AL490)</f>
        <v/>
      </c>
      <c r="S490" s="766" t="str">
        <f>IF(【多店舗用】記入シート3!AM490="","",【多店舗用】記入シート3!AM490)</f>
        <v/>
      </c>
      <c r="T490" s="766" t="str">
        <f>IF(【多店舗用】記入シート3!AN490="","",【多店舗用】記入シート3!AN490)</f>
        <v/>
      </c>
      <c r="U490" s="766" t="str">
        <f>IF(【多店舗用】記入シート3!AO490="","",【多店舗用】記入シート3!AO490)</f>
        <v/>
      </c>
      <c r="V490" s="764" t="str">
        <f>IF(【多店舗用】記入シート3!AP490="","",【多店舗用】記入シート3!AP490)</f>
        <v/>
      </c>
      <c r="W490" s="764" t="str">
        <f>IF(【多店舗用】記入シート3!AQ490="","",【多店舗用】記入シート3!AQ490)</f>
        <v/>
      </c>
      <c r="X490" s="764" t="str">
        <f>IF(【多店舗用】記入シート3!AR490="","",【多店舗用】記入シート3!AR490)</f>
        <v/>
      </c>
      <c r="Y490" s="764" t="str">
        <f>IF(【多店舗用】記入シート3!AS490="","",【多店舗用】記入シート3!AS490)</f>
        <v/>
      </c>
      <c r="Z490" s="767" t="str">
        <f>IF(【多店舗用】記入シート3!AT490="","",【多店舗用】記入シート3!AT490)</f>
        <v/>
      </c>
      <c r="AA490" s="767" t="str">
        <f>IF(【多店舗用】記入シート3!AU490="","",【多店舗用】記入シート3!AU490)</f>
        <v/>
      </c>
      <c r="AB490" s="764" t="str">
        <f>IF(B490="","",T(SUBSTITUTE(SUBSTITUTE(【多店舗用】記入シート3!AV490,"　","")," ",""))&amp;"　"&amp;T(SUBSTITUTE(SUBSTITUTE(【多店舗用】記入シート3!AW490,"　","")," ","")))</f>
        <v/>
      </c>
      <c r="AC490" s="764" t="str">
        <f>IF(B490="","",ASC(SUBSTITUTE(SUBSTITUTE(SUBSTITUTE(SUBSTITUTE(【多店舗用】記入シート3!AX490,"　","")," ",""),"ヴ","ウﾞ"),"・",""))&amp;" "&amp;ASC(SUBSTITUTE(SUBSTITUTE(SUBSTITUTE(SUBSTITUTE(【多店舗用】記入シート3!AY490,"　","")," ",""),"ヴ","ウﾞ"),"・","")))</f>
        <v/>
      </c>
      <c r="AD490" s="764" t="str">
        <f>IF(【多店舗用】記入シート3!AZ490="","",【多店舗用】記入シート3!AZ490)</f>
        <v/>
      </c>
      <c r="AE490" s="764" t="str">
        <f>IF(【多店舗用】記入シート3!BA490="","",【多店舗用】記入シート3!BA490)</f>
        <v/>
      </c>
      <c r="AF490" s="764" t="str">
        <f>IF(B490="","",T(SUBSTITUTE(SUBSTITUTE(【多店舗用】記入シート3!BB490,"　","")," ",""))&amp;"　"&amp;T(SUBSTITUTE(SUBSTITUTE(【多店舗用】記入シート3!BC490,"　","")," ","")))</f>
        <v/>
      </c>
      <c r="AG490" s="764" t="str">
        <f>IF(B490="","",ASC(SUBSTITUTE(SUBSTITUTE(SUBSTITUTE(SUBSTITUTE(【多店舗用】記入シート3!BD490,"　","")," ",""),"ヴ","ウﾞ"),"・",""))&amp;" "&amp;ASC(SUBSTITUTE(SUBSTITUTE(SUBSTITUTE(SUBSTITUTE(【多店舗用】記入シート3!BE490,"　","")," ",""),"ヴ","ウﾞ"),"・","")))</f>
        <v/>
      </c>
      <c r="AH490" s="764" t="str">
        <f>IF(【多店舗用】記入シート3!BF490="","",【多店舗用】記入シート3!BF490)</f>
        <v/>
      </c>
      <c r="AI490" s="764" t="str">
        <f>IF(【多店舗用】記入シート3!BG490="","",【多店舗用】記入シート3!BG490)</f>
        <v/>
      </c>
      <c r="AJ490" s="764" t="str">
        <f>IF(【多店舗用】記入シート3!BH490="","",【多店舗用】記入シート3!BH490)</f>
        <v/>
      </c>
      <c r="AK490" s="764" t="str">
        <f>IF(【多店舗用】記入シート3!BI490="","",【多店舗用】記入シート3!BI490)</f>
        <v/>
      </c>
      <c r="AL490" s="764" t="str">
        <f>IF(【多店舗用】記入シート3!BJ490="","",【多店舗用】記入シート3!BJ490)</f>
        <v/>
      </c>
      <c r="AM490" s="768" t="str">
        <f>IF(【多店舗用】記入シート3!BK490="","",【多店舗用】記入シート3!BK490)</f>
        <v/>
      </c>
      <c r="AN490" s="768" t="str">
        <f>IF(【多店舗用】記入シート3!BL490="","",【多店舗用】記入シート3!BL490)</f>
        <v/>
      </c>
      <c r="AO490" s="764" t="str">
        <f>IF(【多店舗用】記入シート3!BM490="","",【多店舗用】記入シート3!BM490)</f>
        <v/>
      </c>
      <c r="AP490" s="768" t="str">
        <f>IF(【多店舗用】記入シート3!BN490="","",【多店舗用】記入シート3!BN490)</f>
        <v/>
      </c>
      <c r="AQ490" s="764" t="str">
        <f>IF(【多店舗用】記入シート3!BO490="","",【多店舗用】記入シート3!BO490)</f>
        <v/>
      </c>
      <c r="AR490" s="764" t="str">
        <f>IF(【多店舗用】記入シート3!BP490="","",【多店舗用】記入シート3!BP490)</f>
        <v/>
      </c>
    </row>
    <row r="491" spans="1:44" ht="15" customHeight="1">
      <c r="A491" s="764">
        <v>483</v>
      </c>
      <c r="B491" s="764" t="str">
        <f>IF(【多店舗用】記入シート3!B491="","",DBCS(【多店舗用】記入シート3!B491))</f>
        <v/>
      </c>
      <c r="C491" s="764" t="str">
        <f>IF(【多店舗用】記入シート3!C491="","",DBCS(【多店舗用】記入シート3!C491))</f>
        <v/>
      </c>
      <c r="D491" s="764" t="str">
        <f>IF(【多店舗用】記入シート3!D491="","",ASC(【多店舗用】記入シート3!D491))</f>
        <v/>
      </c>
      <c r="E491" s="765" t="str">
        <f>IF(【多店舗用】記入シート3!E491="","",【多店舗用】記入シート3!E491)</f>
        <v/>
      </c>
      <c r="F491" s="764" t="str">
        <f>IF(【多店舗用】記入シート3!F491="","",【多店舗用】記入シート3!F491)</f>
        <v/>
      </c>
      <c r="G491" s="765" t="str">
        <f>IF(【多店舗用】記入シート3!G491="","",【多店舗用】記入シート3!G491)</f>
        <v/>
      </c>
      <c r="H491" s="764" t="str">
        <f>IF(【多店舗用】記入シート3!H491="","",SUBSTITUTE(SUBSTITUTE(SUBSTITUTE(SUBSTITUTE(SUBSTITUTE(ASC(【多店舗用】記入シート3!H491),"～","-"),"－","-"),"―","-"),"　","")," ",""))</f>
        <v/>
      </c>
      <c r="I491" s="764" t="str">
        <f>IF(B491="","",MID(T(【多店舗用】記入シート3!I491),4,LEN(T(【多店舗用】記入シート3!I491))-3)&amp;"　"&amp;SUBSTITUTE(SUBSTITUTE(SUBSTITUTE(SUBSTITUTE(T(【多店舗用】記入シート3!J491),"　","")," ",""),"―","ー"),"－","‐")&amp;"　"&amp;SUBSTITUTE(SUBSTITUTE(SUBSTITUTE(SUBSTITUTE(T(【多店舗用】記入シート3!K491),"　","")," ",""),"―","ー"),"－","‐")&amp;"　"&amp;SUBSTITUTE(SUBSTITUTE(SUBSTITUTE(SUBSTITUTE(T(【多店舗用】記入シート3!L491),"　","")," ",""),"―","ー"),"－","‐")&amp;IF(【多店舗用】記入シート3!M491="","","　"&amp;SUBSTITUTE(SUBSTITUTE(SUBSTITUTE(SUBSTITUTE(T(【多店舗用】記入シート3!M491),"　","")," ",""),"―","ー"),"－","‐")))</f>
        <v/>
      </c>
      <c r="J491" s="764" t="str">
        <f>IF(B491="","",ASC(【多店舗用】記入シート3!N491)&amp;" "&amp;ASC(SUBSTITUTE(SUBSTITUTE(SUBSTITUTE(SUBSTITUTE(SUBSTITUTE(【多店舗用】記入シート3!O491,"　","")," ",""),"ヴ","ウﾞ"),"・",""),"－","‐"))&amp;" "&amp;ASC(SUBSTITUTE(SUBSTITUTE(SUBSTITUTE(SUBSTITUTE(SUBSTITUTE(【多店舗用】記入シート3!P491,"　","")," ",""),"ヴ","ウﾞ"),"・",""),"－","‐"))&amp;IF(【多店舗用】記入シート3!Q491="",""," "&amp;ASC(SUBSTITUTE(SUBSTITUTE(SUBSTITUTE(SUBSTITUTE(SUBSTITUTE(【多店舗用】記入シート3!Q491,"　","")," ",""),"ヴ","ウﾞ"),"・",""),"－","‐"))))</f>
        <v/>
      </c>
      <c r="K491" s="764" t="str">
        <f>IF(【多店舗用】記入シート3!R491="","",【多店舗用】記入シート3!R491)</f>
        <v/>
      </c>
      <c r="L491" s="764" t="str">
        <f>IF(【多店舗用】記入シート3!S491="","",SUBSTITUTE(SUBSTITUTE(SUBSTITUTE(SUBSTITUTE(SUBSTITUTE(ASC(【多店舗用】記入シート3!S491),"～","-"),"－","-"),"―","-"),"　","")," ",""))</f>
        <v/>
      </c>
      <c r="M491" s="764" t="str">
        <f>IF(【多店舗用】記入シート3!T491="","",ASC(【多店舗用】記入シート3!T491))</f>
        <v/>
      </c>
      <c r="N491" s="764" t="str">
        <f>IF(B491="","",RIGHT("00"&amp;【多店舗用】記入シート3!U491,2)&amp;【多店舗用】記入シート3!V491&amp;RIGHT("00"&amp;【多店舗用】記入シート3!W491,2)&amp;【多店舗用】記入シート3!X491&amp;RIGHT("00"&amp;【多店舗用】記入シート3!Y491,2)&amp;【多店舗用】記入シート3!Z491&amp;RIGHT("00"&amp;【多店舗用】記入シート3!AA491,2))</f>
        <v/>
      </c>
      <c r="O491" s="764" t="str">
        <f>IF(B491="","",IF(【多店舗用】記入シート3!AB491="●",【多店舗用】記入シート3!AB$8,"")&amp;IF(【多店舗用】記入シート3!AC491="●",【多店舗用】記入シート3!AC$8,"")&amp;IF(【多店舗用】記入シート3!AD491="●",【多店舗用】記入シート3!AD$8,"")&amp;IF(【多店舗用】記入シート3!AE491="●",【多店舗用】記入シート3!AE$8,"")&amp;IF(【多店舗用】記入シート3!AF491="●",【多店舗用】記入シート3!AF$8,"")&amp;IF(【多店舗用】記入シート3!AG491="●",【多店舗用】記入シート3!AG$8,"")&amp;IF(【多店舗用】記入シート3!AH491="●",【多店舗用】記入シート3!AH$8,"")&amp;IF(【多店舗用】記入シート3!AI491="●",【多店舗用】記入シート3!AI$8,""))</f>
        <v/>
      </c>
      <c r="P491" s="764" t="str">
        <f>IF(【多店舗用】記入シート3!AJ491="","",【多店舗用】記入シート3!AJ491)</f>
        <v/>
      </c>
      <c r="Q491" s="764" t="str">
        <f>IF(【多店舗用】記入シート3!AK491="","",【多店舗用】記入シート3!AK491)</f>
        <v/>
      </c>
      <c r="R491" s="766" t="str">
        <f>IF(【多店舗用】記入シート3!AL491="","",【多店舗用】記入シート3!AL491)</f>
        <v/>
      </c>
      <c r="S491" s="766" t="str">
        <f>IF(【多店舗用】記入シート3!AM491="","",【多店舗用】記入シート3!AM491)</f>
        <v/>
      </c>
      <c r="T491" s="766" t="str">
        <f>IF(【多店舗用】記入シート3!AN491="","",【多店舗用】記入シート3!AN491)</f>
        <v/>
      </c>
      <c r="U491" s="766" t="str">
        <f>IF(【多店舗用】記入シート3!AO491="","",【多店舗用】記入シート3!AO491)</f>
        <v/>
      </c>
      <c r="V491" s="764" t="str">
        <f>IF(【多店舗用】記入シート3!AP491="","",【多店舗用】記入シート3!AP491)</f>
        <v/>
      </c>
      <c r="W491" s="764" t="str">
        <f>IF(【多店舗用】記入シート3!AQ491="","",【多店舗用】記入シート3!AQ491)</f>
        <v/>
      </c>
      <c r="X491" s="764" t="str">
        <f>IF(【多店舗用】記入シート3!AR491="","",【多店舗用】記入シート3!AR491)</f>
        <v/>
      </c>
      <c r="Y491" s="764" t="str">
        <f>IF(【多店舗用】記入シート3!AS491="","",【多店舗用】記入シート3!AS491)</f>
        <v/>
      </c>
      <c r="Z491" s="767" t="str">
        <f>IF(【多店舗用】記入シート3!AT491="","",【多店舗用】記入シート3!AT491)</f>
        <v/>
      </c>
      <c r="AA491" s="767" t="str">
        <f>IF(【多店舗用】記入シート3!AU491="","",【多店舗用】記入シート3!AU491)</f>
        <v/>
      </c>
      <c r="AB491" s="764" t="str">
        <f>IF(B491="","",T(SUBSTITUTE(SUBSTITUTE(【多店舗用】記入シート3!AV491,"　","")," ",""))&amp;"　"&amp;T(SUBSTITUTE(SUBSTITUTE(【多店舗用】記入シート3!AW491,"　","")," ","")))</f>
        <v/>
      </c>
      <c r="AC491" s="764" t="str">
        <f>IF(B491="","",ASC(SUBSTITUTE(SUBSTITUTE(SUBSTITUTE(SUBSTITUTE(【多店舗用】記入シート3!AX491,"　","")," ",""),"ヴ","ウﾞ"),"・",""))&amp;" "&amp;ASC(SUBSTITUTE(SUBSTITUTE(SUBSTITUTE(SUBSTITUTE(【多店舗用】記入シート3!AY491,"　","")," ",""),"ヴ","ウﾞ"),"・","")))</f>
        <v/>
      </c>
      <c r="AD491" s="764" t="str">
        <f>IF(【多店舗用】記入シート3!AZ491="","",【多店舗用】記入シート3!AZ491)</f>
        <v/>
      </c>
      <c r="AE491" s="764" t="str">
        <f>IF(【多店舗用】記入シート3!BA491="","",【多店舗用】記入シート3!BA491)</f>
        <v/>
      </c>
      <c r="AF491" s="764" t="str">
        <f>IF(B491="","",T(SUBSTITUTE(SUBSTITUTE(【多店舗用】記入シート3!BB491,"　","")," ",""))&amp;"　"&amp;T(SUBSTITUTE(SUBSTITUTE(【多店舗用】記入シート3!BC491,"　","")," ","")))</f>
        <v/>
      </c>
      <c r="AG491" s="764" t="str">
        <f>IF(B491="","",ASC(SUBSTITUTE(SUBSTITUTE(SUBSTITUTE(SUBSTITUTE(【多店舗用】記入シート3!BD491,"　","")," ",""),"ヴ","ウﾞ"),"・",""))&amp;" "&amp;ASC(SUBSTITUTE(SUBSTITUTE(SUBSTITUTE(SUBSTITUTE(【多店舗用】記入シート3!BE491,"　","")," ",""),"ヴ","ウﾞ"),"・","")))</f>
        <v/>
      </c>
      <c r="AH491" s="764" t="str">
        <f>IF(【多店舗用】記入シート3!BF491="","",【多店舗用】記入シート3!BF491)</f>
        <v/>
      </c>
      <c r="AI491" s="764" t="str">
        <f>IF(【多店舗用】記入シート3!BG491="","",【多店舗用】記入シート3!BG491)</f>
        <v/>
      </c>
      <c r="AJ491" s="764" t="str">
        <f>IF(【多店舗用】記入シート3!BH491="","",【多店舗用】記入シート3!BH491)</f>
        <v/>
      </c>
      <c r="AK491" s="764" t="str">
        <f>IF(【多店舗用】記入シート3!BI491="","",【多店舗用】記入シート3!BI491)</f>
        <v/>
      </c>
      <c r="AL491" s="764" t="str">
        <f>IF(【多店舗用】記入シート3!BJ491="","",【多店舗用】記入シート3!BJ491)</f>
        <v/>
      </c>
      <c r="AM491" s="768" t="str">
        <f>IF(【多店舗用】記入シート3!BK491="","",【多店舗用】記入シート3!BK491)</f>
        <v/>
      </c>
      <c r="AN491" s="768" t="str">
        <f>IF(【多店舗用】記入シート3!BL491="","",【多店舗用】記入シート3!BL491)</f>
        <v/>
      </c>
      <c r="AO491" s="764" t="str">
        <f>IF(【多店舗用】記入シート3!BM491="","",【多店舗用】記入シート3!BM491)</f>
        <v/>
      </c>
      <c r="AP491" s="768" t="str">
        <f>IF(【多店舗用】記入シート3!BN491="","",【多店舗用】記入シート3!BN491)</f>
        <v/>
      </c>
      <c r="AQ491" s="764" t="str">
        <f>IF(【多店舗用】記入シート3!BO491="","",【多店舗用】記入シート3!BO491)</f>
        <v/>
      </c>
      <c r="AR491" s="764" t="str">
        <f>IF(【多店舗用】記入シート3!BP491="","",【多店舗用】記入シート3!BP491)</f>
        <v/>
      </c>
    </row>
    <row r="492" spans="1:44" ht="15" customHeight="1">
      <c r="A492" s="764">
        <v>484</v>
      </c>
      <c r="B492" s="764" t="str">
        <f>IF(【多店舗用】記入シート3!B492="","",DBCS(【多店舗用】記入シート3!B492))</f>
        <v/>
      </c>
      <c r="C492" s="764" t="str">
        <f>IF(【多店舗用】記入シート3!C492="","",DBCS(【多店舗用】記入シート3!C492))</f>
        <v/>
      </c>
      <c r="D492" s="764" t="str">
        <f>IF(【多店舗用】記入シート3!D492="","",ASC(【多店舗用】記入シート3!D492))</f>
        <v/>
      </c>
      <c r="E492" s="765" t="str">
        <f>IF(【多店舗用】記入シート3!E492="","",【多店舗用】記入シート3!E492)</f>
        <v/>
      </c>
      <c r="F492" s="764" t="str">
        <f>IF(【多店舗用】記入シート3!F492="","",【多店舗用】記入シート3!F492)</f>
        <v/>
      </c>
      <c r="G492" s="765" t="str">
        <f>IF(【多店舗用】記入シート3!G492="","",【多店舗用】記入シート3!G492)</f>
        <v/>
      </c>
      <c r="H492" s="764" t="str">
        <f>IF(【多店舗用】記入シート3!H492="","",SUBSTITUTE(SUBSTITUTE(SUBSTITUTE(SUBSTITUTE(SUBSTITUTE(ASC(【多店舗用】記入シート3!H492),"～","-"),"－","-"),"―","-"),"　","")," ",""))</f>
        <v/>
      </c>
      <c r="I492" s="764" t="str">
        <f>IF(B492="","",MID(T(【多店舗用】記入シート3!I492),4,LEN(T(【多店舗用】記入シート3!I492))-3)&amp;"　"&amp;SUBSTITUTE(SUBSTITUTE(SUBSTITUTE(SUBSTITUTE(T(【多店舗用】記入シート3!J492),"　","")," ",""),"―","ー"),"－","‐")&amp;"　"&amp;SUBSTITUTE(SUBSTITUTE(SUBSTITUTE(SUBSTITUTE(T(【多店舗用】記入シート3!K492),"　","")," ",""),"―","ー"),"－","‐")&amp;"　"&amp;SUBSTITUTE(SUBSTITUTE(SUBSTITUTE(SUBSTITUTE(T(【多店舗用】記入シート3!L492),"　","")," ",""),"―","ー"),"－","‐")&amp;IF(【多店舗用】記入シート3!M492="","","　"&amp;SUBSTITUTE(SUBSTITUTE(SUBSTITUTE(SUBSTITUTE(T(【多店舗用】記入シート3!M492),"　","")," ",""),"―","ー"),"－","‐")))</f>
        <v/>
      </c>
      <c r="J492" s="764" t="str">
        <f>IF(B492="","",ASC(【多店舗用】記入シート3!N492)&amp;" "&amp;ASC(SUBSTITUTE(SUBSTITUTE(SUBSTITUTE(SUBSTITUTE(SUBSTITUTE(【多店舗用】記入シート3!O492,"　","")," ",""),"ヴ","ウﾞ"),"・",""),"－","‐"))&amp;" "&amp;ASC(SUBSTITUTE(SUBSTITUTE(SUBSTITUTE(SUBSTITUTE(SUBSTITUTE(【多店舗用】記入シート3!P492,"　","")," ",""),"ヴ","ウﾞ"),"・",""),"－","‐"))&amp;IF(【多店舗用】記入シート3!Q492="",""," "&amp;ASC(SUBSTITUTE(SUBSTITUTE(SUBSTITUTE(SUBSTITUTE(SUBSTITUTE(【多店舗用】記入シート3!Q492,"　","")," ",""),"ヴ","ウﾞ"),"・",""),"－","‐"))))</f>
        <v/>
      </c>
      <c r="K492" s="764" t="str">
        <f>IF(【多店舗用】記入シート3!R492="","",【多店舗用】記入シート3!R492)</f>
        <v/>
      </c>
      <c r="L492" s="764" t="str">
        <f>IF(【多店舗用】記入シート3!S492="","",SUBSTITUTE(SUBSTITUTE(SUBSTITUTE(SUBSTITUTE(SUBSTITUTE(ASC(【多店舗用】記入シート3!S492),"～","-"),"－","-"),"―","-"),"　","")," ",""))</f>
        <v/>
      </c>
      <c r="M492" s="764" t="str">
        <f>IF(【多店舗用】記入シート3!T492="","",ASC(【多店舗用】記入シート3!T492))</f>
        <v/>
      </c>
      <c r="N492" s="764" t="str">
        <f>IF(B492="","",RIGHT("00"&amp;【多店舗用】記入シート3!U492,2)&amp;【多店舗用】記入シート3!V492&amp;RIGHT("00"&amp;【多店舗用】記入シート3!W492,2)&amp;【多店舗用】記入シート3!X492&amp;RIGHT("00"&amp;【多店舗用】記入シート3!Y492,2)&amp;【多店舗用】記入シート3!Z492&amp;RIGHT("00"&amp;【多店舗用】記入シート3!AA492,2))</f>
        <v/>
      </c>
      <c r="O492" s="764" t="str">
        <f>IF(B492="","",IF(【多店舗用】記入シート3!AB492="●",【多店舗用】記入シート3!AB$8,"")&amp;IF(【多店舗用】記入シート3!AC492="●",【多店舗用】記入シート3!AC$8,"")&amp;IF(【多店舗用】記入シート3!AD492="●",【多店舗用】記入シート3!AD$8,"")&amp;IF(【多店舗用】記入シート3!AE492="●",【多店舗用】記入シート3!AE$8,"")&amp;IF(【多店舗用】記入シート3!AF492="●",【多店舗用】記入シート3!AF$8,"")&amp;IF(【多店舗用】記入シート3!AG492="●",【多店舗用】記入シート3!AG$8,"")&amp;IF(【多店舗用】記入シート3!AH492="●",【多店舗用】記入シート3!AH$8,"")&amp;IF(【多店舗用】記入シート3!AI492="●",【多店舗用】記入シート3!AI$8,""))</f>
        <v/>
      </c>
      <c r="P492" s="764" t="str">
        <f>IF(【多店舗用】記入シート3!AJ492="","",【多店舗用】記入シート3!AJ492)</f>
        <v/>
      </c>
      <c r="Q492" s="764" t="str">
        <f>IF(【多店舗用】記入シート3!AK492="","",【多店舗用】記入シート3!AK492)</f>
        <v/>
      </c>
      <c r="R492" s="766" t="str">
        <f>IF(【多店舗用】記入シート3!AL492="","",【多店舗用】記入シート3!AL492)</f>
        <v/>
      </c>
      <c r="S492" s="766" t="str">
        <f>IF(【多店舗用】記入シート3!AM492="","",【多店舗用】記入シート3!AM492)</f>
        <v/>
      </c>
      <c r="T492" s="766" t="str">
        <f>IF(【多店舗用】記入シート3!AN492="","",【多店舗用】記入シート3!AN492)</f>
        <v/>
      </c>
      <c r="U492" s="766" t="str">
        <f>IF(【多店舗用】記入シート3!AO492="","",【多店舗用】記入シート3!AO492)</f>
        <v/>
      </c>
      <c r="V492" s="764" t="str">
        <f>IF(【多店舗用】記入シート3!AP492="","",【多店舗用】記入シート3!AP492)</f>
        <v/>
      </c>
      <c r="W492" s="764" t="str">
        <f>IF(【多店舗用】記入シート3!AQ492="","",【多店舗用】記入シート3!AQ492)</f>
        <v/>
      </c>
      <c r="X492" s="764" t="str">
        <f>IF(【多店舗用】記入シート3!AR492="","",【多店舗用】記入シート3!AR492)</f>
        <v/>
      </c>
      <c r="Y492" s="764" t="str">
        <f>IF(【多店舗用】記入シート3!AS492="","",【多店舗用】記入シート3!AS492)</f>
        <v/>
      </c>
      <c r="Z492" s="767" t="str">
        <f>IF(【多店舗用】記入シート3!AT492="","",【多店舗用】記入シート3!AT492)</f>
        <v/>
      </c>
      <c r="AA492" s="767" t="str">
        <f>IF(【多店舗用】記入シート3!AU492="","",【多店舗用】記入シート3!AU492)</f>
        <v/>
      </c>
      <c r="AB492" s="764" t="str">
        <f>IF(B492="","",T(SUBSTITUTE(SUBSTITUTE(【多店舗用】記入シート3!AV492,"　","")," ",""))&amp;"　"&amp;T(SUBSTITUTE(SUBSTITUTE(【多店舗用】記入シート3!AW492,"　","")," ","")))</f>
        <v/>
      </c>
      <c r="AC492" s="764" t="str">
        <f>IF(B492="","",ASC(SUBSTITUTE(SUBSTITUTE(SUBSTITUTE(SUBSTITUTE(【多店舗用】記入シート3!AX492,"　","")," ",""),"ヴ","ウﾞ"),"・",""))&amp;" "&amp;ASC(SUBSTITUTE(SUBSTITUTE(SUBSTITUTE(SUBSTITUTE(【多店舗用】記入シート3!AY492,"　","")," ",""),"ヴ","ウﾞ"),"・","")))</f>
        <v/>
      </c>
      <c r="AD492" s="764" t="str">
        <f>IF(【多店舗用】記入シート3!AZ492="","",【多店舗用】記入シート3!AZ492)</f>
        <v/>
      </c>
      <c r="AE492" s="764" t="str">
        <f>IF(【多店舗用】記入シート3!BA492="","",【多店舗用】記入シート3!BA492)</f>
        <v/>
      </c>
      <c r="AF492" s="764" t="str">
        <f>IF(B492="","",T(SUBSTITUTE(SUBSTITUTE(【多店舗用】記入シート3!BB492,"　","")," ",""))&amp;"　"&amp;T(SUBSTITUTE(SUBSTITUTE(【多店舗用】記入シート3!BC492,"　","")," ","")))</f>
        <v/>
      </c>
      <c r="AG492" s="764" t="str">
        <f>IF(B492="","",ASC(SUBSTITUTE(SUBSTITUTE(SUBSTITUTE(SUBSTITUTE(【多店舗用】記入シート3!BD492,"　","")," ",""),"ヴ","ウﾞ"),"・",""))&amp;" "&amp;ASC(SUBSTITUTE(SUBSTITUTE(SUBSTITUTE(SUBSTITUTE(【多店舗用】記入シート3!BE492,"　","")," ",""),"ヴ","ウﾞ"),"・","")))</f>
        <v/>
      </c>
      <c r="AH492" s="764" t="str">
        <f>IF(【多店舗用】記入シート3!BF492="","",【多店舗用】記入シート3!BF492)</f>
        <v/>
      </c>
      <c r="AI492" s="764" t="str">
        <f>IF(【多店舗用】記入シート3!BG492="","",【多店舗用】記入シート3!BG492)</f>
        <v/>
      </c>
      <c r="AJ492" s="764" t="str">
        <f>IF(【多店舗用】記入シート3!BH492="","",【多店舗用】記入シート3!BH492)</f>
        <v/>
      </c>
      <c r="AK492" s="764" t="str">
        <f>IF(【多店舗用】記入シート3!BI492="","",【多店舗用】記入シート3!BI492)</f>
        <v/>
      </c>
      <c r="AL492" s="764" t="str">
        <f>IF(【多店舗用】記入シート3!BJ492="","",【多店舗用】記入シート3!BJ492)</f>
        <v/>
      </c>
      <c r="AM492" s="768" t="str">
        <f>IF(【多店舗用】記入シート3!BK492="","",【多店舗用】記入シート3!BK492)</f>
        <v/>
      </c>
      <c r="AN492" s="768" t="str">
        <f>IF(【多店舗用】記入シート3!BL492="","",【多店舗用】記入シート3!BL492)</f>
        <v/>
      </c>
      <c r="AO492" s="764" t="str">
        <f>IF(【多店舗用】記入シート3!BM492="","",【多店舗用】記入シート3!BM492)</f>
        <v/>
      </c>
      <c r="AP492" s="768" t="str">
        <f>IF(【多店舗用】記入シート3!BN492="","",【多店舗用】記入シート3!BN492)</f>
        <v/>
      </c>
      <c r="AQ492" s="764" t="str">
        <f>IF(【多店舗用】記入シート3!BO492="","",【多店舗用】記入シート3!BO492)</f>
        <v/>
      </c>
      <c r="AR492" s="764" t="str">
        <f>IF(【多店舗用】記入シート3!BP492="","",【多店舗用】記入シート3!BP492)</f>
        <v/>
      </c>
    </row>
    <row r="493" spans="1:44" ht="15" customHeight="1">
      <c r="A493" s="764">
        <v>485</v>
      </c>
      <c r="B493" s="764" t="str">
        <f>IF(【多店舗用】記入シート3!B493="","",DBCS(【多店舗用】記入シート3!B493))</f>
        <v/>
      </c>
      <c r="C493" s="764" t="str">
        <f>IF(【多店舗用】記入シート3!C493="","",DBCS(【多店舗用】記入シート3!C493))</f>
        <v/>
      </c>
      <c r="D493" s="764" t="str">
        <f>IF(【多店舗用】記入シート3!D493="","",ASC(【多店舗用】記入シート3!D493))</f>
        <v/>
      </c>
      <c r="E493" s="765" t="str">
        <f>IF(【多店舗用】記入シート3!E493="","",【多店舗用】記入シート3!E493)</f>
        <v/>
      </c>
      <c r="F493" s="764" t="str">
        <f>IF(【多店舗用】記入シート3!F493="","",【多店舗用】記入シート3!F493)</f>
        <v/>
      </c>
      <c r="G493" s="765" t="str">
        <f>IF(【多店舗用】記入シート3!G493="","",【多店舗用】記入シート3!G493)</f>
        <v/>
      </c>
      <c r="H493" s="764" t="str">
        <f>IF(【多店舗用】記入シート3!H493="","",SUBSTITUTE(SUBSTITUTE(SUBSTITUTE(SUBSTITUTE(SUBSTITUTE(ASC(【多店舗用】記入シート3!H493),"～","-"),"－","-"),"―","-"),"　","")," ",""))</f>
        <v/>
      </c>
      <c r="I493" s="764" t="str">
        <f>IF(B493="","",MID(T(【多店舗用】記入シート3!I493),4,LEN(T(【多店舗用】記入シート3!I493))-3)&amp;"　"&amp;SUBSTITUTE(SUBSTITUTE(SUBSTITUTE(SUBSTITUTE(T(【多店舗用】記入シート3!J493),"　","")," ",""),"―","ー"),"－","‐")&amp;"　"&amp;SUBSTITUTE(SUBSTITUTE(SUBSTITUTE(SUBSTITUTE(T(【多店舗用】記入シート3!K493),"　","")," ",""),"―","ー"),"－","‐")&amp;"　"&amp;SUBSTITUTE(SUBSTITUTE(SUBSTITUTE(SUBSTITUTE(T(【多店舗用】記入シート3!L493),"　","")," ",""),"―","ー"),"－","‐")&amp;IF(【多店舗用】記入シート3!M493="","","　"&amp;SUBSTITUTE(SUBSTITUTE(SUBSTITUTE(SUBSTITUTE(T(【多店舗用】記入シート3!M493),"　","")," ",""),"―","ー"),"－","‐")))</f>
        <v/>
      </c>
      <c r="J493" s="764" t="str">
        <f>IF(B493="","",ASC(【多店舗用】記入シート3!N493)&amp;" "&amp;ASC(SUBSTITUTE(SUBSTITUTE(SUBSTITUTE(SUBSTITUTE(SUBSTITUTE(【多店舗用】記入シート3!O493,"　","")," ",""),"ヴ","ウﾞ"),"・",""),"－","‐"))&amp;" "&amp;ASC(SUBSTITUTE(SUBSTITUTE(SUBSTITUTE(SUBSTITUTE(SUBSTITUTE(【多店舗用】記入シート3!P493,"　","")," ",""),"ヴ","ウﾞ"),"・",""),"－","‐"))&amp;IF(【多店舗用】記入シート3!Q493="",""," "&amp;ASC(SUBSTITUTE(SUBSTITUTE(SUBSTITUTE(SUBSTITUTE(SUBSTITUTE(【多店舗用】記入シート3!Q493,"　","")," ",""),"ヴ","ウﾞ"),"・",""),"－","‐"))))</f>
        <v/>
      </c>
      <c r="K493" s="764" t="str">
        <f>IF(【多店舗用】記入シート3!R493="","",【多店舗用】記入シート3!R493)</f>
        <v/>
      </c>
      <c r="L493" s="764" t="str">
        <f>IF(【多店舗用】記入シート3!S493="","",SUBSTITUTE(SUBSTITUTE(SUBSTITUTE(SUBSTITUTE(SUBSTITUTE(ASC(【多店舗用】記入シート3!S493),"～","-"),"－","-"),"―","-"),"　","")," ",""))</f>
        <v/>
      </c>
      <c r="M493" s="764" t="str">
        <f>IF(【多店舗用】記入シート3!T493="","",ASC(【多店舗用】記入シート3!T493))</f>
        <v/>
      </c>
      <c r="N493" s="764" t="str">
        <f>IF(B493="","",RIGHT("00"&amp;【多店舗用】記入シート3!U493,2)&amp;【多店舗用】記入シート3!V493&amp;RIGHT("00"&amp;【多店舗用】記入シート3!W493,2)&amp;【多店舗用】記入シート3!X493&amp;RIGHT("00"&amp;【多店舗用】記入シート3!Y493,2)&amp;【多店舗用】記入シート3!Z493&amp;RIGHT("00"&amp;【多店舗用】記入シート3!AA493,2))</f>
        <v/>
      </c>
      <c r="O493" s="764" t="str">
        <f>IF(B493="","",IF(【多店舗用】記入シート3!AB493="●",【多店舗用】記入シート3!AB$8,"")&amp;IF(【多店舗用】記入シート3!AC493="●",【多店舗用】記入シート3!AC$8,"")&amp;IF(【多店舗用】記入シート3!AD493="●",【多店舗用】記入シート3!AD$8,"")&amp;IF(【多店舗用】記入シート3!AE493="●",【多店舗用】記入シート3!AE$8,"")&amp;IF(【多店舗用】記入シート3!AF493="●",【多店舗用】記入シート3!AF$8,"")&amp;IF(【多店舗用】記入シート3!AG493="●",【多店舗用】記入シート3!AG$8,"")&amp;IF(【多店舗用】記入シート3!AH493="●",【多店舗用】記入シート3!AH$8,"")&amp;IF(【多店舗用】記入シート3!AI493="●",【多店舗用】記入シート3!AI$8,""))</f>
        <v/>
      </c>
      <c r="P493" s="764" t="str">
        <f>IF(【多店舗用】記入シート3!AJ493="","",【多店舗用】記入シート3!AJ493)</f>
        <v/>
      </c>
      <c r="Q493" s="764" t="str">
        <f>IF(【多店舗用】記入シート3!AK493="","",【多店舗用】記入シート3!AK493)</f>
        <v/>
      </c>
      <c r="R493" s="766" t="str">
        <f>IF(【多店舗用】記入シート3!AL493="","",【多店舗用】記入シート3!AL493)</f>
        <v/>
      </c>
      <c r="S493" s="766" t="str">
        <f>IF(【多店舗用】記入シート3!AM493="","",【多店舗用】記入シート3!AM493)</f>
        <v/>
      </c>
      <c r="T493" s="766" t="str">
        <f>IF(【多店舗用】記入シート3!AN493="","",【多店舗用】記入シート3!AN493)</f>
        <v/>
      </c>
      <c r="U493" s="766" t="str">
        <f>IF(【多店舗用】記入シート3!AO493="","",【多店舗用】記入シート3!AO493)</f>
        <v/>
      </c>
      <c r="V493" s="764" t="str">
        <f>IF(【多店舗用】記入シート3!AP493="","",【多店舗用】記入シート3!AP493)</f>
        <v/>
      </c>
      <c r="W493" s="764" t="str">
        <f>IF(【多店舗用】記入シート3!AQ493="","",【多店舗用】記入シート3!AQ493)</f>
        <v/>
      </c>
      <c r="X493" s="764" t="str">
        <f>IF(【多店舗用】記入シート3!AR493="","",【多店舗用】記入シート3!AR493)</f>
        <v/>
      </c>
      <c r="Y493" s="764" t="str">
        <f>IF(【多店舗用】記入シート3!AS493="","",【多店舗用】記入シート3!AS493)</f>
        <v/>
      </c>
      <c r="Z493" s="767" t="str">
        <f>IF(【多店舗用】記入シート3!AT493="","",【多店舗用】記入シート3!AT493)</f>
        <v/>
      </c>
      <c r="AA493" s="767" t="str">
        <f>IF(【多店舗用】記入シート3!AU493="","",【多店舗用】記入シート3!AU493)</f>
        <v/>
      </c>
      <c r="AB493" s="764" t="str">
        <f>IF(B493="","",T(SUBSTITUTE(SUBSTITUTE(【多店舗用】記入シート3!AV493,"　","")," ",""))&amp;"　"&amp;T(SUBSTITUTE(SUBSTITUTE(【多店舗用】記入シート3!AW493,"　","")," ","")))</f>
        <v/>
      </c>
      <c r="AC493" s="764" t="str">
        <f>IF(B493="","",ASC(SUBSTITUTE(SUBSTITUTE(SUBSTITUTE(SUBSTITUTE(【多店舗用】記入シート3!AX493,"　","")," ",""),"ヴ","ウﾞ"),"・",""))&amp;" "&amp;ASC(SUBSTITUTE(SUBSTITUTE(SUBSTITUTE(SUBSTITUTE(【多店舗用】記入シート3!AY493,"　","")," ",""),"ヴ","ウﾞ"),"・","")))</f>
        <v/>
      </c>
      <c r="AD493" s="764" t="str">
        <f>IF(【多店舗用】記入シート3!AZ493="","",【多店舗用】記入シート3!AZ493)</f>
        <v/>
      </c>
      <c r="AE493" s="764" t="str">
        <f>IF(【多店舗用】記入シート3!BA493="","",【多店舗用】記入シート3!BA493)</f>
        <v/>
      </c>
      <c r="AF493" s="764" t="str">
        <f>IF(B493="","",T(SUBSTITUTE(SUBSTITUTE(【多店舗用】記入シート3!BB493,"　","")," ",""))&amp;"　"&amp;T(SUBSTITUTE(SUBSTITUTE(【多店舗用】記入シート3!BC493,"　","")," ","")))</f>
        <v/>
      </c>
      <c r="AG493" s="764" t="str">
        <f>IF(B493="","",ASC(SUBSTITUTE(SUBSTITUTE(SUBSTITUTE(SUBSTITUTE(【多店舗用】記入シート3!BD493,"　","")," ",""),"ヴ","ウﾞ"),"・",""))&amp;" "&amp;ASC(SUBSTITUTE(SUBSTITUTE(SUBSTITUTE(SUBSTITUTE(【多店舗用】記入シート3!BE493,"　","")," ",""),"ヴ","ウﾞ"),"・","")))</f>
        <v/>
      </c>
      <c r="AH493" s="764" t="str">
        <f>IF(【多店舗用】記入シート3!BF493="","",【多店舗用】記入シート3!BF493)</f>
        <v/>
      </c>
      <c r="AI493" s="764" t="str">
        <f>IF(【多店舗用】記入シート3!BG493="","",【多店舗用】記入シート3!BG493)</f>
        <v/>
      </c>
      <c r="AJ493" s="764" t="str">
        <f>IF(【多店舗用】記入シート3!BH493="","",【多店舗用】記入シート3!BH493)</f>
        <v/>
      </c>
      <c r="AK493" s="764" t="str">
        <f>IF(【多店舗用】記入シート3!BI493="","",【多店舗用】記入シート3!BI493)</f>
        <v/>
      </c>
      <c r="AL493" s="764" t="str">
        <f>IF(【多店舗用】記入シート3!BJ493="","",【多店舗用】記入シート3!BJ493)</f>
        <v/>
      </c>
      <c r="AM493" s="768" t="str">
        <f>IF(【多店舗用】記入シート3!BK493="","",【多店舗用】記入シート3!BK493)</f>
        <v/>
      </c>
      <c r="AN493" s="768" t="str">
        <f>IF(【多店舗用】記入シート3!BL493="","",【多店舗用】記入シート3!BL493)</f>
        <v/>
      </c>
      <c r="AO493" s="764" t="str">
        <f>IF(【多店舗用】記入シート3!BM493="","",【多店舗用】記入シート3!BM493)</f>
        <v/>
      </c>
      <c r="AP493" s="768" t="str">
        <f>IF(【多店舗用】記入シート3!BN493="","",【多店舗用】記入シート3!BN493)</f>
        <v/>
      </c>
      <c r="AQ493" s="764" t="str">
        <f>IF(【多店舗用】記入シート3!BO493="","",【多店舗用】記入シート3!BO493)</f>
        <v/>
      </c>
      <c r="AR493" s="764" t="str">
        <f>IF(【多店舗用】記入シート3!BP493="","",【多店舗用】記入シート3!BP493)</f>
        <v/>
      </c>
    </row>
    <row r="494" spans="1:44" ht="15" customHeight="1">
      <c r="A494" s="764">
        <v>486</v>
      </c>
      <c r="B494" s="764" t="str">
        <f>IF(【多店舗用】記入シート3!B494="","",DBCS(【多店舗用】記入シート3!B494))</f>
        <v/>
      </c>
      <c r="C494" s="764" t="str">
        <f>IF(【多店舗用】記入シート3!C494="","",DBCS(【多店舗用】記入シート3!C494))</f>
        <v/>
      </c>
      <c r="D494" s="764" t="str">
        <f>IF(【多店舗用】記入シート3!D494="","",ASC(【多店舗用】記入シート3!D494))</f>
        <v/>
      </c>
      <c r="E494" s="765" t="str">
        <f>IF(【多店舗用】記入シート3!E494="","",【多店舗用】記入シート3!E494)</f>
        <v/>
      </c>
      <c r="F494" s="764" t="str">
        <f>IF(【多店舗用】記入シート3!F494="","",【多店舗用】記入シート3!F494)</f>
        <v/>
      </c>
      <c r="G494" s="765" t="str">
        <f>IF(【多店舗用】記入シート3!G494="","",【多店舗用】記入シート3!G494)</f>
        <v/>
      </c>
      <c r="H494" s="764" t="str">
        <f>IF(【多店舗用】記入シート3!H494="","",SUBSTITUTE(SUBSTITUTE(SUBSTITUTE(SUBSTITUTE(SUBSTITUTE(ASC(【多店舗用】記入シート3!H494),"～","-"),"－","-"),"―","-"),"　","")," ",""))</f>
        <v/>
      </c>
      <c r="I494" s="764" t="str">
        <f>IF(B494="","",MID(T(【多店舗用】記入シート3!I494),4,LEN(T(【多店舗用】記入シート3!I494))-3)&amp;"　"&amp;SUBSTITUTE(SUBSTITUTE(SUBSTITUTE(SUBSTITUTE(T(【多店舗用】記入シート3!J494),"　","")," ",""),"―","ー"),"－","‐")&amp;"　"&amp;SUBSTITUTE(SUBSTITUTE(SUBSTITUTE(SUBSTITUTE(T(【多店舗用】記入シート3!K494),"　","")," ",""),"―","ー"),"－","‐")&amp;"　"&amp;SUBSTITUTE(SUBSTITUTE(SUBSTITUTE(SUBSTITUTE(T(【多店舗用】記入シート3!L494),"　","")," ",""),"―","ー"),"－","‐")&amp;IF(【多店舗用】記入シート3!M494="","","　"&amp;SUBSTITUTE(SUBSTITUTE(SUBSTITUTE(SUBSTITUTE(T(【多店舗用】記入シート3!M494),"　","")," ",""),"―","ー"),"－","‐")))</f>
        <v/>
      </c>
      <c r="J494" s="764" t="str">
        <f>IF(B494="","",ASC(【多店舗用】記入シート3!N494)&amp;" "&amp;ASC(SUBSTITUTE(SUBSTITUTE(SUBSTITUTE(SUBSTITUTE(SUBSTITUTE(【多店舗用】記入シート3!O494,"　","")," ",""),"ヴ","ウﾞ"),"・",""),"－","‐"))&amp;" "&amp;ASC(SUBSTITUTE(SUBSTITUTE(SUBSTITUTE(SUBSTITUTE(SUBSTITUTE(【多店舗用】記入シート3!P494,"　","")," ",""),"ヴ","ウﾞ"),"・",""),"－","‐"))&amp;IF(【多店舗用】記入シート3!Q494="",""," "&amp;ASC(SUBSTITUTE(SUBSTITUTE(SUBSTITUTE(SUBSTITUTE(SUBSTITUTE(【多店舗用】記入シート3!Q494,"　","")," ",""),"ヴ","ウﾞ"),"・",""),"－","‐"))))</f>
        <v/>
      </c>
      <c r="K494" s="764" t="str">
        <f>IF(【多店舗用】記入シート3!R494="","",【多店舗用】記入シート3!R494)</f>
        <v/>
      </c>
      <c r="L494" s="764" t="str">
        <f>IF(【多店舗用】記入シート3!S494="","",SUBSTITUTE(SUBSTITUTE(SUBSTITUTE(SUBSTITUTE(SUBSTITUTE(ASC(【多店舗用】記入シート3!S494),"～","-"),"－","-"),"―","-"),"　","")," ",""))</f>
        <v/>
      </c>
      <c r="M494" s="764" t="str">
        <f>IF(【多店舗用】記入シート3!T494="","",ASC(【多店舗用】記入シート3!T494))</f>
        <v/>
      </c>
      <c r="N494" s="764" t="str">
        <f>IF(B494="","",RIGHT("00"&amp;【多店舗用】記入シート3!U494,2)&amp;【多店舗用】記入シート3!V494&amp;RIGHT("00"&amp;【多店舗用】記入シート3!W494,2)&amp;【多店舗用】記入シート3!X494&amp;RIGHT("00"&amp;【多店舗用】記入シート3!Y494,2)&amp;【多店舗用】記入シート3!Z494&amp;RIGHT("00"&amp;【多店舗用】記入シート3!AA494,2))</f>
        <v/>
      </c>
      <c r="O494" s="764" t="str">
        <f>IF(B494="","",IF(【多店舗用】記入シート3!AB494="●",【多店舗用】記入シート3!AB$8,"")&amp;IF(【多店舗用】記入シート3!AC494="●",【多店舗用】記入シート3!AC$8,"")&amp;IF(【多店舗用】記入シート3!AD494="●",【多店舗用】記入シート3!AD$8,"")&amp;IF(【多店舗用】記入シート3!AE494="●",【多店舗用】記入シート3!AE$8,"")&amp;IF(【多店舗用】記入シート3!AF494="●",【多店舗用】記入シート3!AF$8,"")&amp;IF(【多店舗用】記入シート3!AG494="●",【多店舗用】記入シート3!AG$8,"")&amp;IF(【多店舗用】記入シート3!AH494="●",【多店舗用】記入シート3!AH$8,"")&amp;IF(【多店舗用】記入シート3!AI494="●",【多店舗用】記入シート3!AI$8,""))</f>
        <v/>
      </c>
      <c r="P494" s="764" t="str">
        <f>IF(【多店舗用】記入シート3!AJ494="","",【多店舗用】記入シート3!AJ494)</f>
        <v/>
      </c>
      <c r="Q494" s="764" t="str">
        <f>IF(【多店舗用】記入シート3!AK494="","",【多店舗用】記入シート3!AK494)</f>
        <v/>
      </c>
      <c r="R494" s="766" t="str">
        <f>IF(【多店舗用】記入シート3!AL494="","",【多店舗用】記入シート3!AL494)</f>
        <v/>
      </c>
      <c r="S494" s="766" t="str">
        <f>IF(【多店舗用】記入シート3!AM494="","",【多店舗用】記入シート3!AM494)</f>
        <v/>
      </c>
      <c r="T494" s="766" t="str">
        <f>IF(【多店舗用】記入シート3!AN494="","",【多店舗用】記入シート3!AN494)</f>
        <v/>
      </c>
      <c r="U494" s="766" t="str">
        <f>IF(【多店舗用】記入シート3!AO494="","",【多店舗用】記入シート3!AO494)</f>
        <v/>
      </c>
      <c r="V494" s="764" t="str">
        <f>IF(【多店舗用】記入シート3!AP494="","",【多店舗用】記入シート3!AP494)</f>
        <v/>
      </c>
      <c r="W494" s="764" t="str">
        <f>IF(【多店舗用】記入シート3!AQ494="","",【多店舗用】記入シート3!AQ494)</f>
        <v/>
      </c>
      <c r="X494" s="764" t="str">
        <f>IF(【多店舗用】記入シート3!AR494="","",【多店舗用】記入シート3!AR494)</f>
        <v/>
      </c>
      <c r="Y494" s="764" t="str">
        <f>IF(【多店舗用】記入シート3!AS494="","",【多店舗用】記入シート3!AS494)</f>
        <v/>
      </c>
      <c r="Z494" s="767" t="str">
        <f>IF(【多店舗用】記入シート3!AT494="","",【多店舗用】記入シート3!AT494)</f>
        <v/>
      </c>
      <c r="AA494" s="767" t="str">
        <f>IF(【多店舗用】記入シート3!AU494="","",【多店舗用】記入シート3!AU494)</f>
        <v/>
      </c>
      <c r="AB494" s="764" t="str">
        <f>IF(B494="","",T(SUBSTITUTE(SUBSTITUTE(【多店舗用】記入シート3!AV494,"　","")," ",""))&amp;"　"&amp;T(SUBSTITUTE(SUBSTITUTE(【多店舗用】記入シート3!AW494,"　","")," ","")))</f>
        <v/>
      </c>
      <c r="AC494" s="764" t="str">
        <f>IF(B494="","",ASC(SUBSTITUTE(SUBSTITUTE(SUBSTITUTE(SUBSTITUTE(【多店舗用】記入シート3!AX494,"　","")," ",""),"ヴ","ウﾞ"),"・",""))&amp;" "&amp;ASC(SUBSTITUTE(SUBSTITUTE(SUBSTITUTE(SUBSTITUTE(【多店舗用】記入シート3!AY494,"　","")," ",""),"ヴ","ウﾞ"),"・","")))</f>
        <v/>
      </c>
      <c r="AD494" s="764" t="str">
        <f>IF(【多店舗用】記入シート3!AZ494="","",【多店舗用】記入シート3!AZ494)</f>
        <v/>
      </c>
      <c r="AE494" s="764" t="str">
        <f>IF(【多店舗用】記入シート3!BA494="","",【多店舗用】記入シート3!BA494)</f>
        <v/>
      </c>
      <c r="AF494" s="764" t="str">
        <f>IF(B494="","",T(SUBSTITUTE(SUBSTITUTE(【多店舗用】記入シート3!BB494,"　","")," ",""))&amp;"　"&amp;T(SUBSTITUTE(SUBSTITUTE(【多店舗用】記入シート3!BC494,"　","")," ","")))</f>
        <v/>
      </c>
      <c r="AG494" s="764" t="str">
        <f>IF(B494="","",ASC(SUBSTITUTE(SUBSTITUTE(SUBSTITUTE(SUBSTITUTE(【多店舗用】記入シート3!BD494,"　","")," ",""),"ヴ","ウﾞ"),"・",""))&amp;" "&amp;ASC(SUBSTITUTE(SUBSTITUTE(SUBSTITUTE(SUBSTITUTE(【多店舗用】記入シート3!BE494,"　","")," ",""),"ヴ","ウﾞ"),"・","")))</f>
        <v/>
      </c>
      <c r="AH494" s="764" t="str">
        <f>IF(【多店舗用】記入シート3!BF494="","",【多店舗用】記入シート3!BF494)</f>
        <v/>
      </c>
      <c r="AI494" s="764" t="str">
        <f>IF(【多店舗用】記入シート3!BG494="","",【多店舗用】記入シート3!BG494)</f>
        <v/>
      </c>
      <c r="AJ494" s="764" t="str">
        <f>IF(【多店舗用】記入シート3!BH494="","",【多店舗用】記入シート3!BH494)</f>
        <v/>
      </c>
      <c r="AK494" s="764" t="str">
        <f>IF(【多店舗用】記入シート3!BI494="","",【多店舗用】記入シート3!BI494)</f>
        <v/>
      </c>
      <c r="AL494" s="764" t="str">
        <f>IF(【多店舗用】記入シート3!BJ494="","",【多店舗用】記入シート3!BJ494)</f>
        <v/>
      </c>
      <c r="AM494" s="768" t="str">
        <f>IF(【多店舗用】記入シート3!BK494="","",【多店舗用】記入シート3!BK494)</f>
        <v/>
      </c>
      <c r="AN494" s="768" t="str">
        <f>IF(【多店舗用】記入シート3!BL494="","",【多店舗用】記入シート3!BL494)</f>
        <v/>
      </c>
      <c r="AO494" s="764" t="str">
        <f>IF(【多店舗用】記入シート3!BM494="","",【多店舗用】記入シート3!BM494)</f>
        <v/>
      </c>
      <c r="AP494" s="768" t="str">
        <f>IF(【多店舗用】記入シート3!BN494="","",【多店舗用】記入シート3!BN494)</f>
        <v/>
      </c>
      <c r="AQ494" s="764" t="str">
        <f>IF(【多店舗用】記入シート3!BO494="","",【多店舗用】記入シート3!BO494)</f>
        <v/>
      </c>
      <c r="AR494" s="764" t="str">
        <f>IF(【多店舗用】記入シート3!BP494="","",【多店舗用】記入シート3!BP494)</f>
        <v/>
      </c>
    </row>
    <row r="495" spans="1:44" ht="15" customHeight="1">
      <c r="A495" s="764">
        <v>487</v>
      </c>
      <c r="B495" s="764" t="str">
        <f>IF(【多店舗用】記入シート3!B495="","",DBCS(【多店舗用】記入シート3!B495))</f>
        <v/>
      </c>
      <c r="C495" s="764" t="str">
        <f>IF(【多店舗用】記入シート3!C495="","",DBCS(【多店舗用】記入シート3!C495))</f>
        <v/>
      </c>
      <c r="D495" s="764" t="str">
        <f>IF(【多店舗用】記入シート3!D495="","",ASC(【多店舗用】記入シート3!D495))</f>
        <v/>
      </c>
      <c r="E495" s="765" t="str">
        <f>IF(【多店舗用】記入シート3!E495="","",【多店舗用】記入シート3!E495)</f>
        <v/>
      </c>
      <c r="F495" s="764" t="str">
        <f>IF(【多店舗用】記入シート3!F495="","",【多店舗用】記入シート3!F495)</f>
        <v/>
      </c>
      <c r="G495" s="765" t="str">
        <f>IF(【多店舗用】記入シート3!G495="","",【多店舗用】記入シート3!G495)</f>
        <v/>
      </c>
      <c r="H495" s="764" t="str">
        <f>IF(【多店舗用】記入シート3!H495="","",SUBSTITUTE(SUBSTITUTE(SUBSTITUTE(SUBSTITUTE(SUBSTITUTE(ASC(【多店舗用】記入シート3!H495),"～","-"),"－","-"),"―","-"),"　","")," ",""))</f>
        <v/>
      </c>
      <c r="I495" s="764" t="str">
        <f>IF(B495="","",MID(T(【多店舗用】記入シート3!I495),4,LEN(T(【多店舗用】記入シート3!I495))-3)&amp;"　"&amp;SUBSTITUTE(SUBSTITUTE(SUBSTITUTE(SUBSTITUTE(T(【多店舗用】記入シート3!J495),"　","")," ",""),"―","ー"),"－","‐")&amp;"　"&amp;SUBSTITUTE(SUBSTITUTE(SUBSTITUTE(SUBSTITUTE(T(【多店舗用】記入シート3!K495),"　","")," ",""),"―","ー"),"－","‐")&amp;"　"&amp;SUBSTITUTE(SUBSTITUTE(SUBSTITUTE(SUBSTITUTE(T(【多店舗用】記入シート3!L495),"　","")," ",""),"―","ー"),"－","‐")&amp;IF(【多店舗用】記入シート3!M495="","","　"&amp;SUBSTITUTE(SUBSTITUTE(SUBSTITUTE(SUBSTITUTE(T(【多店舗用】記入シート3!M495),"　","")," ",""),"―","ー"),"－","‐")))</f>
        <v/>
      </c>
      <c r="J495" s="764" t="str">
        <f>IF(B495="","",ASC(【多店舗用】記入シート3!N495)&amp;" "&amp;ASC(SUBSTITUTE(SUBSTITUTE(SUBSTITUTE(SUBSTITUTE(SUBSTITUTE(【多店舗用】記入シート3!O495,"　","")," ",""),"ヴ","ウﾞ"),"・",""),"－","‐"))&amp;" "&amp;ASC(SUBSTITUTE(SUBSTITUTE(SUBSTITUTE(SUBSTITUTE(SUBSTITUTE(【多店舗用】記入シート3!P495,"　","")," ",""),"ヴ","ウﾞ"),"・",""),"－","‐"))&amp;IF(【多店舗用】記入シート3!Q495="",""," "&amp;ASC(SUBSTITUTE(SUBSTITUTE(SUBSTITUTE(SUBSTITUTE(SUBSTITUTE(【多店舗用】記入シート3!Q495,"　","")," ",""),"ヴ","ウﾞ"),"・",""),"－","‐"))))</f>
        <v/>
      </c>
      <c r="K495" s="764" t="str">
        <f>IF(【多店舗用】記入シート3!R495="","",【多店舗用】記入シート3!R495)</f>
        <v/>
      </c>
      <c r="L495" s="764" t="str">
        <f>IF(【多店舗用】記入シート3!S495="","",SUBSTITUTE(SUBSTITUTE(SUBSTITUTE(SUBSTITUTE(SUBSTITUTE(ASC(【多店舗用】記入シート3!S495),"～","-"),"－","-"),"―","-"),"　","")," ",""))</f>
        <v/>
      </c>
      <c r="M495" s="764" t="str">
        <f>IF(【多店舗用】記入シート3!T495="","",ASC(【多店舗用】記入シート3!T495))</f>
        <v/>
      </c>
      <c r="N495" s="764" t="str">
        <f>IF(B495="","",RIGHT("00"&amp;【多店舗用】記入シート3!U495,2)&amp;【多店舗用】記入シート3!V495&amp;RIGHT("00"&amp;【多店舗用】記入シート3!W495,2)&amp;【多店舗用】記入シート3!X495&amp;RIGHT("00"&amp;【多店舗用】記入シート3!Y495,2)&amp;【多店舗用】記入シート3!Z495&amp;RIGHT("00"&amp;【多店舗用】記入シート3!AA495,2))</f>
        <v/>
      </c>
      <c r="O495" s="764" t="str">
        <f>IF(B495="","",IF(【多店舗用】記入シート3!AB495="●",【多店舗用】記入シート3!AB$8,"")&amp;IF(【多店舗用】記入シート3!AC495="●",【多店舗用】記入シート3!AC$8,"")&amp;IF(【多店舗用】記入シート3!AD495="●",【多店舗用】記入シート3!AD$8,"")&amp;IF(【多店舗用】記入シート3!AE495="●",【多店舗用】記入シート3!AE$8,"")&amp;IF(【多店舗用】記入シート3!AF495="●",【多店舗用】記入シート3!AF$8,"")&amp;IF(【多店舗用】記入シート3!AG495="●",【多店舗用】記入シート3!AG$8,"")&amp;IF(【多店舗用】記入シート3!AH495="●",【多店舗用】記入シート3!AH$8,"")&amp;IF(【多店舗用】記入シート3!AI495="●",【多店舗用】記入シート3!AI$8,""))</f>
        <v/>
      </c>
      <c r="P495" s="764" t="str">
        <f>IF(【多店舗用】記入シート3!AJ495="","",【多店舗用】記入シート3!AJ495)</f>
        <v/>
      </c>
      <c r="Q495" s="764" t="str">
        <f>IF(【多店舗用】記入シート3!AK495="","",【多店舗用】記入シート3!AK495)</f>
        <v/>
      </c>
      <c r="R495" s="766" t="str">
        <f>IF(【多店舗用】記入シート3!AL495="","",【多店舗用】記入シート3!AL495)</f>
        <v/>
      </c>
      <c r="S495" s="766" t="str">
        <f>IF(【多店舗用】記入シート3!AM495="","",【多店舗用】記入シート3!AM495)</f>
        <v/>
      </c>
      <c r="T495" s="766" t="str">
        <f>IF(【多店舗用】記入シート3!AN495="","",【多店舗用】記入シート3!AN495)</f>
        <v/>
      </c>
      <c r="U495" s="766" t="str">
        <f>IF(【多店舗用】記入シート3!AO495="","",【多店舗用】記入シート3!AO495)</f>
        <v/>
      </c>
      <c r="V495" s="764" t="str">
        <f>IF(【多店舗用】記入シート3!AP495="","",【多店舗用】記入シート3!AP495)</f>
        <v/>
      </c>
      <c r="W495" s="764" t="str">
        <f>IF(【多店舗用】記入シート3!AQ495="","",【多店舗用】記入シート3!AQ495)</f>
        <v/>
      </c>
      <c r="X495" s="764" t="str">
        <f>IF(【多店舗用】記入シート3!AR495="","",【多店舗用】記入シート3!AR495)</f>
        <v/>
      </c>
      <c r="Y495" s="764" t="str">
        <f>IF(【多店舗用】記入シート3!AS495="","",【多店舗用】記入シート3!AS495)</f>
        <v/>
      </c>
      <c r="Z495" s="767" t="str">
        <f>IF(【多店舗用】記入シート3!AT495="","",【多店舗用】記入シート3!AT495)</f>
        <v/>
      </c>
      <c r="AA495" s="767" t="str">
        <f>IF(【多店舗用】記入シート3!AU495="","",【多店舗用】記入シート3!AU495)</f>
        <v/>
      </c>
      <c r="AB495" s="764" t="str">
        <f>IF(B495="","",T(SUBSTITUTE(SUBSTITUTE(【多店舗用】記入シート3!AV495,"　","")," ",""))&amp;"　"&amp;T(SUBSTITUTE(SUBSTITUTE(【多店舗用】記入シート3!AW495,"　","")," ","")))</f>
        <v/>
      </c>
      <c r="AC495" s="764" t="str">
        <f>IF(B495="","",ASC(SUBSTITUTE(SUBSTITUTE(SUBSTITUTE(SUBSTITUTE(【多店舗用】記入シート3!AX495,"　","")," ",""),"ヴ","ウﾞ"),"・",""))&amp;" "&amp;ASC(SUBSTITUTE(SUBSTITUTE(SUBSTITUTE(SUBSTITUTE(【多店舗用】記入シート3!AY495,"　","")," ",""),"ヴ","ウﾞ"),"・","")))</f>
        <v/>
      </c>
      <c r="AD495" s="764" t="str">
        <f>IF(【多店舗用】記入シート3!AZ495="","",【多店舗用】記入シート3!AZ495)</f>
        <v/>
      </c>
      <c r="AE495" s="764" t="str">
        <f>IF(【多店舗用】記入シート3!BA495="","",【多店舗用】記入シート3!BA495)</f>
        <v/>
      </c>
      <c r="AF495" s="764" t="str">
        <f>IF(B495="","",T(SUBSTITUTE(SUBSTITUTE(【多店舗用】記入シート3!BB495,"　","")," ",""))&amp;"　"&amp;T(SUBSTITUTE(SUBSTITUTE(【多店舗用】記入シート3!BC495,"　","")," ","")))</f>
        <v/>
      </c>
      <c r="AG495" s="764" t="str">
        <f>IF(B495="","",ASC(SUBSTITUTE(SUBSTITUTE(SUBSTITUTE(SUBSTITUTE(【多店舗用】記入シート3!BD495,"　","")," ",""),"ヴ","ウﾞ"),"・",""))&amp;" "&amp;ASC(SUBSTITUTE(SUBSTITUTE(SUBSTITUTE(SUBSTITUTE(【多店舗用】記入シート3!BE495,"　","")," ",""),"ヴ","ウﾞ"),"・","")))</f>
        <v/>
      </c>
      <c r="AH495" s="764" t="str">
        <f>IF(【多店舗用】記入シート3!BF495="","",【多店舗用】記入シート3!BF495)</f>
        <v/>
      </c>
      <c r="AI495" s="764" t="str">
        <f>IF(【多店舗用】記入シート3!BG495="","",【多店舗用】記入シート3!BG495)</f>
        <v/>
      </c>
      <c r="AJ495" s="764" t="str">
        <f>IF(【多店舗用】記入シート3!BH495="","",【多店舗用】記入シート3!BH495)</f>
        <v/>
      </c>
      <c r="AK495" s="764" t="str">
        <f>IF(【多店舗用】記入シート3!BI495="","",【多店舗用】記入シート3!BI495)</f>
        <v/>
      </c>
      <c r="AL495" s="764" t="str">
        <f>IF(【多店舗用】記入シート3!BJ495="","",【多店舗用】記入シート3!BJ495)</f>
        <v/>
      </c>
      <c r="AM495" s="768" t="str">
        <f>IF(【多店舗用】記入シート3!BK495="","",【多店舗用】記入シート3!BK495)</f>
        <v/>
      </c>
      <c r="AN495" s="768" t="str">
        <f>IF(【多店舗用】記入シート3!BL495="","",【多店舗用】記入シート3!BL495)</f>
        <v/>
      </c>
      <c r="AO495" s="764" t="str">
        <f>IF(【多店舗用】記入シート3!BM495="","",【多店舗用】記入シート3!BM495)</f>
        <v/>
      </c>
      <c r="AP495" s="768" t="str">
        <f>IF(【多店舗用】記入シート3!BN495="","",【多店舗用】記入シート3!BN495)</f>
        <v/>
      </c>
      <c r="AQ495" s="764" t="str">
        <f>IF(【多店舗用】記入シート3!BO495="","",【多店舗用】記入シート3!BO495)</f>
        <v/>
      </c>
      <c r="AR495" s="764" t="str">
        <f>IF(【多店舗用】記入シート3!BP495="","",【多店舗用】記入シート3!BP495)</f>
        <v/>
      </c>
    </row>
    <row r="496" spans="1:44" ht="15" customHeight="1">
      <c r="A496" s="764">
        <v>488</v>
      </c>
      <c r="B496" s="764" t="str">
        <f>IF(【多店舗用】記入シート3!B496="","",DBCS(【多店舗用】記入シート3!B496))</f>
        <v/>
      </c>
      <c r="C496" s="764" t="str">
        <f>IF(【多店舗用】記入シート3!C496="","",DBCS(【多店舗用】記入シート3!C496))</f>
        <v/>
      </c>
      <c r="D496" s="764" t="str">
        <f>IF(【多店舗用】記入シート3!D496="","",ASC(【多店舗用】記入シート3!D496))</f>
        <v/>
      </c>
      <c r="E496" s="765" t="str">
        <f>IF(【多店舗用】記入シート3!E496="","",【多店舗用】記入シート3!E496)</f>
        <v/>
      </c>
      <c r="F496" s="764" t="str">
        <f>IF(【多店舗用】記入シート3!F496="","",【多店舗用】記入シート3!F496)</f>
        <v/>
      </c>
      <c r="G496" s="765" t="str">
        <f>IF(【多店舗用】記入シート3!G496="","",【多店舗用】記入シート3!G496)</f>
        <v/>
      </c>
      <c r="H496" s="764" t="str">
        <f>IF(【多店舗用】記入シート3!H496="","",SUBSTITUTE(SUBSTITUTE(SUBSTITUTE(SUBSTITUTE(SUBSTITUTE(ASC(【多店舗用】記入シート3!H496),"～","-"),"－","-"),"―","-"),"　","")," ",""))</f>
        <v/>
      </c>
      <c r="I496" s="764" t="str">
        <f>IF(B496="","",MID(T(【多店舗用】記入シート3!I496),4,LEN(T(【多店舗用】記入シート3!I496))-3)&amp;"　"&amp;SUBSTITUTE(SUBSTITUTE(SUBSTITUTE(SUBSTITUTE(T(【多店舗用】記入シート3!J496),"　","")," ",""),"―","ー"),"－","‐")&amp;"　"&amp;SUBSTITUTE(SUBSTITUTE(SUBSTITUTE(SUBSTITUTE(T(【多店舗用】記入シート3!K496),"　","")," ",""),"―","ー"),"－","‐")&amp;"　"&amp;SUBSTITUTE(SUBSTITUTE(SUBSTITUTE(SUBSTITUTE(T(【多店舗用】記入シート3!L496),"　","")," ",""),"―","ー"),"－","‐")&amp;IF(【多店舗用】記入シート3!M496="","","　"&amp;SUBSTITUTE(SUBSTITUTE(SUBSTITUTE(SUBSTITUTE(T(【多店舗用】記入シート3!M496),"　","")," ",""),"―","ー"),"－","‐")))</f>
        <v/>
      </c>
      <c r="J496" s="764" t="str">
        <f>IF(B496="","",ASC(【多店舗用】記入シート3!N496)&amp;" "&amp;ASC(SUBSTITUTE(SUBSTITUTE(SUBSTITUTE(SUBSTITUTE(SUBSTITUTE(【多店舗用】記入シート3!O496,"　","")," ",""),"ヴ","ウﾞ"),"・",""),"－","‐"))&amp;" "&amp;ASC(SUBSTITUTE(SUBSTITUTE(SUBSTITUTE(SUBSTITUTE(SUBSTITUTE(【多店舗用】記入シート3!P496,"　","")," ",""),"ヴ","ウﾞ"),"・",""),"－","‐"))&amp;IF(【多店舗用】記入シート3!Q496="",""," "&amp;ASC(SUBSTITUTE(SUBSTITUTE(SUBSTITUTE(SUBSTITUTE(SUBSTITUTE(【多店舗用】記入シート3!Q496,"　","")," ",""),"ヴ","ウﾞ"),"・",""),"－","‐"))))</f>
        <v/>
      </c>
      <c r="K496" s="764" t="str">
        <f>IF(【多店舗用】記入シート3!R496="","",【多店舗用】記入シート3!R496)</f>
        <v/>
      </c>
      <c r="L496" s="764" t="str">
        <f>IF(【多店舗用】記入シート3!S496="","",SUBSTITUTE(SUBSTITUTE(SUBSTITUTE(SUBSTITUTE(SUBSTITUTE(ASC(【多店舗用】記入シート3!S496),"～","-"),"－","-"),"―","-"),"　","")," ",""))</f>
        <v/>
      </c>
      <c r="M496" s="764" t="str">
        <f>IF(【多店舗用】記入シート3!T496="","",ASC(【多店舗用】記入シート3!T496))</f>
        <v/>
      </c>
      <c r="N496" s="764" t="str">
        <f>IF(B496="","",RIGHT("00"&amp;【多店舗用】記入シート3!U496,2)&amp;【多店舗用】記入シート3!V496&amp;RIGHT("00"&amp;【多店舗用】記入シート3!W496,2)&amp;【多店舗用】記入シート3!X496&amp;RIGHT("00"&amp;【多店舗用】記入シート3!Y496,2)&amp;【多店舗用】記入シート3!Z496&amp;RIGHT("00"&amp;【多店舗用】記入シート3!AA496,2))</f>
        <v/>
      </c>
      <c r="O496" s="764" t="str">
        <f>IF(B496="","",IF(【多店舗用】記入シート3!AB496="●",【多店舗用】記入シート3!AB$8,"")&amp;IF(【多店舗用】記入シート3!AC496="●",【多店舗用】記入シート3!AC$8,"")&amp;IF(【多店舗用】記入シート3!AD496="●",【多店舗用】記入シート3!AD$8,"")&amp;IF(【多店舗用】記入シート3!AE496="●",【多店舗用】記入シート3!AE$8,"")&amp;IF(【多店舗用】記入シート3!AF496="●",【多店舗用】記入シート3!AF$8,"")&amp;IF(【多店舗用】記入シート3!AG496="●",【多店舗用】記入シート3!AG$8,"")&amp;IF(【多店舗用】記入シート3!AH496="●",【多店舗用】記入シート3!AH$8,"")&amp;IF(【多店舗用】記入シート3!AI496="●",【多店舗用】記入シート3!AI$8,""))</f>
        <v/>
      </c>
      <c r="P496" s="764" t="str">
        <f>IF(【多店舗用】記入シート3!AJ496="","",【多店舗用】記入シート3!AJ496)</f>
        <v/>
      </c>
      <c r="Q496" s="764" t="str">
        <f>IF(【多店舗用】記入シート3!AK496="","",【多店舗用】記入シート3!AK496)</f>
        <v/>
      </c>
      <c r="R496" s="766" t="str">
        <f>IF(【多店舗用】記入シート3!AL496="","",【多店舗用】記入シート3!AL496)</f>
        <v/>
      </c>
      <c r="S496" s="766" t="str">
        <f>IF(【多店舗用】記入シート3!AM496="","",【多店舗用】記入シート3!AM496)</f>
        <v/>
      </c>
      <c r="T496" s="766" t="str">
        <f>IF(【多店舗用】記入シート3!AN496="","",【多店舗用】記入シート3!AN496)</f>
        <v/>
      </c>
      <c r="U496" s="766" t="str">
        <f>IF(【多店舗用】記入シート3!AO496="","",【多店舗用】記入シート3!AO496)</f>
        <v/>
      </c>
      <c r="V496" s="764" t="str">
        <f>IF(【多店舗用】記入シート3!AP496="","",【多店舗用】記入シート3!AP496)</f>
        <v/>
      </c>
      <c r="W496" s="764" t="str">
        <f>IF(【多店舗用】記入シート3!AQ496="","",【多店舗用】記入シート3!AQ496)</f>
        <v/>
      </c>
      <c r="X496" s="764" t="str">
        <f>IF(【多店舗用】記入シート3!AR496="","",【多店舗用】記入シート3!AR496)</f>
        <v/>
      </c>
      <c r="Y496" s="764" t="str">
        <f>IF(【多店舗用】記入シート3!AS496="","",【多店舗用】記入シート3!AS496)</f>
        <v/>
      </c>
      <c r="Z496" s="767" t="str">
        <f>IF(【多店舗用】記入シート3!AT496="","",【多店舗用】記入シート3!AT496)</f>
        <v/>
      </c>
      <c r="AA496" s="767" t="str">
        <f>IF(【多店舗用】記入シート3!AU496="","",【多店舗用】記入シート3!AU496)</f>
        <v/>
      </c>
      <c r="AB496" s="764" t="str">
        <f>IF(B496="","",T(SUBSTITUTE(SUBSTITUTE(【多店舗用】記入シート3!AV496,"　","")," ",""))&amp;"　"&amp;T(SUBSTITUTE(SUBSTITUTE(【多店舗用】記入シート3!AW496,"　","")," ","")))</f>
        <v/>
      </c>
      <c r="AC496" s="764" t="str">
        <f>IF(B496="","",ASC(SUBSTITUTE(SUBSTITUTE(SUBSTITUTE(SUBSTITUTE(【多店舗用】記入シート3!AX496,"　","")," ",""),"ヴ","ウﾞ"),"・",""))&amp;" "&amp;ASC(SUBSTITUTE(SUBSTITUTE(SUBSTITUTE(SUBSTITUTE(【多店舗用】記入シート3!AY496,"　","")," ",""),"ヴ","ウﾞ"),"・","")))</f>
        <v/>
      </c>
      <c r="AD496" s="764" t="str">
        <f>IF(【多店舗用】記入シート3!AZ496="","",【多店舗用】記入シート3!AZ496)</f>
        <v/>
      </c>
      <c r="AE496" s="764" t="str">
        <f>IF(【多店舗用】記入シート3!BA496="","",【多店舗用】記入シート3!BA496)</f>
        <v/>
      </c>
      <c r="AF496" s="764" t="str">
        <f>IF(B496="","",T(SUBSTITUTE(SUBSTITUTE(【多店舗用】記入シート3!BB496,"　","")," ",""))&amp;"　"&amp;T(SUBSTITUTE(SUBSTITUTE(【多店舗用】記入シート3!BC496,"　","")," ","")))</f>
        <v/>
      </c>
      <c r="AG496" s="764" t="str">
        <f>IF(B496="","",ASC(SUBSTITUTE(SUBSTITUTE(SUBSTITUTE(SUBSTITUTE(【多店舗用】記入シート3!BD496,"　","")," ",""),"ヴ","ウﾞ"),"・",""))&amp;" "&amp;ASC(SUBSTITUTE(SUBSTITUTE(SUBSTITUTE(SUBSTITUTE(【多店舗用】記入シート3!BE496,"　","")," ",""),"ヴ","ウﾞ"),"・","")))</f>
        <v/>
      </c>
      <c r="AH496" s="764" t="str">
        <f>IF(【多店舗用】記入シート3!BF496="","",【多店舗用】記入シート3!BF496)</f>
        <v/>
      </c>
      <c r="AI496" s="764" t="str">
        <f>IF(【多店舗用】記入シート3!BG496="","",【多店舗用】記入シート3!BG496)</f>
        <v/>
      </c>
      <c r="AJ496" s="764" t="str">
        <f>IF(【多店舗用】記入シート3!BH496="","",【多店舗用】記入シート3!BH496)</f>
        <v/>
      </c>
      <c r="AK496" s="764" t="str">
        <f>IF(【多店舗用】記入シート3!BI496="","",【多店舗用】記入シート3!BI496)</f>
        <v/>
      </c>
      <c r="AL496" s="764" t="str">
        <f>IF(【多店舗用】記入シート3!BJ496="","",【多店舗用】記入シート3!BJ496)</f>
        <v/>
      </c>
      <c r="AM496" s="768" t="str">
        <f>IF(【多店舗用】記入シート3!BK496="","",【多店舗用】記入シート3!BK496)</f>
        <v/>
      </c>
      <c r="AN496" s="768" t="str">
        <f>IF(【多店舗用】記入シート3!BL496="","",【多店舗用】記入シート3!BL496)</f>
        <v/>
      </c>
      <c r="AO496" s="764" t="str">
        <f>IF(【多店舗用】記入シート3!BM496="","",【多店舗用】記入シート3!BM496)</f>
        <v/>
      </c>
      <c r="AP496" s="768" t="str">
        <f>IF(【多店舗用】記入シート3!BN496="","",【多店舗用】記入シート3!BN496)</f>
        <v/>
      </c>
      <c r="AQ496" s="764" t="str">
        <f>IF(【多店舗用】記入シート3!BO496="","",【多店舗用】記入シート3!BO496)</f>
        <v/>
      </c>
      <c r="AR496" s="764" t="str">
        <f>IF(【多店舗用】記入シート3!BP496="","",【多店舗用】記入シート3!BP496)</f>
        <v/>
      </c>
    </row>
    <row r="497" spans="1:44" ht="15" customHeight="1">
      <c r="A497" s="764">
        <v>489</v>
      </c>
      <c r="B497" s="764" t="str">
        <f>IF(【多店舗用】記入シート3!B497="","",DBCS(【多店舗用】記入シート3!B497))</f>
        <v/>
      </c>
      <c r="C497" s="764" t="str">
        <f>IF(【多店舗用】記入シート3!C497="","",DBCS(【多店舗用】記入シート3!C497))</f>
        <v/>
      </c>
      <c r="D497" s="764" t="str">
        <f>IF(【多店舗用】記入シート3!D497="","",ASC(【多店舗用】記入シート3!D497))</f>
        <v/>
      </c>
      <c r="E497" s="765" t="str">
        <f>IF(【多店舗用】記入シート3!E497="","",【多店舗用】記入シート3!E497)</f>
        <v/>
      </c>
      <c r="F497" s="764" t="str">
        <f>IF(【多店舗用】記入シート3!F497="","",【多店舗用】記入シート3!F497)</f>
        <v/>
      </c>
      <c r="G497" s="765" t="str">
        <f>IF(【多店舗用】記入シート3!G497="","",【多店舗用】記入シート3!G497)</f>
        <v/>
      </c>
      <c r="H497" s="764" t="str">
        <f>IF(【多店舗用】記入シート3!H497="","",SUBSTITUTE(SUBSTITUTE(SUBSTITUTE(SUBSTITUTE(SUBSTITUTE(ASC(【多店舗用】記入シート3!H497),"～","-"),"－","-"),"―","-"),"　","")," ",""))</f>
        <v/>
      </c>
      <c r="I497" s="764" t="str">
        <f>IF(B497="","",MID(T(【多店舗用】記入シート3!I497),4,LEN(T(【多店舗用】記入シート3!I497))-3)&amp;"　"&amp;SUBSTITUTE(SUBSTITUTE(SUBSTITUTE(SUBSTITUTE(T(【多店舗用】記入シート3!J497),"　","")," ",""),"―","ー"),"－","‐")&amp;"　"&amp;SUBSTITUTE(SUBSTITUTE(SUBSTITUTE(SUBSTITUTE(T(【多店舗用】記入シート3!K497),"　","")," ",""),"―","ー"),"－","‐")&amp;"　"&amp;SUBSTITUTE(SUBSTITUTE(SUBSTITUTE(SUBSTITUTE(T(【多店舗用】記入シート3!L497),"　","")," ",""),"―","ー"),"－","‐")&amp;IF(【多店舗用】記入シート3!M497="","","　"&amp;SUBSTITUTE(SUBSTITUTE(SUBSTITUTE(SUBSTITUTE(T(【多店舗用】記入シート3!M497),"　","")," ",""),"―","ー"),"－","‐")))</f>
        <v/>
      </c>
      <c r="J497" s="764" t="str">
        <f>IF(B497="","",ASC(【多店舗用】記入シート3!N497)&amp;" "&amp;ASC(SUBSTITUTE(SUBSTITUTE(SUBSTITUTE(SUBSTITUTE(SUBSTITUTE(【多店舗用】記入シート3!O497,"　","")," ",""),"ヴ","ウﾞ"),"・",""),"－","‐"))&amp;" "&amp;ASC(SUBSTITUTE(SUBSTITUTE(SUBSTITUTE(SUBSTITUTE(SUBSTITUTE(【多店舗用】記入シート3!P497,"　","")," ",""),"ヴ","ウﾞ"),"・",""),"－","‐"))&amp;IF(【多店舗用】記入シート3!Q497="",""," "&amp;ASC(SUBSTITUTE(SUBSTITUTE(SUBSTITUTE(SUBSTITUTE(SUBSTITUTE(【多店舗用】記入シート3!Q497,"　","")," ",""),"ヴ","ウﾞ"),"・",""),"－","‐"))))</f>
        <v/>
      </c>
      <c r="K497" s="764" t="str">
        <f>IF(【多店舗用】記入シート3!R497="","",【多店舗用】記入シート3!R497)</f>
        <v/>
      </c>
      <c r="L497" s="764" t="str">
        <f>IF(【多店舗用】記入シート3!S497="","",SUBSTITUTE(SUBSTITUTE(SUBSTITUTE(SUBSTITUTE(SUBSTITUTE(ASC(【多店舗用】記入シート3!S497),"～","-"),"－","-"),"―","-"),"　","")," ",""))</f>
        <v/>
      </c>
      <c r="M497" s="764" t="str">
        <f>IF(【多店舗用】記入シート3!T497="","",ASC(【多店舗用】記入シート3!T497))</f>
        <v/>
      </c>
      <c r="N497" s="764" t="str">
        <f>IF(B497="","",RIGHT("00"&amp;【多店舗用】記入シート3!U497,2)&amp;【多店舗用】記入シート3!V497&amp;RIGHT("00"&amp;【多店舗用】記入シート3!W497,2)&amp;【多店舗用】記入シート3!X497&amp;RIGHT("00"&amp;【多店舗用】記入シート3!Y497,2)&amp;【多店舗用】記入シート3!Z497&amp;RIGHT("00"&amp;【多店舗用】記入シート3!AA497,2))</f>
        <v/>
      </c>
      <c r="O497" s="764" t="str">
        <f>IF(B497="","",IF(【多店舗用】記入シート3!AB497="●",【多店舗用】記入シート3!AB$8,"")&amp;IF(【多店舗用】記入シート3!AC497="●",【多店舗用】記入シート3!AC$8,"")&amp;IF(【多店舗用】記入シート3!AD497="●",【多店舗用】記入シート3!AD$8,"")&amp;IF(【多店舗用】記入シート3!AE497="●",【多店舗用】記入シート3!AE$8,"")&amp;IF(【多店舗用】記入シート3!AF497="●",【多店舗用】記入シート3!AF$8,"")&amp;IF(【多店舗用】記入シート3!AG497="●",【多店舗用】記入シート3!AG$8,"")&amp;IF(【多店舗用】記入シート3!AH497="●",【多店舗用】記入シート3!AH$8,"")&amp;IF(【多店舗用】記入シート3!AI497="●",【多店舗用】記入シート3!AI$8,""))</f>
        <v/>
      </c>
      <c r="P497" s="764" t="str">
        <f>IF(【多店舗用】記入シート3!AJ497="","",【多店舗用】記入シート3!AJ497)</f>
        <v/>
      </c>
      <c r="Q497" s="764" t="str">
        <f>IF(【多店舗用】記入シート3!AK497="","",【多店舗用】記入シート3!AK497)</f>
        <v/>
      </c>
      <c r="R497" s="766" t="str">
        <f>IF(【多店舗用】記入シート3!AL497="","",【多店舗用】記入シート3!AL497)</f>
        <v/>
      </c>
      <c r="S497" s="766" t="str">
        <f>IF(【多店舗用】記入シート3!AM497="","",【多店舗用】記入シート3!AM497)</f>
        <v/>
      </c>
      <c r="T497" s="766" t="str">
        <f>IF(【多店舗用】記入シート3!AN497="","",【多店舗用】記入シート3!AN497)</f>
        <v/>
      </c>
      <c r="U497" s="766" t="str">
        <f>IF(【多店舗用】記入シート3!AO497="","",【多店舗用】記入シート3!AO497)</f>
        <v/>
      </c>
      <c r="V497" s="764" t="str">
        <f>IF(【多店舗用】記入シート3!AP497="","",【多店舗用】記入シート3!AP497)</f>
        <v/>
      </c>
      <c r="W497" s="764" t="str">
        <f>IF(【多店舗用】記入シート3!AQ497="","",【多店舗用】記入シート3!AQ497)</f>
        <v/>
      </c>
      <c r="X497" s="764" t="str">
        <f>IF(【多店舗用】記入シート3!AR497="","",【多店舗用】記入シート3!AR497)</f>
        <v/>
      </c>
      <c r="Y497" s="764" t="str">
        <f>IF(【多店舗用】記入シート3!AS497="","",【多店舗用】記入シート3!AS497)</f>
        <v/>
      </c>
      <c r="Z497" s="767" t="str">
        <f>IF(【多店舗用】記入シート3!AT497="","",【多店舗用】記入シート3!AT497)</f>
        <v/>
      </c>
      <c r="AA497" s="767" t="str">
        <f>IF(【多店舗用】記入シート3!AU497="","",【多店舗用】記入シート3!AU497)</f>
        <v/>
      </c>
      <c r="AB497" s="764" t="str">
        <f>IF(B497="","",T(SUBSTITUTE(SUBSTITUTE(【多店舗用】記入シート3!AV497,"　","")," ",""))&amp;"　"&amp;T(SUBSTITUTE(SUBSTITUTE(【多店舗用】記入シート3!AW497,"　","")," ","")))</f>
        <v/>
      </c>
      <c r="AC497" s="764" t="str">
        <f>IF(B497="","",ASC(SUBSTITUTE(SUBSTITUTE(SUBSTITUTE(SUBSTITUTE(【多店舗用】記入シート3!AX497,"　","")," ",""),"ヴ","ウﾞ"),"・",""))&amp;" "&amp;ASC(SUBSTITUTE(SUBSTITUTE(SUBSTITUTE(SUBSTITUTE(【多店舗用】記入シート3!AY497,"　","")," ",""),"ヴ","ウﾞ"),"・","")))</f>
        <v/>
      </c>
      <c r="AD497" s="764" t="str">
        <f>IF(【多店舗用】記入シート3!AZ497="","",【多店舗用】記入シート3!AZ497)</f>
        <v/>
      </c>
      <c r="AE497" s="764" t="str">
        <f>IF(【多店舗用】記入シート3!BA497="","",【多店舗用】記入シート3!BA497)</f>
        <v/>
      </c>
      <c r="AF497" s="764" t="str">
        <f>IF(B497="","",T(SUBSTITUTE(SUBSTITUTE(【多店舗用】記入シート3!BB497,"　","")," ",""))&amp;"　"&amp;T(SUBSTITUTE(SUBSTITUTE(【多店舗用】記入シート3!BC497,"　","")," ","")))</f>
        <v/>
      </c>
      <c r="AG497" s="764" t="str">
        <f>IF(B497="","",ASC(SUBSTITUTE(SUBSTITUTE(SUBSTITUTE(SUBSTITUTE(【多店舗用】記入シート3!BD497,"　","")," ",""),"ヴ","ウﾞ"),"・",""))&amp;" "&amp;ASC(SUBSTITUTE(SUBSTITUTE(SUBSTITUTE(SUBSTITUTE(【多店舗用】記入シート3!BE497,"　","")," ",""),"ヴ","ウﾞ"),"・","")))</f>
        <v/>
      </c>
      <c r="AH497" s="764" t="str">
        <f>IF(【多店舗用】記入シート3!BF497="","",【多店舗用】記入シート3!BF497)</f>
        <v/>
      </c>
      <c r="AI497" s="764" t="str">
        <f>IF(【多店舗用】記入シート3!BG497="","",【多店舗用】記入シート3!BG497)</f>
        <v/>
      </c>
      <c r="AJ497" s="764" t="str">
        <f>IF(【多店舗用】記入シート3!BH497="","",【多店舗用】記入シート3!BH497)</f>
        <v/>
      </c>
      <c r="AK497" s="764" t="str">
        <f>IF(【多店舗用】記入シート3!BI497="","",【多店舗用】記入シート3!BI497)</f>
        <v/>
      </c>
      <c r="AL497" s="764" t="str">
        <f>IF(【多店舗用】記入シート3!BJ497="","",【多店舗用】記入シート3!BJ497)</f>
        <v/>
      </c>
      <c r="AM497" s="768" t="str">
        <f>IF(【多店舗用】記入シート3!BK497="","",【多店舗用】記入シート3!BK497)</f>
        <v/>
      </c>
      <c r="AN497" s="768" t="str">
        <f>IF(【多店舗用】記入シート3!BL497="","",【多店舗用】記入シート3!BL497)</f>
        <v/>
      </c>
      <c r="AO497" s="764" t="str">
        <f>IF(【多店舗用】記入シート3!BM497="","",【多店舗用】記入シート3!BM497)</f>
        <v/>
      </c>
      <c r="AP497" s="768" t="str">
        <f>IF(【多店舗用】記入シート3!BN497="","",【多店舗用】記入シート3!BN497)</f>
        <v/>
      </c>
      <c r="AQ497" s="764" t="str">
        <f>IF(【多店舗用】記入シート3!BO497="","",【多店舗用】記入シート3!BO497)</f>
        <v/>
      </c>
      <c r="AR497" s="764" t="str">
        <f>IF(【多店舗用】記入シート3!BP497="","",【多店舗用】記入シート3!BP497)</f>
        <v/>
      </c>
    </row>
    <row r="498" spans="1:44" ht="15" customHeight="1">
      <c r="A498" s="764">
        <v>490</v>
      </c>
      <c r="B498" s="764" t="str">
        <f>IF(【多店舗用】記入シート3!B498="","",DBCS(【多店舗用】記入シート3!B498))</f>
        <v/>
      </c>
      <c r="C498" s="764" t="str">
        <f>IF(【多店舗用】記入シート3!C498="","",DBCS(【多店舗用】記入シート3!C498))</f>
        <v/>
      </c>
      <c r="D498" s="764" t="str">
        <f>IF(【多店舗用】記入シート3!D498="","",ASC(【多店舗用】記入シート3!D498))</f>
        <v/>
      </c>
      <c r="E498" s="765" t="str">
        <f>IF(【多店舗用】記入シート3!E498="","",【多店舗用】記入シート3!E498)</f>
        <v/>
      </c>
      <c r="F498" s="764" t="str">
        <f>IF(【多店舗用】記入シート3!F498="","",【多店舗用】記入シート3!F498)</f>
        <v/>
      </c>
      <c r="G498" s="765" t="str">
        <f>IF(【多店舗用】記入シート3!G498="","",【多店舗用】記入シート3!G498)</f>
        <v/>
      </c>
      <c r="H498" s="764" t="str">
        <f>IF(【多店舗用】記入シート3!H498="","",SUBSTITUTE(SUBSTITUTE(SUBSTITUTE(SUBSTITUTE(SUBSTITUTE(ASC(【多店舗用】記入シート3!H498),"～","-"),"－","-"),"―","-"),"　","")," ",""))</f>
        <v/>
      </c>
      <c r="I498" s="764" t="str">
        <f>IF(B498="","",MID(T(【多店舗用】記入シート3!I498),4,LEN(T(【多店舗用】記入シート3!I498))-3)&amp;"　"&amp;SUBSTITUTE(SUBSTITUTE(SUBSTITUTE(SUBSTITUTE(T(【多店舗用】記入シート3!J498),"　","")," ",""),"―","ー"),"－","‐")&amp;"　"&amp;SUBSTITUTE(SUBSTITUTE(SUBSTITUTE(SUBSTITUTE(T(【多店舗用】記入シート3!K498),"　","")," ",""),"―","ー"),"－","‐")&amp;"　"&amp;SUBSTITUTE(SUBSTITUTE(SUBSTITUTE(SUBSTITUTE(T(【多店舗用】記入シート3!L498),"　","")," ",""),"―","ー"),"－","‐")&amp;IF(【多店舗用】記入シート3!M498="","","　"&amp;SUBSTITUTE(SUBSTITUTE(SUBSTITUTE(SUBSTITUTE(T(【多店舗用】記入シート3!M498),"　","")," ",""),"―","ー"),"－","‐")))</f>
        <v/>
      </c>
      <c r="J498" s="764" t="str">
        <f>IF(B498="","",ASC(【多店舗用】記入シート3!N498)&amp;" "&amp;ASC(SUBSTITUTE(SUBSTITUTE(SUBSTITUTE(SUBSTITUTE(SUBSTITUTE(【多店舗用】記入シート3!O498,"　","")," ",""),"ヴ","ウﾞ"),"・",""),"－","‐"))&amp;" "&amp;ASC(SUBSTITUTE(SUBSTITUTE(SUBSTITUTE(SUBSTITUTE(SUBSTITUTE(【多店舗用】記入シート3!P498,"　","")," ",""),"ヴ","ウﾞ"),"・",""),"－","‐"))&amp;IF(【多店舗用】記入シート3!Q498="",""," "&amp;ASC(SUBSTITUTE(SUBSTITUTE(SUBSTITUTE(SUBSTITUTE(SUBSTITUTE(【多店舗用】記入シート3!Q498,"　","")," ",""),"ヴ","ウﾞ"),"・",""),"－","‐"))))</f>
        <v/>
      </c>
      <c r="K498" s="764" t="str">
        <f>IF(【多店舗用】記入シート3!R498="","",【多店舗用】記入シート3!R498)</f>
        <v/>
      </c>
      <c r="L498" s="764" t="str">
        <f>IF(【多店舗用】記入シート3!S498="","",SUBSTITUTE(SUBSTITUTE(SUBSTITUTE(SUBSTITUTE(SUBSTITUTE(ASC(【多店舗用】記入シート3!S498),"～","-"),"－","-"),"―","-"),"　","")," ",""))</f>
        <v/>
      </c>
      <c r="M498" s="764" t="str">
        <f>IF(【多店舗用】記入シート3!T498="","",ASC(【多店舗用】記入シート3!T498))</f>
        <v/>
      </c>
      <c r="N498" s="764" t="str">
        <f>IF(B498="","",RIGHT("00"&amp;【多店舗用】記入シート3!U498,2)&amp;【多店舗用】記入シート3!V498&amp;RIGHT("00"&amp;【多店舗用】記入シート3!W498,2)&amp;【多店舗用】記入シート3!X498&amp;RIGHT("00"&amp;【多店舗用】記入シート3!Y498,2)&amp;【多店舗用】記入シート3!Z498&amp;RIGHT("00"&amp;【多店舗用】記入シート3!AA498,2))</f>
        <v/>
      </c>
      <c r="O498" s="764" t="str">
        <f>IF(B498="","",IF(【多店舗用】記入シート3!AB498="●",【多店舗用】記入シート3!AB$8,"")&amp;IF(【多店舗用】記入シート3!AC498="●",【多店舗用】記入シート3!AC$8,"")&amp;IF(【多店舗用】記入シート3!AD498="●",【多店舗用】記入シート3!AD$8,"")&amp;IF(【多店舗用】記入シート3!AE498="●",【多店舗用】記入シート3!AE$8,"")&amp;IF(【多店舗用】記入シート3!AF498="●",【多店舗用】記入シート3!AF$8,"")&amp;IF(【多店舗用】記入シート3!AG498="●",【多店舗用】記入シート3!AG$8,"")&amp;IF(【多店舗用】記入シート3!AH498="●",【多店舗用】記入シート3!AH$8,"")&amp;IF(【多店舗用】記入シート3!AI498="●",【多店舗用】記入シート3!AI$8,""))</f>
        <v/>
      </c>
      <c r="P498" s="764" t="str">
        <f>IF(【多店舗用】記入シート3!AJ498="","",【多店舗用】記入シート3!AJ498)</f>
        <v/>
      </c>
      <c r="Q498" s="764" t="str">
        <f>IF(【多店舗用】記入シート3!AK498="","",【多店舗用】記入シート3!AK498)</f>
        <v/>
      </c>
      <c r="R498" s="766" t="str">
        <f>IF(【多店舗用】記入シート3!AL498="","",【多店舗用】記入シート3!AL498)</f>
        <v/>
      </c>
      <c r="S498" s="766" t="str">
        <f>IF(【多店舗用】記入シート3!AM498="","",【多店舗用】記入シート3!AM498)</f>
        <v/>
      </c>
      <c r="T498" s="766" t="str">
        <f>IF(【多店舗用】記入シート3!AN498="","",【多店舗用】記入シート3!AN498)</f>
        <v/>
      </c>
      <c r="U498" s="766" t="str">
        <f>IF(【多店舗用】記入シート3!AO498="","",【多店舗用】記入シート3!AO498)</f>
        <v/>
      </c>
      <c r="V498" s="764" t="str">
        <f>IF(【多店舗用】記入シート3!AP498="","",【多店舗用】記入シート3!AP498)</f>
        <v/>
      </c>
      <c r="W498" s="764" t="str">
        <f>IF(【多店舗用】記入シート3!AQ498="","",【多店舗用】記入シート3!AQ498)</f>
        <v/>
      </c>
      <c r="X498" s="764" t="str">
        <f>IF(【多店舗用】記入シート3!AR498="","",【多店舗用】記入シート3!AR498)</f>
        <v/>
      </c>
      <c r="Y498" s="764" t="str">
        <f>IF(【多店舗用】記入シート3!AS498="","",【多店舗用】記入シート3!AS498)</f>
        <v/>
      </c>
      <c r="Z498" s="767" t="str">
        <f>IF(【多店舗用】記入シート3!AT498="","",【多店舗用】記入シート3!AT498)</f>
        <v/>
      </c>
      <c r="AA498" s="767" t="str">
        <f>IF(【多店舗用】記入シート3!AU498="","",【多店舗用】記入シート3!AU498)</f>
        <v/>
      </c>
      <c r="AB498" s="764" t="str">
        <f>IF(B498="","",T(SUBSTITUTE(SUBSTITUTE(【多店舗用】記入シート3!AV498,"　","")," ",""))&amp;"　"&amp;T(SUBSTITUTE(SUBSTITUTE(【多店舗用】記入シート3!AW498,"　","")," ","")))</f>
        <v/>
      </c>
      <c r="AC498" s="764" t="str">
        <f>IF(B498="","",ASC(SUBSTITUTE(SUBSTITUTE(SUBSTITUTE(SUBSTITUTE(【多店舗用】記入シート3!AX498,"　","")," ",""),"ヴ","ウﾞ"),"・",""))&amp;" "&amp;ASC(SUBSTITUTE(SUBSTITUTE(SUBSTITUTE(SUBSTITUTE(【多店舗用】記入シート3!AY498,"　","")," ",""),"ヴ","ウﾞ"),"・","")))</f>
        <v/>
      </c>
      <c r="AD498" s="764" t="str">
        <f>IF(【多店舗用】記入シート3!AZ498="","",【多店舗用】記入シート3!AZ498)</f>
        <v/>
      </c>
      <c r="AE498" s="764" t="str">
        <f>IF(【多店舗用】記入シート3!BA498="","",【多店舗用】記入シート3!BA498)</f>
        <v/>
      </c>
      <c r="AF498" s="764" t="str">
        <f>IF(B498="","",T(SUBSTITUTE(SUBSTITUTE(【多店舗用】記入シート3!BB498,"　","")," ",""))&amp;"　"&amp;T(SUBSTITUTE(SUBSTITUTE(【多店舗用】記入シート3!BC498,"　","")," ","")))</f>
        <v/>
      </c>
      <c r="AG498" s="764" t="str">
        <f>IF(B498="","",ASC(SUBSTITUTE(SUBSTITUTE(SUBSTITUTE(SUBSTITUTE(【多店舗用】記入シート3!BD498,"　","")," ",""),"ヴ","ウﾞ"),"・",""))&amp;" "&amp;ASC(SUBSTITUTE(SUBSTITUTE(SUBSTITUTE(SUBSTITUTE(【多店舗用】記入シート3!BE498,"　","")," ",""),"ヴ","ウﾞ"),"・","")))</f>
        <v/>
      </c>
      <c r="AH498" s="764" t="str">
        <f>IF(【多店舗用】記入シート3!BF498="","",【多店舗用】記入シート3!BF498)</f>
        <v/>
      </c>
      <c r="AI498" s="764" t="str">
        <f>IF(【多店舗用】記入シート3!BG498="","",【多店舗用】記入シート3!BG498)</f>
        <v/>
      </c>
      <c r="AJ498" s="764" t="str">
        <f>IF(【多店舗用】記入シート3!BH498="","",【多店舗用】記入シート3!BH498)</f>
        <v/>
      </c>
      <c r="AK498" s="764" t="str">
        <f>IF(【多店舗用】記入シート3!BI498="","",【多店舗用】記入シート3!BI498)</f>
        <v/>
      </c>
      <c r="AL498" s="764" t="str">
        <f>IF(【多店舗用】記入シート3!BJ498="","",【多店舗用】記入シート3!BJ498)</f>
        <v/>
      </c>
      <c r="AM498" s="768" t="str">
        <f>IF(【多店舗用】記入シート3!BK498="","",【多店舗用】記入シート3!BK498)</f>
        <v/>
      </c>
      <c r="AN498" s="768" t="str">
        <f>IF(【多店舗用】記入シート3!BL498="","",【多店舗用】記入シート3!BL498)</f>
        <v/>
      </c>
      <c r="AO498" s="764" t="str">
        <f>IF(【多店舗用】記入シート3!BM498="","",【多店舗用】記入シート3!BM498)</f>
        <v/>
      </c>
      <c r="AP498" s="768" t="str">
        <f>IF(【多店舗用】記入シート3!BN498="","",【多店舗用】記入シート3!BN498)</f>
        <v/>
      </c>
      <c r="AQ498" s="764" t="str">
        <f>IF(【多店舗用】記入シート3!BO498="","",【多店舗用】記入シート3!BO498)</f>
        <v/>
      </c>
      <c r="AR498" s="764" t="str">
        <f>IF(【多店舗用】記入シート3!BP498="","",【多店舗用】記入シート3!BP498)</f>
        <v/>
      </c>
    </row>
    <row r="499" spans="1:44" ht="15" customHeight="1">
      <c r="A499" s="764">
        <v>491</v>
      </c>
      <c r="B499" s="764" t="str">
        <f>IF(【多店舗用】記入シート3!B499="","",DBCS(【多店舗用】記入シート3!B499))</f>
        <v/>
      </c>
      <c r="C499" s="764" t="str">
        <f>IF(【多店舗用】記入シート3!C499="","",DBCS(【多店舗用】記入シート3!C499))</f>
        <v/>
      </c>
      <c r="D499" s="764" t="str">
        <f>IF(【多店舗用】記入シート3!D499="","",ASC(【多店舗用】記入シート3!D499))</f>
        <v/>
      </c>
      <c r="E499" s="765" t="str">
        <f>IF(【多店舗用】記入シート3!E499="","",【多店舗用】記入シート3!E499)</f>
        <v/>
      </c>
      <c r="F499" s="764" t="str">
        <f>IF(【多店舗用】記入シート3!F499="","",【多店舗用】記入シート3!F499)</f>
        <v/>
      </c>
      <c r="G499" s="765" t="str">
        <f>IF(【多店舗用】記入シート3!G499="","",【多店舗用】記入シート3!G499)</f>
        <v/>
      </c>
      <c r="H499" s="764" t="str">
        <f>IF(【多店舗用】記入シート3!H499="","",SUBSTITUTE(SUBSTITUTE(SUBSTITUTE(SUBSTITUTE(SUBSTITUTE(ASC(【多店舗用】記入シート3!H499),"～","-"),"－","-"),"―","-"),"　","")," ",""))</f>
        <v/>
      </c>
      <c r="I499" s="764" t="str">
        <f>IF(B499="","",MID(T(【多店舗用】記入シート3!I499),4,LEN(T(【多店舗用】記入シート3!I499))-3)&amp;"　"&amp;SUBSTITUTE(SUBSTITUTE(SUBSTITUTE(SUBSTITUTE(T(【多店舗用】記入シート3!J499),"　","")," ",""),"―","ー"),"－","‐")&amp;"　"&amp;SUBSTITUTE(SUBSTITUTE(SUBSTITUTE(SUBSTITUTE(T(【多店舗用】記入シート3!K499),"　","")," ",""),"―","ー"),"－","‐")&amp;"　"&amp;SUBSTITUTE(SUBSTITUTE(SUBSTITUTE(SUBSTITUTE(T(【多店舗用】記入シート3!L499),"　","")," ",""),"―","ー"),"－","‐")&amp;IF(【多店舗用】記入シート3!M499="","","　"&amp;SUBSTITUTE(SUBSTITUTE(SUBSTITUTE(SUBSTITUTE(T(【多店舗用】記入シート3!M499),"　","")," ",""),"―","ー"),"－","‐")))</f>
        <v/>
      </c>
      <c r="J499" s="764" t="str">
        <f>IF(B499="","",ASC(【多店舗用】記入シート3!N499)&amp;" "&amp;ASC(SUBSTITUTE(SUBSTITUTE(SUBSTITUTE(SUBSTITUTE(SUBSTITUTE(【多店舗用】記入シート3!O499,"　","")," ",""),"ヴ","ウﾞ"),"・",""),"－","‐"))&amp;" "&amp;ASC(SUBSTITUTE(SUBSTITUTE(SUBSTITUTE(SUBSTITUTE(SUBSTITUTE(【多店舗用】記入シート3!P499,"　","")," ",""),"ヴ","ウﾞ"),"・",""),"－","‐"))&amp;IF(【多店舗用】記入シート3!Q499="",""," "&amp;ASC(SUBSTITUTE(SUBSTITUTE(SUBSTITUTE(SUBSTITUTE(SUBSTITUTE(【多店舗用】記入シート3!Q499,"　","")," ",""),"ヴ","ウﾞ"),"・",""),"－","‐"))))</f>
        <v/>
      </c>
      <c r="K499" s="764" t="str">
        <f>IF(【多店舗用】記入シート3!R499="","",【多店舗用】記入シート3!R499)</f>
        <v/>
      </c>
      <c r="L499" s="764" t="str">
        <f>IF(【多店舗用】記入シート3!S499="","",SUBSTITUTE(SUBSTITUTE(SUBSTITUTE(SUBSTITUTE(SUBSTITUTE(ASC(【多店舗用】記入シート3!S499),"～","-"),"－","-"),"―","-"),"　","")," ",""))</f>
        <v/>
      </c>
      <c r="M499" s="764" t="str">
        <f>IF(【多店舗用】記入シート3!T499="","",ASC(【多店舗用】記入シート3!T499))</f>
        <v/>
      </c>
      <c r="N499" s="764" t="str">
        <f>IF(B499="","",RIGHT("00"&amp;【多店舗用】記入シート3!U499,2)&amp;【多店舗用】記入シート3!V499&amp;RIGHT("00"&amp;【多店舗用】記入シート3!W499,2)&amp;【多店舗用】記入シート3!X499&amp;RIGHT("00"&amp;【多店舗用】記入シート3!Y499,2)&amp;【多店舗用】記入シート3!Z499&amp;RIGHT("00"&amp;【多店舗用】記入シート3!AA499,2))</f>
        <v/>
      </c>
      <c r="O499" s="764" t="str">
        <f>IF(B499="","",IF(【多店舗用】記入シート3!AB499="●",【多店舗用】記入シート3!AB$8,"")&amp;IF(【多店舗用】記入シート3!AC499="●",【多店舗用】記入シート3!AC$8,"")&amp;IF(【多店舗用】記入シート3!AD499="●",【多店舗用】記入シート3!AD$8,"")&amp;IF(【多店舗用】記入シート3!AE499="●",【多店舗用】記入シート3!AE$8,"")&amp;IF(【多店舗用】記入シート3!AF499="●",【多店舗用】記入シート3!AF$8,"")&amp;IF(【多店舗用】記入シート3!AG499="●",【多店舗用】記入シート3!AG$8,"")&amp;IF(【多店舗用】記入シート3!AH499="●",【多店舗用】記入シート3!AH$8,"")&amp;IF(【多店舗用】記入シート3!AI499="●",【多店舗用】記入シート3!AI$8,""))</f>
        <v/>
      </c>
      <c r="P499" s="764" t="str">
        <f>IF(【多店舗用】記入シート3!AJ499="","",【多店舗用】記入シート3!AJ499)</f>
        <v/>
      </c>
      <c r="Q499" s="764" t="str">
        <f>IF(【多店舗用】記入シート3!AK499="","",【多店舗用】記入シート3!AK499)</f>
        <v/>
      </c>
      <c r="R499" s="766" t="str">
        <f>IF(【多店舗用】記入シート3!AL499="","",【多店舗用】記入シート3!AL499)</f>
        <v/>
      </c>
      <c r="S499" s="766" t="str">
        <f>IF(【多店舗用】記入シート3!AM499="","",【多店舗用】記入シート3!AM499)</f>
        <v/>
      </c>
      <c r="T499" s="766" t="str">
        <f>IF(【多店舗用】記入シート3!AN499="","",【多店舗用】記入シート3!AN499)</f>
        <v/>
      </c>
      <c r="U499" s="766" t="str">
        <f>IF(【多店舗用】記入シート3!AO499="","",【多店舗用】記入シート3!AO499)</f>
        <v/>
      </c>
      <c r="V499" s="764" t="str">
        <f>IF(【多店舗用】記入シート3!AP499="","",【多店舗用】記入シート3!AP499)</f>
        <v/>
      </c>
      <c r="W499" s="764" t="str">
        <f>IF(【多店舗用】記入シート3!AQ499="","",【多店舗用】記入シート3!AQ499)</f>
        <v/>
      </c>
      <c r="X499" s="764" t="str">
        <f>IF(【多店舗用】記入シート3!AR499="","",【多店舗用】記入シート3!AR499)</f>
        <v/>
      </c>
      <c r="Y499" s="764" t="str">
        <f>IF(【多店舗用】記入シート3!AS499="","",【多店舗用】記入シート3!AS499)</f>
        <v/>
      </c>
      <c r="Z499" s="767" t="str">
        <f>IF(【多店舗用】記入シート3!AT499="","",【多店舗用】記入シート3!AT499)</f>
        <v/>
      </c>
      <c r="AA499" s="767" t="str">
        <f>IF(【多店舗用】記入シート3!AU499="","",【多店舗用】記入シート3!AU499)</f>
        <v/>
      </c>
      <c r="AB499" s="764" t="str">
        <f>IF(B499="","",T(SUBSTITUTE(SUBSTITUTE(【多店舗用】記入シート3!AV499,"　","")," ",""))&amp;"　"&amp;T(SUBSTITUTE(SUBSTITUTE(【多店舗用】記入シート3!AW499,"　","")," ","")))</f>
        <v/>
      </c>
      <c r="AC499" s="764" t="str">
        <f>IF(B499="","",ASC(SUBSTITUTE(SUBSTITUTE(SUBSTITUTE(SUBSTITUTE(【多店舗用】記入シート3!AX499,"　","")," ",""),"ヴ","ウﾞ"),"・",""))&amp;" "&amp;ASC(SUBSTITUTE(SUBSTITUTE(SUBSTITUTE(SUBSTITUTE(【多店舗用】記入シート3!AY499,"　","")," ",""),"ヴ","ウﾞ"),"・","")))</f>
        <v/>
      </c>
      <c r="AD499" s="764" t="str">
        <f>IF(【多店舗用】記入シート3!AZ499="","",【多店舗用】記入シート3!AZ499)</f>
        <v/>
      </c>
      <c r="AE499" s="764" t="str">
        <f>IF(【多店舗用】記入シート3!BA499="","",【多店舗用】記入シート3!BA499)</f>
        <v/>
      </c>
      <c r="AF499" s="764" t="str">
        <f>IF(B499="","",T(SUBSTITUTE(SUBSTITUTE(【多店舗用】記入シート3!BB499,"　","")," ",""))&amp;"　"&amp;T(SUBSTITUTE(SUBSTITUTE(【多店舗用】記入シート3!BC499,"　","")," ","")))</f>
        <v/>
      </c>
      <c r="AG499" s="764" t="str">
        <f>IF(B499="","",ASC(SUBSTITUTE(SUBSTITUTE(SUBSTITUTE(SUBSTITUTE(【多店舗用】記入シート3!BD499,"　","")," ",""),"ヴ","ウﾞ"),"・",""))&amp;" "&amp;ASC(SUBSTITUTE(SUBSTITUTE(SUBSTITUTE(SUBSTITUTE(【多店舗用】記入シート3!BE499,"　","")," ",""),"ヴ","ウﾞ"),"・","")))</f>
        <v/>
      </c>
      <c r="AH499" s="764" t="str">
        <f>IF(【多店舗用】記入シート3!BF499="","",【多店舗用】記入シート3!BF499)</f>
        <v/>
      </c>
      <c r="AI499" s="764" t="str">
        <f>IF(【多店舗用】記入シート3!BG499="","",【多店舗用】記入シート3!BG499)</f>
        <v/>
      </c>
      <c r="AJ499" s="764" t="str">
        <f>IF(【多店舗用】記入シート3!BH499="","",【多店舗用】記入シート3!BH499)</f>
        <v/>
      </c>
      <c r="AK499" s="764" t="str">
        <f>IF(【多店舗用】記入シート3!BI499="","",【多店舗用】記入シート3!BI499)</f>
        <v/>
      </c>
      <c r="AL499" s="764" t="str">
        <f>IF(【多店舗用】記入シート3!BJ499="","",【多店舗用】記入シート3!BJ499)</f>
        <v/>
      </c>
      <c r="AM499" s="768" t="str">
        <f>IF(【多店舗用】記入シート3!BK499="","",【多店舗用】記入シート3!BK499)</f>
        <v/>
      </c>
      <c r="AN499" s="768" t="str">
        <f>IF(【多店舗用】記入シート3!BL499="","",【多店舗用】記入シート3!BL499)</f>
        <v/>
      </c>
      <c r="AO499" s="764" t="str">
        <f>IF(【多店舗用】記入シート3!BM499="","",【多店舗用】記入シート3!BM499)</f>
        <v/>
      </c>
      <c r="AP499" s="768" t="str">
        <f>IF(【多店舗用】記入シート3!BN499="","",【多店舗用】記入シート3!BN499)</f>
        <v/>
      </c>
      <c r="AQ499" s="764" t="str">
        <f>IF(【多店舗用】記入シート3!BO499="","",【多店舗用】記入シート3!BO499)</f>
        <v/>
      </c>
      <c r="AR499" s="764" t="str">
        <f>IF(【多店舗用】記入シート3!BP499="","",【多店舗用】記入シート3!BP499)</f>
        <v/>
      </c>
    </row>
    <row r="500" spans="1:44" ht="15" customHeight="1">
      <c r="A500" s="764">
        <v>492</v>
      </c>
      <c r="B500" s="764" t="str">
        <f>IF(【多店舗用】記入シート3!B500="","",DBCS(【多店舗用】記入シート3!B500))</f>
        <v/>
      </c>
      <c r="C500" s="764" t="str">
        <f>IF(【多店舗用】記入シート3!C500="","",DBCS(【多店舗用】記入シート3!C500))</f>
        <v/>
      </c>
      <c r="D500" s="764" t="str">
        <f>IF(【多店舗用】記入シート3!D500="","",ASC(【多店舗用】記入シート3!D500))</f>
        <v/>
      </c>
      <c r="E500" s="765" t="str">
        <f>IF(【多店舗用】記入シート3!E500="","",【多店舗用】記入シート3!E500)</f>
        <v/>
      </c>
      <c r="F500" s="764" t="str">
        <f>IF(【多店舗用】記入シート3!F500="","",【多店舗用】記入シート3!F500)</f>
        <v/>
      </c>
      <c r="G500" s="765" t="str">
        <f>IF(【多店舗用】記入シート3!G500="","",【多店舗用】記入シート3!G500)</f>
        <v/>
      </c>
      <c r="H500" s="764" t="str">
        <f>IF(【多店舗用】記入シート3!H500="","",SUBSTITUTE(SUBSTITUTE(SUBSTITUTE(SUBSTITUTE(SUBSTITUTE(ASC(【多店舗用】記入シート3!H500),"～","-"),"－","-"),"―","-"),"　","")," ",""))</f>
        <v/>
      </c>
      <c r="I500" s="764" t="str">
        <f>IF(B500="","",MID(T(【多店舗用】記入シート3!I500),4,LEN(T(【多店舗用】記入シート3!I500))-3)&amp;"　"&amp;SUBSTITUTE(SUBSTITUTE(SUBSTITUTE(SUBSTITUTE(T(【多店舗用】記入シート3!J500),"　","")," ",""),"―","ー"),"－","‐")&amp;"　"&amp;SUBSTITUTE(SUBSTITUTE(SUBSTITUTE(SUBSTITUTE(T(【多店舗用】記入シート3!K500),"　","")," ",""),"―","ー"),"－","‐")&amp;"　"&amp;SUBSTITUTE(SUBSTITUTE(SUBSTITUTE(SUBSTITUTE(T(【多店舗用】記入シート3!L500),"　","")," ",""),"―","ー"),"－","‐")&amp;IF(【多店舗用】記入シート3!M500="","","　"&amp;SUBSTITUTE(SUBSTITUTE(SUBSTITUTE(SUBSTITUTE(T(【多店舗用】記入シート3!M500),"　","")," ",""),"―","ー"),"－","‐")))</f>
        <v/>
      </c>
      <c r="J500" s="764" t="str">
        <f>IF(B500="","",ASC(【多店舗用】記入シート3!N500)&amp;" "&amp;ASC(SUBSTITUTE(SUBSTITUTE(SUBSTITUTE(SUBSTITUTE(SUBSTITUTE(【多店舗用】記入シート3!O500,"　","")," ",""),"ヴ","ウﾞ"),"・",""),"－","‐"))&amp;" "&amp;ASC(SUBSTITUTE(SUBSTITUTE(SUBSTITUTE(SUBSTITUTE(SUBSTITUTE(【多店舗用】記入シート3!P500,"　","")," ",""),"ヴ","ウﾞ"),"・",""),"－","‐"))&amp;IF(【多店舗用】記入シート3!Q500="",""," "&amp;ASC(SUBSTITUTE(SUBSTITUTE(SUBSTITUTE(SUBSTITUTE(SUBSTITUTE(【多店舗用】記入シート3!Q500,"　","")," ",""),"ヴ","ウﾞ"),"・",""),"－","‐"))))</f>
        <v/>
      </c>
      <c r="K500" s="764" t="str">
        <f>IF(【多店舗用】記入シート3!R500="","",【多店舗用】記入シート3!R500)</f>
        <v/>
      </c>
      <c r="L500" s="764" t="str">
        <f>IF(【多店舗用】記入シート3!S500="","",SUBSTITUTE(SUBSTITUTE(SUBSTITUTE(SUBSTITUTE(SUBSTITUTE(ASC(【多店舗用】記入シート3!S500),"～","-"),"－","-"),"―","-"),"　","")," ",""))</f>
        <v/>
      </c>
      <c r="M500" s="764" t="str">
        <f>IF(【多店舗用】記入シート3!T500="","",ASC(【多店舗用】記入シート3!T500))</f>
        <v/>
      </c>
      <c r="N500" s="764" t="str">
        <f>IF(B500="","",RIGHT("00"&amp;【多店舗用】記入シート3!U500,2)&amp;【多店舗用】記入シート3!V500&amp;RIGHT("00"&amp;【多店舗用】記入シート3!W500,2)&amp;【多店舗用】記入シート3!X500&amp;RIGHT("00"&amp;【多店舗用】記入シート3!Y500,2)&amp;【多店舗用】記入シート3!Z500&amp;RIGHT("00"&amp;【多店舗用】記入シート3!AA500,2))</f>
        <v/>
      </c>
      <c r="O500" s="764" t="str">
        <f>IF(B500="","",IF(【多店舗用】記入シート3!AB500="●",【多店舗用】記入シート3!AB$8,"")&amp;IF(【多店舗用】記入シート3!AC500="●",【多店舗用】記入シート3!AC$8,"")&amp;IF(【多店舗用】記入シート3!AD500="●",【多店舗用】記入シート3!AD$8,"")&amp;IF(【多店舗用】記入シート3!AE500="●",【多店舗用】記入シート3!AE$8,"")&amp;IF(【多店舗用】記入シート3!AF500="●",【多店舗用】記入シート3!AF$8,"")&amp;IF(【多店舗用】記入シート3!AG500="●",【多店舗用】記入シート3!AG$8,"")&amp;IF(【多店舗用】記入シート3!AH500="●",【多店舗用】記入シート3!AH$8,"")&amp;IF(【多店舗用】記入シート3!AI500="●",【多店舗用】記入シート3!AI$8,""))</f>
        <v/>
      </c>
      <c r="P500" s="764" t="str">
        <f>IF(【多店舗用】記入シート3!AJ500="","",【多店舗用】記入シート3!AJ500)</f>
        <v/>
      </c>
      <c r="Q500" s="764" t="str">
        <f>IF(【多店舗用】記入シート3!AK500="","",【多店舗用】記入シート3!AK500)</f>
        <v/>
      </c>
      <c r="R500" s="766" t="str">
        <f>IF(【多店舗用】記入シート3!AL500="","",【多店舗用】記入シート3!AL500)</f>
        <v/>
      </c>
      <c r="S500" s="766" t="str">
        <f>IF(【多店舗用】記入シート3!AM500="","",【多店舗用】記入シート3!AM500)</f>
        <v/>
      </c>
      <c r="T500" s="766" t="str">
        <f>IF(【多店舗用】記入シート3!AN500="","",【多店舗用】記入シート3!AN500)</f>
        <v/>
      </c>
      <c r="U500" s="766" t="str">
        <f>IF(【多店舗用】記入シート3!AO500="","",【多店舗用】記入シート3!AO500)</f>
        <v/>
      </c>
      <c r="V500" s="764" t="str">
        <f>IF(【多店舗用】記入シート3!AP500="","",【多店舗用】記入シート3!AP500)</f>
        <v/>
      </c>
      <c r="W500" s="764" t="str">
        <f>IF(【多店舗用】記入シート3!AQ500="","",【多店舗用】記入シート3!AQ500)</f>
        <v/>
      </c>
      <c r="X500" s="764" t="str">
        <f>IF(【多店舗用】記入シート3!AR500="","",【多店舗用】記入シート3!AR500)</f>
        <v/>
      </c>
      <c r="Y500" s="764" t="str">
        <f>IF(【多店舗用】記入シート3!AS500="","",【多店舗用】記入シート3!AS500)</f>
        <v/>
      </c>
      <c r="Z500" s="767" t="str">
        <f>IF(【多店舗用】記入シート3!AT500="","",【多店舗用】記入シート3!AT500)</f>
        <v/>
      </c>
      <c r="AA500" s="767" t="str">
        <f>IF(【多店舗用】記入シート3!AU500="","",【多店舗用】記入シート3!AU500)</f>
        <v/>
      </c>
      <c r="AB500" s="764" t="str">
        <f>IF(B500="","",T(SUBSTITUTE(SUBSTITUTE(【多店舗用】記入シート3!AV500,"　","")," ",""))&amp;"　"&amp;T(SUBSTITUTE(SUBSTITUTE(【多店舗用】記入シート3!AW500,"　","")," ","")))</f>
        <v/>
      </c>
      <c r="AC500" s="764" t="str">
        <f>IF(B500="","",ASC(SUBSTITUTE(SUBSTITUTE(SUBSTITUTE(SUBSTITUTE(【多店舗用】記入シート3!AX500,"　","")," ",""),"ヴ","ウﾞ"),"・",""))&amp;" "&amp;ASC(SUBSTITUTE(SUBSTITUTE(SUBSTITUTE(SUBSTITUTE(【多店舗用】記入シート3!AY500,"　","")," ",""),"ヴ","ウﾞ"),"・","")))</f>
        <v/>
      </c>
      <c r="AD500" s="764" t="str">
        <f>IF(【多店舗用】記入シート3!AZ500="","",【多店舗用】記入シート3!AZ500)</f>
        <v/>
      </c>
      <c r="AE500" s="764" t="str">
        <f>IF(【多店舗用】記入シート3!BA500="","",【多店舗用】記入シート3!BA500)</f>
        <v/>
      </c>
      <c r="AF500" s="764" t="str">
        <f>IF(B500="","",T(SUBSTITUTE(SUBSTITUTE(【多店舗用】記入シート3!BB500,"　","")," ",""))&amp;"　"&amp;T(SUBSTITUTE(SUBSTITUTE(【多店舗用】記入シート3!BC500,"　","")," ","")))</f>
        <v/>
      </c>
      <c r="AG500" s="764" t="str">
        <f>IF(B500="","",ASC(SUBSTITUTE(SUBSTITUTE(SUBSTITUTE(SUBSTITUTE(【多店舗用】記入シート3!BD500,"　","")," ",""),"ヴ","ウﾞ"),"・",""))&amp;" "&amp;ASC(SUBSTITUTE(SUBSTITUTE(SUBSTITUTE(SUBSTITUTE(【多店舗用】記入シート3!BE500,"　","")," ",""),"ヴ","ウﾞ"),"・","")))</f>
        <v/>
      </c>
      <c r="AH500" s="764" t="str">
        <f>IF(【多店舗用】記入シート3!BF500="","",【多店舗用】記入シート3!BF500)</f>
        <v/>
      </c>
      <c r="AI500" s="764" t="str">
        <f>IF(【多店舗用】記入シート3!BG500="","",【多店舗用】記入シート3!BG500)</f>
        <v/>
      </c>
      <c r="AJ500" s="764" t="str">
        <f>IF(【多店舗用】記入シート3!BH500="","",【多店舗用】記入シート3!BH500)</f>
        <v/>
      </c>
      <c r="AK500" s="764" t="str">
        <f>IF(【多店舗用】記入シート3!BI500="","",【多店舗用】記入シート3!BI500)</f>
        <v/>
      </c>
      <c r="AL500" s="764" t="str">
        <f>IF(【多店舗用】記入シート3!BJ500="","",【多店舗用】記入シート3!BJ500)</f>
        <v/>
      </c>
      <c r="AM500" s="768" t="str">
        <f>IF(【多店舗用】記入シート3!BK500="","",【多店舗用】記入シート3!BK500)</f>
        <v/>
      </c>
      <c r="AN500" s="768" t="str">
        <f>IF(【多店舗用】記入シート3!BL500="","",【多店舗用】記入シート3!BL500)</f>
        <v/>
      </c>
      <c r="AO500" s="764" t="str">
        <f>IF(【多店舗用】記入シート3!BM500="","",【多店舗用】記入シート3!BM500)</f>
        <v/>
      </c>
      <c r="AP500" s="768" t="str">
        <f>IF(【多店舗用】記入シート3!BN500="","",【多店舗用】記入シート3!BN500)</f>
        <v/>
      </c>
      <c r="AQ500" s="764" t="str">
        <f>IF(【多店舗用】記入シート3!BO500="","",【多店舗用】記入シート3!BO500)</f>
        <v/>
      </c>
      <c r="AR500" s="764" t="str">
        <f>IF(【多店舗用】記入シート3!BP500="","",【多店舗用】記入シート3!BP500)</f>
        <v/>
      </c>
    </row>
    <row r="501" spans="1:44" ht="15" customHeight="1">
      <c r="A501" s="764">
        <v>493</v>
      </c>
      <c r="B501" s="764" t="str">
        <f>IF(【多店舗用】記入シート3!B501="","",DBCS(【多店舗用】記入シート3!B501))</f>
        <v/>
      </c>
      <c r="C501" s="764" t="str">
        <f>IF(【多店舗用】記入シート3!C501="","",DBCS(【多店舗用】記入シート3!C501))</f>
        <v/>
      </c>
      <c r="D501" s="764" t="str">
        <f>IF(【多店舗用】記入シート3!D501="","",ASC(【多店舗用】記入シート3!D501))</f>
        <v/>
      </c>
      <c r="E501" s="765" t="str">
        <f>IF(【多店舗用】記入シート3!E501="","",【多店舗用】記入シート3!E501)</f>
        <v/>
      </c>
      <c r="F501" s="764" t="str">
        <f>IF(【多店舗用】記入シート3!F501="","",【多店舗用】記入シート3!F501)</f>
        <v/>
      </c>
      <c r="G501" s="765" t="str">
        <f>IF(【多店舗用】記入シート3!G501="","",【多店舗用】記入シート3!G501)</f>
        <v/>
      </c>
      <c r="H501" s="764" t="str">
        <f>IF(【多店舗用】記入シート3!H501="","",SUBSTITUTE(SUBSTITUTE(SUBSTITUTE(SUBSTITUTE(SUBSTITUTE(ASC(【多店舗用】記入シート3!H501),"～","-"),"－","-"),"―","-"),"　","")," ",""))</f>
        <v/>
      </c>
      <c r="I501" s="764" t="str">
        <f>IF(B501="","",MID(T(【多店舗用】記入シート3!I501),4,LEN(T(【多店舗用】記入シート3!I501))-3)&amp;"　"&amp;SUBSTITUTE(SUBSTITUTE(SUBSTITUTE(SUBSTITUTE(T(【多店舗用】記入シート3!J501),"　","")," ",""),"―","ー"),"－","‐")&amp;"　"&amp;SUBSTITUTE(SUBSTITUTE(SUBSTITUTE(SUBSTITUTE(T(【多店舗用】記入シート3!K501),"　","")," ",""),"―","ー"),"－","‐")&amp;"　"&amp;SUBSTITUTE(SUBSTITUTE(SUBSTITUTE(SUBSTITUTE(T(【多店舗用】記入シート3!L501),"　","")," ",""),"―","ー"),"－","‐")&amp;IF(【多店舗用】記入シート3!M501="","","　"&amp;SUBSTITUTE(SUBSTITUTE(SUBSTITUTE(SUBSTITUTE(T(【多店舗用】記入シート3!M501),"　","")," ",""),"―","ー"),"－","‐")))</f>
        <v/>
      </c>
      <c r="J501" s="764" t="str">
        <f>IF(B501="","",ASC(【多店舗用】記入シート3!N501)&amp;" "&amp;ASC(SUBSTITUTE(SUBSTITUTE(SUBSTITUTE(SUBSTITUTE(SUBSTITUTE(【多店舗用】記入シート3!O501,"　","")," ",""),"ヴ","ウﾞ"),"・",""),"－","‐"))&amp;" "&amp;ASC(SUBSTITUTE(SUBSTITUTE(SUBSTITUTE(SUBSTITUTE(SUBSTITUTE(【多店舗用】記入シート3!P501,"　","")," ",""),"ヴ","ウﾞ"),"・",""),"－","‐"))&amp;IF(【多店舗用】記入シート3!Q501="",""," "&amp;ASC(SUBSTITUTE(SUBSTITUTE(SUBSTITUTE(SUBSTITUTE(SUBSTITUTE(【多店舗用】記入シート3!Q501,"　","")," ",""),"ヴ","ウﾞ"),"・",""),"－","‐"))))</f>
        <v/>
      </c>
      <c r="K501" s="764" t="str">
        <f>IF(【多店舗用】記入シート3!R501="","",【多店舗用】記入シート3!R501)</f>
        <v/>
      </c>
      <c r="L501" s="764" t="str">
        <f>IF(【多店舗用】記入シート3!S501="","",SUBSTITUTE(SUBSTITUTE(SUBSTITUTE(SUBSTITUTE(SUBSTITUTE(ASC(【多店舗用】記入シート3!S501),"～","-"),"－","-"),"―","-"),"　","")," ",""))</f>
        <v/>
      </c>
      <c r="M501" s="764" t="str">
        <f>IF(【多店舗用】記入シート3!T501="","",ASC(【多店舗用】記入シート3!T501))</f>
        <v/>
      </c>
      <c r="N501" s="764" t="str">
        <f>IF(B501="","",RIGHT("00"&amp;【多店舗用】記入シート3!U501,2)&amp;【多店舗用】記入シート3!V501&amp;RIGHT("00"&amp;【多店舗用】記入シート3!W501,2)&amp;【多店舗用】記入シート3!X501&amp;RIGHT("00"&amp;【多店舗用】記入シート3!Y501,2)&amp;【多店舗用】記入シート3!Z501&amp;RIGHT("00"&amp;【多店舗用】記入シート3!AA501,2))</f>
        <v/>
      </c>
      <c r="O501" s="764" t="str">
        <f>IF(B501="","",IF(【多店舗用】記入シート3!AB501="●",【多店舗用】記入シート3!AB$8,"")&amp;IF(【多店舗用】記入シート3!AC501="●",【多店舗用】記入シート3!AC$8,"")&amp;IF(【多店舗用】記入シート3!AD501="●",【多店舗用】記入シート3!AD$8,"")&amp;IF(【多店舗用】記入シート3!AE501="●",【多店舗用】記入シート3!AE$8,"")&amp;IF(【多店舗用】記入シート3!AF501="●",【多店舗用】記入シート3!AF$8,"")&amp;IF(【多店舗用】記入シート3!AG501="●",【多店舗用】記入シート3!AG$8,"")&amp;IF(【多店舗用】記入シート3!AH501="●",【多店舗用】記入シート3!AH$8,"")&amp;IF(【多店舗用】記入シート3!AI501="●",【多店舗用】記入シート3!AI$8,""))</f>
        <v/>
      </c>
      <c r="P501" s="764" t="str">
        <f>IF(【多店舗用】記入シート3!AJ501="","",【多店舗用】記入シート3!AJ501)</f>
        <v/>
      </c>
      <c r="Q501" s="764" t="str">
        <f>IF(【多店舗用】記入シート3!AK501="","",【多店舗用】記入シート3!AK501)</f>
        <v/>
      </c>
      <c r="R501" s="766" t="str">
        <f>IF(【多店舗用】記入シート3!AL501="","",【多店舗用】記入シート3!AL501)</f>
        <v/>
      </c>
      <c r="S501" s="766" t="str">
        <f>IF(【多店舗用】記入シート3!AM501="","",【多店舗用】記入シート3!AM501)</f>
        <v/>
      </c>
      <c r="T501" s="766" t="str">
        <f>IF(【多店舗用】記入シート3!AN501="","",【多店舗用】記入シート3!AN501)</f>
        <v/>
      </c>
      <c r="U501" s="766" t="str">
        <f>IF(【多店舗用】記入シート3!AO501="","",【多店舗用】記入シート3!AO501)</f>
        <v/>
      </c>
      <c r="V501" s="764" t="str">
        <f>IF(【多店舗用】記入シート3!AP501="","",【多店舗用】記入シート3!AP501)</f>
        <v/>
      </c>
      <c r="W501" s="764" t="str">
        <f>IF(【多店舗用】記入シート3!AQ501="","",【多店舗用】記入シート3!AQ501)</f>
        <v/>
      </c>
      <c r="X501" s="764" t="str">
        <f>IF(【多店舗用】記入シート3!AR501="","",【多店舗用】記入シート3!AR501)</f>
        <v/>
      </c>
      <c r="Y501" s="764" t="str">
        <f>IF(【多店舗用】記入シート3!AS501="","",【多店舗用】記入シート3!AS501)</f>
        <v/>
      </c>
      <c r="Z501" s="767" t="str">
        <f>IF(【多店舗用】記入シート3!AT501="","",【多店舗用】記入シート3!AT501)</f>
        <v/>
      </c>
      <c r="AA501" s="767" t="str">
        <f>IF(【多店舗用】記入シート3!AU501="","",【多店舗用】記入シート3!AU501)</f>
        <v/>
      </c>
      <c r="AB501" s="764" t="str">
        <f>IF(B501="","",T(SUBSTITUTE(SUBSTITUTE(【多店舗用】記入シート3!AV501,"　","")," ",""))&amp;"　"&amp;T(SUBSTITUTE(SUBSTITUTE(【多店舗用】記入シート3!AW501,"　","")," ","")))</f>
        <v/>
      </c>
      <c r="AC501" s="764" t="str">
        <f>IF(B501="","",ASC(SUBSTITUTE(SUBSTITUTE(SUBSTITUTE(SUBSTITUTE(【多店舗用】記入シート3!AX501,"　","")," ",""),"ヴ","ウﾞ"),"・",""))&amp;" "&amp;ASC(SUBSTITUTE(SUBSTITUTE(SUBSTITUTE(SUBSTITUTE(【多店舗用】記入シート3!AY501,"　","")," ",""),"ヴ","ウﾞ"),"・","")))</f>
        <v/>
      </c>
      <c r="AD501" s="764" t="str">
        <f>IF(【多店舗用】記入シート3!AZ501="","",【多店舗用】記入シート3!AZ501)</f>
        <v/>
      </c>
      <c r="AE501" s="764" t="str">
        <f>IF(【多店舗用】記入シート3!BA501="","",【多店舗用】記入シート3!BA501)</f>
        <v/>
      </c>
      <c r="AF501" s="764" t="str">
        <f>IF(B501="","",T(SUBSTITUTE(SUBSTITUTE(【多店舗用】記入シート3!BB501,"　","")," ",""))&amp;"　"&amp;T(SUBSTITUTE(SUBSTITUTE(【多店舗用】記入シート3!BC501,"　","")," ","")))</f>
        <v/>
      </c>
      <c r="AG501" s="764" t="str">
        <f>IF(B501="","",ASC(SUBSTITUTE(SUBSTITUTE(SUBSTITUTE(SUBSTITUTE(【多店舗用】記入シート3!BD501,"　","")," ",""),"ヴ","ウﾞ"),"・",""))&amp;" "&amp;ASC(SUBSTITUTE(SUBSTITUTE(SUBSTITUTE(SUBSTITUTE(【多店舗用】記入シート3!BE501,"　","")," ",""),"ヴ","ウﾞ"),"・","")))</f>
        <v/>
      </c>
      <c r="AH501" s="764" t="str">
        <f>IF(【多店舗用】記入シート3!BF501="","",【多店舗用】記入シート3!BF501)</f>
        <v/>
      </c>
      <c r="AI501" s="764" t="str">
        <f>IF(【多店舗用】記入シート3!BG501="","",【多店舗用】記入シート3!BG501)</f>
        <v/>
      </c>
      <c r="AJ501" s="764" t="str">
        <f>IF(【多店舗用】記入シート3!BH501="","",【多店舗用】記入シート3!BH501)</f>
        <v/>
      </c>
      <c r="AK501" s="764" t="str">
        <f>IF(【多店舗用】記入シート3!BI501="","",【多店舗用】記入シート3!BI501)</f>
        <v/>
      </c>
      <c r="AL501" s="764" t="str">
        <f>IF(【多店舗用】記入シート3!BJ501="","",【多店舗用】記入シート3!BJ501)</f>
        <v/>
      </c>
      <c r="AM501" s="768" t="str">
        <f>IF(【多店舗用】記入シート3!BK501="","",【多店舗用】記入シート3!BK501)</f>
        <v/>
      </c>
      <c r="AN501" s="768" t="str">
        <f>IF(【多店舗用】記入シート3!BL501="","",【多店舗用】記入シート3!BL501)</f>
        <v/>
      </c>
      <c r="AO501" s="764" t="str">
        <f>IF(【多店舗用】記入シート3!BM501="","",【多店舗用】記入シート3!BM501)</f>
        <v/>
      </c>
      <c r="AP501" s="768" t="str">
        <f>IF(【多店舗用】記入シート3!BN501="","",【多店舗用】記入シート3!BN501)</f>
        <v/>
      </c>
      <c r="AQ501" s="764" t="str">
        <f>IF(【多店舗用】記入シート3!BO501="","",【多店舗用】記入シート3!BO501)</f>
        <v/>
      </c>
      <c r="AR501" s="764" t="str">
        <f>IF(【多店舗用】記入シート3!BP501="","",【多店舗用】記入シート3!BP501)</f>
        <v/>
      </c>
    </row>
    <row r="502" spans="1:44" ht="15" customHeight="1">
      <c r="A502" s="764">
        <v>494</v>
      </c>
      <c r="B502" s="764" t="str">
        <f>IF(【多店舗用】記入シート3!B502="","",DBCS(【多店舗用】記入シート3!B502))</f>
        <v/>
      </c>
      <c r="C502" s="764" t="str">
        <f>IF(【多店舗用】記入シート3!C502="","",DBCS(【多店舗用】記入シート3!C502))</f>
        <v/>
      </c>
      <c r="D502" s="764" t="str">
        <f>IF(【多店舗用】記入シート3!D502="","",ASC(【多店舗用】記入シート3!D502))</f>
        <v/>
      </c>
      <c r="E502" s="765" t="str">
        <f>IF(【多店舗用】記入シート3!E502="","",【多店舗用】記入シート3!E502)</f>
        <v/>
      </c>
      <c r="F502" s="764" t="str">
        <f>IF(【多店舗用】記入シート3!F502="","",【多店舗用】記入シート3!F502)</f>
        <v/>
      </c>
      <c r="G502" s="765" t="str">
        <f>IF(【多店舗用】記入シート3!G502="","",【多店舗用】記入シート3!G502)</f>
        <v/>
      </c>
      <c r="H502" s="764" t="str">
        <f>IF(【多店舗用】記入シート3!H502="","",SUBSTITUTE(SUBSTITUTE(SUBSTITUTE(SUBSTITUTE(SUBSTITUTE(ASC(【多店舗用】記入シート3!H502),"～","-"),"－","-"),"―","-"),"　","")," ",""))</f>
        <v/>
      </c>
      <c r="I502" s="764" t="str">
        <f>IF(B502="","",MID(T(【多店舗用】記入シート3!I502),4,LEN(T(【多店舗用】記入シート3!I502))-3)&amp;"　"&amp;SUBSTITUTE(SUBSTITUTE(SUBSTITUTE(SUBSTITUTE(T(【多店舗用】記入シート3!J502),"　","")," ",""),"―","ー"),"－","‐")&amp;"　"&amp;SUBSTITUTE(SUBSTITUTE(SUBSTITUTE(SUBSTITUTE(T(【多店舗用】記入シート3!K502),"　","")," ",""),"―","ー"),"－","‐")&amp;"　"&amp;SUBSTITUTE(SUBSTITUTE(SUBSTITUTE(SUBSTITUTE(T(【多店舗用】記入シート3!L502),"　","")," ",""),"―","ー"),"－","‐")&amp;IF(【多店舗用】記入シート3!M502="","","　"&amp;SUBSTITUTE(SUBSTITUTE(SUBSTITUTE(SUBSTITUTE(T(【多店舗用】記入シート3!M502),"　","")," ",""),"―","ー"),"－","‐")))</f>
        <v/>
      </c>
      <c r="J502" s="764" t="str">
        <f>IF(B502="","",ASC(【多店舗用】記入シート3!N502)&amp;" "&amp;ASC(SUBSTITUTE(SUBSTITUTE(SUBSTITUTE(SUBSTITUTE(SUBSTITUTE(【多店舗用】記入シート3!O502,"　","")," ",""),"ヴ","ウﾞ"),"・",""),"－","‐"))&amp;" "&amp;ASC(SUBSTITUTE(SUBSTITUTE(SUBSTITUTE(SUBSTITUTE(SUBSTITUTE(【多店舗用】記入シート3!P502,"　","")," ",""),"ヴ","ウﾞ"),"・",""),"－","‐"))&amp;IF(【多店舗用】記入シート3!Q502="",""," "&amp;ASC(SUBSTITUTE(SUBSTITUTE(SUBSTITUTE(SUBSTITUTE(SUBSTITUTE(【多店舗用】記入シート3!Q502,"　","")," ",""),"ヴ","ウﾞ"),"・",""),"－","‐"))))</f>
        <v/>
      </c>
      <c r="K502" s="764" t="str">
        <f>IF(【多店舗用】記入シート3!R502="","",【多店舗用】記入シート3!R502)</f>
        <v/>
      </c>
      <c r="L502" s="764" t="str">
        <f>IF(【多店舗用】記入シート3!S502="","",SUBSTITUTE(SUBSTITUTE(SUBSTITUTE(SUBSTITUTE(SUBSTITUTE(ASC(【多店舗用】記入シート3!S502),"～","-"),"－","-"),"―","-"),"　","")," ",""))</f>
        <v/>
      </c>
      <c r="M502" s="764" t="str">
        <f>IF(【多店舗用】記入シート3!T502="","",ASC(【多店舗用】記入シート3!T502))</f>
        <v/>
      </c>
      <c r="N502" s="764" t="str">
        <f>IF(B502="","",RIGHT("00"&amp;【多店舗用】記入シート3!U502,2)&amp;【多店舗用】記入シート3!V502&amp;RIGHT("00"&amp;【多店舗用】記入シート3!W502,2)&amp;【多店舗用】記入シート3!X502&amp;RIGHT("00"&amp;【多店舗用】記入シート3!Y502,2)&amp;【多店舗用】記入シート3!Z502&amp;RIGHT("00"&amp;【多店舗用】記入シート3!AA502,2))</f>
        <v/>
      </c>
      <c r="O502" s="764" t="str">
        <f>IF(B502="","",IF(【多店舗用】記入シート3!AB502="●",【多店舗用】記入シート3!AB$8,"")&amp;IF(【多店舗用】記入シート3!AC502="●",【多店舗用】記入シート3!AC$8,"")&amp;IF(【多店舗用】記入シート3!AD502="●",【多店舗用】記入シート3!AD$8,"")&amp;IF(【多店舗用】記入シート3!AE502="●",【多店舗用】記入シート3!AE$8,"")&amp;IF(【多店舗用】記入シート3!AF502="●",【多店舗用】記入シート3!AF$8,"")&amp;IF(【多店舗用】記入シート3!AG502="●",【多店舗用】記入シート3!AG$8,"")&amp;IF(【多店舗用】記入シート3!AH502="●",【多店舗用】記入シート3!AH$8,"")&amp;IF(【多店舗用】記入シート3!AI502="●",【多店舗用】記入シート3!AI$8,""))</f>
        <v/>
      </c>
      <c r="P502" s="764" t="str">
        <f>IF(【多店舗用】記入シート3!AJ502="","",【多店舗用】記入シート3!AJ502)</f>
        <v/>
      </c>
      <c r="Q502" s="764" t="str">
        <f>IF(【多店舗用】記入シート3!AK502="","",【多店舗用】記入シート3!AK502)</f>
        <v/>
      </c>
      <c r="R502" s="766" t="str">
        <f>IF(【多店舗用】記入シート3!AL502="","",【多店舗用】記入シート3!AL502)</f>
        <v/>
      </c>
      <c r="S502" s="766" t="str">
        <f>IF(【多店舗用】記入シート3!AM502="","",【多店舗用】記入シート3!AM502)</f>
        <v/>
      </c>
      <c r="T502" s="766" t="str">
        <f>IF(【多店舗用】記入シート3!AN502="","",【多店舗用】記入シート3!AN502)</f>
        <v/>
      </c>
      <c r="U502" s="766" t="str">
        <f>IF(【多店舗用】記入シート3!AO502="","",【多店舗用】記入シート3!AO502)</f>
        <v/>
      </c>
      <c r="V502" s="764" t="str">
        <f>IF(【多店舗用】記入シート3!AP502="","",【多店舗用】記入シート3!AP502)</f>
        <v/>
      </c>
      <c r="W502" s="764" t="str">
        <f>IF(【多店舗用】記入シート3!AQ502="","",【多店舗用】記入シート3!AQ502)</f>
        <v/>
      </c>
      <c r="X502" s="764" t="str">
        <f>IF(【多店舗用】記入シート3!AR502="","",【多店舗用】記入シート3!AR502)</f>
        <v/>
      </c>
      <c r="Y502" s="764" t="str">
        <f>IF(【多店舗用】記入シート3!AS502="","",【多店舗用】記入シート3!AS502)</f>
        <v/>
      </c>
      <c r="Z502" s="767" t="str">
        <f>IF(【多店舗用】記入シート3!AT502="","",【多店舗用】記入シート3!AT502)</f>
        <v/>
      </c>
      <c r="AA502" s="767" t="str">
        <f>IF(【多店舗用】記入シート3!AU502="","",【多店舗用】記入シート3!AU502)</f>
        <v/>
      </c>
      <c r="AB502" s="764" t="str">
        <f>IF(B502="","",T(SUBSTITUTE(SUBSTITUTE(【多店舗用】記入シート3!AV502,"　","")," ",""))&amp;"　"&amp;T(SUBSTITUTE(SUBSTITUTE(【多店舗用】記入シート3!AW502,"　","")," ","")))</f>
        <v/>
      </c>
      <c r="AC502" s="764" t="str">
        <f>IF(B502="","",ASC(SUBSTITUTE(SUBSTITUTE(SUBSTITUTE(SUBSTITUTE(【多店舗用】記入シート3!AX502,"　","")," ",""),"ヴ","ウﾞ"),"・",""))&amp;" "&amp;ASC(SUBSTITUTE(SUBSTITUTE(SUBSTITUTE(SUBSTITUTE(【多店舗用】記入シート3!AY502,"　","")," ",""),"ヴ","ウﾞ"),"・","")))</f>
        <v/>
      </c>
      <c r="AD502" s="764" t="str">
        <f>IF(【多店舗用】記入シート3!AZ502="","",【多店舗用】記入シート3!AZ502)</f>
        <v/>
      </c>
      <c r="AE502" s="764" t="str">
        <f>IF(【多店舗用】記入シート3!BA502="","",【多店舗用】記入シート3!BA502)</f>
        <v/>
      </c>
      <c r="AF502" s="764" t="str">
        <f>IF(B502="","",T(SUBSTITUTE(SUBSTITUTE(【多店舗用】記入シート3!BB502,"　","")," ",""))&amp;"　"&amp;T(SUBSTITUTE(SUBSTITUTE(【多店舗用】記入シート3!BC502,"　","")," ","")))</f>
        <v/>
      </c>
      <c r="AG502" s="764" t="str">
        <f>IF(B502="","",ASC(SUBSTITUTE(SUBSTITUTE(SUBSTITUTE(SUBSTITUTE(【多店舗用】記入シート3!BD502,"　","")," ",""),"ヴ","ウﾞ"),"・",""))&amp;" "&amp;ASC(SUBSTITUTE(SUBSTITUTE(SUBSTITUTE(SUBSTITUTE(【多店舗用】記入シート3!BE502,"　","")," ",""),"ヴ","ウﾞ"),"・","")))</f>
        <v/>
      </c>
      <c r="AH502" s="764" t="str">
        <f>IF(【多店舗用】記入シート3!BF502="","",【多店舗用】記入シート3!BF502)</f>
        <v/>
      </c>
      <c r="AI502" s="764" t="str">
        <f>IF(【多店舗用】記入シート3!BG502="","",【多店舗用】記入シート3!BG502)</f>
        <v/>
      </c>
      <c r="AJ502" s="764" t="str">
        <f>IF(【多店舗用】記入シート3!BH502="","",【多店舗用】記入シート3!BH502)</f>
        <v/>
      </c>
      <c r="AK502" s="764" t="str">
        <f>IF(【多店舗用】記入シート3!BI502="","",【多店舗用】記入シート3!BI502)</f>
        <v/>
      </c>
      <c r="AL502" s="764" t="str">
        <f>IF(【多店舗用】記入シート3!BJ502="","",【多店舗用】記入シート3!BJ502)</f>
        <v/>
      </c>
      <c r="AM502" s="768" t="str">
        <f>IF(【多店舗用】記入シート3!BK502="","",【多店舗用】記入シート3!BK502)</f>
        <v/>
      </c>
      <c r="AN502" s="768" t="str">
        <f>IF(【多店舗用】記入シート3!BL502="","",【多店舗用】記入シート3!BL502)</f>
        <v/>
      </c>
      <c r="AO502" s="764" t="str">
        <f>IF(【多店舗用】記入シート3!BM502="","",【多店舗用】記入シート3!BM502)</f>
        <v/>
      </c>
      <c r="AP502" s="768" t="str">
        <f>IF(【多店舗用】記入シート3!BN502="","",【多店舗用】記入シート3!BN502)</f>
        <v/>
      </c>
      <c r="AQ502" s="764" t="str">
        <f>IF(【多店舗用】記入シート3!BO502="","",【多店舗用】記入シート3!BO502)</f>
        <v/>
      </c>
      <c r="AR502" s="764" t="str">
        <f>IF(【多店舗用】記入シート3!BP502="","",【多店舗用】記入シート3!BP502)</f>
        <v/>
      </c>
    </row>
    <row r="503" spans="1:44" ht="15" customHeight="1">
      <c r="A503" s="764">
        <v>495</v>
      </c>
      <c r="B503" s="764" t="str">
        <f>IF(【多店舗用】記入シート3!B503="","",DBCS(【多店舗用】記入シート3!B503))</f>
        <v/>
      </c>
      <c r="C503" s="764" t="str">
        <f>IF(【多店舗用】記入シート3!C503="","",DBCS(【多店舗用】記入シート3!C503))</f>
        <v/>
      </c>
      <c r="D503" s="764" t="str">
        <f>IF(【多店舗用】記入シート3!D503="","",ASC(【多店舗用】記入シート3!D503))</f>
        <v/>
      </c>
      <c r="E503" s="765" t="str">
        <f>IF(【多店舗用】記入シート3!E503="","",【多店舗用】記入シート3!E503)</f>
        <v/>
      </c>
      <c r="F503" s="764" t="str">
        <f>IF(【多店舗用】記入シート3!F503="","",【多店舗用】記入シート3!F503)</f>
        <v/>
      </c>
      <c r="G503" s="765" t="str">
        <f>IF(【多店舗用】記入シート3!G503="","",【多店舗用】記入シート3!G503)</f>
        <v/>
      </c>
      <c r="H503" s="764" t="str">
        <f>IF(【多店舗用】記入シート3!H503="","",SUBSTITUTE(SUBSTITUTE(SUBSTITUTE(SUBSTITUTE(SUBSTITUTE(ASC(【多店舗用】記入シート3!H503),"～","-"),"－","-"),"―","-"),"　","")," ",""))</f>
        <v/>
      </c>
      <c r="I503" s="764" t="str">
        <f>IF(B503="","",MID(T(【多店舗用】記入シート3!I503),4,LEN(T(【多店舗用】記入シート3!I503))-3)&amp;"　"&amp;SUBSTITUTE(SUBSTITUTE(SUBSTITUTE(SUBSTITUTE(T(【多店舗用】記入シート3!J503),"　","")," ",""),"―","ー"),"－","‐")&amp;"　"&amp;SUBSTITUTE(SUBSTITUTE(SUBSTITUTE(SUBSTITUTE(T(【多店舗用】記入シート3!K503),"　","")," ",""),"―","ー"),"－","‐")&amp;"　"&amp;SUBSTITUTE(SUBSTITUTE(SUBSTITUTE(SUBSTITUTE(T(【多店舗用】記入シート3!L503),"　","")," ",""),"―","ー"),"－","‐")&amp;IF(【多店舗用】記入シート3!M503="","","　"&amp;SUBSTITUTE(SUBSTITUTE(SUBSTITUTE(SUBSTITUTE(T(【多店舗用】記入シート3!M503),"　","")," ",""),"―","ー"),"－","‐")))</f>
        <v/>
      </c>
      <c r="J503" s="764" t="str">
        <f>IF(B503="","",ASC(【多店舗用】記入シート3!N503)&amp;" "&amp;ASC(SUBSTITUTE(SUBSTITUTE(SUBSTITUTE(SUBSTITUTE(SUBSTITUTE(【多店舗用】記入シート3!O503,"　","")," ",""),"ヴ","ウﾞ"),"・",""),"－","‐"))&amp;" "&amp;ASC(SUBSTITUTE(SUBSTITUTE(SUBSTITUTE(SUBSTITUTE(SUBSTITUTE(【多店舗用】記入シート3!P503,"　","")," ",""),"ヴ","ウﾞ"),"・",""),"－","‐"))&amp;IF(【多店舗用】記入シート3!Q503="",""," "&amp;ASC(SUBSTITUTE(SUBSTITUTE(SUBSTITUTE(SUBSTITUTE(SUBSTITUTE(【多店舗用】記入シート3!Q503,"　","")," ",""),"ヴ","ウﾞ"),"・",""),"－","‐"))))</f>
        <v/>
      </c>
      <c r="K503" s="764" t="str">
        <f>IF(【多店舗用】記入シート3!R503="","",【多店舗用】記入シート3!R503)</f>
        <v/>
      </c>
      <c r="L503" s="764" t="str">
        <f>IF(【多店舗用】記入シート3!S503="","",SUBSTITUTE(SUBSTITUTE(SUBSTITUTE(SUBSTITUTE(SUBSTITUTE(ASC(【多店舗用】記入シート3!S503),"～","-"),"－","-"),"―","-"),"　","")," ",""))</f>
        <v/>
      </c>
      <c r="M503" s="764" t="str">
        <f>IF(【多店舗用】記入シート3!T503="","",ASC(【多店舗用】記入シート3!T503))</f>
        <v/>
      </c>
      <c r="N503" s="764" t="str">
        <f>IF(B503="","",RIGHT("00"&amp;【多店舗用】記入シート3!U503,2)&amp;【多店舗用】記入シート3!V503&amp;RIGHT("00"&amp;【多店舗用】記入シート3!W503,2)&amp;【多店舗用】記入シート3!X503&amp;RIGHT("00"&amp;【多店舗用】記入シート3!Y503,2)&amp;【多店舗用】記入シート3!Z503&amp;RIGHT("00"&amp;【多店舗用】記入シート3!AA503,2))</f>
        <v/>
      </c>
      <c r="O503" s="764" t="str">
        <f>IF(B503="","",IF(【多店舗用】記入シート3!AB503="●",【多店舗用】記入シート3!AB$8,"")&amp;IF(【多店舗用】記入シート3!AC503="●",【多店舗用】記入シート3!AC$8,"")&amp;IF(【多店舗用】記入シート3!AD503="●",【多店舗用】記入シート3!AD$8,"")&amp;IF(【多店舗用】記入シート3!AE503="●",【多店舗用】記入シート3!AE$8,"")&amp;IF(【多店舗用】記入シート3!AF503="●",【多店舗用】記入シート3!AF$8,"")&amp;IF(【多店舗用】記入シート3!AG503="●",【多店舗用】記入シート3!AG$8,"")&amp;IF(【多店舗用】記入シート3!AH503="●",【多店舗用】記入シート3!AH$8,"")&amp;IF(【多店舗用】記入シート3!AI503="●",【多店舗用】記入シート3!AI$8,""))</f>
        <v/>
      </c>
      <c r="P503" s="764" t="str">
        <f>IF(【多店舗用】記入シート3!AJ503="","",【多店舗用】記入シート3!AJ503)</f>
        <v/>
      </c>
      <c r="Q503" s="764" t="str">
        <f>IF(【多店舗用】記入シート3!AK503="","",【多店舗用】記入シート3!AK503)</f>
        <v/>
      </c>
      <c r="R503" s="766" t="str">
        <f>IF(【多店舗用】記入シート3!AL503="","",【多店舗用】記入シート3!AL503)</f>
        <v/>
      </c>
      <c r="S503" s="766" t="str">
        <f>IF(【多店舗用】記入シート3!AM503="","",【多店舗用】記入シート3!AM503)</f>
        <v/>
      </c>
      <c r="T503" s="766" t="str">
        <f>IF(【多店舗用】記入シート3!AN503="","",【多店舗用】記入シート3!AN503)</f>
        <v/>
      </c>
      <c r="U503" s="766" t="str">
        <f>IF(【多店舗用】記入シート3!AO503="","",【多店舗用】記入シート3!AO503)</f>
        <v/>
      </c>
      <c r="V503" s="764" t="str">
        <f>IF(【多店舗用】記入シート3!AP503="","",【多店舗用】記入シート3!AP503)</f>
        <v/>
      </c>
      <c r="W503" s="764" t="str">
        <f>IF(【多店舗用】記入シート3!AQ503="","",【多店舗用】記入シート3!AQ503)</f>
        <v/>
      </c>
      <c r="X503" s="764" t="str">
        <f>IF(【多店舗用】記入シート3!AR503="","",【多店舗用】記入シート3!AR503)</f>
        <v/>
      </c>
      <c r="Y503" s="764" t="str">
        <f>IF(【多店舗用】記入シート3!AS503="","",【多店舗用】記入シート3!AS503)</f>
        <v/>
      </c>
      <c r="Z503" s="767" t="str">
        <f>IF(【多店舗用】記入シート3!AT503="","",【多店舗用】記入シート3!AT503)</f>
        <v/>
      </c>
      <c r="AA503" s="767" t="str">
        <f>IF(【多店舗用】記入シート3!AU503="","",【多店舗用】記入シート3!AU503)</f>
        <v/>
      </c>
      <c r="AB503" s="764" t="str">
        <f>IF(B503="","",T(SUBSTITUTE(SUBSTITUTE(【多店舗用】記入シート3!AV503,"　","")," ",""))&amp;"　"&amp;T(SUBSTITUTE(SUBSTITUTE(【多店舗用】記入シート3!AW503,"　","")," ","")))</f>
        <v/>
      </c>
      <c r="AC503" s="764" t="str">
        <f>IF(B503="","",ASC(SUBSTITUTE(SUBSTITUTE(SUBSTITUTE(SUBSTITUTE(【多店舗用】記入シート3!AX503,"　","")," ",""),"ヴ","ウﾞ"),"・",""))&amp;" "&amp;ASC(SUBSTITUTE(SUBSTITUTE(SUBSTITUTE(SUBSTITUTE(【多店舗用】記入シート3!AY503,"　","")," ",""),"ヴ","ウﾞ"),"・","")))</f>
        <v/>
      </c>
      <c r="AD503" s="764" t="str">
        <f>IF(【多店舗用】記入シート3!AZ503="","",【多店舗用】記入シート3!AZ503)</f>
        <v/>
      </c>
      <c r="AE503" s="764" t="str">
        <f>IF(【多店舗用】記入シート3!BA503="","",【多店舗用】記入シート3!BA503)</f>
        <v/>
      </c>
      <c r="AF503" s="764" t="str">
        <f>IF(B503="","",T(SUBSTITUTE(SUBSTITUTE(【多店舗用】記入シート3!BB503,"　","")," ",""))&amp;"　"&amp;T(SUBSTITUTE(SUBSTITUTE(【多店舗用】記入シート3!BC503,"　","")," ","")))</f>
        <v/>
      </c>
      <c r="AG503" s="764" t="str">
        <f>IF(B503="","",ASC(SUBSTITUTE(SUBSTITUTE(SUBSTITUTE(SUBSTITUTE(【多店舗用】記入シート3!BD503,"　","")," ",""),"ヴ","ウﾞ"),"・",""))&amp;" "&amp;ASC(SUBSTITUTE(SUBSTITUTE(SUBSTITUTE(SUBSTITUTE(【多店舗用】記入シート3!BE503,"　","")," ",""),"ヴ","ウﾞ"),"・","")))</f>
        <v/>
      </c>
      <c r="AH503" s="764" t="str">
        <f>IF(【多店舗用】記入シート3!BF503="","",【多店舗用】記入シート3!BF503)</f>
        <v/>
      </c>
      <c r="AI503" s="764" t="str">
        <f>IF(【多店舗用】記入シート3!BG503="","",【多店舗用】記入シート3!BG503)</f>
        <v/>
      </c>
      <c r="AJ503" s="764" t="str">
        <f>IF(【多店舗用】記入シート3!BH503="","",【多店舗用】記入シート3!BH503)</f>
        <v/>
      </c>
      <c r="AK503" s="764" t="str">
        <f>IF(【多店舗用】記入シート3!BI503="","",【多店舗用】記入シート3!BI503)</f>
        <v/>
      </c>
      <c r="AL503" s="764" t="str">
        <f>IF(【多店舗用】記入シート3!BJ503="","",【多店舗用】記入シート3!BJ503)</f>
        <v/>
      </c>
      <c r="AM503" s="768" t="str">
        <f>IF(【多店舗用】記入シート3!BK503="","",【多店舗用】記入シート3!BK503)</f>
        <v/>
      </c>
      <c r="AN503" s="768" t="str">
        <f>IF(【多店舗用】記入シート3!BL503="","",【多店舗用】記入シート3!BL503)</f>
        <v/>
      </c>
      <c r="AO503" s="764" t="str">
        <f>IF(【多店舗用】記入シート3!BM503="","",【多店舗用】記入シート3!BM503)</f>
        <v/>
      </c>
      <c r="AP503" s="768" t="str">
        <f>IF(【多店舗用】記入シート3!BN503="","",【多店舗用】記入シート3!BN503)</f>
        <v/>
      </c>
      <c r="AQ503" s="764" t="str">
        <f>IF(【多店舗用】記入シート3!BO503="","",【多店舗用】記入シート3!BO503)</f>
        <v/>
      </c>
      <c r="AR503" s="764" t="str">
        <f>IF(【多店舗用】記入シート3!BP503="","",【多店舗用】記入シート3!BP503)</f>
        <v/>
      </c>
    </row>
    <row r="504" spans="1:44" ht="15" customHeight="1">
      <c r="A504" s="764">
        <v>496</v>
      </c>
      <c r="B504" s="764" t="str">
        <f>IF(【多店舗用】記入シート3!B504="","",DBCS(【多店舗用】記入シート3!B504))</f>
        <v/>
      </c>
      <c r="C504" s="764" t="str">
        <f>IF(【多店舗用】記入シート3!C504="","",DBCS(【多店舗用】記入シート3!C504))</f>
        <v/>
      </c>
      <c r="D504" s="764" t="str">
        <f>IF(【多店舗用】記入シート3!D504="","",ASC(【多店舗用】記入シート3!D504))</f>
        <v/>
      </c>
      <c r="E504" s="765" t="str">
        <f>IF(【多店舗用】記入シート3!E504="","",【多店舗用】記入シート3!E504)</f>
        <v/>
      </c>
      <c r="F504" s="764" t="str">
        <f>IF(【多店舗用】記入シート3!F504="","",【多店舗用】記入シート3!F504)</f>
        <v/>
      </c>
      <c r="G504" s="765" t="str">
        <f>IF(【多店舗用】記入シート3!G504="","",【多店舗用】記入シート3!G504)</f>
        <v/>
      </c>
      <c r="H504" s="764" t="str">
        <f>IF(【多店舗用】記入シート3!H504="","",SUBSTITUTE(SUBSTITUTE(SUBSTITUTE(SUBSTITUTE(SUBSTITUTE(ASC(【多店舗用】記入シート3!H504),"～","-"),"－","-"),"―","-"),"　","")," ",""))</f>
        <v/>
      </c>
      <c r="I504" s="764" t="str">
        <f>IF(B504="","",MID(T(【多店舗用】記入シート3!I504),4,LEN(T(【多店舗用】記入シート3!I504))-3)&amp;"　"&amp;SUBSTITUTE(SUBSTITUTE(SUBSTITUTE(SUBSTITUTE(T(【多店舗用】記入シート3!J504),"　","")," ",""),"―","ー"),"－","‐")&amp;"　"&amp;SUBSTITUTE(SUBSTITUTE(SUBSTITUTE(SUBSTITUTE(T(【多店舗用】記入シート3!K504),"　","")," ",""),"―","ー"),"－","‐")&amp;"　"&amp;SUBSTITUTE(SUBSTITUTE(SUBSTITUTE(SUBSTITUTE(T(【多店舗用】記入シート3!L504),"　","")," ",""),"―","ー"),"－","‐")&amp;IF(【多店舗用】記入シート3!M504="","","　"&amp;SUBSTITUTE(SUBSTITUTE(SUBSTITUTE(SUBSTITUTE(T(【多店舗用】記入シート3!M504),"　","")," ",""),"―","ー"),"－","‐")))</f>
        <v/>
      </c>
      <c r="J504" s="764" t="str">
        <f>IF(B504="","",ASC(【多店舗用】記入シート3!N504)&amp;" "&amp;ASC(SUBSTITUTE(SUBSTITUTE(SUBSTITUTE(SUBSTITUTE(SUBSTITUTE(【多店舗用】記入シート3!O504,"　","")," ",""),"ヴ","ウﾞ"),"・",""),"－","‐"))&amp;" "&amp;ASC(SUBSTITUTE(SUBSTITUTE(SUBSTITUTE(SUBSTITUTE(SUBSTITUTE(【多店舗用】記入シート3!P504,"　","")," ",""),"ヴ","ウﾞ"),"・",""),"－","‐"))&amp;IF(【多店舗用】記入シート3!Q504="",""," "&amp;ASC(SUBSTITUTE(SUBSTITUTE(SUBSTITUTE(SUBSTITUTE(SUBSTITUTE(【多店舗用】記入シート3!Q504,"　","")," ",""),"ヴ","ウﾞ"),"・",""),"－","‐"))))</f>
        <v/>
      </c>
      <c r="K504" s="764" t="str">
        <f>IF(【多店舗用】記入シート3!R504="","",【多店舗用】記入シート3!R504)</f>
        <v/>
      </c>
      <c r="L504" s="764" t="str">
        <f>IF(【多店舗用】記入シート3!S504="","",SUBSTITUTE(SUBSTITUTE(SUBSTITUTE(SUBSTITUTE(SUBSTITUTE(ASC(【多店舗用】記入シート3!S504),"～","-"),"－","-"),"―","-"),"　","")," ",""))</f>
        <v/>
      </c>
      <c r="M504" s="764" t="str">
        <f>IF(【多店舗用】記入シート3!T504="","",ASC(【多店舗用】記入シート3!T504))</f>
        <v/>
      </c>
      <c r="N504" s="764" t="str">
        <f>IF(B504="","",RIGHT("00"&amp;【多店舗用】記入シート3!U504,2)&amp;【多店舗用】記入シート3!V504&amp;RIGHT("00"&amp;【多店舗用】記入シート3!W504,2)&amp;【多店舗用】記入シート3!X504&amp;RIGHT("00"&amp;【多店舗用】記入シート3!Y504,2)&amp;【多店舗用】記入シート3!Z504&amp;RIGHT("00"&amp;【多店舗用】記入シート3!AA504,2))</f>
        <v/>
      </c>
      <c r="O504" s="764" t="str">
        <f>IF(B504="","",IF(【多店舗用】記入シート3!AB504="●",【多店舗用】記入シート3!AB$8,"")&amp;IF(【多店舗用】記入シート3!AC504="●",【多店舗用】記入シート3!AC$8,"")&amp;IF(【多店舗用】記入シート3!AD504="●",【多店舗用】記入シート3!AD$8,"")&amp;IF(【多店舗用】記入シート3!AE504="●",【多店舗用】記入シート3!AE$8,"")&amp;IF(【多店舗用】記入シート3!AF504="●",【多店舗用】記入シート3!AF$8,"")&amp;IF(【多店舗用】記入シート3!AG504="●",【多店舗用】記入シート3!AG$8,"")&amp;IF(【多店舗用】記入シート3!AH504="●",【多店舗用】記入シート3!AH$8,"")&amp;IF(【多店舗用】記入シート3!AI504="●",【多店舗用】記入シート3!AI$8,""))</f>
        <v/>
      </c>
      <c r="P504" s="764" t="str">
        <f>IF(【多店舗用】記入シート3!AJ504="","",【多店舗用】記入シート3!AJ504)</f>
        <v/>
      </c>
      <c r="Q504" s="764" t="str">
        <f>IF(【多店舗用】記入シート3!AK504="","",【多店舗用】記入シート3!AK504)</f>
        <v/>
      </c>
      <c r="R504" s="766" t="str">
        <f>IF(【多店舗用】記入シート3!AL504="","",【多店舗用】記入シート3!AL504)</f>
        <v/>
      </c>
      <c r="S504" s="766" t="str">
        <f>IF(【多店舗用】記入シート3!AM504="","",【多店舗用】記入シート3!AM504)</f>
        <v/>
      </c>
      <c r="T504" s="766" t="str">
        <f>IF(【多店舗用】記入シート3!AN504="","",【多店舗用】記入シート3!AN504)</f>
        <v/>
      </c>
      <c r="U504" s="766" t="str">
        <f>IF(【多店舗用】記入シート3!AO504="","",【多店舗用】記入シート3!AO504)</f>
        <v/>
      </c>
      <c r="V504" s="764" t="str">
        <f>IF(【多店舗用】記入シート3!AP504="","",【多店舗用】記入シート3!AP504)</f>
        <v/>
      </c>
      <c r="W504" s="764" t="str">
        <f>IF(【多店舗用】記入シート3!AQ504="","",【多店舗用】記入シート3!AQ504)</f>
        <v/>
      </c>
      <c r="X504" s="764" t="str">
        <f>IF(【多店舗用】記入シート3!AR504="","",【多店舗用】記入シート3!AR504)</f>
        <v/>
      </c>
      <c r="Y504" s="764" t="str">
        <f>IF(【多店舗用】記入シート3!AS504="","",【多店舗用】記入シート3!AS504)</f>
        <v/>
      </c>
      <c r="Z504" s="767" t="str">
        <f>IF(【多店舗用】記入シート3!AT504="","",【多店舗用】記入シート3!AT504)</f>
        <v/>
      </c>
      <c r="AA504" s="767" t="str">
        <f>IF(【多店舗用】記入シート3!AU504="","",【多店舗用】記入シート3!AU504)</f>
        <v/>
      </c>
      <c r="AB504" s="764" t="str">
        <f>IF(B504="","",T(SUBSTITUTE(SUBSTITUTE(【多店舗用】記入シート3!AV504,"　","")," ",""))&amp;"　"&amp;T(SUBSTITUTE(SUBSTITUTE(【多店舗用】記入シート3!AW504,"　","")," ","")))</f>
        <v/>
      </c>
      <c r="AC504" s="764" t="str">
        <f>IF(B504="","",ASC(SUBSTITUTE(SUBSTITUTE(SUBSTITUTE(SUBSTITUTE(【多店舗用】記入シート3!AX504,"　","")," ",""),"ヴ","ウﾞ"),"・",""))&amp;" "&amp;ASC(SUBSTITUTE(SUBSTITUTE(SUBSTITUTE(SUBSTITUTE(【多店舗用】記入シート3!AY504,"　","")," ",""),"ヴ","ウﾞ"),"・","")))</f>
        <v/>
      </c>
      <c r="AD504" s="764" t="str">
        <f>IF(【多店舗用】記入シート3!AZ504="","",【多店舗用】記入シート3!AZ504)</f>
        <v/>
      </c>
      <c r="AE504" s="764" t="str">
        <f>IF(【多店舗用】記入シート3!BA504="","",【多店舗用】記入シート3!BA504)</f>
        <v/>
      </c>
      <c r="AF504" s="764" t="str">
        <f>IF(B504="","",T(SUBSTITUTE(SUBSTITUTE(【多店舗用】記入シート3!BB504,"　","")," ",""))&amp;"　"&amp;T(SUBSTITUTE(SUBSTITUTE(【多店舗用】記入シート3!BC504,"　","")," ","")))</f>
        <v/>
      </c>
      <c r="AG504" s="764" t="str">
        <f>IF(B504="","",ASC(SUBSTITUTE(SUBSTITUTE(SUBSTITUTE(SUBSTITUTE(【多店舗用】記入シート3!BD504,"　","")," ",""),"ヴ","ウﾞ"),"・",""))&amp;" "&amp;ASC(SUBSTITUTE(SUBSTITUTE(SUBSTITUTE(SUBSTITUTE(【多店舗用】記入シート3!BE504,"　","")," ",""),"ヴ","ウﾞ"),"・","")))</f>
        <v/>
      </c>
      <c r="AH504" s="764" t="str">
        <f>IF(【多店舗用】記入シート3!BF504="","",【多店舗用】記入シート3!BF504)</f>
        <v/>
      </c>
      <c r="AI504" s="764" t="str">
        <f>IF(【多店舗用】記入シート3!BG504="","",【多店舗用】記入シート3!BG504)</f>
        <v/>
      </c>
      <c r="AJ504" s="764" t="str">
        <f>IF(【多店舗用】記入シート3!BH504="","",【多店舗用】記入シート3!BH504)</f>
        <v/>
      </c>
      <c r="AK504" s="764" t="str">
        <f>IF(【多店舗用】記入シート3!BI504="","",【多店舗用】記入シート3!BI504)</f>
        <v/>
      </c>
      <c r="AL504" s="764" t="str">
        <f>IF(【多店舗用】記入シート3!BJ504="","",【多店舗用】記入シート3!BJ504)</f>
        <v/>
      </c>
      <c r="AM504" s="768" t="str">
        <f>IF(【多店舗用】記入シート3!BK504="","",【多店舗用】記入シート3!BK504)</f>
        <v/>
      </c>
      <c r="AN504" s="768" t="str">
        <f>IF(【多店舗用】記入シート3!BL504="","",【多店舗用】記入シート3!BL504)</f>
        <v/>
      </c>
      <c r="AO504" s="764" t="str">
        <f>IF(【多店舗用】記入シート3!BM504="","",【多店舗用】記入シート3!BM504)</f>
        <v/>
      </c>
      <c r="AP504" s="768" t="str">
        <f>IF(【多店舗用】記入シート3!BN504="","",【多店舗用】記入シート3!BN504)</f>
        <v/>
      </c>
      <c r="AQ504" s="764" t="str">
        <f>IF(【多店舗用】記入シート3!BO504="","",【多店舗用】記入シート3!BO504)</f>
        <v/>
      </c>
      <c r="AR504" s="764" t="str">
        <f>IF(【多店舗用】記入シート3!BP504="","",【多店舗用】記入シート3!BP504)</f>
        <v/>
      </c>
    </row>
    <row r="505" spans="1:44" ht="15" customHeight="1">
      <c r="A505" s="764">
        <v>497</v>
      </c>
      <c r="B505" s="764" t="str">
        <f>IF(【多店舗用】記入シート3!B505="","",DBCS(【多店舗用】記入シート3!B505))</f>
        <v/>
      </c>
      <c r="C505" s="764" t="str">
        <f>IF(【多店舗用】記入シート3!C505="","",DBCS(【多店舗用】記入シート3!C505))</f>
        <v/>
      </c>
      <c r="D505" s="764" t="str">
        <f>IF(【多店舗用】記入シート3!D505="","",ASC(【多店舗用】記入シート3!D505))</f>
        <v/>
      </c>
      <c r="E505" s="765" t="str">
        <f>IF(【多店舗用】記入シート3!E505="","",【多店舗用】記入シート3!E505)</f>
        <v/>
      </c>
      <c r="F505" s="764" t="str">
        <f>IF(【多店舗用】記入シート3!F505="","",【多店舗用】記入シート3!F505)</f>
        <v/>
      </c>
      <c r="G505" s="765" t="str">
        <f>IF(【多店舗用】記入シート3!G505="","",【多店舗用】記入シート3!G505)</f>
        <v/>
      </c>
      <c r="H505" s="764" t="str">
        <f>IF(【多店舗用】記入シート3!H505="","",SUBSTITUTE(SUBSTITUTE(SUBSTITUTE(SUBSTITUTE(SUBSTITUTE(ASC(【多店舗用】記入シート3!H505),"～","-"),"－","-"),"―","-"),"　","")," ",""))</f>
        <v/>
      </c>
      <c r="I505" s="764" t="str">
        <f>IF(B505="","",MID(T(【多店舗用】記入シート3!I505),4,LEN(T(【多店舗用】記入シート3!I505))-3)&amp;"　"&amp;SUBSTITUTE(SUBSTITUTE(SUBSTITUTE(SUBSTITUTE(T(【多店舗用】記入シート3!J505),"　","")," ",""),"―","ー"),"－","‐")&amp;"　"&amp;SUBSTITUTE(SUBSTITUTE(SUBSTITUTE(SUBSTITUTE(T(【多店舗用】記入シート3!K505),"　","")," ",""),"―","ー"),"－","‐")&amp;"　"&amp;SUBSTITUTE(SUBSTITUTE(SUBSTITUTE(SUBSTITUTE(T(【多店舗用】記入シート3!L505),"　","")," ",""),"―","ー"),"－","‐")&amp;IF(【多店舗用】記入シート3!M505="","","　"&amp;SUBSTITUTE(SUBSTITUTE(SUBSTITUTE(SUBSTITUTE(T(【多店舗用】記入シート3!M505),"　","")," ",""),"―","ー"),"－","‐")))</f>
        <v/>
      </c>
      <c r="J505" s="764" t="str">
        <f>IF(B505="","",ASC(【多店舗用】記入シート3!N505)&amp;" "&amp;ASC(SUBSTITUTE(SUBSTITUTE(SUBSTITUTE(SUBSTITUTE(SUBSTITUTE(【多店舗用】記入シート3!O505,"　","")," ",""),"ヴ","ウﾞ"),"・",""),"－","‐"))&amp;" "&amp;ASC(SUBSTITUTE(SUBSTITUTE(SUBSTITUTE(SUBSTITUTE(SUBSTITUTE(【多店舗用】記入シート3!P505,"　","")," ",""),"ヴ","ウﾞ"),"・",""),"－","‐"))&amp;IF(【多店舗用】記入シート3!Q505="",""," "&amp;ASC(SUBSTITUTE(SUBSTITUTE(SUBSTITUTE(SUBSTITUTE(SUBSTITUTE(【多店舗用】記入シート3!Q505,"　","")," ",""),"ヴ","ウﾞ"),"・",""),"－","‐"))))</f>
        <v/>
      </c>
      <c r="K505" s="764" t="str">
        <f>IF(【多店舗用】記入シート3!R505="","",【多店舗用】記入シート3!R505)</f>
        <v/>
      </c>
      <c r="L505" s="764" t="str">
        <f>IF(【多店舗用】記入シート3!S505="","",SUBSTITUTE(SUBSTITUTE(SUBSTITUTE(SUBSTITUTE(SUBSTITUTE(ASC(【多店舗用】記入シート3!S505),"～","-"),"－","-"),"―","-"),"　","")," ",""))</f>
        <v/>
      </c>
      <c r="M505" s="764" t="str">
        <f>IF(【多店舗用】記入シート3!T505="","",ASC(【多店舗用】記入シート3!T505))</f>
        <v/>
      </c>
      <c r="N505" s="764" t="str">
        <f>IF(B505="","",RIGHT("00"&amp;【多店舗用】記入シート3!U505,2)&amp;【多店舗用】記入シート3!V505&amp;RIGHT("00"&amp;【多店舗用】記入シート3!W505,2)&amp;【多店舗用】記入シート3!X505&amp;RIGHT("00"&amp;【多店舗用】記入シート3!Y505,2)&amp;【多店舗用】記入シート3!Z505&amp;RIGHT("00"&amp;【多店舗用】記入シート3!AA505,2))</f>
        <v/>
      </c>
      <c r="O505" s="764" t="str">
        <f>IF(B505="","",IF(【多店舗用】記入シート3!AB505="●",【多店舗用】記入シート3!AB$8,"")&amp;IF(【多店舗用】記入シート3!AC505="●",【多店舗用】記入シート3!AC$8,"")&amp;IF(【多店舗用】記入シート3!AD505="●",【多店舗用】記入シート3!AD$8,"")&amp;IF(【多店舗用】記入シート3!AE505="●",【多店舗用】記入シート3!AE$8,"")&amp;IF(【多店舗用】記入シート3!AF505="●",【多店舗用】記入シート3!AF$8,"")&amp;IF(【多店舗用】記入シート3!AG505="●",【多店舗用】記入シート3!AG$8,"")&amp;IF(【多店舗用】記入シート3!AH505="●",【多店舗用】記入シート3!AH$8,"")&amp;IF(【多店舗用】記入シート3!AI505="●",【多店舗用】記入シート3!AI$8,""))</f>
        <v/>
      </c>
      <c r="P505" s="764" t="str">
        <f>IF(【多店舗用】記入シート3!AJ505="","",【多店舗用】記入シート3!AJ505)</f>
        <v/>
      </c>
      <c r="Q505" s="764" t="str">
        <f>IF(【多店舗用】記入シート3!AK505="","",【多店舗用】記入シート3!AK505)</f>
        <v/>
      </c>
      <c r="R505" s="766" t="str">
        <f>IF(【多店舗用】記入シート3!AL505="","",【多店舗用】記入シート3!AL505)</f>
        <v/>
      </c>
      <c r="S505" s="766" t="str">
        <f>IF(【多店舗用】記入シート3!AM505="","",【多店舗用】記入シート3!AM505)</f>
        <v/>
      </c>
      <c r="T505" s="766" t="str">
        <f>IF(【多店舗用】記入シート3!AN505="","",【多店舗用】記入シート3!AN505)</f>
        <v/>
      </c>
      <c r="U505" s="766" t="str">
        <f>IF(【多店舗用】記入シート3!AO505="","",【多店舗用】記入シート3!AO505)</f>
        <v/>
      </c>
      <c r="V505" s="764" t="str">
        <f>IF(【多店舗用】記入シート3!AP505="","",【多店舗用】記入シート3!AP505)</f>
        <v/>
      </c>
      <c r="W505" s="764" t="str">
        <f>IF(【多店舗用】記入シート3!AQ505="","",【多店舗用】記入シート3!AQ505)</f>
        <v/>
      </c>
      <c r="X505" s="764" t="str">
        <f>IF(【多店舗用】記入シート3!AR505="","",【多店舗用】記入シート3!AR505)</f>
        <v/>
      </c>
      <c r="Y505" s="764" t="str">
        <f>IF(【多店舗用】記入シート3!AS505="","",【多店舗用】記入シート3!AS505)</f>
        <v/>
      </c>
      <c r="Z505" s="767" t="str">
        <f>IF(【多店舗用】記入シート3!AT505="","",【多店舗用】記入シート3!AT505)</f>
        <v/>
      </c>
      <c r="AA505" s="767" t="str">
        <f>IF(【多店舗用】記入シート3!AU505="","",【多店舗用】記入シート3!AU505)</f>
        <v/>
      </c>
      <c r="AB505" s="764" t="str">
        <f>IF(B505="","",T(SUBSTITUTE(SUBSTITUTE(【多店舗用】記入シート3!AV505,"　","")," ",""))&amp;"　"&amp;T(SUBSTITUTE(SUBSTITUTE(【多店舗用】記入シート3!AW505,"　","")," ","")))</f>
        <v/>
      </c>
      <c r="AC505" s="764" t="str">
        <f>IF(B505="","",ASC(SUBSTITUTE(SUBSTITUTE(SUBSTITUTE(SUBSTITUTE(【多店舗用】記入シート3!AX505,"　","")," ",""),"ヴ","ウﾞ"),"・",""))&amp;" "&amp;ASC(SUBSTITUTE(SUBSTITUTE(SUBSTITUTE(SUBSTITUTE(【多店舗用】記入シート3!AY505,"　","")," ",""),"ヴ","ウﾞ"),"・","")))</f>
        <v/>
      </c>
      <c r="AD505" s="764" t="str">
        <f>IF(【多店舗用】記入シート3!AZ505="","",【多店舗用】記入シート3!AZ505)</f>
        <v/>
      </c>
      <c r="AE505" s="764" t="str">
        <f>IF(【多店舗用】記入シート3!BA505="","",【多店舗用】記入シート3!BA505)</f>
        <v/>
      </c>
      <c r="AF505" s="764" t="str">
        <f>IF(B505="","",T(SUBSTITUTE(SUBSTITUTE(【多店舗用】記入シート3!BB505,"　","")," ",""))&amp;"　"&amp;T(SUBSTITUTE(SUBSTITUTE(【多店舗用】記入シート3!BC505,"　","")," ","")))</f>
        <v/>
      </c>
      <c r="AG505" s="764" t="str">
        <f>IF(B505="","",ASC(SUBSTITUTE(SUBSTITUTE(SUBSTITUTE(SUBSTITUTE(【多店舗用】記入シート3!BD505,"　","")," ",""),"ヴ","ウﾞ"),"・",""))&amp;" "&amp;ASC(SUBSTITUTE(SUBSTITUTE(SUBSTITUTE(SUBSTITUTE(【多店舗用】記入シート3!BE505,"　","")," ",""),"ヴ","ウﾞ"),"・","")))</f>
        <v/>
      </c>
      <c r="AH505" s="764" t="str">
        <f>IF(【多店舗用】記入シート3!BF505="","",【多店舗用】記入シート3!BF505)</f>
        <v/>
      </c>
      <c r="AI505" s="764" t="str">
        <f>IF(【多店舗用】記入シート3!BG505="","",【多店舗用】記入シート3!BG505)</f>
        <v/>
      </c>
      <c r="AJ505" s="764" t="str">
        <f>IF(【多店舗用】記入シート3!BH505="","",【多店舗用】記入シート3!BH505)</f>
        <v/>
      </c>
      <c r="AK505" s="764" t="str">
        <f>IF(【多店舗用】記入シート3!BI505="","",【多店舗用】記入シート3!BI505)</f>
        <v/>
      </c>
      <c r="AL505" s="764" t="str">
        <f>IF(【多店舗用】記入シート3!BJ505="","",【多店舗用】記入シート3!BJ505)</f>
        <v/>
      </c>
      <c r="AM505" s="768" t="str">
        <f>IF(【多店舗用】記入シート3!BK505="","",【多店舗用】記入シート3!BK505)</f>
        <v/>
      </c>
      <c r="AN505" s="768" t="str">
        <f>IF(【多店舗用】記入シート3!BL505="","",【多店舗用】記入シート3!BL505)</f>
        <v/>
      </c>
      <c r="AO505" s="764" t="str">
        <f>IF(【多店舗用】記入シート3!BM505="","",【多店舗用】記入シート3!BM505)</f>
        <v/>
      </c>
      <c r="AP505" s="768" t="str">
        <f>IF(【多店舗用】記入シート3!BN505="","",【多店舗用】記入シート3!BN505)</f>
        <v/>
      </c>
      <c r="AQ505" s="764" t="str">
        <f>IF(【多店舗用】記入シート3!BO505="","",【多店舗用】記入シート3!BO505)</f>
        <v/>
      </c>
      <c r="AR505" s="764" t="str">
        <f>IF(【多店舗用】記入シート3!BP505="","",【多店舗用】記入シート3!BP505)</f>
        <v/>
      </c>
    </row>
    <row r="506" spans="1:44" ht="15" customHeight="1">
      <c r="A506" s="764">
        <v>498</v>
      </c>
      <c r="B506" s="764" t="str">
        <f>IF(【多店舗用】記入シート3!B506="","",DBCS(【多店舗用】記入シート3!B506))</f>
        <v/>
      </c>
      <c r="C506" s="764" t="str">
        <f>IF(【多店舗用】記入シート3!C506="","",DBCS(【多店舗用】記入シート3!C506))</f>
        <v/>
      </c>
      <c r="D506" s="764" t="str">
        <f>IF(【多店舗用】記入シート3!D506="","",ASC(【多店舗用】記入シート3!D506))</f>
        <v/>
      </c>
      <c r="E506" s="765" t="str">
        <f>IF(【多店舗用】記入シート3!E506="","",【多店舗用】記入シート3!E506)</f>
        <v/>
      </c>
      <c r="F506" s="764" t="str">
        <f>IF(【多店舗用】記入シート3!F506="","",【多店舗用】記入シート3!F506)</f>
        <v/>
      </c>
      <c r="G506" s="765" t="str">
        <f>IF(【多店舗用】記入シート3!G506="","",【多店舗用】記入シート3!G506)</f>
        <v/>
      </c>
      <c r="H506" s="764" t="str">
        <f>IF(【多店舗用】記入シート3!H506="","",SUBSTITUTE(SUBSTITUTE(SUBSTITUTE(SUBSTITUTE(SUBSTITUTE(ASC(【多店舗用】記入シート3!H506),"～","-"),"－","-"),"―","-"),"　","")," ",""))</f>
        <v/>
      </c>
      <c r="I506" s="764" t="str">
        <f>IF(B506="","",MID(T(【多店舗用】記入シート3!I506),4,LEN(T(【多店舗用】記入シート3!I506))-3)&amp;"　"&amp;SUBSTITUTE(SUBSTITUTE(SUBSTITUTE(SUBSTITUTE(T(【多店舗用】記入シート3!J506),"　","")," ",""),"―","ー"),"－","‐")&amp;"　"&amp;SUBSTITUTE(SUBSTITUTE(SUBSTITUTE(SUBSTITUTE(T(【多店舗用】記入シート3!K506),"　","")," ",""),"―","ー"),"－","‐")&amp;"　"&amp;SUBSTITUTE(SUBSTITUTE(SUBSTITUTE(SUBSTITUTE(T(【多店舗用】記入シート3!L506),"　","")," ",""),"―","ー"),"－","‐")&amp;IF(【多店舗用】記入シート3!M506="","","　"&amp;SUBSTITUTE(SUBSTITUTE(SUBSTITUTE(SUBSTITUTE(T(【多店舗用】記入シート3!M506),"　","")," ",""),"―","ー"),"－","‐")))</f>
        <v/>
      </c>
      <c r="J506" s="764" t="str">
        <f>IF(B506="","",ASC(【多店舗用】記入シート3!N506)&amp;" "&amp;ASC(SUBSTITUTE(SUBSTITUTE(SUBSTITUTE(SUBSTITUTE(SUBSTITUTE(【多店舗用】記入シート3!O506,"　","")," ",""),"ヴ","ウﾞ"),"・",""),"－","‐"))&amp;" "&amp;ASC(SUBSTITUTE(SUBSTITUTE(SUBSTITUTE(SUBSTITUTE(SUBSTITUTE(【多店舗用】記入シート3!P506,"　","")," ",""),"ヴ","ウﾞ"),"・",""),"－","‐"))&amp;IF(【多店舗用】記入シート3!Q506="",""," "&amp;ASC(SUBSTITUTE(SUBSTITUTE(SUBSTITUTE(SUBSTITUTE(SUBSTITUTE(【多店舗用】記入シート3!Q506,"　","")," ",""),"ヴ","ウﾞ"),"・",""),"－","‐"))))</f>
        <v/>
      </c>
      <c r="K506" s="764" t="str">
        <f>IF(【多店舗用】記入シート3!R506="","",【多店舗用】記入シート3!R506)</f>
        <v/>
      </c>
      <c r="L506" s="764" t="str">
        <f>IF(【多店舗用】記入シート3!S506="","",SUBSTITUTE(SUBSTITUTE(SUBSTITUTE(SUBSTITUTE(SUBSTITUTE(ASC(【多店舗用】記入シート3!S506),"～","-"),"－","-"),"―","-"),"　","")," ",""))</f>
        <v/>
      </c>
      <c r="M506" s="764" t="str">
        <f>IF(【多店舗用】記入シート3!T506="","",ASC(【多店舗用】記入シート3!T506))</f>
        <v/>
      </c>
      <c r="N506" s="764" t="str">
        <f>IF(B506="","",RIGHT("00"&amp;【多店舗用】記入シート3!U506,2)&amp;【多店舗用】記入シート3!V506&amp;RIGHT("00"&amp;【多店舗用】記入シート3!W506,2)&amp;【多店舗用】記入シート3!X506&amp;RIGHT("00"&amp;【多店舗用】記入シート3!Y506,2)&amp;【多店舗用】記入シート3!Z506&amp;RIGHT("00"&amp;【多店舗用】記入シート3!AA506,2))</f>
        <v/>
      </c>
      <c r="O506" s="764" t="str">
        <f>IF(B506="","",IF(【多店舗用】記入シート3!AB506="●",【多店舗用】記入シート3!AB$8,"")&amp;IF(【多店舗用】記入シート3!AC506="●",【多店舗用】記入シート3!AC$8,"")&amp;IF(【多店舗用】記入シート3!AD506="●",【多店舗用】記入シート3!AD$8,"")&amp;IF(【多店舗用】記入シート3!AE506="●",【多店舗用】記入シート3!AE$8,"")&amp;IF(【多店舗用】記入シート3!AF506="●",【多店舗用】記入シート3!AF$8,"")&amp;IF(【多店舗用】記入シート3!AG506="●",【多店舗用】記入シート3!AG$8,"")&amp;IF(【多店舗用】記入シート3!AH506="●",【多店舗用】記入シート3!AH$8,"")&amp;IF(【多店舗用】記入シート3!AI506="●",【多店舗用】記入シート3!AI$8,""))</f>
        <v/>
      </c>
      <c r="P506" s="764" t="str">
        <f>IF(【多店舗用】記入シート3!AJ506="","",【多店舗用】記入シート3!AJ506)</f>
        <v/>
      </c>
      <c r="Q506" s="764" t="str">
        <f>IF(【多店舗用】記入シート3!AK506="","",【多店舗用】記入シート3!AK506)</f>
        <v/>
      </c>
      <c r="R506" s="766" t="str">
        <f>IF(【多店舗用】記入シート3!AL506="","",【多店舗用】記入シート3!AL506)</f>
        <v/>
      </c>
      <c r="S506" s="766" t="str">
        <f>IF(【多店舗用】記入シート3!AM506="","",【多店舗用】記入シート3!AM506)</f>
        <v/>
      </c>
      <c r="T506" s="766" t="str">
        <f>IF(【多店舗用】記入シート3!AN506="","",【多店舗用】記入シート3!AN506)</f>
        <v/>
      </c>
      <c r="U506" s="766" t="str">
        <f>IF(【多店舗用】記入シート3!AO506="","",【多店舗用】記入シート3!AO506)</f>
        <v/>
      </c>
      <c r="V506" s="764" t="str">
        <f>IF(【多店舗用】記入シート3!AP506="","",【多店舗用】記入シート3!AP506)</f>
        <v/>
      </c>
      <c r="W506" s="764" t="str">
        <f>IF(【多店舗用】記入シート3!AQ506="","",【多店舗用】記入シート3!AQ506)</f>
        <v/>
      </c>
      <c r="X506" s="764" t="str">
        <f>IF(【多店舗用】記入シート3!AR506="","",【多店舗用】記入シート3!AR506)</f>
        <v/>
      </c>
      <c r="Y506" s="764" t="str">
        <f>IF(【多店舗用】記入シート3!AS506="","",【多店舗用】記入シート3!AS506)</f>
        <v/>
      </c>
      <c r="Z506" s="767" t="str">
        <f>IF(【多店舗用】記入シート3!AT506="","",【多店舗用】記入シート3!AT506)</f>
        <v/>
      </c>
      <c r="AA506" s="767" t="str">
        <f>IF(【多店舗用】記入シート3!AU506="","",【多店舗用】記入シート3!AU506)</f>
        <v/>
      </c>
      <c r="AB506" s="764" t="str">
        <f>IF(B506="","",T(SUBSTITUTE(SUBSTITUTE(【多店舗用】記入シート3!AV506,"　","")," ",""))&amp;"　"&amp;T(SUBSTITUTE(SUBSTITUTE(【多店舗用】記入シート3!AW506,"　","")," ","")))</f>
        <v/>
      </c>
      <c r="AC506" s="764" t="str">
        <f>IF(B506="","",ASC(SUBSTITUTE(SUBSTITUTE(SUBSTITUTE(SUBSTITUTE(【多店舗用】記入シート3!AX506,"　","")," ",""),"ヴ","ウﾞ"),"・",""))&amp;" "&amp;ASC(SUBSTITUTE(SUBSTITUTE(SUBSTITUTE(SUBSTITUTE(【多店舗用】記入シート3!AY506,"　","")," ",""),"ヴ","ウﾞ"),"・","")))</f>
        <v/>
      </c>
      <c r="AD506" s="764" t="str">
        <f>IF(【多店舗用】記入シート3!AZ506="","",【多店舗用】記入シート3!AZ506)</f>
        <v/>
      </c>
      <c r="AE506" s="764" t="str">
        <f>IF(【多店舗用】記入シート3!BA506="","",【多店舗用】記入シート3!BA506)</f>
        <v/>
      </c>
      <c r="AF506" s="764" t="str">
        <f>IF(B506="","",T(SUBSTITUTE(SUBSTITUTE(【多店舗用】記入シート3!BB506,"　","")," ",""))&amp;"　"&amp;T(SUBSTITUTE(SUBSTITUTE(【多店舗用】記入シート3!BC506,"　","")," ","")))</f>
        <v/>
      </c>
      <c r="AG506" s="764" t="str">
        <f>IF(B506="","",ASC(SUBSTITUTE(SUBSTITUTE(SUBSTITUTE(SUBSTITUTE(【多店舗用】記入シート3!BD506,"　","")," ",""),"ヴ","ウﾞ"),"・",""))&amp;" "&amp;ASC(SUBSTITUTE(SUBSTITUTE(SUBSTITUTE(SUBSTITUTE(【多店舗用】記入シート3!BE506,"　","")," ",""),"ヴ","ウﾞ"),"・","")))</f>
        <v/>
      </c>
      <c r="AH506" s="764" t="str">
        <f>IF(【多店舗用】記入シート3!BF506="","",【多店舗用】記入シート3!BF506)</f>
        <v/>
      </c>
      <c r="AI506" s="764" t="str">
        <f>IF(【多店舗用】記入シート3!BG506="","",【多店舗用】記入シート3!BG506)</f>
        <v/>
      </c>
      <c r="AJ506" s="764" t="str">
        <f>IF(【多店舗用】記入シート3!BH506="","",【多店舗用】記入シート3!BH506)</f>
        <v/>
      </c>
      <c r="AK506" s="764" t="str">
        <f>IF(【多店舗用】記入シート3!BI506="","",【多店舗用】記入シート3!BI506)</f>
        <v/>
      </c>
      <c r="AL506" s="764" t="str">
        <f>IF(【多店舗用】記入シート3!BJ506="","",【多店舗用】記入シート3!BJ506)</f>
        <v/>
      </c>
      <c r="AM506" s="768" t="str">
        <f>IF(【多店舗用】記入シート3!BK506="","",【多店舗用】記入シート3!BK506)</f>
        <v/>
      </c>
      <c r="AN506" s="768" t="str">
        <f>IF(【多店舗用】記入シート3!BL506="","",【多店舗用】記入シート3!BL506)</f>
        <v/>
      </c>
      <c r="AO506" s="764" t="str">
        <f>IF(【多店舗用】記入シート3!BM506="","",【多店舗用】記入シート3!BM506)</f>
        <v/>
      </c>
      <c r="AP506" s="768" t="str">
        <f>IF(【多店舗用】記入シート3!BN506="","",【多店舗用】記入シート3!BN506)</f>
        <v/>
      </c>
      <c r="AQ506" s="764" t="str">
        <f>IF(【多店舗用】記入シート3!BO506="","",【多店舗用】記入シート3!BO506)</f>
        <v/>
      </c>
      <c r="AR506" s="764" t="str">
        <f>IF(【多店舗用】記入シート3!BP506="","",【多店舗用】記入シート3!BP506)</f>
        <v/>
      </c>
    </row>
    <row r="507" spans="1:44" ht="15" customHeight="1">
      <c r="A507" s="764">
        <v>499</v>
      </c>
      <c r="B507" s="764" t="str">
        <f>IF(【多店舗用】記入シート3!B507="","",DBCS(【多店舗用】記入シート3!B507))</f>
        <v/>
      </c>
      <c r="C507" s="764" t="str">
        <f>IF(【多店舗用】記入シート3!C507="","",DBCS(【多店舗用】記入シート3!C507))</f>
        <v/>
      </c>
      <c r="D507" s="764" t="str">
        <f>IF(【多店舗用】記入シート3!D507="","",ASC(【多店舗用】記入シート3!D507))</f>
        <v/>
      </c>
      <c r="E507" s="765" t="str">
        <f>IF(【多店舗用】記入シート3!E507="","",【多店舗用】記入シート3!E507)</f>
        <v/>
      </c>
      <c r="F507" s="764" t="str">
        <f>IF(【多店舗用】記入シート3!F507="","",【多店舗用】記入シート3!F507)</f>
        <v/>
      </c>
      <c r="G507" s="765" t="str">
        <f>IF(【多店舗用】記入シート3!G507="","",【多店舗用】記入シート3!G507)</f>
        <v/>
      </c>
      <c r="H507" s="764" t="str">
        <f>IF(【多店舗用】記入シート3!H507="","",SUBSTITUTE(SUBSTITUTE(SUBSTITUTE(SUBSTITUTE(SUBSTITUTE(ASC(【多店舗用】記入シート3!H507),"～","-"),"－","-"),"―","-"),"　","")," ",""))</f>
        <v/>
      </c>
      <c r="I507" s="764" t="str">
        <f>IF(B507="","",MID(T(【多店舗用】記入シート3!I507),4,LEN(T(【多店舗用】記入シート3!I507))-3)&amp;"　"&amp;SUBSTITUTE(SUBSTITUTE(SUBSTITUTE(SUBSTITUTE(T(【多店舗用】記入シート3!J507),"　","")," ",""),"―","ー"),"－","‐")&amp;"　"&amp;SUBSTITUTE(SUBSTITUTE(SUBSTITUTE(SUBSTITUTE(T(【多店舗用】記入シート3!K507),"　","")," ",""),"―","ー"),"－","‐")&amp;"　"&amp;SUBSTITUTE(SUBSTITUTE(SUBSTITUTE(SUBSTITUTE(T(【多店舗用】記入シート3!L507),"　","")," ",""),"―","ー"),"－","‐")&amp;IF(【多店舗用】記入シート3!M507="","","　"&amp;SUBSTITUTE(SUBSTITUTE(SUBSTITUTE(SUBSTITUTE(T(【多店舗用】記入シート3!M507),"　","")," ",""),"―","ー"),"－","‐")))</f>
        <v/>
      </c>
      <c r="J507" s="764" t="str">
        <f>IF(B507="","",ASC(【多店舗用】記入シート3!N507)&amp;" "&amp;ASC(SUBSTITUTE(SUBSTITUTE(SUBSTITUTE(SUBSTITUTE(SUBSTITUTE(【多店舗用】記入シート3!O507,"　","")," ",""),"ヴ","ウﾞ"),"・",""),"－","‐"))&amp;" "&amp;ASC(SUBSTITUTE(SUBSTITUTE(SUBSTITUTE(SUBSTITUTE(SUBSTITUTE(【多店舗用】記入シート3!P507,"　","")," ",""),"ヴ","ウﾞ"),"・",""),"－","‐"))&amp;IF(【多店舗用】記入シート3!Q507="",""," "&amp;ASC(SUBSTITUTE(SUBSTITUTE(SUBSTITUTE(SUBSTITUTE(SUBSTITUTE(【多店舗用】記入シート3!Q507,"　","")," ",""),"ヴ","ウﾞ"),"・",""),"－","‐"))))</f>
        <v/>
      </c>
      <c r="K507" s="764" t="str">
        <f>IF(【多店舗用】記入シート3!R507="","",【多店舗用】記入シート3!R507)</f>
        <v/>
      </c>
      <c r="L507" s="764" t="str">
        <f>IF(【多店舗用】記入シート3!S507="","",SUBSTITUTE(SUBSTITUTE(SUBSTITUTE(SUBSTITUTE(SUBSTITUTE(ASC(【多店舗用】記入シート3!S507),"～","-"),"－","-"),"―","-"),"　","")," ",""))</f>
        <v/>
      </c>
      <c r="M507" s="764" t="str">
        <f>IF(【多店舗用】記入シート3!T507="","",ASC(【多店舗用】記入シート3!T507))</f>
        <v/>
      </c>
      <c r="N507" s="764" t="str">
        <f>IF(B507="","",RIGHT("00"&amp;【多店舗用】記入シート3!U507,2)&amp;【多店舗用】記入シート3!V507&amp;RIGHT("00"&amp;【多店舗用】記入シート3!W507,2)&amp;【多店舗用】記入シート3!X507&amp;RIGHT("00"&amp;【多店舗用】記入シート3!Y507,2)&amp;【多店舗用】記入シート3!Z507&amp;RIGHT("00"&amp;【多店舗用】記入シート3!AA507,2))</f>
        <v/>
      </c>
      <c r="O507" s="764" t="str">
        <f>IF(B507="","",IF(【多店舗用】記入シート3!AB507="●",【多店舗用】記入シート3!AB$8,"")&amp;IF(【多店舗用】記入シート3!AC507="●",【多店舗用】記入シート3!AC$8,"")&amp;IF(【多店舗用】記入シート3!AD507="●",【多店舗用】記入シート3!AD$8,"")&amp;IF(【多店舗用】記入シート3!AE507="●",【多店舗用】記入シート3!AE$8,"")&amp;IF(【多店舗用】記入シート3!AF507="●",【多店舗用】記入シート3!AF$8,"")&amp;IF(【多店舗用】記入シート3!AG507="●",【多店舗用】記入シート3!AG$8,"")&amp;IF(【多店舗用】記入シート3!AH507="●",【多店舗用】記入シート3!AH$8,"")&amp;IF(【多店舗用】記入シート3!AI507="●",【多店舗用】記入シート3!AI$8,""))</f>
        <v/>
      </c>
      <c r="P507" s="764" t="str">
        <f>IF(【多店舗用】記入シート3!AJ507="","",【多店舗用】記入シート3!AJ507)</f>
        <v/>
      </c>
      <c r="Q507" s="764" t="str">
        <f>IF(【多店舗用】記入シート3!AK507="","",【多店舗用】記入シート3!AK507)</f>
        <v/>
      </c>
      <c r="R507" s="766" t="str">
        <f>IF(【多店舗用】記入シート3!AL507="","",【多店舗用】記入シート3!AL507)</f>
        <v/>
      </c>
      <c r="S507" s="766" t="str">
        <f>IF(【多店舗用】記入シート3!AM507="","",【多店舗用】記入シート3!AM507)</f>
        <v/>
      </c>
      <c r="T507" s="766" t="str">
        <f>IF(【多店舗用】記入シート3!AN507="","",【多店舗用】記入シート3!AN507)</f>
        <v/>
      </c>
      <c r="U507" s="766" t="str">
        <f>IF(【多店舗用】記入シート3!AO507="","",【多店舗用】記入シート3!AO507)</f>
        <v/>
      </c>
      <c r="V507" s="764" t="str">
        <f>IF(【多店舗用】記入シート3!AP507="","",【多店舗用】記入シート3!AP507)</f>
        <v/>
      </c>
      <c r="W507" s="764" t="str">
        <f>IF(【多店舗用】記入シート3!AQ507="","",【多店舗用】記入シート3!AQ507)</f>
        <v/>
      </c>
      <c r="X507" s="764" t="str">
        <f>IF(【多店舗用】記入シート3!AR507="","",【多店舗用】記入シート3!AR507)</f>
        <v/>
      </c>
      <c r="Y507" s="764" t="str">
        <f>IF(【多店舗用】記入シート3!AS507="","",【多店舗用】記入シート3!AS507)</f>
        <v/>
      </c>
      <c r="Z507" s="767" t="str">
        <f>IF(【多店舗用】記入シート3!AT507="","",【多店舗用】記入シート3!AT507)</f>
        <v/>
      </c>
      <c r="AA507" s="767" t="str">
        <f>IF(【多店舗用】記入シート3!AU507="","",【多店舗用】記入シート3!AU507)</f>
        <v/>
      </c>
      <c r="AB507" s="764" t="str">
        <f>IF(B507="","",T(SUBSTITUTE(SUBSTITUTE(【多店舗用】記入シート3!AV507,"　","")," ",""))&amp;"　"&amp;T(SUBSTITUTE(SUBSTITUTE(【多店舗用】記入シート3!AW507,"　","")," ","")))</f>
        <v/>
      </c>
      <c r="AC507" s="764" t="str">
        <f>IF(B507="","",ASC(SUBSTITUTE(SUBSTITUTE(SUBSTITUTE(SUBSTITUTE(【多店舗用】記入シート3!AX507,"　","")," ",""),"ヴ","ウﾞ"),"・",""))&amp;" "&amp;ASC(SUBSTITUTE(SUBSTITUTE(SUBSTITUTE(SUBSTITUTE(【多店舗用】記入シート3!AY507,"　","")," ",""),"ヴ","ウﾞ"),"・","")))</f>
        <v/>
      </c>
      <c r="AD507" s="764" t="str">
        <f>IF(【多店舗用】記入シート3!AZ507="","",【多店舗用】記入シート3!AZ507)</f>
        <v/>
      </c>
      <c r="AE507" s="764" t="str">
        <f>IF(【多店舗用】記入シート3!BA507="","",【多店舗用】記入シート3!BA507)</f>
        <v/>
      </c>
      <c r="AF507" s="764" t="str">
        <f>IF(B507="","",T(SUBSTITUTE(SUBSTITUTE(【多店舗用】記入シート3!BB507,"　","")," ",""))&amp;"　"&amp;T(SUBSTITUTE(SUBSTITUTE(【多店舗用】記入シート3!BC507,"　","")," ","")))</f>
        <v/>
      </c>
      <c r="AG507" s="764" t="str">
        <f>IF(B507="","",ASC(SUBSTITUTE(SUBSTITUTE(SUBSTITUTE(SUBSTITUTE(【多店舗用】記入シート3!BD507,"　","")," ",""),"ヴ","ウﾞ"),"・",""))&amp;" "&amp;ASC(SUBSTITUTE(SUBSTITUTE(SUBSTITUTE(SUBSTITUTE(【多店舗用】記入シート3!BE507,"　","")," ",""),"ヴ","ウﾞ"),"・","")))</f>
        <v/>
      </c>
      <c r="AH507" s="764" t="str">
        <f>IF(【多店舗用】記入シート3!BF507="","",【多店舗用】記入シート3!BF507)</f>
        <v/>
      </c>
      <c r="AI507" s="764" t="str">
        <f>IF(【多店舗用】記入シート3!BG507="","",【多店舗用】記入シート3!BG507)</f>
        <v/>
      </c>
      <c r="AJ507" s="764" t="str">
        <f>IF(【多店舗用】記入シート3!BH507="","",【多店舗用】記入シート3!BH507)</f>
        <v/>
      </c>
      <c r="AK507" s="764" t="str">
        <f>IF(【多店舗用】記入シート3!BI507="","",【多店舗用】記入シート3!BI507)</f>
        <v/>
      </c>
      <c r="AL507" s="764" t="str">
        <f>IF(【多店舗用】記入シート3!BJ507="","",【多店舗用】記入シート3!BJ507)</f>
        <v/>
      </c>
      <c r="AM507" s="768" t="str">
        <f>IF(【多店舗用】記入シート3!BK507="","",【多店舗用】記入シート3!BK507)</f>
        <v/>
      </c>
      <c r="AN507" s="768" t="str">
        <f>IF(【多店舗用】記入シート3!BL507="","",【多店舗用】記入シート3!BL507)</f>
        <v/>
      </c>
      <c r="AO507" s="764" t="str">
        <f>IF(【多店舗用】記入シート3!BM507="","",【多店舗用】記入シート3!BM507)</f>
        <v/>
      </c>
      <c r="AP507" s="768" t="str">
        <f>IF(【多店舗用】記入シート3!BN507="","",【多店舗用】記入シート3!BN507)</f>
        <v/>
      </c>
      <c r="AQ507" s="764" t="str">
        <f>IF(【多店舗用】記入シート3!BO507="","",【多店舗用】記入シート3!BO507)</f>
        <v/>
      </c>
      <c r="AR507" s="764" t="str">
        <f>IF(【多店舗用】記入シート3!BP507="","",【多店舗用】記入シート3!BP507)</f>
        <v/>
      </c>
    </row>
    <row r="508" spans="1:44" ht="15" customHeight="1">
      <c r="A508" s="764">
        <v>500</v>
      </c>
      <c r="B508" s="764" t="str">
        <f>IF(【多店舗用】記入シート3!B508="","",DBCS(【多店舗用】記入シート3!B508))</f>
        <v/>
      </c>
      <c r="C508" s="764" t="str">
        <f>IF(【多店舗用】記入シート3!C508="","",DBCS(【多店舗用】記入シート3!C508))</f>
        <v/>
      </c>
      <c r="D508" s="764" t="str">
        <f>IF(【多店舗用】記入シート3!D508="","",ASC(【多店舗用】記入シート3!D508))</f>
        <v/>
      </c>
      <c r="E508" s="765" t="str">
        <f>IF(【多店舗用】記入シート3!E508="","",【多店舗用】記入シート3!E508)</f>
        <v/>
      </c>
      <c r="F508" s="764" t="str">
        <f>IF(【多店舗用】記入シート3!F508="","",【多店舗用】記入シート3!F508)</f>
        <v/>
      </c>
      <c r="G508" s="765" t="str">
        <f>IF(【多店舗用】記入シート3!G508="","",【多店舗用】記入シート3!G508)</f>
        <v/>
      </c>
      <c r="H508" s="764" t="str">
        <f>IF(【多店舗用】記入シート3!H508="","",SUBSTITUTE(SUBSTITUTE(SUBSTITUTE(SUBSTITUTE(SUBSTITUTE(ASC(【多店舗用】記入シート3!H508),"～","-"),"－","-"),"―","-"),"　","")," ",""))</f>
        <v/>
      </c>
      <c r="I508" s="764" t="str">
        <f>IF(B508="","",MID(T(【多店舗用】記入シート3!I508),4,LEN(T(【多店舗用】記入シート3!I508))-3)&amp;"　"&amp;SUBSTITUTE(SUBSTITUTE(SUBSTITUTE(SUBSTITUTE(T(【多店舗用】記入シート3!J508),"　","")," ",""),"―","ー"),"－","‐")&amp;"　"&amp;SUBSTITUTE(SUBSTITUTE(SUBSTITUTE(SUBSTITUTE(T(【多店舗用】記入シート3!K508),"　","")," ",""),"―","ー"),"－","‐")&amp;"　"&amp;SUBSTITUTE(SUBSTITUTE(SUBSTITUTE(SUBSTITUTE(T(【多店舗用】記入シート3!L508),"　","")," ",""),"―","ー"),"－","‐")&amp;IF(【多店舗用】記入シート3!M508="","","　"&amp;SUBSTITUTE(SUBSTITUTE(SUBSTITUTE(SUBSTITUTE(T(【多店舗用】記入シート3!M508),"　","")," ",""),"―","ー"),"－","‐")))</f>
        <v/>
      </c>
      <c r="J508" s="764" t="str">
        <f>IF(B508="","",ASC(【多店舗用】記入シート3!N508)&amp;" "&amp;ASC(SUBSTITUTE(SUBSTITUTE(SUBSTITUTE(SUBSTITUTE(SUBSTITUTE(【多店舗用】記入シート3!O508,"　","")," ",""),"ヴ","ウﾞ"),"・",""),"－","‐"))&amp;" "&amp;ASC(SUBSTITUTE(SUBSTITUTE(SUBSTITUTE(SUBSTITUTE(SUBSTITUTE(【多店舗用】記入シート3!P508,"　","")," ",""),"ヴ","ウﾞ"),"・",""),"－","‐"))&amp;IF(【多店舗用】記入シート3!Q508="",""," "&amp;ASC(SUBSTITUTE(SUBSTITUTE(SUBSTITUTE(SUBSTITUTE(SUBSTITUTE(【多店舗用】記入シート3!Q508,"　","")," ",""),"ヴ","ウﾞ"),"・",""),"－","‐"))))</f>
        <v/>
      </c>
      <c r="K508" s="764" t="str">
        <f>IF(【多店舗用】記入シート3!R508="","",【多店舗用】記入シート3!R508)</f>
        <v/>
      </c>
      <c r="L508" s="764" t="str">
        <f>IF(【多店舗用】記入シート3!S508="","",SUBSTITUTE(SUBSTITUTE(SUBSTITUTE(SUBSTITUTE(SUBSTITUTE(ASC(【多店舗用】記入シート3!S508),"～","-"),"－","-"),"―","-"),"　","")," ",""))</f>
        <v/>
      </c>
      <c r="M508" s="764" t="str">
        <f>IF(【多店舗用】記入シート3!T508="","",ASC(【多店舗用】記入シート3!T508))</f>
        <v/>
      </c>
      <c r="N508" s="764" t="str">
        <f>IF(B508="","",RIGHT("00"&amp;【多店舗用】記入シート3!U508,2)&amp;【多店舗用】記入シート3!V508&amp;RIGHT("00"&amp;【多店舗用】記入シート3!W508,2)&amp;【多店舗用】記入シート3!X508&amp;RIGHT("00"&amp;【多店舗用】記入シート3!Y508,2)&amp;【多店舗用】記入シート3!Z508&amp;RIGHT("00"&amp;【多店舗用】記入シート3!AA508,2))</f>
        <v/>
      </c>
      <c r="O508" s="764" t="str">
        <f>IF(B508="","",IF(【多店舗用】記入シート3!AB508="●",【多店舗用】記入シート3!AB$8,"")&amp;IF(【多店舗用】記入シート3!AC508="●",【多店舗用】記入シート3!AC$8,"")&amp;IF(【多店舗用】記入シート3!AD508="●",【多店舗用】記入シート3!AD$8,"")&amp;IF(【多店舗用】記入シート3!AE508="●",【多店舗用】記入シート3!AE$8,"")&amp;IF(【多店舗用】記入シート3!AF508="●",【多店舗用】記入シート3!AF$8,"")&amp;IF(【多店舗用】記入シート3!AG508="●",【多店舗用】記入シート3!AG$8,"")&amp;IF(【多店舗用】記入シート3!AH508="●",【多店舗用】記入シート3!AH$8,"")&amp;IF(【多店舗用】記入シート3!AI508="●",【多店舗用】記入シート3!AI$8,""))</f>
        <v/>
      </c>
      <c r="P508" s="764" t="str">
        <f>IF(【多店舗用】記入シート3!AJ508="","",【多店舗用】記入シート3!AJ508)</f>
        <v/>
      </c>
      <c r="Q508" s="764" t="str">
        <f>IF(【多店舗用】記入シート3!AK508="","",【多店舗用】記入シート3!AK508)</f>
        <v/>
      </c>
      <c r="R508" s="766" t="str">
        <f>IF(【多店舗用】記入シート3!AL508="","",【多店舗用】記入シート3!AL508)</f>
        <v/>
      </c>
      <c r="S508" s="766" t="str">
        <f>IF(【多店舗用】記入シート3!AM508="","",【多店舗用】記入シート3!AM508)</f>
        <v/>
      </c>
      <c r="T508" s="766" t="str">
        <f>IF(【多店舗用】記入シート3!AN508="","",【多店舗用】記入シート3!AN508)</f>
        <v/>
      </c>
      <c r="U508" s="766" t="str">
        <f>IF(【多店舗用】記入シート3!AO508="","",【多店舗用】記入シート3!AO508)</f>
        <v/>
      </c>
      <c r="V508" s="764" t="str">
        <f>IF(【多店舗用】記入シート3!AP508="","",【多店舗用】記入シート3!AP508)</f>
        <v/>
      </c>
      <c r="W508" s="764" t="str">
        <f>IF(【多店舗用】記入シート3!AQ508="","",【多店舗用】記入シート3!AQ508)</f>
        <v/>
      </c>
      <c r="X508" s="764" t="str">
        <f>IF(【多店舗用】記入シート3!AR508="","",【多店舗用】記入シート3!AR508)</f>
        <v/>
      </c>
      <c r="Y508" s="764" t="str">
        <f>IF(【多店舗用】記入シート3!AS508="","",【多店舗用】記入シート3!AS508)</f>
        <v/>
      </c>
      <c r="Z508" s="767" t="str">
        <f>IF(【多店舗用】記入シート3!AT508="","",【多店舗用】記入シート3!AT508)</f>
        <v/>
      </c>
      <c r="AA508" s="767" t="str">
        <f>IF(【多店舗用】記入シート3!AU508="","",【多店舗用】記入シート3!AU508)</f>
        <v/>
      </c>
      <c r="AB508" s="764" t="str">
        <f>IF(B508="","",T(SUBSTITUTE(SUBSTITUTE(【多店舗用】記入シート3!AV508,"　","")," ",""))&amp;"　"&amp;T(SUBSTITUTE(SUBSTITUTE(【多店舗用】記入シート3!AW508,"　","")," ","")))</f>
        <v/>
      </c>
      <c r="AC508" s="764" t="str">
        <f>IF(B508="","",ASC(SUBSTITUTE(SUBSTITUTE(SUBSTITUTE(SUBSTITUTE(【多店舗用】記入シート3!AX508,"　","")," ",""),"ヴ","ウﾞ"),"・",""))&amp;" "&amp;ASC(SUBSTITUTE(SUBSTITUTE(SUBSTITUTE(SUBSTITUTE(【多店舗用】記入シート3!AY508,"　","")," ",""),"ヴ","ウﾞ"),"・","")))</f>
        <v/>
      </c>
      <c r="AD508" s="764" t="str">
        <f>IF(【多店舗用】記入シート3!AZ508="","",【多店舗用】記入シート3!AZ508)</f>
        <v/>
      </c>
      <c r="AE508" s="764" t="str">
        <f>IF(【多店舗用】記入シート3!BA508="","",【多店舗用】記入シート3!BA508)</f>
        <v/>
      </c>
      <c r="AF508" s="764" t="str">
        <f>IF(B508="","",T(SUBSTITUTE(SUBSTITUTE(【多店舗用】記入シート3!BB508,"　","")," ",""))&amp;"　"&amp;T(SUBSTITUTE(SUBSTITUTE(【多店舗用】記入シート3!BC508,"　","")," ","")))</f>
        <v/>
      </c>
      <c r="AG508" s="764" t="str">
        <f>IF(B508="","",ASC(SUBSTITUTE(SUBSTITUTE(SUBSTITUTE(SUBSTITUTE(【多店舗用】記入シート3!BD508,"　","")," ",""),"ヴ","ウﾞ"),"・",""))&amp;" "&amp;ASC(SUBSTITUTE(SUBSTITUTE(SUBSTITUTE(SUBSTITUTE(【多店舗用】記入シート3!BE508,"　","")," ",""),"ヴ","ウﾞ"),"・","")))</f>
        <v/>
      </c>
      <c r="AH508" s="764" t="str">
        <f>IF(【多店舗用】記入シート3!BF508="","",【多店舗用】記入シート3!BF508)</f>
        <v/>
      </c>
      <c r="AI508" s="764" t="str">
        <f>IF(【多店舗用】記入シート3!BG508="","",【多店舗用】記入シート3!BG508)</f>
        <v/>
      </c>
      <c r="AJ508" s="764" t="str">
        <f>IF(【多店舗用】記入シート3!BH508="","",【多店舗用】記入シート3!BH508)</f>
        <v/>
      </c>
      <c r="AK508" s="764" t="str">
        <f>IF(【多店舗用】記入シート3!BI508="","",【多店舗用】記入シート3!BI508)</f>
        <v/>
      </c>
      <c r="AL508" s="764" t="str">
        <f>IF(【多店舗用】記入シート3!BJ508="","",【多店舗用】記入シート3!BJ508)</f>
        <v/>
      </c>
      <c r="AM508" s="768" t="str">
        <f>IF(【多店舗用】記入シート3!BK508="","",【多店舗用】記入シート3!BK508)</f>
        <v/>
      </c>
      <c r="AN508" s="768" t="str">
        <f>IF(【多店舗用】記入シート3!BL508="","",【多店舗用】記入シート3!BL508)</f>
        <v/>
      </c>
      <c r="AO508" s="764" t="str">
        <f>IF(【多店舗用】記入シート3!BM508="","",【多店舗用】記入シート3!BM508)</f>
        <v/>
      </c>
      <c r="AP508" s="768" t="str">
        <f>IF(【多店舗用】記入シート3!BN508="","",【多店舗用】記入シート3!BN508)</f>
        <v/>
      </c>
      <c r="AQ508" s="764" t="str">
        <f>IF(【多店舗用】記入シート3!BO508="","",【多店舗用】記入シート3!BO508)</f>
        <v/>
      </c>
      <c r="AR508" s="764" t="str">
        <f>IF(【多店舗用】記入シート3!BP508="","",【多店舗用】記入シート3!BP508)</f>
        <v/>
      </c>
    </row>
  </sheetData>
  <sheetProtection selectLockedCells="1" selectUnlockedCells="1"/>
  <mergeCells count="14">
    <mergeCell ref="V7:AA7"/>
    <mergeCell ref="AK7:AR7"/>
    <mergeCell ref="AB7:AE7"/>
    <mergeCell ref="B7:E7"/>
    <mergeCell ref="F7:G7"/>
    <mergeCell ref="H7:M7"/>
    <mergeCell ref="S7:T7"/>
    <mergeCell ref="AF7:AJ7"/>
    <mergeCell ref="R7:R8"/>
    <mergeCell ref="Q7:Q8"/>
    <mergeCell ref="P7:P8"/>
    <mergeCell ref="O7:O8"/>
    <mergeCell ref="N7:N8"/>
    <mergeCell ref="U7:U8"/>
  </mergeCells>
  <phoneticPr fontId="3"/>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B1:G30"/>
  <sheetViews>
    <sheetView zoomScaleNormal="100" workbookViewId="0">
      <selection activeCell="E14" sqref="E14"/>
    </sheetView>
  </sheetViews>
  <sheetFormatPr defaultRowHeight="13"/>
  <cols>
    <col min="1" max="1" width="3.26953125" customWidth="1"/>
    <col min="3" max="4" width="27.7265625" customWidth="1"/>
    <col min="5" max="6" width="22.26953125" customWidth="1"/>
    <col min="7" max="7" width="25" customWidth="1"/>
  </cols>
  <sheetData>
    <row r="1" spans="2:7" ht="9.75" customHeight="1"/>
    <row r="2" spans="2:7" ht="17.25" customHeight="1">
      <c r="B2" s="154" t="s">
        <v>983</v>
      </c>
      <c r="C2" s="154" t="s">
        <v>928</v>
      </c>
      <c r="D2" s="154" t="s">
        <v>929</v>
      </c>
      <c r="E2" s="154" t="s">
        <v>960</v>
      </c>
      <c r="F2" s="154" t="s">
        <v>961</v>
      </c>
      <c r="G2" s="154" t="s">
        <v>989</v>
      </c>
    </row>
    <row r="3" spans="2:7" ht="17.25" customHeight="1">
      <c r="B3" s="2654" t="s">
        <v>984</v>
      </c>
      <c r="C3" s="354" t="s">
        <v>932</v>
      </c>
      <c r="D3" s="355" t="s">
        <v>962</v>
      </c>
      <c r="E3" s="579" t="str">
        <f>ASC(記入シート2!Q89)</f>
        <v/>
      </c>
      <c r="F3" s="358" t="s">
        <v>995</v>
      </c>
      <c r="G3" s="360"/>
    </row>
    <row r="4" spans="2:7" ht="17.25" customHeight="1">
      <c r="B4" s="2654"/>
      <c r="C4" s="354" t="s">
        <v>933</v>
      </c>
      <c r="D4" s="355" t="s">
        <v>968</v>
      </c>
      <c r="E4" s="580"/>
      <c r="F4" s="359">
        <v>111111</v>
      </c>
      <c r="G4" s="360"/>
    </row>
    <row r="5" spans="2:7" ht="17.25" customHeight="1">
      <c r="B5" s="2654"/>
      <c r="C5" s="354" t="s">
        <v>934</v>
      </c>
      <c r="D5" s="355" t="s">
        <v>963</v>
      </c>
      <c r="E5" s="580"/>
      <c r="F5" s="359" t="s">
        <v>985</v>
      </c>
      <c r="G5" s="360"/>
    </row>
    <row r="6" spans="2:7" ht="17.25" customHeight="1">
      <c r="B6" s="2654"/>
      <c r="C6" s="354" t="s">
        <v>935</v>
      </c>
      <c r="D6" s="355" t="s">
        <v>964</v>
      </c>
      <c r="E6" s="580"/>
      <c r="F6" s="359" t="s">
        <v>987</v>
      </c>
      <c r="G6" s="360"/>
    </row>
    <row r="7" spans="2:7" ht="17.25" customHeight="1">
      <c r="B7" s="2654"/>
      <c r="C7" s="354" t="s">
        <v>936</v>
      </c>
      <c r="D7" s="355" t="s">
        <v>986</v>
      </c>
      <c r="E7" s="579" t="str">
        <f>DBCS(記入シート1!I28)</f>
        <v/>
      </c>
      <c r="F7" s="359" t="s">
        <v>865</v>
      </c>
      <c r="G7" s="360"/>
    </row>
    <row r="8" spans="2:7" ht="17.25" customHeight="1">
      <c r="B8" s="2654"/>
      <c r="C8" s="354" t="s">
        <v>937</v>
      </c>
      <c r="D8" s="355" t="s">
        <v>965</v>
      </c>
      <c r="E8" s="580"/>
      <c r="F8" s="359" t="s">
        <v>988</v>
      </c>
      <c r="G8" s="360" t="s">
        <v>992</v>
      </c>
    </row>
    <row r="9" spans="2:7" ht="17.25" customHeight="1">
      <c r="B9" s="2654"/>
      <c r="C9" s="354" t="s">
        <v>938</v>
      </c>
      <c r="D9" s="355" t="s">
        <v>996</v>
      </c>
      <c r="E9" s="579" t="str">
        <f>ASC(記入シート2!Q92)</f>
        <v/>
      </c>
      <c r="F9" s="359" t="s">
        <v>999</v>
      </c>
      <c r="G9" s="360" t="s">
        <v>997</v>
      </c>
    </row>
    <row r="10" spans="2:7" ht="17.25" customHeight="1">
      <c r="B10" s="2654"/>
      <c r="C10" s="354" t="s">
        <v>939</v>
      </c>
      <c r="D10" s="355" t="s">
        <v>1661</v>
      </c>
      <c r="E10" s="579" t="str">
        <f>ASC(SUBSTITUTE(記入シート2!Q93,"-",""))</f>
        <v/>
      </c>
      <c r="F10" s="361" t="s">
        <v>1007</v>
      </c>
      <c r="G10" s="360"/>
    </row>
    <row r="11" spans="2:7" ht="17.25" customHeight="1">
      <c r="B11" s="2654"/>
      <c r="C11" s="354" t="s">
        <v>940</v>
      </c>
      <c r="D11" s="355" t="s">
        <v>967</v>
      </c>
      <c r="E11" s="580"/>
      <c r="F11" s="359">
        <v>111111</v>
      </c>
      <c r="G11" s="360"/>
    </row>
    <row r="12" spans="2:7" ht="17.25" customHeight="1">
      <c r="B12" s="2654"/>
      <c r="C12" s="354" t="s">
        <v>941</v>
      </c>
      <c r="D12" s="355" t="s">
        <v>969</v>
      </c>
      <c r="E12" s="580"/>
      <c r="F12" s="359" t="s">
        <v>991</v>
      </c>
      <c r="G12" s="360" t="s">
        <v>990</v>
      </c>
    </row>
    <row r="13" spans="2:7" ht="17.25" customHeight="1">
      <c r="B13" s="2654"/>
      <c r="C13" s="354" t="s">
        <v>942</v>
      </c>
      <c r="D13" s="356" t="s">
        <v>974</v>
      </c>
      <c r="E13" s="579" t="str">
        <f>T(記入シート2!Q91)</f>
        <v/>
      </c>
      <c r="F13" s="359" t="s">
        <v>1000</v>
      </c>
      <c r="G13" s="360"/>
    </row>
    <row r="14" spans="2:7" ht="17.25" customHeight="1">
      <c r="B14" s="2654"/>
      <c r="C14" s="354" t="s">
        <v>943</v>
      </c>
      <c r="D14" s="356" t="s">
        <v>975</v>
      </c>
      <c r="E14" s="579" t="str">
        <f>T(記入シート2!Q97)&amp;T(記入シート2!Q98)&amp;T(記入シート2!Q99)</f>
        <v/>
      </c>
      <c r="F14" s="359" t="s">
        <v>1001</v>
      </c>
      <c r="G14" s="360"/>
    </row>
    <row r="15" spans="2:7" ht="17.25" customHeight="1">
      <c r="B15" s="2654" t="s">
        <v>944</v>
      </c>
      <c r="C15" s="354" t="s">
        <v>937</v>
      </c>
      <c r="D15" s="355" t="s">
        <v>965</v>
      </c>
      <c r="E15" s="580">
        <f>E8</f>
        <v>0</v>
      </c>
      <c r="F15" s="359" t="s">
        <v>988</v>
      </c>
      <c r="G15" s="360" t="s">
        <v>992</v>
      </c>
    </row>
    <row r="16" spans="2:7" ht="17.25" customHeight="1">
      <c r="B16" s="2654"/>
      <c r="C16" s="354" t="s">
        <v>945</v>
      </c>
      <c r="D16" s="355" t="s">
        <v>970</v>
      </c>
      <c r="E16" s="579" t="str">
        <f>T(記入シート1!I36)</f>
        <v>00：選択して下さい</v>
      </c>
      <c r="F16" s="359" t="s">
        <v>1002</v>
      </c>
      <c r="G16" s="360"/>
    </row>
    <row r="17" spans="2:7" ht="17.25" customHeight="1">
      <c r="B17" s="2654"/>
      <c r="C17" s="354" t="s">
        <v>946</v>
      </c>
      <c r="D17" s="355" t="s">
        <v>971</v>
      </c>
      <c r="E17" s="579" t="str">
        <f>T(記入シート1!I36)</f>
        <v>00：選択して下さい</v>
      </c>
      <c r="F17" s="359" t="s">
        <v>1002</v>
      </c>
      <c r="G17" s="360"/>
    </row>
    <row r="18" spans="2:7" ht="17.25" customHeight="1">
      <c r="B18" s="2654"/>
      <c r="C18" s="354" t="s">
        <v>947</v>
      </c>
      <c r="D18" s="355" t="s">
        <v>972</v>
      </c>
      <c r="E18" s="579" t="str">
        <f>ASC(SUBSTITUTE(記入シート1!I38,"-",""))</f>
        <v/>
      </c>
      <c r="F18" s="361" t="s">
        <v>1083</v>
      </c>
      <c r="G18" s="360"/>
    </row>
    <row r="19" spans="2:7" ht="17.25" customHeight="1">
      <c r="B19" s="2654"/>
      <c r="C19" s="354" t="s">
        <v>948</v>
      </c>
      <c r="D19" s="357" t="s">
        <v>973</v>
      </c>
      <c r="E19" s="579" t="str">
        <f>T(記入シート1!I40)</f>
        <v/>
      </c>
      <c r="F19" s="359" t="s">
        <v>863</v>
      </c>
      <c r="G19" s="360" t="s">
        <v>1003</v>
      </c>
    </row>
    <row r="20" spans="2:7" ht="17.25" customHeight="1">
      <c r="B20" s="2654"/>
      <c r="C20" s="354" t="s">
        <v>949</v>
      </c>
      <c r="D20" s="355" t="s">
        <v>1646</v>
      </c>
      <c r="E20" s="579" t="str">
        <f>ASC(記入シート2!Q96)</f>
        <v/>
      </c>
      <c r="F20" s="359" t="s">
        <v>1004</v>
      </c>
      <c r="G20" s="360"/>
    </row>
    <row r="21" spans="2:7" ht="17.25" customHeight="1">
      <c r="B21" s="2654"/>
      <c r="C21" s="354" t="s">
        <v>950</v>
      </c>
      <c r="D21" s="355" t="s">
        <v>976</v>
      </c>
      <c r="E21" s="579" t="str">
        <f>ASC(記入シート2!Q95)</f>
        <v/>
      </c>
      <c r="F21" s="359" t="s">
        <v>1005</v>
      </c>
      <c r="G21" s="360" t="s">
        <v>993</v>
      </c>
    </row>
    <row r="22" spans="2:7" ht="17.25" customHeight="1">
      <c r="B22" s="2654"/>
      <c r="C22" s="354" t="s">
        <v>951</v>
      </c>
      <c r="D22" s="355" t="s">
        <v>978</v>
      </c>
      <c r="E22" s="579" t="str">
        <f>ASC(記入シート2!AE95)</f>
        <v/>
      </c>
      <c r="F22" s="359">
        <v>1234567</v>
      </c>
      <c r="G22" s="360"/>
    </row>
    <row r="23" spans="2:7" ht="17.25" customHeight="1">
      <c r="B23" s="2654"/>
      <c r="C23" s="354" t="s">
        <v>952</v>
      </c>
      <c r="D23" s="355" t="s">
        <v>979</v>
      </c>
      <c r="E23" s="579" t="str">
        <f>T(記入シート1!I49)</f>
        <v/>
      </c>
      <c r="F23" s="359" t="s">
        <v>862</v>
      </c>
      <c r="G23" s="360"/>
    </row>
    <row r="24" spans="2:7" ht="17.25" customHeight="1">
      <c r="B24" s="2654"/>
      <c r="C24" s="354" t="s">
        <v>953</v>
      </c>
      <c r="D24" s="355" t="s">
        <v>996</v>
      </c>
      <c r="E24" s="579" t="str">
        <f>ASC(記入シート2!Q92)</f>
        <v/>
      </c>
      <c r="F24" s="359" t="s">
        <v>1006</v>
      </c>
      <c r="G24" s="360" t="s">
        <v>997</v>
      </c>
    </row>
    <row r="25" spans="2:7" ht="17.25" customHeight="1">
      <c r="B25" s="2654"/>
      <c r="C25" s="354" t="s">
        <v>954</v>
      </c>
      <c r="D25" s="355" t="s">
        <v>980</v>
      </c>
      <c r="E25" s="580"/>
      <c r="F25" s="361" t="s">
        <v>1008</v>
      </c>
      <c r="G25" s="360" t="s">
        <v>994</v>
      </c>
    </row>
    <row r="26" spans="2:7" ht="17.25" customHeight="1">
      <c r="B26" s="2654"/>
      <c r="C26" s="354" t="s">
        <v>955</v>
      </c>
      <c r="D26" s="355" t="s">
        <v>967</v>
      </c>
      <c r="E26" s="580"/>
      <c r="F26" s="359">
        <v>111111</v>
      </c>
      <c r="G26" s="360"/>
    </row>
    <row r="27" spans="2:7" ht="17.25" customHeight="1">
      <c r="B27" s="2654"/>
      <c r="C27" s="354" t="s">
        <v>956</v>
      </c>
      <c r="D27" s="355" t="s">
        <v>966</v>
      </c>
      <c r="E27" s="579" t="str">
        <f>ASC(SUBSTITUTE(記入シート2!Q93,"-",""))</f>
        <v/>
      </c>
      <c r="F27" s="361" t="s">
        <v>1007</v>
      </c>
      <c r="G27" s="360"/>
    </row>
    <row r="28" spans="2:7" ht="17.25" customHeight="1">
      <c r="B28" s="2654"/>
      <c r="C28" s="354" t="s">
        <v>957</v>
      </c>
      <c r="D28" s="355" t="s">
        <v>1662</v>
      </c>
      <c r="E28" s="579" t="str">
        <f>ASC(記入シート2!Q94)</f>
        <v/>
      </c>
      <c r="F28" s="358" t="s">
        <v>1010</v>
      </c>
      <c r="G28" s="360" t="s">
        <v>1009</v>
      </c>
    </row>
    <row r="29" spans="2:7" ht="17.25" customHeight="1">
      <c r="B29" s="2654"/>
      <c r="C29" s="354" t="s">
        <v>958</v>
      </c>
      <c r="D29" s="355" t="s">
        <v>981</v>
      </c>
      <c r="E29" s="580"/>
      <c r="F29" s="359" t="s">
        <v>991</v>
      </c>
      <c r="G29" s="360" t="s">
        <v>990</v>
      </c>
    </row>
    <row r="30" spans="2:7" ht="17.25" customHeight="1">
      <c r="B30" s="2654"/>
      <c r="C30" s="354" t="s">
        <v>959</v>
      </c>
      <c r="D30" s="355" t="s">
        <v>982</v>
      </c>
      <c r="E30" s="579" t="str">
        <f>T(記入シート2!Q91)</f>
        <v/>
      </c>
      <c r="F30" s="359" t="s">
        <v>1000</v>
      </c>
      <c r="G30" s="360"/>
    </row>
  </sheetData>
  <mergeCells count="2">
    <mergeCell ref="B3:B14"/>
    <mergeCell ref="B15:B30"/>
  </mergeCells>
  <phoneticPr fontId="3"/>
  <hyperlinks>
    <hyperlink ref="F3" r:id="rId1"/>
    <hyperlink ref="F28" r:id="rId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1000"/>
  <sheetViews>
    <sheetView topLeftCell="A30" zoomScale="80" zoomScaleNormal="80" workbookViewId="0">
      <selection activeCell="C12" sqref="C12"/>
    </sheetView>
  </sheetViews>
  <sheetFormatPr defaultColWidth="12.6328125" defaultRowHeight="15" customHeight="1"/>
  <cols>
    <col min="1" max="1" width="33.7265625" style="437" customWidth="1"/>
    <col min="2" max="2" width="54.26953125" style="437" customWidth="1"/>
    <col min="3" max="3" width="74.36328125" style="437" customWidth="1"/>
    <col min="4" max="13" width="19.453125" style="465" customWidth="1"/>
    <col min="14" max="26" width="19.453125" style="437" customWidth="1"/>
    <col min="27" max="16384" width="12.6328125" style="437"/>
  </cols>
  <sheetData>
    <row r="1" spans="1:26" ht="41.25" customHeight="1" thickBot="1">
      <c r="A1" s="2655" t="s">
        <v>1098</v>
      </c>
      <c r="B1" s="2656"/>
      <c r="C1" s="433" t="s">
        <v>1099</v>
      </c>
      <c r="D1" s="434" t="s">
        <v>273</v>
      </c>
      <c r="E1" s="435"/>
      <c r="F1" s="435"/>
      <c r="G1" s="435"/>
      <c r="H1" s="435"/>
      <c r="I1" s="435"/>
      <c r="J1" s="435"/>
      <c r="K1" s="435"/>
      <c r="L1" s="435"/>
      <c r="M1" s="435"/>
      <c r="N1" s="436"/>
      <c r="O1" s="436"/>
      <c r="P1" s="436"/>
      <c r="Q1" s="436"/>
      <c r="R1" s="436"/>
      <c r="S1" s="436"/>
      <c r="T1" s="436"/>
      <c r="U1" s="436"/>
      <c r="V1" s="436"/>
      <c r="W1" s="436"/>
      <c r="X1" s="436"/>
      <c r="Y1" s="436"/>
      <c r="Z1" s="436"/>
    </row>
    <row r="2" spans="1:26" ht="58.5" customHeight="1">
      <c r="A2" s="2657" t="s">
        <v>1155</v>
      </c>
      <c r="B2" s="438" t="s">
        <v>1100</v>
      </c>
      <c r="C2" s="478" t="str">
        <f>T(記入シート1!AB67)</f>
        <v/>
      </c>
      <c r="D2" s="439"/>
      <c r="E2" s="439"/>
      <c r="F2" s="439"/>
      <c r="G2" s="439"/>
      <c r="H2" s="439"/>
      <c r="I2" s="439"/>
      <c r="J2" s="439"/>
      <c r="K2" s="439"/>
      <c r="L2" s="439"/>
      <c r="M2" s="439"/>
      <c r="N2" s="436"/>
      <c r="O2" s="436"/>
      <c r="P2" s="436"/>
      <c r="Q2" s="436"/>
      <c r="R2" s="436"/>
      <c r="S2" s="436"/>
      <c r="T2" s="436"/>
      <c r="U2" s="436"/>
      <c r="V2" s="436"/>
      <c r="W2" s="436"/>
      <c r="X2" s="436"/>
      <c r="Y2" s="436"/>
      <c r="Z2" s="436"/>
    </row>
    <row r="3" spans="1:26" ht="53.25" customHeight="1">
      <c r="A3" s="2658"/>
      <c r="B3" s="624" t="s">
        <v>1101</v>
      </c>
      <c r="C3" s="478" t="str">
        <f>ASC(記入シート2!Q100)</f>
        <v/>
      </c>
      <c r="D3" s="441"/>
      <c r="E3" s="441"/>
      <c r="F3" s="441"/>
      <c r="G3" s="441"/>
      <c r="H3" s="441"/>
      <c r="I3" s="441"/>
      <c r="J3" s="441"/>
      <c r="K3" s="441"/>
      <c r="L3" s="441"/>
      <c r="M3" s="441"/>
      <c r="N3" s="436"/>
      <c r="O3" s="436"/>
      <c r="P3" s="436"/>
      <c r="Q3" s="436"/>
      <c r="R3" s="436"/>
      <c r="S3" s="436"/>
      <c r="T3" s="436"/>
      <c r="U3" s="436"/>
      <c r="V3" s="436"/>
      <c r="W3" s="436"/>
      <c r="X3" s="436"/>
      <c r="Y3" s="436"/>
      <c r="Z3" s="436"/>
    </row>
    <row r="4" spans="1:26" ht="71.25" customHeight="1">
      <c r="A4" s="2658"/>
      <c r="B4" s="624" t="s">
        <v>1102</v>
      </c>
      <c r="C4" s="442" t="str">
        <f>記入シート2!AV102</f>
        <v/>
      </c>
      <c r="D4" s="443"/>
      <c r="E4" s="443"/>
      <c r="F4" s="443"/>
      <c r="G4" s="443"/>
      <c r="H4" s="443"/>
      <c r="I4" s="443"/>
      <c r="J4" s="443"/>
      <c r="K4" s="443"/>
      <c r="L4" s="443"/>
      <c r="M4" s="443"/>
      <c r="N4" s="436"/>
      <c r="O4" s="436"/>
      <c r="P4" s="436"/>
      <c r="Q4" s="436"/>
      <c r="R4" s="436"/>
      <c r="S4" s="436"/>
      <c r="T4" s="436"/>
      <c r="U4" s="436"/>
      <c r="V4" s="436"/>
      <c r="W4" s="436"/>
      <c r="X4" s="436"/>
      <c r="Y4" s="436"/>
      <c r="Z4" s="436"/>
    </row>
    <row r="5" spans="1:26" ht="123.75" customHeight="1">
      <c r="A5" s="2658"/>
      <c r="B5" s="624" t="s">
        <v>1146</v>
      </c>
      <c r="C5" s="442" t="str">
        <f>記入シート2!AW102</f>
        <v/>
      </c>
      <c r="D5" s="443"/>
      <c r="E5" s="443"/>
      <c r="F5" s="443"/>
      <c r="G5" s="443"/>
      <c r="H5" s="443"/>
      <c r="I5" s="443"/>
      <c r="J5" s="443"/>
      <c r="K5" s="443"/>
      <c r="L5" s="443"/>
      <c r="M5" s="443"/>
      <c r="N5" s="436"/>
      <c r="O5" s="436"/>
      <c r="P5" s="436"/>
      <c r="Q5" s="436"/>
      <c r="R5" s="436"/>
      <c r="S5" s="436"/>
      <c r="T5" s="436"/>
      <c r="U5" s="436"/>
      <c r="V5" s="436"/>
      <c r="W5" s="436"/>
      <c r="X5" s="436"/>
      <c r="Y5" s="436"/>
      <c r="Z5" s="436"/>
    </row>
    <row r="6" spans="1:26" ht="141" customHeight="1">
      <c r="A6" s="2658"/>
      <c r="B6" s="624" t="s">
        <v>1147</v>
      </c>
      <c r="C6" s="479" t="str">
        <f>T(記入シート1!I84)</f>
        <v/>
      </c>
      <c r="D6" s="444"/>
      <c r="E6" s="444"/>
      <c r="F6" s="444"/>
      <c r="G6" s="444"/>
      <c r="H6" s="444"/>
      <c r="I6" s="444"/>
      <c r="J6" s="444"/>
      <c r="K6" s="444"/>
      <c r="L6" s="444"/>
      <c r="M6" s="444"/>
      <c r="N6" s="436"/>
      <c r="O6" s="436"/>
      <c r="P6" s="436"/>
      <c r="Q6" s="436"/>
      <c r="R6" s="436"/>
      <c r="S6" s="436"/>
      <c r="T6" s="436"/>
      <c r="U6" s="436"/>
      <c r="V6" s="436"/>
      <c r="W6" s="436"/>
      <c r="X6" s="436"/>
      <c r="Y6" s="436"/>
      <c r="Z6" s="436"/>
    </row>
    <row r="7" spans="1:26" ht="233.25" customHeight="1">
      <c r="A7" s="2659"/>
      <c r="B7" s="624" t="s">
        <v>1103</v>
      </c>
      <c r="C7" s="480" t="s">
        <v>1145</v>
      </c>
      <c r="D7" s="2660" t="s">
        <v>1104</v>
      </c>
      <c r="E7" s="2661"/>
      <c r="F7" s="2661"/>
      <c r="G7" s="2661"/>
      <c r="H7" s="445"/>
      <c r="I7" s="445"/>
      <c r="J7" s="445"/>
      <c r="K7" s="445"/>
      <c r="L7" s="445"/>
      <c r="M7" s="445"/>
      <c r="N7" s="436"/>
      <c r="O7" s="436"/>
      <c r="P7" s="436"/>
      <c r="Q7" s="436"/>
      <c r="R7" s="436"/>
      <c r="S7" s="436"/>
      <c r="T7" s="436"/>
      <c r="U7" s="436"/>
      <c r="V7" s="436"/>
      <c r="W7" s="436"/>
      <c r="X7" s="436"/>
      <c r="Y7" s="436"/>
      <c r="Z7" s="436"/>
    </row>
    <row r="8" spans="1:26" ht="62.25" customHeight="1">
      <c r="A8" s="2662" t="s">
        <v>1105</v>
      </c>
      <c r="B8" s="440" t="s">
        <v>1106</v>
      </c>
      <c r="C8" s="481" t="str">
        <f>T(記入シート1!AB64)</f>
        <v/>
      </c>
      <c r="D8" s="446"/>
      <c r="E8" s="446"/>
      <c r="F8" s="446"/>
      <c r="G8" s="446"/>
      <c r="H8" s="446"/>
      <c r="I8" s="446"/>
      <c r="J8" s="446"/>
      <c r="K8" s="446"/>
      <c r="L8" s="446"/>
      <c r="M8" s="446"/>
      <c r="N8" s="436"/>
      <c r="O8" s="436"/>
      <c r="P8" s="436"/>
      <c r="Q8" s="436"/>
      <c r="R8" s="436"/>
      <c r="S8" s="436"/>
      <c r="T8" s="436"/>
      <c r="U8" s="436"/>
      <c r="V8" s="436"/>
      <c r="W8" s="436"/>
      <c r="X8" s="436"/>
      <c r="Y8" s="436"/>
      <c r="Z8" s="436"/>
    </row>
    <row r="9" spans="1:26" ht="58.5" customHeight="1">
      <c r="A9" s="2658"/>
      <c r="B9" s="624" t="s">
        <v>1107</v>
      </c>
      <c r="C9" s="482" t="str">
        <f>ASC(記入シート1!I64)</f>
        <v/>
      </c>
      <c r="D9" s="446"/>
      <c r="E9" s="446"/>
      <c r="F9" s="446"/>
      <c r="G9" s="446"/>
      <c r="H9" s="446"/>
      <c r="I9" s="446"/>
      <c r="J9" s="446"/>
      <c r="K9" s="446"/>
      <c r="L9" s="446"/>
      <c r="M9" s="446"/>
      <c r="N9" s="436"/>
      <c r="O9" s="436"/>
      <c r="P9" s="436"/>
      <c r="Q9" s="436"/>
      <c r="R9" s="436"/>
      <c r="S9" s="436"/>
      <c r="T9" s="436"/>
      <c r="U9" s="436"/>
      <c r="V9" s="436"/>
      <c r="W9" s="436"/>
      <c r="X9" s="436"/>
      <c r="Y9" s="436"/>
      <c r="Z9" s="436"/>
    </row>
    <row r="10" spans="1:26" ht="54" customHeight="1">
      <c r="A10" s="2658"/>
      <c r="B10" s="440" t="s">
        <v>1108</v>
      </c>
      <c r="C10" s="447"/>
      <c r="D10" s="448"/>
      <c r="E10" s="448"/>
      <c r="F10" s="448"/>
      <c r="G10" s="448"/>
      <c r="H10" s="448"/>
      <c r="I10" s="448"/>
      <c r="J10" s="448"/>
      <c r="K10" s="448"/>
      <c r="L10" s="448"/>
      <c r="M10" s="448"/>
      <c r="N10" s="436"/>
      <c r="O10" s="436"/>
      <c r="P10" s="436"/>
      <c r="Q10" s="436"/>
      <c r="R10" s="436"/>
      <c r="S10" s="436"/>
      <c r="T10" s="436"/>
      <c r="U10" s="436"/>
      <c r="V10" s="436"/>
      <c r="W10" s="436"/>
      <c r="X10" s="436"/>
      <c r="Y10" s="436"/>
      <c r="Z10" s="436"/>
    </row>
    <row r="11" spans="1:26" ht="82.5" customHeight="1">
      <c r="A11" s="2658"/>
      <c r="B11" s="440" t="s">
        <v>1141</v>
      </c>
      <c r="C11" s="482" t="str">
        <f>記入シート2!AV101</f>
        <v>NG</v>
      </c>
      <c r="D11" s="448"/>
      <c r="E11" s="448"/>
      <c r="F11" s="448"/>
      <c r="G11" s="448"/>
      <c r="H11" s="448"/>
      <c r="I11" s="448"/>
      <c r="J11" s="448"/>
      <c r="K11" s="448"/>
      <c r="L11" s="448"/>
      <c r="M11" s="448"/>
      <c r="N11" s="436"/>
      <c r="O11" s="436"/>
      <c r="P11" s="436"/>
      <c r="Q11" s="436"/>
      <c r="R11" s="436"/>
      <c r="S11" s="436"/>
      <c r="T11" s="436"/>
      <c r="U11" s="436"/>
      <c r="V11" s="436"/>
      <c r="W11" s="436"/>
      <c r="X11" s="436"/>
      <c r="Y11" s="436"/>
      <c r="Z11" s="436"/>
    </row>
    <row r="12" spans="1:26" ht="46.5" customHeight="1">
      <c r="A12" s="2658"/>
      <c r="B12" s="624" t="s">
        <v>1148</v>
      </c>
      <c r="C12" s="484" t="s">
        <v>1485</v>
      </c>
      <c r="D12" s="448"/>
      <c r="E12" s="448"/>
      <c r="F12" s="448"/>
      <c r="G12" s="448"/>
      <c r="H12" s="448"/>
      <c r="I12" s="448"/>
      <c r="J12" s="448"/>
      <c r="K12" s="448"/>
      <c r="L12" s="448"/>
      <c r="M12" s="448"/>
      <c r="N12" s="436"/>
      <c r="O12" s="436"/>
      <c r="P12" s="436"/>
      <c r="Q12" s="436"/>
      <c r="R12" s="436"/>
      <c r="S12" s="436"/>
      <c r="T12" s="436"/>
      <c r="U12" s="436"/>
      <c r="V12" s="436"/>
      <c r="W12" s="436"/>
      <c r="X12" s="436"/>
      <c r="Y12" s="436"/>
      <c r="Z12" s="436"/>
    </row>
    <row r="13" spans="1:26" ht="206.25" customHeight="1">
      <c r="A13" s="2658"/>
      <c r="B13" s="440" t="s">
        <v>1149</v>
      </c>
      <c r="C13" s="482" t="str">
        <f>記入シート2!AW101</f>
        <v>NG</v>
      </c>
      <c r="D13" s="449"/>
      <c r="E13" s="449"/>
      <c r="F13" s="449"/>
      <c r="G13" s="449"/>
      <c r="H13" s="449"/>
      <c r="I13" s="449"/>
      <c r="J13" s="449"/>
      <c r="K13" s="449"/>
      <c r="L13" s="449"/>
      <c r="M13" s="449"/>
      <c r="N13" s="436"/>
      <c r="O13" s="436"/>
      <c r="P13" s="436"/>
      <c r="Q13" s="436"/>
      <c r="R13" s="436"/>
      <c r="S13" s="436"/>
      <c r="T13" s="436"/>
      <c r="U13" s="436"/>
      <c r="V13" s="436"/>
      <c r="W13" s="436"/>
      <c r="X13" s="436"/>
      <c r="Y13" s="436"/>
      <c r="Z13" s="436"/>
    </row>
    <row r="14" spans="1:26" ht="56.25" customHeight="1">
      <c r="A14" s="2658"/>
      <c r="B14" s="440" t="s">
        <v>1109</v>
      </c>
      <c r="C14" s="484" t="str">
        <f>T(記入シート2!Q103)</f>
        <v/>
      </c>
      <c r="D14" s="449"/>
      <c r="E14" s="449"/>
      <c r="F14" s="449"/>
      <c r="G14" s="449"/>
      <c r="H14" s="449"/>
      <c r="I14" s="449"/>
      <c r="J14" s="449"/>
      <c r="K14" s="449"/>
      <c r="L14" s="449"/>
      <c r="M14" s="449"/>
      <c r="N14" s="436"/>
      <c r="O14" s="436"/>
      <c r="P14" s="436"/>
      <c r="Q14" s="436"/>
      <c r="R14" s="436"/>
      <c r="S14" s="436"/>
      <c r="T14" s="436"/>
      <c r="U14" s="436"/>
      <c r="V14" s="436"/>
      <c r="W14" s="436"/>
      <c r="X14" s="436"/>
      <c r="Y14" s="436"/>
      <c r="Z14" s="436"/>
    </row>
    <row r="15" spans="1:26" ht="48.75" customHeight="1">
      <c r="A15" s="2658"/>
      <c r="B15" s="440" t="s">
        <v>1110</v>
      </c>
      <c r="C15" s="590" t="str">
        <f>記入シート2!AW105</f>
        <v>NG</v>
      </c>
      <c r="D15" s="448"/>
      <c r="E15" s="448"/>
      <c r="F15" s="448"/>
      <c r="G15" s="448"/>
      <c r="H15" s="448"/>
      <c r="I15" s="448"/>
      <c r="J15" s="448"/>
      <c r="K15" s="448"/>
      <c r="L15" s="448"/>
      <c r="M15" s="448"/>
      <c r="N15" s="436"/>
      <c r="O15" s="436"/>
      <c r="P15" s="436"/>
      <c r="Q15" s="436"/>
      <c r="R15" s="436"/>
      <c r="S15" s="436"/>
      <c r="T15" s="436"/>
      <c r="U15" s="436"/>
      <c r="V15" s="436"/>
      <c r="W15" s="436"/>
      <c r="X15" s="436"/>
      <c r="Y15" s="436"/>
      <c r="Z15" s="436"/>
    </row>
    <row r="16" spans="1:26" ht="51" customHeight="1">
      <c r="A16" s="2658"/>
      <c r="B16" s="440" t="s">
        <v>1111</v>
      </c>
      <c r="C16" s="485" t="s">
        <v>1112</v>
      </c>
      <c r="D16" s="448"/>
      <c r="E16" s="448"/>
      <c r="F16" s="448"/>
      <c r="G16" s="448"/>
      <c r="H16" s="448"/>
      <c r="I16" s="448"/>
      <c r="J16" s="448"/>
      <c r="K16" s="448"/>
      <c r="L16" s="448"/>
      <c r="M16" s="448"/>
      <c r="N16" s="436"/>
      <c r="O16" s="436"/>
      <c r="P16" s="436"/>
      <c r="Q16" s="436"/>
      <c r="R16" s="436"/>
      <c r="S16" s="436"/>
      <c r="T16" s="436"/>
      <c r="U16" s="436"/>
      <c r="V16" s="436"/>
      <c r="W16" s="436"/>
      <c r="X16" s="436"/>
      <c r="Y16" s="436"/>
      <c r="Z16" s="436"/>
    </row>
    <row r="17" spans="1:26" ht="49.5" customHeight="1">
      <c r="A17" s="2658"/>
      <c r="B17" s="440" t="s">
        <v>1150</v>
      </c>
      <c r="C17" s="485" t="s">
        <v>1113</v>
      </c>
      <c r="D17" s="446"/>
      <c r="E17" s="446"/>
      <c r="F17" s="446"/>
      <c r="G17" s="446"/>
      <c r="H17" s="446"/>
      <c r="I17" s="446"/>
      <c r="J17" s="446"/>
      <c r="K17" s="446"/>
      <c r="L17" s="446"/>
      <c r="M17" s="446"/>
      <c r="N17" s="436"/>
      <c r="O17" s="436"/>
      <c r="P17" s="436"/>
      <c r="Q17" s="436"/>
      <c r="R17" s="436"/>
      <c r="S17" s="436"/>
      <c r="T17" s="436"/>
      <c r="U17" s="436"/>
      <c r="V17" s="436"/>
      <c r="W17" s="436"/>
      <c r="X17" s="436"/>
      <c r="Y17" s="436"/>
      <c r="Z17" s="436"/>
    </row>
    <row r="18" spans="1:26" ht="57" customHeight="1">
      <c r="A18" s="2658"/>
      <c r="B18" s="624" t="s">
        <v>1151</v>
      </c>
      <c r="C18" s="486" t="str">
        <f>T(記入シート2!Q109)</f>
        <v/>
      </c>
      <c r="D18" s="446"/>
      <c r="E18" s="446"/>
      <c r="F18" s="446"/>
      <c r="G18" s="446"/>
      <c r="H18" s="446"/>
      <c r="I18" s="446"/>
      <c r="J18" s="446"/>
      <c r="K18" s="446"/>
      <c r="L18" s="446"/>
      <c r="M18" s="446"/>
      <c r="N18" s="436"/>
      <c r="O18" s="436"/>
      <c r="P18" s="436"/>
      <c r="Q18" s="436"/>
      <c r="R18" s="436"/>
      <c r="S18" s="436"/>
      <c r="T18" s="436"/>
      <c r="U18" s="436"/>
      <c r="V18" s="436"/>
      <c r="W18" s="436"/>
      <c r="X18" s="436"/>
      <c r="Y18" s="436"/>
      <c r="Z18" s="436"/>
    </row>
    <row r="19" spans="1:26" ht="58.5" customHeight="1">
      <c r="A19" s="2658"/>
      <c r="B19" s="440" t="s">
        <v>1152</v>
      </c>
      <c r="C19" s="450"/>
      <c r="D19" s="446"/>
      <c r="E19" s="446"/>
      <c r="F19" s="446"/>
      <c r="G19" s="446"/>
      <c r="H19" s="446"/>
      <c r="I19" s="446"/>
      <c r="J19" s="446"/>
      <c r="K19" s="446"/>
      <c r="L19" s="446"/>
      <c r="M19" s="446"/>
      <c r="N19" s="436"/>
      <c r="O19" s="436"/>
      <c r="P19" s="436"/>
      <c r="Q19" s="436"/>
      <c r="R19" s="436"/>
      <c r="S19" s="436"/>
      <c r="T19" s="436"/>
      <c r="U19" s="436"/>
      <c r="V19" s="436"/>
      <c r="W19" s="436"/>
      <c r="X19" s="436"/>
      <c r="Y19" s="436"/>
      <c r="Z19" s="436"/>
    </row>
    <row r="20" spans="1:26" ht="56.25" customHeight="1">
      <c r="A20" s="2658"/>
      <c r="B20" s="440" t="s">
        <v>1153</v>
      </c>
      <c r="C20" s="487" t="str">
        <f>T(記入シート1!I72)</f>
        <v>00：選択して下さい</v>
      </c>
      <c r="D20" s="451"/>
      <c r="E20" s="451"/>
      <c r="F20" s="451"/>
      <c r="G20" s="451"/>
      <c r="H20" s="451"/>
      <c r="I20" s="451"/>
      <c r="J20" s="451"/>
      <c r="K20" s="451"/>
      <c r="L20" s="451"/>
      <c r="M20" s="451"/>
      <c r="N20" s="436"/>
      <c r="O20" s="436"/>
      <c r="P20" s="436"/>
      <c r="Q20" s="436"/>
      <c r="R20" s="436"/>
      <c r="S20" s="436"/>
      <c r="T20" s="436"/>
      <c r="U20" s="436"/>
      <c r="V20" s="436"/>
      <c r="W20" s="436"/>
      <c r="X20" s="436"/>
      <c r="Y20" s="436"/>
      <c r="Z20" s="436"/>
    </row>
    <row r="21" spans="1:26" ht="52.5" customHeight="1">
      <c r="A21" s="2658"/>
      <c r="B21" s="440" t="s">
        <v>1154</v>
      </c>
      <c r="C21" s="489" t="str">
        <f>ASC(SUBSTITUTE(記入シート1!I77,"-",""))</f>
        <v/>
      </c>
      <c r="D21" s="451"/>
      <c r="E21" s="451"/>
      <c r="F21" s="451"/>
      <c r="G21" s="451"/>
      <c r="H21" s="451"/>
      <c r="I21" s="451"/>
      <c r="J21" s="451"/>
      <c r="K21" s="451"/>
      <c r="L21" s="451"/>
      <c r="M21" s="451"/>
      <c r="N21" s="436"/>
      <c r="O21" s="436"/>
      <c r="P21" s="436"/>
      <c r="Q21" s="436"/>
      <c r="R21" s="436"/>
      <c r="S21" s="436"/>
      <c r="T21" s="436"/>
      <c r="U21" s="436"/>
      <c r="V21" s="436"/>
      <c r="W21" s="436"/>
      <c r="X21" s="436"/>
      <c r="Y21" s="436"/>
      <c r="Z21" s="436"/>
    </row>
    <row r="22" spans="1:26" ht="54.75" customHeight="1">
      <c r="A22" s="2658"/>
      <c r="B22" s="440" t="s">
        <v>1114</v>
      </c>
      <c r="C22" s="452"/>
      <c r="D22" s="451"/>
      <c r="E22" s="451"/>
      <c r="F22" s="451"/>
      <c r="G22" s="451"/>
      <c r="H22" s="451"/>
      <c r="I22" s="451"/>
      <c r="J22" s="451"/>
      <c r="K22" s="451"/>
      <c r="L22" s="451"/>
      <c r="M22" s="451"/>
      <c r="N22" s="436"/>
      <c r="O22" s="436"/>
      <c r="P22" s="436"/>
      <c r="Q22" s="436"/>
      <c r="R22" s="436"/>
      <c r="S22" s="436"/>
      <c r="T22" s="436"/>
      <c r="U22" s="436"/>
      <c r="V22" s="436"/>
      <c r="W22" s="436"/>
      <c r="X22" s="436"/>
      <c r="Y22" s="436"/>
      <c r="Z22" s="436"/>
    </row>
    <row r="23" spans="1:26" ht="48.75" customHeight="1">
      <c r="A23" s="2658"/>
      <c r="B23" s="440" t="s">
        <v>1115</v>
      </c>
      <c r="C23" s="453"/>
      <c r="D23" s="446"/>
      <c r="E23" s="446"/>
      <c r="F23" s="446"/>
      <c r="G23" s="446"/>
      <c r="H23" s="446"/>
      <c r="I23" s="446"/>
      <c r="J23" s="446"/>
      <c r="K23" s="446"/>
      <c r="L23" s="446"/>
      <c r="M23" s="446"/>
      <c r="N23" s="436"/>
      <c r="O23" s="436"/>
      <c r="P23" s="436"/>
      <c r="Q23" s="436"/>
      <c r="R23" s="436"/>
      <c r="S23" s="436"/>
      <c r="T23" s="436"/>
      <c r="U23" s="436"/>
      <c r="V23" s="436"/>
      <c r="W23" s="436"/>
      <c r="X23" s="436"/>
      <c r="Y23" s="436"/>
      <c r="Z23" s="436"/>
    </row>
    <row r="24" spans="1:26" ht="56.25" customHeight="1">
      <c r="A24" s="2658"/>
      <c r="B24" s="440" t="s">
        <v>1116</v>
      </c>
      <c r="C24" s="454"/>
      <c r="D24" s="446"/>
      <c r="E24" s="446"/>
      <c r="F24" s="446"/>
      <c r="G24" s="446"/>
      <c r="H24" s="446"/>
      <c r="I24" s="446"/>
      <c r="J24" s="446"/>
      <c r="K24" s="446"/>
      <c r="L24" s="446"/>
      <c r="M24" s="446"/>
      <c r="N24" s="436"/>
      <c r="O24" s="436"/>
      <c r="P24" s="436"/>
      <c r="Q24" s="436"/>
      <c r="R24" s="436"/>
      <c r="S24" s="436"/>
      <c r="T24" s="436"/>
      <c r="U24" s="436"/>
      <c r="V24" s="436"/>
      <c r="W24" s="436"/>
      <c r="X24" s="436"/>
      <c r="Y24" s="436"/>
      <c r="Z24" s="436"/>
    </row>
    <row r="25" spans="1:26" ht="47.25" customHeight="1">
      <c r="A25" s="2658"/>
      <c r="B25" s="440" t="s">
        <v>1117</v>
      </c>
      <c r="C25" s="455"/>
      <c r="D25" s="456"/>
      <c r="E25" s="456"/>
      <c r="F25" s="456"/>
      <c r="G25" s="456"/>
      <c r="H25" s="456"/>
      <c r="I25" s="456"/>
      <c r="J25" s="456"/>
      <c r="K25" s="456"/>
      <c r="L25" s="456"/>
      <c r="M25" s="456"/>
      <c r="N25" s="436"/>
      <c r="O25" s="436"/>
      <c r="P25" s="436"/>
      <c r="Q25" s="436"/>
      <c r="R25" s="436"/>
      <c r="S25" s="436"/>
      <c r="T25" s="436"/>
      <c r="U25" s="436"/>
      <c r="V25" s="436"/>
      <c r="W25" s="436"/>
      <c r="X25" s="436"/>
      <c r="Y25" s="436"/>
      <c r="Z25" s="436"/>
    </row>
    <row r="26" spans="1:26" ht="53.25" customHeight="1">
      <c r="A26" s="2658"/>
      <c r="B26" s="440" t="s">
        <v>1118</v>
      </c>
      <c r="C26" s="487" t="str">
        <f>記入シート1!I80&amp;記入シート1!K80&amp;記入シート1!L80&amp;記入シート1!N80&amp;記入シート1!O80&amp;記入シート1!Q80&amp;記入シート1!R80</f>
        <v>：～：</v>
      </c>
      <c r="D26" s="451"/>
      <c r="E26" s="451"/>
      <c r="F26" s="451"/>
      <c r="G26" s="451"/>
      <c r="H26" s="451"/>
      <c r="I26" s="451"/>
      <c r="J26" s="451"/>
      <c r="K26" s="451"/>
      <c r="L26" s="451"/>
      <c r="M26" s="451"/>
      <c r="N26" s="436"/>
      <c r="O26" s="436"/>
      <c r="P26" s="436"/>
      <c r="Q26" s="436"/>
      <c r="R26" s="436"/>
      <c r="S26" s="436"/>
      <c r="T26" s="436"/>
      <c r="U26" s="436"/>
      <c r="V26" s="436"/>
      <c r="W26" s="436"/>
      <c r="X26" s="436"/>
      <c r="Y26" s="436"/>
      <c r="Z26" s="436"/>
    </row>
    <row r="27" spans="1:26" ht="129.75" customHeight="1">
      <c r="A27" s="457"/>
      <c r="B27" s="624" t="s">
        <v>1119</v>
      </c>
      <c r="C27" s="479" t="str">
        <f>T(記入シート2!Q112)</f>
        <v/>
      </c>
      <c r="D27" s="458"/>
      <c r="E27" s="458"/>
      <c r="F27" s="458"/>
      <c r="G27" s="458"/>
      <c r="H27" s="458"/>
      <c r="I27" s="458"/>
      <c r="J27" s="458"/>
      <c r="K27" s="458"/>
      <c r="L27" s="458"/>
      <c r="M27" s="458"/>
      <c r="N27" s="436"/>
      <c r="O27" s="436"/>
      <c r="P27" s="436"/>
      <c r="Q27" s="436"/>
      <c r="R27" s="436"/>
      <c r="S27" s="436"/>
      <c r="T27" s="436"/>
      <c r="U27" s="436"/>
      <c r="V27" s="436"/>
      <c r="W27" s="436"/>
      <c r="X27" s="436"/>
      <c r="Y27" s="436"/>
      <c r="Z27" s="436"/>
    </row>
    <row r="28" spans="1:26" ht="50.25" customHeight="1">
      <c r="A28" s="2662" t="s">
        <v>1120</v>
      </c>
      <c r="B28" s="440" t="s">
        <v>1121</v>
      </c>
      <c r="C28" s="493"/>
      <c r="D28" s="459"/>
      <c r="E28" s="459"/>
      <c r="F28" s="459"/>
      <c r="G28" s="459"/>
      <c r="H28" s="459"/>
      <c r="I28" s="459"/>
      <c r="J28" s="459"/>
      <c r="K28" s="459"/>
      <c r="L28" s="459"/>
      <c r="M28" s="459"/>
      <c r="N28" s="436"/>
      <c r="O28" s="436"/>
      <c r="P28" s="436"/>
      <c r="Q28" s="436"/>
      <c r="R28" s="436"/>
      <c r="S28" s="436"/>
      <c r="T28" s="436"/>
      <c r="U28" s="436"/>
      <c r="V28" s="436"/>
      <c r="W28" s="436"/>
      <c r="X28" s="436"/>
      <c r="Y28" s="436"/>
      <c r="Z28" s="436"/>
    </row>
    <row r="29" spans="1:26" ht="57" customHeight="1">
      <c r="A29" s="2658"/>
      <c r="B29" s="440" t="s">
        <v>1122</v>
      </c>
      <c r="C29" s="494"/>
      <c r="D29" s="459"/>
      <c r="E29" s="459"/>
      <c r="F29" s="459"/>
      <c r="G29" s="459"/>
      <c r="H29" s="459"/>
      <c r="I29" s="459"/>
      <c r="J29" s="459"/>
      <c r="K29" s="459"/>
      <c r="L29" s="459"/>
      <c r="M29" s="459"/>
      <c r="N29" s="436"/>
      <c r="O29" s="436"/>
      <c r="P29" s="436"/>
      <c r="Q29" s="436"/>
      <c r="R29" s="436"/>
      <c r="S29" s="436"/>
      <c r="T29" s="436"/>
      <c r="U29" s="436"/>
      <c r="V29" s="436"/>
      <c r="W29" s="436"/>
      <c r="X29" s="436"/>
      <c r="Y29" s="436"/>
      <c r="Z29" s="436"/>
    </row>
    <row r="30" spans="1:26" ht="51" customHeight="1">
      <c r="A30" s="2658"/>
      <c r="B30" s="440" t="s">
        <v>1123</v>
      </c>
      <c r="C30" s="490"/>
      <c r="D30" s="459"/>
      <c r="E30" s="459"/>
      <c r="F30" s="459"/>
      <c r="G30" s="459"/>
      <c r="H30" s="459"/>
      <c r="I30" s="459"/>
      <c r="J30" s="459"/>
      <c r="K30" s="459"/>
      <c r="L30" s="459"/>
      <c r="M30" s="459"/>
      <c r="N30" s="436"/>
      <c r="O30" s="436"/>
      <c r="P30" s="436"/>
      <c r="Q30" s="436"/>
      <c r="R30" s="436"/>
      <c r="S30" s="436"/>
      <c r="T30" s="436"/>
      <c r="U30" s="436"/>
      <c r="V30" s="436"/>
      <c r="W30" s="436"/>
      <c r="X30" s="436"/>
      <c r="Y30" s="436"/>
      <c r="Z30" s="436"/>
    </row>
    <row r="31" spans="1:26" ht="56.25" customHeight="1">
      <c r="A31" s="2658"/>
      <c r="B31" s="440" t="s">
        <v>1124</v>
      </c>
      <c r="C31" s="491" t="s">
        <v>1125</v>
      </c>
      <c r="D31" s="459"/>
      <c r="E31" s="459"/>
      <c r="F31" s="459"/>
      <c r="G31" s="459"/>
      <c r="H31" s="459"/>
      <c r="I31" s="459"/>
      <c r="J31" s="459"/>
      <c r="K31" s="459"/>
      <c r="L31" s="459"/>
      <c r="M31" s="459"/>
      <c r="N31" s="436"/>
      <c r="O31" s="436"/>
      <c r="P31" s="436"/>
      <c r="Q31" s="436"/>
      <c r="R31" s="436"/>
      <c r="S31" s="436"/>
      <c r="T31" s="436"/>
      <c r="U31" s="436"/>
      <c r="V31" s="436"/>
      <c r="W31" s="436"/>
      <c r="X31" s="436"/>
      <c r="Y31" s="436"/>
      <c r="Z31" s="436"/>
    </row>
    <row r="32" spans="1:26" ht="62.25" customHeight="1">
      <c r="A32" s="2658"/>
      <c r="B32" s="440" t="s">
        <v>1126</v>
      </c>
      <c r="C32" s="460">
        <v>0.03</v>
      </c>
      <c r="D32" s="459"/>
      <c r="E32" s="459"/>
      <c r="F32" s="459"/>
      <c r="G32" s="459"/>
      <c r="H32" s="459"/>
      <c r="I32" s="459"/>
      <c r="J32" s="459"/>
      <c r="K32" s="459"/>
      <c r="L32" s="459"/>
      <c r="M32" s="459"/>
      <c r="N32" s="436"/>
      <c r="O32" s="436"/>
      <c r="P32" s="436"/>
      <c r="Q32" s="436"/>
      <c r="R32" s="436"/>
      <c r="S32" s="436"/>
      <c r="T32" s="436"/>
      <c r="U32" s="436"/>
      <c r="V32" s="436"/>
      <c r="W32" s="436"/>
      <c r="X32" s="436"/>
      <c r="Y32" s="436"/>
      <c r="Z32" s="436"/>
    </row>
    <row r="33" spans="1:26" ht="54.75" customHeight="1">
      <c r="A33" s="2658"/>
      <c r="B33" s="440" t="s">
        <v>1127</v>
      </c>
      <c r="C33" s="492"/>
      <c r="D33" s="459"/>
      <c r="E33" s="459"/>
      <c r="F33" s="459"/>
      <c r="G33" s="459"/>
      <c r="H33" s="459"/>
      <c r="I33" s="459"/>
      <c r="J33" s="459"/>
      <c r="K33" s="459"/>
      <c r="L33" s="459"/>
      <c r="M33" s="459"/>
      <c r="N33" s="436"/>
      <c r="O33" s="436"/>
      <c r="P33" s="436"/>
      <c r="Q33" s="436"/>
      <c r="R33" s="436"/>
      <c r="S33" s="436"/>
      <c r="T33" s="436"/>
      <c r="U33" s="436"/>
      <c r="V33" s="436"/>
      <c r="W33" s="436"/>
      <c r="X33" s="436"/>
      <c r="Y33" s="436"/>
      <c r="Z33" s="436"/>
    </row>
    <row r="34" spans="1:26" ht="309.75" customHeight="1">
      <c r="A34" s="2659"/>
      <c r="B34" s="624" t="s">
        <v>1128</v>
      </c>
      <c r="C34" s="480" t="s">
        <v>1145</v>
      </c>
      <c r="D34" s="2663" t="s">
        <v>1129</v>
      </c>
      <c r="E34" s="2661"/>
      <c r="F34" s="2661"/>
      <c r="G34" s="2664"/>
      <c r="H34" s="461"/>
      <c r="I34" s="461"/>
      <c r="J34" s="461"/>
      <c r="K34" s="461"/>
      <c r="L34" s="461"/>
      <c r="M34" s="461"/>
      <c r="N34" s="436"/>
      <c r="O34" s="436"/>
      <c r="P34" s="436"/>
      <c r="Q34" s="436"/>
      <c r="R34" s="436"/>
      <c r="S34" s="436"/>
      <c r="T34" s="436"/>
      <c r="U34" s="436"/>
      <c r="V34" s="436"/>
      <c r="W34" s="436"/>
      <c r="X34" s="436"/>
      <c r="Y34" s="436"/>
      <c r="Z34" s="436"/>
    </row>
    <row r="35" spans="1:26" ht="16.5" customHeight="1">
      <c r="A35" s="462"/>
      <c r="B35" s="463"/>
      <c r="C35" s="462"/>
      <c r="D35" s="464"/>
      <c r="E35" s="464"/>
      <c r="F35" s="464"/>
      <c r="G35" s="464"/>
      <c r="H35" s="464"/>
      <c r="I35" s="464"/>
      <c r="J35" s="464"/>
      <c r="K35" s="464"/>
      <c r="L35" s="464"/>
      <c r="M35" s="464"/>
      <c r="N35" s="436"/>
      <c r="O35" s="436"/>
      <c r="P35" s="436"/>
      <c r="Q35" s="436"/>
      <c r="R35" s="436"/>
      <c r="S35" s="436"/>
      <c r="T35" s="436"/>
      <c r="U35" s="436"/>
      <c r="V35" s="436"/>
      <c r="W35" s="436"/>
      <c r="X35" s="436"/>
      <c r="Y35" s="436"/>
      <c r="Z35" s="436"/>
    </row>
    <row r="36" spans="1:26" ht="16.5" customHeight="1">
      <c r="A36" s="462"/>
      <c r="B36" s="463"/>
      <c r="C36" s="462"/>
      <c r="D36" s="464"/>
      <c r="E36" s="464"/>
      <c r="F36" s="464"/>
      <c r="G36" s="464"/>
      <c r="H36" s="464"/>
      <c r="I36" s="464"/>
      <c r="J36" s="464"/>
      <c r="K36" s="464"/>
      <c r="L36" s="464"/>
      <c r="M36" s="464"/>
      <c r="N36" s="436"/>
      <c r="O36" s="436"/>
      <c r="P36" s="436"/>
      <c r="Q36" s="436"/>
      <c r="R36" s="436"/>
      <c r="S36" s="436"/>
      <c r="T36" s="436"/>
      <c r="U36" s="436"/>
      <c r="V36" s="436"/>
      <c r="W36" s="436"/>
      <c r="X36" s="436"/>
      <c r="Y36" s="436"/>
      <c r="Z36" s="436"/>
    </row>
    <row r="37" spans="1:26" ht="16.5" customHeight="1">
      <c r="A37" s="462"/>
      <c r="B37" s="463"/>
      <c r="C37" s="462"/>
      <c r="D37" s="464"/>
      <c r="E37" s="464"/>
      <c r="F37" s="464"/>
      <c r="G37" s="464"/>
      <c r="H37" s="464"/>
      <c r="I37" s="464"/>
      <c r="J37" s="464"/>
      <c r="K37" s="464"/>
      <c r="L37" s="464"/>
      <c r="M37" s="464"/>
      <c r="N37" s="436"/>
      <c r="O37" s="436"/>
      <c r="P37" s="436"/>
      <c r="Q37" s="436"/>
      <c r="R37" s="436"/>
      <c r="S37" s="436"/>
      <c r="T37" s="436"/>
      <c r="U37" s="436"/>
      <c r="V37" s="436"/>
      <c r="W37" s="436"/>
      <c r="X37" s="436"/>
      <c r="Y37" s="436"/>
      <c r="Z37" s="436"/>
    </row>
    <row r="38" spans="1:26" ht="16.5" customHeight="1">
      <c r="A38" s="462"/>
      <c r="B38" s="463"/>
      <c r="C38" s="462"/>
      <c r="D38" s="464"/>
      <c r="E38" s="464"/>
      <c r="F38" s="464"/>
      <c r="G38" s="464"/>
      <c r="H38" s="464"/>
      <c r="I38" s="464"/>
      <c r="J38" s="464"/>
      <c r="K38" s="464"/>
      <c r="L38" s="464"/>
      <c r="M38" s="464"/>
      <c r="N38" s="436"/>
      <c r="O38" s="436"/>
      <c r="P38" s="436"/>
      <c r="Q38" s="436"/>
      <c r="R38" s="436"/>
      <c r="S38" s="436"/>
      <c r="T38" s="436"/>
      <c r="U38" s="436"/>
      <c r="V38" s="436"/>
      <c r="W38" s="436"/>
      <c r="X38" s="436"/>
      <c r="Y38" s="436"/>
      <c r="Z38" s="436"/>
    </row>
    <row r="39" spans="1:26" ht="16.5" customHeight="1">
      <c r="A39" s="462"/>
      <c r="B39" s="463"/>
      <c r="C39" s="462"/>
      <c r="D39" s="464"/>
      <c r="E39" s="464"/>
      <c r="F39" s="464"/>
      <c r="G39" s="464"/>
      <c r="H39" s="464"/>
      <c r="I39" s="464"/>
      <c r="J39" s="464"/>
      <c r="K39" s="464"/>
      <c r="L39" s="464"/>
      <c r="M39" s="464"/>
      <c r="N39" s="436"/>
      <c r="O39" s="436"/>
      <c r="P39" s="436"/>
      <c r="Q39" s="436"/>
      <c r="R39" s="436"/>
      <c r="S39" s="436"/>
      <c r="T39" s="436"/>
      <c r="U39" s="436"/>
      <c r="V39" s="436"/>
      <c r="W39" s="436"/>
      <c r="X39" s="436"/>
      <c r="Y39" s="436"/>
      <c r="Z39" s="436"/>
    </row>
    <row r="40" spans="1:26" ht="16.5" customHeight="1">
      <c r="A40" s="462"/>
      <c r="B40" s="463"/>
      <c r="C40" s="462"/>
      <c r="D40" s="464"/>
      <c r="E40" s="464"/>
      <c r="F40" s="464"/>
      <c r="G40" s="464"/>
      <c r="H40" s="464"/>
      <c r="I40" s="464"/>
      <c r="J40" s="464"/>
      <c r="K40" s="464"/>
      <c r="L40" s="464"/>
      <c r="M40" s="464"/>
      <c r="N40" s="436"/>
      <c r="O40" s="436"/>
      <c r="P40" s="436"/>
      <c r="Q40" s="436"/>
      <c r="R40" s="436"/>
      <c r="S40" s="436"/>
      <c r="T40" s="436"/>
      <c r="U40" s="436"/>
      <c r="V40" s="436"/>
      <c r="W40" s="436"/>
      <c r="X40" s="436"/>
      <c r="Y40" s="436"/>
      <c r="Z40" s="436"/>
    </row>
    <row r="41" spans="1:26" ht="16.5" customHeight="1">
      <c r="A41" s="462"/>
      <c r="B41" s="463"/>
      <c r="C41" s="462"/>
      <c r="D41" s="464"/>
      <c r="E41" s="464"/>
      <c r="F41" s="464"/>
      <c r="G41" s="464"/>
      <c r="H41" s="464"/>
      <c r="I41" s="464"/>
      <c r="J41" s="464"/>
      <c r="K41" s="464"/>
      <c r="L41" s="464"/>
      <c r="M41" s="464"/>
      <c r="N41" s="436"/>
      <c r="O41" s="436"/>
      <c r="P41" s="436"/>
      <c r="Q41" s="436"/>
      <c r="R41" s="436"/>
      <c r="S41" s="436"/>
      <c r="T41" s="436"/>
      <c r="U41" s="436"/>
      <c r="V41" s="436"/>
      <c r="W41" s="436"/>
      <c r="X41" s="436"/>
      <c r="Y41" s="436"/>
      <c r="Z41" s="436"/>
    </row>
    <row r="42" spans="1:26" ht="16.5" customHeight="1">
      <c r="A42" s="462"/>
      <c r="B42" s="463"/>
      <c r="C42" s="462"/>
      <c r="D42" s="464"/>
      <c r="E42" s="464"/>
      <c r="F42" s="464"/>
      <c r="G42" s="464"/>
      <c r="H42" s="464"/>
      <c r="I42" s="464"/>
      <c r="J42" s="464"/>
      <c r="K42" s="464"/>
      <c r="L42" s="464"/>
      <c r="M42" s="464"/>
      <c r="N42" s="436"/>
      <c r="O42" s="436"/>
      <c r="P42" s="436"/>
      <c r="Q42" s="436"/>
      <c r="R42" s="436"/>
      <c r="S42" s="436"/>
      <c r="T42" s="436"/>
      <c r="U42" s="436"/>
      <c r="V42" s="436"/>
      <c r="W42" s="436"/>
      <c r="X42" s="436"/>
      <c r="Y42" s="436"/>
      <c r="Z42" s="436"/>
    </row>
    <row r="43" spans="1:26" ht="16.5" customHeight="1">
      <c r="A43" s="462"/>
      <c r="B43" s="463"/>
      <c r="C43" s="462"/>
      <c r="D43" s="464"/>
      <c r="E43" s="464"/>
      <c r="F43" s="464"/>
      <c r="G43" s="464"/>
      <c r="H43" s="464"/>
      <c r="I43" s="464"/>
      <c r="J43" s="464"/>
      <c r="K43" s="464"/>
      <c r="L43" s="464"/>
      <c r="M43" s="464"/>
      <c r="N43" s="436"/>
      <c r="O43" s="436"/>
      <c r="P43" s="436"/>
      <c r="Q43" s="436"/>
      <c r="R43" s="436"/>
      <c r="S43" s="436"/>
      <c r="T43" s="436"/>
      <c r="U43" s="436"/>
      <c r="V43" s="436"/>
      <c r="W43" s="436"/>
      <c r="X43" s="436"/>
      <c r="Y43" s="436"/>
      <c r="Z43" s="436"/>
    </row>
    <row r="44" spans="1:26" ht="16.5" customHeight="1">
      <c r="A44" s="462"/>
      <c r="B44" s="463"/>
      <c r="C44" s="462"/>
      <c r="D44" s="464"/>
      <c r="E44" s="464"/>
      <c r="F44" s="464"/>
      <c r="G44" s="464"/>
      <c r="H44" s="464"/>
      <c r="I44" s="464"/>
      <c r="J44" s="464"/>
      <c r="K44" s="464"/>
      <c r="L44" s="464"/>
      <c r="M44" s="464"/>
      <c r="N44" s="436"/>
      <c r="O44" s="436"/>
      <c r="P44" s="436"/>
      <c r="Q44" s="436"/>
      <c r="R44" s="436"/>
      <c r="S44" s="436"/>
      <c r="T44" s="436"/>
      <c r="U44" s="436"/>
      <c r="V44" s="436"/>
      <c r="W44" s="436"/>
      <c r="X44" s="436"/>
      <c r="Y44" s="436"/>
      <c r="Z44" s="436"/>
    </row>
    <row r="45" spans="1:26" ht="16.5" customHeight="1">
      <c r="A45" s="462"/>
      <c r="B45" s="463"/>
      <c r="C45" s="462"/>
      <c r="D45" s="464"/>
      <c r="E45" s="464"/>
      <c r="F45" s="464"/>
      <c r="G45" s="464"/>
      <c r="H45" s="464"/>
      <c r="I45" s="464"/>
      <c r="J45" s="464"/>
      <c r="K45" s="464"/>
      <c r="L45" s="464"/>
      <c r="M45" s="464"/>
      <c r="N45" s="436"/>
      <c r="O45" s="436"/>
      <c r="P45" s="436"/>
      <c r="Q45" s="436"/>
      <c r="R45" s="436"/>
      <c r="S45" s="436"/>
      <c r="T45" s="436"/>
      <c r="U45" s="436"/>
      <c r="V45" s="436"/>
      <c r="W45" s="436"/>
      <c r="X45" s="436"/>
      <c r="Y45" s="436"/>
      <c r="Z45" s="436"/>
    </row>
    <row r="46" spans="1:26" ht="16.5" customHeight="1">
      <c r="A46" s="462"/>
      <c r="B46" s="463"/>
      <c r="C46" s="462"/>
      <c r="D46" s="464"/>
      <c r="E46" s="464"/>
      <c r="F46" s="464"/>
      <c r="G46" s="464"/>
      <c r="H46" s="464"/>
      <c r="I46" s="464"/>
      <c r="J46" s="464"/>
      <c r="K46" s="464"/>
      <c r="L46" s="464"/>
      <c r="M46" s="464"/>
      <c r="N46" s="436"/>
      <c r="O46" s="436"/>
      <c r="P46" s="436"/>
      <c r="Q46" s="436"/>
      <c r="R46" s="436"/>
      <c r="S46" s="436"/>
      <c r="T46" s="436"/>
      <c r="U46" s="436"/>
      <c r="V46" s="436"/>
      <c r="W46" s="436"/>
      <c r="X46" s="436"/>
      <c r="Y46" s="436"/>
      <c r="Z46" s="436"/>
    </row>
    <row r="47" spans="1:26" ht="16.5" customHeight="1">
      <c r="A47" s="462"/>
      <c r="B47" s="463"/>
      <c r="C47" s="462"/>
      <c r="D47" s="464"/>
      <c r="E47" s="464"/>
      <c r="F47" s="464"/>
      <c r="G47" s="464"/>
      <c r="H47" s="464"/>
      <c r="I47" s="464"/>
      <c r="J47" s="464"/>
      <c r="K47" s="464"/>
      <c r="L47" s="464"/>
      <c r="M47" s="464"/>
      <c r="N47" s="436"/>
      <c r="O47" s="436"/>
      <c r="P47" s="436"/>
      <c r="Q47" s="436"/>
      <c r="R47" s="436"/>
      <c r="S47" s="436"/>
      <c r="T47" s="436"/>
      <c r="U47" s="436"/>
      <c r="V47" s="436"/>
      <c r="W47" s="436"/>
      <c r="X47" s="436"/>
      <c r="Y47" s="436"/>
      <c r="Z47" s="436"/>
    </row>
    <row r="48" spans="1:26" ht="16.5" customHeight="1">
      <c r="A48" s="462"/>
      <c r="B48" s="463"/>
      <c r="C48" s="462"/>
      <c r="D48" s="464"/>
      <c r="E48" s="464"/>
      <c r="F48" s="464"/>
      <c r="G48" s="464"/>
      <c r="H48" s="464"/>
      <c r="I48" s="464"/>
      <c r="J48" s="464"/>
      <c r="K48" s="464"/>
      <c r="L48" s="464"/>
      <c r="M48" s="464"/>
      <c r="N48" s="436"/>
      <c r="O48" s="436"/>
      <c r="P48" s="436"/>
      <c r="Q48" s="436"/>
      <c r="R48" s="436"/>
      <c r="S48" s="436"/>
      <c r="T48" s="436"/>
      <c r="U48" s="436"/>
      <c r="V48" s="436"/>
      <c r="W48" s="436"/>
      <c r="X48" s="436"/>
      <c r="Y48" s="436"/>
      <c r="Z48" s="436"/>
    </row>
    <row r="49" spans="1:26" ht="16.5" customHeight="1">
      <c r="A49" s="462"/>
      <c r="B49" s="463"/>
      <c r="C49" s="462"/>
      <c r="D49" s="464"/>
      <c r="E49" s="464"/>
      <c r="F49" s="464"/>
      <c r="G49" s="464"/>
      <c r="H49" s="464"/>
      <c r="I49" s="464"/>
      <c r="J49" s="464"/>
      <c r="K49" s="464"/>
      <c r="L49" s="464"/>
      <c r="M49" s="464"/>
      <c r="N49" s="436"/>
      <c r="O49" s="436"/>
      <c r="P49" s="436"/>
      <c r="Q49" s="436"/>
      <c r="R49" s="436"/>
      <c r="S49" s="436"/>
      <c r="T49" s="436"/>
      <c r="U49" s="436"/>
      <c r="V49" s="436"/>
      <c r="W49" s="436"/>
      <c r="X49" s="436"/>
      <c r="Y49" s="436"/>
      <c r="Z49" s="436"/>
    </row>
    <row r="50" spans="1:26" ht="16.5" customHeight="1">
      <c r="A50" s="462"/>
      <c r="B50" s="463"/>
      <c r="C50" s="462"/>
      <c r="D50" s="464"/>
      <c r="E50" s="464"/>
      <c r="F50" s="464"/>
      <c r="G50" s="464"/>
      <c r="H50" s="464"/>
      <c r="I50" s="464"/>
      <c r="J50" s="464"/>
      <c r="K50" s="464"/>
      <c r="L50" s="464"/>
      <c r="M50" s="464"/>
      <c r="N50" s="436"/>
      <c r="O50" s="436"/>
      <c r="P50" s="436"/>
      <c r="Q50" s="436"/>
      <c r="R50" s="436"/>
      <c r="S50" s="436"/>
      <c r="T50" s="436"/>
      <c r="U50" s="436"/>
      <c r="V50" s="436"/>
      <c r="W50" s="436"/>
      <c r="X50" s="436"/>
      <c r="Y50" s="436"/>
      <c r="Z50" s="436"/>
    </row>
    <row r="51" spans="1:26" ht="16.5" customHeight="1">
      <c r="A51" s="462"/>
      <c r="B51" s="463"/>
      <c r="C51" s="462"/>
      <c r="D51" s="464"/>
      <c r="E51" s="464"/>
      <c r="F51" s="464"/>
      <c r="G51" s="464"/>
      <c r="H51" s="464"/>
      <c r="I51" s="464"/>
      <c r="J51" s="464"/>
      <c r="K51" s="464"/>
      <c r="L51" s="464"/>
      <c r="M51" s="464"/>
      <c r="N51" s="436"/>
      <c r="O51" s="436"/>
      <c r="P51" s="436"/>
      <c r="Q51" s="436"/>
      <c r="R51" s="436"/>
      <c r="S51" s="436"/>
      <c r="T51" s="436"/>
      <c r="U51" s="436"/>
      <c r="V51" s="436"/>
      <c r="W51" s="436"/>
      <c r="X51" s="436"/>
      <c r="Y51" s="436"/>
      <c r="Z51" s="436"/>
    </row>
    <row r="52" spans="1:26" ht="16.5" customHeight="1">
      <c r="A52" s="462"/>
      <c r="B52" s="463"/>
      <c r="C52" s="462"/>
      <c r="D52" s="464"/>
      <c r="E52" s="464"/>
      <c r="F52" s="464"/>
      <c r="G52" s="464"/>
      <c r="H52" s="464"/>
      <c r="I52" s="464"/>
      <c r="J52" s="464"/>
      <c r="K52" s="464"/>
      <c r="L52" s="464"/>
      <c r="M52" s="464"/>
      <c r="N52" s="436"/>
      <c r="O52" s="436"/>
      <c r="P52" s="436"/>
      <c r="Q52" s="436"/>
      <c r="R52" s="436"/>
      <c r="S52" s="436"/>
      <c r="T52" s="436"/>
      <c r="U52" s="436"/>
      <c r="V52" s="436"/>
      <c r="W52" s="436"/>
      <c r="X52" s="436"/>
      <c r="Y52" s="436"/>
      <c r="Z52" s="436"/>
    </row>
    <row r="53" spans="1:26" ht="16.5" customHeight="1">
      <c r="A53" s="462"/>
      <c r="B53" s="463"/>
      <c r="C53" s="462"/>
      <c r="D53" s="464"/>
      <c r="E53" s="464"/>
      <c r="F53" s="464"/>
      <c r="G53" s="464"/>
      <c r="H53" s="464"/>
      <c r="I53" s="464"/>
      <c r="J53" s="464"/>
      <c r="K53" s="464"/>
      <c r="L53" s="464"/>
      <c r="M53" s="464"/>
      <c r="N53" s="436"/>
      <c r="O53" s="436"/>
      <c r="P53" s="436"/>
      <c r="Q53" s="436"/>
      <c r="R53" s="436"/>
      <c r="S53" s="436"/>
      <c r="T53" s="436"/>
      <c r="U53" s="436"/>
      <c r="V53" s="436"/>
      <c r="W53" s="436"/>
      <c r="X53" s="436"/>
      <c r="Y53" s="436"/>
      <c r="Z53" s="436"/>
    </row>
    <row r="54" spans="1:26" ht="16.5" customHeight="1">
      <c r="A54" s="462"/>
      <c r="B54" s="463"/>
      <c r="C54" s="462"/>
      <c r="D54" s="464"/>
      <c r="E54" s="464"/>
      <c r="F54" s="464"/>
      <c r="G54" s="464"/>
      <c r="H54" s="464"/>
      <c r="I54" s="464"/>
      <c r="J54" s="464"/>
      <c r="K54" s="464"/>
      <c r="L54" s="464"/>
      <c r="M54" s="464"/>
      <c r="N54" s="436"/>
      <c r="O54" s="436"/>
      <c r="P54" s="436"/>
      <c r="Q54" s="436"/>
      <c r="R54" s="436"/>
      <c r="S54" s="436"/>
      <c r="T54" s="436"/>
      <c r="U54" s="436"/>
      <c r="V54" s="436"/>
      <c r="W54" s="436"/>
      <c r="X54" s="436"/>
      <c r="Y54" s="436"/>
      <c r="Z54" s="436"/>
    </row>
    <row r="55" spans="1:26" ht="16.5" customHeight="1">
      <c r="A55" s="462"/>
      <c r="B55" s="463"/>
      <c r="C55" s="462"/>
      <c r="D55" s="464"/>
      <c r="E55" s="464"/>
      <c r="F55" s="464"/>
      <c r="G55" s="464"/>
      <c r="H55" s="464"/>
      <c r="I55" s="464"/>
      <c r="J55" s="464"/>
      <c r="K55" s="464"/>
      <c r="L55" s="464"/>
      <c r="M55" s="464"/>
      <c r="N55" s="436"/>
      <c r="O55" s="436"/>
      <c r="P55" s="436"/>
      <c r="Q55" s="436"/>
      <c r="R55" s="436"/>
      <c r="S55" s="436"/>
      <c r="T55" s="436"/>
      <c r="U55" s="436"/>
      <c r="V55" s="436"/>
      <c r="W55" s="436"/>
      <c r="X55" s="436"/>
      <c r="Y55" s="436"/>
      <c r="Z55" s="436"/>
    </row>
    <row r="56" spans="1:26" ht="16.5" customHeight="1">
      <c r="A56" s="462"/>
      <c r="B56" s="463"/>
      <c r="C56" s="462"/>
      <c r="D56" s="464"/>
      <c r="E56" s="464"/>
      <c r="F56" s="464"/>
      <c r="G56" s="464"/>
      <c r="H56" s="464"/>
      <c r="I56" s="464"/>
      <c r="J56" s="464"/>
      <c r="K56" s="464"/>
      <c r="L56" s="464"/>
      <c r="M56" s="464"/>
      <c r="N56" s="436"/>
      <c r="O56" s="436"/>
      <c r="P56" s="436"/>
      <c r="Q56" s="436"/>
      <c r="R56" s="436"/>
      <c r="S56" s="436"/>
      <c r="T56" s="436"/>
      <c r="U56" s="436"/>
      <c r="V56" s="436"/>
      <c r="W56" s="436"/>
      <c r="X56" s="436"/>
      <c r="Y56" s="436"/>
      <c r="Z56" s="436"/>
    </row>
    <row r="57" spans="1:26" ht="16.5" customHeight="1">
      <c r="A57" s="462"/>
      <c r="B57" s="463"/>
      <c r="C57" s="462"/>
      <c r="D57" s="464"/>
      <c r="E57" s="464"/>
      <c r="F57" s="464"/>
      <c r="G57" s="464"/>
      <c r="H57" s="464"/>
      <c r="I57" s="464"/>
      <c r="J57" s="464"/>
      <c r="K57" s="464"/>
      <c r="L57" s="464"/>
      <c r="M57" s="464"/>
      <c r="N57" s="436"/>
      <c r="O57" s="436"/>
      <c r="P57" s="436"/>
      <c r="Q57" s="436"/>
      <c r="R57" s="436"/>
      <c r="S57" s="436"/>
      <c r="T57" s="436"/>
      <c r="U57" s="436"/>
      <c r="V57" s="436"/>
      <c r="W57" s="436"/>
      <c r="X57" s="436"/>
      <c r="Y57" s="436"/>
      <c r="Z57" s="436"/>
    </row>
    <row r="58" spans="1:26" ht="16.5" customHeight="1">
      <c r="A58" s="462"/>
      <c r="B58" s="463"/>
      <c r="C58" s="462"/>
      <c r="D58" s="464"/>
      <c r="E58" s="464"/>
      <c r="F58" s="464"/>
      <c r="G58" s="464"/>
      <c r="H58" s="464"/>
      <c r="I58" s="464"/>
      <c r="J58" s="464"/>
      <c r="K58" s="464"/>
      <c r="L58" s="464"/>
      <c r="M58" s="464"/>
      <c r="N58" s="436"/>
      <c r="O58" s="436"/>
      <c r="P58" s="436"/>
      <c r="Q58" s="436"/>
      <c r="R58" s="436"/>
      <c r="S58" s="436"/>
      <c r="T58" s="436"/>
      <c r="U58" s="436"/>
      <c r="V58" s="436"/>
      <c r="W58" s="436"/>
      <c r="X58" s="436"/>
      <c r="Y58" s="436"/>
      <c r="Z58" s="436"/>
    </row>
    <row r="59" spans="1:26" ht="16.5" customHeight="1">
      <c r="A59" s="462"/>
      <c r="B59" s="463"/>
      <c r="C59" s="462"/>
      <c r="D59" s="464"/>
      <c r="E59" s="464"/>
      <c r="F59" s="464"/>
      <c r="G59" s="464"/>
      <c r="H59" s="464"/>
      <c r="I59" s="464"/>
      <c r="J59" s="464"/>
      <c r="K59" s="464"/>
      <c r="L59" s="464"/>
      <c r="M59" s="464"/>
      <c r="N59" s="436"/>
      <c r="O59" s="436"/>
      <c r="P59" s="436"/>
      <c r="Q59" s="436"/>
      <c r="R59" s="436"/>
      <c r="S59" s="436"/>
      <c r="T59" s="436"/>
      <c r="U59" s="436"/>
      <c r="V59" s="436"/>
      <c r="W59" s="436"/>
      <c r="X59" s="436"/>
      <c r="Y59" s="436"/>
      <c r="Z59" s="436"/>
    </row>
    <row r="60" spans="1:26" ht="16.5" customHeight="1">
      <c r="A60" s="462"/>
      <c r="B60" s="463"/>
      <c r="C60" s="462"/>
      <c r="D60" s="464"/>
      <c r="E60" s="464"/>
      <c r="F60" s="464"/>
      <c r="G60" s="464"/>
      <c r="H60" s="464"/>
      <c r="I60" s="464"/>
      <c r="J60" s="464"/>
      <c r="K60" s="464"/>
      <c r="L60" s="464"/>
      <c r="M60" s="464"/>
      <c r="N60" s="436"/>
      <c r="O60" s="436"/>
      <c r="P60" s="436"/>
      <c r="Q60" s="436"/>
      <c r="R60" s="436"/>
      <c r="S60" s="436"/>
      <c r="T60" s="436"/>
      <c r="U60" s="436"/>
      <c r="V60" s="436"/>
      <c r="W60" s="436"/>
      <c r="X60" s="436"/>
      <c r="Y60" s="436"/>
      <c r="Z60" s="436"/>
    </row>
    <row r="61" spans="1:26" ht="16.5" customHeight="1">
      <c r="A61" s="462"/>
      <c r="B61" s="463"/>
      <c r="C61" s="462"/>
      <c r="D61" s="464"/>
      <c r="E61" s="464"/>
      <c r="F61" s="464"/>
      <c r="G61" s="464"/>
      <c r="H61" s="464"/>
      <c r="I61" s="464"/>
      <c r="J61" s="464"/>
      <c r="K61" s="464"/>
      <c r="L61" s="464"/>
      <c r="M61" s="464"/>
      <c r="N61" s="436"/>
      <c r="O61" s="436"/>
      <c r="P61" s="436"/>
      <c r="Q61" s="436"/>
      <c r="R61" s="436"/>
      <c r="S61" s="436"/>
      <c r="T61" s="436"/>
      <c r="U61" s="436"/>
      <c r="V61" s="436"/>
      <c r="W61" s="436"/>
      <c r="X61" s="436"/>
      <c r="Y61" s="436"/>
      <c r="Z61" s="436"/>
    </row>
    <row r="62" spans="1:26" ht="16.5" customHeight="1">
      <c r="A62" s="462"/>
      <c r="B62" s="463"/>
      <c r="C62" s="462"/>
      <c r="D62" s="464"/>
      <c r="E62" s="464"/>
      <c r="F62" s="464"/>
      <c r="G62" s="464"/>
      <c r="H62" s="464"/>
      <c r="I62" s="464"/>
      <c r="J62" s="464"/>
      <c r="K62" s="464"/>
      <c r="L62" s="464"/>
      <c r="M62" s="464"/>
      <c r="N62" s="436"/>
      <c r="O62" s="436"/>
      <c r="P62" s="436"/>
      <c r="Q62" s="436"/>
      <c r="R62" s="436"/>
      <c r="S62" s="436"/>
      <c r="T62" s="436"/>
      <c r="U62" s="436"/>
      <c r="V62" s="436"/>
      <c r="W62" s="436"/>
      <c r="X62" s="436"/>
      <c r="Y62" s="436"/>
      <c r="Z62" s="436"/>
    </row>
    <row r="63" spans="1:26" ht="16.5" customHeight="1">
      <c r="A63" s="462"/>
      <c r="B63" s="463"/>
      <c r="C63" s="462"/>
      <c r="D63" s="464"/>
      <c r="E63" s="464"/>
      <c r="F63" s="464"/>
      <c r="G63" s="464"/>
      <c r="H63" s="464"/>
      <c r="I63" s="464"/>
      <c r="J63" s="464"/>
      <c r="K63" s="464"/>
      <c r="L63" s="464"/>
      <c r="M63" s="464"/>
      <c r="N63" s="436"/>
      <c r="O63" s="436"/>
      <c r="P63" s="436"/>
      <c r="Q63" s="436"/>
      <c r="R63" s="436"/>
      <c r="S63" s="436"/>
      <c r="T63" s="436"/>
      <c r="U63" s="436"/>
      <c r="V63" s="436"/>
      <c r="W63" s="436"/>
      <c r="X63" s="436"/>
      <c r="Y63" s="436"/>
      <c r="Z63" s="436"/>
    </row>
    <row r="64" spans="1:26" ht="16.5" customHeight="1">
      <c r="A64" s="462"/>
      <c r="B64" s="463"/>
      <c r="C64" s="462"/>
      <c r="D64" s="464"/>
      <c r="E64" s="464"/>
      <c r="F64" s="464"/>
      <c r="G64" s="464"/>
      <c r="H64" s="464"/>
      <c r="I64" s="464"/>
      <c r="J64" s="464"/>
      <c r="K64" s="464"/>
      <c r="L64" s="464"/>
      <c r="M64" s="464"/>
      <c r="N64" s="436"/>
      <c r="O64" s="436"/>
      <c r="P64" s="436"/>
      <c r="Q64" s="436"/>
      <c r="R64" s="436"/>
      <c r="S64" s="436"/>
      <c r="T64" s="436"/>
      <c r="U64" s="436"/>
      <c r="V64" s="436"/>
      <c r="W64" s="436"/>
      <c r="X64" s="436"/>
      <c r="Y64" s="436"/>
      <c r="Z64" s="436"/>
    </row>
    <row r="65" spans="1:26" ht="16.5" customHeight="1">
      <c r="A65" s="462"/>
      <c r="B65" s="463"/>
      <c r="C65" s="462"/>
      <c r="D65" s="464"/>
      <c r="E65" s="464"/>
      <c r="F65" s="464"/>
      <c r="G65" s="464"/>
      <c r="H65" s="464"/>
      <c r="I65" s="464"/>
      <c r="J65" s="464"/>
      <c r="K65" s="464"/>
      <c r="L65" s="464"/>
      <c r="M65" s="464"/>
      <c r="N65" s="436"/>
      <c r="O65" s="436"/>
      <c r="P65" s="436"/>
      <c r="Q65" s="436"/>
      <c r="R65" s="436"/>
      <c r="S65" s="436"/>
      <c r="T65" s="436"/>
      <c r="U65" s="436"/>
      <c r="V65" s="436"/>
      <c r="W65" s="436"/>
      <c r="X65" s="436"/>
      <c r="Y65" s="436"/>
      <c r="Z65" s="436"/>
    </row>
    <row r="66" spans="1:26" ht="16.5" customHeight="1">
      <c r="A66" s="462"/>
      <c r="B66" s="463"/>
      <c r="C66" s="462"/>
      <c r="D66" s="464"/>
      <c r="E66" s="464"/>
      <c r="F66" s="464"/>
      <c r="G66" s="464"/>
      <c r="H66" s="464"/>
      <c r="I66" s="464"/>
      <c r="J66" s="464"/>
      <c r="K66" s="464"/>
      <c r="L66" s="464"/>
      <c r="M66" s="464"/>
      <c r="N66" s="436"/>
      <c r="O66" s="436"/>
      <c r="P66" s="436"/>
      <c r="Q66" s="436"/>
      <c r="R66" s="436"/>
      <c r="S66" s="436"/>
      <c r="T66" s="436"/>
      <c r="U66" s="436"/>
      <c r="V66" s="436"/>
      <c r="W66" s="436"/>
      <c r="X66" s="436"/>
      <c r="Y66" s="436"/>
      <c r="Z66" s="436"/>
    </row>
    <row r="67" spans="1:26" ht="16.5" customHeight="1">
      <c r="A67" s="462"/>
      <c r="B67" s="463"/>
      <c r="C67" s="462"/>
      <c r="D67" s="464"/>
      <c r="E67" s="464"/>
      <c r="F67" s="464"/>
      <c r="G67" s="464"/>
      <c r="H67" s="464"/>
      <c r="I67" s="464"/>
      <c r="J67" s="464"/>
      <c r="K67" s="464"/>
      <c r="L67" s="464"/>
      <c r="M67" s="464"/>
      <c r="N67" s="436"/>
      <c r="O67" s="436"/>
      <c r="P67" s="436"/>
      <c r="Q67" s="436"/>
      <c r="R67" s="436"/>
      <c r="S67" s="436"/>
      <c r="T67" s="436"/>
      <c r="U67" s="436"/>
      <c r="V67" s="436"/>
      <c r="W67" s="436"/>
      <c r="X67" s="436"/>
      <c r="Y67" s="436"/>
      <c r="Z67" s="436"/>
    </row>
    <row r="68" spans="1:26" ht="16.5" customHeight="1">
      <c r="A68" s="462"/>
      <c r="B68" s="463"/>
      <c r="C68" s="462"/>
      <c r="D68" s="464"/>
      <c r="E68" s="464"/>
      <c r="F68" s="464"/>
      <c r="G68" s="464"/>
      <c r="H68" s="464"/>
      <c r="I68" s="464"/>
      <c r="J68" s="464"/>
      <c r="K68" s="464"/>
      <c r="L68" s="464"/>
      <c r="M68" s="464"/>
      <c r="N68" s="436"/>
      <c r="O68" s="436"/>
      <c r="P68" s="436"/>
      <c r="Q68" s="436"/>
      <c r="R68" s="436"/>
      <c r="S68" s="436"/>
      <c r="T68" s="436"/>
      <c r="U68" s="436"/>
      <c r="V68" s="436"/>
      <c r="W68" s="436"/>
      <c r="X68" s="436"/>
      <c r="Y68" s="436"/>
      <c r="Z68" s="436"/>
    </row>
    <row r="69" spans="1:26" ht="16.5" customHeight="1">
      <c r="A69" s="462"/>
      <c r="B69" s="463"/>
      <c r="C69" s="462"/>
      <c r="D69" s="464"/>
      <c r="E69" s="464"/>
      <c r="F69" s="464"/>
      <c r="G69" s="464"/>
      <c r="H69" s="464"/>
      <c r="I69" s="464"/>
      <c r="J69" s="464"/>
      <c r="K69" s="464"/>
      <c r="L69" s="464"/>
      <c r="M69" s="464"/>
      <c r="N69" s="436"/>
      <c r="O69" s="436"/>
      <c r="P69" s="436"/>
      <c r="Q69" s="436"/>
      <c r="R69" s="436"/>
      <c r="S69" s="436"/>
      <c r="T69" s="436"/>
      <c r="U69" s="436"/>
      <c r="V69" s="436"/>
      <c r="W69" s="436"/>
      <c r="X69" s="436"/>
      <c r="Y69" s="436"/>
      <c r="Z69" s="436"/>
    </row>
    <row r="70" spans="1:26" ht="16.5" customHeight="1">
      <c r="A70" s="462"/>
      <c r="B70" s="463"/>
      <c r="C70" s="462"/>
      <c r="D70" s="464"/>
      <c r="E70" s="464"/>
      <c r="F70" s="464"/>
      <c r="G70" s="464"/>
      <c r="H70" s="464"/>
      <c r="I70" s="464"/>
      <c r="J70" s="464"/>
      <c r="K70" s="464"/>
      <c r="L70" s="464"/>
      <c r="M70" s="464"/>
      <c r="N70" s="436"/>
      <c r="O70" s="436"/>
      <c r="P70" s="436"/>
      <c r="Q70" s="436"/>
      <c r="R70" s="436"/>
      <c r="S70" s="436"/>
      <c r="T70" s="436"/>
      <c r="U70" s="436"/>
      <c r="V70" s="436"/>
      <c r="W70" s="436"/>
      <c r="X70" s="436"/>
      <c r="Y70" s="436"/>
      <c r="Z70" s="436"/>
    </row>
    <row r="71" spans="1:26" ht="16.5" customHeight="1">
      <c r="A71" s="462"/>
      <c r="B71" s="463"/>
      <c r="C71" s="462"/>
      <c r="D71" s="464"/>
      <c r="E71" s="464"/>
      <c r="F71" s="464"/>
      <c r="G71" s="464"/>
      <c r="H71" s="464"/>
      <c r="I71" s="464"/>
      <c r="J71" s="464"/>
      <c r="K71" s="464"/>
      <c r="L71" s="464"/>
      <c r="M71" s="464"/>
      <c r="N71" s="436"/>
      <c r="O71" s="436"/>
      <c r="P71" s="436"/>
      <c r="Q71" s="436"/>
      <c r="R71" s="436"/>
      <c r="S71" s="436"/>
      <c r="T71" s="436"/>
      <c r="U71" s="436"/>
      <c r="V71" s="436"/>
      <c r="W71" s="436"/>
      <c r="X71" s="436"/>
      <c r="Y71" s="436"/>
      <c r="Z71" s="436"/>
    </row>
    <row r="72" spans="1:26" ht="16.5" customHeight="1">
      <c r="A72" s="462"/>
      <c r="B72" s="463"/>
      <c r="C72" s="462"/>
      <c r="D72" s="464"/>
      <c r="E72" s="464"/>
      <c r="F72" s="464"/>
      <c r="G72" s="464"/>
      <c r="H72" s="464"/>
      <c r="I72" s="464"/>
      <c r="J72" s="464"/>
      <c r="K72" s="464"/>
      <c r="L72" s="464"/>
      <c r="M72" s="464"/>
      <c r="N72" s="436"/>
      <c r="O72" s="436"/>
      <c r="P72" s="436"/>
      <c r="Q72" s="436"/>
      <c r="R72" s="436"/>
      <c r="S72" s="436"/>
      <c r="T72" s="436"/>
      <c r="U72" s="436"/>
      <c r="V72" s="436"/>
      <c r="W72" s="436"/>
      <c r="X72" s="436"/>
      <c r="Y72" s="436"/>
      <c r="Z72" s="436"/>
    </row>
    <row r="73" spans="1:26" ht="16.5" customHeight="1">
      <c r="A73" s="462"/>
      <c r="B73" s="463"/>
      <c r="C73" s="462"/>
      <c r="D73" s="464"/>
      <c r="E73" s="464"/>
      <c r="F73" s="464"/>
      <c r="G73" s="464"/>
      <c r="H73" s="464"/>
      <c r="I73" s="464"/>
      <c r="J73" s="464"/>
      <c r="K73" s="464"/>
      <c r="L73" s="464"/>
      <c r="M73" s="464"/>
      <c r="N73" s="436"/>
      <c r="O73" s="436"/>
      <c r="P73" s="436"/>
      <c r="Q73" s="436"/>
      <c r="R73" s="436"/>
      <c r="S73" s="436"/>
      <c r="T73" s="436"/>
      <c r="U73" s="436"/>
      <c r="V73" s="436"/>
      <c r="W73" s="436"/>
      <c r="X73" s="436"/>
      <c r="Y73" s="436"/>
      <c r="Z73" s="436"/>
    </row>
    <row r="74" spans="1:26" ht="16.5" customHeight="1">
      <c r="A74" s="462"/>
      <c r="B74" s="463"/>
      <c r="C74" s="462"/>
      <c r="D74" s="464"/>
      <c r="E74" s="464"/>
      <c r="F74" s="464"/>
      <c r="G74" s="464"/>
      <c r="H74" s="464"/>
      <c r="I74" s="464"/>
      <c r="J74" s="464"/>
      <c r="K74" s="464"/>
      <c r="L74" s="464"/>
      <c r="M74" s="464"/>
      <c r="N74" s="436"/>
      <c r="O74" s="436"/>
      <c r="P74" s="436"/>
      <c r="Q74" s="436"/>
      <c r="R74" s="436"/>
      <c r="S74" s="436"/>
      <c r="T74" s="436"/>
      <c r="U74" s="436"/>
      <c r="V74" s="436"/>
      <c r="W74" s="436"/>
      <c r="X74" s="436"/>
      <c r="Y74" s="436"/>
      <c r="Z74" s="436"/>
    </row>
    <row r="75" spans="1:26" ht="16.5" customHeight="1">
      <c r="A75" s="462"/>
      <c r="B75" s="463"/>
      <c r="C75" s="462"/>
      <c r="D75" s="464"/>
      <c r="E75" s="464"/>
      <c r="F75" s="464"/>
      <c r="G75" s="464"/>
      <c r="H75" s="464"/>
      <c r="I75" s="464"/>
      <c r="J75" s="464"/>
      <c r="K75" s="464"/>
      <c r="L75" s="464"/>
      <c r="M75" s="464"/>
      <c r="N75" s="436"/>
      <c r="O75" s="436"/>
      <c r="P75" s="436"/>
      <c r="Q75" s="436"/>
      <c r="R75" s="436"/>
      <c r="S75" s="436"/>
      <c r="T75" s="436"/>
      <c r="U75" s="436"/>
      <c r="V75" s="436"/>
      <c r="W75" s="436"/>
      <c r="X75" s="436"/>
      <c r="Y75" s="436"/>
      <c r="Z75" s="436"/>
    </row>
    <row r="76" spans="1:26" ht="16.5" customHeight="1">
      <c r="A76" s="462"/>
      <c r="B76" s="463"/>
      <c r="C76" s="462"/>
      <c r="D76" s="464"/>
      <c r="E76" s="464"/>
      <c r="F76" s="464"/>
      <c r="G76" s="464"/>
      <c r="H76" s="464"/>
      <c r="I76" s="464"/>
      <c r="J76" s="464"/>
      <c r="K76" s="464"/>
      <c r="L76" s="464"/>
      <c r="M76" s="464"/>
      <c r="N76" s="436"/>
      <c r="O76" s="436"/>
      <c r="P76" s="436"/>
      <c r="Q76" s="436"/>
      <c r="R76" s="436"/>
      <c r="S76" s="436"/>
      <c r="T76" s="436"/>
      <c r="U76" s="436"/>
      <c r="V76" s="436"/>
      <c r="W76" s="436"/>
      <c r="X76" s="436"/>
      <c r="Y76" s="436"/>
      <c r="Z76" s="436"/>
    </row>
    <row r="77" spans="1:26" ht="16.5" customHeight="1">
      <c r="A77" s="462"/>
      <c r="B77" s="463"/>
      <c r="C77" s="462"/>
      <c r="D77" s="464"/>
      <c r="E77" s="464"/>
      <c r="F77" s="464"/>
      <c r="G77" s="464"/>
      <c r="H77" s="464"/>
      <c r="I77" s="464"/>
      <c r="J77" s="464"/>
      <c r="K77" s="464"/>
      <c r="L77" s="464"/>
      <c r="M77" s="464"/>
      <c r="N77" s="436"/>
      <c r="O77" s="436"/>
      <c r="P77" s="436"/>
      <c r="Q77" s="436"/>
      <c r="R77" s="436"/>
      <c r="S77" s="436"/>
      <c r="T77" s="436"/>
      <c r="U77" s="436"/>
      <c r="V77" s="436"/>
      <c r="W77" s="436"/>
      <c r="X77" s="436"/>
      <c r="Y77" s="436"/>
      <c r="Z77" s="436"/>
    </row>
    <row r="78" spans="1:26" ht="16.5" customHeight="1">
      <c r="A78" s="462"/>
      <c r="B78" s="463"/>
      <c r="C78" s="462"/>
      <c r="D78" s="464"/>
      <c r="E78" s="464"/>
      <c r="F78" s="464"/>
      <c r="G78" s="464"/>
      <c r="H78" s="464"/>
      <c r="I78" s="464"/>
      <c r="J78" s="464"/>
      <c r="K78" s="464"/>
      <c r="L78" s="464"/>
      <c r="M78" s="464"/>
      <c r="N78" s="436"/>
      <c r="O78" s="436"/>
      <c r="P78" s="436"/>
      <c r="Q78" s="436"/>
      <c r="R78" s="436"/>
      <c r="S78" s="436"/>
      <c r="T78" s="436"/>
      <c r="U78" s="436"/>
      <c r="V78" s="436"/>
      <c r="W78" s="436"/>
      <c r="X78" s="436"/>
      <c r="Y78" s="436"/>
      <c r="Z78" s="436"/>
    </row>
    <row r="79" spans="1:26" ht="16.5" customHeight="1">
      <c r="A79" s="462"/>
      <c r="B79" s="463"/>
      <c r="C79" s="462"/>
      <c r="D79" s="464"/>
      <c r="E79" s="464"/>
      <c r="F79" s="464"/>
      <c r="G79" s="464"/>
      <c r="H79" s="464"/>
      <c r="I79" s="464"/>
      <c r="J79" s="464"/>
      <c r="K79" s="464"/>
      <c r="L79" s="464"/>
      <c r="M79" s="464"/>
      <c r="N79" s="436"/>
      <c r="O79" s="436"/>
      <c r="P79" s="436"/>
      <c r="Q79" s="436"/>
      <c r="R79" s="436"/>
      <c r="S79" s="436"/>
      <c r="T79" s="436"/>
      <c r="U79" s="436"/>
      <c r="V79" s="436"/>
      <c r="W79" s="436"/>
      <c r="X79" s="436"/>
      <c r="Y79" s="436"/>
      <c r="Z79" s="436"/>
    </row>
    <row r="80" spans="1:26" ht="16.5" customHeight="1">
      <c r="A80" s="462"/>
      <c r="B80" s="463"/>
      <c r="C80" s="462"/>
      <c r="D80" s="464"/>
      <c r="E80" s="464"/>
      <c r="F80" s="464"/>
      <c r="G80" s="464"/>
      <c r="H80" s="464"/>
      <c r="I80" s="464"/>
      <c r="J80" s="464"/>
      <c r="K80" s="464"/>
      <c r="L80" s="464"/>
      <c r="M80" s="464"/>
      <c r="N80" s="436"/>
      <c r="O80" s="436"/>
      <c r="P80" s="436"/>
      <c r="Q80" s="436"/>
      <c r="R80" s="436"/>
      <c r="S80" s="436"/>
      <c r="T80" s="436"/>
      <c r="U80" s="436"/>
      <c r="V80" s="436"/>
      <c r="W80" s="436"/>
      <c r="X80" s="436"/>
      <c r="Y80" s="436"/>
      <c r="Z80" s="436"/>
    </row>
    <row r="81" spans="1:26" ht="16.5" customHeight="1">
      <c r="A81" s="462"/>
      <c r="B81" s="463"/>
      <c r="C81" s="462"/>
      <c r="D81" s="464"/>
      <c r="E81" s="464"/>
      <c r="F81" s="464"/>
      <c r="G81" s="464"/>
      <c r="H81" s="464"/>
      <c r="I81" s="464"/>
      <c r="J81" s="464"/>
      <c r="K81" s="464"/>
      <c r="L81" s="464"/>
      <c r="M81" s="464"/>
      <c r="N81" s="436"/>
      <c r="O81" s="436"/>
      <c r="P81" s="436"/>
      <c r="Q81" s="436"/>
      <c r="R81" s="436"/>
      <c r="S81" s="436"/>
      <c r="T81" s="436"/>
      <c r="U81" s="436"/>
      <c r="V81" s="436"/>
      <c r="W81" s="436"/>
      <c r="X81" s="436"/>
      <c r="Y81" s="436"/>
      <c r="Z81" s="436"/>
    </row>
    <row r="82" spans="1:26" ht="16.5" customHeight="1">
      <c r="A82" s="462"/>
      <c r="B82" s="463"/>
      <c r="C82" s="462"/>
      <c r="D82" s="464"/>
      <c r="E82" s="464"/>
      <c r="F82" s="464"/>
      <c r="G82" s="464"/>
      <c r="H82" s="464"/>
      <c r="I82" s="464"/>
      <c r="J82" s="464"/>
      <c r="K82" s="464"/>
      <c r="L82" s="464"/>
      <c r="M82" s="464"/>
      <c r="N82" s="436"/>
      <c r="O82" s="436"/>
      <c r="P82" s="436"/>
      <c r="Q82" s="436"/>
      <c r="R82" s="436"/>
      <c r="S82" s="436"/>
      <c r="T82" s="436"/>
      <c r="U82" s="436"/>
      <c r="V82" s="436"/>
      <c r="W82" s="436"/>
      <c r="X82" s="436"/>
      <c r="Y82" s="436"/>
      <c r="Z82" s="436"/>
    </row>
    <row r="83" spans="1:26" ht="16.5" customHeight="1">
      <c r="A83" s="462"/>
      <c r="B83" s="463"/>
      <c r="C83" s="462"/>
      <c r="D83" s="464"/>
      <c r="E83" s="464"/>
      <c r="F83" s="464"/>
      <c r="G83" s="464"/>
      <c r="H83" s="464"/>
      <c r="I83" s="464"/>
      <c r="J83" s="464"/>
      <c r="K83" s="464"/>
      <c r="L83" s="464"/>
      <c r="M83" s="464"/>
      <c r="N83" s="436"/>
      <c r="O83" s="436"/>
      <c r="P83" s="436"/>
      <c r="Q83" s="436"/>
      <c r="R83" s="436"/>
      <c r="S83" s="436"/>
      <c r="T83" s="436"/>
      <c r="U83" s="436"/>
      <c r="V83" s="436"/>
      <c r="W83" s="436"/>
      <c r="X83" s="436"/>
      <c r="Y83" s="436"/>
      <c r="Z83" s="436"/>
    </row>
    <row r="84" spans="1:26" ht="16.5" customHeight="1">
      <c r="A84" s="462"/>
      <c r="B84" s="463"/>
      <c r="C84" s="462"/>
      <c r="D84" s="464"/>
      <c r="E84" s="464"/>
      <c r="F84" s="464"/>
      <c r="G84" s="464"/>
      <c r="H84" s="464"/>
      <c r="I84" s="464"/>
      <c r="J84" s="464"/>
      <c r="K84" s="464"/>
      <c r="L84" s="464"/>
      <c r="M84" s="464"/>
      <c r="N84" s="436"/>
      <c r="O84" s="436"/>
      <c r="P84" s="436"/>
      <c r="Q84" s="436"/>
      <c r="R84" s="436"/>
      <c r="S84" s="436"/>
      <c r="T84" s="436"/>
      <c r="U84" s="436"/>
      <c r="V84" s="436"/>
      <c r="W84" s="436"/>
      <c r="X84" s="436"/>
      <c r="Y84" s="436"/>
      <c r="Z84" s="436"/>
    </row>
    <row r="85" spans="1:26" ht="16.5" customHeight="1">
      <c r="A85" s="462"/>
      <c r="B85" s="463"/>
      <c r="C85" s="462"/>
      <c r="D85" s="464"/>
      <c r="E85" s="464"/>
      <c r="F85" s="464"/>
      <c r="G85" s="464"/>
      <c r="H85" s="464"/>
      <c r="I85" s="464"/>
      <c r="J85" s="464"/>
      <c r="K85" s="464"/>
      <c r="L85" s="464"/>
      <c r="M85" s="464"/>
      <c r="N85" s="436"/>
      <c r="O85" s="436"/>
      <c r="P85" s="436"/>
      <c r="Q85" s="436"/>
      <c r="R85" s="436"/>
      <c r="S85" s="436"/>
      <c r="T85" s="436"/>
      <c r="U85" s="436"/>
      <c r="V85" s="436"/>
      <c r="W85" s="436"/>
      <c r="X85" s="436"/>
      <c r="Y85" s="436"/>
      <c r="Z85" s="436"/>
    </row>
    <row r="86" spans="1:26" ht="16.5" customHeight="1">
      <c r="A86" s="462"/>
      <c r="B86" s="463"/>
      <c r="C86" s="462"/>
      <c r="D86" s="464"/>
      <c r="E86" s="464"/>
      <c r="F86" s="464"/>
      <c r="G86" s="464"/>
      <c r="H86" s="464"/>
      <c r="I86" s="464"/>
      <c r="J86" s="464"/>
      <c r="K86" s="464"/>
      <c r="L86" s="464"/>
      <c r="M86" s="464"/>
      <c r="N86" s="436"/>
      <c r="O86" s="436"/>
      <c r="P86" s="436"/>
      <c r="Q86" s="436"/>
      <c r="R86" s="436"/>
      <c r="S86" s="436"/>
      <c r="T86" s="436"/>
      <c r="U86" s="436"/>
      <c r="V86" s="436"/>
      <c r="W86" s="436"/>
      <c r="X86" s="436"/>
      <c r="Y86" s="436"/>
      <c r="Z86" s="436"/>
    </row>
    <row r="87" spans="1:26" ht="16.5" customHeight="1">
      <c r="A87" s="462"/>
      <c r="B87" s="463"/>
      <c r="C87" s="462"/>
      <c r="D87" s="464"/>
      <c r="E87" s="464"/>
      <c r="F87" s="464"/>
      <c r="G87" s="464"/>
      <c r="H87" s="464"/>
      <c r="I87" s="464"/>
      <c r="J87" s="464"/>
      <c r="K87" s="464"/>
      <c r="L87" s="464"/>
      <c r="M87" s="464"/>
      <c r="N87" s="436"/>
      <c r="O87" s="436"/>
      <c r="P87" s="436"/>
      <c r="Q87" s="436"/>
      <c r="R87" s="436"/>
      <c r="S87" s="436"/>
      <c r="T87" s="436"/>
      <c r="U87" s="436"/>
      <c r="V87" s="436"/>
      <c r="W87" s="436"/>
      <c r="X87" s="436"/>
      <c r="Y87" s="436"/>
      <c r="Z87" s="436"/>
    </row>
    <row r="88" spans="1:26" ht="16.5" customHeight="1">
      <c r="A88" s="462"/>
      <c r="B88" s="463"/>
      <c r="C88" s="462"/>
      <c r="D88" s="464"/>
      <c r="E88" s="464"/>
      <c r="F88" s="464"/>
      <c r="G88" s="464"/>
      <c r="H88" s="464"/>
      <c r="I88" s="464"/>
      <c r="J88" s="464"/>
      <c r="K88" s="464"/>
      <c r="L88" s="464"/>
      <c r="M88" s="464"/>
      <c r="N88" s="436"/>
      <c r="O88" s="436"/>
      <c r="P88" s="436"/>
      <c r="Q88" s="436"/>
      <c r="R88" s="436"/>
      <c r="S88" s="436"/>
      <c r="T88" s="436"/>
      <c r="U88" s="436"/>
      <c r="V88" s="436"/>
      <c r="W88" s="436"/>
      <c r="X88" s="436"/>
      <c r="Y88" s="436"/>
      <c r="Z88" s="436"/>
    </row>
    <row r="89" spans="1:26" ht="16.5" customHeight="1">
      <c r="A89" s="462"/>
      <c r="B89" s="463"/>
      <c r="C89" s="462"/>
      <c r="D89" s="464"/>
      <c r="E89" s="464"/>
      <c r="F89" s="464"/>
      <c r="G89" s="464"/>
      <c r="H89" s="464"/>
      <c r="I89" s="464"/>
      <c r="J89" s="464"/>
      <c r="K89" s="464"/>
      <c r="L89" s="464"/>
      <c r="M89" s="464"/>
      <c r="N89" s="436"/>
      <c r="O89" s="436"/>
      <c r="P89" s="436"/>
      <c r="Q89" s="436"/>
      <c r="R89" s="436"/>
      <c r="S89" s="436"/>
      <c r="T89" s="436"/>
      <c r="U89" s="436"/>
      <c r="V89" s="436"/>
      <c r="W89" s="436"/>
      <c r="X89" s="436"/>
      <c r="Y89" s="436"/>
      <c r="Z89" s="436"/>
    </row>
    <row r="90" spans="1:26" ht="16.5" customHeight="1">
      <c r="A90" s="462"/>
      <c r="B90" s="463"/>
      <c r="C90" s="462"/>
      <c r="D90" s="464"/>
      <c r="E90" s="464"/>
      <c r="F90" s="464"/>
      <c r="G90" s="464"/>
      <c r="H90" s="464"/>
      <c r="I90" s="464"/>
      <c r="J90" s="464"/>
      <c r="K90" s="464"/>
      <c r="L90" s="464"/>
      <c r="M90" s="464"/>
      <c r="N90" s="436"/>
      <c r="O90" s="436"/>
      <c r="P90" s="436"/>
      <c r="Q90" s="436"/>
      <c r="R90" s="436"/>
      <c r="S90" s="436"/>
      <c r="T90" s="436"/>
      <c r="U90" s="436"/>
      <c r="V90" s="436"/>
      <c r="W90" s="436"/>
      <c r="X90" s="436"/>
      <c r="Y90" s="436"/>
      <c r="Z90" s="436"/>
    </row>
    <row r="91" spans="1:26" ht="16.5" customHeight="1">
      <c r="A91" s="462"/>
      <c r="B91" s="463"/>
      <c r="C91" s="462"/>
      <c r="D91" s="464"/>
      <c r="E91" s="464"/>
      <c r="F91" s="464"/>
      <c r="G91" s="464"/>
      <c r="H91" s="464"/>
      <c r="I91" s="464"/>
      <c r="J91" s="464"/>
      <c r="K91" s="464"/>
      <c r="L91" s="464"/>
      <c r="M91" s="464"/>
      <c r="N91" s="436"/>
      <c r="O91" s="436"/>
      <c r="P91" s="436"/>
      <c r="Q91" s="436"/>
      <c r="R91" s="436"/>
      <c r="S91" s="436"/>
      <c r="T91" s="436"/>
      <c r="U91" s="436"/>
      <c r="V91" s="436"/>
      <c r="W91" s="436"/>
      <c r="X91" s="436"/>
      <c r="Y91" s="436"/>
      <c r="Z91" s="436"/>
    </row>
    <row r="92" spans="1:26" ht="16.5" customHeight="1">
      <c r="A92" s="462"/>
      <c r="B92" s="463"/>
      <c r="C92" s="462"/>
      <c r="D92" s="464"/>
      <c r="E92" s="464"/>
      <c r="F92" s="464"/>
      <c r="G92" s="464"/>
      <c r="H92" s="464"/>
      <c r="I92" s="464"/>
      <c r="J92" s="464"/>
      <c r="K92" s="464"/>
      <c r="L92" s="464"/>
      <c r="M92" s="464"/>
      <c r="N92" s="436"/>
      <c r="O92" s="436"/>
      <c r="P92" s="436"/>
      <c r="Q92" s="436"/>
      <c r="R92" s="436"/>
      <c r="S92" s="436"/>
      <c r="T92" s="436"/>
      <c r="U92" s="436"/>
      <c r="V92" s="436"/>
      <c r="W92" s="436"/>
      <c r="X92" s="436"/>
      <c r="Y92" s="436"/>
      <c r="Z92" s="436"/>
    </row>
    <row r="93" spans="1:26" ht="16.5" customHeight="1">
      <c r="A93" s="462"/>
      <c r="B93" s="463"/>
      <c r="C93" s="462"/>
      <c r="D93" s="464"/>
      <c r="E93" s="464"/>
      <c r="F93" s="464"/>
      <c r="G93" s="464"/>
      <c r="H93" s="464"/>
      <c r="I93" s="464"/>
      <c r="J93" s="464"/>
      <c r="K93" s="464"/>
      <c r="L93" s="464"/>
      <c r="M93" s="464"/>
      <c r="N93" s="436"/>
      <c r="O93" s="436"/>
      <c r="P93" s="436"/>
      <c r="Q93" s="436"/>
      <c r="R93" s="436"/>
      <c r="S93" s="436"/>
      <c r="T93" s="436"/>
      <c r="U93" s="436"/>
      <c r="V93" s="436"/>
      <c r="W93" s="436"/>
      <c r="X93" s="436"/>
      <c r="Y93" s="436"/>
      <c r="Z93" s="436"/>
    </row>
    <row r="94" spans="1:26" ht="16.5" customHeight="1">
      <c r="A94" s="462"/>
      <c r="B94" s="463"/>
      <c r="C94" s="462"/>
      <c r="D94" s="464"/>
      <c r="E94" s="464"/>
      <c r="F94" s="464"/>
      <c r="G94" s="464"/>
      <c r="H94" s="464"/>
      <c r="I94" s="464"/>
      <c r="J94" s="464"/>
      <c r="K94" s="464"/>
      <c r="L94" s="464"/>
      <c r="M94" s="464"/>
      <c r="N94" s="436"/>
      <c r="O94" s="436"/>
      <c r="P94" s="436"/>
      <c r="Q94" s="436"/>
      <c r="R94" s="436"/>
      <c r="S94" s="436"/>
      <c r="T94" s="436"/>
      <c r="U94" s="436"/>
      <c r="V94" s="436"/>
      <c r="W94" s="436"/>
      <c r="X94" s="436"/>
      <c r="Y94" s="436"/>
      <c r="Z94" s="436"/>
    </row>
    <row r="95" spans="1:26" ht="16.5" customHeight="1">
      <c r="A95" s="462"/>
      <c r="B95" s="463"/>
      <c r="C95" s="462"/>
      <c r="D95" s="464"/>
      <c r="E95" s="464"/>
      <c r="F95" s="464"/>
      <c r="G95" s="464"/>
      <c r="H95" s="464"/>
      <c r="I95" s="464"/>
      <c r="J95" s="464"/>
      <c r="K95" s="464"/>
      <c r="L95" s="464"/>
      <c r="M95" s="464"/>
      <c r="N95" s="436"/>
      <c r="O95" s="436"/>
      <c r="P95" s="436"/>
      <c r="Q95" s="436"/>
      <c r="R95" s="436"/>
      <c r="S95" s="436"/>
      <c r="T95" s="436"/>
      <c r="U95" s="436"/>
      <c r="V95" s="436"/>
      <c r="W95" s="436"/>
      <c r="X95" s="436"/>
      <c r="Y95" s="436"/>
      <c r="Z95" s="436"/>
    </row>
    <row r="96" spans="1:26" ht="16.5" customHeight="1">
      <c r="A96" s="462"/>
      <c r="B96" s="463"/>
      <c r="C96" s="462"/>
      <c r="D96" s="464"/>
      <c r="E96" s="464"/>
      <c r="F96" s="464"/>
      <c r="G96" s="464"/>
      <c r="H96" s="464"/>
      <c r="I96" s="464"/>
      <c r="J96" s="464"/>
      <c r="K96" s="464"/>
      <c r="L96" s="464"/>
      <c r="M96" s="464"/>
      <c r="N96" s="436"/>
      <c r="O96" s="436"/>
      <c r="P96" s="436"/>
      <c r="Q96" s="436"/>
      <c r="R96" s="436"/>
      <c r="S96" s="436"/>
      <c r="T96" s="436"/>
      <c r="U96" s="436"/>
      <c r="V96" s="436"/>
      <c r="W96" s="436"/>
      <c r="X96" s="436"/>
      <c r="Y96" s="436"/>
      <c r="Z96" s="436"/>
    </row>
    <row r="97" spans="1:26" ht="16.5" customHeight="1">
      <c r="A97" s="462"/>
      <c r="B97" s="463"/>
      <c r="C97" s="462"/>
      <c r="D97" s="464"/>
      <c r="E97" s="464"/>
      <c r="F97" s="464"/>
      <c r="G97" s="464"/>
      <c r="H97" s="464"/>
      <c r="I97" s="464"/>
      <c r="J97" s="464"/>
      <c r="K97" s="464"/>
      <c r="L97" s="464"/>
      <c r="M97" s="464"/>
      <c r="N97" s="436"/>
      <c r="O97" s="436"/>
      <c r="P97" s="436"/>
      <c r="Q97" s="436"/>
      <c r="R97" s="436"/>
      <c r="S97" s="436"/>
      <c r="T97" s="436"/>
      <c r="U97" s="436"/>
      <c r="V97" s="436"/>
      <c r="W97" s="436"/>
      <c r="X97" s="436"/>
      <c r="Y97" s="436"/>
      <c r="Z97" s="436"/>
    </row>
    <row r="98" spans="1:26" ht="16.5" customHeight="1">
      <c r="A98" s="462"/>
      <c r="B98" s="463"/>
      <c r="C98" s="462"/>
      <c r="D98" s="464"/>
      <c r="E98" s="464"/>
      <c r="F98" s="464"/>
      <c r="G98" s="464"/>
      <c r="H98" s="464"/>
      <c r="I98" s="464"/>
      <c r="J98" s="464"/>
      <c r="K98" s="464"/>
      <c r="L98" s="464"/>
      <c r="M98" s="464"/>
      <c r="N98" s="436"/>
      <c r="O98" s="436"/>
      <c r="P98" s="436"/>
      <c r="Q98" s="436"/>
      <c r="R98" s="436"/>
      <c r="S98" s="436"/>
      <c r="T98" s="436"/>
      <c r="U98" s="436"/>
      <c r="V98" s="436"/>
      <c r="W98" s="436"/>
      <c r="X98" s="436"/>
      <c r="Y98" s="436"/>
      <c r="Z98" s="436"/>
    </row>
    <row r="99" spans="1:26" ht="16.5" customHeight="1">
      <c r="A99" s="462"/>
      <c r="B99" s="463"/>
      <c r="C99" s="462"/>
      <c r="D99" s="464"/>
      <c r="E99" s="464"/>
      <c r="F99" s="464"/>
      <c r="G99" s="464"/>
      <c r="H99" s="464"/>
      <c r="I99" s="464"/>
      <c r="J99" s="464"/>
      <c r="K99" s="464"/>
      <c r="L99" s="464"/>
      <c r="M99" s="464"/>
      <c r="N99" s="436"/>
      <c r="O99" s="436"/>
      <c r="P99" s="436"/>
      <c r="Q99" s="436"/>
      <c r="R99" s="436"/>
      <c r="S99" s="436"/>
      <c r="T99" s="436"/>
      <c r="U99" s="436"/>
      <c r="V99" s="436"/>
      <c r="W99" s="436"/>
      <c r="X99" s="436"/>
      <c r="Y99" s="436"/>
      <c r="Z99" s="436"/>
    </row>
    <row r="100" spans="1:26" ht="16.5" customHeight="1">
      <c r="A100" s="462"/>
      <c r="B100" s="463"/>
      <c r="C100" s="462"/>
      <c r="D100" s="464"/>
      <c r="E100" s="464"/>
      <c r="F100" s="464"/>
      <c r="G100" s="464"/>
      <c r="H100" s="464"/>
      <c r="I100" s="464"/>
      <c r="J100" s="464"/>
      <c r="K100" s="464"/>
      <c r="L100" s="464"/>
      <c r="M100" s="464"/>
      <c r="N100" s="436"/>
      <c r="O100" s="436"/>
      <c r="P100" s="436"/>
      <c r="Q100" s="436"/>
      <c r="R100" s="436"/>
      <c r="S100" s="436"/>
      <c r="T100" s="436"/>
      <c r="U100" s="436"/>
      <c r="V100" s="436"/>
      <c r="W100" s="436"/>
      <c r="X100" s="436"/>
      <c r="Y100" s="436"/>
      <c r="Z100" s="436"/>
    </row>
    <row r="101" spans="1:26" ht="16.5" customHeight="1">
      <c r="A101" s="462"/>
      <c r="B101" s="463"/>
      <c r="C101" s="462"/>
      <c r="D101" s="464"/>
      <c r="E101" s="464"/>
      <c r="F101" s="464"/>
      <c r="G101" s="464"/>
      <c r="H101" s="464"/>
      <c r="I101" s="464"/>
      <c r="J101" s="464"/>
      <c r="K101" s="464"/>
      <c r="L101" s="464"/>
      <c r="M101" s="464"/>
      <c r="N101" s="436"/>
      <c r="O101" s="436"/>
      <c r="P101" s="436"/>
      <c r="Q101" s="436"/>
      <c r="R101" s="436"/>
      <c r="S101" s="436"/>
      <c r="T101" s="436"/>
      <c r="U101" s="436"/>
      <c r="V101" s="436"/>
      <c r="W101" s="436"/>
      <c r="X101" s="436"/>
      <c r="Y101" s="436"/>
      <c r="Z101" s="436"/>
    </row>
    <row r="102" spans="1:26" ht="16.5" customHeight="1">
      <c r="A102" s="462"/>
      <c r="B102" s="463"/>
      <c r="C102" s="462"/>
      <c r="D102" s="464"/>
      <c r="E102" s="464"/>
      <c r="F102" s="464"/>
      <c r="G102" s="464"/>
      <c r="H102" s="464"/>
      <c r="I102" s="464"/>
      <c r="J102" s="464"/>
      <c r="K102" s="464"/>
      <c r="L102" s="464"/>
      <c r="M102" s="464"/>
      <c r="N102" s="436"/>
      <c r="O102" s="436"/>
      <c r="P102" s="436"/>
      <c r="Q102" s="436"/>
      <c r="R102" s="436"/>
      <c r="S102" s="436"/>
      <c r="T102" s="436"/>
      <c r="U102" s="436"/>
      <c r="V102" s="436"/>
      <c r="W102" s="436"/>
      <c r="X102" s="436"/>
      <c r="Y102" s="436"/>
      <c r="Z102" s="436"/>
    </row>
    <row r="103" spans="1:26" ht="16.5" customHeight="1">
      <c r="A103" s="462"/>
      <c r="B103" s="463"/>
      <c r="C103" s="462"/>
      <c r="D103" s="464"/>
      <c r="E103" s="464"/>
      <c r="F103" s="464"/>
      <c r="G103" s="464"/>
      <c r="H103" s="464"/>
      <c r="I103" s="464"/>
      <c r="J103" s="464"/>
      <c r="K103" s="464"/>
      <c r="L103" s="464"/>
      <c r="M103" s="464"/>
      <c r="N103" s="436"/>
      <c r="O103" s="436"/>
      <c r="P103" s="436"/>
      <c r="Q103" s="436"/>
      <c r="R103" s="436"/>
      <c r="S103" s="436"/>
      <c r="T103" s="436"/>
      <c r="U103" s="436"/>
      <c r="V103" s="436"/>
      <c r="W103" s="436"/>
      <c r="X103" s="436"/>
      <c r="Y103" s="436"/>
      <c r="Z103" s="436"/>
    </row>
    <row r="104" spans="1:26" ht="16.5" customHeight="1">
      <c r="A104" s="462"/>
      <c r="B104" s="463"/>
      <c r="C104" s="462"/>
      <c r="D104" s="464"/>
      <c r="E104" s="464"/>
      <c r="F104" s="464"/>
      <c r="G104" s="464"/>
      <c r="H104" s="464"/>
      <c r="I104" s="464"/>
      <c r="J104" s="464"/>
      <c r="K104" s="464"/>
      <c r="L104" s="464"/>
      <c r="M104" s="464"/>
      <c r="N104" s="436"/>
      <c r="O104" s="436"/>
      <c r="P104" s="436"/>
      <c r="Q104" s="436"/>
      <c r="R104" s="436"/>
      <c r="S104" s="436"/>
      <c r="T104" s="436"/>
      <c r="U104" s="436"/>
      <c r="V104" s="436"/>
      <c r="W104" s="436"/>
      <c r="X104" s="436"/>
      <c r="Y104" s="436"/>
      <c r="Z104" s="436"/>
    </row>
    <row r="105" spans="1:26" ht="16.5" customHeight="1">
      <c r="A105" s="462"/>
      <c r="B105" s="463"/>
      <c r="C105" s="462"/>
      <c r="D105" s="464"/>
      <c r="E105" s="464"/>
      <c r="F105" s="464"/>
      <c r="G105" s="464"/>
      <c r="H105" s="464"/>
      <c r="I105" s="464"/>
      <c r="J105" s="464"/>
      <c r="K105" s="464"/>
      <c r="L105" s="464"/>
      <c r="M105" s="464"/>
      <c r="N105" s="436"/>
      <c r="O105" s="436"/>
      <c r="P105" s="436"/>
      <c r="Q105" s="436"/>
      <c r="R105" s="436"/>
      <c r="S105" s="436"/>
      <c r="T105" s="436"/>
      <c r="U105" s="436"/>
      <c r="V105" s="436"/>
      <c r="W105" s="436"/>
      <c r="X105" s="436"/>
      <c r="Y105" s="436"/>
      <c r="Z105" s="436"/>
    </row>
    <row r="106" spans="1:26" ht="16.5" customHeight="1">
      <c r="A106" s="462"/>
      <c r="B106" s="463"/>
      <c r="C106" s="462"/>
      <c r="D106" s="464"/>
      <c r="E106" s="464"/>
      <c r="F106" s="464"/>
      <c r="G106" s="464"/>
      <c r="H106" s="464"/>
      <c r="I106" s="464"/>
      <c r="J106" s="464"/>
      <c r="K106" s="464"/>
      <c r="L106" s="464"/>
      <c r="M106" s="464"/>
      <c r="N106" s="436"/>
      <c r="O106" s="436"/>
      <c r="P106" s="436"/>
      <c r="Q106" s="436"/>
      <c r="R106" s="436"/>
      <c r="S106" s="436"/>
      <c r="T106" s="436"/>
      <c r="U106" s="436"/>
      <c r="V106" s="436"/>
      <c r="W106" s="436"/>
      <c r="X106" s="436"/>
      <c r="Y106" s="436"/>
      <c r="Z106" s="436"/>
    </row>
    <row r="107" spans="1:26" ht="16.5" customHeight="1">
      <c r="A107" s="462"/>
      <c r="B107" s="463"/>
      <c r="C107" s="462"/>
      <c r="D107" s="464"/>
      <c r="E107" s="464"/>
      <c r="F107" s="464"/>
      <c r="G107" s="464"/>
      <c r="H107" s="464"/>
      <c r="I107" s="464"/>
      <c r="J107" s="464"/>
      <c r="K107" s="464"/>
      <c r="L107" s="464"/>
      <c r="M107" s="464"/>
      <c r="N107" s="436"/>
      <c r="O107" s="436"/>
      <c r="P107" s="436"/>
      <c r="Q107" s="436"/>
      <c r="R107" s="436"/>
      <c r="S107" s="436"/>
      <c r="T107" s="436"/>
      <c r="U107" s="436"/>
      <c r="V107" s="436"/>
      <c r="W107" s="436"/>
      <c r="X107" s="436"/>
      <c r="Y107" s="436"/>
      <c r="Z107" s="436"/>
    </row>
    <row r="108" spans="1:26" ht="16.5" customHeight="1">
      <c r="A108" s="462"/>
      <c r="B108" s="463"/>
      <c r="C108" s="462"/>
      <c r="D108" s="464"/>
      <c r="E108" s="464"/>
      <c r="F108" s="464"/>
      <c r="G108" s="464"/>
      <c r="H108" s="464"/>
      <c r="I108" s="464"/>
      <c r="J108" s="464"/>
      <c r="K108" s="464"/>
      <c r="L108" s="464"/>
      <c r="M108" s="464"/>
      <c r="N108" s="436"/>
      <c r="O108" s="436"/>
      <c r="P108" s="436"/>
      <c r="Q108" s="436"/>
      <c r="R108" s="436"/>
      <c r="S108" s="436"/>
      <c r="T108" s="436"/>
      <c r="U108" s="436"/>
      <c r="V108" s="436"/>
      <c r="W108" s="436"/>
      <c r="X108" s="436"/>
      <c r="Y108" s="436"/>
      <c r="Z108" s="436"/>
    </row>
    <row r="109" spans="1:26" ht="16.5" customHeight="1">
      <c r="A109" s="462"/>
      <c r="B109" s="463"/>
      <c r="C109" s="462"/>
      <c r="D109" s="464"/>
      <c r="E109" s="464"/>
      <c r="F109" s="464"/>
      <c r="G109" s="464"/>
      <c r="H109" s="464"/>
      <c r="I109" s="464"/>
      <c r="J109" s="464"/>
      <c r="K109" s="464"/>
      <c r="L109" s="464"/>
      <c r="M109" s="464"/>
      <c r="N109" s="436"/>
      <c r="O109" s="436"/>
      <c r="P109" s="436"/>
      <c r="Q109" s="436"/>
      <c r="R109" s="436"/>
      <c r="S109" s="436"/>
      <c r="T109" s="436"/>
      <c r="U109" s="436"/>
      <c r="V109" s="436"/>
      <c r="W109" s="436"/>
      <c r="X109" s="436"/>
      <c r="Y109" s="436"/>
      <c r="Z109" s="436"/>
    </row>
    <row r="110" spans="1:26" ht="16.5" customHeight="1">
      <c r="A110" s="462"/>
      <c r="B110" s="463"/>
      <c r="C110" s="462"/>
      <c r="D110" s="464"/>
      <c r="E110" s="464"/>
      <c r="F110" s="464"/>
      <c r="G110" s="464"/>
      <c r="H110" s="464"/>
      <c r="I110" s="464"/>
      <c r="J110" s="464"/>
      <c r="K110" s="464"/>
      <c r="L110" s="464"/>
      <c r="M110" s="464"/>
      <c r="N110" s="436"/>
      <c r="O110" s="436"/>
      <c r="P110" s="436"/>
      <c r="Q110" s="436"/>
      <c r="R110" s="436"/>
      <c r="S110" s="436"/>
      <c r="T110" s="436"/>
      <c r="U110" s="436"/>
      <c r="V110" s="436"/>
      <c r="W110" s="436"/>
      <c r="X110" s="436"/>
      <c r="Y110" s="436"/>
      <c r="Z110" s="436"/>
    </row>
    <row r="111" spans="1:26" ht="16.5" customHeight="1">
      <c r="A111" s="462"/>
      <c r="B111" s="463"/>
      <c r="C111" s="462"/>
      <c r="D111" s="464"/>
      <c r="E111" s="464"/>
      <c r="F111" s="464"/>
      <c r="G111" s="464"/>
      <c r="H111" s="464"/>
      <c r="I111" s="464"/>
      <c r="J111" s="464"/>
      <c r="K111" s="464"/>
      <c r="L111" s="464"/>
      <c r="M111" s="464"/>
      <c r="N111" s="436"/>
      <c r="O111" s="436"/>
      <c r="P111" s="436"/>
      <c r="Q111" s="436"/>
      <c r="R111" s="436"/>
      <c r="S111" s="436"/>
      <c r="T111" s="436"/>
      <c r="U111" s="436"/>
      <c r="V111" s="436"/>
      <c r="W111" s="436"/>
      <c r="X111" s="436"/>
      <c r="Y111" s="436"/>
      <c r="Z111" s="436"/>
    </row>
    <row r="112" spans="1:26" ht="16.5" customHeight="1">
      <c r="A112" s="462"/>
      <c r="B112" s="463"/>
      <c r="C112" s="462"/>
      <c r="D112" s="464"/>
      <c r="E112" s="464"/>
      <c r="F112" s="464"/>
      <c r="G112" s="464"/>
      <c r="H112" s="464"/>
      <c r="I112" s="464"/>
      <c r="J112" s="464"/>
      <c r="K112" s="464"/>
      <c r="L112" s="464"/>
      <c r="M112" s="464"/>
      <c r="N112" s="436"/>
      <c r="O112" s="436"/>
      <c r="P112" s="436"/>
      <c r="Q112" s="436"/>
      <c r="R112" s="436"/>
      <c r="S112" s="436"/>
      <c r="T112" s="436"/>
      <c r="U112" s="436"/>
      <c r="V112" s="436"/>
      <c r="W112" s="436"/>
      <c r="X112" s="436"/>
      <c r="Y112" s="436"/>
      <c r="Z112" s="436"/>
    </row>
    <row r="113" spans="1:26" ht="16.5" customHeight="1">
      <c r="A113" s="462"/>
      <c r="B113" s="463"/>
      <c r="C113" s="462"/>
      <c r="D113" s="464"/>
      <c r="E113" s="464"/>
      <c r="F113" s="464"/>
      <c r="G113" s="464"/>
      <c r="H113" s="464"/>
      <c r="I113" s="464"/>
      <c r="J113" s="464"/>
      <c r="K113" s="464"/>
      <c r="L113" s="464"/>
      <c r="M113" s="464"/>
      <c r="N113" s="436"/>
      <c r="O113" s="436"/>
      <c r="P113" s="436"/>
      <c r="Q113" s="436"/>
      <c r="R113" s="436"/>
      <c r="S113" s="436"/>
      <c r="T113" s="436"/>
      <c r="U113" s="436"/>
      <c r="V113" s="436"/>
      <c r="W113" s="436"/>
      <c r="X113" s="436"/>
      <c r="Y113" s="436"/>
      <c r="Z113" s="436"/>
    </row>
    <row r="114" spans="1:26" ht="16.5" customHeight="1">
      <c r="A114" s="462"/>
      <c r="B114" s="463"/>
      <c r="C114" s="462"/>
      <c r="D114" s="464"/>
      <c r="E114" s="464"/>
      <c r="F114" s="464"/>
      <c r="G114" s="464"/>
      <c r="H114" s="464"/>
      <c r="I114" s="464"/>
      <c r="J114" s="464"/>
      <c r="K114" s="464"/>
      <c r="L114" s="464"/>
      <c r="M114" s="464"/>
      <c r="N114" s="436"/>
      <c r="O114" s="436"/>
      <c r="P114" s="436"/>
      <c r="Q114" s="436"/>
      <c r="R114" s="436"/>
      <c r="S114" s="436"/>
      <c r="T114" s="436"/>
      <c r="U114" s="436"/>
      <c r="V114" s="436"/>
      <c r="W114" s="436"/>
      <c r="X114" s="436"/>
      <c r="Y114" s="436"/>
      <c r="Z114" s="436"/>
    </row>
    <row r="115" spans="1:26" ht="16.5" customHeight="1">
      <c r="A115" s="462"/>
      <c r="B115" s="463"/>
      <c r="C115" s="462"/>
      <c r="D115" s="464"/>
      <c r="E115" s="464"/>
      <c r="F115" s="464"/>
      <c r="G115" s="464"/>
      <c r="H115" s="464"/>
      <c r="I115" s="464"/>
      <c r="J115" s="464"/>
      <c r="K115" s="464"/>
      <c r="L115" s="464"/>
      <c r="M115" s="464"/>
      <c r="N115" s="436"/>
      <c r="O115" s="436"/>
      <c r="P115" s="436"/>
      <c r="Q115" s="436"/>
      <c r="R115" s="436"/>
      <c r="S115" s="436"/>
      <c r="T115" s="436"/>
      <c r="U115" s="436"/>
      <c r="V115" s="436"/>
      <c r="W115" s="436"/>
      <c r="X115" s="436"/>
      <c r="Y115" s="436"/>
      <c r="Z115" s="436"/>
    </row>
    <row r="116" spans="1:26" ht="16.5" customHeight="1">
      <c r="A116" s="462"/>
      <c r="B116" s="463"/>
      <c r="C116" s="462"/>
      <c r="D116" s="464"/>
      <c r="E116" s="464"/>
      <c r="F116" s="464"/>
      <c r="G116" s="464"/>
      <c r="H116" s="464"/>
      <c r="I116" s="464"/>
      <c r="J116" s="464"/>
      <c r="K116" s="464"/>
      <c r="L116" s="464"/>
      <c r="M116" s="464"/>
      <c r="N116" s="436"/>
      <c r="O116" s="436"/>
      <c r="P116" s="436"/>
      <c r="Q116" s="436"/>
      <c r="R116" s="436"/>
      <c r="S116" s="436"/>
      <c r="T116" s="436"/>
      <c r="U116" s="436"/>
      <c r="V116" s="436"/>
      <c r="W116" s="436"/>
      <c r="X116" s="436"/>
      <c r="Y116" s="436"/>
      <c r="Z116" s="436"/>
    </row>
    <row r="117" spans="1:26" ht="16.5" customHeight="1">
      <c r="A117" s="462"/>
      <c r="B117" s="463"/>
      <c r="C117" s="462"/>
      <c r="D117" s="464"/>
      <c r="E117" s="464"/>
      <c r="F117" s="464"/>
      <c r="G117" s="464"/>
      <c r="H117" s="464"/>
      <c r="I117" s="464"/>
      <c r="J117" s="464"/>
      <c r="K117" s="464"/>
      <c r="L117" s="464"/>
      <c r="M117" s="464"/>
      <c r="N117" s="436"/>
      <c r="O117" s="436"/>
      <c r="P117" s="436"/>
      <c r="Q117" s="436"/>
      <c r="R117" s="436"/>
      <c r="S117" s="436"/>
      <c r="T117" s="436"/>
      <c r="U117" s="436"/>
      <c r="V117" s="436"/>
      <c r="W117" s="436"/>
      <c r="X117" s="436"/>
      <c r="Y117" s="436"/>
      <c r="Z117" s="436"/>
    </row>
    <row r="118" spans="1:26" ht="16.5" customHeight="1">
      <c r="A118" s="462"/>
      <c r="B118" s="463"/>
      <c r="C118" s="462"/>
      <c r="D118" s="464"/>
      <c r="E118" s="464"/>
      <c r="F118" s="464"/>
      <c r="G118" s="464"/>
      <c r="H118" s="464"/>
      <c r="I118" s="464"/>
      <c r="J118" s="464"/>
      <c r="K118" s="464"/>
      <c r="L118" s="464"/>
      <c r="M118" s="464"/>
      <c r="N118" s="436"/>
      <c r="O118" s="436"/>
      <c r="P118" s="436"/>
      <c r="Q118" s="436"/>
      <c r="R118" s="436"/>
      <c r="S118" s="436"/>
      <c r="T118" s="436"/>
      <c r="U118" s="436"/>
      <c r="V118" s="436"/>
      <c r="W118" s="436"/>
      <c r="X118" s="436"/>
      <c r="Y118" s="436"/>
      <c r="Z118" s="436"/>
    </row>
    <row r="119" spans="1:26" ht="16.5" customHeight="1">
      <c r="A119" s="462"/>
      <c r="B119" s="463"/>
      <c r="C119" s="462"/>
      <c r="D119" s="464"/>
      <c r="E119" s="464"/>
      <c r="F119" s="464"/>
      <c r="G119" s="464"/>
      <c r="H119" s="464"/>
      <c r="I119" s="464"/>
      <c r="J119" s="464"/>
      <c r="K119" s="464"/>
      <c r="L119" s="464"/>
      <c r="M119" s="464"/>
      <c r="N119" s="436"/>
      <c r="O119" s="436"/>
      <c r="P119" s="436"/>
      <c r="Q119" s="436"/>
      <c r="R119" s="436"/>
      <c r="S119" s="436"/>
      <c r="T119" s="436"/>
      <c r="U119" s="436"/>
      <c r="V119" s="436"/>
      <c r="W119" s="436"/>
      <c r="X119" s="436"/>
      <c r="Y119" s="436"/>
      <c r="Z119" s="436"/>
    </row>
    <row r="120" spans="1:26" ht="16.5" customHeight="1">
      <c r="A120" s="462"/>
      <c r="B120" s="463"/>
      <c r="C120" s="462"/>
      <c r="D120" s="464"/>
      <c r="E120" s="464"/>
      <c r="F120" s="464"/>
      <c r="G120" s="464"/>
      <c r="H120" s="464"/>
      <c r="I120" s="464"/>
      <c r="J120" s="464"/>
      <c r="K120" s="464"/>
      <c r="L120" s="464"/>
      <c r="M120" s="464"/>
      <c r="N120" s="436"/>
      <c r="O120" s="436"/>
      <c r="P120" s="436"/>
      <c r="Q120" s="436"/>
      <c r="R120" s="436"/>
      <c r="S120" s="436"/>
      <c r="T120" s="436"/>
      <c r="U120" s="436"/>
      <c r="V120" s="436"/>
      <c r="W120" s="436"/>
      <c r="X120" s="436"/>
      <c r="Y120" s="436"/>
      <c r="Z120" s="436"/>
    </row>
    <row r="121" spans="1:26" ht="16.5" customHeight="1">
      <c r="A121" s="462"/>
      <c r="B121" s="463"/>
      <c r="C121" s="462"/>
      <c r="D121" s="464"/>
      <c r="E121" s="464"/>
      <c r="F121" s="464"/>
      <c r="G121" s="464"/>
      <c r="H121" s="464"/>
      <c r="I121" s="464"/>
      <c r="J121" s="464"/>
      <c r="K121" s="464"/>
      <c r="L121" s="464"/>
      <c r="M121" s="464"/>
      <c r="N121" s="436"/>
      <c r="O121" s="436"/>
      <c r="P121" s="436"/>
      <c r="Q121" s="436"/>
      <c r="R121" s="436"/>
      <c r="S121" s="436"/>
      <c r="T121" s="436"/>
      <c r="U121" s="436"/>
      <c r="V121" s="436"/>
      <c r="W121" s="436"/>
      <c r="X121" s="436"/>
      <c r="Y121" s="436"/>
      <c r="Z121" s="436"/>
    </row>
    <row r="122" spans="1:26" ht="16.5" customHeight="1">
      <c r="A122" s="462"/>
      <c r="B122" s="463"/>
      <c r="C122" s="462"/>
      <c r="D122" s="464"/>
      <c r="E122" s="464"/>
      <c r="F122" s="464"/>
      <c r="G122" s="464"/>
      <c r="H122" s="464"/>
      <c r="I122" s="464"/>
      <c r="J122" s="464"/>
      <c r="K122" s="464"/>
      <c r="L122" s="464"/>
      <c r="M122" s="464"/>
      <c r="N122" s="436"/>
      <c r="O122" s="436"/>
      <c r="P122" s="436"/>
      <c r="Q122" s="436"/>
      <c r="R122" s="436"/>
      <c r="S122" s="436"/>
      <c r="T122" s="436"/>
      <c r="U122" s="436"/>
      <c r="V122" s="436"/>
      <c r="W122" s="436"/>
      <c r="X122" s="436"/>
      <c r="Y122" s="436"/>
      <c r="Z122" s="436"/>
    </row>
    <row r="123" spans="1:26" ht="16.5" customHeight="1">
      <c r="A123" s="462"/>
      <c r="B123" s="463"/>
      <c r="C123" s="462"/>
      <c r="D123" s="464"/>
      <c r="E123" s="464"/>
      <c r="F123" s="464"/>
      <c r="G123" s="464"/>
      <c r="H123" s="464"/>
      <c r="I123" s="464"/>
      <c r="J123" s="464"/>
      <c r="K123" s="464"/>
      <c r="L123" s="464"/>
      <c r="M123" s="464"/>
      <c r="N123" s="436"/>
      <c r="O123" s="436"/>
      <c r="P123" s="436"/>
      <c r="Q123" s="436"/>
      <c r="R123" s="436"/>
      <c r="S123" s="436"/>
      <c r="T123" s="436"/>
      <c r="U123" s="436"/>
      <c r="V123" s="436"/>
      <c r="W123" s="436"/>
      <c r="X123" s="436"/>
      <c r="Y123" s="436"/>
      <c r="Z123" s="436"/>
    </row>
    <row r="124" spans="1:26" ht="16.5" customHeight="1">
      <c r="A124" s="462"/>
      <c r="B124" s="463"/>
      <c r="C124" s="462"/>
      <c r="D124" s="464"/>
      <c r="E124" s="464"/>
      <c r="F124" s="464"/>
      <c r="G124" s="464"/>
      <c r="H124" s="464"/>
      <c r="I124" s="464"/>
      <c r="J124" s="464"/>
      <c r="K124" s="464"/>
      <c r="L124" s="464"/>
      <c r="M124" s="464"/>
      <c r="N124" s="436"/>
      <c r="O124" s="436"/>
      <c r="P124" s="436"/>
      <c r="Q124" s="436"/>
      <c r="R124" s="436"/>
      <c r="S124" s="436"/>
      <c r="T124" s="436"/>
      <c r="U124" s="436"/>
      <c r="V124" s="436"/>
      <c r="W124" s="436"/>
      <c r="X124" s="436"/>
      <c r="Y124" s="436"/>
      <c r="Z124" s="436"/>
    </row>
    <row r="125" spans="1:26" ht="16.5" customHeight="1">
      <c r="A125" s="462"/>
      <c r="B125" s="463"/>
      <c r="C125" s="462"/>
      <c r="D125" s="464"/>
      <c r="E125" s="464"/>
      <c r="F125" s="464"/>
      <c r="G125" s="464"/>
      <c r="H125" s="464"/>
      <c r="I125" s="464"/>
      <c r="J125" s="464"/>
      <c r="K125" s="464"/>
      <c r="L125" s="464"/>
      <c r="M125" s="464"/>
      <c r="N125" s="436"/>
      <c r="O125" s="436"/>
      <c r="P125" s="436"/>
      <c r="Q125" s="436"/>
      <c r="R125" s="436"/>
      <c r="S125" s="436"/>
      <c r="T125" s="436"/>
      <c r="U125" s="436"/>
      <c r="V125" s="436"/>
      <c r="W125" s="436"/>
      <c r="X125" s="436"/>
      <c r="Y125" s="436"/>
      <c r="Z125" s="436"/>
    </row>
    <row r="126" spans="1:26" ht="16.5" customHeight="1">
      <c r="A126" s="462"/>
      <c r="B126" s="463"/>
      <c r="C126" s="462"/>
      <c r="D126" s="464"/>
      <c r="E126" s="464"/>
      <c r="F126" s="464"/>
      <c r="G126" s="464"/>
      <c r="H126" s="464"/>
      <c r="I126" s="464"/>
      <c r="J126" s="464"/>
      <c r="K126" s="464"/>
      <c r="L126" s="464"/>
      <c r="M126" s="464"/>
      <c r="N126" s="436"/>
      <c r="O126" s="436"/>
      <c r="P126" s="436"/>
      <c r="Q126" s="436"/>
      <c r="R126" s="436"/>
      <c r="S126" s="436"/>
      <c r="T126" s="436"/>
      <c r="U126" s="436"/>
      <c r="V126" s="436"/>
      <c r="W126" s="436"/>
      <c r="X126" s="436"/>
      <c r="Y126" s="436"/>
      <c r="Z126" s="436"/>
    </row>
    <row r="127" spans="1:26" ht="16.5" customHeight="1">
      <c r="A127" s="462"/>
      <c r="B127" s="463"/>
      <c r="C127" s="462"/>
      <c r="D127" s="464"/>
      <c r="E127" s="464"/>
      <c r="F127" s="464"/>
      <c r="G127" s="464"/>
      <c r="H127" s="464"/>
      <c r="I127" s="464"/>
      <c r="J127" s="464"/>
      <c r="K127" s="464"/>
      <c r="L127" s="464"/>
      <c r="M127" s="464"/>
      <c r="N127" s="436"/>
      <c r="O127" s="436"/>
      <c r="P127" s="436"/>
      <c r="Q127" s="436"/>
      <c r="R127" s="436"/>
      <c r="S127" s="436"/>
      <c r="T127" s="436"/>
      <c r="U127" s="436"/>
      <c r="V127" s="436"/>
      <c r="W127" s="436"/>
      <c r="X127" s="436"/>
      <c r="Y127" s="436"/>
      <c r="Z127" s="436"/>
    </row>
    <row r="128" spans="1:26" ht="16.5" customHeight="1">
      <c r="A128" s="462"/>
      <c r="B128" s="463"/>
      <c r="C128" s="462"/>
      <c r="D128" s="464"/>
      <c r="E128" s="464"/>
      <c r="F128" s="464"/>
      <c r="G128" s="464"/>
      <c r="H128" s="464"/>
      <c r="I128" s="464"/>
      <c r="J128" s="464"/>
      <c r="K128" s="464"/>
      <c r="L128" s="464"/>
      <c r="M128" s="464"/>
      <c r="N128" s="436"/>
      <c r="O128" s="436"/>
      <c r="P128" s="436"/>
      <c r="Q128" s="436"/>
      <c r="R128" s="436"/>
      <c r="S128" s="436"/>
      <c r="T128" s="436"/>
      <c r="U128" s="436"/>
      <c r="V128" s="436"/>
      <c r="W128" s="436"/>
      <c r="X128" s="436"/>
      <c r="Y128" s="436"/>
      <c r="Z128" s="436"/>
    </row>
    <row r="129" spans="1:26" ht="16.5" customHeight="1">
      <c r="A129" s="462"/>
      <c r="B129" s="463"/>
      <c r="C129" s="462"/>
      <c r="D129" s="464"/>
      <c r="E129" s="464"/>
      <c r="F129" s="464"/>
      <c r="G129" s="464"/>
      <c r="H129" s="464"/>
      <c r="I129" s="464"/>
      <c r="J129" s="464"/>
      <c r="K129" s="464"/>
      <c r="L129" s="464"/>
      <c r="M129" s="464"/>
      <c r="N129" s="436"/>
      <c r="O129" s="436"/>
      <c r="P129" s="436"/>
      <c r="Q129" s="436"/>
      <c r="R129" s="436"/>
      <c r="S129" s="436"/>
      <c r="T129" s="436"/>
      <c r="U129" s="436"/>
      <c r="V129" s="436"/>
      <c r="W129" s="436"/>
      <c r="X129" s="436"/>
      <c r="Y129" s="436"/>
      <c r="Z129" s="436"/>
    </row>
    <row r="130" spans="1:26" ht="16.5" customHeight="1">
      <c r="A130" s="462"/>
      <c r="B130" s="463"/>
      <c r="C130" s="462"/>
      <c r="D130" s="464"/>
      <c r="E130" s="464"/>
      <c r="F130" s="464"/>
      <c r="G130" s="464"/>
      <c r="H130" s="464"/>
      <c r="I130" s="464"/>
      <c r="J130" s="464"/>
      <c r="K130" s="464"/>
      <c r="L130" s="464"/>
      <c r="M130" s="464"/>
      <c r="N130" s="436"/>
      <c r="O130" s="436"/>
      <c r="P130" s="436"/>
      <c r="Q130" s="436"/>
      <c r="R130" s="436"/>
      <c r="S130" s="436"/>
      <c r="T130" s="436"/>
      <c r="U130" s="436"/>
      <c r="V130" s="436"/>
      <c r="W130" s="436"/>
      <c r="X130" s="436"/>
      <c r="Y130" s="436"/>
      <c r="Z130" s="436"/>
    </row>
    <row r="131" spans="1:26" ht="16.5" customHeight="1">
      <c r="A131" s="462"/>
      <c r="B131" s="463"/>
      <c r="C131" s="462"/>
      <c r="D131" s="464"/>
      <c r="E131" s="464"/>
      <c r="F131" s="464"/>
      <c r="G131" s="464"/>
      <c r="H131" s="464"/>
      <c r="I131" s="464"/>
      <c r="J131" s="464"/>
      <c r="K131" s="464"/>
      <c r="L131" s="464"/>
      <c r="M131" s="464"/>
      <c r="N131" s="436"/>
      <c r="O131" s="436"/>
      <c r="P131" s="436"/>
      <c r="Q131" s="436"/>
      <c r="R131" s="436"/>
      <c r="S131" s="436"/>
      <c r="T131" s="436"/>
      <c r="U131" s="436"/>
      <c r="V131" s="436"/>
      <c r="W131" s="436"/>
      <c r="X131" s="436"/>
      <c r="Y131" s="436"/>
      <c r="Z131" s="436"/>
    </row>
    <row r="132" spans="1:26" ht="16.5" customHeight="1">
      <c r="A132" s="462"/>
      <c r="B132" s="463"/>
      <c r="C132" s="462"/>
      <c r="D132" s="464"/>
      <c r="E132" s="464"/>
      <c r="F132" s="464"/>
      <c r="G132" s="464"/>
      <c r="H132" s="464"/>
      <c r="I132" s="464"/>
      <c r="J132" s="464"/>
      <c r="K132" s="464"/>
      <c r="L132" s="464"/>
      <c r="M132" s="464"/>
      <c r="N132" s="436"/>
      <c r="O132" s="436"/>
      <c r="P132" s="436"/>
      <c r="Q132" s="436"/>
      <c r="R132" s="436"/>
      <c r="S132" s="436"/>
      <c r="T132" s="436"/>
      <c r="U132" s="436"/>
      <c r="V132" s="436"/>
      <c r="W132" s="436"/>
      <c r="X132" s="436"/>
      <c r="Y132" s="436"/>
      <c r="Z132" s="436"/>
    </row>
    <row r="133" spans="1:26" ht="16.5" customHeight="1">
      <c r="A133" s="462"/>
      <c r="B133" s="463"/>
      <c r="C133" s="462"/>
      <c r="D133" s="464"/>
      <c r="E133" s="464"/>
      <c r="F133" s="464"/>
      <c r="G133" s="464"/>
      <c r="H133" s="464"/>
      <c r="I133" s="464"/>
      <c r="J133" s="464"/>
      <c r="K133" s="464"/>
      <c r="L133" s="464"/>
      <c r="M133" s="464"/>
      <c r="N133" s="436"/>
      <c r="O133" s="436"/>
      <c r="P133" s="436"/>
      <c r="Q133" s="436"/>
      <c r="R133" s="436"/>
      <c r="S133" s="436"/>
      <c r="T133" s="436"/>
      <c r="U133" s="436"/>
      <c r="V133" s="436"/>
      <c r="W133" s="436"/>
      <c r="X133" s="436"/>
      <c r="Y133" s="436"/>
      <c r="Z133" s="436"/>
    </row>
    <row r="134" spans="1:26" ht="16.5" customHeight="1">
      <c r="A134" s="462"/>
      <c r="B134" s="463"/>
      <c r="C134" s="462"/>
      <c r="D134" s="464"/>
      <c r="E134" s="464"/>
      <c r="F134" s="464"/>
      <c r="G134" s="464"/>
      <c r="H134" s="464"/>
      <c r="I134" s="464"/>
      <c r="J134" s="464"/>
      <c r="K134" s="464"/>
      <c r="L134" s="464"/>
      <c r="M134" s="464"/>
      <c r="N134" s="436"/>
      <c r="O134" s="436"/>
      <c r="P134" s="436"/>
      <c r="Q134" s="436"/>
      <c r="R134" s="436"/>
      <c r="S134" s="436"/>
      <c r="T134" s="436"/>
      <c r="U134" s="436"/>
      <c r="V134" s="436"/>
      <c r="W134" s="436"/>
      <c r="X134" s="436"/>
      <c r="Y134" s="436"/>
      <c r="Z134" s="436"/>
    </row>
    <row r="135" spans="1:26" ht="16.5" customHeight="1">
      <c r="A135" s="462"/>
      <c r="B135" s="463"/>
      <c r="C135" s="462"/>
      <c r="D135" s="464"/>
      <c r="E135" s="464"/>
      <c r="F135" s="464"/>
      <c r="G135" s="464"/>
      <c r="H135" s="464"/>
      <c r="I135" s="464"/>
      <c r="J135" s="464"/>
      <c r="K135" s="464"/>
      <c r="L135" s="464"/>
      <c r="M135" s="464"/>
      <c r="N135" s="436"/>
      <c r="O135" s="436"/>
      <c r="P135" s="436"/>
      <c r="Q135" s="436"/>
      <c r="R135" s="436"/>
      <c r="S135" s="436"/>
      <c r="T135" s="436"/>
      <c r="U135" s="436"/>
      <c r="V135" s="436"/>
      <c r="W135" s="436"/>
      <c r="X135" s="436"/>
      <c r="Y135" s="436"/>
      <c r="Z135" s="436"/>
    </row>
    <row r="136" spans="1:26" ht="16.5" customHeight="1">
      <c r="A136" s="462"/>
      <c r="B136" s="463"/>
      <c r="C136" s="462"/>
      <c r="D136" s="464"/>
      <c r="E136" s="464"/>
      <c r="F136" s="464"/>
      <c r="G136" s="464"/>
      <c r="H136" s="464"/>
      <c r="I136" s="464"/>
      <c r="J136" s="464"/>
      <c r="K136" s="464"/>
      <c r="L136" s="464"/>
      <c r="M136" s="464"/>
      <c r="N136" s="436"/>
      <c r="O136" s="436"/>
      <c r="P136" s="436"/>
      <c r="Q136" s="436"/>
      <c r="R136" s="436"/>
      <c r="S136" s="436"/>
      <c r="T136" s="436"/>
      <c r="U136" s="436"/>
      <c r="V136" s="436"/>
      <c r="W136" s="436"/>
      <c r="X136" s="436"/>
      <c r="Y136" s="436"/>
      <c r="Z136" s="436"/>
    </row>
    <row r="137" spans="1:26" ht="16.5" customHeight="1">
      <c r="A137" s="462"/>
      <c r="B137" s="463"/>
      <c r="C137" s="462"/>
      <c r="D137" s="464"/>
      <c r="E137" s="464"/>
      <c r="F137" s="464"/>
      <c r="G137" s="464"/>
      <c r="H137" s="464"/>
      <c r="I137" s="464"/>
      <c r="J137" s="464"/>
      <c r="K137" s="464"/>
      <c r="L137" s="464"/>
      <c r="M137" s="464"/>
      <c r="N137" s="436"/>
      <c r="O137" s="436"/>
      <c r="P137" s="436"/>
      <c r="Q137" s="436"/>
      <c r="R137" s="436"/>
      <c r="S137" s="436"/>
      <c r="T137" s="436"/>
      <c r="U137" s="436"/>
      <c r="V137" s="436"/>
      <c r="W137" s="436"/>
      <c r="X137" s="436"/>
      <c r="Y137" s="436"/>
      <c r="Z137" s="436"/>
    </row>
    <row r="138" spans="1:26" ht="16.5" customHeight="1">
      <c r="A138" s="462"/>
      <c r="B138" s="463"/>
      <c r="C138" s="462"/>
      <c r="D138" s="464"/>
      <c r="E138" s="464"/>
      <c r="F138" s="464"/>
      <c r="G138" s="464"/>
      <c r="H138" s="464"/>
      <c r="I138" s="464"/>
      <c r="J138" s="464"/>
      <c r="K138" s="464"/>
      <c r="L138" s="464"/>
      <c r="M138" s="464"/>
      <c r="N138" s="436"/>
      <c r="O138" s="436"/>
      <c r="P138" s="436"/>
      <c r="Q138" s="436"/>
      <c r="R138" s="436"/>
      <c r="S138" s="436"/>
      <c r="T138" s="436"/>
      <c r="U138" s="436"/>
      <c r="V138" s="436"/>
      <c r="W138" s="436"/>
      <c r="X138" s="436"/>
      <c r="Y138" s="436"/>
      <c r="Z138" s="436"/>
    </row>
    <row r="139" spans="1:26" ht="16.5" customHeight="1">
      <c r="A139" s="462"/>
      <c r="B139" s="463"/>
      <c r="C139" s="462"/>
      <c r="D139" s="464"/>
      <c r="E139" s="464"/>
      <c r="F139" s="464"/>
      <c r="G139" s="464"/>
      <c r="H139" s="464"/>
      <c r="I139" s="464"/>
      <c r="J139" s="464"/>
      <c r="K139" s="464"/>
      <c r="L139" s="464"/>
      <c r="M139" s="464"/>
      <c r="N139" s="436"/>
      <c r="O139" s="436"/>
      <c r="P139" s="436"/>
      <c r="Q139" s="436"/>
      <c r="R139" s="436"/>
      <c r="S139" s="436"/>
      <c r="T139" s="436"/>
      <c r="U139" s="436"/>
      <c r="V139" s="436"/>
      <c r="W139" s="436"/>
      <c r="X139" s="436"/>
      <c r="Y139" s="436"/>
      <c r="Z139" s="436"/>
    </row>
    <row r="140" spans="1:26" ht="16.5" customHeight="1">
      <c r="A140" s="462"/>
      <c r="B140" s="463"/>
      <c r="C140" s="462"/>
      <c r="D140" s="464"/>
      <c r="E140" s="464"/>
      <c r="F140" s="464"/>
      <c r="G140" s="464"/>
      <c r="H140" s="464"/>
      <c r="I140" s="464"/>
      <c r="J140" s="464"/>
      <c r="K140" s="464"/>
      <c r="L140" s="464"/>
      <c r="M140" s="464"/>
      <c r="N140" s="436"/>
      <c r="O140" s="436"/>
      <c r="P140" s="436"/>
      <c r="Q140" s="436"/>
      <c r="R140" s="436"/>
      <c r="S140" s="436"/>
      <c r="T140" s="436"/>
      <c r="U140" s="436"/>
      <c r="V140" s="436"/>
      <c r="W140" s="436"/>
      <c r="X140" s="436"/>
      <c r="Y140" s="436"/>
      <c r="Z140" s="436"/>
    </row>
    <row r="141" spans="1:26" ht="16.5" customHeight="1">
      <c r="A141" s="462"/>
      <c r="B141" s="463"/>
      <c r="C141" s="462"/>
      <c r="D141" s="464"/>
      <c r="E141" s="464"/>
      <c r="F141" s="464"/>
      <c r="G141" s="464"/>
      <c r="H141" s="464"/>
      <c r="I141" s="464"/>
      <c r="J141" s="464"/>
      <c r="K141" s="464"/>
      <c r="L141" s="464"/>
      <c r="M141" s="464"/>
      <c r="N141" s="436"/>
      <c r="O141" s="436"/>
      <c r="P141" s="436"/>
      <c r="Q141" s="436"/>
      <c r="R141" s="436"/>
      <c r="S141" s="436"/>
      <c r="T141" s="436"/>
      <c r="U141" s="436"/>
      <c r="V141" s="436"/>
      <c r="W141" s="436"/>
      <c r="X141" s="436"/>
      <c r="Y141" s="436"/>
      <c r="Z141" s="436"/>
    </row>
    <row r="142" spans="1:26" ht="16.5" customHeight="1">
      <c r="A142" s="462"/>
      <c r="B142" s="463"/>
      <c r="C142" s="462"/>
      <c r="D142" s="464"/>
      <c r="E142" s="464"/>
      <c r="F142" s="464"/>
      <c r="G142" s="464"/>
      <c r="H142" s="464"/>
      <c r="I142" s="464"/>
      <c r="J142" s="464"/>
      <c r="K142" s="464"/>
      <c r="L142" s="464"/>
      <c r="M142" s="464"/>
      <c r="N142" s="436"/>
      <c r="O142" s="436"/>
      <c r="P142" s="436"/>
      <c r="Q142" s="436"/>
      <c r="R142" s="436"/>
      <c r="S142" s="436"/>
      <c r="T142" s="436"/>
      <c r="U142" s="436"/>
      <c r="V142" s="436"/>
      <c r="W142" s="436"/>
      <c r="X142" s="436"/>
      <c r="Y142" s="436"/>
      <c r="Z142" s="436"/>
    </row>
    <row r="143" spans="1:26" ht="16.5" customHeight="1">
      <c r="A143" s="462"/>
      <c r="B143" s="463"/>
      <c r="C143" s="462"/>
      <c r="D143" s="464"/>
      <c r="E143" s="464"/>
      <c r="F143" s="464"/>
      <c r="G143" s="464"/>
      <c r="H143" s="464"/>
      <c r="I143" s="464"/>
      <c r="J143" s="464"/>
      <c r="K143" s="464"/>
      <c r="L143" s="464"/>
      <c r="M143" s="464"/>
      <c r="N143" s="436"/>
      <c r="O143" s="436"/>
      <c r="P143" s="436"/>
      <c r="Q143" s="436"/>
      <c r="R143" s="436"/>
      <c r="S143" s="436"/>
      <c r="T143" s="436"/>
      <c r="U143" s="436"/>
      <c r="V143" s="436"/>
      <c r="W143" s="436"/>
      <c r="X143" s="436"/>
      <c r="Y143" s="436"/>
      <c r="Z143" s="436"/>
    </row>
    <row r="144" spans="1:26" ht="16.5" customHeight="1">
      <c r="A144" s="462"/>
      <c r="B144" s="463"/>
      <c r="C144" s="462"/>
      <c r="D144" s="464"/>
      <c r="E144" s="464"/>
      <c r="F144" s="464"/>
      <c r="G144" s="464"/>
      <c r="H144" s="464"/>
      <c r="I144" s="464"/>
      <c r="J144" s="464"/>
      <c r="K144" s="464"/>
      <c r="L144" s="464"/>
      <c r="M144" s="464"/>
      <c r="N144" s="436"/>
      <c r="O144" s="436"/>
      <c r="P144" s="436"/>
      <c r="Q144" s="436"/>
      <c r="R144" s="436"/>
      <c r="S144" s="436"/>
      <c r="T144" s="436"/>
      <c r="U144" s="436"/>
      <c r="V144" s="436"/>
      <c r="W144" s="436"/>
      <c r="X144" s="436"/>
      <c r="Y144" s="436"/>
      <c r="Z144" s="436"/>
    </row>
    <row r="145" spans="1:26" ht="16.5" customHeight="1">
      <c r="A145" s="462"/>
      <c r="B145" s="463"/>
      <c r="C145" s="462"/>
      <c r="D145" s="464"/>
      <c r="E145" s="464"/>
      <c r="F145" s="464"/>
      <c r="G145" s="464"/>
      <c r="H145" s="464"/>
      <c r="I145" s="464"/>
      <c r="J145" s="464"/>
      <c r="K145" s="464"/>
      <c r="L145" s="464"/>
      <c r="M145" s="464"/>
      <c r="N145" s="436"/>
      <c r="O145" s="436"/>
      <c r="P145" s="436"/>
      <c r="Q145" s="436"/>
      <c r="R145" s="436"/>
      <c r="S145" s="436"/>
      <c r="T145" s="436"/>
      <c r="U145" s="436"/>
      <c r="V145" s="436"/>
      <c r="W145" s="436"/>
      <c r="X145" s="436"/>
      <c r="Y145" s="436"/>
      <c r="Z145" s="436"/>
    </row>
    <row r="146" spans="1:26" ht="16.5" customHeight="1">
      <c r="A146" s="462"/>
      <c r="B146" s="463"/>
      <c r="C146" s="462"/>
      <c r="D146" s="464"/>
      <c r="E146" s="464"/>
      <c r="F146" s="464"/>
      <c r="G146" s="464"/>
      <c r="H146" s="464"/>
      <c r="I146" s="464"/>
      <c r="J146" s="464"/>
      <c r="K146" s="464"/>
      <c r="L146" s="464"/>
      <c r="M146" s="464"/>
      <c r="N146" s="436"/>
      <c r="O146" s="436"/>
      <c r="P146" s="436"/>
      <c r="Q146" s="436"/>
      <c r="R146" s="436"/>
      <c r="S146" s="436"/>
      <c r="T146" s="436"/>
      <c r="U146" s="436"/>
      <c r="V146" s="436"/>
      <c r="W146" s="436"/>
      <c r="X146" s="436"/>
      <c r="Y146" s="436"/>
      <c r="Z146" s="436"/>
    </row>
    <row r="147" spans="1:26" ht="16.5" customHeight="1">
      <c r="A147" s="462"/>
      <c r="B147" s="463"/>
      <c r="C147" s="462"/>
      <c r="D147" s="464"/>
      <c r="E147" s="464"/>
      <c r="F147" s="464"/>
      <c r="G147" s="464"/>
      <c r="H147" s="464"/>
      <c r="I147" s="464"/>
      <c r="J147" s="464"/>
      <c r="K147" s="464"/>
      <c r="L147" s="464"/>
      <c r="M147" s="464"/>
      <c r="N147" s="436"/>
      <c r="O147" s="436"/>
      <c r="P147" s="436"/>
      <c r="Q147" s="436"/>
      <c r="R147" s="436"/>
      <c r="S147" s="436"/>
      <c r="T147" s="436"/>
      <c r="U147" s="436"/>
      <c r="V147" s="436"/>
      <c r="W147" s="436"/>
      <c r="X147" s="436"/>
      <c r="Y147" s="436"/>
      <c r="Z147" s="436"/>
    </row>
    <row r="148" spans="1:26" ht="16.5" customHeight="1">
      <c r="A148" s="462"/>
      <c r="B148" s="463"/>
      <c r="C148" s="462"/>
      <c r="D148" s="464"/>
      <c r="E148" s="464"/>
      <c r="F148" s="464"/>
      <c r="G148" s="464"/>
      <c r="H148" s="464"/>
      <c r="I148" s="464"/>
      <c r="J148" s="464"/>
      <c r="K148" s="464"/>
      <c r="L148" s="464"/>
      <c r="M148" s="464"/>
      <c r="N148" s="436"/>
      <c r="O148" s="436"/>
      <c r="P148" s="436"/>
      <c r="Q148" s="436"/>
      <c r="R148" s="436"/>
      <c r="S148" s="436"/>
      <c r="T148" s="436"/>
      <c r="U148" s="436"/>
      <c r="V148" s="436"/>
      <c r="W148" s="436"/>
      <c r="X148" s="436"/>
      <c r="Y148" s="436"/>
      <c r="Z148" s="436"/>
    </row>
    <row r="149" spans="1:26" ht="16.5" customHeight="1">
      <c r="A149" s="462"/>
      <c r="B149" s="463"/>
      <c r="C149" s="462"/>
      <c r="D149" s="464"/>
      <c r="E149" s="464"/>
      <c r="F149" s="464"/>
      <c r="G149" s="464"/>
      <c r="H149" s="464"/>
      <c r="I149" s="464"/>
      <c r="J149" s="464"/>
      <c r="K149" s="464"/>
      <c r="L149" s="464"/>
      <c r="M149" s="464"/>
      <c r="N149" s="436"/>
      <c r="O149" s="436"/>
      <c r="P149" s="436"/>
      <c r="Q149" s="436"/>
      <c r="R149" s="436"/>
      <c r="S149" s="436"/>
      <c r="T149" s="436"/>
      <c r="U149" s="436"/>
      <c r="V149" s="436"/>
      <c r="W149" s="436"/>
      <c r="X149" s="436"/>
      <c r="Y149" s="436"/>
      <c r="Z149" s="436"/>
    </row>
    <row r="150" spans="1:26" ht="16.5" customHeight="1">
      <c r="A150" s="462"/>
      <c r="B150" s="463"/>
      <c r="C150" s="462"/>
      <c r="D150" s="464"/>
      <c r="E150" s="464"/>
      <c r="F150" s="464"/>
      <c r="G150" s="464"/>
      <c r="H150" s="464"/>
      <c r="I150" s="464"/>
      <c r="J150" s="464"/>
      <c r="K150" s="464"/>
      <c r="L150" s="464"/>
      <c r="M150" s="464"/>
      <c r="N150" s="436"/>
      <c r="O150" s="436"/>
      <c r="P150" s="436"/>
      <c r="Q150" s="436"/>
      <c r="R150" s="436"/>
      <c r="S150" s="436"/>
      <c r="T150" s="436"/>
      <c r="U150" s="436"/>
      <c r="V150" s="436"/>
      <c r="W150" s="436"/>
      <c r="X150" s="436"/>
      <c r="Y150" s="436"/>
      <c r="Z150" s="436"/>
    </row>
    <row r="151" spans="1:26" ht="16.5" customHeight="1">
      <c r="A151" s="462"/>
      <c r="B151" s="463"/>
      <c r="C151" s="462"/>
      <c r="D151" s="464"/>
      <c r="E151" s="464"/>
      <c r="F151" s="464"/>
      <c r="G151" s="464"/>
      <c r="H151" s="464"/>
      <c r="I151" s="464"/>
      <c r="J151" s="464"/>
      <c r="K151" s="464"/>
      <c r="L151" s="464"/>
      <c r="M151" s="464"/>
      <c r="N151" s="436"/>
      <c r="O151" s="436"/>
      <c r="P151" s="436"/>
      <c r="Q151" s="436"/>
      <c r="R151" s="436"/>
      <c r="S151" s="436"/>
      <c r="T151" s="436"/>
      <c r="U151" s="436"/>
      <c r="V151" s="436"/>
      <c r="W151" s="436"/>
      <c r="X151" s="436"/>
      <c r="Y151" s="436"/>
      <c r="Z151" s="436"/>
    </row>
    <row r="152" spans="1:26" ht="16.5" customHeight="1">
      <c r="A152" s="462"/>
      <c r="B152" s="463"/>
      <c r="C152" s="462"/>
      <c r="D152" s="464"/>
      <c r="E152" s="464"/>
      <c r="F152" s="464"/>
      <c r="G152" s="464"/>
      <c r="H152" s="464"/>
      <c r="I152" s="464"/>
      <c r="J152" s="464"/>
      <c r="K152" s="464"/>
      <c r="L152" s="464"/>
      <c r="M152" s="464"/>
      <c r="N152" s="436"/>
      <c r="O152" s="436"/>
      <c r="P152" s="436"/>
      <c r="Q152" s="436"/>
      <c r="R152" s="436"/>
      <c r="S152" s="436"/>
      <c r="T152" s="436"/>
      <c r="U152" s="436"/>
      <c r="V152" s="436"/>
      <c r="W152" s="436"/>
      <c r="X152" s="436"/>
      <c r="Y152" s="436"/>
      <c r="Z152" s="436"/>
    </row>
    <row r="153" spans="1:26" ht="16.5" customHeight="1">
      <c r="A153" s="462"/>
      <c r="B153" s="463"/>
      <c r="C153" s="462"/>
      <c r="D153" s="464"/>
      <c r="E153" s="464"/>
      <c r="F153" s="464"/>
      <c r="G153" s="464"/>
      <c r="H153" s="464"/>
      <c r="I153" s="464"/>
      <c r="J153" s="464"/>
      <c r="K153" s="464"/>
      <c r="L153" s="464"/>
      <c r="M153" s="464"/>
      <c r="N153" s="436"/>
      <c r="O153" s="436"/>
      <c r="P153" s="436"/>
      <c r="Q153" s="436"/>
      <c r="R153" s="436"/>
      <c r="S153" s="436"/>
      <c r="T153" s="436"/>
      <c r="U153" s="436"/>
      <c r="V153" s="436"/>
      <c r="W153" s="436"/>
      <c r="X153" s="436"/>
      <c r="Y153" s="436"/>
      <c r="Z153" s="436"/>
    </row>
    <row r="154" spans="1:26" ht="16.5" customHeight="1">
      <c r="A154" s="462"/>
      <c r="B154" s="463"/>
      <c r="C154" s="462"/>
      <c r="D154" s="464"/>
      <c r="E154" s="464"/>
      <c r="F154" s="464"/>
      <c r="G154" s="464"/>
      <c r="H154" s="464"/>
      <c r="I154" s="464"/>
      <c r="J154" s="464"/>
      <c r="K154" s="464"/>
      <c r="L154" s="464"/>
      <c r="M154" s="464"/>
      <c r="N154" s="436"/>
      <c r="O154" s="436"/>
      <c r="P154" s="436"/>
      <c r="Q154" s="436"/>
      <c r="R154" s="436"/>
      <c r="S154" s="436"/>
      <c r="T154" s="436"/>
      <c r="U154" s="436"/>
      <c r="V154" s="436"/>
      <c r="W154" s="436"/>
      <c r="X154" s="436"/>
      <c r="Y154" s="436"/>
      <c r="Z154" s="436"/>
    </row>
    <row r="155" spans="1:26" ht="16.5" customHeight="1">
      <c r="A155" s="462"/>
      <c r="B155" s="463"/>
      <c r="C155" s="462"/>
      <c r="D155" s="464"/>
      <c r="E155" s="464"/>
      <c r="F155" s="464"/>
      <c r="G155" s="464"/>
      <c r="H155" s="464"/>
      <c r="I155" s="464"/>
      <c r="J155" s="464"/>
      <c r="K155" s="464"/>
      <c r="L155" s="464"/>
      <c r="M155" s="464"/>
      <c r="N155" s="436"/>
      <c r="O155" s="436"/>
      <c r="P155" s="436"/>
      <c r="Q155" s="436"/>
      <c r="R155" s="436"/>
      <c r="S155" s="436"/>
      <c r="T155" s="436"/>
      <c r="U155" s="436"/>
      <c r="V155" s="436"/>
      <c r="W155" s="436"/>
      <c r="X155" s="436"/>
      <c r="Y155" s="436"/>
      <c r="Z155" s="436"/>
    </row>
    <row r="156" spans="1:26" ht="16.5" customHeight="1">
      <c r="A156" s="462"/>
      <c r="B156" s="463"/>
      <c r="C156" s="462"/>
      <c r="D156" s="464"/>
      <c r="E156" s="464"/>
      <c r="F156" s="464"/>
      <c r="G156" s="464"/>
      <c r="H156" s="464"/>
      <c r="I156" s="464"/>
      <c r="J156" s="464"/>
      <c r="K156" s="464"/>
      <c r="L156" s="464"/>
      <c r="M156" s="464"/>
      <c r="N156" s="436"/>
      <c r="O156" s="436"/>
      <c r="P156" s="436"/>
      <c r="Q156" s="436"/>
      <c r="R156" s="436"/>
      <c r="S156" s="436"/>
      <c r="T156" s="436"/>
      <c r="U156" s="436"/>
      <c r="V156" s="436"/>
      <c r="W156" s="436"/>
      <c r="X156" s="436"/>
      <c r="Y156" s="436"/>
      <c r="Z156" s="436"/>
    </row>
    <row r="157" spans="1:26" ht="16.5" customHeight="1">
      <c r="A157" s="462"/>
      <c r="B157" s="463"/>
      <c r="C157" s="462"/>
      <c r="D157" s="464"/>
      <c r="E157" s="464"/>
      <c r="F157" s="464"/>
      <c r="G157" s="464"/>
      <c r="H157" s="464"/>
      <c r="I157" s="464"/>
      <c r="J157" s="464"/>
      <c r="K157" s="464"/>
      <c r="L157" s="464"/>
      <c r="M157" s="464"/>
      <c r="N157" s="436"/>
      <c r="O157" s="436"/>
      <c r="P157" s="436"/>
      <c r="Q157" s="436"/>
      <c r="R157" s="436"/>
      <c r="S157" s="436"/>
      <c r="T157" s="436"/>
      <c r="U157" s="436"/>
      <c r="V157" s="436"/>
      <c r="W157" s="436"/>
      <c r="X157" s="436"/>
      <c r="Y157" s="436"/>
      <c r="Z157" s="436"/>
    </row>
    <row r="158" spans="1:26" ht="16.5" customHeight="1">
      <c r="A158" s="462"/>
      <c r="B158" s="463"/>
      <c r="C158" s="462"/>
      <c r="D158" s="464"/>
      <c r="E158" s="464"/>
      <c r="F158" s="464"/>
      <c r="G158" s="464"/>
      <c r="H158" s="464"/>
      <c r="I158" s="464"/>
      <c r="J158" s="464"/>
      <c r="K158" s="464"/>
      <c r="L158" s="464"/>
      <c r="M158" s="464"/>
      <c r="N158" s="436"/>
      <c r="O158" s="436"/>
      <c r="P158" s="436"/>
      <c r="Q158" s="436"/>
      <c r="R158" s="436"/>
      <c r="S158" s="436"/>
      <c r="T158" s="436"/>
      <c r="U158" s="436"/>
      <c r="V158" s="436"/>
      <c r="W158" s="436"/>
      <c r="X158" s="436"/>
      <c r="Y158" s="436"/>
      <c r="Z158" s="436"/>
    </row>
    <row r="159" spans="1:26" ht="16.5" customHeight="1">
      <c r="A159" s="462"/>
      <c r="B159" s="463"/>
      <c r="C159" s="462"/>
      <c r="D159" s="464"/>
      <c r="E159" s="464"/>
      <c r="F159" s="464"/>
      <c r="G159" s="464"/>
      <c r="H159" s="464"/>
      <c r="I159" s="464"/>
      <c r="J159" s="464"/>
      <c r="K159" s="464"/>
      <c r="L159" s="464"/>
      <c r="M159" s="464"/>
      <c r="N159" s="436"/>
      <c r="O159" s="436"/>
      <c r="P159" s="436"/>
      <c r="Q159" s="436"/>
      <c r="R159" s="436"/>
      <c r="S159" s="436"/>
      <c r="T159" s="436"/>
      <c r="U159" s="436"/>
      <c r="V159" s="436"/>
      <c r="W159" s="436"/>
      <c r="X159" s="436"/>
      <c r="Y159" s="436"/>
      <c r="Z159" s="436"/>
    </row>
    <row r="160" spans="1:26" ht="16.5" customHeight="1">
      <c r="A160" s="462"/>
      <c r="B160" s="463"/>
      <c r="C160" s="462"/>
      <c r="D160" s="464"/>
      <c r="E160" s="464"/>
      <c r="F160" s="464"/>
      <c r="G160" s="464"/>
      <c r="H160" s="464"/>
      <c r="I160" s="464"/>
      <c r="J160" s="464"/>
      <c r="K160" s="464"/>
      <c r="L160" s="464"/>
      <c r="M160" s="464"/>
      <c r="N160" s="436"/>
      <c r="O160" s="436"/>
      <c r="P160" s="436"/>
      <c r="Q160" s="436"/>
      <c r="R160" s="436"/>
      <c r="S160" s="436"/>
      <c r="T160" s="436"/>
      <c r="U160" s="436"/>
      <c r="V160" s="436"/>
      <c r="W160" s="436"/>
      <c r="X160" s="436"/>
      <c r="Y160" s="436"/>
      <c r="Z160" s="436"/>
    </row>
    <row r="161" spans="1:26" ht="16.5" customHeight="1">
      <c r="A161" s="462"/>
      <c r="B161" s="463"/>
      <c r="C161" s="462"/>
      <c r="D161" s="464"/>
      <c r="E161" s="464"/>
      <c r="F161" s="464"/>
      <c r="G161" s="464"/>
      <c r="H161" s="464"/>
      <c r="I161" s="464"/>
      <c r="J161" s="464"/>
      <c r="K161" s="464"/>
      <c r="L161" s="464"/>
      <c r="M161" s="464"/>
      <c r="N161" s="436"/>
      <c r="O161" s="436"/>
      <c r="P161" s="436"/>
      <c r="Q161" s="436"/>
      <c r="R161" s="436"/>
      <c r="S161" s="436"/>
      <c r="T161" s="436"/>
      <c r="U161" s="436"/>
      <c r="V161" s="436"/>
      <c r="W161" s="436"/>
      <c r="X161" s="436"/>
      <c r="Y161" s="436"/>
      <c r="Z161" s="436"/>
    </row>
    <row r="162" spans="1:26" ht="16.5" customHeight="1">
      <c r="A162" s="462"/>
      <c r="B162" s="463"/>
      <c r="C162" s="462"/>
      <c r="D162" s="464"/>
      <c r="E162" s="464"/>
      <c r="F162" s="464"/>
      <c r="G162" s="464"/>
      <c r="H162" s="464"/>
      <c r="I162" s="464"/>
      <c r="J162" s="464"/>
      <c r="K162" s="464"/>
      <c r="L162" s="464"/>
      <c r="M162" s="464"/>
      <c r="N162" s="436"/>
      <c r="O162" s="436"/>
      <c r="P162" s="436"/>
      <c r="Q162" s="436"/>
      <c r="R162" s="436"/>
      <c r="S162" s="436"/>
      <c r="T162" s="436"/>
      <c r="U162" s="436"/>
      <c r="V162" s="436"/>
      <c r="W162" s="436"/>
      <c r="X162" s="436"/>
      <c r="Y162" s="436"/>
      <c r="Z162" s="436"/>
    </row>
    <row r="163" spans="1:26" ht="16.5" customHeight="1">
      <c r="A163" s="462"/>
      <c r="B163" s="463"/>
      <c r="C163" s="462"/>
      <c r="D163" s="464"/>
      <c r="E163" s="464"/>
      <c r="F163" s="464"/>
      <c r="G163" s="464"/>
      <c r="H163" s="464"/>
      <c r="I163" s="464"/>
      <c r="J163" s="464"/>
      <c r="K163" s="464"/>
      <c r="L163" s="464"/>
      <c r="M163" s="464"/>
      <c r="N163" s="436"/>
      <c r="O163" s="436"/>
      <c r="P163" s="436"/>
      <c r="Q163" s="436"/>
      <c r="R163" s="436"/>
      <c r="S163" s="436"/>
      <c r="T163" s="436"/>
      <c r="U163" s="436"/>
      <c r="V163" s="436"/>
      <c r="W163" s="436"/>
      <c r="X163" s="436"/>
      <c r="Y163" s="436"/>
      <c r="Z163" s="436"/>
    </row>
    <row r="164" spans="1:26" ht="16.5" customHeight="1">
      <c r="A164" s="462"/>
      <c r="B164" s="463"/>
      <c r="C164" s="462"/>
      <c r="D164" s="464"/>
      <c r="E164" s="464"/>
      <c r="F164" s="464"/>
      <c r="G164" s="464"/>
      <c r="H164" s="464"/>
      <c r="I164" s="464"/>
      <c r="J164" s="464"/>
      <c r="K164" s="464"/>
      <c r="L164" s="464"/>
      <c r="M164" s="464"/>
      <c r="N164" s="436"/>
      <c r="O164" s="436"/>
      <c r="P164" s="436"/>
      <c r="Q164" s="436"/>
      <c r="R164" s="436"/>
      <c r="S164" s="436"/>
      <c r="T164" s="436"/>
      <c r="U164" s="436"/>
      <c r="V164" s="436"/>
      <c r="W164" s="436"/>
      <c r="X164" s="436"/>
      <c r="Y164" s="436"/>
      <c r="Z164" s="436"/>
    </row>
    <row r="165" spans="1:26" ht="16.5" customHeight="1">
      <c r="A165" s="462"/>
      <c r="B165" s="463"/>
      <c r="C165" s="462"/>
      <c r="D165" s="464"/>
      <c r="E165" s="464"/>
      <c r="F165" s="464"/>
      <c r="G165" s="464"/>
      <c r="H165" s="464"/>
      <c r="I165" s="464"/>
      <c r="J165" s="464"/>
      <c r="K165" s="464"/>
      <c r="L165" s="464"/>
      <c r="M165" s="464"/>
      <c r="N165" s="436"/>
      <c r="O165" s="436"/>
      <c r="P165" s="436"/>
      <c r="Q165" s="436"/>
      <c r="R165" s="436"/>
      <c r="S165" s="436"/>
      <c r="T165" s="436"/>
      <c r="U165" s="436"/>
      <c r="V165" s="436"/>
      <c r="W165" s="436"/>
      <c r="X165" s="436"/>
      <c r="Y165" s="436"/>
      <c r="Z165" s="436"/>
    </row>
    <row r="166" spans="1:26" ht="16.5" customHeight="1">
      <c r="A166" s="462"/>
      <c r="B166" s="463"/>
      <c r="C166" s="462"/>
      <c r="D166" s="464"/>
      <c r="E166" s="464"/>
      <c r="F166" s="464"/>
      <c r="G166" s="464"/>
      <c r="H166" s="464"/>
      <c r="I166" s="464"/>
      <c r="J166" s="464"/>
      <c r="K166" s="464"/>
      <c r="L166" s="464"/>
      <c r="M166" s="464"/>
      <c r="N166" s="436"/>
      <c r="O166" s="436"/>
      <c r="P166" s="436"/>
      <c r="Q166" s="436"/>
      <c r="R166" s="436"/>
      <c r="S166" s="436"/>
      <c r="T166" s="436"/>
      <c r="U166" s="436"/>
      <c r="V166" s="436"/>
      <c r="W166" s="436"/>
      <c r="X166" s="436"/>
      <c r="Y166" s="436"/>
      <c r="Z166" s="436"/>
    </row>
    <row r="167" spans="1:26" ht="16.5" customHeight="1">
      <c r="A167" s="462"/>
      <c r="B167" s="463"/>
      <c r="C167" s="462"/>
      <c r="D167" s="464"/>
      <c r="E167" s="464"/>
      <c r="F167" s="464"/>
      <c r="G167" s="464"/>
      <c r="H167" s="464"/>
      <c r="I167" s="464"/>
      <c r="J167" s="464"/>
      <c r="K167" s="464"/>
      <c r="L167" s="464"/>
      <c r="M167" s="464"/>
      <c r="N167" s="436"/>
      <c r="O167" s="436"/>
      <c r="P167" s="436"/>
      <c r="Q167" s="436"/>
      <c r="R167" s="436"/>
      <c r="S167" s="436"/>
      <c r="T167" s="436"/>
      <c r="U167" s="436"/>
      <c r="V167" s="436"/>
      <c r="W167" s="436"/>
      <c r="X167" s="436"/>
      <c r="Y167" s="436"/>
      <c r="Z167" s="436"/>
    </row>
    <row r="168" spans="1:26" ht="16.5" customHeight="1">
      <c r="A168" s="462"/>
      <c r="B168" s="463"/>
      <c r="C168" s="462"/>
      <c r="D168" s="464"/>
      <c r="E168" s="464"/>
      <c r="F168" s="464"/>
      <c r="G168" s="464"/>
      <c r="H168" s="464"/>
      <c r="I168" s="464"/>
      <c r="J168" s="464"/>
      <c r="K168" s="464"/>
      <c r="L168" s="464"/>
      <c r="M168" s="464"/>
      <c r="N168" s="436"/>
      <c r="O168" s="436"/>
      <c r="P168" s="436"/>
      <c r="Q168" s="436"/>
      <c r="R168" s="436"/>
      <c r="S168" s="436"/>
      <c r="T168" s="436"/>
      <c r="U168" s="436"/>
      <c r="V168" s="436"/>
      <c r="W168" s="436"/>
      <c r="X168" s="436"/>
      <c r="Y168" s="436"/>
      <c r="Z168" s="436"/>
    </row>
    <row r="169" spans="1:26" ht="16.5" customHeight="1">
      <c r="A169" s="462"/>
      <c r="B169" s="463"/>
      <c r="C169" s="462"/>
      <c r="D169" s="464"/>
      <c r="E169" s="464"/>
      <c r="F169" s="464"/>
      <c r="G169" s="464"/>
      <c r="H169" s="464"/>
      <c r="I169" s="464"/>
      <c r="J169" s="464"/>
      <c r="K169" s="464"/>
      <c r="L169" s="464"/>
      <c r="M169" s="464"/>
      <c r="N169" s="436"/>
      <c r="O169" s="436"/>
      <c r="P169" s="436"/>
      <c r="Q169" s="436"/>
      <c r="R169" s="436"/>
      <c r="S169" s="436"/>
      <c r="T169" s="436"/>
      <c r="U169" s="436"/>
      <c r="V169" s="436"/>
      <c r="W169" s="436"/>
      <c r="X169" s="436"/>
      <c r="Y169" s="436"/>
      <c r="Z169" s="436"/>
    </row>
    <row r="170" spans="1:26" ht="16.5" customHeight="1">
      <c r="A170" s="462"/>
      <c r="B170" s="463"/>
      <c r="C170" s="462"/>
      <c r="D170" s="464"/>
      <c r="E170" s="464"/>
      <c r="F170" s="464"/>
      <c r="G170" s="464"/>
      <c r="H170" s="464"/>
      <c r="I170" s="464"/>
      <c r="J170" s="464"/>
      <c r="K170" s="464"/>
      <c r="L170" s="464"/>
      <c r="M170" s="464"/>
      <c r="N170" s="436"/>
      <c r="O170" s="436"/>
      <c r="P170" s="436"/>
      <c r="Q170" s="436"/>
      <c r="R170" s="436"/>
      <c r="S170" s="436"/>
      <c r="T170" s="436"/>
      <c r="U170" s="436"/>
      <c r="V170" s="436"/>
      <c r="W170" s="436"/>
      <c r="X170" s="436"/>
      <c r="Y170" s="436"/>
      <c r="Z170" s="436"/>
    </row>
    <row r="171" spans="1:26" ht="16.5" customHeight="1">
      <c r="A171" s="462"/>
      <c r="B171" s="463"/>
      <c r="C171" s="462"/>
      <c r="D171" s="464"/>
      <c r="E171" s="464"/>
      <c r="F171" s="464"/>
      <c r="G171" s="464"/>
      <c r="H171" s="464"/>
      <c r="I171" s="464"/>
      <c r="J171" s="464"/>
      <c r="K171" s="464"/>
      <c r="L171" s="464"/>
      <c r="M171" s="464"/>
      <c r="N171" s="436"/>
      <c r="O171" s="436"/>
      <c r="P171" s="436"/>
      <c r="Q171" s="436"/>
      <c r="R171" s="436"/>
      <c r="S171" s="436"/>
      <c r="T171" s="436"/>
      <c r="U171" s="436"/>
      <c r="V171" s="436"/>
      <c r="W171" s="436"/>
      <c r="X171" s="436"/>
      <c r="Y171" s="436"/>
      <c r="Z171" s="436"/>
    </row>
    <row r="172" spans="1:26" ht="16.5" customHeight="1">
      <c r="A172" s="462"/>
      <c r="B172" s="463"/>
      <c r="C172" s="462"/>
      <c r="D172" s="464"/>
      <c r="E172" s="464"/>
      <c r="F172" s="464"/>
      <c r="G172" s="464"/>
      <c r="H172" s="464"/>
      <c r="I172" s="464"/>
      <c r="J172" s="464"/>
      <c r="K172" s="464"/>
      <c r="L172" s="464"/>
      <c r="M172" s="464"/>
      <c r="N172" s="436"/>
      <c r="O172" s="436"/>
      <c r="P172" s="436"/>
      <c r="Q172" s="436"/>
      <c r="R172" s="436"/>
      <c r="S172" s="436"/>
      <c r="T172" s="436"/>
      <c r="U172" s="436"/>
      <c r="V172" s="436"/>
      <c r="W172" s="436"/>
      <c r="X172" s="436"/>
      <c r="Y172" s="436"/>
      <c r="Z172" s="436"/>
    </row>
    <row r="173" spans="1:26" ht="16.5" customHeight="1">
      <c r="A173" s="462"/>
      <c r="B173" s="463"/>
      <c r="C173" s="462"/>
      <c r="D173" s="464"/>
      <c r="E173" s="464"/>
      <c r="F173" s="464"/>
      <c r="G173" s="464"/>
      <c r="H173" s="464"/>
      <c r="I173" s="464"/>
      <c r="J173" s="464"/>
      <c r="K173" s="464"/>
      <c r="L173" s="464"/>
      <c r="M173" s="464"/>
      <c r="N173" s="436"/>
      <c r="O173" s="436"/>
      <c r="P173" s="436"/>
      <c r="Q173" s="436"/>
      <c r="R173" s="436"/>
      <c r="S173" s="436"/>
      <c r="T173" s="436"/>
      <c r="U173" s="436"/>
      <c r="V173" s="436"/>
      <c r="W173" s="436"/>
      <c r="X173" s="436"/>
      <c r="Y173" s="436"/>
      <c r="Z173" s="436"/>
    </row>
    <row r="174" spans="1:26" ht="16.5" customHeight="1">
      <c r="A174" s="462"/>
      <c r="B174" s="463"/>
      <c r="C174" s="462"/>
      <c r="D174" s="464"/>
      <c r="E174" s="464"/>
      <c r="F174" s="464"/>
      <c r="G174" s="464"/>
      <c r="H174" s="464"/>
      <c r="I174" s="464"/>
      <c r="J174" s="464"/>
      <c r="K174" s="464"/>
      <c r="L174" s="464"/>
      <c r="M174" s="464"/>
      <c r="N174" s="436"/>
      <c r="O174" s="436"/>
      <c r="P174" s="436"/>
      <c r="Q174" s="436"/>
      <c r="R174" s="436"/>
      <c r="S174" s="436"/>
      <c r="T174" s="436"/>
      <c r="U174" s="436"/>
      <c r="V174" s="436"/>
      <c r="W174" s="436"/>
      <c r="X174" s="436"/>
      <c r="Y174" s="436"/>
      <c r="Z174" s="436"/>
    </row>
    <row r="175" spans="1:26" ht="16.5" customHeight="1">
      <c r="A175" s="462"/>
      <c r="B175" s="463"/>
      <c r="C175" s="462"/>
      <c r="D175" s="464"/>
      <c r="E175" s="464"/>
      <c r="F175" s="464"/>
      <c r="G175" s="464"/>
      <c r="H175" s="464"/>
      <c r="I175" s="464"/>
      <c r="J175" s="464"/>
      <c r="K175" s="464"/>
      <c r="L175" s="464"/>
      <c r="M175" s="464"/>
      <c r="N175" s="436"/>
      <c r="O175" s="436"/>
      <c r="P175" s="436"/>
      <c r="Q175" s="436"/>
      <c r="R175" s="436"/>
      <c r="S175" s="436"/>
      <c r="T175" s="436"/>
      <c r="U175" s="436"/>
      <c r="V175" s="436"/>
      <c r="W175" s="436"/>
      <c r="X175" s="436"/>
      <c r="Y175" s="436"/>
      <c r="Z175" s="436"/>
    </row>
    <row r="176" spans="1:26" ht="16.5" customHeight="1">
      <c r="A176" s="462"/>
      <c r="B176" s="463"/>
      <c r="C176" s="462"/>
      <c r="D176" s="464"/>
      <c r="E176" s="464"/>
      <c r="F176" s="464"/>
      <c r="G176" s="464"/>
      <c r="H176" s="464"/>
      <c r="I176" s="464"/>
      <c r="J176" s="464"/>
      <c r="K176" s="464"/>
      <c r="L176" s="464"/>
      <c r="M176" s="464"/>
      <c r="N176" s="436"/>
      <c r="O176" s="436"/>
      <c r="P176" s="436"/>
      <c r="Q176" s="436"/>
      <c r="R176" s="436"/>
      <c r="S176" s="436"/>
      <c r="T176" s="436"/>
      <c r="U176" s="436"/>
      <c r="V176" s="436"/>
      <c r="W176" s="436"/>
      <c r="X176" s="436"/>
      <c r="Y176" s="436"/>
      <c r="Z176" s="436"/>
    </row>
    <row r="177" spans="1:26" ht="16.5" customHeight="1">
      <c r="A177" s="462"/>
      <c r="B177" s="463"/>
      <c r="C177" s="462"/>
      <c r="D177" s="464"/>
      <c r="E177" s="464"/>
      <c r="F177" s="464"/>
      <c r="G177" s="464"/>
      <c r="H177" s="464"/>
      <c r="I177" s="464"/>
      <c r="J177" s="464"/>
      <c r="K177" s="464"/>
      <c r="L177" s="464"/>
      <c r="M177" s="464"/>
      <c r="N177" s="436"/>
      <c r="O177" s="436"/>
      <c r="P177" s="436"/>
      <c r="Q177" s="436"/>
      <c r="R177" s="436"/>
      <c r="S177" s="436"/>
      <c r="T177" s="436"/>
      <c r="U177" s="436"/>
      <c r="V177" s="436"/>
      <c r="W177" s="436"/>
      <c r="X177" s="436"/>
      <c r="Y177" s="436"/>
      <c r="Z177" s="436"/>
    </row>
    <row r="178" spans="1:26" ht="16.5" customHeight="1">
      <c r="A178" s="462"/>
      <c r="B178" s="463"/>
      <c r="C178" s="462"/>
      <c r="D178" s="464"/>
      <c r="E178" s="464"/>
      <c r="F178" s="464"/>
      <c r="G178" s="464"/>
      <c r="H178" s="464"/>
      <c r="I178" s="464"/>
      <c r="J178" s="464"/>
      <c r="K178" s="464"/>
      <c r="L178" s="464"/>
      <c r="M178" s="464"/>
      <c r="N178" s="436"/>
      <c r="O178" s="436"/>
      <c r="P178" s="436"/>
      <c r="Q178" s="436"/>
      <c r="R178" s="436"/>
      <c r="S178" s="436"/>
      <c r="T178" s="436"/>
      <c r="U178" s="436"/>
      <c r="V178" s="436"/>
      <c r="W178" s="436"/>
      <c r="X178" s="436"/>
      <c r="Y178" s="436"/>
      <c r="Z178" s="436"/>
    </row>
    <row r="179" spans="1:26" ht="16.5" customHeight="1">
      <c r="A179" s="462"/>
      <c r="B179" s="463"/>
      <c r="C179" s="462"/>
      <c r="D179" s="464"/>
      <c r="E179" s="464"/>
      <c r="F179" s="464"/>
      <c r="G179" s="464"/>
      <c r="H179" s="464"/>
      <c r="I179" s="464"/>
      <c r="J179" s="464"/>
      <c r="K179" s="464"/>
      <c r="L179" s="464"/>
      <c r="M179" s="464"/>
      <c r="N179" s="436"/>
      <c r="O179" s="436"/>
      <c r="P179" s="436"/>
      <c r="Q179" s="436"/>
      <c r="R179" s="436"/>
      <c r="S179" s="436"/>
      <c r="T179" s="436"/>
      <c r="U179" s="436"/>
      <c r="V179" s="436"/>
      <c r="W179" s="436"/>
      <c r="X179" s="436"/>
      <c r="Y179" s="436"/>
      <c r="Z179" s="436"/>
    </row>
    <row r="180" spans="1:26" ht="16.5" customHeight="1">
      <c r="A180" s="462"/>
      <c r="B180" s="463"/>
      <c r="C180" s="462"/>
      <c r="D180" s="464"/>
      <c r="E180" s="464"/>
      <c r="F180" s="464"/>
      <c r="G180" s="464"/>
      <c r="H180" s="464"/>
      <c r="I180" s="464"/>
      <c r="J180" s="464"/>
      <c r="K180" s="464"/>
      <c r="L180" s="464"/>
      <c r="M180" s="464"/>
      <c r="N180" s="436"/>
      <c r="O180" s="436"/>
      <c r="P180" s="436"/>
      <c r="Q180" s="436"/>
      <c r="R180" s="436"/>
      <c r="S180" s="436"/>
      <c r="T180" s="436"/>
      <c r="U180" s="436"/>
      <c r="V180" s="436"/>
      <c r="W180" s="436"/>
      <c r="X180" s="436"/>
      <c r="Y180" s="436"/>
      <c r="Z180" s="436"/>
    </row>
    <row r="181" spans="1:26" ht="16.5" customHeight="1">
      <c r="A181" s="462"/>
      <c r="B181" s="463"/>
      <c r="C181" s="462"/>
      <c r="D181" s="464"/>
      <c r="E181" s="464"/>
      <c r="F181" s="464"/>
      <c r="G181" s="464"/>
      <c r="H181" s="464"/>
      <c r="I181" s="464"/>
      <c r="J181" s="464"/>
      <c r="K181" s="464"/>
      <c r="L181" s="464"/>
      <c r="M181" s="464"/>
      <c r="N181" s="436"/>
      <c r="O181" s="436"/>
      <c r="P181" s="436"/>
      <c r="Q181" s="436"/>
      <c r="R181" s="436"/>
      <c r="S181" s="436"/>
      <c r="T181" s="436"/>
      <c r="U181" s="436"/>
      <c r="V181" s="436"/>
      <c r="W181" s="436"/>
      <c r="X181" s="436"/>
      <c r="Y181" s="436"/>
      <c r="Z181" s="436"/>
    </row>
    <row r="182" spans="1:26" ht="16.5" customHeight="1">
      <c r="A182" s="462"/>
      <c r="B182" s="463"/>
      <c r="C182" s="462"/>
      <c r="D182" s="464"/>
      <c r="E182" s="464"/>
      <c r="F182" s="464"/>
      <c r="G182" s="464"/>
      <c r="H182" s="464"/>
      <c r="I182" s="464"/>
      <c r="J182" s="464"/>
      <c r="K182" s="464"/>
      <c r="L182" s="464"/>
      <c r="M182" s="464"/>
      <c r="N182" s="436"/>
      <c r="O182" s="436"/>
      <c r="P182" s="436"/>
      <c r="Q182" s="436"/>
      <c r="R182" s="436"/>
      <c r="S182" s="436"/>
      <c r="T182" s="436"/>
      <c r="U182" s="436"/>
      <c r="V182" s="436"/>
      <c r="W182" s="436"/>
      <c r="X182" s="436"/>
      <c r="Y182" s="436"/>
      <c r="Z182" s="436"/>
    </row>
    <row r="183" spans="1:26" ht="16.5" customHeight="1">
      <c r="A183" s="462"/>
      <c r="B183" s="463"/>
      <c r="C183" s="462"/>
      <c r="D183" s="464"/>
      <c r="E183" s="464"/>
      <c r="F183" s="464"/>
      <c r="G183" s="464"/>
      <c r="H183" s="464"/>
      <c r="I183" s="464"/>
      <c r="J183" s="464"/>
      <c r="K183" s="464"/>
      <c r="L183" s="464"/>
      <c r="M183" s="464"/>
      <c r="N183" s="436"/>
      <c r="O183" s="436"/>
      <c r="P183" s="436"/>
      <c r="Q183" s="436"/>
      <c r="R183" s="436"/>
      <c r="S183" s="436"/>
      <c r="T183" s="436"/>
      <c r="U183" s="436"/>
      <c r="V183" s="436"/>
      <c r="W183" s="436"/>
      <c r="X183" s="436"/>
      <c r="Y183" s="436"/>
      <c r="Z183" s="436"/>
    </row>
    <row r="184" spans="1:26" ht="16.5" customHeight="1">
      <c r="A184" s="462"/>
      <c r="B184" s="463"/>
      <c r="C184" s="462"/>
      <c r="D184" s="464"/>
      <c r="E184" s="464"/>
      <c r="F184" s="464"/>
      <c r="G184" s="464"/>
      <c r="H184" s="464"/>
      <c r="I184" s="464"/>
      <c r="J184" s="464"/>
      <c r="K184" s="464"/>
      <c r="L184" s="464"/>
      <c r="M184" s="464"/>
      <c r="N184" s="436"/>
      <c r="O184" s="436"/>
      <c r="P184" s="436"/>
      <c r="Q184" s="436"/>
      <c r="R184" s="436"/>
      <c r="S184" s="436"/>
      <c r="T184" s="436"/>
      <c r="U184" s="436"/>
      <c r="V184" s="436"/>
      <c r="W184" s="436"/>
      <c r="X184" s="436"/>
      <c r="Y184" s="436"/>
      <c r="Z184" s="436"/>
    </row>
    <row r="185" spans="1:26" ht="16.5" customHeight="1">
      <c r="A185" s="462"/>
      <c r="B185" s="463"/>
      <c r="C185" s="462"/>
      <c r="D185" s="464"/>
      <c r="E185" s="464"/>
      <c r="F185" s="464"/>
      <c r="G185" s="464"/>
      <c r="H185" s="464"/>
      <c r="I185" s="464"/>
      <c r="J185" s="464"/>
      <c r="K185" s="464"/>
      <c r="L185" s="464"/>
      <c r="M185" s="464"/>
      <c r="N185" s="436"/>
      <c r="O185" s="436"/>
      <c r="P185" s="436"/>
      <c r="Q185" s="436"/>
      <c r="R185" s="436"/>
      <c r="S185" s="436"/>
      <c r="T185" s="436"/>
      <c r="U185" s="436"/>
      <c r="V185" s="436"/>
      <c r="W185" s="436"/>
      <c r="X185" s="436"/>
      <c r="Y185" s="436"/>
      <c r="Z185" s="436"/>
    </row>
    <row r="186" spans="1:26" ht="16.5" customHeight="1">
      <c r="A186" s="462"/>
      <c r="B186" s="463"/>
      <c r="C186" s="462"/>
      <c r="D186" s="464"/>
      <c r="E186" s="464"/>
      <c r="F186" s="464"/>
      <c r="G186" s="464"/>
      <c r="H186" s="464"/>
      <c r="I186" s="464"/>
      <c r="J186" s="464"/>
      <c r="K186" s="464"/>
      <c r="L186" s="464"/>
      <c r="M186" s="464"/>
      <c r="N186" s="436"/>
      <c r="O186" s="436"/>
      <c r="P186" s="436"/>
      <c r="Q186" s="436"/>
      <c r="R186" s="436"/>
      <c r="S186" s="436"/>
      <c r="T186" s="436"/>
      <c r="U186" s="436"/>
      <c r="V186" s="436"/>
      <c r="W186" s="436"/>
      <c r="X186" s="436"/>
      <c r="Y186" s="436"/>
      <c r="Z186" s="436"/>
    </row>
    <row r="187" spans="1:26" ht="16.5" customHeight="1">
      <c r="A187" s="462"/>
      <c r="B187" s="463"/>
      <c r="C187" s="462"/>
      <c r="D187" s="464"/>
      <c r="E187" s="464"/>
      <c r="F187" s="464"/>
      <c r="G187" s="464"/>
      <c r="H187" s="464"/>
      <c r="I187" s="464"/>
      <c r="J187" s="464"/>
      <c r="K187" s="464"/>
      <c r="L187" s="464"/>
      <c r="M187" s="464"/>
      <c r="N187" s="436"/>
      <c r="O187" s="436"/>
      <c r="P187" s="436"/>
      <c r="Q187" s="436"/>
      <c r="R187" s="436"/>
      <c r="S187" s="436"/>
      <c r="T187" s="436"/>
      <c r="U187" s="436"/>
      <c r="V187" s="436"/>
      <c r="W187" s="436"/>
      <c r="X187" s="436"/>
      <c r="Y187" s="436"/>
      <c r="Z187" s="436"/>
    </row>
    <row r="188" spans="1:26" ht="16.5" customHeight="1">
      <c r="A188" s="462"/>
      <c r="B188" s="463"/>
      <c r="C188" s="462"/>
      <c r="D188" s="464"/>
      <c r="E188" s="464"/>
      <c r="F188" s="464"/>
      <c r="G188" s="464"/>
      <c r="H188" s="464"/>
      <c r="I188" s="464"/>
      <c r="J188" s="464"/>
      <c r="K188" s="464"/>
      <c r="L188" s="464"/>
      <c r="M188" s="464"/>
      <c r="N188" s="436"/>
      <c r="O188" s="436"/>
      <c r="P188" s="436"/>
      <c r="Q188" s="436"/>
      <c r="R188" s="436"/>
      <c r="S188" s="436"/>
      <c r="T188" s="436"/>
      <c r="U188" s="436"/>
      <c r="V188" s="436"/>
      <c r="W188" s="436"/>
      <c r="X188" s="436"/>
      <c r="Y188" s="436"/>
      <c r="Z188" s="436"/>
    </row>
    <row r="189" spans="1:26" ht="16.5" customHeight="1">
      <c r="A189" s="462"/>
      <c r="B189" s="463"/>
      <c r="C189" s="462"/>
      <c r="D189" s="464"/>
      <c r="E189" s="464"/>
      <c r="F189" s="464"/>
      <c r="G189" s="464"/>
      <c r="H189" s="464"/>
      <c r="I189" s="464"/>
      <c r="J189" s="464"/>
      <c r="K189" s="464"/>
      <c r="L189" s="464"/>
      <c r="M189" s="464"/>
      <c r="N189" s="436"/>
      <c r="O189" s="436"/>
      <c r="P189" s="436"/>
      <c r="Q189" s="436"/>
      <c r="R189" s="436"/>
      <c r="S189" s="436"/>
      <c r="T189" s="436"/>
      <c r="U189" s="436"/>
      <c r="V189" s="436"/>
      <c r="W189" s="436"/>
      <c r="X189" s="436"/>
      <c r="Y189" s="436"/>
      <c r="Z189" s="436"/>
    </row>
    <row r="190" spans="1:26" ht="16.5" customHeight="1">
      <c r="A190" s="462"/>
      <c r="B190" s="463"/>
      <c r="C190" s="462"/>
      <c r="D190" s="464"/>
      <c r="E190" s="464"/>
      <c r="F190" s="464"/>
      <c r="G190" s="464"/>
      <c r="H190" s="464"/>
      <c r="I190" s="464"/>
      <c r="J190" s="464"/>
      <c r="K190" s="464"/>
      <c r="L190" s="464"/>
      <c r="M190" s="464"/>
      <c r="N190" s="436"/>
      <c r="O190" s="436"/>
      <c r="P190" s="436"/>
      <c r="Q190" s="436"/>
      <c r="R190" s="436"/>
      <c r="S190" s="436"/>
      <c r="T190" s="436"/>
      <c r="U190" s="436"/>
      <c r="V190" s="436"/>
      <c r="W190" s="436"/>
      <c r="X190" s="436"/>
      <c r="Y190" s="436"/>
      <c r="Z190" s="436"/>
    </row>
    <row r="191" spans="1:26" ht="16.5" customHeight="1">
      <c r="A191" s="462"/>
      <c r="B191" s="463"/>
      <c r="C191" s="462"/>
      <c r="D191" s="464"/>
      <c r="E191" s="464"/>
      <c r="F191" s="464"/>
      <c r="G191" s="464"/>
      <c r="H191" s="464"/>
      <c r="I191" s="464"/>
      <c r="J191" s="464"/>
      <c r="K191" s="464"/>
      <c r="L191" s="464"/>
      <c r="M191" s="464"/>
      <c r="N191" s="436"/>
      <c r="O191" s="436"/>
      <c r="P191" s="436"/>
      <c r="Q191" s="436"/>
      <c r="R191" s="436"/>
      <c r="S191" s="436"/>
      <c r="T191" s="436"/>
      <c r="U191" s="436"/>
      <c r="V191" s="436"/>
      <c r="W191" s="436"/>
      <c r="X191" s="436"/>
      <c r="Y191" s="436"/>
      <c r="Z191" s="436"/>
    </row>
    <row r="192" spans="1:26" ht="16.5" customHeight="1">
      <c r="A192" s="462"/>
      <c r="B192" s="463"/>
      <c r="C192" s="462"/>
      <c r="D192" s="464"/>
      <c r="E192" s="464"/>
      <c r="F192" s="464"/>
      <c r="G192" s="464"/>
      <c r="H192" s="464"/>
      <c r="I192" s="464"/>
      <c r="J192" s="464"/>
      <c r="K192" s="464"/>
      <c r="L192" s="464"/>
      <c r="M192" s="464"/>
      <c r="N192" s="436"/>
      <c r="O192" s="436"/>
      <c r="P192" s="436"/>
      <c r="Q192" s="436"/>
      <c r="R192" s="436"/>
      <c r="S192" s="436"/>
      <c r="T192" s="436"/>
      <c r="U192" s="436"/>
      <c r="V192" s="436"/>
      <c r="W192" s="436"/>
      <c r="X192" s="436"/>
      <c r="Y192" s="436"/>
      <c r="Z192" s="436"/>
    </row>
    <row r="193" spans="1:26" ht="16.5" customHeight="1">
      <c r="A193" s="462"/>
      <c r="B193" s="463"/>
      <c r="C193" s="462"/>
      <c r="D193" s="464"/>
      <c r="E193" s="464"/>
      <c r="F193" s="464"/>
      <c r="G193" s="464"/>
      <c r="H193" s="464"/>
      <c r="I193" s="464"/>
      <c r="J193" s="464"/>
      <c r="K193" s="464"/>
      <c r="L193" s="464"/>
      <c r="M193" s="464"/>
      <c r="N193" s="436"/>
      <c r="O193" s="436"/>
      <c r="P193" s="436"/>
      <c r="Q193" s="436"/>
      <c r="R193" s="436"/>
      <c r="S193" s="436"/>
      <c r="T193" s="436"/>
      <c r="U193" s="436"/>
      <c r="V193" s="436"/>
      <c r="W193" s="436"/>
      <c r="X193" s="436"/>
      <c r="Y193" s="436"/>
      <c r="Z193" s="436"/>
    </row>
    <row r="194" spans="1:26" ht="16.5" customHeight="1">
      <c r="A194" s="462"/>
      <c r="B194" s="463"/>
      <c r="C194" s="462"/>
      <c r="D194" s="464"/>
      <c r="E194" s="464"/>
      <c r="F194" s="464"/>
      <c r="G194" s="464"/>
      <c r="H194" s="464"/>
      <c r="I194" s="464"/>
      <c r="J194" s="464"/>
      <c r="K194" s="464"/>
      <c r="L194" s="464"/>
      <c r="M194" s="464"/>
      <c r="N194" s="436"/>
      <c r="O194" s="436"/>
      <c r="P194" s="436"/>
      <c r="Q194" s="436"/>
      <c r="R194" s="436"/>
      <c r="S194" s="436"/>
      <c r="T194" s="436"/>
      <c r="U194" s="436"/>
      <c r="V194" s="436"/>
      <c r="W194" s="436"/>
      <c r="X194" s="436"/>
      <c r="Y194" s="436"/>
      <c r="Z194" s="436"/>
    </row>
    <row r="195" spans="1:26" ht="16.5" customHeight="1">
      <c r="A195" s="462"/>
      <c r="B195" s="463"/>
      <c r="C195" s="462"/>
      <c r="D195" s="464"/>
      <c r="E195" s="464"/>
      <c r="F195" s="464"/>
      <c r="G195" s="464"/>
      <c r="H195" s="464"/>
      <c r="I195" s="464"/>
      <c r="J195" s="464"/>
      <c r="K195" s="464"/>
      <c r="L195" s="464"/>
      <c r="M195" s="464"/>
      <c r="N195" s="436"/>
      <c r="O195" s="436"/>
      <c r="P195" s="436"/>
      <c r="Q195" s="436"/>
      <c r="R195" s="436"/>
      <c r="S195" s="436"/>
      <c r="T195" s="436"/>
      <c r="U195" s="436"/>
      <c r="V195" s="436"/>
      <c r="W195" s="436"/>
      <c r="X195" s="436"/>
      <c r="Y195" s="436"/>
      <c r="Z195" s="436"/>
    </row>
    <row r="196" spans="1:26" ht="16.5" customHeight="1">
      <c r="A196" s="462"/>
      <c r="B196" s="463"/>
      <c r="C196" s="462"/>
      <c r="D196" s="464"/>
      <c r="E196" s="464"/>
      <c r="F196" s="464"/>
      <c r="G196" s="464"/>
      <c r="H196" s="464"/>
      <c r="I196" s="464"/>
      <c r="J196" s="464"/>
      <c r="K196" s="464"/>
      <c r="L196" s="464"/>
      <c r="M196" s="464"/>
      <c r="N196" s="436"/>
      <c r="O196" s="436"/>
      <c r="P196" s="436"/>
      <c r="Q196" s="436"/>
      <c r="R196" s="436"/>
      <c r="S196" s="436"/>
      <c r="T196" s="436"/>
      <c r="U196" s="436"/>
      <c r="V196" s="436"/>
      <c r="W196" s="436"/>
      <c r="X196" s="436"/>
      <c r="Y196" s="436"/>
      <c r="Z196" s="436"/>
    </row>
    <row r="197" spans="1:26" ht="16.5" customHeight="1">
      <c r="A197" s="462"/>
      <c r="B197" s="463"/>
      <c r="C197" s="462"/>
      <c r="D197" s="464"/>
      <c r="E197" s="464"/>
      <c r="F197" s="464"/>
      <c r="G197" s="464"/>
      <c r="H197" s="464"/>
      <c r="I197" s="464"/>
      <c r="J197" s="464"/>
      <c r="K197" s="464"/>
      <c r="L197" s="464"/>
      <c r="M197" s="464"/>
      <c r="N197" s="436"/>
      <c r="O197" s="436"/>
      <c r="P197" s="436"/>
      <c r="Q197" s="436"/>
      <c r="R197" s="436"/>
      <c r="S197" s="436"/>
      <c r="T197" s="436"/>
      <c r="U197" s="436"/>
      <c r="V197" s="436"/>
      <c r="W197" s="436"/>
      <c r="X197" s="436"/>
      <c r="Y197" s="436"/>
      <c r="Z197" s="436"/>
    </row>
    <row r="198" spans="1:26" ht="16.5" customHeight="1">
      <c r="A198" s="462"/>
      <c r="B198" s="463"/>
      <c r="C198" s="462"/>
      <c r="D198" s="464"/>
      <c r="E198" s="464"/>
      <c r="F198" s="464"/>
      <c r="G198" s="464"/>
      <c r="H198" s="464"/>
      <c r="I198" s="464"/>
      <c r="J198" s="464"/>
      <c r="K198" s="464"/>
      <c r="L198" s="464"/>
      <c r="M198" s="464"/>
      <c r="N198" s="436"/>
      <c r="O198" s="436"/>
      <c r="P198" s="436"/>
      <c r="Q198" s="436"/>
      <c r="R198" s="436"/>
      <c r="S198" s="436"/>
      <c r="T198" s="436"/>
      <c r="U198" s="436"/>
      <c r="V198" s="436"/>
      <c r="W198" s="436"/>
      <c r="X198" s="436"/>
      <c r="Y198" s="436"/>
      <c r="Z198" s="436"/>
    </row>
    <row r="199" spans="1:26" ht="16.5" customHeight="1">
      <c r="A199" s="462"/>
      <c r="B199" s="463"/>
      <c r="C199" s="462"/>
      <c r="D199" s="464"/>
      <c r="E199" s="464"/>
      <c r="F199" s="464"/>
      <c r="G199" s="464"/>
      <c r="H199" s="464"/>
      <c r="I199" s="464"/>
      <c r="J199" s="464"/>
      <c r="K199" s="464"/>
      <c r="L199" s="464"/>
      <c r="M199" s="464"/>
      <c r="N199" s="436"/>
      <c r="O199" s="436"/>
      <c r="P199" s="436"/>
      <c r="Q199" s="436"/>
      <c r="R199" s="436"/>
      <c r="S199" s="436"/>
      <c r="T199" s="436"/>
      <c r="U199" s="436"/>
      <c r="V199" s="436"/>
      <c r="W199" s="436"/>
      <c r="X199" s="436"/>
      <c r="Y199" s="436"/>
      <c r="Z199" s="436"/>
    </row>
    <row r="200" spans="1:26" ht="16.5" customHeight="1">
      <c r="A200" s="462"/>
      <c r="B200" s="463"/>
      <c r="C200" s="462"/>
      <c r="D200" s="464"/>
      <c r="E200" s="464"/>
      <c r="F200" s="464"/>
      <c r="G200" s="464"/>
      <c r="H200" s="464"/>
      <c r="I200" s="464"/>
      <c r="J200" s="464"/>
      <c r="K200" s="464"/>
      <c r="L200" s="464"/>
      <c r="M200" s="464"/>
      <c r="N200" s="436"/>
      <c r="O200" s="436"/>
      <c r="P200" s="436"/>
      <c r="Q200" s="436"/>
      <c r="R200" s="436"/>
      <c r="S200" s="436"/>
      <c r="T200" s="436"/>
      <c r="U200" s="436"/>
      <c r="V200" s="436"/>
      <c r="W200" s="436"/>
      <c r="X200" s="436"/>
      <c r="Y200" s="436"/>
      <c r="Z200" s="436"/>
    </row>
    <row r="201" spans="1:26" ht="16.5" customHeight="1">
      <c r="A201" s="462"/>
      <c r="B201" s="463"/>
      <c r="C201" s="462"/>
      <c r="D201" s="464"/>
      <c r="E201" s="464"/>
      <c r="F201" s="464"/>
      <c r="G201" s="464"/>
      <c r="H201" s="464"/>
      <c r="I201" s="464"/>
      <c r="J201" s="464"/>
      <c r="K201" s="464"/>
      <c r="L201" s="464"/>
      <c r="M201" s="464"/>
      <c r="N201" s="436"/>
      <c r="O201" s="436"/>
      <c r="P201" s="436"/>
      <c r="Q201" s="436"/>
      <c r="R201" s="436"/>
      <c r="S201" s="436"/>
      <c r="T201" s="436"/>
      <c r="U201" s="436"/>
      <c r="V201" s="436"/>
      <c r="W201" s="436"/>
      <c r="X201" s="436"/>
      <c r="Y201" s="436"/>
      <c r="Z201" s="436"/>
    </row>
    <row r="202" spans="1:26" ht="16.5" customHeight="1">
      <c r="A202" s="462"/>
      <c r="B202" s="463"/>
      <c r="C202" s="462"/>
      <c r="D202" s="464"/>
      <c r="E202" s="464"/>
      <c r="F202" s="464"/>
      <c r="G202" s="464"/>
      <c r="H202" s="464"/>
      <c r="I202" s="464"/>
      <c r="J202" s="464"/>
      <c r="K202" s="464"/>
      <c r="L202" s="464"/>
      <c r="M202" s="464"/>
      <c r="N202" s="436"/>
      <c r="O202" s="436"/>
      <c r="P202" s="436"/>
      <c r="Q202" s="436"/>
      <c r="R202" s="436"/>
      <c r="S202" s="436"/>
      <c r="T202" s="436"/>
      <c r="U202" s="436"/>
      <c r="V202" s="436"/>
      <c r="W202" s="436"/>
      <c r="X202" s="436"/>
      <c r="Y202" s="436"/>
      <c r="Z202" s="436"/>
    </row>
    <row r="203" spans="1:26" ht="16.5" customHeight="1">
      <c r="A203" s="462"/>
      <c r="B203" s="463"/>
      <c r="C203" s="462"/>
      <c r="D203" s="464"/>
      <c r="E203" s="464"/>
      <c r="F203" s="464"/>
      <c r="G203" s="464"/>
      <c r="H203" s="464"/>
      <c r="I203" s="464"/>
      <c r="J203" s="464"/>
      <c r="K203" s="464"/>
      <c r="L203" s="464"/>
      <c r="M203" s="464"/>
      <c r="N203" s="436"/>
      <c r="O203" s="436"/>
      <c r="P203" s="436"/>
      <c r="Q203" s="436"/>
      <c r="R203" s="436"/>
      <c r="S203" s="436"/>
      <c r="T203" s="436"/>
      <c r="U203" s="436"/>
      <c r="V203" s="436"/>
      <c r="W203" s="436"/>
      <c r="X203" s="436"/>
      <c r="Y203" s="436"/>
      <c r="Z203" s="436"/>
    </row>
    <row r="204" spans="1:26" ht="16.5" customHeight="1">
      <c r="A204" s="462"/>
      <c r="B204" s="463"/>
      <c r="C204" s="462"/>
      <c r="D204" s="464"/>
      <c r="E204" s="464"/>
      <c r="F204" s="464"/>
      <c r="G204" s="464"/>
      <c r="H204" s="464"/>
      <c r="I204" s="464"/>
      <c r="J204" s="464"/>
      <c r="K204" s="464"/>
      <c r="L204" s="464"/>
      <c r="M204" s="464"/>
      <c r="N204" s="436"/>
      <c r="O204" s="436"/>
      <c r="P204" s="436"/>
      <c r="Q204" s="436"/>
      <c r="R204" s="436"/>
      <c r="S204" s="436"/>
      <c r="T204" s="436"/>
      <c r="U204" s="436"/>
      <c r="V204" s="436"/>
      <c r="W204" s="436"/>
      <c r="X204" s="436"/>
      <c r="Y204" s="436"/>
      <c r="Z204" s="436"/>
    </row>
    <row r="205" spans="1:26" ht="16.5" customHeight="1">
      <c r="A205" s="462"/>
      <c r="B205" s="463"/>
      <c r="C205" s="462"/>
      <c r="D205" s="464"/>
      <c r="E205" s="464"/>
      <c r="F205" s="464"/>
      <c r="G205" s="464"/>
      <c r="H205" s="464"/>
      <c r="I205" s="464"/>
      <c r="J205" s="464"/>
      <c r="K205" s="464"/>
      <c r="L205" s="464"/>
      <c r="M205" s="464"/>
      <c r="N205" s="436"/>
      <c r="O205" s="436"/>
      <c r="P205" s="436"/>
      <c r="Q205" s="436"/>
      <c r="R205" s="436"/>
      <c r="S205" s="436"/>
      <c r="T205" s="436"/>
      <c r="U205" s="436"/>
      <c r="V205" s="436"/>
      <c r="W205" s="436"/>
      <c r="X205" s="436"/>
      <c r="Y205" s="436"/>
      <c r="Z205" s="436"/>
    </row>
    <row r="206" spans="1:26" ht="16.5" customHeight="1">
      <c r="A206" s="462"/>
      <c r="B206" s="463"/>
      <c r="C206" s="462"/>
      <c r="D206" s="464"/>
      <c r="E206" s="464"/>
      <c r="F206" s="464"/>
      <c r="G206" s="464"/>
      <c r="H206" s="464"/>
      <c r="I206" s="464"/>
      <c r="J206" s="464"/>
      <c r="K206" s="464"/>
      <c r="L206" s="464"/>
      <c r="M206" s="464"/>
      <c r="N206" s="436"/>
      <c r="O206" s="436"/>
      <c r="P206" s="436"/>
      <c r="Q206" s="436"/>
      <c r="R206" s="436"/>
      <c r="S206" s="436"/>
      <c r="T206" s="436"/>
      <c r="U206" s="436"/>
      <c r="V206" s="436"/>
      <c r="W206" s="436"/>
      <c r="X206" s="436"/>
      <c r="Y206" s="436"/>
      <c r="Z206" s="436"/>
    </row>
    <row r="207" spans="1:26" ht="16.5" customHeight="1">
      <c r="A207" s="462"/>
      <c r="B207" s="463"/>
      <c r="C207" s="462"/>
      <c r="D207" s="464"/>
      <c r="E207" s="464"/>
      <c r="F207" s="464"/>
      <c r="G207" s="464"/>
      <c r="H207" s="464"/>
      <c r="I207" s="464"/>
      <c r="J207" s="464"/>
      <c r="K207" s="464"/>
      <c r="L207" s="464"/>
      <c r="M207" s="464"/>
      <c r="N207" s="436"/>
      <c r="O207" s="436"/>
      <c r="P207" s="436"/>
      <c r="Q207" s="436"/>
      <c r="R207" s="436"/>
      <c r="S207" s="436"/>
      <c r="T207" s="436"/>
      <c r="U207" s="436"/>
      <c r="V207" s="436"/>
      <c r="W207" s="436"/>
      <c r="X207" s="436"/>
      <c r="Y207" s="436"/>
      <c r="Z207" s="436"/>
    </row>
    <row r="208" spans="1:26" ht="16.5" customHeight="1">
      <c r="A208" s="462"/>
      <c r="B208" s="463"/>
      <c r="C208" s="462"/>
      <c r="D208" s="464"/>
      <c r="E208" s="464"/>
      <c r="F208" s="464"/>
      <c r="G208" s="464"/>
      <c r="H208" s="464"/>
      <c r="I208" s="464"/>
      <c r="J208" s="464"/>
      <c r="K208" s="464"/>
      <c r="L208" s="464"/>
      <c r="M208" s="464"/>
      <c r="N208" s="436"/>
      <c r="O208" s="436"/>
      <c r="P208" s="436"/>
      <c r="Q208" s="436"/>
      <c r="R208" s="436"/>
      <c r="S208" s="436"/>
      <c r="T208" s="436"/>
      <c r="U208" s="436"/>
      <c r="V208" s="436"/>
      <c r="W208" s="436"/>
      <c r="X208" s="436"/>
      <c r="Y208" s="436"/>
      <c r="Z208" s="436"/>
    </row>
    <row r="209" spans="1:26" ht="16.5" customHeight="1">
      <c r="A209" s="462"/>
      <c r="B209" s="463"/>
      <c r="C209" s="462"/>
      <c r="D209" s="464"/>
      <c r="E209" s="464"/>
      <c r="F209" s="464"/>
      <c r="G209" s="464"/>
      <c r="H209" s="464"/>
      <c r="I209" s="464"/>
      <c r="J209" s="464"/>
      <c r="K209" s="464"/>
      <c r="L209" s="464"/>
      <c r="M209" s="464"/>
      <c r="N209" s="436"/>
      <c r="O209" s="436"/>
      <c r="P209" s="436"/>
      <c r="Q209" s="436"/>
      <c r="R209" s="436"/>
      <c r="S209" s="436"/>
      <c r="T209" s="436"/>
      <c r="U209" s="436"/>
      <c r="V209" s="436"/>
      <c r="W209" s="436"/>
      <c r="X209" s="436"/>
      <c r="Y209" s="436"/>
      <c r="Z209" s="436"/>
    </row>
    <row r="210" spans="1:26" ht="16.5" customHeight="1">
      <c r="A210" s="462"/>
      <c r="B210" s="463"/>
      <c r="C210" s="462"/>
      <c r="D210" s="464"/>
      <c r="E210" s="464"/>
      <c r="F210" s="464"/>
      <c r="G210" s="464"/>
      <c r="H210" s="464"/>
      <c r="I210" s="464"/>
      <c r="J210" s="464"/>
      <c r="K210" s="464"/>
      <c r="L210" s="464"/>
      <c r="M210" s="464"/>
      <c r="N210" s="436"/>
      <c r="O210" s="436"/>
      <c r="P210" s="436"/>
      <c r="Q210" s="436"/>
      <c r="R210" s="436"/>
      <c r="S210" s="436"/>
      <c r="T210" s="436"/>
      <c r="U210" s="436"/>
      <c r="V210" s="436"/>
      <c r="W210" s="436"/>
      <c r="X210" s="436"/>
      <c r="Y210" s="436"/>
      <c r="Z210" s="436"/>
    </row>
    <row r="211" spans="1:26" ht="16.5" customHeight="1">
      <c r="A211" s="462"/>
      <c r="B211" s="463"/>
      <c r="C211" s="462"/>
      <c r="D211" s="464"/>
      <c r="E211" s="464"/>
      <c r="F211" s="464"/>
      <c r="G211" s="464"/>
      <c r="H211" s="464"/>
      <c r="I211" s="464"/>
      <c r="J211" s="464"/>
      <c r="K211" s="464"/>
      <c r="L211" s="464"/>
      <c r="M211" s="464"/>
      <c r="N211" s="436"/>
      <c r="O211" s="436"/>
      <c r="P211" s="436"/>
      <c r="Q211" s="436"/>
      <c r="R211" s="436"/>
      <c r="S211" s="436"/>
      <c r="T211" s="436"/>
      <c r="U211" s="436"/>
      <c r="V211" s="436"/>
      <c r="W211" s="436"/>
      <c r="X211" s="436"/>
      <c r="Y211" s="436"/>
      <c r="Z211" s="436"/>
    </row>
    <row r="212" spans="1:26" ht="16.5" customHeight="1">
      <c r="A212" s="462"/>
      <c r="B212" s="463"/>
      <c r="C212" s="462"/>
      <c r="D212" s="464"/>
      <c r="E212" s="464"/>
      <c r="F212" s="464"/>
      <c r="G212" s="464"/>
      <c r="H212" s="464"/>
      <c r="I212" s="464"/>
      <c r="J212" s="464"/>
      <c r="K212" s="464"/>
      <c r="L212" s="464"/>
      <c r="M212" s="464"/>
      <c r="N212" s="436"/>
      <c r="O212" s="436"/>
      <c r="P212" s="436"/>
      <c r="Q212" s="436"/>
      <c r="R212" s="436"/>
      <c r="S212" s="436"/>
      <c r="T212" s="436"/>
      <c r="U212" s="436"/>
      <c r="V212" s="436"/>
      <c r="W212" s="436"/>
      <c r="X212" s="436"/>
      <c r="Y212" s="436"/>
      <c r="Z212" s="436"/>
    </row>
    <row r="213" spans="1:26" ht="16.5" customHeight="1">
      <c r="A213" s="462"/>
      <c r="B213" s="463"/>
      <c r="C213" s="462"/>
      <c r="D213" s="464"/>
      <c r="E213" s="464"/>
      <c r="F213" s="464"/>
      <c r="G213" s="464"/>
      <c r="H213" s="464"/>
      <c r="I213" s="464"/>
      <c r="J213" s="464"/>
      <c r="K213" s="464"/>
      <c r="L213" s="464"/>
      <c r="M213" s="464"/>
      <c r="N213" s="436"/>
      <c r="O213" s="436"/>
      <c r="P213" s="436"/>
      <c r="Q213" s="436"/>
      <c r="R213" s="436"/>
      <c r="S213" s="436"/>
      <c r="T213" s="436"/>
      <c r="U213" s="436"/>
      <c r="V213" s="436"/>
      <c r="W213" s="436"/>
      <c r="X213" s="436"/>
      <c r="Y213" s="436"/>
      <c r="Z213" s="436"/>
    </row>
    <row r="214" spans="1:26" ht="16.5" customHeight="1">
      <c r="A214" s="462"/>
      <c r="B214" s="463"/>
      <c r="C214" s="462"/>
      <c r="D214" s="464"/>
      <c r="E214" s="464"/>
      <c r="F214" s="464"/>
      <c r="G214" s="464"/>
      <c r="H214" s="464"/>
      <c r="I214" s="464"/>
      <c r="J214" s="464"/>
      <c r="K214" s="464"/>
      <c r="L214" s="464"/>
      <c r="M214" s="464"/>
      <c r="N214" s="436"/>
      <c r="O214" s="436"/>
      <c r="P214" s="436"/>
      <c r="Q214" s="436"/>
      <c r="R214" s="436"/>
      <c r="S214" s="436"/>
      <c r="T214" s="436"/>
      <c r="U214" s="436"/>
      <c r="V214" s="436"/>
      <c r="W214" s="436"/>
      <c r="X214" s="436"/>
      <c r="Y214" s="436"/>
      <c r="Z214" s="436"/>
    </row>
    <row r="215" spans="1:26" ht="16.5" customHeight="1">
      <c r="A215" s="462"/>
      <c r="B215" s="463"/>
      <c r="C215" s="462"/>
      <c r="D215" s="464"/>
      <c r="E215" s="464"/>
      <c r="F215" s="464"/>
      <c r="G215" s="464"/>
      <c r="H215" s="464"/>
      <c r="I215" s="464"/>
      <c r="J215" s="464"/>
      <c r="K215" s="464"/>
      <c r="L215" s="464"/>
      <c r="M215" s="464"/>
      <c r="N215" s="436"/>
      <c r="O215" s="436"/>
      <c r="P215" s="436"/>
      <c r="Q215" s="436"/>
      <c r="R215" s="436"/>
      <c r="S215" s="436"/>
      <c r="T215" s="436"/>
      <c r="U215" s="436"/>
      <c r="V215" s="436"/>
      <c r="W215" s="436"/>
      <c r="X215" s="436"/>
      <c r="Y215" s="436"/>
      <c r="Z215" s="436"/>
    </row>
    <row r="216" spans="1:26" ht="16.5" customHeight="1">
      <c r="A216" s="462"/>
      <c r="B216" s="463"/>
      <c r="C216" s="462"/>
      <c r="D216" s="464"/>
      <c r="E216" s="464"/>
      <c r="F216" s="464"/>
      <c r="G216" s="464"/>
      <c r="H216" s="464"/>
      <c r="I216" s="464"/>
      <c r="J216" s="464"/>
      <c r="K216" s="464"/>
      <c r="L216" s="464"/>
      <c r="M216" s="464"/>
      <c r="N216" s="436"/>
      <c r="O216" s="436"/>
      <c r="P216" s="436"/>
      <c r="Q216" s="436"/>
      <c r="R216" s="436"/>
      <c r="S216" s="436"/>
      <c r="T216" s="436"/>
      <c r="U216" s="436"/>
      <c r="V216" s="436"/>
      <c r="W216" s="436"/>
      <c r="X216" s="436"/>
      <c r="Y216" s="436"/>
      <c r="Z216" s="436"/>
    </row>
    <row r="217" spans="1:26" ht="16.5" customHeight="1">
      <c r="A217" s="462"/>
      <c r="B217" s="463"/>
      <c r="C217" s="462"/>
      <c r="D217" s="464"/>
      <c r="E217" s="464"/>
      <c r="F217" s="464"/>
      <c r="G217" s="464"/>
      <c r="H217" s="464"/>
      <c r="I217" s="464"/>
      <c r="J217" s="464"/>
      <c r="K217" s="464"/>
      <c r="L217" s="464"/>
      <c r="M217" s="464"/>
      <c r="N217" s="436"/>
      <c r="O217" s="436"/>
      <c r="P217" s="436"/>
      <c r="Q217" s="436"/>
      <c r="R217" s="436"/>
      <c r="S217" s="436"/>
      <c r="T217" s="436"/>
      <c r="U217" s="436"/>
      <c r="V217" s="436"/>
      <c r="W217" s="436"/>
      <c r="X217" s="436"/>
      <c r="Y217" s="436"/>
      <c r="Z217" s="436"/>
    </row>
    <row r="218" spans="1:26" ht="16.5" customHeight="1">
      <c r="A218" s="462"/>
      <c r="B218" s="463"/>
      <c r="C218" s="462"/>
      <c r="D218" s="464"/>
      <c r="E218" s="464"/>
      <c r="F218" s="464"/>
      <c r="G218" s="464"/>
      <c r="H218" s="464"/>
      <c r="I218" s="464"/>
      <c r="J218" s="464"/>
      <c r="K218" s="464"/>
      <c r="L218" s="464"/>
      <c r="M218" s="464"/>
      <c r="N218" s="436"/>
      <c r="O218" s="436"/>
      <c r="P218" s="436"/>
      <c r="Q218" s="436"/>
      <c r="R218" s="436"/>
      <c r="S218" s="436"/>
      <c r="T218" s="436"/>
      <c r="U218" s="436"/>
      <c r="V218" s="436"/>
      <c r="W218" s="436"/>
      <c r="X218" s="436"/>
      <c r="Y218" s="436"/>
      <c r="Z218" s="436"/>
    </row>
    <row r="219" spans="1:26" ht="16.5" customHeight="1">
      <c r="A219" s="462"/>
      <c r="B219" s="463"/>
      <c r="C219" s="462"/>
      <c r="D219" s="464"/>
      <c r="E219" s="464"/>
      <c r="F219" s="464"/>
      <c r="G219" s="464"/>
      <c r="H219" s="464"/>
      <c r="I219" s="464"/>
      <c r="J219" s="464"/>
      <c r="K219" s="464"/>
      <c r="L219" s="464"/>
      <c r="M219" s="464"/>
      <c r="N219" s="436"/>
      <c r="O219" s="436"/>
      <c r="P219" s="436"/>
      <c r="Q219" s="436"/>
      <c r="R219" s="436"/>
      <c r="S219" s="436"/>
      <c r="T219" s="436"/>
      <c r="U219" s="436"/>
      <c r="V219" s="436"/>
      <c r="W219" s="436"/>
      <c r="X219" s="436"/>
      <c r="Y219" s="436"/>
      <c r="Z219" s="436"/>
    </row>
    <row r="220" spans="1:26" ht="16.5" customHeight="1">
      <c r="A220" s="462"/>
      <c r="B220" s="463"/>
      <c r="C220" s="462"/>
      <c r="D220" s="464"/>
      <c r="E220" s="464"/>
      <c r="F220" s="464"/>
      <c r="G220" s="464"/>
      <c r="H220" s="464"/>
      <c r="I220" s="464"/>
      <c r="J220" s="464"/>
      <c r="K220" s="464"/>
      <c r="L220" s="464"/>
      <c r="M220" s="464"/>
      <c r="N220" s="436"/>
      <c r="O220" s="436"/>
      <c r="P220" s="436"/>
      <c r="Q220" s="436"/>
      <c r="R220" s="436"/>
      <c r="S220" s="436"/>
      <c r="T220" s="436"/>
      <c r="U220" s="436"/>
      <c r="V220" s="436"/>
      <c r="W220" s="436"/>
      <c r="X220" s="436"/>
      <c r="Y220" s="436"/>
      <c r="Z220" s="436"/>
    </row>
    <row r="221" spans="1:26" ht="16.5" customHeight="1">
      <c r="A221" s="462"/>
      <c r="B221" s="463"/>
      <c r="C221" s="462"/>
      <c r="D221" s="464"/>
      <c r="E221" s="464"/>
      <c r="F221" s="464"/>
      <c r="G221" s="464"/>
      <c r="H221" s="464"/>
      <c r="I221" s="464"/>
      <c r="J221" s="464"/>
      <c r="K221" s="464"/>
      <c r="L221" s="464"/>
      <c r="M221" s="464"/>
      <c r="N221" s="436"/>
      <c r="O221" s="436"/>
      <c r="P221" s="436"/>
      <c r="Q221" s="436"/>
      <c r="R221" s="436"/>
      <c r="S221" s="436"/>
      <c r="T221" s="436"/>
      <c r="U221" s="436"/>
      <c r="V221" s="436"/>
      <c r="W221" s="436"/>
      <c r="X221" s="436"/>
      <c r="Y221" s="436"/>
      <c r="Z221" s="436"/>
    </row>
    <row r="222" spans="1:26" ht="16.5" customHeight="1">
      <c r="A222" s="462"/>
      <c r="B222" s="463"/>
      <c r="C222" s="462"/>
      <c r="D222" s="464"/>
      <c r="E222" s="464"/>
      <c r="F222" s="464"/>
      <c r="G222" s="464"/>
      <c r="H222" s="464"/>
      <c r="I222" s="464"/>
      <c r="J222" s="464"/>
      <c r="K222" s="464"/>
      <c r="L222" s="464"/>
      <c r="M222" s="464"/>
      <c r="N222" s="436"/>
      <c r="O222" s="436"/>
      <c r="P222" s="436"/>
      <c r="Q222" s="436"/>
      <c r="R222" s="436"/>
      <c r="S222" s="436"/>
      <c r="T222" s="436"/>
      <c r="U222" s="436"/>
      <c r="V222" s="436"/>
      <c r="W222" s="436"/>
      <c r="X222" s="436"/>
      <c r="Y222" s="436"/>
      <c r="Z222" s="436"/>
    </row>
    <row r="223" spans="1:26" ht="16.5" customHeight="1">
      <c r="A223" s="462"/>
      <c r="B223" s="463"/>
      <c r="C223" s="462"/>
      <c r="D223" s="464"/>
      <c r="E223" s="464"/>
      <c r="F223" s="464"/>
      <c r="G223" s="464"/>
      <c r="H223" s="464"/>
      <c r="I223" s="464"/>
      <c r="J223" s="464"/>
      <c r="K223" s="464"/>
      <c r="L223" s="464"/>
      <c r="M223" s="464"/>
      <c r="N223" s="436"/>
      <c r="O223" s="436"/>
      <c r="P223" s="436"/>
      <c r="Q223" s="436"/>
      <c r="R223" s="436"/>
      <c r="S223" s="436"/>
      <c r="T223" s="436"/>
      <c r="U223" s="436"/>
      <c r="V223" s="436"/>
      <c r="W223" s="436"/>
      <c r="X223" s="436"/>
      <c r="Y223" s="436"/>
      <c r="Z223" s="436"/>
    </row>
    <row r="224" spans="1:26" ht="16.5" customHeight="1">
      <c r="A224" s="462"/>
      <c r="B224" s="463"/>
      <c r="C224" s="462"/>
      <c r="D224" s="464"/>
      <c r="E224" s="464"/>
      <c r="F224" s="464"/>
      <c r="G224" s="464"/>
      <c r="H224" s="464"/>
      <c r="I224" s="464"/>
      <c r="J224" s="464"/>
      <c r="K224" s="464"/>
      <c r="L224" s="464"/>
      <c r="M224" s="464"/>
      <c r="N224" s="436"/>
      <c r="O224" s="436"/>
      <c r="P224" s="436"/>
      <c r="Q224" s="436"/>
      <c r="R224" s="436"/>
      <c r="S224" s="436"/>
      <c r="T224" s="436"/>
      <c r="U224" s="436"/>
      <c r="V224" s="436"/>
      <c r="W224" s="436"/>
      <c r="X224" s="436"/>
      <c r="Y224" s="436"/>
      <c r="Z224" s="436"/>
    </row>
    <row r="225" spans="1:26" ht="16.5" customHeight="1">
      <c r="A225" s="462"/>
      <c r="B225" s="463"/>
      <c r="C225" s="462"/>
      <c r="D225" s="464"/>
      <c r="E225" s="464"/>
      <c r="F225" s="464"/>
      <c r="G225" s="464"/>
      <c r="H225" s="464"/>
      <c r="I225" s="464"/>
      <c r="J225" s="464"/>
      <c r="K225" s="464"/>
      <c r="L225" s="464"/>
      <c r="M225" s="464"/>
      <c r="N225" s="436"/>
      <c r="O225" s="436"/>
      <c r="P225" s="436"/>
      <c r="Q225" s="436"/>
      <c r="R225" s="436"/>
      <c r="S225" s="436"/>
      <c r="T225" s="436"/>
      <c r="U225" s="436"/>
      <c r="V225" s="436"/>
      <c r="W225" s="436"/>
      <c r="X225" s="436"/>
      <c r="Y225" s="436"/>
      <c r="Z225" s="436"/>
    </row>
    <row r="226" spans="1:26" ht="16.5" customHeight="1">
      <c r="A226" s="462"/>
      <c r="B226" s="463"/>
      <c r="C226" s="462"/>
      <c r="D226" s="464"/>
      <c r="E226" s="464"/>
      <c r="F226" s="464"/>
      <c r="G226" s="464"/>
      <c r="H226" s="464"/>
      <c r="I226" s="464"/>
      <c r="J226" s="464"/>
      <c r="K226" s="464"/>
      <c r="L226" s="464"/>
      <c r="M226" s="464"/>
      <c r="N226" s="436"/>
      <c r="O226" s="436"/>
      <c r="P226" s="436"/>
      <c r="Q226" s="436"/>
      <c r="R226" s="436"/>
      <c r="S226" s="436"/>
      <c r="T226" s="436"/>
      <c r="U226" s="436"/>
      <c r="V226" s="436"/>
      <c r="W226" s="436"/>
      <c r="X226" s="436"/>
      <c r="Y226" s="436"/>
      <c r="Z226" s="436"/>
    </row>
    <row r="227" spans="1:26" ht="16.5" customHeight="1">
      <c r="A227" s="462"/>
      <c r="B227" s="463"/>
      <c r="C227" s="462"/>
      <c r="D227" s="464"/>
      <c r="E227" s="464"/>
      <c r="F227" s="464"/>
      <c r="G227" s="464"/>
      <c r="H227" s="464"/>
      <c r="I227" s="464"/>
      <c r="J227" s="464"/>
      <c r="K227" s="464"/>
      <c r="L227" s="464"/>
      <c r="M227" s="464"/>
      <c r="N227" s="436"/>
      <c r="O227" s="436"/>
      <c r="P227" s="436"/>
      <c r="Q227" s="436"/>
      <c r="R227" s="436"/>
      <c r="S227" s="436"/>
      <c r="T227" s="436"/>
      <c r="U227" s="436"/>
      <c r="V227" s="436"/>
      <c r="W227" s="436"/>
      <c r="X227" s="436"/>
      <c r="Y227" s="436"/>
      <c r="Z227" s="436"/>
    </row>
    <row r="228" spans="1:26" ht="16.5" customHeight="1">
      <c r="A228" s="462"/>
      <c r="B228" s="463"/>
      <c r="C228" s="462"/>
      <c r="D228" s="464"/>
      <c r="E228" s="464"/>
      <c r="F228" s="464"/>
      <c r="G228" s="464"/>
      <c r="H228" s="464"/>
      <c r="I228" s="464"/>
      <c r="J228" s="464"/>
      <c r="K228" s="464"/>
      <c r="L228" s="464"/>
      <c r="M228" s="464"/>
      <c r="N228" s="436"/>
      <c r="O228" s="436"/>
      <c r="P228" s="436"/>
      <c r="Q228" s="436"/>
      <c r="R228" s="436"/>
      <c r="S228" s="436"/>
      <c r="T228" s="436"/>
      <c r="U228" s="436"/>
      <c r="V228" s="436"/>
      <c r="W228" s="436"/>
      <c r="X228" s="436"/>
      <c r="Y228" s="436"/>
      <c r="Z228" s="436"/>
    </row>
    <row r="229" spans="1:26" ht="16.5" customHeight="1">
      <c r="A229" s="462"/>
      <c r="B229" s="463"/>
      <c r="C229" s="462"/>
      <c r="D229" s="464"/>
      <c r="E229" s="464"/>
      <c r="F229" s="464"/>
      <c r="G229" s="464"/>
      <c r="H229" s="464"/>
      <c r="I229" s="464"/>
      <c r="J229" s="464"/>
      <c r="K229" s="464"/>
      <c r="L229" s="464"/>
      <c r="M229" s="464"/>
      <c r="N229" s="436"/>
      <c r="O229" s="436"/>
      <c r="P229" s="436"/>
      <c r="Q229" s="436"/>
      <c r="R229" s="436"/>
      <c r="S229" s="436"/>
      <c r="T229" s="436"/>
      <c r="U229" s="436"/>
      <c r="V229" s="436"/>
      <c r="W229" s="436"/>
      <c r="X229" s="436"/>
      <c r="Y229" s="436"/>
      <c r="Z229" s="436"/>
    </row>
    <row r="230" spans="1:26" ht="16.5" customHeight="1">
      <c r="A230" s="462"/>
      <c r="B230" s="463"/>
      <c r="C230" s="462"/>
      <c r="D230" s="464"/>
      <c r="E230" s="464"/>
      <c r="F230" s="464"/>
      <c r="G230" s="464"/>
      <c r="H230" s="464"/>
      <c r="I230" s="464"/>
      <c r="J230" s="464"/>
      <c r="K230" s="464"/>
      <c r="L230" s="464"/>
      <c r="M230" s="464"/>
      <c r="N230" s="436"/>
      <c r="O230" s="436"/>
      <c r="P230" s="436"/>
      <c r="Q230" s="436"/>
      <c r="R230" s="436"/>
      <c r="S230" s="436"/>
      <c r="T230" s="436"/>
      <c r="U230" s="436"/>
      <c r="V230" s="436"/>
      <c r="W230" s="436"/>
      <c r="X230" s="436"/>
      <c r="Y230" s="436"/>
      <c r="Z230" s="436"/>
    </row>
    <row r="231" spans="1:26" ht="16.5" customHeight="1">
      <c r="A231" s="462"/>
      <c r="B231" s="463"/>
      <c r="C231" s="462"/>
      <c r="D231" s="464"/>
      <c r="E231" s="464"/>
      <c r="F231" s="464"/>
      <c r="G231" s="464"/>
      <c r="H231" s="464"/>
      <c r="I231" s="464"/>
      <c r="J231" s="464"/>
      <c r="K231" s="464"/>
      <c r="L231" s="464"/>
      <c r="M231" s="464"/>
      <c r="N231" s="436"/>
      <c r="O231" s="436"/>
      <c r="P231" s="436"/>
      <c r="Q231" s="436"/>
      <c r="R231" s="436"/>
      <c r="S231" s="436"/>
      <c r="T231" s="436"/>
      <c r="U231" s="436"/>
      <c r="V231" s="436"/>
      <c r="W231" s="436"/>
      <c r="X231" s="436"/>
      <c r="Y231" s="436"/>
      <c r="Z231" s="436"/>
    </row>
    <row r="232" spans="1:26" ht="16.5" customHeight="1">
      <c r="A232" s="462"/>
      <c r="B232" s="463"/>
      <c r="C232" s="462"/>
      <c r="D232" s="464"/>
      <c r="E232" s="464"/>
      <c r="F232" s="464"/>
      <c r="G232" s="464"/>
      <c r="H232" s="464"/>
      <c r="I232" s="464"/>
      <c r="J232" s="464"/>
      <c r="K232" s="464"/>
      <c r="L232" s="464"/>
      <c r="M232" s="464"/>
      <c r="N232" s="436"/>
      <c r="O232" s="436"/>
      <c r="P232" s="436"/>
      <c r="Q232" s="436"/>
      <c r="R232" s="436"/>
      <c r="S232" s="436"/>
      <c r="T232" s="436"/>
      <c r="U232" s="436"/>
      <c r="V232" s="436"/>
      <c r="W232" s="436"/>
      <c r="X232" s="436"/>
      <c r="Y232" s="436"/>
      <c r="Z232" s="436"/>
    </row>
    <row r="233" spans="1:26" ht="16.5" customHeight="1">
      <c r="A233" s="462"/>
      <c r="B233" s="463"/>
      <c r="C233" s="462"/>
      <c r="D233" s="464"/>
      <c r="E233" s="464"/>
      <c r="F233" s="464"/>
      <c r="G233" s="464"/>
      <c r="H233" s="464"/>
      <c r="I233" s="464"/>
      <c r="J233" s="464"/>
      <c r="K233" s="464"/>
      <c r="L233" s="464"/>
      <c r="M233" s="464"/>
      <c r="N233" s="436"/>
      <c r="O233" s="436"/>
      <c r="P233" s="436"/>
      <c r="Q233" s="436"/>
      <c r="R233" s="436"/>
      <c r="S233" s="436"/>
      <c r="T233" s="436"/>
      <c r="U233" s="436"/>
      <c r="V233" s="436"/>
      <c r="W233" s="436"/>
      <c r="X233" s="436"/>
      <c r="Y233" s="436"/>
      <c r="Z233" s="436"/>
    </row>
    <row r="234" spans="1:26" ht="16.5" customHeight="1">
      <c r="A234" s="462"/>
      <c r="B234" s="463"/>
      <c r="C234" s="462"/>
      <c r="D234" s="464"/>
      <c r="E234" s="464"/>
      <c r="F234" s="464"/>
      <c r="G234" s="464"/>
      <c r="H234" s="464"/>
      <c r="I234" s="464"/>
      <c r="J234" s="464"/>
      <c r="K234" s="464"/>
      <c r="L234" s="464"/>
      <c r="M234" s="464"/>
      <c r="N234" s="436"/>
      <c r="O234" s="436"/>
      <c r="P234" s="436"/>
      <c r="Q234" s="436"/>
      <c r="R234" s="436"/>
      <c r="S234" s="436"/>
      <c r="T234" s="436"/>
      <c r="U234" s="436"/>
      <c r="V234" s="436"/>
      <c r="W234" s="436"/>
      <c r="X234" s="436"/>
      <c r="Y234" s="436"/>
      <c r="Z234" s="436"/>
    </row>
    <row r="235" spans="1:26" ht="16.5" customHeight="1">
      <c r="A235" s="462"/>
      <c r="B235" s="463"/>
      <c r="C235" s="462"/>
      <c r="D235" s="464"/>
      <c r="E235" s="464"/>
      <c r="F235" s="464"/>
      <c r="G235" s="464"/>
      <c r="H235" s="464"/>
      <c r="I235" s="464"/>
      <c r="J235" s="464"/>
      <c r="K235" s="464"/>
      <c r="L235" s="464"/>
      <c r="M235" s="464"/>
      <c r="N235" s="436"/>
      <c r="O235" s="436"/>
      <c r="P235" s="436"/>
      <c r="Q235" s="436"/>
      <c r="R235" s="436"/>
      <c r="S235" s="436"/>
      <c r="T235" s="436"/>
      <c r="U235" s="436"/>
      <c r="V235" s="436"/>
      <c r="W235" s="436"/>
      <c r="X235" s="436"/>
      <c r="Y235" s="436"/>
      <c r="Z235" s="436"/>
    </row>
    <row r="236" spans="1:26" ht="16.5" customHeight="1">
      <c r="A236" s="462"/>
      <c r="B236" s="463"/>
      <c r="C236" s="462"/>
      <c r="D236" s="464"/>
      <c r="E236" s="464"/>
      <c r="F236" s="464"/>
      <c r="G236" s="464"/>
      <c r="H236" s="464"/>
      <c r="I236" s="464"/>
      <c r="J236" s="464"/>
      <c r="K236" s="464"/>
      <c r="L236" s="464"/>
      <c r="M236" s="464"/>
      <c r="N236" s="436"/>
      <c r="O236" s="436"/>
      <c r="P236" s="436"/>
      <c r="Q236" s="436"/>
      <c r="R236" s="436"/>
      <c r="S236" s="436"/>
      <c r="T236" s="436"/>
      <c r="U236" s="436"/>
      <c r="V236" s="436"/>
      <c r="W236" s="436"/>
      <c r="X236" s="436"/>
      <c r="Y236" s="436"/>
      <c r="Z236" s="436"/>
    </row>
    <row r="237" spans="1:26" ht="16.5" customHeight="1">
      <c r="A237" s="462"/>
      <c r="B237" s="463"/>
      <c r="C237" s="462"/>
      <c r="D237" s="464"/>
      <c r="E237" s="464"/>
      <c r="F237" s="464"/>
      <c r="G237" s="464"/>
      <c r="H237" s="464"/>
      <c r="I237" s="464"/>
      <c r="J237" s="464"/>
      <c r="K237" s="464"/>
      <c r="L237" s="464"/>
      <c r="M237" s="464"/>
      <c r="N237" s="436"/>
      <c r="O237" s="436"/>
      <c r="P237" s="436"/>
      <c r="Q237" s="436"/>
      <c r="R237" s="436"/>
      <c r="S237" s="436"/>
      <c r="T237" s="436"/>
      <c r="U237" s="436"/>
      <c r="V237" s="436"/>
      <c r="W237" s="436"/>
      <c r="X237" s="436"/>
      <c r="Y237" s="436"/>
      <c r="Z237" s="436"/>
    </row>
    <row r="238" spans="1:26" ht="16.5" customHeight="1">
      <c r="A238" s="462"/>
      <c r="B238" s="463"/>
      <c r="C238" s="462"/>
      <c r="D238" s="464"/>
      <c r="E238" s="464"/>
      <c r="F238" s="464"/>
      <c r="G238" s="464"/>
      <c r="H238" s="464"/>
      <c r="I238" s="464"/>
      <c r="J238" s="464"/>
      <c r="K238" s="464"/>
      <c r="L238" s="464"/>
      <c r="M238" s="464"/>
      <c r="N238" s="436"/>
      <c r="O238" s="436"/>
      <c r="P238" s="436"/>
      <c r="Q238" s="436"/>
      <c r="R238" s="436"/>
      <c r="S238" s="436"/>
      <c r="T238" s="436"/>
      <c r="U238" s="436"/>
      <c r="V238" s="436"/>
      <c r="W238" s="436"/>
      <c r="X238" s="436"/>
      <c r="Y238" s="436"/>
      <c r="Z238" s="436"/>
    </row>
    <row r="239" spans="1:26" ht="16.5" customHeight="1">
      <c r="A239" s="462"/>
      <c r="B239" s="463"/>
      <c r="C239" s="462"/>
      <c r="D239" s="464"/>
      <c r="E239" s="464"/>
      <c r="F239" s="464"/>
      <c r="G239" s="464"/>
      <c r="H239" s="464"/>
      <c r="I239" s="464"/>
      <c r="J239" s="464"/>
      <c r="K239" s="464"/>
      <c r="L239" s="464"/>
      <c r="M239" s="464"/>
      <c r="N239" s="436"/>
      <c r="O239" s="436"/>
      <c r="P239" s="436"/>
      <c r="Q239" s="436"/>
      <c r="R239" s="436"/>
      <c r="S239" s="436"/>
      <c r="T239" s="436"/>
      <c r="U239" s="436"/>
      <c r="V239" s="436"/>
      <c r="W239" s="436"/>
      <c r="X239" s="436"/>
      <c r="Y239" s="436"/>
      <c r="Z239" s="436"/>
    </row>
    <row r="240" spans="1:26" ht="16.5" customHeight="1">
      <c r="A240" s="462"/>
      <c r="B240" s="463"/>
      <c r="C240" s="462"/>
      <c r="D240" s="464"/>
      <c r="E240" s="464"/>
      <c r="F240" s="464"/>
      <c r="G240" s="464"/>
      <c r="H240" s="464"/>
      <c r="I240" s="464"/>
      <c r="J240" s="464"/>
      <c r="K240" s="464"/>
      <c r="L240" s="464"/>
      <c r="M240" s="464"/>
      <c r="N240" s="436"/>
      <c r="O240" s="436"/>
      <c r="P240" s="436"/>
      <c r="Q240" s="436"/>
      <c r="R240" s="436"/>
      <c r="S240" s="436"/>
      <c r="T240" s="436"/>
      <c r="U240" s="436"/>
      <c r="V240" s="436"/>
      <c r="W240" s="436"/>
      <c r="X240" s="436"/>
      <c r="Y240" s="436"/>
      <c r="Z240" s="436"/>
    </row>
    <row r="241" spans="1:26" ht="16.5" customHeight="1">
      <c r="A241" s="462"/>
      <c r="B241" s="463"/>
      <c r="C241" s="462"/>
      <c r="D241" s="464"/>
      <c r="E241" s="464"/>
      <c r="F241" s="464"/>
      <c r="G241" s="464"/>
      <c r="H241" s="464"/>
      <c r="I241" s="464"/>
      <c r="J241" s="464"/>
      <c r="K241" s="464"/>
      <c r="L241" s="464"/>
      <c r="M241" s="464"/>
      <c r="N241" s="436"/>
      <c r="O241" s="436"/>
      <c r="P241" s="436"/>
      <c r="Q241" s="436"/>
      <c r="R241" s="436"/>
      <c r="S241" s="436"/>
      <c r="T241" s="436"/>
      <c r="U241" s="436"/>
      <c r="V241" s="436"/>
      <c r="W241" s="436"/>
      <c r="X241" s="436"/>
      <c r="Y241" s="436"/>
      <c r="Z241" s="436"/>
    </row>
    <row r="242" spans="1:26" ht="16.5" customHeight="1">
      <c r="A242" s="462"/>
      <c r="B242" s="463"/>
      <c r="C242" s="462"/>
      <c r="D242" s="464"/>
      <c r="E242" s="464"/>
      <c r="F242" s="464"/>
      <c r="G242" s="464"/>
      <c r="H242" s="464"/>
      <c r="I242" s="464"/>
      <c r="J242" s="464"/>
      <c r="K242" s="464"/>
      <c r="L242" s="464"/>
      <c r="M242" s="464"/>
      <c r="N242" s="436"/>
      <c r="O242" s="436"/>
      <c r="P242" s="436"/>
      <c r="Q242" s="436"/>
      <c r="R242" s="436"/>
      <c r="S242" s="436"/>
      <c r="T242" s="436"/>
      <c r="U242" s="436"/>
      <c r="V242" s="436"/>
      <c r="W242" s="436"/>
      <c r="X242" s="436"/>
      <c r="Y242" s="436"/>
      <c r="Z242" s="436"/>
    </row>
    <row r="243" spans="1:26" ht="16.5" customHeight="1">
      <c r="A243" s="462"/>
      <c r="B243" s="463"/>
      <c r="C243" s="462"/>
      <c r="D243" s="464"/>
      <c r="E243" s="464"/>
      <c r="F243" s="464"/>
      <c r="G243" s="464"/>
      <c r="H243" s="464"/>
      <c r="I243" s="464"/>
      <c r="J243" s="464"/>
      <c r="K243" s="464"/>
      <c r="L243" s="464"/>
      <c r="M243" s="464"/>
      <c r="N243" s="436"/>
      <c r="O243" s="436"/>
      <c r="P243" s="436"/>
      <c r="Q243" s="436"/>
      <c r="R243" s="436"/>
      <c r="S243" s="436"/>
      <c r="T243" s="436"/>
      <c r="U243" s="436"/>
      <c r="V243" s="436"/>
      <c r="W243" s="436"/>
      <c r="X243" s="436"/>
      <c r="Y243" s="436"/>
      <c r="Z243" s="436"/>
    </row>
    <row r="244" spans="1:26" ht="16.5" customHeight="1">
      <c r="A244" s="462"/>
      <c r="B244" s="463"/>
      <c r="C244" s="462"/>
      <c r="D244" s="464"/>
      <c r="E244" s="464"/>
      <c r="F244" s="464"/>
      <c r="G244" s="464"/>
      <c r="H244" s="464"/>
      <c r="I244" s="464"/>
      <c r="J244" s="464"/>
      <c r="K244" s="464"/>
      <c r="L244" s="464"/>
      <c r="M244" s="464"/>
      <c r="N244" s="436"/>
      <c r="O244" s="436"/>
      <c r="P244" s="436"/>
      <c r="Q244" s="436"/>
      <c r="R244" s="436"/>
      <c r="S244" s="436"/>
      <c r="T244" s="436"/>
      <c r="U244" s="436"/>
      <c r="V244" s="436"/>
      <c r="W244" s="436"/>
      <c r="X244" s="436"/>
      <c r="Y244" s="436"/>
      <c r="Z244" s="436"/>
    </row>
    <row r="245" spans="1:26" ht="16.5" customHeight="1">
      <c r="A245" s="462"/>
      <c r="B245" s="463"/>
      <c r="C245" s="462"/>
      <c r="D245" s="464"/>
      <c r="E245" s="464"/>
      <c r="F245" s="464"/>
      <c r="G245" s="464"/>
      <c r="H245" s="464"/>
      <c r="I245" s="464"/>
      <c r="J245" s="464"/>
      <c r="K245" s="464"/>
      <c r="L245" s="464"/>
      <c r="M245" s="464"/>
      <c r="N245" s="436"/>
      <c r="O245" s="436"/>
      <c r="P245" s="436"/>
      <c r="Q245" s="436"/>
      <c r="R245" s="436"/>
      <c r="S245" s="436"/>
      <c r="T245" s="436"/>
      <c r="U245" s="436"/>
      <c r="V245" s="436"/>
      <c r="W245" s="436"/>
      <c r="X245" s="436"/>
      <c r="Y245" s="436"/>
      <c r="Z245" s="436"/>
    </row>
    <row r="246" spans="1:26" ht="16.5" customHeight="1">
      <c r="A246" s="462"/>
      <c r="B246" s="463"/>
      <c r="C246" s="462"/>
      <c r="D246" s="464"/>
      <c r="E246" s="464"/>
      <c r="F246" s="464"/>
      <c r="G246" s="464"/>
      <c r="H246" s="464"/>
      <c r="I246" s="464"/>
      <c r="J246" s="464"/>
      <c r="K246" s="464"/>
      <c r="L246" s="464"/>
      <c r="M246" s="464"/>
      <c r="N246" s="436"/>
      <c r="O246" s="436"/>
      <c r="P246" s="436"/>
      <c r="Q246" s="436"/>
      <c r="R246" s="436"/>
      <c r="S246" s="436"/>
      <c r="T246" s="436"/>
      <c r="U246" s="436"/>
      <c r="V246" s="436"/>
      <c r="W246" s="436"/>
      <c r="X246" s="436"/>
      <c r="Y246" s="436"/>
      <c r="Z246" s="436"/>
    </row>
    <row r="247" spans="1:26" ht="16.5" customHeight="1">
      <c r="A247" s="462"/>
      <c r="B247" s="463"/>
      <c r="C247" s="462"/>
      <c r="D247" s="464"/>
      <c r="E247" s="464"/>
      <c r="F247" s="464"/>
      <c r="G247" s="464"/>
      <c r="H247" s="464"/>
      <c r="I247" s="464"/>
      <c r="J247" s="464"/>
      <c r="K247" s="464"/>
      <c r="L247" s="464"/>
      <c r="M247" s="464"/>
      <c r="N247" s="436"/>
      <c r="O247" s="436"/>
      <c r="P247" s="436"/>
      <c r="Q247" s="436"/>
      <c r="R247" s="436"/>
      <c r="S247" s="436"/>
      <c r="T247" s="436"/>
      <c r="U247" s="436"/>
      <c r="V247" s="436"/>
      <c r="W247" s="436"/>
      <c r="X247" s="436"/>
      <c r="Y247" s="436"/>
      <c r="Z247" s="436"/>
    </row>
    <row r="248" spans="1:26" ht="16.5" customHeight="1">
      <c r="A248" s="462"/>
      <c r="B248" s="463"/>
      <c r="C248" s="462"/>
      <c r="D248" s="464"/>
      <c r="E248" s="464"/>
      <c r="F248" s="464"/>
      <c r="G248" s="464"/>
      <c r="H248" s="464"/>
      <c r="I248" s="464"/>
      <c r="J248" s="464"/>
      <c r="K248" s="464"/>
      <c r="L248" s="464"/>
      <c r="M248" s="464"/>
      <c r="N248" s="436"/>
      <c r="O248" s="436"/>
      <c r="P248" s="436"/>
      <c r="Q248" s="436"/>
      <c r="R248" s="436"/>
      <c r="S248" s="436"/>
      <c r="T248" s="436"/>
      <c r="U248" s="436"/>
      <c r="V248" s="436"/>
      <c r="W248" s="436"/>
      <c r="X248" s="436"/>
      <c r="Y248" s="436"/>
      <c r="Z248" s="436"/>
    </row>
    <row r="249" spans="1:26" ht="16.5" customHeight="1">
      <c r="A249" s="462"/>
      <c r="B249" s="463"/>
      <c r="C249" s="462"/>
      <c r="D249" s="464"/>
      <c r="E249" s="464"/>
      <c r="F249" s="464"/>
      <c r="G249" s="464"/>
      <c r="H249" s="464"/>
      <c r="I249" s="464"/>
      <c r="J249" s="464"/>
      <c r="K249" s="464"/>
      <c r="L249" s="464"/>
      <c r="M249" s="464"/>
      <c r="N249" s="436"/>
      <c r="O249" s="436"/>
      <c r="P249" s="436"/>
      <c r="Q249" s="436"/>
      <c r="R249" s="436"/>
      <c r="S249" s="436"/>
      <c r="T249" s="436"/>
      <c r="U249" s="436"/>
      <c r="V249" s="436"/>
      <c r="W249" s="436"/>
      <c r="X249" s="436"/>
      <c r="Y249" s="436"/>
      <c r="Z249" s="436"/>
    </row>
    <row r="250" spans="1:26" ht="16.5" customHeight="1">
      <c r="A250" s="462"/>
      <c r="B250" s="463"/>
      <c r="C250" s="462"/>
      <c r="D250" s="464"/>
      <c r="E250" s="464"/>
      <c r="F250" s="464"/>
      <c r="G250" s="464"/>
      <c r="H250" s="464"/>
      <c r="I250" s="464"/>
      <c r="J250" s="464"/>
      <c r="K250" s="464"/>
      <c r="L250" s="464"/>
      <c r="M250" s="464"/>
      <c r="N250" s="436"/>
      <c r="O250" s="436"/>
      <c r="P250" s="436"/>
      <c r="Q250" s="436"/>
      <c r="R250" s="436"/>
      <c r="S250" s="436"/>
      <c r="T250" s="436"/>
      <c r="U250" s="436"/>
      <c r="V250" s="436"/>
      <c r="W250" s="436"/>
      <c r="X250" s="436"/>
      <c r="Y250" s="436"/>
      <c r="Z250" s="436"/>
    </row>
    <row r="251" spans="1:26" ht="16.5" customHeight="1">
      <c r="A251" s="462"/>
      <c r="B251" s="463"/>
      <c r="C251" s="462"/>
      <c r="D251" s="464"/>
      <c r="E251" s="464"/>
      <c r="F251" s="464"/>
      <c r="G251" s="464"/>
      <c r="H251" s="464"/>
      <c r="I251" s="464"/>
      <c r="J251" s="464"/>
      <c r="K251" s="464"/>
      <c r="L251" s="464"/>
      <c r="M251" s="464"/>
      <c r="N251" s="436"/>
      <c r="O251" s="436"/>
      <c r="P251" s="436"/>
      <c r="Q251" s="436"/>
      <c r="R251" s="436"/>
      <c r="S251" s="436"/>
      <c r="T251" s="436"/>
      <c r="U251" s="436"/>
      <c r="V251" s="436"/>
      <c r="W251" s="436"/>
      <c r="X251" s="436"/>
      <c r="Y251" s="436"/>
      <c r="Z251" s="436"/>
    </row>
    <row r="252" spans="1:26" ht="16.5" customHeight="1">
      <c r="A252" s="462"/>
      <c r="B252" s="463"/>
      <c r="C252" s="462"/>
      <c r="D252" s="464"/>
      <c r="E252" s="464"/>
      <c r="F252" s="464"/>
      <c r="G252" s="464"/>
      <c r="H252" s="464"/>
      <c r="I252" s="464"/>
      <c r="J252" s="464"/>
      <c r="K252" s="464"/>
      <c r="L252" s="464"/>
      <c r="M252" s="464"/>
      <c r="N252" s="436"/>
      <c r="O252" s="436"/>
      <c r="P252" s="436"/>
      <c r="Q252" s="436"/>
      <c r="R252" s="436"/>
      <c r="S252" s="436"/>
      <c r="T252" s="436"/>
      <c r="U252" s="436"/>
      <c r="V252" s="436"/>
      <c r="W252" s="436"/>
      <c r="X252" s="436"/>
      <c r="Y252" s="436"/>
      <c r="Z252" s="436"/>
    </row>
    <row r="253" spans="1:26" ht="16.5" customHeight="1">
      <c r="A253" s="462"/>
      <c r="B253" s="463"/>
      <c r="C253" s="462"/>
      <c r="D253" s="464"/>
      <c r="E253" s="464"/>
      <c r="F253" s="464"/>
      <c r="G253" s="464"/>
      <c r="H253" s="464"/>
      <c r="I253" s="464"/>
      <c r="J253" s="464"/>
      <c r="K253" s="464"/>
      <c r="L253" s="464"/>
      <c r="M253" s="464"/>
      <c r="N253" s="436"/>
      <c r="O253" s="436"/>
      <c r="P253" s="436"/>
      <c r="Q253" s="436"/>
      <c r="R253" s="436"/>
      <c r="S253" s="436"/>
      <c r="T253" s="436"/>
      <c r="U253" s="436"/>
      <c r="V253" s="436"/>
      <c r="W253" s="436"/>
      <c r="X253" s="436"/>
      <c r="Y253" s="436"/>
      <c r="Z253" s="436"/>
    </row>
    <row r="254" spans="1:26" ht="16.5" customHeight="1">
      <c r="A254" s="462"/>
      <c r="B254" s="463"/>
      <c r="C254" s="462"/>
      <c r="D254" s="464"/>
      <c r="E254" s="464"/>
      <c r="F254" s="464"/>
      <c r="G254" s="464"/>
      <c r="H254" s="464"/>
      <c r="I254" s="464"/>
      <c r="J254" s="464"/>
      <c r="K254" s="464"/>
      <c r="L254" s="464"/>
      <c r="M254" s="464"/>
      <c r="N254" s="436"/>
      <c r="O254" s="436"/>
      <c r="P254" s="436"/>
      <c r="Q254" s="436"/>
      <c r="R254" s="436"/>
      <c r="S254" s="436"/>
      <c r="T254" s="436"/>
      <c r="U254" s="436"/>
      <c r="V254" s="436"/>
      <c r="W254" s="436"/>
      <c r="X254" s="436"/>
      <c r="Y254" s="436"/>
      <c r="Z254" s="436"/>
    </row>
    <row r="255" spans="1:26" ht="16.5" customHeight="1">
      <c r="A255" s="462"/>
      <c r="B255" s="463"/>
      <c r="C255" s="462"/>
      <c r="D255" s="464"/>
      <c r="E255" s="464"/>
      <c r="F255" s="464"/>
      <c r="G255" s="464"/>
      <c r="H255" s="464"/>
      <c r="I255" s="464"/>
      <c r="J255" s="464"/>
      <c r="K255" s="464"/>
      <c r="L255" s="464"/>
      <c r="M255" s="464"/>
      <c r="N255" s="436"/>
      <c r="O255" s="436"/>
      <c r="P255" s="436"/>
      <c r="Q255" s="436"/>
      <c r="R255" s="436"/>
      <c r="S255" s="436"/>
      <c r="T255" s="436"/>
      <c r="U255" s="436"/>
      <c r="V255" s="436"/>
      <c r="W255" s="436"/>
      <c r="X255" s="436"/>
      <c r="Y255" s="436"/>
      <c r="Z255" s="436"/>
    </row>
    <row r="256" spans="1:26" ht="16.5" customHeight="1">
      <c r="A256" s="462"/>
      <c r="B256" s="463"/>
      <c r="C256" s="462"/>
      <c r="D256" s="464"/>
      <c r="E256" s="464"/>
      <c r="F256" s="464"/>
      <c r="G256" s="464"/>
      <c r="H256" s="464"/>
      <c r="I256" s="464"/>
      <c r="J256" s="464"/>
      <c r="K256" s="464"/>
      <c r="L256" s="464"/>
      <c r="M256" s="464"/>
      <c r="N256" s="436"/>
      <c r="O256" s="436"/>
      <c r="P256" s="436"/>
      <c r="Q256" s="436"/>
      <c r="R256" s="436"/>
      <c r="S256" s="436"/>
      <c r="T256" s="436"/>
      <c r="U256" s="436"/>
      <c r="V256" s="436"/>
      <c r="W256" s="436"/>
      <c r="X256" s="436"/>
      <c r="Y256" s="436"/>
      <c r="Z256" s="436"/>
    </row>
    <row r="257" spans="1:26" ht="16.5" customHeight="1">
      <c r="A257" s="462"/>
      <c r="B257" s="463"/>
      <c r="C257" s="462"/>
      <c r="D257" s="464"/>
      <c r="E257" s="464"/>
      <c r="F257" s="464"/>
      <c r="G257" s="464"/>
      <c r="H257" s="464"/>
      <c r="I257" s="464"/>
      <c r="J257" s="464"/>
      <c r="K257" s="464"/>
      <c r="L257" s="464"/>
      <c r="M257" s="464"/>
      <c r="N257" s="436"/>
      <c r="O257" s="436"/>
      <c r="P257" s="436"/>
      <c r="Q257" s="436"/>
      <c r="R257" s="436"/>
      <c r="S257" s="436"/>
      <c r="T257" s="436"/>
      <c r="U257" s="436"/>
      <c r="V257" s="436"/>
      <c r="W257" s="436"/>
      <c r="X257" s="436"/>
      <c r="Y257" s="436"/>
      <c r="Z257" s="436"/>
    </row>
    <row r="258" spans="1:26" ht="16.5" customHeight="1">
      <c r="A258" s="462"/>
      <c r="B258" s="463"/>
      <c r="C258" s="462"/>
      <c r="D258" s="464"/>
      <c r="E258" s="464"/>
      <c r="F258" s="464"/>
      <c r="G258" s="464"/>
      <c r="H258" s="464"/>
      <c r="I258" s="464"/>
      <c r="J258" s="464"/>
      <c r="K258" s="464"/>
      <c r="L258" s="464"/>
      <c r="M258" s="464"/>
      <c r="N258" s="436"/>
      <c r="O258" s="436"/>
      <c r="P258" s="436"/>
      <c r="Q258" s="436"/>
      <c r="R258" s="436"/>
      <c r="S258" s="436"/>
      <c r="T258" s="436"/>
      <c r="U258" s="436"/>
      <c r="V258" s="436"/>
      <c r="W258" s="436"/>
      <c r="X258" s="436"/>
      <c r="Y258" s="436"/>
      <c r="Z258" s="436"/>
    </row>
    <row r="259" spans="1:26" ht="16.5" customHeight="1">
      <c r="A259" s="462"/>
      <c r="B259" s="463"/>
      <c r="C259" s="462"/>
      <c r="D259" s="464"/>
      <c r="E259" s="464"/>
      <c r="F259" s="464"/>
      <c r="G259" s="464"/>
      <c r="H259" s="464"/>
      <c r="I259" s="464"/>
      <c r="J259" s="464"/>
      <c r="K259" s="464"/>
      <c r="L259" s="464"/>
      <c r="M259" s="464"/>
      <c r="N259" s="436"/>
      <c r="O259" s="436"/>
      <c r="P259" s="436"/>
      <c r="Q259" s="436"/>
      <c r="R259" s="436"/>
      <c r="S259" s="436"/>
      <c r="T259" s="436"/>
      <c r="U259" s="436"/>
      <c r="V259" s="436"/>
      <c r="W259" s="436"/>
      <c r="X259" s="436"/>
      <c r="Y259" s="436"/>
      <c r="Z259" s="436"/>
    </row>
    <row r="260" spans="1:26" ht="16.5" customHeight="1">
      <c r="A260" s="462"/>
      <c r="B260" s="463"/>
      <c r="C260" s="462"/>
      <c r="D260" s="464"/>
      <c r="E260" s="464"/>
      <c r="F260" s="464"/>
      <c r="G260" s="464"/>
      <c r="H260" s="464"/>
      <c r="I260" s="464"/>
      <c r="J260" s="464"/>
      <c r="K260" s="464"/>
      <c r="L260" s="464"/>
      <c r="M260" s="464"/>
      <c r="N260" s="436"/>
      <c r="O260" s="436"/>
      <c r="P260" s="436"/>
      <c r="Q260" s="436"/>
      <c r="R260" s="436"/>
      <c r="S260" s="436"/>
      <c r="T260" s="436"/>
      <c r="U260" s="436"/>
      <c r="V260" s="436"/>
      <c r="W260" s="436"/>
      <c r="X260" s="436"/>
      <c r="Y260" s="436"/>
      <c r="Z260" s="436"/>
    </row>
    <row r="261" spans="1:26" ht="16.5" customHeight="1">
      <c r="A261" s="462"/>
      <c r="B261" s="463"/>
      <c r="C261" s="462"/>
      <c r="D261" s="464"/>
      <c r="E261" s="464"/>
      <c r="F261" s="464"/>
      <c r="G261" s="464"/>
      <c r="H261" s="464"/>
      <c r="I261" s="464"/>
      <c r="J261" s="464"/>
      <c r="K261" s="464"/>
      <c r="L261" s="464"/>
      <c r="M261" s="464"/>
      <c r="N261" s="436"/>
      <c r="O261" s="436"/>
      <c r="P261" s="436"/>
      <c r="Q261" s="436"/>
      <c r="R261" s="436"/>
      <c r="S261" s="436"/>
      <c r="T261" s="436"/>
      <c r="U261" s="436"/>
      <c r="V261" s="436"/>
      <c r="W261" s="436"/>
      <c r="X261" s="436"/>
      <c r="Y261" s="436"/>
      <c r="Z261" s="436"/>
    </row>
    <row r="262" spans="1:26" ht="16.5" customHeight="1">
      <c r="A262" s="462"/>
      <c r="B262" s="463"/>
      <c r="C262" s="462"/>
      <c r="D262" s="464"/>
      <c r="E262" s="464"/>
      <c r="F262" s="464"/>
      <c r="G262" s="464"/>
      <c r="H262" s="464"/>
      <c r="I262" s="464"/>
      <c r="J262" s="464"/>
      <c r="K262" s="464"/>
      <c r="L262" s="464"/>
      <c r="M262" s="464"/>
      <c r="N262" s="436"/>
      <c r="O262" s="436"/>
      <c r="P262" s="436"/>
      <c r="Q262" s="436"/>
      <c r="R262" s="436"/>
      <c r="S262" s="436"/>
      <c r="T262" s="436"/>
      <c r="U262" s="436"/>
      <c r="V262" s="436"/>
      <c r="W262" s="436"/>
      <c r="X262" s="436"/>
      <c r="Y262" s="436"/>
      <c r="Z262" s="436"/>
    </row>
    <row r="263" spans="1:26" ht="16.5" customHeight="1">
      <c r="A263" s="462"/>
      <c r="B263" s="463"/>
      <c r="C263" s="462"/>
      <c r="D263" s="464"/>
      <c r="E263" s="464"/>
      <c r="F263" s="464"/>
      <c r="G263" s="464"/>
      <c r="H263" s="464"/>
      <c r="I263" s="464"/>
      <c r="J263" s="464"/>
      <c r="K263" s="464"/>
      <c r="L263" s="464"/>
      <c r="M263" s="464"/>
      <c r="N263" s="436"/>
      <c r="O263" s="436"/>
      <c r="P263" s="436"/>
      <c r="Q263" s="436"/>
      <c r="R263" s="436"/>
      <c r="S263" s="436"/>
      <c r="T263" s="436"/>
      <c r="U263" s="436"/>
      <c r="V263" s="436"/>
      <c r="W263" s="436"/>
      <c r="X263" s="436"/>
      <c r="Y263" s="436"/>
      <c r="Z263" s="436"/>
    </row>
    <row r="264" spans="1:26" ht="16.5" customHeight="1">
      <c r="A264" s="462"/>
      <c r="B264" s="463"/>
      <c r="C264" s="462"/>
      <c r="D264" s="464"/>
      <c r="E264" s="464"/>
      <c r="F264" s="464"/>
      <c r="G264" s="464"/>
      <c r="H264" s="464"/>
      <c r="I264" s="464"/>
      <c r="J264" s="464"/>
      <c r="K264" s="464"/>
      <c r="L264" s="464"/>
      <c r="M264" s="464"/>
      <c r="N264" s="436"/>
      <c r="O264" s="436"/>
      <c r="P264" s="436"/>
      <c r="Q264" s="436"/>
      <c r="R264" s="436"/>
      <c r="S264" s="436"/>
      <c r="T264" s="436"/>
      <c r="U264" s="436"/>
      <c r="V264" s="436"/>
      <c r="W264" s="436"/>
      <c r="X264" s="436"/>
      <c r="Y264" s="436"/>
      <c r="Z264" s="436"/>
    </row>
    <row r="265" spans="1:26" ht="16.5" customHeight="1">
      <c r="A265" s="462"/>
      <c r="B265" s="463"/>
      <c r="C265" s="462"/>
      <c r="D265" s="464"/>
      <c r="E265" s="464"/>
      <c r="F265" s="464"/>
      <c r="G265" s="464"/>
      <c r="H265" s="464"/>
      <c r="I265" s="464"/>
      <c r="J265" s="464"/>
      <c r="K265" s="464"/>
      <c r="L265" s="464"/>
      <c r="M265" s="464"/>
      <c r="N265" s="436"/>
      <c r="O265" s="436"/>
      <c r="P265" s="436"/>
      <c r="Q265" s="436"/>
      <c r="R265" s="436"/>
      <c r="S265" s="436"/>
      <c r="T265" s="436"/>
      <c r="U265" s="436"/>
      <c r="V265" s="436"/>
      <c r="W265" s="436"/>
      <c r="X265" s="436"/>
      <c r="Y265" s="436"/>
      <c r="Z265" s="436"/>
    </row>
    <row r="266" spans="1:26" ht="16.5" customHeight="1">
      <c r="A266" s="462"/>
      <c r="B266" s="463"/>
      <c r="C266" s="462"/>
      <c r="D266" s="464"/>
      <c r="E266" s="464"/>
      <c r="F266" s="464"/>
      <c r="G266" s="464"/>
      <c r="H266" s="464"/>
      <c r="I266" s="464"/>
      <c r="J266" s="464"/>
      <c r="K266" s="464"/>
      <c r="L266" s="464"/>
      <c r="M266" s="464"/>
      <c r="N266" s="436"/>
      <c r="O266" s="436"/>
      <c r="P266" s="436"/>
      <c r="Q266" s="436"/>
      <c r="R266" s="436"/>
      <c r="S266" s="436"/>
      <c r="T266" s="436"/>
      <c r="U266" s="436"/>
      <c r="V266" s="436"/>
      <c r="W266" s="436"/>
      <c r="X266" s="436"/>
      <c r="Y266" s="436"/>
      <c r="Z266" s="436"/>
    </row>
    <row r="267" spans="1:26" ht="16.5" customHeight="1">
      <c r="A267" s="462"/>
      <c r="B267" s="463"/>
      <c r="C267" s="462"/>
      <c r="D267" s="464"/>
      <c r="E267" s="464"/>
      <c r="F267" s="464"/>
      <c r="G267" s="464"/>
      <c r="H267" s="464"/>
      <c r="I267" s="464"/>
      <c r="J267" s="464"/>
      <c r="K267" s="464"/>
      <c r="L267" s="464"/>
      <c r="M267" s="464"/>
      <c r="N267" s="436"/>
      <c r="O267" s="436"/>
      <c r="P267" s="436"/>
      <c r="Q267" s="436"/>
      <c r="R267" s="436"/>
      <c r="S267" s="436"/>
      <c r="T267" s="436"/>
      <c r="U267" s="436"/>
      <c r="V267" s="436"/>
      <c r="W267" s="436"/>
      <c r="X267" s="436"/>
      <c r="Y267" s="436"/>
      <c r="Z267" s="436"/>
    </row>
    <row r="268" spans="1:26" ht="16.5" customHeight="1">
      <c r="A268" s="462"/>
      <c r="B268" s="463"/>
      <c r="C268" s="462"/>
      <c r="D268" s="464"/>
      <c r="E268" s="464"/>
      <c r="F268" s="464"/>
      <c r="G268" s="464"/>
      <c r="H268" s="464"/>
      <c r="I268" s="464"/>
      <c r="J268" s="464"/>
      <c r="K268" s="464"/>
      <c r="L268" s="464"/>
      <c r="M268" s="464"/>
      <c r="N268" s="436"/>
      <c r="O268" s="436"/>
      <c r="P268" s="436"/>
      <c r="Q268" s="436"/>
      <c r="R268" s="436"/>
      <c r="S268" s="436"/>
      <c r="T268" s="436"/>
      <c r="U268" s="436"/>
      <c r="V268" s="436"/>
      <c r="W268" s="436"/>
      <c r="X268" s="436"/>
      <c r="Y268" s="436"/>
      <c r="Z268" s="436"/>
    </row>
    <row r="269" spans="1:26" ht="16.5" customHeight="1">
      <c r="A269" s="462"/>
      <c r="B269" s="463"/>
      <c r="C269" s="462"/>
      <c r="D269" s="464"/>
      <c r="E269" s="464"/>
      <c r="F269" s="464"/>
      <c r="G269" s="464"/>
      <c r="H269" s="464"/>
      <c r="I269" s="464"/>
      <c r="J269" s="464"/>
      <c r="K269" s="464"/>
      <c r="L269" s="464"/>
      <c r="M269" s="464"/>
      <c r="N269" s="436"/>
      <c r="O269" s="436"/>
      <c r="P269" s="436"/>
      <c r="Q269" s="436"/>
      <c r="R269" s="436"/>
      <c r="S269" s="436"/>
      <c r="T269" s="436"/>
      <c r="U269" s="436"/>
      <c r="V269" s="436"/>
      <c r="W269" s="436"/>
      <c r="X269" s="436"/>
      <c r="Y269" s="436"/>
      <c r="Z269" s="436"/>
    </row>
    <row r="270" spans="1:26" ht="16.5" customHeight="1">
      <c r="A270" s="462"/>
      <c r="B270" s="463"/>
      <c r="C270" s="462"/>
      <c r="D270" s="464"/>
      <c r="E270" s="464"/>
      <c r="F270" s="464"/>
      <c r="G270" s="464"/>
      <c r="H270" s="464"/>
      <c r="I270" s="464"/>
      <c r="J270" s="464"/>
      <c r="K270" s="464"/>
      <c r="L270" s="464"/>
      <c r="M270" s="464"/>
      <c r="N270" s="436"/>
      <c r="O270" s="436"/>
      <c r="P270" s="436"/>
      <c r="Q270" s="436"/>
      <c r="R270" s="436"/>
      <c r="S270" s="436"/>
      <c r="T270" s="436"/>
      <c r="U270" s="436"/>
      <c r="V270" s="436"/>
      <c r="W270" s="436"/>
      <c r="X270" s="436"/>
      <c r="Y270" s="436"/>
      <c r="Z270" s="436"/>
    </row>
    <row r="271" spans="1:26" ht="16.5" customHeight="1">
      <c r="A271" s="462"/>
      <c r="B271" s="463"/>
      <c r="C271" s="462"/>
      <c r="D271" s="464"/>
      <c r="E271" s="464"/>
      <c r="F271" s="464"/>
      <c r="G271" s="464"/>
      <c r="H271" s="464"/>
      <c r="I271" s="464"/>
      <c r="J271" s="464"/>
      <c r="K271" s="464"/>
      <c r="L271" s="464"/>
      <c r="M271" s="464"/>
      <c r="N271" s="436"/>
      <c r="O271" s="436"/>
      <c r="P271" s="436"/>
      <c r="Q271" s="436"/>
      <c r="R271" s="436"/>
      <c r="S271" s="436"/>
      <c r="T271" s="436"/>
      <c r="U271" s="436"/>
      <c r="V271" s="436"/>
      <c r="W271" s="436"/>
      <c r="X271" s="436"/>
      <c r="Y271" s="436"/>
      <c r="Z271" s="436"/>
    </row>
    <row r="272" spans="1:26" ht="16.5" customHeight="1">
      <c r="A272" s="462"/>
      <c r="B272" s="463"/>
      <c r="C272" s="462"/>
      <c r="D272" s="464"/>
      <c r="E272" s="464"/>
      <c r="F272" s="464"/>
      <c r="G272" s="464"/>
      <c r="H272" s="464"/>
      <c r="I272" s="464"/>
      <c r="J272" s="464"/>
      <c r="K272" s="464"/>
      <c r="L272" s="464"/>
      <c r="M272" s="464"/>
      <c r="N272" s="436"/>
      <c r="O272" s="436"/>
      <c r="P272" s="436"/>
      <c r="Q272" s="436"/>
      <c r="R272" s="436"/>
      <c r="S272" s="436"/>
      <c r="T272" s="436"/>
      <c r="U272" s="436"/>
      <c r="V272" s="436"/>
      <c r="W272" s="436"/>
      <c r="X272" s="436"/>
      <c r="Y272" s="436"/>
      <c r="Z272" s="436"/>
    </row>
    <row r="273" spans="1:26" ht="16.5" customHeight="1">
      <c r="A273" s="462"/>
      <c r="B273" s="463"/>
      <c r="C273" s="462"/>
      <c r="D273" s="464"/>
      <c r="E273" s="464"/>
      <c r="F273" s="464"/>
      <c r="G273" s="464"/>
      <c r="H273" s="464"/>
      <c r="I273" s="464"/>
      <c r="J273" s="464"/>
      <c r="K273" s="464"/>
      <c r="L273" s="464"/>
      <c r="M273" s="464"/>
      <c r="N273" s="436"/>
      <c r="O273" s="436"/>
      <c r="P273" s="436"/>
      <c r="Q273" s="436"/>
      <c r="R273" s="436"/>
      <c r="S273" s="436"/>
      <c r="T273" s="436"/>
      <c r="U273" s="436"/>
      <c r="V273" s="436"/>
      <c r="W273" s="436"/>
      <c r="X273" s="436"/>
      <c r="Y273" s="436"/>
      <c r="Z273" s="436"/>
    </row>
    <row r="274" spans="1:26" ht="16.5" customHeight="1">
      <c r="A274" s="462"/>
      <c r="B274" s="463"/>
      <c r="C274" s="462"/>
      <c r="D274" s="464"/>
      <c r="E274" s="464"/>
      <c r="F274" s="464"/>
      <c r="G274" s="464"/>
      <c r="H274" s="464"/>
      <c r="I274" s="464"/>
      <c r="J274" s="464"/>
      <c r="K274" s="464"/>
      <c r="L274" s="464"/>
      <c r="M274" s="464"/>
      <c r="N274" s="436"/>
      <c r="O274" s="436"/>
      <c r="P274" s="436"/>
      <c r="Q274" s="436"/>
      <c r="R274" s="436"/>
      <c r="S274" s="436"/>
      <c r="T274" s="436"/>
      <c r="U274" s="436"/>
      <c r="V274" s="436"/>
      <c r="W274" s="436"/>
      <c r="X274" s="436"/>
      <c r="Y274" s="436"/>
      <c r="Z274" s="436"/>
    </row>
    <row r="275" spans="1:26" ht="16.5" customHeight="1">
      <c r="A275" s="462"/>
      <c r="B275" s="463"/>
      <c r="C275" s="462"/>
      <c r="D275" s="464"/>
      <c r="E275" s="464"/>
      <c r="F275" s="464"/>
      <c r="G275" s="464"/>
      <c r="H275" s="464"/>
      <c r="I275" s="464"/>
      <c r="J275" s="464"/>
      <c r="K275" s="464"/>
      <c r="L275" s="464"/>
      <c r="M275" s="464"/>
      <c r="N275" s="436"/>
      <c r="O275" s="436"/>
      <c r="P275" s="436"/>
      <c r="Q275" s="436"/>
      <c r="R275" s="436"/>
      <c r="S275" s="436"/>
      <c r="T275" s="436"/>
      <c r="U275" s="436"/>
      <c r="V275" s="436"/>
      <c r="W275" s="436"/>
      <c r="X275" s="436"/>
      <c r="Y275" s="436"/>
      <c r="Z275" s="436"/>
    </row>
    <row r="276" spans="1:26" ht="16.5" customHeight="1">
      <c r="A276" s="462"/>
      <c r="B276" s="463"/>
      <c r="C276" s="462"/>
      <c r="D276" s="464"/>
      <c r="E276" s="464"/>
      <c r="F276" s="464"/>
      <c r="G276" s="464"/>
      <c r="H276" s="464"/>
      <c r="I276" s="464"/>
      <c r="J276" s="464"/>
      <c r="K276" s="464"/>
      <c r="L276" s="464"/>
      <c r="M276" s="464"/>
      <c r="N276" s="436"/>
      <c r="O276" s="436"/>
      <c r="P276" s="436"/>
      <c r="Q276" s="436"/>
      <c r="R276" s="436"/>
      <c r="S276" s="436"/>
      <c r="T276" s="436"/>
      <c r="U276" s="436"/>
      <c r="V276" s="436"/>
      <c r="W276" s="436"/>
      <c r="X276" s="436"/>
      <c r="Y276" s="436"/>
      <c r="Z276" s="436"/>
    </row>
    <row r="277" spans="1:26" ht="16.5" customHeight="1">
      <c r="A277" s="462"/>
      <c r="B277" s="463"/>
      <c r="C277" s="462"/>
      <c r="D277" s="464"/>
      <c r="E277" s="464"/>
      <c r="F277" s="464"/>
      <c r="G277" s="464"/>
      <c r="H277" s="464"/>
      <c r="I277" s="464"/>
      <c r="J277" s="464"/>
      <c r="K277" s="464"/>
      <c r="L277" s="464"/>
      <c r="M277" s="464"/>
      <c r="N277" s="436"/>
      <c r="O277" s="436"/>
      <c r="P277" s="436"/>
      <c r="Q277" s="436"/>
      <c r="R277" s="436"/>
      <c r="S277" s="436"/>
      <c r="T277" s="436"/>
      <c r="U277" s="436"/>
      <c r="V277" s="436"/>
      <c r="W277" s="436"/>
      <c r="X277" s="436"/>
      <c r="Y277" s="436"/>
      <c r="Z277" s="436"/>
    </row>
    <row r="278" spans="1:26" ht="16.5" customHeight="1">
      <c r="A278" s="462"/>
      <c r="B278" s="463"/>
      <c r="C278" s="462"/>
      <c r="D278" s="464"/>
      <c r="E278" s="464"/>
      <c r="F278" s="464"/>
      <c r="G278" s="464"/>
      <c r="H278" s="464"/>
      <c r="I278" s="464"/>
      <c r="J278" s="464"/>
      <c r="K278" s="464"/>
      <c r="L278" s="464"/>
      <c r="M278" s="464"/>
      <c r="N278" s="436"/>
      <c r="O278" s="436"/>
      <c r="P278" s="436"/>
      <c r="Q278" s="436"/>
      <c r="R278" s="436"/>
      <c r="S278" s="436"/>
      <c r="T278" s="436"/>
      <c r="U278" s="436"/>
      <c r="V278" s="436"/>
      <c r="W278" s="436"/>
      <c r="X278" s="436"/>
      <c r="Y278" s="436"/>
      <c r="Z278" s="436"/>
    </row>
    <row r="279" spans="1:26" ht="16.5" customHeight="1">
      <c r="A279" s="462"/>
      <c r="B279" s="463"/>
      <c r="C279" s="462"/>
      <c r="D279" s="464"/>
      <c r="E279" s="464"/>
      <c r="F279" s="464"/>
      <c r="G279" s="464"/>
      <c r="H279" s="464"/>
      <c r="I279" s="464"/>
      <c r="J279" s="464"/>
      <c r="K279" s="464"/>
      <c r="L279" s="464"/>
      <c r="M279" s="464"/>
      <c r="N279" s="436"/>
      <c r="O279" s="436"/>
      <c r="P279" s="436"/>
      <c r="Q279" s="436"/>
      <c r="R279" s="436"/>
      <c r="S279" s="436"/>
      <c r="T279" s="436"/>
      <c r="U279" s="436"/>
      <c r="V279" s="436"/>
      <c r="W279" s="436"/>
      <c r="X279" s="436"/>
      <c r="Y279" s="436"/>
      <c r="Z279" s="436"/>
    </row>
    <row r="280" spans="1:26" ht="16.5" customHeight="1">
      <c r="A280" s="462"/>
      <c r="B280" s="463"/>
      <c r="C280" s="462"/>
      <c r="D280" s="464"/>
      <c r="E280" s="464"/>
      <c r="F280" s="464"/>
      <c r="G280" s="464"/>
      <c r="H280" s="464"/>
      <c r="I280" s="464"/>
      <c r="J280" s="464"/>
      <c r="K280" s="464"/>
      <c r="L280" s="464"/>
      <c r="M280" s="464"/>
      <c r="N280" s="436"/>
      <c r="O280" s="436"/>
      <c r="P280" s="436"/>
      <c r="Q280" s="436"/>
      <c r="R280" s="436"/>
      <c r="S280" s="436"/>
      <c r="T280" s="436"/>
      <c r="U280" s="436"/>
      <c r="V280" s="436"/>
      <c r="W280" s="436"/>
      <c r="X280" s="436"/>
      <c r="Y280" s="436"/>
      <c r="Z280" s="436"/>
    </row>
    <row r="281" spans="1:26" ht="16.5" customHeight="1">
      <c r="A281" s="462"/>
      <c r="B281" s="463"/>
      <c r="C281" s="462"/>
      <c r="D281" s="464"/>
      <c r="E281" s="464"/>
      <c r="F281" s="464"/>
      <c r="G281" s="464"/>
      <c r="H281" s="464"/>
      <c r="I281" s="464"/>
      <c r="J281" s="464"/>
      <c r="K281" s="464"/>
      <c r="L281" s="464"/>
      <c r="M281" s="464"/>
      <c r="N281" s="436"/>
      <c r="O281" s="436"/>
      <c r="P281" s="436"/>
      <c r="Q281" s="436"/>
      <c r="R281" s="436"/>
      <c r="S281" s="436"/>
      <c r="T281" s="436"/>
      <c r="U281" s="436"/>
      <c r="V281" s="436"/>
      <c r="W281" s="436"/>
      <c r="X281" s="436"/>
      <c r="Y281" s="436"/>
      <c r="Z281" s="436"/>
    </row>
    <row r="282" spans="1:26" ht="16.5" customHeight="1">
      <c r="A282" s="462"/>
      <c r="B282" s="463"/>
      <c r="C282" s="462"/>
      <c r="D282" s="464"/>
      <c r="E282" s="464"/>
      <c r="F282" s="464"/>
      <c r="G282" s="464"/>
      <c r="H282" s="464"/>
      <c r="I282" s="464"/>
      <c r="J282" s="464"/>
      <c r="K282" s="464"/>
      <c r="L282" s="464"/>
      <c r="M282" s="464"/>
      <c r="N282" s="436"/>
      <c r="O282" s="436"/>
      <c r="P282" s="436"/>
      <c r="Q282" s="436"/>
      <c r="R282" s="436"/>
      <c r="S282" s="436"/>
      <c r="T282" s="436"/>
      <c r="U282" s="436"/>
      <c r="V282" s="436"/>
      <c r="W282" s="436"/>
      <c r="X282" s="436"/>
      <c r="Y282" s="436"/>
      <c r="Z282" s="436"/>
    </row>
    <row r="283" spans="1:26" ht="16.5" customHeight="1">
      <c r="A283" s="462"/>
      <c r="B283" s="463"/>
      <c r="C283" s="462"/>
      <c r="D283" s="464"/>
      <c r="E283" s="464"/>
      <c r="F283" s="464"/>
      <c r="G283" s="464"/>
      <c r="H283" s="464"/>
      <c r="I283" s="464"/>
      <c r="J283" s="464"/>
      <c r="K283" s="464"/>
      <c r="L283" s="464"/>
      <c r="M283" s="464"/>
      <c r="N283" s="436"/>
      <c r="O283" s="436"/>
      <c r="P283" s="436"/>
      <c r="Q283" s="436"/>
      <c r="R283" s="436"/>
      <c r="S283" s="436"/>
      <c r="T283" s="436"/>
      <c r="U283" s="436"/>
      <c r="V283" s="436"/>
      <c r="W283" s="436"/>
      <c r="X283" s="436"/>
      <c r="Y283" s="436"/>
      <c r="Z283" s="436"/>
    </row>
    <row r="284" spans="1:26" ht="16.5" customHeight="1">
      <c r="A284" s="462"/>
      <c r="B284" s="463"/>
      <c r="C284" s="462"/>
      <c r="D284" s="464"/>
      <c r="E284" s="464"/>
      <c r="F284" s="464"/>
      <c r="G284" s="464"/>
      <c r="H284" s="464"/>
      <c r="I284" s="464"/>
      <c r="J284" s="464"/>
      <c r="K284" s="464"/>
      <c r="L284" s="464"/>
      <c r="M284" s="464"/>
      <c r="N284" s="436"/>
      <c r="O284" s="436"/>
      <c r="P284" s="436"/>
      <c r="Q284" s="436"/>
      <c r="R284" s="436"/>
      <c r="S284" s="436"/>
      <c r="T284" s="436"/>
      <c r="U284" s="436"/>
      <c r="V284" s="436"/>
      <c r="W284" s="436"/>
      <c r="X284" s="436"/>
      <c r="Y284" s="436"/>
      <c r="Z284" s="436"/>
    </row>
    <row r="285" spans="1:26" ht="16.5" customHeight="1">
      <c r="A285" s="462"/>
      <c r="B285" s="463"/>
      <c r="C285" s="462"/>
      <c r="D285" s="464"/>
      <c r="E285" s="464"/>
      <c r="F285" s="464"/>
      <c r="G285" s="464"/>
      <c r="H285" s="464"/>
      <c r="I285" s="464"/>
      <c r="J285" s="464"/>
      <c r="K285" s="464"/>
      <c r="L285" s="464"/>
      <c r="M285" s="464"/>
      <c r="N285" s="436"/>
      <c r="O285" s="436"/>
      <c r="P285" s="436"/>
      <c r="Q285" s="436"/>
      <c r="R285" s="436"/>
      <c r="S285" s="436"/>
      <c r="T285" s="436"/>
      <c r="U285" s="436"/>
      <c r="V285" s="436"/>
      <c r="W285" s="436"/>
      <c r="X285" s="436"/>
      <c r="Y285" s="436"/>
      <c r="Z285" s="436"/>
    </row>
    <row r="286" spans="1:26" ht="16.5" customHeight="1">
      <c r="A286" s="462"/>
      <c r="B286" s="463"/>
      <c r="C286" s="462"/>
      <c r="D286" s="464"/>
      <c r="E286" s="464"/>
      <c r="F286" s="464"/>
      <c r="G286" s="464"/>
      <c r="H286" s="464"/>
      <c r="I286" s="464"/>
      <c r="J286" s="464"/>
      <c r="K286" s="464"/>
      <c r="L286" s="464"/>
      <c r="M286" s="464"/>
      <c r="N286" s="436"/>
      <c r="O286" s="436"/>
      <c r="P286" s="436"/>
      <c r="Q286" s="436"/>
      <c r="R286" s="436"/>
      <c r="S286" s="436"/>
      <c r="T286" s="436"/>
      <c r="U286" s="436"/>
      <c r="V286" s="436"/>
      <c r="W286" s="436"/>
      <c r="X286" s="436"/>
      <c r="Y286" s="436"/>
      <c r="Z286" s="436"/>
    </row>
    <row r="287" spans="1:26" ht="16.5" customHeight="1">
      <c r="A287" s="462"/>
      <c r="B287" s="463"/>
      <c r="C287" s="462"/>
      <c r="D287" s="464"/>
      <c r="E287" s="464"/>
      <c r="F287" s="464"/>
      <c r="G287" s="464"/>
      <c r="H287" s="464"/>
      <c r="I287" s="464"/>
      <c r="J287" s="464"/>
      <c r="K287" s="464"/>
      <c r="L287" s="464"/>
      <c r="M287" s="464"/>
      <c r="N287" s="436"/>
      <c r="O287" s="436"/>
      <c r="P287" s="436"/>
      <c r="Q287" s="436"/>
      <c r="R287" s="436"/>
      <c r="S287" s="436"/>
      <c r="T287" s="436"/>
      <c r="U287" s="436"/>
      <c r="V287" s="436"/>
      <c r="W287" s="436"/>
      <c r="X287" s="436"/>
      <c r="Y287" s="436"/>
      <c r="Z287" s="436"/>
    </row>
    <row r="288" spans="1:26" ht="16.5" customHeight="1">
      <c r="A288" s="462"/>
      <c r="B288" s="463"/>
      <c r="C288" s="462"/>
      <c r="D288" s="464"/>
      <c r="E288" s="464"/>
      <c r="F288" s="464"/>
      <c r="G288" s="464"/>
      <c r="H288" s="464"/>
      <c r="I288" s="464"/>
      <c r="J288" s="464"/>
      <c r="K288" s="464"/>
      <c r="L288" s="464"/>
      <c r="M288" s="464"/>
      <c r="N288" s="436"/>
      <c r="O288" s="436"/>
      <c r="P288" s="436"/>
      <c r="Q288" s="436"/>
      <c r="R288" s="436"/>
      <c r="S288" s="436"/>
      <c r="T288" s="436"/>
      <c r="U288" s="436"/>
      <c r="V288" s="436"/>
      <c r="W288" s="436"/>
      <c r="X288" s="436"/>
      <c r="Y288" s="436"/>
      <c r="Z288" s="436"/>
    </row>
    <row r="289" spans="1:26" ht="16.5" customHeight="1">
      <c r="A289" s="462"/>
      <c r="B289" s="463"/>
      <c r="C289" s="462"/>
      <c r="D289" s="464"/>
      <c r="E289" s="464"/>
      <c r="F289" s="464"/>
      <c r="G289" s="464"/>
      <c r="H289" s="464"/>
      <c r="I289" s="464"/>
      <c r="J289" s="464"/>
      <c r="K289" s="464"/>
      <c r="L289" s="464"/>
      <c r="M289" s="464"/>
      <c r="N289" s="436"/>
      <c r="O289" s="436"/>
      <c r="P289" s="436"/>
      <c r="Q289" s="436"/>
      <c r="R289" s="436"/>
      <c r="S289" s="436"/>
      <c r="T289" s="436"/>
      <c r="U289" s="436"/>
      <c r="V289" s="436"/>
      <c r="W289" s="436"/>
      <c r="X289" s="436"/>
      <c r="Y289" s="436"/>
      <c r="Z289" s="436"/>
    </row>
    <row r="290" spans="1:26" ht="16.5" customHeight="1">
      <c r="A290" s="462"/>
      <c r="B290" s="463"/>
      <c r="C290" s="462"/>
      <c r="D290" s="464"/>
      <c r="E290" s="464"/>
      <c r="F290" s="464"/>
      <c r="G290" s="464"/>
      <c r="H290" s="464"/>
      <c r="I290" s="464"/>
      <c r="J290" s="464"/>
      <c r="K290" s="464"/>
      <c r="L290" s="464"/>
      <c r="M290" s="464"/>
      <c r="N290" s="436"/>
      <c r="O290" s="436"/>
      <c r="P290" s="436"/>
      <c r="Q290" s="436"/>
      <c r="R290" s="436"/>
      <c r="S290" s="436"/>
      <c r="T290" s="436"/>
      <c r="U290" s="436"/>
      <c r="V290" s="436"/>
      <c r="W290" s="436"/>
      <c r="X290" s="436"/>
      <c r="Y290" s="436"/>
      <c r="Z290" s="436"/>
    </row>
    <row r="291" spans="1:26" ht="16.5" customHeight="1">
      <c r="A291" s="462"/>
      <c r="B291" s="463"/>
      <c r="C291" s="462"/>
      <c r="D291" s="464"/>
      <c r="E291" s="464"/>
      <c r="F291" s="464"/>
      <c r="G291" s="464"/>
      <c r="H291" s="464"/>
      <c r="I291" s="464"/>
      <c r="J291" s="464"/>
      <c r="K291" s="464"/>
      <c r="L291" s="464"/>
      <c r="M291" s="464"/>
      <c r="N291" s="436"/>
      <c r="O291" s="436"/>
      <c r="P291" s="436"/>
      <c r="Q291" s="436"/>
      <c r="R291" s="436"/>
      <c r="S291" s="436"/>
      <c r="T291" s="436"/>
      <c r="U291" s="436"/>
      <c r="V291" s="436"/>
      <c r="W291" s="436"/>
      <c r="X291" s="436"/>
      <c r="Y291" s="436"/>
      <c r="Z291" s="436"/>
    </row>
    <row r="292" spans="1:26" ht="16.5" customHeight="1">
      <c r="A292" s="462"/>
      <c r="B292" s="463"/>
      <c r="C292" s="462"/>
      <c r="D292" s="464"/>
      <c r="E292" s="464"/>
      <c r="F292" s="464"/>
      <c r="G292" s="464"/>
      <c r="H292" s="464"/>
      <c r="I292" s="464"/>
      <c r="J292" s="464"/>
      <c r="K292" s="464"/>
      <c r="L292" s="464"/>
      <c r="M292" s="464"/>
      <c r="N292" s="436"/>
      <c r="O292" s="436"/>
      <c r="P292" s="436"/>
      <c r="Q292" s="436"/>
      <c r="R292" s="436"/>
      <c r="S292" s="436"/>
      <c r="T292" s="436"/>
      <c r="U292" s="436"/>
      <c r="V292" s="436"/>
      <c r="W292" s="436"/>
      <c r="X292" s="436"/>
      <c r="Y292" s="436"/>
      <c r="Z292" s="436"/>
    </row>
    <row r="293" spans="1:26" ht="16.5" customHeight="1">
      <c r="A293" s="462"/>
      <c r="B293" s="463"/>
      <c r="C293" s="462"/>
      <c r="D293" s="464"/>
      <c r="E293" s="464"/>
      <c r="F293" s="464"/>
      <c r="G293" s="464"/>
      <c r="H293" s="464"/>
      <c r="I293" s="464"/>
      <c r="J293" s="464"/>
      <c r="K293" s="464"/>
      <c r="L293" s="464"/>
      <c r="M293" s="464"/>
      <c r="N293" s="436"/>
      <c r="O293" s="436"/>
      <c r="P293" s="436"/>
      <c r="Q293" s="436"/>
      <c r="R293" s="436"/>
      <c r="S293" s="436"/>
      <c r="T293" s="436"/>
      <c r="U293" s="436"/>
      <c r="V293" s="436"/>
      <c r="W293" s="436"/>
      <c r="X293" s="436"/>
      <c r="Y293" s="436"/>
      <c r="Z293" s="436"/>
    </row>
    <row r="294" spans="1:26" ht="16.5" customHeight="1">
      <c r="A294" s="462"/>
      <c r="B294" s="463"/>
      <c r="C294" s="462"/>
      <c r="D294" s="464"/>
      <c r="E294" s="464"/>
      <c r="F294" s="464"/>
      <c r="G294" s="464"/>
      <c r="H294" s="464"/>
      <c r="I294" s="464"/>
      <c r="J294" s="464"/>
      <c r="K294" s="464"/>
      <c r="L294" s="464"/>
      <c r="M294" s="464"/>
      <c r="N294" s="436"/>
      <c r="O294" s="436"/>
      <c r="P294" s="436"/>
      <c r="Q294" s="436"/>
      <c r="R294" s="436"/>
      <c r="S294" s="436"/>
      <c r="T294" s="436"/>
      <c r="U294" s="436"/>
      <c r="V294" s="436"/>
      <c r="W294" s="436"/>
      <c r="X294" s="436"/>
      <c r="Y294" s="436"/>
      <c r="Z294" s="436"/>
    </row>
    <row r="295" spans="1:26" ht="16.5" customHeight="1">
      <c r="A295" s="462"/>
      <c r="B295" s="463"/>
      <c r="C295" s="462"/>
      <c r="D295" s="464"/>
      <c r="E295" s="464"/>
      <c r="F295" s="464"/>
      <c r="G295" s="464"/>
      <c r="H295" s="464"/>
      <c r="I295" s="464"/>
      <c r="J295" s="464"/>
      <c r="K295" s="464"/>
      <c r="L295" s="464"/>
      <c r="M295" s="464"/>
      <c r="N295" s="436"/>
      <c r="O295" s="436"/>
      <c r="P295" s="436"/>
      <c r="Q295" s="436"/>
      <c r="R295" s="436"/>
      <c r="S295" s="436"/>
      <c r="T295" s="436"/>
      <c r="U295" s="436"/>
      <c r="V295" s="436"/>
      <c r="W295" s="436"/>
      <c r="X295" s="436"/>
      <c r="Y295" s="436"/>
      <c r="Z295" s="436"/>
    </row>
    <row r="296" spans="1:26" ht="16.5" customHeight="1">
      <c r="A296" s="462"/>
      <c r="B296" s="463"/>
      <c r="C296" s="462"/>
      <c r="D296" s="464"/>
      <c r="E296" s="464"/>
      <c r="F296" s="464"/>
      <c r="G296" s="464"/>
      <c r="H296" s="464"/>
      <c r="I296" s="464"/>
      <c r="J296" s="464"/>
      <c r="K296" s="464"/>
      <c r="L296" s="464"/>
      <c r="M296" s="464"/>
      <c r="N296" s="436"/>
      <c r="O296" s="436"/>
      <c r="P296" s="436"/>
      <c r="Q296" s="436"/>
      <c r="R296" s="436"/>
      <c r="S296" s="436"/>
      <c r="T296" s="436"/>
      <c r="U296" s="436"/>
      <c r="V296" s="436"/>
      <c r="W296" s="436"/>
      <c r="X296" s="436"/>
      <c r="Y296" s="436"/>
      <c r="Z296" s="436"/>
    </row>
    <row r="297" spans="1:26" ht="16.5" customHeight="1">
      <c r="A297" s="462"/>
      <c r="B297" s="463"/>
      <c r="C297" s="462"/>
      <c r="D297" s="464"/>
      <c r="E297" s="464"/>
      <c r="F297" s="464"/>
      <c r="G297" s="464"/>
      <c r="H297" s="464"/>
      <c r="I297" s="464"/>
      <c r="J297" s="464"/>
      <c r="K297" s="464"/>
      <c r="L297" s="464"/>
      <c r="M297" s="464"/>
      <c r="N297" s="436"/>
      <c r="O297" s="436"/>
      <c r="P297" s="436"/>
      <c r="Q297" s="436"/>
      <c r="R297" s="436"/>
      <c r="S297" s="436"/>
      <c r="T297" s="436"/>
      <c r="U297" s="436"/>
      <c r="V297" s="436"/>
      <c r="W297" s="436"/>
      <c r="X297" s="436"/>
      <c r="Y297" s="436"/>
      <c r="Z297" s="436"/>
    </row>
    <row r="298" spans="1:26" ht="16.5" customHeight="1">
      <c r="A298" s="462"/>
      <c r="B298" s="463"/>
      <c r="C298" s="462"/>
      <c r="D298" s="464"/>
      <c r="E298" s="464"/>
      <c r="F298" s="464"/>
      <c r="G298" s="464"/>
      <c r="H298" s="464"/>
      <c r="I298" s="464"/>
      <c r="J298" s="464"/>
      <c r="K298" s="464"/>
      <c r="L298" s="464"/>
      <c r="M298" s="464"/>
      <c r="N298" s="436"/>
      <c r="O298" s="436"/>
      <c r="P298" s="436"/>
      <c r="Q298" s="436"/>
      <c r="R298" s="436"/>
      <c r="S298" s="436"/>
      <c r="T298" s="436"/>
      <c r="U298" s="436"/>
      <c r="V298" s="436"/>
      <c r="W298" s="436"/>
      <c r="X298" s="436"/>
      <c r="Y298" s="436"/>
      <c r="Z298" s="436"/>
    </row>
    <row r="299" spans="1:26" ht="16.5" customHeight="1">
      <c r="A299" s="462"/>
      <c r="B299" s="463"/>
      <c r="C299" s="462"/>
      <c r="D299" s="464"/>
      <c r="E299" s="464"/>
      <c r="F299" s="464"/>
      <c r="G299" s="464"/>
      <c r="H299" s="464"/>
      <c r="I299" s="464"/>
      <c r="J299" s="464"/>
      <c r="K299" s="464"/>
      <c r="L299" s="464"/>
      <c r="M299" s="464"/>
      <c r="N299" s="436"/>
      <c r="O299" s="436"/>
      <c r="P299" s="436"/>
      <c r="Q299" s="436"/>
      <c r="R299" s="436"/>
      <c r="S299" s="436"/>
      <c r="T299" s="436"/>
      <c r="U299" s="436"/>
      <c r="V299" s="436"/>
      <c r="W299" s="436"/>
      <c r="X299" s="436"/>
      <c r="Y299" s="436"/>
      <c r="Z299" s="436"/>
    </row>
    <row r="300" spans="1:26" ht="16.5" customHeight="1">
      <c r="A300" s="462"/>
      <c r="B300" s="463"/>
      <c r="C300" s="462"/>
      <c r="D300" s="464"/>
      <c r="E300" s="464"/>
      <c r="F300" s="464"/>
      <c r="G300" s="464"/>
      <c r="H300" s="464"/>
      <c r="I300" s="464"/>
      <c r="J300" s="464"/>
      <c r="K300" s="464"/>
      <c r="L300" s="464"/>
      <c r="M300" s="464"/>
      <c r="N300" s="436"/>
      <c r="O300" s="436"/>
      <c r="P300" s="436"/>
      <c r="Q300" s="436"/>
      <c r="R300" s="436"/>
      <c r="S300" s="436"/>
      <c r="T300" s="436"/>
      <c r="U300" s="436"/>
      <c r="V300" s="436"/>
      <c r="W300" s="436"/>
      <c r="X300" s="436"/>
      <c r="Y300" s="436"/>
      <c r="Z300" s="436"/>
    </row>
    <row r="301" spans="1:26" ht="16.5" customHeight="1">
      <c r="A301" s="462"/>
      <c r="B301" s="463"/>
      <c r="C301" s="462"/>
      <c r="D301" s="464"/>
      <c r="E301" s="464"/>
      <c r="F301" s="464"/>
      <c r="G301" s="464"/>
      <c r="H301" s="464"/>
      <c r="I301" s="464"/>
      <c r="J301" s="464"/>
      <c r="K301" s="464"/>
      <c r="L301" s="464"/>
      <c r="M301" s="464"/>
      <c r="N301" s="436"/>
      <c r="O301" s="436"/>
      <c r="P301" s="436"/>
      <c r="Q301" s="436"/>
      <c r="R301" s="436"/>
      <c r="S301" s="436"/>
      <c r="T301" s="436"/>
      <c r="U301" s="436"/>
      <c r="V301" s="436"/>
      <c r="W301" s="436"/>
      <c r="X301" s="436"/>
      <c r="Y301" s="436"/>
      <c r="Z301" s="436"/>
    </row>
    <row r="302" spans="1:26" ht="16.5" customHeight="1">
      <c r="A302" s="462"/>
      <c r="B302" s="463"/>
      <c r="C302" s="462"/>
      <c r="D302" s="464"/>
      <c r="E302" s="464"/>
      <c r="F302" s="464"/>
      <c r="G302" s="464"/>
      <c r="H302" s="464"/>
      <c r="I302" s="464"/>
      <c r="J302" s="464"/>
      <c r="K302" s="464"/>
      <c r="L302" s="464"/>
      <c r="M302" s="464"/>
      <c r="N302" s="436"/>
      <c r="O302" s="436"/>
      <c r="P302" s="436"/>
      <c r="Q302" s="436"/>
      <c r="R302" s="436"/>
      <c r="S302" s="436"/>
      <c r="T302" s="436"/>
      <c r="U302" s="436"/>
      <c r="V302" s="436"/>
      <c r="W302" s="436"/>
      <c r="X302" s="436"/>
      <c r="Y302" s="436"/>
      <c r="Z302" s="436"/>
    </row>
    <row r="303" spans="1:26" ht="16.5" customHeight="1">
      <c r="A303" s="462"/>
      <c r="B303" s="463"/>
      <c r="C303" s="462"/>
      <c r="D303" s="464"/>
      <c r="E303" s="464"/>
      <c r="F303" s="464"/>
      <c r="G303" s="464"/>
      <c r="H303" s="464"/>
      <c r="I303" s="464"/>
      <c r="J303" s="464"/>
      <c r="K303" s="464"/>
      <c r="L303" s="464"/>
      <c r="M303" s="464"/>
      <c r="N303" s="436"/>
      <c r="O303" s="436"/>
      <c r="P303" s="436"/>
      <c r="Q303" s="436"/>
      <c r="R303" s="436"/>
      <c r="S303" s="436"/>
      <c r="T303" s="436"/>
      <c r="U303" s="436"/>
      <c r="V303" s="436"/>
      <c r="W303" s="436"/>
      <c r="X303" s="436"/>
      <c r="Y303" s="436"/>
      <c r="Z303" s="436"/>
    </row>
    <row r="304" spans="1:26" ht="16.5" customHeight="1">
      <c r="A304" s="462"/>
      <c r="B304" s="463"/>
      <c r="C304" s="462"/>
      <c r="D304" s="464"/>
      <c r="E304" s="464"/>
      <c r="F304" s="464"/>
      <c r="G304" s="464"/>
      <c r="H304" s="464"/>
      <c r="I304" s="464"/>
      <c r="J304" s="464"/>
      <c r="K304" s="464"/>
      <c r="L304" s="464"/>
      <c r="M304" s="464"/>
      <c r="N304" s="436"/>
      <c r="O304" s="436"/>
      <c r="P304" s="436"/>
      <c r="Q304" s="436"/>
      <c r="R304" s="436"/>
      <c r="S304" s="436"/>
      <c r="T304" s="436"/>
      <c r="U304" s="436"/>
      <c r="V304" s="436"/>
      <c r="W304" s="436"/>
      <c r="X304" s="436"/>
      <c r="Y304" s="436"/>
      <c r="Z304" s="436"/>
    </row>
    <row r="305" spans="1:26" ht="16.5" customHeight="1">
      <c r="A305" s="462"/>
      <c r="B305" s="463"/>
      <c r="C305" s="462"/>
      <c r="D305" s="464"/>
      <c r="E305" s="464"/>
      <c r="F305" s="464"/>
      <c r="G305" s="464"/>
      <c r="H305" s="464"/>
      <c r="I305" s="464"/>
      <c r="J305" s="464"/>
      <c r="K305" s="464"/>
      <c r="L305" s="464"/>
      <c r="M305" s="464"/>
      <c r="N305" s="436"/>
      <c r="O305" s="436"/>
      <c r="P305" s="436"/>
      <c r="Q305" s="436"/>
      <c r="R305" s="436"/>
      <c r="S305" s="436"/>
      <c r="T305" s="436"/>
      <c r="U305" s="436"/>
      <c r="V305" s="436"/>
      <c r="W305" s="436"/>
      <c r="X305" s="436"/>
      <c r="Y305" s="436"/>
      <c r="Z305" s="436"/>
    </row>
    <row r="306" spans="1:26" ht="16.5" customHeight="1">
      <c r="A306" s="462"/>
      <c r="B306" s="463"/>
      <c r="C306" s="462"/>
      <c r="D306" s="464"/>
      <c r="E306" s="464"/>
      <c r="F306" s="464"/>
      <c r="G306" s="464"/>
      <c r="H306" s="464"/>
      <c r="I306" s="464"/>
      <c r="J306" s="464"/>
      <c r="K306" s="464"/>
      <c r="L306" s="464"/>
      <c r="M306" s="464"/>
      <c r="N306" s="436"/>
      <c r="O306" s="436"/>
      <c r="P306" s="436"/>
      <c r="Q306" s="436"/>
      <c r="R306" s="436"/>
      <c r="S306" s="436"/>
      <c r="T306" s="436"/>
      <c r="U306" s="436"/>
      <c r="V306" s="436"/>
      <c r="W306" s="436"/>
      <c r="X306" s="436"/>
      <c r="Y306" s="436"/>
      <c r="Z306" s="436"/>
    </row>
    <row r="307" spans="1:26" ht="16.5" customHeight="1">
      <c r="A307" s="462"/>
      <c r="B307" s="463"/>
      <c r="C307" s="462"/>
      <c r="D307" s="464"/>
      <c r="E307" s="464"/>
      <c r="F307" s="464"/>
      <c r="G307" s="464"/>
      <c r="H307" s="464"/>
      <c r="I307" s="464"/>
      <c r="J307" s="464"/>
      <c r="K307" s="464"/>
      <c r="L307" s="464"/>
      <c r="M307" s="464"/>
      <c r="N307" s="436"/>
      <c r="O307" s="436"/>
      <c r="P307" s="436"/>
      <c r="Q307" s="436"/>
      <c r="R307" s="436"/>
      <c r="S307" s="436"/>
      <c r="T307" s="436"/>
      <c r="U307" s="436"/>
      <c r="V307" s="436"/>
      <c r="W307" s="436"/>
      <c r="X307" s="436"/>
      <c r="Y307" s="436"/>
      <c r="Z307" s="436"/>
    </row>
    <row r="308" spans="1:26" ht="16.5" customHeight="1">
      <c r="A308" s="462"/>
      <c r="B308" s="463"/>
      <c r="C308" s="462"/>
      <c r="D308" s="464"/>
      <c r="E308" s="464"/>
      <c r="F308" s="464"/>
      <c r="G308" s="464"/>
      <c r="H308" s="464"/>
      <c r="I308" s="464"/>
      <c r="J308" s="464"/>
      <c r="K308" s="464"/>
      <c r="L308" s="464"/>
      <c r="M308" s="464"/>
      <c r="N308" s="436"/>
      <c r="O308" s="436"/>
      <c r="P308" s="436"/>
      <c r="Q308" s="436"/>
      <c r="R308" s="436"/>
      <c r="S308" s="436"/>
      <c r="T308" s="436"/>
      <c r="U308" s="436"/>
      <c r="V308" s="436"/>
      <c r="W308" s="436"/>
      <c r="X308" s="436"/>
      <c r="Y308" s="436"/>
      <c r="Z308" s="436"/>
    </row>
    <row r="309" spans="1:26" ht="16.5" customHeight="1">
      <c r="A309" s="462"/>
      <c r="B309" s="463"/>
      <c r="C309" s="462"/>
      <c r="D309" s="464"/>
      <c r="E309" s="464"/>
      <c r="F309" s="464"/>
      <c r="G309" s="464"/>
      <c r="H309" s="464"/>
      <c r="I309" s="464"/>
      <c r="J309" s="464"/>
      <c r="K309" s="464"/>
      <c r="L309" s="464"/>
      <c r="M309" s="464"/>
      <c r="N309" s="436"/>
      <c r="O309" s="436"/>
      <c r="P309" s="436"/>
      <c r="Q309" s="436"/>
      <c r="R309" s="436"/>
      <c r="S309" s="436"/>
      <c r="T309" s="436"/>
      <c r="U309" s="436"/>
      <c r="V309" s="436"/>
      <c r="W309" s="436"/>
      <c r="X309" s="436"/>
      <c r="Y309" s="436"/>
      <c r="Z309" s="436"/>
    </row>
    <row r="310" spans="1:26" ht="16.5" customHeight="1">
      <c r="A310" s="462"/>
      <c r="B310" s="463"/>
      <c r="C310" s="462"/>
      <c r="D310" s="464"/>
      <c r="E310" s="464"/>
      <c r="F310" s="464"/>
      <c r="G310" s="464"/>
      <c r="H310" s="464"/>
      <c r="I310" s="464"/>
      <c r="J310" s="464"/>
      <c r="K310" s="464"/>
      <c r="L310" s="464"/>
      <c r="M310" s="464"/>
      <c r="N310" s="436"/>
      <c r="O310" s="436"/>
      <c r="P310" s="436"/>
      <c r="Q310" s="436"/>
      <c r="R310" s="436"/>
      <c r="S310" s="436"/>
      <c r="T310" s="436"/>
      <c r="U310" s="436"/>
      <c r="V310" s="436"/>
      <c r="W310" s="436"/>
      <c r="X310" s="436"/>
      <c r="Y310" s="436"/>
      <c r="Z310" s="436"/>
    </row>
    <row r="311" spans="1:26" ht="16.5" customHeight="1">
      <c r="A311" s="462"/>
      <c r="B311" s="463"/>
      <c r="C311" s="462"/>
      <c r="D311" s="464"/>
      <c r="E311" s="464"/>
      <c r="F311" s="464"/>
      <c r="G311" s="464"/>
      <c r="H311" s="464"/>
      <c r="I311" s="464"/>
      <c r="J311" s="464"/>
      <c r="K311" s="464"/>
      <c r="L311" s="464"/>
      <c r="M311" s="464"/>
      <c r="N311" s="436"/>
      <c r="O311" s="436"/>
      <c r="P311" s="436"/>
      <c r="Q311" s="436"/>
      <c r="R311" s="436"/>
      <c r="S311" s="436"/>
      <c r="T311" s="436"/>
      <c r="U311" s="436"/>
      <c r="V311" s="436"/>
      <c r="W311" s="436"/>
      <c r="X311" s="436"/>
      <c r="Y311" s="436"/>
      <c r="Z311" s="436"/>
    </row>
    <row r="312" spans="1:26" ht="16.5" customHeight="1">
      <c r="A312" s="462"/>
      <c r="B312" s="463"/>
      <c r="C312" s="462"/>
      <c r="D312" s="464"/>
      <c r="E312" s="464"/>
      <c r="F312" s="464"/>
      <c r="G312" s="464"/>
      <c r="H312" s="464"/>
      <c r="I312" s="464"/>
      <c r="J312" s="464"/>
      <c r="K312" s="464"/>
      <c r="L312" s="464"/>
      <c r="M312" s="464"/>
      <c r="N312" s="436"/>
      <c r="O312" s="436"/>
      <c r="P312" s="436"/>
      <c r="Q312" s="436"/>
      <c r="R312" s="436"/>
      <c r="S312" s="436"/>
      <c r="T312" s="436"/>
      <c r="U312" s="436"/>
      <c r="V312" s="436"/>
      <c r="W312" s="436"/>
      <c r="X312" s="436"/>
      <c r="Y312" s="436"/>
      <c r="Z312" s="436"/>
    </row>
    <row r="313" spans="1:26" ht="16.5" customHeight="1">
      <c r="A313" s="462"/>
      <c r="B313" s="463"/>
      <c r="C313" s="462"/>
      <c r="D313" s="464"/>
      <c r="E313" s="464"/>
      <c r="F313" s="464"/>
      <c r="G313" s="464"/>
      <c r="H313" s="464"/>
      <c r="I313" s="464"/>
      <c r="J313" s="464"/>
      <c r="K313" s="464"/>
      <c r="L313" s="464"/>
      <c r="M313" s="464"/>
      <c r="N313" s="436"/>
      <c r="O313" s="436"/>
      <c r="P313" s="436"/>
      <c r="Q313" s="436"/>
      <c r="R313" s="436"/>
      <c r="S313" s="436"/>
      <c r="T313" s="436"/>
      <c r="U313" s="436"/>
      <c r="V313" s="436"/>
      <c r="W313" s="436"/>
      <c r="X313" s="436"/>
      <c r="Y313" s="436"/>
      <c r="Z313" s="436"/>
    </row>
    <row r="314" spans="1:26" ht="16.5" customHeight="1">
      <c r="A314" s="462"/>
      <c r="B314" s="463"/>
      <c r="C314" s="462"/>
      <c r="D314" s="464"/>
      <c r="E314" s="464"/>
      <c r="F314" s="464"/>
      <c r="G314" s="464"/>
      <c r="H314" s="464"/>
      <c r="I314" s="464"/>
      <c r="J314" s="464"/>
      <c r="K314" s="464"/>
      <c r="L314" s="464"/>
      <c r="M314" s="464"/>
      <c r="N314" s="436"/>
      <c r="O314" s="436"/>
      <c r="P314" s="436"/>
      <c r="Q314" s="436"/>
      <c r="R314" s="436"/>
      <c r="S314" s="436"/>
      <c r="T314" s="436"/>
      <c r="U314" s="436"/>
      <c r="V314" s="436"/>
      <c r="W314" s="436"/>
      <c r="X314" s="436"/>
      <c r="Y314" s="436"/>
      <c r="Z314" s="436"/>
    </row>
    <row r="315" spans="1:26" ht="16.5" customHeight="1">
      <c r="A315" s="462"/>
      <c r="B315" s="463"/>
      <c r="C315" s="462"/>
      <c r="D315" s="464"/>
      <c r="E315" s="464"/>
      <c r="F315" s="464"/>
      <c r="G315" s="464"/>
      <c r="H315" s="464"/>
      <c r="I315" s="464"/>
      <c r="J315" s="464"/>
      <c r="K315" s="464"/>
      <c r="L315" s="464"/>
      <c r="M315" s="464"/>
      <c r="N315" s="436"/>
      <c r="O315" s="436"/>
      <c r="P315" s="436"/>
      <c r="Q315" s="436"/>
      <c r="R315" s="436"/>
      <c r="S315" s="436"/>
      <c r="T315" s="436"/>
      <c r="U315" s="436"/>
      <c r="V315" s="436"/>
      <c r="W315" s="436"/>
      <c r="X315" s="436"/>
      <c r="Y315" s="436"/>
      <c r="Z315" s="436"/>
    </row>
    <row r="316" spans="1:26" ht="16.5" customHeight="1">
      <c r="A316" s="462"/>
      <c r="B316" s="463"/>
      <c r="C316" s="462"/>
      <c r="D316" s="464"/>
      <c r="E316" s="464"/>
      <c r="F316" s="464"/>
      <c r="G316" s="464"/>
      <c r="H316" s="464"/>
      <c r="I316" s="464"/>
      <c r="J316" s="464"/>
      <c r="K316" s="464"/>
      <c r="L316" s="464"/>
      <c r="M316" s="464"/>
      <c r="N316" s="436"/>
      <c r="O316" s="436"/>
      <c r="P316" s="436"/>
      <c r="Q316" s="436"/>
      <c r="R316" s="436"/>
      <c r="S316" s="436"/>
      <c r="T316" s="436"/>
      <c r="U316" s="436"/>
      <c r="V316" s="436"/>
      <c r="W316" s="436"/>
      <c r="X316" s="436"/>
      <c r="Y316" s="436"/>
      <c r="Z316" s="436"/>
    </row>
    <row r="317" spans="1:26" ht="16.5" customHeight="1">
      <c r="A317" s="462"/>
      <c r="B317" s="463"/>
      <c r="C317" s="462"/>
      <c r="D317" s="464"/>
      <c r="E317" s="464"/>
      <c r="F317" s="464"/>
      <c r="G317" s="464"/>
      <c r="H317" s="464"/>
      <c r="I317" s="464"/>
      <c r="J317" s="464"/>
      <c r="K317" s="464"/>
      <c r="L317" s="464"/>
      <c r="M317" s="464"/>
      <c r="N317" s="436"/>
      <c r="O317" s="436"/>
      <c r="P317" s="436"/>
      <c r="Q317" s="436"/>
      <c r="R317" s="436"/>
      <c r="S317" s="436"/>
      <c r="T317" s="436"/>
      <c r="U317" s="436"/>
      <c r="V317" s="436"/>
      <c r="W317" s="436"/>
      <c r="X317" s="436"/>
      <c r="Y317" s="436"/>
      <c r="Z317" s="436"/>
    </row>
    <row r="318" spans="1:26" ht="16.5" customHeight="1">
      <c r="A318" s="462"/>
      <c r="B318" s="463"/>
      <c r="C318" s="462"/>
      <c r="D318" s="464"/>
      <c r="E318" s="464"/>
      <c r="F318" s="464"/>
      <c r="G318" s="464"/>
      <c r="H318" s="464"/>
      <c r="I318" s="464"/>
      <c r="J318" s="464"/>
      <c r="K318" s="464"/>
      <c r="L318" s="464"/>
      <c r="M318" s="464"/>
      <c r="N318" s="436"/>
      <c r="O318" s="436"/>
      <c r="P318" s="436"/>
      <c r="Q318" s="436"/>
      <c r="R318" s="436"/>
      <c r="S318" s="436"/>
      <c r="T318" s="436"/>
      <c r="U318" s="436"/>
      <c r="V318" s="436"/>
      <c r="W318" s="436"/>
      <c r="X318" s="436"/>
      <c r="Y318" s="436"/>
      <c r="Z318" s="436"/>
    </row>
    <row r="319" spans="1:26" ht="16.5" customHeight="1">
      <c r="A319" s="462"/>
      <c r="B319" s="463"/>
      <c r="C319" s="462"/>
      <c r="D319" s="464"/>
      <c r="E319" s="464"/>
      <c r="F319" s="464"/>
      <c r="G319" s="464"/>
      <c r="H319" s="464"/>
      <c r="I319" s="464"/>
      <c r="J319" s="464"/>
      <c r="K319" s="464"/>
      <c r="L319" s="464"/>
      <c r="M319" s="464"/>
      <c r="N319" s="436"/>
      <c r="O319" s="436"/>
      <c r="P319" s="436"/>
      <c r="Q319" s="436"/>
      <c r="R319" s="436"/>
      <c r="S319" s="436"/>
      <c r="T319" s="436"/>
      <c r="U319" s="436"/>
      <c r="V319" s="436"/>
      <c r="W319" s="436"/>
      <c r="X319" s="436"/>
      <c r="Y319" s="436"/>
      <c r="Z319" s="436"/>
    </row>
    <row r="320" spans="1:26" ht="16.5" customHeight="1">
      <c r="A320" s="462"/>
      <c r="B320" s="463"/>
      <c r="C320" s="462"/>
      <c r="D320" s="464"/>
      <c r="E320" s="464"/>
      <c r="F320" s="464"/>
      <c r="G320" s="464"/>
      <c r="H320" s="464"/>
      <c r="I320" s="464"/>
      <c r="J320" s="464"/>
      <c r="K320" s="464"/>
      <c r="L320" s="464"/>
      <c r="M320" s="464"/>
      <c r="N320" s="436"/>
      <c r="O320" s="436"/>
      <c r="P320" s="436"/>
      <c r="Q320" s="436"/>
      <c r="R320" s="436"/>
      <c r="S320" s="436"/>
      <c r="T320" s="436"/>
      <c r="U320" s="436"/>
      <c r="V320" s="436"/>
      <c r="W320" s="436"/>
      <c r="X320" s="436"/>
      <c r="Y320" s="436"/>
      <c r="Z320" s="436"/>
    </row>
    <row r="321" spans="1:26" ht="16.5" customHeight="1">
      <c r="A321" s="462"/>
      <c r="B321" s="463"/>
      <c r="C321" s="462"/>
      <c r="D321" s="464"/>
      <c r="E321" s="464"/>
      <c r="F321" s="464"/>
      <c r="G321" s="464"/>
      <c r="H321" s="464"/>
      <c r="I321" s="464"/>
      <c r="J321" s="464"/>
      <c r="K321" s="464"/>
      <c r="L321" s="464"/>
      <c r="M321" s="464"/>
      <c r="N321" s="436"/>
      <c r="O321" s="436"/>
      <c r="P321" s="436"/>
      <c r="Q321" s="436"/>
      <c r="R321" s="436"/>
      <c r="S321" s="436"/>
      <c r="T321" s="436"/>
      <c r="U321" s="436"/>
      <c r="V321" s="436"/>
      <c r="W321" s="436"/>
      <c r="X321" s="436"/>
      <c r="Y321" s="436"/>
      <c r="Z321" s="436"/>
    </row>
    <row r="322" spans="1:26" ht="16.5" customHeight="1">
      <c r="A322" s="462"/>
      <c r="B322" s="463"/>
      <c r="C322" s="462"/>
      <c r="D322" s="464"/>
      <c r="E322" s="464"/>
      <c r="F322" s="464"/>
      <c r="G322" s="464"/>
      <c r="H322" s="464"/>
      <c r="I322" s="464"/>
      <c r="J322" s="464"/>
      <c r="K322" s="464"/>
      <c r="L322" s="464"/>
      <c r="M322" s="464"/>
      <c r="N322" s="436"/>
      <c r="O322" s="436"/>
      <c r="P322" s="436"/>
      <c r="Q322" s="436"/>
      <c r="R322" s="436"/>
      <c r="S322" s="436"/>
      <c r="T322" s="436"/>
      <c r="U322" s="436"/>
      <c r="V322" s="436"/>
      <c r="W322" s="436"/>
      <c r="X322" s="436"/>
      <c r="Y322" s="436"/>
      <c r="Z322" s="436"/>
    </row>
    <row r="323" spans="1:26" ht="16.5" customHeight="1">
      <c r="A323" s="462"/>
      <c r="B323" s="463"/>
      <c r="C323" s="462"/>
      <c r="D323" s="464"/>
      <c r="E323" s="464"/>
      <c r="F323" s="464"/>
      <c r="G323" s="464"/>
      <c r="H323" s="464"/>
      <c r="I323" s="464"/>
      <c r="J323" s="464"/>
      <c r="K323" s="464"/>
      <c r="L323" s="464"/>
      <c r="M323" s="464"/>
      <c r="N323" s="436"/>
      <c r="O323" s="436"/>
      <c r="P323" s="436"/>
      <c r="Q323" s="436"/>
      <c r="R323" s="436"/>
      <c r="S323" s="436"/>
      <c r="T323" s="436"/>
      <c r="U323" s="436"/>
      <c r="V323" s="436"/>
      <c r="W323" s="436"/>
      <c r="X323" s="436"/>
      <c r="Y323" s="436"/>
      <c r="Z323" s="436"/>
    </row>
    <row r="324" spans="1:26" ht="16.5" customHeight="1">
      <c r="A324" s="462"/>
      <c r="B324" s="463"/>
      <c r="C324" s="462"/>
      <c r="D324" s="464"/>
      <c r="E324" s="464"/>
      <c r="F324" s="464"/>
      <c r="G324" s="464"/>
      <c r="H324" s="464"/>
      <c r="I324" s="464"/>
      <c r="J324" s="464"/>
      <c r="K324" s="464"/>
      <c r="L324" s="464"/>
      <c r="M324" s="464"/>
      <c r="N324" s="436"/>
      <c r="O324" s="436"/>
      <c r="P324" s="436"/>
      <c r="Q324" s="436"/>
      <c r="R324" s="436"/>
      <c r="S324" s="436"/>
      <c r="T324" s="436"/>
      <c r="U324" s="436"/>
      <c r="V324" s="436"/>
      <c r="W324" s="436"/>
      <c r="X324" s="436"/>
      <c r="Y324" s="436"/>
      <c r="Z324" s="436"/>
    </row>
    <row r="325" spans="1:26" ht="16.5" customHeight="1">
      <c r="A325" s="462"/>
      <c r="B325" s="463"/>
      <c r="C325" s="462"/>
      <c r="D325" s="464"/>
      <c r="E325" s="464"/>
      <c r="F325" s="464"/>
      <c r="G325" s="464"/>
      <c r="H325" s="464"/>
      <c r="I325" s="464"/>
      <c r="J325" s="464"/>
      <c r="K325" s="464"/>
      <c r="L325" s="464"/>
      <c r="M325" s="464"/>
      <c r="N325" s="436"/>
      <c r="O325" s="436"/>
      <c r="P325" s="436"/>
      <c r="Q325" s="436"/>
      <c r="R325" s="436"/>
      <c r="S325" s="436"/>
      <c r="T325" s="436"/>
      <c r="U325" s="436"/>
      <c r="V325" s="436"/>
      <c r="W325" s="436"/>
      <c r="X325" s="436"/>
      <c r="Y325" s="436"/>
      <c r="Z325" s="436"/>
    </row>
    <row r="326" spans="1:26" ht="16.5" customHeight="1">
      <c r="A326" s="462"/>
      <c r="B326" s="463"/>
      <c r="C326" s="462"/>
      <c r="D326" s="464"/>
      <c r="E326" s="464"/>
      <c r="F326" s="464"/>
      <c r="G326" s="464"/>
      <c r="H326" s="464"/>
      <c r="I326" s="464"/>
      <c r="J326" s="464"/>
      <c r="K326" s="464"/>
      <c r="L326" s="464"/>
      <c r="M326" s="464"/>
      <c r="N326" s="436"/>
      <c r="O326" s="436"/>
      <c r="P326" s="436"/>
      <c r="Q326" s="436"/>
      <c r="R326" s="436"/>
      <c r="S326" s="436"/>
      <c r="T326" s="436"/>
      <c r="U326" s="436"/>
      <c r="V326" s="436"/>
      <c r="W326" s="436"/>
      <c r="X326" s="436"/>
      <c r="Y326" s="436"/>
      <c r="Z326" s="436"/>
    </row>
    <row r="327" spans="1:26" ht="16.5" customHeight="1">
      <c r="A327" s="462"/>
      <c r="B327" s="463"/>
      <c r="C327" s="462"/>
      <c r="D327" s="464"/>
      <c r="E327" s="464"/>
      <c r="F327" s="464"/>
      <c r="G327" s="464"/>
      <c r="H327" s="464"/>
      <c r="I327" s="464"/>
      <c r="J327" s="464"/>
      <c r="K327" s="464"/>
      <c r="L327" s="464"/>
      <c r="M327" s="464"/>
      <c r="N327" s="436"/>
      <c r="O327" s="436"/>
      <c r="P327" s="436"/>
      <c r="Q327" s="436"/>
      <c r="R327" s="436"/>
      <c r="S327" s="436"/>
      <c r="T327" s="436"/>
      <c r="U327" s="436"/>
      <c r="V327" s="436"/>
      <c r="W327" s="436"/>
      <c r="X327" s="436"/>
      <c r="Y327" s="436"/>
      <c r="Z327" s="436"/>
    </row>
    <row r="328" spans="1:26" ht="16.5" customHeight="1">
      <c r="A328" s="462"/>
      <c r="B328" s="463"/>
      <c r="C328" s="462"/>
      <c r="D328" s="464"/>
      <c r="E328" s="464"/>
      <c r="F328" s="464"/>
      <c r="G328" s="464"/>
      <c r="H328" s="464"/>
      <c r="I328" s="464"/>
      <c r="J328" s="464"/>
      <c r="K328" s="464"/>
      <c r="L328" s="464"/>
      <c r="M328" s="464"/>
      <c r="N328" s="436"/>
      <c r="O328" s="436"/>
      <c r="P328" s="436"/>
      <c r="Q328" s="436"/>
      <c r="R328" s="436"/>
      <c r="S328" s="436"/>
      <c r="T328" s="436"/>
      <c r="U328" s="436"/>
      <c r="V328" s="436"/>
      <c r="W328" s="436"/>
      <c r="X328" s="436"/>
      <c r="Y328" s="436"/>
      <c r="Z328" s="436"/>
    </row>
    <row r="329" spans="1:26" ht="16.5" customHeight="1">
      <c r="A329" s="462"/>
      <c r="B329" s="463"/>
      <c r="C329" s="462"/>
      <c r="D329" s="464"/>
      <c r="E329" s="464"/>
      <c r="F329" s="464"/>
      <c r="G329" s="464"/>
      <c r="H329" s="464"/>
      <c r="I329" s="464"/>
      <c r="J329" s="464"/>
      <c r="K329" s="464"/>
      <c r="L329" s="464"/>
      <c r="M329" s="464"/>
      <c r="N329" s="436"/>
      <c r="O329" s="436"/>
      <c r="P329" s="436"/>
      <c r="Q329" s="436"/>
      <c r="R329" s="436"/>
      <c r="S329" s="436"/>
      <c r="T329" s="436"/>
      <c r="U329" s="436"/>
      <c r="V329" s="436"/>
      <c r="W329" s="436"/>
      <c r="X329" s="436"/>
      <c r="Y329" s="436"/>
      <c r="Z329" s="436"/>
    </row>
    <row r="330" spans="1:26" ht="16.5" customHeight="1">
      <c r="A330" s="462"/>
      <c r="B330" s="463"/>
      <c r="C330" s="462"/>
      <c r="D330" s="464"/>
      <c r="E330" s="464"/>
      <c r="F330" s="464"/>
      <c r="G330" s="464"/>
      <c r="H330" s="464"/>
      <c r="I330" s="464"/>
      <c r="J330" s="464"/>
      <c r="K330" s="464"/>
      <c r="L330" s="464"/>
      <c r="M330" s="464"/>
      <c r="N330" s="436"/>
      <c r="O330" s="436"/>
      <c r="P330" s="436"/>
      <c r="Q330" s="436"/>
      <c r="R330" s="436"/>
      <c r="S330" s="436"/>
      <c r="T330" s="436"/>
      <c r="U330" s="436"/>
      <c r="V330" s="436"/>
      <c r="W330" s="436"/>
      <c r="X330" s="436"/>
      <c r="Y330" s="436"/>
      <c r="Z330" s="436"/>
    </row>
    <row r="331" spans="1:26" ht="16.5" customHeight="1">
      <c r="A331" s="462"/>
      <c r="B331" s="463"/>
      <c r="C331" s="462"/>
      <c r="D331" s="464"/>
      <c r="E331" s="464"/>
      <c r="F331" s="464"/>
      <c r="G331" s="464"/>
      <c r="H331" s="464"/>
      <c r="I331" s="464"/>
      <c r="J331" s="464"/>
      <c r="K331" s="464"/>
      <c r="L331" s="464"/>
      <c r="M331" s="464"/>
      <c r="N331" s="436"/>
      <c r="O331" s="436"/>
      <c r="P331" s="436"/>
      <c r="Q331" s="436"/>
      <c r="R331" s="436"/>
      <c r="S331" s="436"/>
      <c r="T331" s="436"/>
      <c r="U331" s="436"/>
      <c r="V331" s="436"/>
      <c r="W331" s="436"/>
      <c r="X331" s="436"/>
      <c r="Y331" s="436"/>
      <c r="Z331" s="436"/>
    </row>
    <row r="332" spans="1:26" ht="16.5" customHeight="1">
      <c r="A332" s="462"/>
      <c r="B332" s="463"/>
      <c r="C332" s="462"/>
      <c r="D332" s="464"/>
      <c r="E332" s="464"/>
      <c r="F332" s="464"/>
      <c r="G332" s="464"/>
      <c r="H332" s="464"/>
      <c r="I332" s="464"/>
      <c r="J332" s="464"/>
      <c r="K332" s="464"/>
      <c r="L332" s="464"/>
      <c r="M332" s="464"/>
      <c r="N332" s="436"/>
      <c r="O332" s="436"/>
      <c r="P332" s="436"/>
      <c r="Q332" s="436"/>
      <c r="R332" s="436"/>
      <c r="S332" s="436"/>
      <c r="T332" s="436"/>
      <c r="U332" s="436"/>
      <c r="V332" s="436"/>
      <c r="W332" s="436"/>
      <c r="X332" s="436"/>
      <c r="Y332" s="436"/>
      <c r="Z332" s="436"/>
    </row>
    <row r="333" spans="1:26" ht="16.5" customHeight="1">
      <c r="A333" s="462"/>
      <c r="B333" s="463"/>
      <c r="C333" s="462"/>
      <c r="D333" s="464"/>
      <c r="E333" s="464"/>
      <c r="F333" s="464"/>
      <c r="G333" s="464"/>
      <c r="H333" s="464"/>
      <c r="I333" s="464"/>
      <c r="J333" s="464"/>
      <c r="K333" s="464"/>
      <c r="L333" s="464"/>
      <c r="M333" s="464"/>
      <c r="N333" s="436"/>
      <c r="O333" s="436"/>
      <c r="P333" s="436"/>
      <c r="Q333" s="436"/>
      <c r="R333" s="436"/>
      <c r="S333" s="436"/>
      <c r="T333" s="436"/>
      <c r="U333" s="436"/>
      <c r="V333" s="436"/>
      <c r="W333" s="436"/>
      <c r="X333" s="436"/>
      <c r="Y333" s="436"/>
      <c r="Z333" s="436"/>
    </row>
    <row r="334" spans="1:26" ht="16.5" customHeight="1">
      <c r="A334" s="462"/>
      <c r="B334" s="463"/>
      <c r="C334" s="462"/>
      <c r="D334" s="464"/>
      <c r="E334" s="464"/>
      <c r="F334" s="464"/>
      <c r="G334" s="464"/>
      <c r="H334" s="464"/>
      <c r="I334" s="464"/>
      <c r="J334" s="464"/>
      <c r="K334" s="464"/>
      <c r="L334" s="464"/>
      <c r="M334" s="464"/>
      <c r="N334" s="436"/>
      <c r="O334" s="436"/>
      <c r="P334" s="436"/>
      <c r="Q334" s="436"/>
      <c r="R334" s="436"/>
      <c r="S334" s="436"/>
      <c r="T334" s="436"/>
      <c r="U334" s="436"/>
      <c r="V334" s="436"/>
      <c r="W334" s="436"/>
      <c r="X334" s="436"/>
      <c r="Y334" s="436"/>
      <c r="Z334" s="436"/>
    </row>
    <row r="335" spans="1:26" ht="16.5" customHeight="1">
      <c r="A335" s="462"/>
      <c r="B335" s="463"/>
      <c r="C335" s="462"/>
      <c r="D335" s="464"/>
      <c r="E335" s="464"/>
      <c r="F335" s="464"/>
      <c r="G335" s="464"/>
      <c r="H335" s="464"/>
      <c r="I335" s="464"/>
      <c r="J335" s="464"/>
      <c r="K335" s="464"/>
      <c r="L335" s="464"/>
      <c r="M335" s="464"/>
      <c r="N335" s="436"/>
      <c r="O335" s="436"/>
      <c r="P335" s="436"/>
      <c r="Q335" s="436"/>
      <c r="R335" s="436"/>
      <c r="S335" s="436"/>
      <c r="T335" s="436"/>
      <c r="U335" s="436"/>
      <c r="V335" s="436"/>
      <c r="W335" s="436"/>
      <c r="X335" s="436"/>
      <c r="Y335" s="436"/>
      <c r="Z335" s="436"/>
    </row>
    <row r="336" spans="1:26" ht="16.5" customHeight="1">
      <c r="A336" s="462"/>
      <c r="B336" s="463"/>
      <c r="C336" s="462"/>
      <c r="D336" s="464"/>
      <c r="E336" s="464"/>
      <c r="F336" s="464"/>
      <c r="G336" s="464"/>
      <c r="H336" s="464"/>
      <c r="I336" s="464"/>
      <c r="J336" s="464"/>
      <c r="K336" s="464"/>
      <c r="L336" s="464"/>
      <c r="M336" s="464"/>
      <c r="N336" s="436"/>
      <c r="O336" s="436"/>
      <c r="P336" s="436"/>
      <c r="Q336" s="436"/>
      <c r="R336" s="436"/>
      <c r="S336" s="436"/>
      <c r="T336" s="436"/>
      <c r="U336" s="436"/>
      <c r="V336" s="436"/>
      <c r="W336" s="436"/>
      <c r="X336" s="436"/>
      <c r="Y336" s="436"/>
      <c r="Z336" s="436"/>
    </row>
    <row r="337" spans="1:26" ht="16.5" customHeight="1">
      <c r="A337" s="462"/>
      <c r="B337" s="463"/>
      <c r="C337" s="462"/>
      <c r="D337" s="464"/>
      <c r="E337" s="464"/>
      <c r="F337" s="464"/>
      <c r="G337" s="464"/>
      <c r="H337" s="464"/>
      <c r="I337" s="464"/>
      <c r="J337" s="464"/>
      <c r="K337" s="464"/>
      <c r="L337" s="464"/>
      <c r="M337" s="464"/>
      <c r="N337" s="436"/>
      <c r="O337" s="436"/>
      <c r="P337" s="436"/>
      <c r="Q337" s="436"/>
      <c r="R337" s="436"/>
      <c r="S337" s="436"/>
      <c r="T337" s="436"/>
      <c r="U337" s="436"/>
      <c r="V337" s="436"/>
      <c r="W337" s="436"/>
      <c r="X337" s="436"/>
      <c r="Y337" s="436"/>
      <c r="Z337" s="436"/>
    </row>
    <row r="338" spans="1:26" ht="16.5" customHeight="1">
      <c r="A338" s="462"/>
      <c r="B338" s="463"/>
      <c r="C338" s="462"/>
      <c r="D338" s="464"/>
      <c r="E338" s="464"/>
      <c r="F338" s="464"/>
      <c r="G338" s="464"/>
      <c r="H338" s="464"/>
      <c r="I338" s="464"/>
      <c r="J338" s="464"/>
      <c r="K338" s="464"/>
      <c r="L338" s="464"/>
      <c r="M338" s="464"/>
      <c r="N338" s="436"/>
      <c r="O338" s="436"/>
      <c r="P338" s="436"/>
      <c r="Q338" s="436"/>
      <c r="R338" s="436"/>
      <c r="S338" s="436"/>
      <c r="T338" s="436"/>
      <c r="U338" s="436"/>
      <c r="V338" s="436"/>
      <c r="W338" s="436"/>
      <c r="X338" s="436"/>
      <c r="Y338" s="436"/>
      <c r="Z338" s="436"/>
    </row>
    <row r="339" spans="1:26" ht="16.5" customHeight="1">
      <c r="A339" s="462"/>
      <c r="B339" s="463"/>
      <c r="C339" s="462"/>
      <c r="D339" s="464"/>
      <c r="E339" s="464"/>
      <c r="F339" s="464"/>
      <c r="G339" s="464"/>
      <c r="H339" s="464"/>
      <c r="I339" s="464"/>
      <c r="J339" s="464"/>
      <c r="K339" s="464"/>
      <c r="L339" s="464"/>
      <c r="M339" s="464"/>
      <c r="N339" s="436"/>
      <c r="O339" s="436"/>
      <c r="P339" s="436"/>
      <c r="Q339" s="436"/>
      <c r="R339" s="436"/>
      <c r="S339" s="436"/>
      <c r="T339" s="436"/>
      <c r="U339" s="436"/>
      <c r="V339" s="436"/>
      <c r="W339" s="436"/>
      <c r="X339" s="436"/>
      <c r="Y339" s="436"/>
      <c r="Z339" s="436"/>
    </row>
    <row r="340" spans="1:26" ht="16.5" customHeight="1">
      <c r="A340" s="462"/>
      <c r="B340" s="463"/>
      <c r="C340" s="462"/>
      <c r="D340" s="464"/>
      <c r="E340" s="464"/>
      <c r="F340" s="464"/>
      <c r="G340" s="464"/>
      <c r="H340" s="464"/>
      <c r="I340" s="464"/>
      <c r="J340" s="464"/>
      <c r="K340" s="464"/>
      <c r="L340" s="464"/>
      <c r="M340" s="464"/>
      <c r="N340" s="436"/>
      <c r="O340" s="436"/>
      <c r="P340" s="436"/>
      <c r="Q340" s="436"/>
      <c r="R340" s="436"/>
      <c r="S340" s="436"/>
      <c r="T340" s="436"/>
      <c r="U340" s="436"/>
      <c r="V340" s="436"/>
      <c r="W340" s="436"/>
      <c r="X340" s="436"/>
      <c r="Y340" s="436"/>
      <c r="Z340" s="436"/>
    </row>
    <row r="341" spans="1:26" ht="16.5" customHeight="1">
      <c r="A341" s="462"/>
      <c r="B341" s="463"/>
      <c r="C341" s="462"/>
      <c r="D341" s="464"/>
      <c r="E341" s="464"/>
      <c r="F341" s="464"/>
      <c r="G341" s="464"/>
      <c r="H341" s="464"/>
      <c r="I341" s="464"/>
      <c r="J341" s="464"/>
      <c r="K341" s="464"/>
      <c r="L341" s="464"/>
      <c r="M341" s="464"/>
      <c r="N341" s="436"/>
      <c r="O341" s="436"/>
      <c r="P341" s="436"/>
      <c r="Q341" s="436"/>
      <c r="R341" s="436"/>
      <c r="S341" s="436"/>
      <c r="T341" s="436"/>
      <c r="U341" s="436"/>
      <c r="V341" s="436"/>
      <c r="W341" s="436"/>
      <c r="X341" s="436"/>
      <c r="Y341" s="436"/>
      <c r="Z341" s="436"/>
    </row>
    <row r="342" spans="1:26" ht="16.5" customHeight="1">
      <c r="A342" s="462"/>
      <c r="B342" s="463"/>
      <c r="C342" s="462"/>
      <c r="D342" s="464"/>
      <c r="E342" s="464"/>
      <c r="F342" s="464"/>
      <c r="G342" s="464"/>
      <c r="H342" s="464"/>
      <c r="I342" s="464"/>
      <c r="J342" s="464"/>
      <c r="K342" s="464"/>
      <c r="L342" s="464"/>
      <c r="M342" s="464"/>
      <c r="N342" s="436"/>
      <c r="O342" s="436"/>
      <c r="P342" s="436"/>
      <c r="Q342" s="436"/>
      <c r="R342" s="436"/>
      <c r="S342" s="436"/>
      <c r="T342" s="436"/>
      <c r="U342" s="436"/>
      <c r="V342" s="436"/>
      <c r="W342" s="436"/>
      <c r="X342" s="436"/>
      <c r="Y342" s="436"/>
      <c r="Z342" s="436"/>
    </row>
    <row r="343" spans="1:26" ht="16.5" customHeight="1">
      <c r="A343" s="462"/>
      <c r="B343" s="463"/>
      <c r="C343" s="462"/>
      <c r="D343" s="464"/>
      <c r="E343" s="464"/>
      <c r="F343" s="464"/>
      <c r="G343" s="464"/>
      <c r="H343" s="464"/>
      <c r="I343" s="464"/>
      <c r="J343" s="464"/>
      <c r="K343" s="464"/>
      <c r="L343" s="464"/>
      <c r="M343" s="464"/>
      <c r="N343" s="436"/>
      <c r="O343" s="436"/>
      <c r="P343" s="436"/>
      <c r="Q343" s="436"/>
      <c r="R343" s="436"/>
      <c r="S343" s="436"/>
      <c r="T343" s="436"/>
      <c r="U343" s="436"/>
      <c r="V343" s="436"/>
      <c r="W343" s="436"/>
      <c r="X343" s="436"/>
      <c r="Y343" s="436"/>
      <c r="Z343" s="436"/>
    </row>
    <row r="344" spans="1:26" ht="16.5" customHeight="1">
      <c r="A344" s="462"/>
      <c r="B344" s="463"/>
      <c r="C344" s="462"/>
      <c r="D344" s="464"/>
      <c r="E344" s="464"/>
      <c r="F344" s="464"/>
      <c r="G344" s="464"/>
      <c r="H344" s="464"/>
      <c r="I344" s="464"/>
      <c r="J344" s="464"/>
      <c r="K344" s="464"/>
      <c r="L344" s="464"/>
      <c r="M344" s="464"/>
      <c r="N344" s="436"/>
      <c r="O344" s="436"/>
      <c r="P344" s="436"/>
      <c r="Q344" s="436"/>
      <c r="R344" s="436"/>
      <c r="S344" s="436"/>
      <c r="T344" s="436"/>
      <c r="U344" s="436"/>
      <c r="V344" s="436"/>
      <c r="W344" s="436"/>
      <c r="X344" s="436"/>
      <c r="Y344" s="436"/>
      <c r="Z344" s="436"/>
    </row>
    <row r="345" spans="1:26" ht="16.5" customHeight="1">
      <c r="A345" s="462"/>
      <c r="B345" s="463"/>
      <c r="C345" s="462"/>
      <c r="D345" s="464"/>
      <c r="E345" s="464"/>
      <c r="F345" s="464"/>
      <c r="G345" s="464"/>
      <c r="H345" s="464"/>
      <c r="I345" s="464"/>
      <c r="J345" s="464"/>
      <c r="K345" s="464"/>
      <c r="L345" s="464"/>
      <c r="M345" s="464"/>
      <c r="N345" s="436"/>
      <c r="O345" s="436"/>
      <c r="P345" s="436"/>
      <c r="Q345" s="436"/>
      <c r="R345" s="436"/>
      <c r="S345" s="436"/>
      <c r="T345" s="436"/>
      <c r="U345" s="436"/>
      <c r="V345" s="436"/>
      <c r="W345" s="436"/>
      <c r="X345" s="436"/>
      <c r="Y345" s="436"/>
      <c r="Z345" s="436"/>
    </row>
    <row r="346" spans="1:26" ht="16.5" customHeight="1">
      <c r="A346" s="462"/>
      <c r="B346" s="463"/>
      <c r="C346" s="462"/>
      <c r="D346" s="464"/>
      <c r="E346" s="464"/>
      <c r="F346" s="464"/>
      <c r="G346" s="464"/>
      <c r="H346" s="464"/>
      <c r="I346" s="464"/>
      <c r="J346" s="464"/>
      <c r="K346" s="464"/>
      <c r="L346" s="464"/>
      <c r="M346" s="464"/>
      <c r="N346" s="436"/>
      <c r="O346" s="436"/>
      <c r="P346" s="436"/>
      <c r="Q346" s="436"/>
      <c r="R346" s="436"/>
      <c r="S346" s="436"/>
      <c r="T346" s="436"/>
      <c r="U346" s="436"/>
      <c r="V346" s="436"/>
      <c r="W346" s="436"/>
      <c r="X346" s="436"/>
      <c r="Y346" s="436"/>
      <c r="Z346" s="436"/>
    </row>
    <row r="347" spans="1:26" ht="16.5" customHeight="1">
      <c r="A347" s="462"/>
      <c r="B347" s="463"/>
      <c r="C347" s="462"/>
      <c r="D347" s="464"/>
      <c r="E347" s="464"/>
      <c r="F347" s="464"/>
      <c r="G347" s="464"/>
      <c r="H347" s="464"/>
      <c r="I347" s="464"/>
      <c r="J347" s="464"/>
      <c r="K347" s="464"/>
      <c r="L347" s="464"/>
      <c r="M347" s="464"/>
      <c r="N347" s="436"/>
      <c r="O347" s="436"/>
      <c r="P347" s="436"/>
      <c r="Q347" s="436"/>
      <c r="R347" s="436"/>
      <c r="S347" s="436"/>
      <c r="T347" s="436"/>
      <c r="U347" s="436"/>
      <c r="V347" s="436"/>
      <c r="W347" s="436"/>
      <c r="X347" s="436"/>
      <c r="Y347" s="436"/>
      <c r="Z347" s="436"/>
    </row>
    <row r="348" spans="1:26" ht="16.5" customHeight="1">
      <c r="A348" s="462"/>
      <c r="B348" s="463"/>
      <c r="C348" s="462"/>
      <c r="D348" s="464"/>
      <c r="E348" s="464"/>
      <c r="F348" s="464"/>
      <c r="G348" s="464"/>
      <c r="H348" s="464"/>
      <c r="I348" s="464"/>
      <c r="J348" s="464"/>
      <c r="K348" s="464"/>
      <c r="L348" s="464"/>
      <c r="M348" s="464"/>
      <c r="N348" s="436"/>
      <c r="O348" s="436"/>
      <c r="P348" s="436"/>
      <c r="Q348" s="436"/>
      <c r="R348" s="436"/>
      <c r="S348" s="436"/>
      <c r="T348" s="436"/>
      <c r="U348" s="436"/>
      <c r="V348" s="436"/>
      <c r="W348" s="436"/>
      <c r="X348" s="436"/>
      <c r="Y348" s="436"/>
      <c r="Z348" s="436"/>
    </row>
    <row r="349" spans="1:26" ht="16.5" customHeight="1">
      <c r="A349" s="462"/>
      <c r="B349" s="463"/>
      <c r="C349" s="462"/>
      <c r="D349" s="464"/>
      <c r="E349" s="464"/>
      <c r="F349" s="464"/>
      <c r="G349" s="464"/>
      <c r="H349" s="464"/>
      <c r="I349" s="464"/>
      <c r="J349" s="464"/>
      <c r="K349" s="464"/>
      <c r="L349" s="464"/>
      <c r="M349" s="464"/>
      <c r="N349" s="436"/>
      <c r="O349" s="436"/>
      <c r="P349" s="436"/>
      <c r="Q349" s="436"/>
      <c r="R349" s="436"/>
      <c r="S349" s="436"/>
      <c r="T349" s="436"/>
      <c r="U349" s="436"/>
      <c r="V349" s="436"/>
      <c r="W349" s="436"/>
      <c r="X349" s="436"/>
      <c r="Y349" s="436"/>
      <c r="Z349" s="436"/>
    </row>
    <row r="350" spans="1:26" ht="16.5" customHeight="1">
      <c r="A350" s="462"/>
      <c r="B350" s="463"/>
      <c r="C350" s="462"/>
      <c r="D350" s="464"/>
      <c r="E350" s="464"/>
      <c r="F350" s="464"/>
      <c r="G350" s="464"/>
      <c r="H350" s="464"/>
      <c r="I350" s="464"/>
      <c r="J350" s="464"/>
      <c r="K350" s="464"/>
      <c r="L350" s="464"/>
      <c r="M350" s="464"/>
      <c r="N350" s="436"/>
      <c r="O350" s="436"/>
      <c r="P350" s="436"/>
      <c r="Q350" s="436"/>
      <c r="R350" s="436"/>
      <c r="S350" s="436"/>
      <c r="T350" s="436"/>
      <c r="U350" s="436"/>
      <c r="V350" s="436"/>
      <c r="W350" s="436"/>
      <c r="X350" s="436"/>
      <c r="Y350" s="436"/>
      <c r="Z350" s="436"/>
    </row>
    <row r="351" spans="1:26" ht="16.5" customHeight="1">
      <c r="A351" s="462"/>
      <c r="B351" s="463"/>
      <c r="C351" s="462"/>
      <c r="D351" s="464"/>
      <c r="E351" s="464"/>
      <c r="F351" s="464"/>
      <c r="G351" s="464"/>
      <c r="H351" s="464"/>
      <c r="I351" s="464"/>
      <c r="J351" s="464"/>
      <c r="K351" s="464"/>
      <c r="L351" s="464"/>
      <c r="M351" s="464"/>
      <c r="N351" s="436"/>
      <c r="O351" s="436"/>
      <c r="P351" s="436"/>
      <c r="Q351" s="436"/>
      <c r="R351" s="436"/>
      <c r="S351" s="436"/>
      <c r="T351" s="436"/>
      <c r="U351" s="436"/>
      <c r="V351" s="436"/>
      <c r="W351" s="436"/>
      <c r="X351" s="436"/>
      <c r="Y351" s="436"/>
      <c r="Z351" s="436"/>
    </row>
    <row r="352" spans="1:26" ht="16.5" customHeight="1">
      <c r="A352" s="462"/>
      <c r="B352" s="463"/>
      <c r="C352" s="462"/>
      <c r="D352" s="464"/>
      <c r="E352" s="464"/>
      <c r="F352" s="464"/>
      <c r="G352" s="464"/>
      <c r="H352" s="464"/>
      <c r="I352" s="464"/>
      <c r="J352" s="464"/>
      <c r="K352" s="464"/>
      <c r="L352" s="464"/>
      <c r="M352" s="464"/>
      <c r="N352" s="436"/>
      <c r="O352" s="436"/>
      <c r="P352" s="436"/>
      <c r="Q352" s="436"/>
      <c r="R352" s="436"/>
      <c r="S352" s="436"/>
      <c r="T352" s="436"/>
      <c r="U352" s="436"/>
      <c r="V352" s="436"/>
      <c r="W352" s="436"/>
      <c r="X352" s="436"/>
      <c r="Y352" s="436"/>
      <c r="Z352" s="436"/>
    </row>
    <row r="353" spans="1:26" ht="16.5" customHeight="1">
      <c r="A353" s="462"/>
      <c r="B353" s="463"/>
      <c r="C353" s="462"/>
      <c r="D353" s="464"/>
      <c r="E353" s="464"/>
      <c r="F353" s="464"/>
      <c r="G353" s="464"/>
      <c r="H353" s="464"/>
      <c r="I353" s="464"/>
      <c r="J353" s="464"/>
      <c r="K353" s="464"/>
      <c r="L353" s="464"/>
      <c r="M353" s="464"/>
      <c r="N353" s="436"/>
      <c r="O353" s="436"/>
      <c r="P353" s="436"/>
      <c r="Q353" s="436"/>
      <c r="R353" s="436"/>
      <c r="S353" s="436"/>
      <c r="T353" s="436"/>
      <c r="U353" s="436"/>
      <c r="V353" s="436"/>
      <c r="W353" s="436"/>
      <c r="X353" s="436"/>
      <c r="Y353" s="436"/>
      <c r="Z353" s="436"/>
    </row>
    <row r="354" spans="1:26" ht="16.5" customHeight="1">
      <c r="A354" s="462"/>
      <c r="B354" s="463"/>
      <c r="C354" s="462"/>
      <c r="D354" s="464"/>
      <c r="E354" s="464"/>
      <c r="F354" s="464"/>
      <c r="G354" s="464"/>
      <c r="H354" s="464"/>
      <c r="I354" s="464"/>
      <c r="J354" s="464"/>
      <c r="K354" s="464"/>
      <c r="L354" s="464"/>
      <c r="M354" s="464"/>
      <c r="N354" s="436"/>
      <c r="O354" s="436"/>
      <c r="P354" s="436"/>
      <c r="Q354" s="436"/>
      <c r="R354" s="436"/>
      <c r="S354" s="436"/>
      <c r="T354" s="436"/>
      <c r="U354" s="436"/>
      <c r="V354" s="436"/>
      <c r="W354" s="436"/>
      <c r="X354" s="436"/>
      <c r="Y354" s="436"/>
      <c r="Z354" s="436"/>
    </row>
    <row r="355" spans="1:26" ht="16.5" customHeight="1">
      <c r="A355" s="462"/>
      <c r="B355" s="463"/>
      <c r="C355" s="462"/>
      <c r="D355" s="464"/>
      <c r="E355" s="464"/>
      <c r="F355" s="464"/>
      <c r="G355" s="464"/>
      <c r="H355" s="464"/>
      <c r="I355" s="464"/>
      <c r="J355" s="464"/>
      <c r="K355" s="464"/>
      <c r="L355" s="464"/>
      <c r="M355" s="464"/>
      <c r="N355" s="436"/>
      <c r="O355" s="436"/>
      <c r="P355" s="436"/>
      <c r="Q355" s="436"/>
      <c r="R355" s="436"/>
      <c r="S355" s="436"/>
      <c r="T355" s="436"/>
      <c r="U355" s="436"/>
      <c r="V355" s="436"/>
      <c r="W355" s="436"/>
      <c r="X355" s="436"/>
      <c r="Y355" s="436"/>
      <c r="Z355" s="436"/>
    </row>
    <row r="356" spans="1:26" ht="16.5" customHeight="1">
      <c r="A356" s="462"/>
      <c r="B356" s="463"/>
      <c r="C356" s="462"/>
      <c r="D356" s="464"/>
      <c r="E356" s="464"/>
      <c r="F356" s="464"/>
      <c r="G356" s="464"/>
      <c r="H356" s="464"/>
      <c r="I356" s="464"/>
      <c r="J356" s="464"/>
      <c r="K356" s="464"/>
      <c r="L356" s="464"/>
      <c r="M356" s="464"/>
      <c r="N356" s="436"/>
      <c r="O356" s="436"/>
      <c r="P356" s="436"/>
      <c r="Q356" s="436"/>
      <c r="R356" s="436"/>
      <c r="S356" s="436"/>
      <c r="T356" s="436"/>
      <c r="U356" s="436"/>
      <c r="V356" s="436"/>
      <c r="W356" s="436"/>
      <c r="X356" s="436"/>
      <c r="Y356" s="436"/>
      <c r="Z356" s="436"/>
    </row>
    <row r="357" spans="1:26" ht="16.5" customHeight="1">
      <c r="A357" s="462"/>
      <c r="B357" s="463"/>
      <c r="C357" s="462"/>
      <c r="D357" s="464"/>
      <c r="E357" s="464"/>
      <c r="F357" s="464"/>
      <c r="G357" s="464"/>
      <c r="H357" s="464"/>
      <c r="I357" s="464"/>
      <c r="J357" s="464"/>
      <c r="K357" s="464"/>
      <c r="L357" s="464"/>
      <c r="M357" s="464"/>
      <c r="N357" s="436"/>
      <c r="O357" s="436"/>
      <c r="P357" s="436"/>
      <c r="Q357" s="436"/>
      <c r="R357" s="436"/>
      <c r="S357" s="436"/>
      <c r="T357" s="436"/>
      <c r="U357" s="436"/>
      <c r="V357" s="436"/>
      <c r="W357" s="436"/>
      <c r="X357" s="436"/>
      <c r="Y357" s="436"/>
      <c r="Z357" s="436"/>
    </row>
    <row r="358" spans="1:26" ht="16.5" customHeight="1">
      <c r="A358" s="462"/>
      <c r="B358" s="463"/>
      <c r="C358" s="462"/>
      <c r="D358" s="464"/>
      <c r="E358" s="464"/>
      <c r="F358" s="464"/>
      <c r="G358" s="464"/>
      <c r="H358" s="464"/>
      <c r="I358" s="464"/>
      <c r="J358" s="464"/>
      <c r="K358" s="464"/>
      <c r="L358" s="464"/>
      <c r="M358" s="464"/>
      <c r="N358" s="436"/>
      <c r="O358" s="436"/>
      <c r="P358" s="436"/>
      <c r="Q358" s="436"/>
      <c r="R358" s="436"/>
      <c r="S358" s="436"/>
      <c r="T358" s="436"/>
      <c r="U358" s="436"/>
      <c r="V358" s="436"/>
      <c r="W358" s="436"/>
      <c r="X358" s="436"/>
      <c r="Y358" s="436"/>
      <c r="Z358" s="436"/>
    </row>
    <row r="359" spans="1:26" ht="16.5" customHeight="1">
      <c r="A359" s="462"/>
      <c r="B359" s="463"/>
      <c r="C359" s="462"/>
      <c r="D359" s="464"/>
      <c r="E359" s="464"/>
      <c r="F359" s="464"/>
      <c r="G359" s="464"/>
      <c r="H359" s="464"/>
      <c r="I359" s="464"/>
      <c r="J359" s="464"/>
      <c r="K359" s="464"/>
      <c r="L359" s="464"/>
      <c r="M359" s="464"/>
      <c r="N359" s="436"/>
      <c r="O359" s="436"/>
      <c r="P359" s="436"/>
      <c r="Q359" s="436"/>
      <c r="R359" s="436"/>
      <c r="S359" s="436"/>
      <c r="T359" s="436"/>
      <c r="U359" s="436"/>
      <c r="V359" s="436"/>
      <c r="W359" s="436"/>
      <c r="X359" s="436"/>
      <c r="Y359" s="436"/>
      <c r="Z359" s="436"/>
    </row>
    <row r="360" spans="1:26" ht="16.5" customHeight="1">
      <c r="A360" s="462"/>
      <c r="B360" s="463"/>
      <c r="C360" s="462"/>
      <c r="D360" s="464"/>
      <c r="E360" s="464"/>
      <c r="F360" s="464"/>
      <c r="G360" s="464"/>
      <c r="H360" s="464"/>
      <c r="I360" s="464"/>
      <c r="J360" s="464"/>
      <c r="K360" s="464"/>
      <c r="L360" s="464"/>
      <c r="M360" s="464"/>
      <c r="N360" s="436"/>
      <c r="O360" s="436"/>
      <c r="P360" s="436"/>
      <c r="Q360" s="436"/>
      <c r="R360" s="436"/>
      <c r="S360" s="436"/>
      <c r="T360" s="436"/>
      <c r="U360" s="436"/>
      <c r="V360" s="436"/>
      <c r="W360" s="436"/>
      <c r="X360" s="436"/>
      <c r="Y360" s="436"/>
      <c r="Z360" s="436"/>
    </row>
    <row r="361" spans="1:26" ht="16.5" customHeight="1">
      <c r="A361" s="462"/>
      <c r="B361" s="463"/>
      <c r="C361" s="462"/>
      <c r="D361" s="464"/>
      <c r="E361" s="464"/>
      <c r="F361" s="464"/>
      <c r="G361" s="464"/>
      <c r="H361" s="464"/>
      <c r="I361" s="464"/>
      <c r="J361" s="464"/>
      <c r="K361" s="464"/>
      <c r="L361" s="464"/>
      <c r="M361" s="464"/>
      <c r="N361" s="436"/>
      <c r="O361" s="436"/>
      <c r="P361" s="436"/>
      <c r="Q361" s="436"/>
      <c r="R361" s="436"/>
      <c r="S361" s="436"/>
      <c r="T361" s="436"/>
      <c r="U361" s="436"/>
      <c r="V361" s="436"/>
      <c r="W361" s="436"/>
      <c r="X361" s="436"/>
      <c r="Y361" s="436"/>
      <c r="Z361" s="436"/>
    </row>
    <row r="362" spans="1:26" ht="16.5" customHeight="1">
      <c r="A362" s="462"/>
      <c r="B362" s="463"/>
      <c r="C362" s="462"/>
      <c r="D362" s="464"/>
      <c r="E362" s="464"/>
      <c r="F362" s="464"/>
      <c r="G362" s="464"/>
      <c r="H362" s="464"/>
      <c r="I362" s="464"/>
      <c r="J362" s="464"/>
      <c r="K362" s="464"/>
      <c r="L362" s="464"/>
      <c r="M362" s="464"/>
      <c r="N362" s="436"/>
      <c r="O362" s="436"/>
      <c r="P362" s="436"/>
      <c r="Q362" s="436"/>
      <c r="R362" s="436"/>
      <c r="S362" s="436"/>
      <c r="T362" s="436"/>
      <c r="U362" s="436"/>
      <c r="V362" s="436"/>
      <c r="W362" s="436"/>
      <c r="X362" s="436"/>
      <c r="Y362" s="436"/>
      <c r="Z362" s="436"/>
    </row>
    <row r="363" spans="1:26" ht="16.5" customHeight="1">
      <c r="A363" s="462"/>
      <c r="B363" s="463"/>
      <c r="C363" s="462"/>
      <c r="D363" s="464"/>
      <c r="E363" s="464"/>
      <c r="F363" s="464"/>
      <c r="G363" s="464"/>
      <c r="H363" s="464"/>
      <c r="I363" s="464"/>
      <c r="J363" s="464"/>
      <c r="K363" s="464"/>
      <c r="L363" s="464"/>
      <c r="M363" s="464"/>
      <c r="N363" s="436"/>
      <c r="O363" s="436"/>
      <c r="P363" s="436"/>
      <c r="Q363" s="436"/>
      <c r="R363" s="436"/>
      <c r="S363" s="436"/>
      <c r="T363" s="436"/>
      <c r="U363" s="436"/>
      <c r="V363" s="436"/>
      <c r="W363" s="436"/>
      <c r="X363" s="436"/>
      <c r="Y363" s="436"/>
      <c r="Z363" s="436"/>
    </row>
    <row r="364" spans="1:26" ht="16.5" customHeight="1">
      <c r="A364" s="462"/>
      <c r="B364" s="463"/>
      <c r="C364" s="462"/>
      <c r="D364" s="464"/>
      <c r="E364" s="464"/>
      <c r="F364" s="464"/>
      <c r="G364" s="464"/>
      <c r="H364" s="464"/>
      <c r="I364" s="464"/>
      <c r="J364" s="464"/>
      <c r="K364" s="464"/>
      <c r="L364" s="464"/>
      <c r="M364" s="464"/>
      <c r="N364" s="436"/>
      <c r="O364" s="436"/>
      <c r="P364" s="436"/>
      <c r="Q364" s="436"/>
      <c r="R364" s="436"/>
      <c r="S364" s="436"/>
      <c r="T364" s="436"/>
      <c r="U364" s="436"/>
      <c r="V364" s="436"/>
      <c r="W364" s="436"/>
      <c r="X364" s="436"/>
      <c r="Y364" s="436"/>
      <c r="Z364" s="436"/>
    </row>
    <row r="365" spans="1:26" ht="16.5" customHeight="1">
      <c r="A365" s="462"/>
      <c r="B365" s="463"/>
      <c r="C365" s="462"/>
      <c r="D365" s="464"/>
      <c r="E365" s="464"/>
      <c r="F365" s="464"/>
      <c r="G365" s="464"/>
      <c r="H365" s="464"/>
      <c r="I365" s="464"/>
      <c r="J365" s="464"/>
      <c r="K365" s="464"/>
      <c r="L365" s="464"/>
      <c r="M365" s="464"/>
      <c r="N365" s="436"/>
      <c r="O365" s="436"/>
      <c r="P365" s="436"/>
      <c r="Q365" s="436"/>
      <c r="R365" s="436"/>
      <c r="S365" s="436"/>
      <c r="T365" s="436"/>
      <c r="U365" s="436"/>
      <c r="V365" s="436"/>
      <c r="W365" s="436"/>
      <c r="X365" s="436"/>
      <c r="Y365" s="436"/>
      <c r="Z365" s="436"/>
    </row>
    <row r="366" spans="1:26" ht="16.5" customHeight="1">
      <c r="A366" s="462"/>
      <c r="B366" s="463"/>
      <c r="C366" s="462"/>
      <c r="D366" s="464"/>
      <c r="E366" s="464"/>
      <c r="F366" s="464"/>
      <c r="G366" s="464"/>
      <c r="H366" s="464"/>
      <c r="I366" s="464"/>
      <c r="J366" s="464"/>
      <c r="K366" s="464"/>
      <c r="L366" s="464"/>
      <c r="M366" s="464"/>
      <c r="N366" s="436"/>
      <c r="O366" s="436"/>
      <c r="P366" s="436"/>
      <c r="Q366" s="436"/>
      <c r="R366" s="436"/>
      <c r="S366" s="436"/>
      <c r="T366" s="436"/>
      <c r="U366" s="436"/>
      <c r="V366" s="436"/>
      <c r="W366" s="436"/>
      <c r="X366" s="436"/>
      <c r="Y366" s="436"/>
      <c r="Z366" s="436"/>
    </row>
    <row r="367" spans="1:26" ht="16.5" customHeight="1">
      <c r="A367" s="462"/>
      <c r="B367" s="463"/>
      <c r="C367" s="462"/>
      <c r="D367" s="464"/>
      <c r="E367" s="464"/>
      <c r="F367" s="464"/>
      <c r="G367" s="464"/>
      <c r="H367" s="464"/>
      <c r="I367" s="464"/>
      <c r="J367" s="464"/>
      <c r="K367" s="464"/>
      <c r="L367" s="464"/>
      <c r="M367" s="464"/>
      <c r="N367" s="436"/>
      <c r="O367" s="436"/>
      <c r="P367" s="436"/>
      <c r="Q367" s="436"/>
      <c r="R367" s="436"/>
      <c r="S367" s="436"/>
      <c r="T367" s="436"/>
      <c r="U367" s="436"/>
      <c r="V367" s="436"/>
      <c r="W367" s="436"/>
      <c r="X367" s="436"/>
      <c r="Y367" s="436"/>
      <c r="Z367" s="436"/>
    </row>
    <row r="368" spans="1:26" ht="16.5" customHeight="1">
      <c r="A368" s="462"/>
      <c r="B368" s="463"/>
      <c r="C368" s="462"/>
      <c r="D368" s="464"/>
      <c r="E368" s="464"/>
      <c r="F368" s="464"/>
      <c r="G368" s="464"/>
      <c r="H368" s="464"/>
      <c r="I368" s="464"/>
      <c r="J368" s="464"/>
      <c r="K368" s="464"/>
      <c r="L368" s="464"/>
      <c r="M368" s="464"/>
      <c r="N368" s="436"/>
      <c r="O368" s="436"/>
      <c r="P368" s="436"/>
      <c r="Q368" s="436"/>
      <c r="R368" s="436"/>
      <c r="S368" s="436"/>
      <c r="T368" s="436"/>
      <c r="U368" s="436"/>
      <c r="V368" s="436"/>
      <c r="W368" s="436"/>
      <c r="X368" s="436"/>
      <c r="Y368" s="436"/>
      <c r="Z368" s="436"/>
    </row>
    <row r="369" spans="1:26" ht="16.5" customHeight="1">
      <c r="A369" s="462"/>
      <c r="B369" s="463"/>
      <c r="C369" s="462"/>
      <c r="D369" s="464"/>
      <c r="E369" s="464"/>
      <c r="F369" s="464"/>
      <c r="G369" s="464"/>
      <c r="H369" s="464"/>
      <c r="I369" s="464"/>
      <c r="J369" s="464"/>
      <c r="K369" s="464"/>
      <c r="L369" s="464"/>
      <c r="M369" s="464"/>
      <c r="N369" s="436"/>
      <c r="O369" s="436"/>
      <c r="P369" s="436"/>
      <c r="Q369" s="436"/>
      <c r="R369" s="436"/>
      <c r="S369" s="436"/>
      <c r="T369" s="436"/>
      <c r="U369" s="436"/>
      <c r="V369" s="436"/>
      <c r="W369" s="436"/>
      <c r="X369" s="436"/>
      <c r="Y369" s="436"/>
      <c r="Z369" s="436"/>
    </row>
    <row r="370" spans="1:26" ht="16.5" customHeight="1">
      <c r="A370" s="462"/>
      <c r="B370" s="463"/>
      <c r="C370" s="462"/>
      <c r="D370" s="464"/>
      <c r="E370" s="464"/>
      <c r="F370" s="464"/>
      <c r="G370" s="464"/>
      <c r="H370" s="464"/>
      <c r="I370" s="464"/>
      <c r="J370" s="464"/>
      <c r="K370" s="464"/>
      <c r="L370" s="464"/>
      <c r="M370" s="464"/>
      <c r="N370" s="436"/>
      <c r="O370" s="436"/>
      <c r="P370" s="436"/>
      <c r="Q370" s="436"/>
      <c r="R370" s="436"/>
      <c r="S370" s="436"/>
      <c r="T370" s="436"/>
      <c r="U370" s="436"/>
      <c r="V370" s="436"/>
      <c r="W370" s="436"/>
      <c r="X370" s="436"/>
      <c r="Y370" s="436"/>
      <c r="Z370" s="436"/>
    </row>
    <row r="371" spans="1:26" ht="16.5" customHeight="1">
      <c r="A371" s="462"/>
      <c r="B371" s="463"/>
      <c r="C371" s="462"/>
      <c r="D371" s="464"/>
      <c r="E371" s="464"/>
      <c r="F371" s="464"/>
      <c r="G371" s="464"/>
      <c r="H371" s="464"/>
      <c r="I371" s="464"/>
      <c r="J371" s="464"/>
      <c r="K371" s="464"/>
      <c r="L371" s="464"/>
      <c r="M371" s="464"/>
      <c r="N371" s="436"/>
      <c r="O371" s="436"/>
      <c r="P371" s="436"/>
      <c r="Q371" s="436"/>
      <c r="R371" s="436"/>
      <c r="S371" s="436"/>
      <c r="T371" s="436"/>
      <c r="U371" s="436"/>
      <c r="V371" s="436"/>
      <c r="W371" s="436"/>
      <c r="X371" s="436"/>
      <c r="Y371" s="436"/>
      <c r="Z371" s="436"/>
    </row>
    <row r="372" spans="1:26" ht="16.5" customHeight="1">
      <c r="A372" s="462"/>
      <c r="B372" s="463"/>
      <c r="C372" s="462"/>
      <c r="D372" s="464"/>
      <c r="E372" s="464"/>
      <c r="F372" s="464"/>
      <c r="G372" s="464"/>
      <c r="H372" s="464"/>
      <c r="I372" s="464"/>
      <c r="J372" s="464"/>
      <c r="K372" s="464"/>
      <c r="L372" s="464"/>
      <c r="M372" s="464"/>
      <c r="N372" s="436"/>
      <c r="O372" s="436"/>
      <c r="P372" s="436"/>
      <c r="Q372" s="436"/>
      <c r="R372" s="436"/>
      <c r="S372" s="436"/>
      <c r="T372" s="436"/>
      <c r="U372" s="436"/>
      <c r="V372" s="436"/>
      <c r="W372" s="436"/>
      <c r="X372" s="436"/>
      <c r="Y372" s="436"/>
      <c r="Z372" s="436"/>
    </row>
    <row r="373" spans="1:26" ht="16.5" customHeight="1">
      <c r="A373" s="462"/>
      <c r="B373" s="463"/>
      <c r="C373" s="462"/>
      <c r="D373" s="464"/>
      <c r="E373" s="464"/>
      <c r="F373" s="464"/>
      <c r="G373" s="464"/>
      <c r="H373" s="464"/>
      <c r="I373" s="464"/>
      <c r="J373" s="464"/>
      <c r="K373" s="464"/>
      <c r="L373" s="464"/>
      <c r="M373" s="464"/>
      <c r="N373" s="436"/>
      <c r="O373" s="436"/>
      <c r="P373" s="436"/>
      <c r="Q373" s="436"/>
      <c r="R373" s="436"/>
      <c r="S373" s="436"/>
      <c r="T373" s="436"/>
      <c r="U373" s="436"/>
      <c r="V373" s="436"/>
      <c r="W373" s="436"/>
      <c r="X373" s="436"/>
      <c r="Y373" s="436"/>
      <c r="Z373" s="436"/>
    </row>
    <row r="374" spans="1:26" ht="16.5" customHeight="1">
      <c r="A374" s="462"/>
      <c r="B374" s="463"/>
      <c r="C374" s="462"/>
      <c r="D374" s="464"/>
      <c r="E374" s="464"/>
      <c r="F374" s="464"/>
      <c r="G374" s="464"/>
      <c r="H374" s="464"/>
      <c r="I374" s="464"/>
      <c r="J374" s="464"/>
      <c r="K374" s="464"/>
      <c r="L374" s="464"/>
      <c r="M374" s="464"/>
      <c r="N374" s="436"/>
      <c r="O374" s="436"/>
      <c r="P374" s="436"/>
      <c r="Q374" s="436"/>
      <c r="R374" s="436"/>
      <c r="S374" s="436"/>
      <c r="T374" s="436"/>
      <c r="U374" s="436"/>
      <c r="V374" s="436"/>
      <c r="W374" s="436"/>
      <c r="X374" s="436"/>
      <c r="Y374" s="436"/>
      <c r="Z374" s="436"/>
    </row>
    <row r="375" spans="1:26" ht="16.5" customHeight="1">
      <c r="A375" s="462"/>
      <c r="B375" s="463"/>
      <c r="C375" s="462"/>
      <c r="D375" s="464"/>
      <c r="E375" s="464"/>
      <c r="F375" s="464"/>
      <c r="G375" s="464"/>
      <c r="H375" s="464"/>
      <c r="I375" s="464"/>
      <c r="J375" s="464"/>
      <c r="K375" s="464"/>
      <c r="L375" s="464"/>
      <c r="M375" s="464"/>
      <c r="N375" s="436"/>
      <c r="O375" s="436"/>
      <c r="P375" s="436"/>
      <c r="Q375" s="436"/>
      <c r="R375" s="436"/>
      <c r="S375" s="436"/>
      <c r="T375" s="436"/>
      <c r="U375" s="436"/>
      <c r="V375" s="436"/>
      <c r="W375" s="436"/>
      <c r="X375" s="436"/>
      <c r="Y375" s="436"/>
      <c r="Z375" s="436"/>
    </row>
    <row r="376" spans="1:26" ht="16.5" customHeight="1">
      <c r="A376" s="462"/>
      <c r="B376" s="463"/>
      <c r="C376" s="462"/>
      <c r="D376" s="464"/>
      <c r="E376" s="464"/>
      <c r="F376" s="464"/>
      <c r="G376" s="464"/>
      <c r="H376" s="464"/>
      <c r="I376" s="464"/>
      <c r="J376" s="464"/>
      <c r="K376" s="464"/>
      <c r="L376" s="464"/>
      <c r="M376" s="464"/>
      <c r="N376" s="436"/>
      <c r="O376" s="436"/>
      <c r="P376" s="436"/>
      <c r="Q376" s="436"/>
      <c r="R376" s="436"/>
      <c r="S376" s="436"/>
      <c r="T376" s="436"/>
      <c r="U376" s="436"/>
      <c r="V376" s="436"/>
      <c r="W376" s="436"/>
      <c r="X376" s="436"/>
      <c r="Y376" s="436"/>
      <c r="Z376" s="436"/>
    </row>
    <row r="377" spans="1:26" ht="16.5" customHeight="1">
      <c r="A377" s="462"/>
      <c r="B377" s="463"/>
      <c r="C377" s="462"/>
      <c r="D377" s="464"/>
      <c r="E377" s="464"/>
      <c r="F377" s="464"/>
      <c r="G377" s="464"/>
      <c r="H377" s="464"/>
      <c r="I377" s="464"/>
      <c r="J377" s="464"/>
      <c r="K377" s="464"/>
      <c r="L377" s="464"/>
      <c r="M377" s="464"/>
      <c r="N377" s="436"/>
      <c r="O377" s="436"/>
      <c r="P377" s="436"/>
      <c r="Q377" s="436"/>
      <c r="R377" s="436"/>
      <c r="S377" s="436"/>
      <c r="T377" s="436"/>
      <c r="U377" s="436"/>
      <c r="V377" s="436"/>
      <c r="W377" s="436"/>
      <c r="X377" s="436"/>
      <c r="Y377" s="436"/>
      <c r="Z377" s="436"/>
    </row>
    <row r="378" spans="1:26" ht="16.5" customHeight="1">
      <c r="A378" s="462"/>
      <c r="B378" s="463"/>
      <c r="C378" s="462"/>
      <c r="D378" s="464"/>
      <c r="E378" s="464"/>
      <c r="F378" s="464"/>
      <c r="G378" s="464"/>
      <c r="H378" s="464"/>
      <c r="I378" s="464"/>
      <c r="J378" s="464"/>
      <c r="K378" s="464"/>
      <c r="L378" s="464"/>
      <c r="M378" s="464"/>
      <c r="N378" s="436"/>
      <c r="O378" s="436"/>
      <c r="P378" s="436"/>
      <c r="Q378" s="436"/>
      <c r="R378" s="436"/>
      <c r="S378" s="436"/>
      <c r="T378" s="436"/>
      <c r="U378" s="436"/>
      <c r="V378" s="436"/>
      <c r="W378" s="436"/>
      <c r="X378" s="436"/>
      <c r="Y378" s="436"/>
      <c r="Z378" s="436"/>
    </row>
    <row r="379" spans="1:26" ht="16.5" customHeight="1">
      <c r="A379" s="462"/>
      <c r="B379" s="463"/>
      <c r="C379" s="462"/>
      <c r="D379" s="464"/>
      <c r="E379" s="464"/>
      <c r="F379" s="464"/>
      <c r="G379" s="464"/>
      <c r="H379" s="464"/>
      <c r="I379" s="464"/>
      <c r="J379" s="464"/>
      <c r="K379" s="464"/>
      <c r="L379" s="464"/>
      <c r="M379" s="464"/>
      <c r="N379" s="436"/>
      <c r="O379" s="436"/>
      <c r="P379" s="436"/>
      <c r="Q379" s="436"/>
      <c r="R379" s="436"/>
      <c r="S379" s="436"/>
      <c r="T379" s="436"/>
      <c r="U379" s="436"/>
      <c r="V379" s="436"/>
      <c r="W379" s="436"/>
      <c r="X379" s="436"/>
      <c r="Y379" s="436"/>
      <c r="Z379" s="436"/>
    </row>
    <row r="380" spans="1:26" ht="16.5" customHeight="1">
      <c r="A380" s="462"/>
      <c r="B380" s="463"/>
      <c r="C380" s="462"/>
      <c r="D380" s="464"/>
      <c r="E380" s="464"/>
      <c r="F380" s="464"/>
      <c r="G380" s="464"/>
      <c r="H380" s="464"/>
      <c r="I380" s="464"/>
      <c r="J380" s="464"/>
      <c r="K380" s="464"/>
      <c r="L380" s="464"/>
      <c r="M380" s="464"/>
      <c r="N380" s="436"/>
      <c r="O380" s="436"/>
      <c r="P380" s="436"/>
      <c r="Q380" s="436"/>
      <c r="R380" s="436"/>
      <c r="S380" s="436"/>
      <c r="T380" s="436"/>
      <c r="U380" s="436"/>
      <c r="V380" s="436"/>
      <c r="W380" s="436"/>
      <c r="X380" s="436"/>
      <c r="Y380" s="436"/>
      <c r="Z380" s="436"/>
    </row>
    <row r="381" spans="1:26" ht="16.5" customHeight="1">
      <c r="A381" s="462"/>
      <c r="B381" s="463"/>
      <c r="C381" s="462"/>
      <c r="D381" s="464"/>
      <c r="E381" s="464"/>
      <c r="F381" s="464"/>
      <c r="G381" s="464"/>
      <c r="H381" s="464"/>
      <c r="I381" s="464"/>
      <c r="J381" s="464"/>
      <c r="K381" s="464"/>
      <c r="L381" s="464"/>
      <c r="M381" s="464"/>
      <c r="N381" s="436"/>
      <c r="O381" s="436"/>
      <c r="P381" s="436"/>
      <c r="Q381" s="436"/>
      <c r="R381" s="436"/>
      <c r="S381" s="436"/>
      <c r="T381" s="436"/>
      <c r="U381" s="436"/>
      <c r="V381" s="436"/>
      <c r="W381" s="436"/>
      <c r="X381" s="436"/>
      <c r="Y381" s="436"/>
      <c r="Z381" s="436"/>
    </row>
    <row r="382" spans="1:26" ht="16.5" customHeight="1">
      <c r="A382" s="462"/>
      <c r="B382" s="463"/>
      <c r="C382" s="462"/>
      <c r="D382" s="464"/>
      <c r="E382" s="464"/>
      <c r="F382" s="464"/>
      <c r="G382" s="464"/>
      <c r="H382" s="464"/>
      <c r="I382" s="464"/>
      <c r="J382" s="464"/>
      <c r="K382" s="464"/>
      <c r="L382" s="464"/>
      <c r="M382" s="464"/>
      <c r="N382" s="436"/>
      <c r="O382" s="436"/>
      <c r="P382" s="436"/>
      <c r="Q382" s="436"/>
      <c r="R382" s="436"/>
      <c r="S382" s="436"/>
      <c r="T382" s="436"/>
      <c r="U382" s="436"/>
      <c r="V382" s="436"/>
      <c r="W382" s="436"/>
      <c r="X382" s="436"/>
      <c r="Y382" s="436"/>
      <c r="Z382" s="436"/>
    </row>
    <row r="383" spans="1:26" ht="16.5" customHeight="1">
      <c r="A383" s="462"/>
      <c r="B383" s="463"/>
      <c r="C383" s="462"/>
      <c r="D383" s="464"/>
      <c r="E383" s="464"/>
      <c r="F383" s="464"/>
      <c r="G383" s="464"/>
      <c r="H383" s="464"/>
      <c r="I383" s="464"/>
      <c r="J383" s="464"/>
      <c r="K383" s="464"/>
      <c r="L383" s="464"/>
      <c r="M383" s="464"/>
      <c r="N383" s="436"/>
      <c r="O383" s="436"/>
      <c r="P383" s="436"/>
      <c r="Q383" s="436"/>
      <c r="R383" s="436"/>
      <c r="S383" s="436"/>
      <c r="T383" s="436"/>
      <c r="U383" s="436"/>
      <c r="V383" s="436"/>
      <c r="W383" s="436"/>
      <c r="X383" s="436"/>
      <c r="Y383" s="436"/>
      <c r="Z383" s="436"/>
    </row>
    <row r="384" spans="1:26" ht="16.5" customHeight="1">
      <c r="A384" s="462"/>
      <c r="B384" s="463"/>
      <c r="C384" s="462"/>
      <c r="D384" s="464"/>
      <c r="E384" s="464"/>
      <c r="F384" s="464"/>
      <c r="G384" s="464"/>
      <c r="H384" s="464"/>
      <c r="I384" s="464"/>
      <c r="J384" s="464"/>
      <c r="K384" s="464"/>
      <c r="L384" s="464"/>
      <c r="M384" s="464"/>
      <c r="N384" s="436"/>
      <c r="O384" s="436"/>
      <c r="P384" s="436"/>
      <c r="Q384" s="436"/>
      <c r="R384" s="436"/>
      <c r="S384" s="436"/>
      <c r="T384" s="436"/>
      <c r="U384" s="436"/>
      <c r="V384" s="436"/>
      <c r="W384" s="436"/>
      <c r="X384" s="436"/>
      <c r="Y384" s="436"/>
      <c r="Z384" s="436"/>
    </row>
    <row r="385" spans="1:26" ht="16.5" customHeight="1">
      <c r="A385" s="462"/>
      <c r="B385" s="463"/>
      <c r="C385" s="462"/>
      <c r="D385" s="464"/>
      <c r="E385" s="464"/>
      <c r="F385" s="464"/>
      <c r="G385" s="464"/>
      <c r="H385" s="464"/>
      <c r="I385" s="464"/>
      <c r="J385" s="464"/>
      <c r="K385" s="464"/>
      <c r="L385" s="464"/>
      <c r="M385" s="464"/>
      <c r="N385" s="436"/>
      <c r="O385" s="436"/>
      <c r="P385" s="436"/>
      <c r="Q385" s="436"/>
      <c r="R385" s="436"/>
      <c r="S385" s="436"/>
      <c r="T385" s="436"/>
      <c r="U385" s="436"/>
      <c r="V385" s="436"/>
      <c r="W385" s="436"/>
      <c r="X385" s="436"/>
      <c r="Y385" s="436"/>
      <c r="Z385" s="436"/>
    </row>
    <row r="386" spans="1:26" ht="16.5" customHeight="1">
      <c r="A386" s="462"/>
      <c r="B386" s="463"/>
      <c r="C386" s="462"/>
      <c r="D386" s="464"/>
      <c r="E386" s="464"/>
      <c r="F386" s="464"/>
      <c r="G386" s="464"/>
      <c r="H386" s="464"/>
      <c r="I386" s="464"/>
      <c r="J386" s="464"/>
      <c r="K386" s="464"/>
      <c r="L386" s="464"/>
      <c r="M386" s="464"/>
      <c r="N386" s="436"/>
      <c r="O386" s="436"/>
      <c r="P386" s="436"/>
      <c r="Q386" s="436"/>
      <c r="R386" s="436"/>
      <c r="S386" s="436"/>
      <c r="T386" s="436"/>
      <c r="U386" s="436"/>
      <c r="V386" s="436"/>
      <c r="W386" s="436"/>
      <c r="X386" s="436"/>
      <c r="Y386" s="436"/>
      <c r="Z386" s="436"/>
    </row>
    <row r="387" spans="1:26" ht="16.5" customHeight="1">
      <c r="A387" s="462"/>
      <c r="B387" s="463"/>
      <c r="C387" s="462"/>
      <c r="D387" s="464"/>
      <c r="E387" s="464"/>
      <c r="F387" s="464"/>
      <c r="G387" s="464"/>
      <c r="H387" s="464"/>
      <c r="I387" s="464"/>
      <c r="J387" s="464"/>
      <c r="K387" s="464"/>
      <c r="L387" s="464"/>
      <c r="M387" s="464"/>
      <c r="N387" s="436"/>
      <c r="O387" s="436"/>
      <c r="P387" s="436"/>
      <c r="Q387" s="436"/>
      <c r="R387" s="436"/>
      <c r="S387" s="436"/>
      <c r="T387" s="436"/>
      <c r="U387" s="436"/>
      <c r="V387" s="436"/>
      <c r="W387" s="436"/>
      <c r="X387" s="436"/>
      <c r="Y387" s="436"/>
      <c r="Z387" s="436"/>
    </row>
    <row r="388" spans="1:26" ht="16.5" customHeight="1">
      <c r="A388" s="462"/>
      <c r="B388" s="463"/>
      <c r="C388" s="462"/>
      <c r="D388" s="464"/>
      <c r="E388" s="464"/>
      <c r="F388" s="464"/>
      <c r="G388" s="464"/>
      <c r="H388" s="464"/>
      <c r="I388" s="464"/>
      <c r="J388" s="464"/>
      <c r="K388" s="464"/>
      <c r="L388" s="464"/>
      <c r="M388" s="464"/>
      <c r="N388" s="436"/>
      <c r="O388" s="436"/>
      <c r="P388" s="436"/>
      <c r="Q388" s="436"/>
      <c r="R388" s="436"/>
      <c r="S388" s="436"/>
      <c r="T388" s="436"/>
      <c r="U388" s="436"/>
      <c r="V388" s="436"/>
      <c r="W388" s="436"/>
      <c r="X388" s="436"/>
      <c r="Y388" s="436"/>
      <c r="Z388" s="436"/>
    </row>
    <row r="389" spans="1:26" ht="16.5" customHeight="1">
      <c r="A389" s="462"/>
      <c r="B389" s="463"/>
      <c r="C389" s="462"/>
      <c r="D389" s="464"/>
      <c r="E389" s="464"/>
      <c r="F389" s="464"/>
      <c r="G389" s="464"/>
      <c r="H389" s="464"/>
      <c r="I389" s="464"/>
      <c r="J389" s="464"/>
      <c r="K389" s="464"/>
      <c r="L389" s="464"/>
      <c r="M389" s="464"/>
      <c r="N389" s="436"/>
      <c r="O389" s="436"/>
      <c r="P389" s="436"/>
      <c r="Q389" s="436"/>
      <c r="R389" s="436"/>
      <c r="S389" s="436"/>
      <c r="T389" s="436"/>
      <c r="U389" s="436"/>
      <c r="V389" s="436"/>
      <c r="W389" s="436"/>
      <c r="X389" s="436"/>
      <c r="Y389" s="436"/>
      <c r="Z389" s="436"/>
    </row>
    <row r="390" spans="1:26" ht="16.5" customHeight="1">
      <c r="A390" s="462"/>
      <c r="B390" s="463"/>
      <c r="C390" s="462"/>
      <c r="D390" s="464"/>
      <c r="E390" s="464"/>
      <c r="F390" s="464"/>
      <c r="G390" s="464"/>
      <c r="H390" s="464"/>
      <c r="I390" s="464"/>
      <c r="J390" s="464"/>
      <c r="K390" s="464"/>
      <c r="L390" s="464"/>
      <c r="M390" s="464"/>
      <c r="N390" s="436"/>
      <c r="O390" s="436"/>
      <c r="P390" s="436"/>
      <c r="Q390" s="436"/>
      <c r="R390" s="436"/>
      <c r="S390" s="436"/>
      <c r="T390" s="436"/>
      <c r="U390" s="436"/>
      <c r="V390" s="436"/>
      <c r="W390" s="436"/>
      <c r="X390" s="436"/>
      <c r="Y390" s="436"/>
      <c r="Z390" s="436"/>
    </row>
    <row r="391" spans="1:26" ht="16.5" customHeight="1">
      <c r="A391" s="462"/>
      <c r="B391" s="463"/>
      <c r="C391" s="462"/>
      <c r="D391" s="464"/>
      <c r="E391" s="464"/>
      <c r="F391" s="464"/>
      <c r="G391" s="464"/>
      <c r="H391" s="464"/>
      <c r="I391" s="464"/>
      <c r="J391" s="464"/>
      <c r="K391" s="464"/>
      <c r="L391" s="464"/>
      <c r="M391" s="464"/>
      <c r="N391" s="436"/>
      <c r="O391" s="436"/>
      <c r="P391" s="436"/>
      <c r="Q391" s="436"/>
      <c r="R391" s="436"/>
      <c r="S391" s="436"/>
      <c r="T391" s="436"/>
      <c r="U391" s="436"/>
      <c r="V391" s="436"/>
      <c r="W391" s="436"/>
      <c r="X391" s="436"/>
      <c r="Y391" s="436"/>
      <c r="Z391" s="436"/>
    </row>
    <row r="392" spans="1:26" ht="16.5" customHeight="1">
      <c r="A392" s="462"/>
      <c r="B392" s="463"/>
      <c r="C392" s="462"/>
      <c r="D392" s="464"/>
      <c r="E392" s="464"/>
      <c r="F392" s="464"/>
      <c r="G392" s="464"/>
      <c r="H392" s="464"/>
      <c r="I392" s="464"/>
      <c r="J392" s="464"/>
      <c r="K392" s="464"/>
      <c r="L392" s="464"/>
      <c r="M392" s="464"/>
      <c r="N392" s="436"/>
      <c r="O392" s="436"/>
      <c r="P392" s="436"/>
      <c r="Q392" s="436"/>
      <c r="R392" s="436"/>
      <c r="S392" s="436"/>
      <c r="T392" s="436"/>
      <c r="U392" s="436"/>
      <c r="V392" s="436"/>
      <c r="W392" s="436"/>
      <c r="X392" s="436"/>
      <c r="Y392" s="436"/>
      <c r="Z392" s="436"/>
    </row>
    <row r="393" spans="1:26" ht="16.5" customHeight="1">
      <c r="A393" s="462"/>
      <c r="B393" s="463"/>
      <c r="C393" s="462"/>
      <c r="D393" s="464"/>
      <c r="E393" s="464"/>
      <c r="F393" s="464"/>
      <c r="G393" s="464"/>
      <c r="H393" s="464"/>
      <c r="I393" s="464"/>
      <c r="J393" s="464"/>
      <c r="K393" s="464"/>
      <c r="L393" s="464"/>
      <c r="M393" s="464"/>
      <c r="N393" s="436"/>
      <c r="O393" s="436"/>
      <c r="P393" s="436"/>
      <c r="Q393" s="436"/>
      <c r="R393" s="436"/>
      <c r="S393" s="436"/>
      <c r="T393" s="436"/>
      <c r="U393" s="436"/>
      <c r="V393" s="436"/>
      <c r="W393" s="436"/>
      <c r="X393" s="436"/>
      <c r="Y393" s="436"/>
      <c r="Z393" s="436"/>
    </row>
    <row r="394" spans="1:26" ht="16.5" customHeight="1">
      <c r="A394" s="462"/>
      <c r="B394" s="463"/>
      <c r="C394" s="462"/>
      <c r="D394" s="464"/>
      <c r="E394" s="464"/>
      <c r="F394" s="464"/>
      <c r="G394" s="464"/>
      <c r="H394" s="464"/>
      <c r="I394" s="464"/>
      <c r="J394" s="464"/>
      <c r="K394" s="464"/>
      <c r="L394" s="464"/>
      <c r="M394" s="464"/>
      <c r="N394" s="436"/>
      <c r="O394" s="436"/>
      <c r="P394" s="436"/>
      <c r="Q394" s="436"/>
      <c r="R394" s="436"/>
      <c r="S394" s="436"/>
      <c r="T394" s="436"/>
      <c r="U394" s="436"/>
      <c r="V394" s="436"/>
      <c r="W394" s="436"/>
      <c r="X394" s="436"/>
      <c r="Y394" s="436"/>
      <c r="Z394" s="436"/>
    </row>
    <row r="395" spans="1:26" ht="16.5" customHeight="1">
      <c r="A395" s="462"/>
      <c r="B395" s="463"/>
      <c r="C395" s="462"/>
      <c r="D395" s="464"/>
      <c r="E395" s="464"/>
      <c r="F395" s="464"/>
      <c r="G395" s="464"/>
      <c r="H395" s="464"/>
      <c r="I395" s="464"/>
      <c r="J395" s="464"/>
      <c r="K395" s="464"/>
      <c r="L395" s="464"/>
      <c r="M395" s="464"/>
      <c r="N395" s="436"/>
      <c r="O395" s="436"/>
      <c r="P395" s="436"/>
      <c r="Q395" s="436"/>
      <c r="R395" s="436"/>
      <c r="S395" s="436"/>
      <c r="T395" s="436"/>
      <c r="U395" s="436"/>
      <c r="V395" s="436"/>
      <c r="W395" s="436"/>
      <c r="X395" s="436"/>
      <c r="Y395" s="436"/>
      <c r="Z395" s="436"/>
    </row>
    <row r="396" spans="1:26" ht="16.5" customHeight="1">
      <c r="A396" s="462"/>
      <c r="B396" s="463"/>
      <c r="C396" s="462"/>
      <c r="D396" s="464"/>
      <c r="E396" s="464"/>
      <c r="F396" s="464"/>
      <c r="G396" s="464"/>
      <c r="H396" s="464"/>
      <c r="I396" s="464"/>
      <c r="J396" s="464"/>
      <c r="K396" s="464"/>
      <c r="L396" s="464"/>
      <c r="M396" s="464"/>
      <c r="N396" s="436"/>
      <c r="O396" s="436"/>
      <c r="P396" s="436"/>
      <c r="Q396" s="436"/>
      <c r="R396" s="436"/>
      <c r="S396" s="436"/>
      <c r="T396" s="436"/>
      <c r="U396" s="436"/>
      <c r="V396" s="436"/>
      <c r="W396" s="436"/>
      <c r="X396" s="436"/>
      <c r="Y396" s="436"/>
      <c r="Z396" s="436"/>
    </row>
    <row r="397" spans="1:26" ht="16.5" customHeight="1">
      <c r="A397" s="462"/>
      <c r="B397" s="463"/>
      <c r="C397" s="462"/>
      <c r="D397" s="464"/>
      <c r="E397" s="464"/>
      <c r="F397" s="464"/>
      <c r="G397" s="464"/>
      <c r="H397" s="464"/>
      <c r="I397" s="464"/>
      <c r="J397" s="464"/>
      <c r="K397" s="464"/>
      <c r="L397" s="464"/>
      <c r="M397" s="464"/>
      <c r="N397" s="436"/>
      <c r="O397" s="436"/>
      <c r="P397" s="436"/>
      <c r="Q397" s="436"/>
      <c r="R397" s="436"/>
      <c r="S397" s="436"/>
      <c r="T397" s="436"/>
      <c r="U397" s="436"/>
      <c r="V397" s="436"/>
      <c r="W397" s="436"/>
      <c r="X397" s="436"/>
      <c r="Y397" s="436"/>
      <c r="Z397" s="436"/>
    </row>
    <row r="398" spans="1:26" ht="16.5" customHeight="1">
      <c r="A398" s="462"/>
      <c r="B398" s="463"/>
      <c r="C398" s="462"/>
      <c r="D398" s="464"/>
      <c r="E398" s="464"/>
      <c r="F398" s="464"/>
      <c r="G398" s="464"/>
      <c r="H398" s="464"/>
      <c r="I398" s="464"/>
      <c r="J398" s="464"/>
      <c r="K398" s="464"/>
      <c r="L398" s="464"/>
      <c r="M398" s="464"/>
      <c r="N398" s="436"/>
      <c r="O398" s="436"/>
      <c r="P398" s="436"/>
      <c r="Q398" s="436"/>
      <c r="R398" s="436"/>
      <c r="S398" s="436"/>
      <c r="T398" s="436"/>
      <c r="U398" s="436"/>
      <c r="V398" s="436"/>
      <c r="W398" s="436"/>
      <c r="X398" s="436"/>
      <c r="Y398" s="436"/>
      <c r="Z398" s="436"/>
    </row>
    <row r="399" spans="1:26" ht="16.5" customHeight="1">
      <c r="A399" s="462"/>
      <c r="B399" s="463"/>
      <c r="C399" s="462"/>
      <c r="D399" s="464"/>
      <c r="E399" s="464"/>
      <c r="F399" s="464"/>
      <c r="G399" s="464"/>
      <c r="H399" s="464"/>
      <c r="I399" s="464"/>
      <c r="J399" s="464"/>
      <c r="K399" s="464"/>
      <c r="L399" s="464"/>
      <c r="M399" s="464"/>
      <c r="N399" s="436"/>
      <c r="O399" s="436"/>
      <c r="P399" s="436"/>
      <c r="Q399" s="436"/>
      <c r="R399" s="436"/>
      <c r="S399" s="436"/>
      <c r="T399" s="436"/>
      <c r="U399" s="436"/>
      <c r="V399" s="436"/>
      <c r="W399" s="436"/>
      <c r="X399" s="436"/>
      <c r="Y399" s="436"/>
      <c r="Z399" s="436"/>
    </row>
    <row r="400" spans="1:26" ht="16.5" customHeight="1">
      <c r="A400" s="462"/>
      <c r="B400" s="463"/>
      <c r="C400" s="462"/>
      <c r="D400" s="464"/>
      <c r="E400" s="464"/>
      <c r="F400" s="464"/>
      <c r="G400" s="464"/>
      <c r="H400" s="464"/>
      <c r="I400" s="464"/>
      <c r="J400" s="464"/>
      <c r="K400" s="464"/>
      <c r="L400" s="464"/>
      <c r="M400" s="464"/>
      <c r="N400" s="436"/>
      <c r="O400" s="436"/>
      <c r="P400" s="436"/>
      <c r="Q400" s="436"/>
      <c r="R400" s="436"/>
      <c r="S400" s="436"/>
      <c r="T400" s="436"/>
      <c r="U400" s="436"/>
      <c r="V400" s="436"/>
      <c r="W400" s="436"/>
      <c r="X400" s="436"/>
      <c r="Y400" s="436"/>
      <c r="Z400" s="436"/>
    </row>
    <row r="401" spans="1:26" ht="16.5" customHeight="1">
      <c r="A401" s="462"/>
      <c r="B401" s="463"/>
      <c r="C401" s="462"/>
      <c r="D401" s="464"/>
      <c r="E401" s="464"/>
      <c r="F401" s="464"/>
      <c r="G401" s="464"/>
      <c r="H401" s="464"/>
      <c r="I401" s="464"/>
      <c r="J401" s="464"/>
      <c r="K401" s="464"/>
      <c r="L401" s="464"/>
      <c r="M401" s="464"/>
      <c r="N401" s="436"/>
      <c r="O401" s="436"/>
      <c r="P401" s="436"/>
      <c r="Q401" s="436"/>
      <c r="R401" s="436"/>
      <c r="S401" s="436"/>
      <c r="T401" s="436"/>
      <c r="U401" s="436"/>
      <c r="V401" s="436"/>
      <c r="W401" s="436"/>
      <c r="X401" s="436"/>
      <c r="Y401" s="436"/>
      <c r="Z401" s="436"/>
    </row>
    <row r="402" spans="1:26" ht="16.5" customHeight="1">
      <c r="A402" s="462"/>
      <c r="B402" s="463"/>
      <c r="C402" s="462"/>
      <c r="D402" s="464"/>
      <c r="E402" s="464"/>
      <c r="F402" s="464"/>
      <c r="G402" s="464"/>
      <c r="H402" s="464"/>
      <c r="I402" s="464"/>
      <c r="J402" s="464"/>
      <c r="K402" s="464"/>
      <c r="L402" s="464"/>
      <c r="M402" s="464"/>
      <c r="N402" s="436"/>
      <c r="O402" s="436"/>
      <c r="P402" s="436"/>
      <c r="Q402" s="436"/>
      <c r="R402" s="436"/>
      <c r="S402" s="436"/>
      <c r="T402" s="436"/>
      <c r="U402" s="436"/>
      <c r="V402" s="436"/>
      <c r="W402" s="436"/>
      <c r="X402" s="436"/>
      <c r="Y402" s="436"/>
      <c r="Z402" s="436"/>
    </row>
    <row r="403" spans="1:26" ht="16.5" customHeight="1">
      <c r="A403" s="462"/>
      <c r="B403" s="463"/>
      <c r="C403" s="462"/>
      <c r="D403" s="464"/>
      <c r="E403" s="464"/>
      <c r="F403" s="464"/>
      <c r="G403" s="464"/>
      <c r="H403" s="464"/>
      <c r="I403" s="464"/>
      <c r="J403" s="464"/>
      <c r="K403" s="464"/>
      <c r="L403" s="464"/>
      <c r="M403" s="464"/>
      <c r="N403" s="436"/>
      <c r="O403" s="436"/>
      <c r="P403" s="436"/>
      <c r="Q403" s="436"/>
      <c r="R403" s="436"/>
      <c r="S403" s="436"/>
      <c r="T403" s="436"/>
      <c r="U403" s="436"/>
      <c r="V403" s="436"/>
      <c r="W403" s="436"/>
      <c r="X403" s="436"/>
      <c r="Y403" s="436"/>
      <c r="Z403" s="436"/>
    </row>
    <row r="404" spans="1:26" ht="16.5" customHeight="1">
      <c r="A404" s="462"/>
      <c r="B404" s="463"/>
      <c r="C404" s="462"/>
      <c r="D404" s="464"/>
      <c r="E404" s="464"/>
      <c r="F404" s="464"/>
      <c r="G404" s="464"/>
      <c r="H404" s="464"/>
      <c r="I404" s="464"/>
      <c r="J404" s="464"/>
      <c r="K404" s="464"/>
      <c r="L404" s="464"/>
      <c r="M404" s="464"/>
      <c r="N404" s="436"/>
      <c r="O404" s="436"/>
      <c r="P404" s="436"/>
      <c r="Q404" s="436"/>
      <c r="R404" s="436"/>
      <c r="S404" s="436"/>
      <c r="T404" s="436"/>
      <c r="U404" s="436"/>
      <c r="V404" s="436"/>
      <c r="W404" s="436"/>
      <c r="X404" s="436"/>
      <c r="Y404" s="436"/>
      <c r="Z404" s="436"/>
    </row>
    <row r="405" spans="1:26" ht="16.5" customHeight="1">
      <c r="A405" s="462"/>
      <c r="B405" s="463"/>
      <c r="C405" s="462"/>
      <c r="D405" s="464"/>
      <c r="E405" s="464"/>
      <c r="F405" s="464"/>
      <c r="G405" s="464"/>
      <c r="H405" s="464"/>
      <c r="I405" s="464"/>
      <c r="J405" s="464"/>
      <c r="K405" s="464"/>
      <c r="L405" s="464"/>
      <c r="M405" s="464"/>
      <c r="N405" s="436"/>
      <c r="O405" s="436"/>
      <c r="P405" s="436"/>
      <c r="Q405" s="436"/>
      <c r="R405" s="436"/>
      <c r="S405" s="436"/>
      <c r="T405" s="436"/>
      <c r="U405" s="436"/>
      <c r="V405" s="436"/>
      <c r="W405" s="436"/>
      <c r="X405" s="436"/>
      <c r="Y405" s="436"/>
      <c r="Z405" s="436"/>
    </row>
    <row r="406" spans="1:26" ht="16.5" customHeight="1">
      <c r="A406" s="462"/>
      <c r="B406" s="463"/>
      <c r="C406" s="462"/>
      <c r="D406" s="464"/>
      <c r="E406" s="464"/>
      <c r="F406" s="464"/>
      <c r="G406" s="464"/>
      <c r="H406" s="464"/>
      <c r="I406" s="464"/>
      <c r="J406" s="464"/>
      <c r="K406" s="464"/>
      <c r="L406" s="464"/>
      <c r="M406" s="464"/>
      <c r="N406" s="436"/>
      <c r="O406" s="436"/>
      <c r="P406" s="436"/>
      <c r="Q406" s="436"/>
      <c r="R406" s="436"/>
      <c r="S406" s="436"/>
      <c r="T406" s="436"/>
      <c r="U406" s="436"/>
      <c r="V406" s="436"/>
      <c r="W406" s="436"/>
      <c r="X406" s="436"/>
      <c r="Y406" s="436"/>
      <c r="Z406" s="436"/>
    </row>
    <row r="407" spans="1:26" ht="16.5" customHeight="1">
      <c r="A407" s="462"/>
      <c r="B407" s="463"/>
      <c r="C407" s="462"/>
      <c r="D407" s="464"/>
      <c r="E407" s="464"/>
      <c r="F407" s="464"/>
      <c r="G407" s="464"/>
      <c r="H407" s="464"/>
      <c r="I407" s="464"/>
      <c r="J407" s="464"/>
      <c r="K407" s="464"/>
      <c r="L407" s="464"/>
      <c r="M407" s="464"/>
      <c r="N407" s="436"/>
      <c r="O407" s="436"/>
      <c r="P407" s="436"/>
      <c r="Q407" s="436"/>
      <c r="R407" s="436"/>
      <c r="S407" s="436"/>
      <c r="T407" s="436"/>
      <c r="U407" s="436"/>
      <c r="V407" s="436"/>
      <c r="W407" s="436"/>
      <c r="X407" s="436"/>
      <c r="Y407" s="436"/>
      <c r="Z407" s="436"/>
    </row>
    <row r="408" spans="1:26" ht="16.5" customHeight="1">
      <c r="A408" s="462"/>
      <c r="B408" s="463"/>
      <c r="C408" s="462"/>
      <c r="D408" s="464"/>
      <c r="E408" s="464"/>
      <c r="F408" s="464"/>
      <c r="G408" s="464"/>
      <c r="H408" s="464"/>
      <c r="I408" s="464"/>
      <c r="J408" s="464"/>
      <c r="K408" s="464"/>
      <c r="L408" s="464"/>
      <c r="M408" s="464"/>
      <c r="N408" s="436"/>
      <c r="O408" s="436"/>
      <c r="P408" s="436"/>
      <c r="Q408" s="436"/>
      <c r="R408" s="436"/>
      <c r="S408" s="436"/>
      <c r="T408" s="436"/>
      <c r="U408" s="436"/>
      <c r="V408" s="436"/>
      <c r="W408" s="436"/>
      <c r="X408" s="436"/>
      <c r="Y408" s="436"/>
      <c r="Z408" s="436"/>
    </row>
    <row r="409" spans="1:26" ht="16.5" customHeight="1">
      <c r="A409" s="462"/>
      <c r="B409" s="463"/>
      <c r="C409" s="462"/>
      <c r="D409" s="464"/>
      <c r="E409" s="464"/>
      <c r="F409" s="464"/>
      <c r="G409" s="464"/>
      <c r="H409" s="464"/>
      <c r="I409" s="464"/>
      <c r="J409" s="464"/>
      <c r="K409" s="464"/>
      <c r="L409" s="464"/>
      <c r="M409" s="464"/>
      <c r="N409" s="436"/>
      <c r="O409" s="436"/>
      <c r="P409" s="436"/>
      <c r="Q409" s="436"/>
      <c r="R409" s="436"/>
      <c r="S409" s="436"/>
      <c r="T409" s="436"/>
      <c r="U409" s="436"/>
      <c r="V409" s="436"/>
      <c r="W409" s="436"/>
      <c r="X409" s="436"/>
      <c r="Y409" s="436"/>
      <c r="Z409" s="436"/>
    </row>
    <row r="410" spans="1:26" ht="16.5" customHeight="1">
      <c r="A410" s="462"/>
      <c r="B410" s="463"/>
      <c r="C410" s="462"/>
      <c r="D410" s="464"/>
      <c r="E410" s="464"/>
      <c r="F410" s="464"/>
      <c r="G410" s="464"/>
      <c r="H410" s="464"/>
      <c r="I410" s="464"/>
      <c r="J410" s="464"/>
      <c r="K410" s="464"/>
      <c r="L410" s="464"/>
      <c r="M410" s="464"/>
      <c r="N410" s="436"/>
      <c r="O410" s="436"/>
      <c r="P410" s="436"/>
      <c r="Q410" s="436"/>
      <c r="R410" s="436"/>
      <c r="S410" s="436"/>
      <c r="T410" s="436"/>
      <c r="U410" s="436"/>
      <c r="V410" s="436"/>
      <c r="W410" s="436"/>
      <c r="X410" s="436"/>
      <c r="Y410" s="436"/>
      <c r="Z410" s="436"/>
    </row>
    <row r="411" spans="1:26" ht="16.5" customHeight="1">
      <c r="A411" s="462"/>
      <c r="B411" s="463"/>
      <c r="C411" s="462"/>
      <c r="D411" s="464"/>
      <c r="E411" s="464"/>
      <c r="F411" s="464"/>
      <c r="G411" s="464"/>
      <c r="H411" s="464"/>
      <c r="I411" s="464"/>
      <c r="J411" s="464"/>
      <c r="K411" s="464"/>
      <c r="L411" s="464"/>
      <c r="M411" s="464"/>
      <c r="N411" s="436"/>
      <c r="O411" s="436"/>
      <c r="P411" s="436"/>
      <c r="Q411" s="436"/>
      <c r="R411" s="436"/>
      <c r="S411" s="436"/>
      <c r="T411" s="436"/>
      <c r="U411" s="436"/>
      <c r="V411" s="436"/>
      <c r="W411" s="436"/>
      <c r="X411" s="436"/>
      <c r="Y411" s="436"/>
      <c r="Z411" s="436"/>
    </row>
    <row r="412" spans="1:26" ht="16.5" customHeight="1">
      <c r="A412" s="462"/>
      <c r="B412" s="463"/>
      <c r="C412" s="462"/>
      <c r="D412" s="464"/>
      <c r="E412" s="464"/>
      <c r="F412" s="464"/>
      <c r="G412" s="464"/>
      <c r="H412" s="464"/>
      <c r="I412" s="464"/>
      <c r="J412" s="464"/>
      <c r="K412" s="464"/>
      <c r="L412" s="464"/>
      <c r="M412" s="464"/>
      <c r="N412" s="436"/>
      <c r="O412" s="436"/>
      <c r="P412" s="436"/>
      <c r="Q412" s="436"/>
      <c r="R412" s="436"/>
      <c r="S412" s="436"/>
      <c r="T412" s="436"/>
      <c r="U412" s="436"/>
      <c r="V412" s="436"/>
      <c r="W412" s="436"/>
      <c r="X412" s="436"/>
      <c r="Y412" s="436"/>
      <c r="Z412" s="436"/>
    </row>
    <row r="413" spans="1:26" ht="16.5" customHeight="1">
      <c r="A413" s="462"/>
      <c r="B413" s="463"/>
      <c r="C413" s="462"/>
      <c r="D413" s="464"/>
      <c r="E413" s="464"/>
      <c r="F413" s="464"/>
      <c r="G413" s="464"/>
      <c r="H413" s="464"/>
      <c r="I413" s="464"/>
      <c r="J413" s="464"/>
      <c r="K413" s="464"/>
      <c r="L413" s="464"/>
      <c r="M413" s="464"/>
      <c r="N413" s="436"/>
      <c r="O413" s="436"/>
      <c r="P413" s="436"/>
      <c r="Q413" s="436"/>
      <c r="R413" s="436"/>
      <c r="S413" s="436"/>
      <c r="T413" s="436"/>
      <c r="U413" s="436"/>
      <c r="V413" s="436"/>
      <c r="W413" s="436"/>
      <c r="X413" s="436"/>
      <c r="Y413" s="436"/>
      <c r="Z413" s="436"/>
    </row>
    <row r="414" spans="1:26" ht="16.5" customHeight="1">
      <c r="A414" s="462"/>
      <c r="B414" s="463"/>
      <c r="C414" s="462"/>
      <c r="D414" s="464"/>
      <c r="E414" s="464"/>
      <c r="F414" s="464"/>
      <c r="G414" s="464"/>
      <c r="H414" s="464"/>
      <c r="I414" s="464"/>
      <c r="J414" s="464"/>
      <c r="K414" s="464"/>
      <c r="L414" s="464"/>
      <c r="M414" s="464"/>
      <c r="N414" s="436"/>
      <c r="O414" s="436"/>
      <c r="P414" s="436"/>
      <c r="Q414" s="436"/>
      <c r="R414" s="436"/>
      <c r="S414" s="436"/>
      <c r="T414" s="436"/>
      <c r="U414" s="436"/>
      <c r="V414" s="436"/>
      <c r="W414" s="436"/>
      <c r="X414" s="436"/>
      <c r="Y414" s="436"/>
      <c r="Z414" s="436"/>
    </row>
    <row r="415" spans="1:26" ht="16.5" customHeight="1">
      <c r="A415" s="462"/>
      <c r="B415" s="463"/>
      <c r="C415" s="462"/>
      <c r="D415" s="464"/>
      <c r="E415" s="464"/>
      <c r="F415" s="464"/>
      <c r="G415" s="464"/>
      <c r="H415" s="464"/>
      <c r="I415" s="464"/>
      <c r="J415" s="464"/>
      <c r="K415" s="464"/>
      <c r="L415" s="464"/>
      <c r="M415" s="464"/>
      <c r="N415" s="436"/>
      <c r="O415" s="436"/>
      <c r="P415" s="436"/>
      <c r="Q415" s="436"/>
      <c r="R415" s="436"/>
      <c r="S415" s="436"/>
      <c r="T415" s="436"/>
      <c r="U415" s="436"/>
      <c r="V415" s="436"/>
      <c r="W415" s="436"/>
      <c r="X415" s="436"/>
      <c r="Y415" s="436"/>
      <c r="Z415" s="436"/>
    </row>
    <row r="416" spans="1:26" ht="16.5" customHeight="1">
      <c r="A416" s="462"/>
      <c r="B416" s="463"/>
      <c r="C416" s="462"/>
      <c r="D416" s="464"/>
      <c r="E416" s="464"/>
      <c r="F416" s="464"/>
      <c r="G416" s="464"/>
      <c r="H416" s="464"/>
      <c r="I416" s="464"/>
      <c r="J416" s="464"/>
      <c r="K416" s="464"/>
      <c r="L416" s="464"/>
      <c r="M416" s="464"/>
      <c r="N416" s="436"/>
      <c r="O416" s="436"/>
      <c r="P416" s="436"/>
      <c r="Q416" s="436"/>
      <c r="R416" s="436"/>
      <c r="S416" s="436"/>
      <c r="T416" s="436"/>
      <c r="U416" s="436"/>
      <c r="V416" s="436"/>
      <c r="W416" s="436"/>
      <c r="X416" s="436"/>
      <c r="Y416" s="436"/>
      <c r="Z416" s="436"/>
    </row>
    <row r="417" spans="1:26" ht="16.5" customHeight="1">
      <c r="A417" s="462"/>
      <c r="B417" s="463"/>
      <c r="C417" s="462"/>
      <c r="D417" s="464"/>
      <c r="E417" s="464"/>
      <c r="F417" s="464"/>
      <c r="G417" s="464"/>
      <c r="H417" s="464"/>
      <c r="I417" s="464"/>
      <c r="J417" s="464"/>
      <c r="K417" s="464"/>
      <c r="L417" s="464"/>
      <c r="M417" s="464"/>
      <c r="N417" s="436"/>
      <c r="O417" s="436"/>
      <c r="P417" s="436"/>
      <c r="Q417" s="436"/>
      <c r="R417" s="436"/>
      <c r="S417" s="436"/>
      <c r="T417" s="436"/>
      <c r="U417" s="436"/>
      <c r="V417" s="436"/>
      <c r="W417" s="436"/>
      <c r="X417" s="436"/>
      <c r="Y417" s="436"/>
      <c r="Z417" s="436"/>
    </row>
    <row r="418" spans="1:26" ht="16.5" customHeight="1">
      <c r="A418" s="462"/>
      <c r="B418" s="463"/>
      <c r="C418" s="462"/>
      <c r="D418" s="464"/>
      <c r="E418" s="464"/>
      <c r="F418" s="464"/>
      <c r="G418" s="464"/>
      <c r="H418" s="464"/>
      <c r="I418" s="464"/>
      <c r="J418" s="464"/>
      <c r="K418" s="464"/>
      <c r="L418" s="464"/>
      <c r="M418" s="464"/>
      <c r="N418" s="436"/>
      <c r="O418" s="436"/>
      <c r="P418" s="436"/>
      <c r="Q418" s="436"/>
      <c r="R418" s="436"/>
      <c r="S418" s="436"/>
      <c r="T418" s="436"/>
      <c r="U418" s="436"/>
      <c r="V418" s="436"/>
      <c r="W418" s="436"/>
      <c r="X418" s="436"/>
      <c r="Y418" s="436"/>
      <c r="Z418" s="436"/>
    </row>
    <row r="419" spans="1:26" ht="16.5" customHeight="1">
      <c r="A419" s="462"/>
      <c r="B419" s="463"/>
      <c r="C419" s="462"/>
      <c r="D419" s="464"/>
      <c r="E419" s="464"/>
      <c r="F419" s="464"/>
      <c r="G419" s="464"/>
      <c r="H419" s="464"/>
      <c r="I419" s="464"/>
      <c r="J419" s="464"/>
      <c r="K419" s="464"/>
      <c r="L419" s="464"/>
      <c r="M419" s="464"/>
      <c r="N419" s="436"/>
      <c r="O419" s="436"/>
      <c r="P419" s="436"/>
      <c r="Q419" s="436"/>
      <c r="R419" s="436"/>
      <c r="S419" s="436"/>
      <c r="T419" s="436"/>
      <c r="U419" s="436"/>
      <c r="V419" s="436"/>
      <c r="W419" s="436"/>
      <c r="X419" s="436"/>
      <c r="Y419" s="436"/>
      <c r="Z419" s="436"/>
    </row>
    <row r="420" spans="1:26" ht="16.5" customHeight="1">
      <c r="A420" s="462"/>
      <c r="B420" s="463"/>
      <c r="C420" s="462"/>
      <c r="D420" s="464"/>
      <c r="E420" s="464"/>
      <c r="F420" s="464"/>
      <c r="G420" s="464"/>
      <c r="H420" s="464"/>
      <c r="I420" s="464"/>
      <c r="J420" s="464"/>
      <c r="K420" s="464"/>
      <c r="L420" s="464"/>
      <c r="M420" s="464"/>
      <c r="N420" s="436"/>
      <c r="O420" s="436"/>
      <c r="P420" s="436"/>
      <c r="Q420" s="436"/>
      <c r="R420" s="436"/>
      <c r="S420" s="436"/>
      <c r="T420" s="436"/>
      <c r="U420" s="436"/>
      <c r="V420" s="436"/>
      <c r="W420" s="436"/>
      <c r="X420" s="436"/>
      <c r="Y420" s="436"/>
      <c r="Z420" s="436"/>
    </row>
    <row r="421" spans="1:26" ht="16.5" customHeight="1">
      <c r="A421" s="462"/>
      <c r="B421" s="463"/>
      <c r="C421" s="462"/>
      <c r="D421" s="464"/>
      <c r="E421" s="464"/>
      <c r="F421" s="464"/>
      <c r="G421" s="464"/>
      <c r="H421" s="464"/>
      <c r="I421" s="464"/>
      <c r="J421" s="464"/>
      <c r="K421" s="464"/>
      <c r="L421" s="464"/>
      <c r="M421" s="464"/>
      <c r="N421" s="436"/>
      <c r="O421" s="436"/>
      <c r="P421" s="436"/>
      <c r="Q421" s="436"/>
      <c r="R421" s="436"/>
      <c r="S421" s="436"/>
      <c r="T421" s="436"/>
      <c r="U421" s="436"/>
      <c r="V421" s="436"/>
      <c r="W421" s="436"/>
      <c r="X421" s="436"/>
      <c r="Y421" s="436"/>
      <c r="Z421" s="436"/>
    </row>
    <row r="422" spans="1:26" ht="16.5" customHeight="1">
      <c r="A422" s="462"/>
      <c r="B422" s="463"/>
      <c r="C422" s="462"/>
      <c r="D422" s="464"/>
      <c r="E422" s="464"/>
      <c r="F422" s="464"/>
      <c r="G422" s="464"/>
      <c r="H422" s="464"/>
      <c r="I422" s="464"/>
      <c r="J422" s="464"/>
      <c r="K422" s="464"/>
      <c r="L422" s="464"/>
      <c r="M422" s="464"/>
      <c r="N422" s="436"/>
      <c r="O422" s="436"/>
      <c r="P422" s="436"/>
      <c r="Q422" s="436"/>
      <c r="R422" s="436"/>
      <c r="S422" s="436"/>
      <c r="T422" s="436"/>
      <c r="U422" s="436"/>
      <c r="V422" s="436"/>
      <c r="W422" s="436"/>
      <c r="X422" s="436"/>
      <c r="Y422" s="436"/>
      <c r="Z422" s="436"/>
    </row>
    <row r="423" spans="1:26" ht="16.5" customHeight="1">
      <c r="A423" s="462"/>
      <c r="B423" s="463"/>
      <c r="C423" s="462"/>
      <c r="D423" s="464"/>
      <c r="E423" s="464"/>
      <c r="F423" s="464"/>
      <c r="G423" s="464"/>
      <c r="H423" s="464"/>
      <c r="I423" s="464"/>
      <c r="J423" s="464"/>
      <c r="K423" s="464"/>
      <c r="L423" s="464"/>
      <c r="M423" s="464"/>
      <c r="N423" s="436"/>
      <c r="O423" s="436"/>
      <c r="P423" s="436"/>
      <c r="Q423" s="436"/>
      <c r="R423" s="436"/>
      <c r="S423" s="436"/>
      <c r="T423" s="436"/>
      <c r="U423" s="436"/>
      <c r="V423" s="436"/>
      <c r="W423" s="436"/>
      <c r="X423" s="436"/>
      <c r="Y423" s="436"/>
      <c r="Z423" s="436"/>
    </row>
    <row r="424" spans="1:26" ht="16.5" customHeight="1">
      <c r="A424" s="462"/>
      <c r="B424" s="463"/>
      <c r="C424" s="462"/>
      <c r="D424" s="464"/>
      <c r="E424" s="464"/>
      <c r="F424" s="464"/>
      <c r="G424" s="464"/>
      <c r="H424" s="464"/>
      <c r="I424" s="464"/>
      <c r="J424" s="464"/>
      <c r="K424" s="464"/>
      <c r="L424" s="464"/>
      <c r="M424" s="464"/>
      <c r="N424" s="436"/>
      <c r="O424" s="436"/>
      <c r="P424" s="436"/>
      <c r="Q424" s="436"/>
      <c r="R424" s="436"/>
      <c r="S424" s="436"/>
      <c r="T424" s="436"/>
      <c r="U424" s="436"/>
      <c r="V424" s="436"/>
      <c r="W424" s="436"/>
      <c r="X424" s="436"/>
      <c r="Y424" s="436"/>
      <c r="Z424" s="436"/>
    </row>
    <row r="425" spans="1:26" ht="16.5" customHeight="1">
      <c r="A425" s="462"/>
      <c r="B425" s="463"/>
      <c r="C425" s="462"/>
      <c r="D425" s="464"/>
      <c r="E425" s="464"/>
      <c r="F425" s="464"/>
      <c r="G425" s="464"/>
      <c r="H425" s="464"/>
      <c r="I425" s="464"/>
      <c r="J425" s="464"/>
      <c r="K425" s="464"/>
      <c r="L425" s="464"/>
      <c r="M425" s="464"/>
      <c r="N425" s="436"/>
      <c r="O425" s="436"/>
      <c r="P425" s="436"/>
      <c r="Q425" s="436"/>
      <c r="R425" s="436"/>
      <c r="S425" s="436"/>
      <c r="T425" s="436"/>
      <c r="U425" s="436"/>
      <c r="V425" s="436"/>
      <c r="W425" s="436"/>
      <c r="X425" s="436"/>
      <c r="Y425" s="436"/>
      <c r="Z425" s="436"/>
    </row>
    <row r="426" spans="1:26" ht="16.5" customHeight="1">
      <c r="A426" s="462"/>
      <c r="B426" s="463"/>
      <c r="C426" s="462"/>
      <c r="D426" s="464"/>
      <c r="E426" s="464"/>
      <c r="F426" s="464"/>
      <c r="G426" s="464"/>
      <c r="H426" s="464"/>
      <c r="I426" s="464"/>
      <c r="J426" s="464"/>
      <c r="K426" s="464"/>
      <c r="L426" s="464"/>
      <c r="M426" s="464"/>
      <c r="N426" s="436"/>
      <c r="O426" s="436"/>
      <c r="P426" s="436"/>
      <c r="Q426" s="436"/>
      <c r="R426" s="436"/>
      <c r="S426" s="436"/>
      <c r="T426" s="436"/>
      <c r="U426" s="436"/>
      <c r="V426" s="436"/>
      <c r="W426" s="436"/>
      <c r="X426" s="436"/>
      <c r="Y426" s="436"/>
      <c r="Z426" s="436"/>
    </row>
    <row r="427" spans="1:26" ht="16.5" customHeight="1">
      <c r="A427" s="462"/>
      <c r="B427" s="463"/>
      <c r="C427" s="462"/>
      <c r="D427" s="464"/>
      <c r="E427" s="464"/>
      <c r="F427" s="464"/>
      <c r="G427" s="464"/>
      <c r="H427" s="464"/>
      <c r="I427" s="464"/>
      <c r="J427" s="464"/>
      <c r="K427" s="464"/>
      <c r="L427" s="464"/>
      <c r="M427" s="464"/>
      <c r="N427" s="436"/>
      <c r="O427" s="436"/>
      <c r="P427" s="436"/>
      <c r="Q427" s="436"/>
      <c r="R427" s="436"/>
      <c r="S427" s="436"/>
      <c r="T427" s="436"/>
      <c r="U427" s="436"/>
      <c r="V427" s="436"/>
      <c r="W427" s="436"/>
      <c r="X427" s="436"/>
      <c r="Y427" s="436"/>
      <c r="Z427" s="436"/>
    </row>
    <row r="428" spans="1:26" ht="16.5" customHeight="1">
      <c r="A428" s="462"/>
      <c r="B428" s="463"/>
      <c r="C428" s="462"/>
      <c r="D428" s="464"/>
      <c r="E428" s="464"/>
      <c r="F428" s="464"/>
      <c r="G428" s="464"/>
      <c r="H428" s="464"/>
      <c r="I428" s="464"/>
      <c r="J428" s="464"/>
      <c r="K428" s="464"/>
      <c r="L428" s="464"/>
      <c r="M428" s="464"/>
      <c r="N428" s="436"/>
      <c r="O428" s="436"/>
      <c r="P428" s="436"/>
      <c r="Q428" s="436"/>
      <c r="R428" s="436"/>
      <c r="S428" s="436"/>
      <c r="T428" s="436"/>
      <c r="U428" s="436"/>
      <c r="V428" s="436"/>
      <c r="W428" s="436"/>
      <c r="X428" s="436"/>
      <c r="Y428" s="436"/>
      <c r="Z428" s="436"/>
    </row>
    <row r="429" spans="1:26" ht="16.5" customHeight="1">
      <c r="A429" s="462"/>
      <c r="B429" s="463"/>
      <c r="C429" s="462"/>
      <c r="D429" s="464"/>
      <c r="E429" s="464"/>
      <c r="F429" s="464"/>
      <c r="G429" s="464"/>
      <c r="H429" s="464"/>
      <c r="I429" s="464"/>
      <c r="J429" s="464"/>
      <c r="K429" s="464"/>
      <c r="L429" s="464"/>
      <c r="M429" s="464"/>
      <c r="N429" s="436"/>
      <c r="O429" s="436"/>
      <c r="P429" s="436"/>
      <c r="Q429" s="436"/>
      <c r="R429" s="436"/>
      <c r="S429" s="436"/>
      <c r="T429" s="436"/>
      <c r="U429" s="436"/>
      <c r="V429" s="436"/>
      <c r="W429" s="436"/>
      <c r="X429" s="436"/>
      <c r="Y429" s="436"/>
      <c r="Z429" s="436"/>
    </row>
    <row r="430" spans="1:26" ht="16.5" customHeight="1">
      <c r="A430" s="462"/>
      <c r="B430" s="463"/>
      <c r="C430" s="462"/>
      <c r="D430" s="464"/>
      <c r="E430" s="464"/>
      <c r="F430" s="464"/>
      <c r="G430" s="464"/>
      <c r="H430" s="464"/>
      <c r="I430" s="464"/>
      <c r="J430" s="464"/>
      <c r="K430" s="464"/>
      <c r="L430" s="464"/>
      <c r="M430" s="464"/>
      <c r="N430" s="436"/>
      <c r="O430" s="436"/>
      <c r="P430" s="436"/>
      <c r="Q430" s="436"/>
      <c r="R430" s="436"/>
      <c r="S430" s="436"/>
      <c r="T430" s="436"/>
      <c r="U430" s="436"/>
      <c r="V430" s="436"/>
      <c r="W430" s="436"/>
      <c r="X430" s="436"/>
      <c r="Y430" s="436"/>
      <c r="Z430" s="436"/>
    </row>
    <row r="431" spans="1:26" ht="16.5" customHeight="1">
      <c r="A431" s="462"/>
      <c r="B431" s="463"/>
      <c r="C431" s="462"/>
      <c r="D431" s="464"/>
      <c r="E431" s="464"/>
      <c r="F431" s="464"/>
      <c r="G431" s="464"/>
      <c r="H431" s="464"/>
      <c r="I431" s="464"/>
      <c r="J431" s="464"/>
      <c r="K431" s="464"/>
      <c r="L431" s="464"/>
      <c r="M431" s="464"/>
      <c r="N431" s="436"/>
      <c r="O431" s="436"/>
      <c r="P431" s="436"/>
      <c r="Q431" s="436"/>
      <c r="R431" s="436"/>
      <c r="S431" s="436"/>
      <c r="T431" s="436"/>
      <c r="U431" s="436"/>
      <c r="V431" s="436"/>
      <c r="W431" s="436"/>
      <c r="X431" s="436"/>
      <c r="Y431" s="436"/>
      <c r="Z431" s="436"/>
    </row>
    <row r="432" spans="1:26" ht="16.5" customHeight="1">
      <c r="A432" s="462"/>
      <c r="B432" s="463"/>
      <c r="C432" s="462"/>
      <c r="D432" s="464"/>
      <c r="E432" s="464"/>
      <c r="F432" s="464"/>
      <c r="G432" s="464"/>
      <c r="H432" s="464"/>
      <c r="I432" s="464"/>
      <c r="J432" s="464"/>
      <c r="K432" s="464"/>
      <c r="L432" s="464"/>
      <c r="M432" s="464"/>
      <c r="N432" s="436"/>
      <c r="O432" s="436"/>
      <c r="P432" s="436"/>
      <c r="Q432" s="436"/>
      <c r="R432" s="436"/>
      <c r="S432" s="436"/>
      <c r="T432" s="436"/>
      <c r="U432" s="436"/>
      <c r="V432" s="436"/>
      <c r="W432" s="436"/>
      <c r="X432" s="436"/>
      <c r="Y432" s="436"/>
      <c r="Z432" s="436"/>
    </row>
    <row r="433" spans="1:26" ht="16.5" customHeight="1">
      <c r="A433" s="462"/>
      <c r="B433" s="463"/>
      <c r="C433" s="462"/>
      <c r="D433" s="464"/>
      <c r="E433" s="464"/>
      <c r="F433" s="464"/>
      <c r="G433" s="464"/>
      <c r="H433" s="464"/>
      <c r="I433" s="464"/>
      <c r="J433" s="464"/>
      <c r="K433" s="464"/>
      <c r="L433" s="464"/>
      <c r="M433" s="464"/>
      <c r="N433" s="436"/>
      <c r="O433" s="436"/>
      <c r="P433" s="436"/>
      <c r="Q433" s="436"/>
      <c r="R433" s="436"/>
      <c r="S433" s="436"/>
      <c r="T433" s="436"/>
      <c r="U433" s="436"/>
      <c r="V433" s="436"/>
      <c r="W433" s="436"/>
      <c r="X433" s="436"/>
      <c r="Y433" s="436"/>
      <c r="Z433" s="436"/>
    </row>
    <row r="434" spans="1:26" ht="16.5" customHeight="1">
      <c r="A434" s="462"/>
      <c r="B434" s="463"/>
      <c r="C434" s="462"/>
      <c r="D434" s="464"/>
      <c r="E434" s="464"/>
      <c r="F434" s="464"/>
      <c r="G434" s="464"/>
      <c r="H434" s="464"/>
      <c r="I434" s="464"/>
      <c r="J434" s="464"/>
      <c r="K434" s="464"/>
      <c r="L434" s="464"/>
      <c r="M434" s="464"/>
      <c r="N434" s="436"/>
      <c r="O434" s="436"/>
      <c r="P434" s="436"/>
      <c r="Q434" s="436"/>
      <c r="R434" s="436"/>
      <c r="S434" s="436"/>
      <c r="T434" s="436"/>
      <c r="U434" s="436"/>
      <c r="V434" s="436"/>
      <c r="W434" s="436"/>
      <c r="X434" s="436"/>
      <c r="Y434" s="436"/>
      <c r="Z434" s="436"/>
    </row>
    <row r="435" spans="1:26" ht="16.5" customHeight="1">
      <c r="A435" s="462"/>
      <c r="B435" s="463"/>
      <c r="C435" s="462"/>
      <c r="D435" s="464"/>
      <c r="E435" s="464"/>
      <c r="F435" s="464"/>
      <c r="G435" s="464"/>
      <c r="H435" s="464"/>
      <c r="I435" s="464"/>
      <c r="J435" s="464"/>
      <c r="K435" s="464"/>
      <c r="L435" s="464"/>
      <c r="M435" s="464"/>
      <c r="N435" s="436"/>
      <c r="O435" s="436"/>
      <c r="P435" s="436"/>
      <c r="Q435" s="436"/>
      <c r="R435" s="436"/>
      <c r="S435" s="436"/>
      <c r="T435" s="436"/>
      <c r="U435" s="436"/>
      <c r="V435" s="436"/>
      <c r="W435" s="436"/>
      <c r="X435" s="436"/>
      <c r="Y435" s="436"/>
      <c r="Z435" s="436"/>
    </row>
    <row r="436" spans="1:26" ht="16.5" customHeight="1">
      <c r="A436" s="462"/>
      <c r="B436" s="463"/>
      <c r="C436" s="462"/>
      <c r="D436" s="464"/>
      <c r="E436" s="464"/>
      <c r="F436" s="464"/>
      <c r="G436" s="464"/>
      <c r="H436" s="464"/>
      <c r="I436" s="464"/>
      <c r="J436" s="464"/>
      <c r="K436" s="464"/>
      <c r="L436" s="464"/>
      <c r="M436" s="464"/>
      <c r="N436" s="436"/>
      <c r="O436" s="436"/>
      <c r="P436" s="436"/>
      <c r="Q436" s="436"/>
      <c r="R436" s="436"/>
      <c r="S436" s="436"/>
      <c r="T436" s="436"/>
      <c r="U436" s="436"/>
      <c r="V436" s="436"/>
      <c r="W436" s="436"/>
      <c r="X436" s="436"/>
      <c r="Y436" s="436"/>
      <c r="Z436" s="436"/>
    </row>
    <row r="437" spans="1:26" ht="16.5" customHeight="1">
      <c r="A437" s="462"/>
      <c r="B437" s="463"/>
      <c r="C437" s="462"/>
      <c r="D437" s="464"/>
      <c r="E437" s="464"/>
      <c r="F437" s="464"/>
      <c r="G437" s="464"/>
      <c r="H437" s="464"/>
      <c r="I437" s="464"/>
      <c r="J437" s="464"/>
      <c r="K437" s="464"/>
      <c r="L437" s="464"/>
      <c r="M437" s="464"/>
      <c r="N437" s="436"/>
      <c r="O437" s="436"/>
      <c r="P437" s="436"/>
      <c r="Q437" s="436"/>
      <c r="R437" s="436"/>
      <c r="S437" s="436"/>
      <c r="T437" s="436"/>
      <c r="U437" s="436"/>
      <c r="V437" s="436"/>
      <c r="W437" s="436"/>
      <c r="X437" s="436"/>
      <c r="Y437" s="436"/>
      <c r="Z437" s="436"/>
    </row>
    <row r="438" spans="1:26" ht="16.5" customHeight="1">
      <c r="A438" s="462"/>
      <c r="B438" s="463"/>
      <c r="C438" s="462"/>
      <c r="D438" s="464"/>
      <c r="E438" s="464"/>
      <c r="F438" s="464"/>
      <c r="G438" s="464"/>
      <c r="H438" s="464"/>
      <c r="I438" s="464"/>
      <c r="J438" s="464"/>
      <c r="K438" s="464"/>
      <c r="L438" s="464"/>
      <c r="M438" s="464"/>
      <c r="N438" s="436"/>
      <c r="O438" s="436"/>
      <c r="P438" s="436"/>
      <c r="Q438" s="436"/>
      <c r="R438" s="436"/>
      <c r="S438" s="436"/>
      <c r="T438" s="436"/>
      <c r="U438" s="436"/>
      <c r="V438" s="436"/>
      <c r="W438" s="436"/>
      <c r="X438" s="436"/>
      <c r="Y438" s="436"/>
      <c r="Z438" s="436"/>
    </row>
    <row r="439" spans="1:26" ht="16.5" customHeight="1">
      <c r="A439" s="462"/>
      <c r="B439" s="463"/>
      <c r="C439" s="462"/>
      <c r="D439" s="464"/>
      <c r="E439" s="464"/>
      <c r="F439" s="464"/>
      <c r="G439" s="464"/>
      <c r="H439" s="464"/>
      <c r="I439" s="464"/>
      <c r="J439" s="464"/>
      <c r="K439" s="464"/>
      <c r="L439" s="464"/>
      <c r="M439" s="464"/>
      <c r="N439" s="436"/>
      <c r="O439" s="436"/>
      <c r="P439" s="436"/>
      <c r="Q439" s="436"/>
      <c r="R439" s="436"/>
      <c r="S439" s="436"/>
      <c r="T439" s="436"/>
      <c r="U439" s="436"/>
      <c r="V439" s="436"/>
      <c r="W439" s="436"/>
      <c r="X439" s="436"/>
      <c r="Y439" s="436"/>
      <c r="Z439" s="436"/>
    </row>
    <row r="440" spans="1:26" ht="16.5" customHeight="1">
      <c r="A440" s="462"/>
      <c r="B440" s="463"/>
      <c r="C440" s="462"/>
      <c r="D440" s="464"/>
      <c r="E440" s="464"/>
      <c r="F440" s="464"/>
      <c r="G440" s="464"/>
      <c r="H440" s="464"/>
      <c r="I440" s="464"/>
      <c r="J440" s="464"/>
      <c r="K440" s="464"/>
      <c r="L440" s="464"/>
      <c r="M440" s="464"/>
      <c r="N440" s="436"/>
      <c r="O440" s="436"/>
      <c r="P440" s="436"/>
      <c r="Q440" s="436"/>
      <c r="R440" s="436"/>
      <c r="S440" s="436"/>
      <c r="T440" s="436"/>
      <c r="U440" s="436"/>
      <c r="V440" s="436"/>
      <c r="W440" s="436"/>
      <c r="X440" s="436"/>
      <c r="Y440" s="436"/>
      <c r="Z440" s="436"/>
    </row>
    <row r="441" spans="1:26" ht="16.5" customHeight="1">
      <c r="A441" s="462"/>
      <c r="B441" s="463"/>
      <c r="C441" s="462"/>
      <c r="D441" s="464"/>
      <c r="E441" s="464"/>
      <c r="F441" s="464"/>
      <c r="G441" s="464"/>
      <c r="H441" s="464"/>
      <c r="I441" s="464"/>
      <c r="J441" s="464"/>
      <c r="K441" s="464"/>
      <c r="L441" s="464"/>
      <c r="M441" s="464"/>
      <c r="N441" s="436"/>
      <c r="O441" s="436"/>
      <c r="P441" s="436"/>
      <c r="Q441" s="436"/>
      <c r="R441" s="436"/>
      <c r="S441" s="436"/>
      <c r="T441" s="436"/>
      <c r="U441" s="436"/>
      <c r="V441" s="436"/>
      <c r="W441" s="436"/>
      <c r="X441" s="436"/>
      <c r="Y441" s="436"/>
      <c r="Z441" s="436"/>
    </row>
    <row r="442" spans="1:26" ht="16.5" customHeight="1">
      <c r="A442" s="462"/>
      <c r="B442" s="463"/>
      <c r="C442" s="462"/>
      <c r="D442" s="464"/>
      <c r="E442" s="464"/>
      <c r="F442" s="464"/>
      <c r="G442" s="464"/>
      <c r="H442" s="464"/>
      <c r="I442" s="464"/>
      <c r="J442" s="464"/>
      <c r="K442" s="464"/>
      <c r="L442" s="464"/>
      <c r="M442" s="464"/>
      <c r="N442" s="436"/>
      <c r="O442" s="436"/>
      <c r="P442" s="436"/>
      <c r="Q442" s="436"/>
      <c r="R442" s="436"/>
      <c r="S442" s="436"/>
      <c r="T442" s="436"/>
      <c r="U442" s="436"/>
      <c r="V442" s="436"/>
      <c r="W442" s="436"/>
      <c r="X442" s="436"/>
      <c r="Y442" s="436"/>
      <c r="Z442" s="436"/>
    </row>
    <row r="443" spans="1:26" ht="16.5" customHeight="1">
      <c r="A443" s="462"/>
      <c r="B443" s="463"/>
      <c r="C443" s="462"/>
      <c r="D443" s="464"/>
      <c r="E443" s="464"/>
      <c r="F443" s="464"/>
      <c r="G443" s="464"/>
      <c r="H443" s="464"/>
      <c r="I443" s="464"/>
      <c r="J443" s="464"/>
      <c r="K443" s="464"/>
      <c r="L443" s="464"/>
      <c r="M443" s="464"/>
      <c r="N443" s="436"/>
      <c r="O443" s="436"/>
      <c r="P443" s="436"/>
      <c r="Q443" s="436"/>
      <c r="R443" s="436"/>
      <c r="S443" s="436"/>
      <c r="T443" s="436"/>
      <c r="U443" s="436"/>
      <c r="V443" s="436"/>
      <c r="W443" s="436"/>
      <c r="X443" s="436"/>
      <c r="Y443" s="436"/>
      <c r="Z443" s="436"/>
    </row>
    <row r="444" spans="1:26" ht="16.5" customHeight="1">
      <c r="A444" s="462"/>
      <c r="B444" s="463"/>
      <c r="C444" s="462"/>
      <c r="D444" s="464"/>
      <c r="E444" s="464"/>
      <c r="F444" s="464"/>
      <c r="G444" s="464"/>
      <c r="H444" s="464"/>
      <c r="I444" s="464"/>
      <c r="J444" s="464"/>
      <c r="K444" s="464"/>
      <c r="L444" s="464"/>
      <c r="M444" s="464"/>
      <c r="N444" s="436"/>
      <c r="O444" s="436"/>
      <c r="P444" s="436"/>
      <c r="Q444" s="436"/>
      <c r="R444" s="436"/>
      <c r="S444" s="436"/>
      <c r="T444" s="436"/>
      <c r="U444" s="436"/>
      <c r="V444" s="436"/>
      <c r="W444" s="436"/>
      <c r="X444" s="436"/>
      <c r="Y444" s="436"/>
      <c r="Z444" s="436"/>
    </row>
    <row r="445" spans="1:26" ht="16.5" customHeight="1">
      <c r="A445" s="462"/>
      <c r="B445" s="463"/>
      <c r="C445" s="462"/>
      <c r="D445" s="464"/>
      <c r="E445" s="464"/>
      <c r="F445" s="464"/>
      <c r="G445" s="464"/>
      <c r="H445" s="464"/>
      <c r="I445" s="464"/>
      <c r="J445" s="464"/>
      <c r="K445" s="464"/>
      <c r="L445" s="464"/>
      <c r="M445" s="464"/>
      <c r="N445" s="436"/>
      <c r="O445" s="436"/>
      <c r="P445" s="436"/>
      <c r="Q445" s="436"/>
      <c r="R445" s="436"/>
      <c r="S445" s="436"/>
      <c r="T445" s="436"/>
      <c r="U445" s="436"/>
      <c r="V445" s="436"/>
      <c r="W445" s="436"/>
      <c r="X445" s="436"/>
      <c r="Y445" s="436"/>
      <c r="Z445" s="436"/>
    </row>
    <row r="446" spans="1:26" ht="16.5" customHeight="1">
      <c r="A446" s="462"/>
      <c r="B446" s="463"/>
      <c r="C446" s="462"/>
      <c r="D446" s="464"/>
      <c r="E446" s="464"/>
      <c r="F446" s="464"/>
      <c r="G446" s="464"/>
      <c r="H446" s="464"/>
      <c r="I446" s="464"/>
      <c r="J446" s="464"/>
      <c r="K446" s="464"/>
      <c r="L446" s="464"/>
      <c r="M446" s="464"/>
      <c r="N446" s="436"/>
      <c r="O446" s="436"/>
      <c r="P446" s="436"/>
      <c r="Q446" s="436"/>
      <c r="R446" s="436"/>
      <c r="S446" s="436"/>
      <c r="T446" s="436"/>
      <c r="U446" s="436"/>
      <c r="V446" s="436"/>
      <c r="W446" s="436"/>
      <c r="X446" s="436"/>
      <c r="Y446" s="436"/>
      <c r="Z446" s="436"/>
    </row>
    <row r="447" spans="1:26" ht="16.5" customHeight="1">
      <c r="A447" s="462"/>
      <c r="B447" s="463"/>
      <c r="C447" s="462"/>
      <c r="D447" s="464"/>
      <c r="E447" s="464"/>
      <c r="F447" s="464"/>
      <c r="G447" s="464"/>
      <c r="H447" s="464"/>
      <c r="I447" s="464"/>
      <c r="J447" s="464"/>
      <c r="K447" s="464"/>
      <c r="L447" s="464"/>
      <c r="M447" s="464"/>
      <c r="N447" s="436"/>
      <c r="O447" s="436"/>
      <c r="P447" s="436"/>
      <c r="Q447" s="436"/>
      <c r="R447" s="436"/>
      <c r="S447" s="436"/>
      <c r="T447" s="436"/>
      <c r="U447" s="436"/>
      <c r="V447" s="436"/>
      <c r="W447" s="436"/>
      <c r="X447" s="436"/>
      <c r="Y447" s="436"/>
      <c r="Z447" s="436"/>
    </row>
    <row r="448" spans="1:26" ht="16.5" customHeight="1">
      <c r="A448" s="462"/>
      <c r="B448" s="463"/>
      <c r="C448" s="462"/>
      <c r="D448" s="464"/>
      <c r="E448" s="464"/>
      <c r="F448" s="464"/>
      <c r="G448" s="464"/>
      <c r="H448" s="464"/>
      <c r="I448" s="464"/>
      <c r="J448" s="464"/>
      <c r="K448" s="464"/>
      <c r="L448" s="464"/>
      <c r="M448" s="464"/>
      <c r="N448" s="436"/>
      <c r="O448" s="436"/>
      <c r="P448" s="436"/>
      <c r="Q448" s="436"/>
      <c r="R448" s="436"/>
      <c r="S448" s="436"/>
      <c r="T448" s="436"/>
      <c r="U448" s="436"/>
      <c r="V448" s="436"/>
      <c r="W448" s="436"/>
      <c r="X448" s="436"/>
      <c r="Y448" s="436"/>
      <c r="Z448" s="436"/>
    </row>
    <row r="449" spans="1:26" ht="16.5" customHeight="1">
      <c r="A449" s="462"/>
      <c r="B449" s="463"/>
      <c r="C449" s="462"/>
      <c r="D449" s="464"/>
      <c r="E449" s="464"/>
      <c r="F449" s="464"/>
      <c r="G449" s="464"/>
      <c r="H449" s="464"/>
      <c r="I449" s="464"/>
      <c r="J449" s="464"/>
      <c r="K449" s="464"/>
      <c r="L449" s="464"/>
      <c r="M449" s="464"/>
      <c r="N449" s="436"/>
      <c r="O449" s="436"/>
      <c r="P449" s="436"/>
      <c r="Q449" s="436"/>
      <c r="R449" s="436"/>
      <c r="S449" s="436"/>
      <c r="T449" s="436"/>
      <c r="U449" s="436"/>
      <c r="V449" s="436"/>
      <c r="W449" s="436"/>
      <c r="X449" s="436"/>
      <c r="Y449" s="436"/>
      <c r="Z449" s="436"/>
    </row>
    <row r="450" spans="1:26" ht="16.5" customHeight="1">
      <c r="A450" s="462"/>
      <c r="B450" s="463"/>
      <c r="C450" s="462"/>
      <c r="D450" s="464"/>
      <c r="E450" s="464"/>
      <c r="F450" s="464"/>
      <c r="G450" s="464"/>
      <c r="H450" s="464"/>
      <c r="I450" s="464"/>
      <c r="J450" s="464"/>
      <c r="K450" s="464"/>
      <c r="L450" s="464"/>
      <c r="M450" s="464"/>
      <c r="N450" s="436"/>
      <c r="O450" s="436"/>
      <c r="P450" s="436"/>
      <c r="Q450" s="436"/>
      <c r="R450" s="436"/>
      <c r="S450" s="436"/>
      <c r="T450" s="436"/>
      <c r="U450" s="436"/>
      <c r="V450" s="436"/>
      <c r="W450" s="436"/>
      <c r="X450" s="436"/>
      <c r="Y450" s="436"/>
      <c r="Z450" s="436"/>
    </row>
    <row r="451" spans="1:26" ht="16.5" customHeight="1">
      <c r="A451" s="462"/>
      <c r="B451" s="463"/>
      <c r="C451" s="462"/>
      <c r="D451" s="464"/>
      <c r="E451" s="464"/>
      <c r="F451" s="464"/>
      <c r="G451" s="464"/>
      <c r="H451" s="464"/>
      <c r="I451" s="464"/>
      <c r="J451" s="464"/>
      <c r="K451" s="464"/>
      <c r="L451" s="464"/>
      <c r="M451" s="464"/>
      <c r="N451" s="436"/>
      <c r="O451" s="436"/>
      <c r="P451" s="436"/>
      <c r="Q451" s="436"/>
      <c r="R451" s="436"/>
      <c r="S451" s="436"/>
      <c r="T451" s="436"/>
      <c r="U451" s="436"/>
      <c r="V451" s="436"/>
      <c r="W451" s="436"/>
      <c r="X451" s="436"/>
      <c r="Y451" s="436"/>
      <c r="Z451" s="436"/>
    </row>
    <row r="452" spans="1:26" ht="16.5" customHeight="1">
      <c r="A452" s="462"/>
      <c r="B452" s="463"/>
      <c r="C452" s="462"/>
      <c r="D452" s="464"/>
      <c r="E452" s="464"/>
      <c r="F452" s="464"/>
      <c r="G452" s="464"/>
      <c r="H452" s="464"/>
      <c r="I452" s="464"/>
      <c r="J452" s="464"/>
      <c r="K452" s="464"/>
      <c r="L452" s="464"/>
      <c r="M452" s="464"/>
      <c r="N452" s="436"/>
      <c r="O452" s="436"/>
      <c r="P452" s="436"/>
      <c r="Q452" s="436"/>
      <c r="R452" s="436"/>
      <c r="S452" s="436"/>
      <c r="T452" s="436"/>
      <c r="U452" s="436"/>
      <c r="V452" s="436"/>
      <c r="W452" s="436"/>
      <c r="X452" s="436"/>
      <c r="Y452" s="436"/>
      <c r="Z452" s="436"/>
    </row>
    <row r="453" spans="1:26" ht="16.5" customHeight="1">
      <c r="A453" s="462"/>
      <c r="B453" s="463"/>
      <c r="C453" s="462"/>
      <c r="D453" s="464"/>
      <c r="E453" s="464"/>
      <c r="F453" s="464"/>
      <c r="G453" s="464"/>
      <c r="H453" s="464"/>
      <c r="I453" s="464"/>
      <c r="J453" s="464"/>
      <c r="K453" s="464"/>
      <c r="L453" s="464"/>
      <c r="M453" s="464"/>
      <c r="N453" s="436"/>
      <c r="O453" s="436"/>
      <c r="P453" s="436"/>
      <c r="Q453" s="436"/>
      <c r="R453" s="436"/>
      <c r="S453" s="436"/>
      <c r="T453" s="436"/>
      <c r="U453" s="436"/>
      <c r="V453" s="436"/>
      <c r="W453" s="436"/>
      <c r="X453" s="436"/>
      <c r="Y453" s="436"/>
      <c r="Z453" s="436"/>
    </row>
    <row r="454" spans="1:26" ht="16.5" customHeight="1">
      <c r="A454" s="462"/>
      <c r="B454" s="463"/>
      <c r="C454" s="462"/>
      <c r="D454" s="464"/>
      <c r="E454" s="464"/>
      <c r="F454" s="464"/>
      <c r="G454" s="464"/>
      <c r="H454" s="464"/>
      <c r="I454" s="464"/>
      <c r="J454" s="464"/>
      <c r="K454" s="464"/>
      <c r="L454" s="464"/>
      <c r="M454" s="464"/>
      <c r="N454" s="436"/>
      <c r="O454" s="436"/>
      <c r="P454" s="436"/>
      <c r="Q454" s="436"/>
      <c r="R454" s="436"/>
      <c r="S454" s="436"/>
      <c r="T454" s="436"/>
      <c r="U454" s="436"/>
      <c r="V454" s="436"/>
      <c r="W454" s="436"/>
      <c r="X454" s="436"/>
      <c r="Y454" s="436"/>
      <c r="Z454" s="436"/>
    </row>
    <row r="455" spans="1:26" ht="16.5" customHeight="1">
      <c r="A455" s="462"/>
      <c r="B455" s="463"/>
      <c r="C455" s="462"/>
      <c r="D455" s="464"/>
      <c r="E455" s="464"/>
      <c r="F455" s="464"/>
      <c r="G455" s="464"/>
      <c r="H455" s="464"/>
      <c r="I455" s="464"/>
      <c r="J455" s="464"/>
      <c r="K455" s="464"/>
      <c r="L455" s="464"/>
      <c r="M455" s="464"/>
      <c r="N455" s="436"/>
      <c r="O455" s="436"/>
      <c r="P455" s="436"/>
      <c r="Q455" s="436"/>
      <c r="R455" s="436"/>
      <c r="S455" s="436"/>
      <c r="T455" s="436"/>
      <c r="U455" s="436"/>
      <c r="V455" s="436"/>
      <c r="W455" s="436"/>
      <c r="X455" s="436"/>
      <c r="Y455" s="436"/>
      <c r="Z455" s="436"/>
    </row>
    <row r="456" spans="1:26" ht="16.5" customHeight="1">
      <c r="A456" s="462"/>
      <c r="B456" s="463"/>
      <c r="C456" s="462"/>
      <c r="D456" s="464"/>
      <c r="E456" s="464"/>
      <c r="F456" s="464"/>
      <c r="G456" s="464"/>
      <c r="H456" s="464"/>
      <c r="I456" s="464"/>
      <c r="J456" s="464"/>
      <c r="K456" s="464"/>
      <c r="L456" s="464"/>
      <c r="M456" s="464"/>
      <c r="N456" s="436"/>
      <c r="O456" s="436"/>
      <c r="P456" s="436"/>
      <c r="Q456" s="436"/>
      <c r="R456" s="436"/>
      <c r="S456" s="436"/>
      <c r="T456" s="436"/>
      <c r="U456" s="436"/>
      <c r="V456" s="436"/>
      <c r="W456" s="436"/>
      <c r="X456" s="436"/>
      <c r="Y456" s="436"/>
      <c r="Z456" s="436"/>
    </row>
    <row r="457" spans="1:26" ht="16.5" customHeight="1">
      <c r="A457" s="462"/>
      <c r="B457" s="463"/>
      <c r="C457" s="462"/>
      <c r="D457" s="464"/>
      <c r="E457" s="464"/>
      <c r="F457" s="464"/>
      <c r="G457" s="464"/>
      <c r="H457" s="464"/>
      <c r="I457" s="464"/>
      <c r="J457" s="464"/>
      <c r="K457" s="464"/>
      <c r="L457" s="464"/>
      <c r="M457" s="464"/>
      <c r="N457" s="436"/>
      <c r="O457" s="436"/>
      <c r="P457" s="436"/>
      <c r="Q457" s="436"/>
      <c r="R457" s="436"/>
      <c r="S457" s="436"/>
      <c r="T457" s="436"/>
      <c r="U457" s="436"/>
      <c r="V457" s="436"/>
      <c r="W457" s="436"/>
      <c r="X457" s="436"/>
      <c r="Y457" s="436"/>
      <c r="Z457" s="436"/>
    </row>
    <row r="458" spans="1:26" ht="16.5" customHeight="1">
      <c r="A458" s="462"/>
      <c r="B458" s="463"/>
      <c r="C458" s="462"/>
      <c r="D458" s="464"/>
      <c r="E458" s="464"/>
      <c r="F458" s="464"/>
      <c r="G458" s="464"/>
      <c r="H458" s="464"/>
      <c r="I458" s="464"/>
      <c r="J458" s="464"/>
      <c r="K458" s="464"/>
      <c r="L458" s="464"/>
      <c r="M458" s="464"/>
      <c r="N458" s="436"/>
      <c r="O458" s="436"/>
      <c r="P458" s="436"/>
      <c r="Q458" s="436"/>
      <c r="R458" s="436"/>
      <c r="S458" s="436"/>
      <c r="T458" s="436"/>
      <c r="U458" s="436"/>
      <c r="V458" s="436"/>
      <c r="W458" s="436"/>
      <c r="X458" s="436"/>
      <c r="Y458" s="436"/>
      <c r="Z458" s="436"/>
    </row>
    <row r="459" spans="1:26" ht="16.5" customHeight="1">
      <c r="A459" s="462"/>
      <c r="B459" s="463"/>
      <c r="C459" s="462"/>
      <c r="D459" s="464"/>
      <c r="E459" s="464"/>
      <c r="F459" s="464"/>
      <c r="G459" s="464"/>
      <c r="H459" s="464"/>
      <c r="I459" s="464"/>
      <c r="J459" s="464"/>
      <c r="K459" s="464"/>
      <c r="L459" s="464"/>
      <c r="M459" s="464"/>
      <c r="N459" s="436"/>
      <c r="O459" s="436"/>
      <c r="P459" s="436"/>
      <c r="Q459" s="436"/>
      <c r="R459" s="436"/>
      <c r="S459" s="436"/>
      <c r="T459" s="436"/>
      <c r="U459" s="436"/>
      <c r="V459" s="436"/>
      <c r="W459" s="436"/>
      <c r="X459" s="436"/>
      <c r="Y459" s="436"/>
      <c r="Z459" s="436"/>
    </row>
    <row r="460" spans="1:26" ht="16.5" customHeight="1">
      <c r="A460" s="462"/>
      <c r="B460" s="463"/>
      <c r="C460" s="462"/>
      <c r="D460" s="464"/>
      <c r="E460" s="464"/>
      <c r="F460" s="464"/>
      <c r="G460" s="464"/>
      <c r="H460" s="464"/>
      <c r="I460" s="464"/>
      <c r="J460" s="464"/>
      <c r="K460" s="464"/>
      <c r="L460" s="464"/>
      <c r="M460" s="464"/>
      <c r="N460" s="436"/>
      <c r="O460" s="436"/>
      <c r="P460" s="436"/>
      <c r="Q460" s="436"/>
      <c r="R460" s="436"/>
      <c r="S460" s="436"/>
      <c r="T460" s="436"/>
      <c r="U460" s="436"/>
      <c r="V460" s="436"/>
      <c r="W460" s="436"/>
      <c r="X460" s="436"/>
      <c r="Y460" s="436"/>
      <c r="Z460" s="436"/>
    </row>
    <row r="461" spans="1:26" ht="16.5" customHeight="1">
      <c r="A461" s="462"/>
      <c r="B461" s="463"/>
      <c r="C461" s="462"/>
      <c r="D461" s="464"/>
      <c r="E461" s="464"/>
      <c r="F461" s="464"/>
      <c r="G461" s="464"/>
      <c r="H461" s="464"/>
      <c r="I461" s="464"/>
      <c r="J461" s="464"/>
      <c r="K461" s="464"/>
      <c r="L461" s="464"/>
      <c r="M461" s="464"/>
      <c r="N461" s="436"/>
      <c r="O461" s="436"/>
      <c r="P461" s="436"/>
      <c r="Q461" s="436"/>
      <c r="R461" s="436"/>
      <c r="S461" s="436"/>
      <c r="T461" s="436"/>
      <c r="U461" s="436"/>
      <c r="V461" s="436"/>
      <c r="W461" s="436"/>
      <c r="X461" s="436"/>
      <c r="Y461" s="436"/>
      <c r="Z461" s="436"/>
    </row>
    <row r="462" spans="1:26" ht="16.5" customHeight="1">
      <c r="A462" s="462"/>
      <c r="B462" s="463"/>
      <c r="C462" s="462"/>
      <c r="D462" s="464"/>
      <c r="E462" s="464"/>
      <c r="F462" s="464"/>
      <c r="G462" s="464"/>
      <c r="H462" s="464"/>
      <c r="I462" s="464"/>
      <c r="J462" s="464"/>
      <c r="K462" s="464"/>
      <c r="L462" s="464"/>
      <c r="M462" s="464"/>
      <c r="N462" s="436"/>
      <c r="O462" s="436"/>
      <c r="P462" s="436"/>
      <c r="Q462" s="436"/>
      <c r="R462" s="436"/>
      <c r="S462" s="436"/>
      <c r="T462" s="436"/>
      <c r="U462" s="436"/>
      <c r="V462" s="436"/>
      <c r="W462" s="436"/>
      <c r="X462" s="436"/>
      <c r="Y462" s="436"/>
      <c r="Z462" s="436"/>
    </row>
    <row r="463" spans="1:26" ht="16.5" customHeight="1">
      <c r="A463" s="462"/>
      <c r="B463" s="463"/>
      <c r="C463" s="462"/>
      <c r="D463" s="464"/>
      <c r="E463" s="464"/>
      <c r="F463" s="464"/>
      <c r="G463" s="464"/>
      <c r="H463" s="464"/>
      <c r="I463" s="464"/>
      <c r="J463" s="464"/>
      <c r="K463" s="464"/>
      <c r="L463" s="464"/>
      <c r="M463" s="464"/>
      <c r="N463" s="436"/>
      <c r="O463" s="436"/>
      <c r="P463" s="436"/>
      <c r="Q463" s="436"/>
      <c r="R463" s="436"/>
      <c r="S463" s="436"/>
      <c r="T463" s="436"/>
      <c r="U463" s="436"/>
      <c r="V463" s="436"/>
      <c r="W463" s="436"/>
      <c r="X463" s="436"/>
      <c r="Y463" s="436"/>
      <c r="Z463" s="436"/>
    </row>
    <row r="464" spans="1:26" ht="16.5" customHeight="1">
      <c r="A464" s="462"/>
      <c r="B464" s="463"/>
      <c r="C464" s="462"/>
      <c r="D464" s="464"/>
      <c r="E464" s="464"/>
      <c r="F464" s="464"/>
      <c r="G464" s="464"/>
      <c r="H464" s="464"/>
      <c r="I464" s="464"/>
      <c r="J464" s="464"/>
      <c r="K464" s="464"/>
      <c r="L464" s="464"/>
      <c r="M464" s="464"/>
      <c r="N464" s="436"/>
      <c r="O464" s="436"/>
      <c r="P464" s="436"/>
      <c r="Q464" s="436"/>
      <c r="R464" s="436"/>
      <c r="S464" s="436"/>
      <c r="T464" s="436"/>
      <c r="U464" s="436"/>
      <c r="V464" s="436"/>
      <c r="W464" s="436"/>
      <c r="X464" s="436"/>
      <c r="Y464" s="436"/>
      <c r="Z464" s="436"/>
    </row>
    <row r="465" spans="1:26" ht="16.5" customHeight="1">
      <c r="A465" s="462"/>
      <c r="B465" s="463"/>
      <c r="C465" s="462"/>
      <c r="D465" s="464"/>
      <c r="E465" s="464"/>
      <c r="F465" s="464"/>
      <c r="G465" s="464"/>
      <c r="H465" s="464"/>
      <c r="I465" s="464"/>
      <c r="J465" s="464"/>
      <c r="K465" s="464"/>
      <c r="L465" s="464"/>
      <c r="M465" s="464"/>
      <c r="N465" s="436"/>
      <c r="O465" s="436"/>
      <c r="P465" s="436"/>
      <c r="Q465" s="436"/>
      <c r="R465" s="436"/>
      <c r="S465" s="436"/>
      <c r="T465" s="436"/>
      <c r="U465" s="436"/>
      <c r="V465" s="436"/>
      <c r="W465" s="436"/>
      <c r="X465" s="436"/>
      <c r="Y465" s="436"/>
      <c r="Z465" s="436"/>
    </row>
    <row r="466" spans="1:26" ht="16.5" customHeight="1">
      <c r="A466" s="462"/>
      <c r="B466" s="463"/>
      <c r="C466" s="462"/>
      <c r="D466" s="464"/>
      <c r="E466" s="464"/>
      <c r="F466" s="464"/>
      <c r="G466" s="464"/>
      <c r="H466" s="464"/>
      <c r="I466" s="464"/>
      <c r="J466" s="464"/>
      <c r="K466" s="464"/>
      <c r="L466" s="464"/>
      <c r="M466" s="464"/>
      <c r="N466" s="436"/>
      <c r="O466" s="436"/>
      <c r="P466" s="436"/>
      <c r="Q466" s="436"/>
      <c r="R466" s="436"/>
      <c r="S466" s="436"/>
      <c r="T466" s="436"/>
      <c r="U466" s="436"/>
      <c r="V466" s="436"/>
      <c r="W466" s="436"/>
      <c r="X466" s="436"/>
      <c r="Y466" s="436"/>
      <c r="Z466" s="436"/>
    </row>
    <row r="467" spans="1:26" ht="16.5" customHeight="1">
      <c r="A467" s="462"/>
      <c r="B467" s="463"/>
      <c r="C467" s="462"/>
      <c r="D467" s="464"/>
      <c r="E467" s="464"/>
      <c r="F467" s="464"/>
      <c r="G467" s="464"/>
      <c r="H467" s="464"/>
      <c r="I467" s="464"/>
      <c r="J467" s="464"/>
      <c r="K467" s="464"/>
      <c r="L467" s="464"/>
      <c r="M467" s="464"/>
      <c r="N467" s="436"/>
      <c r="O467" s="436"/>
      <c r="P467" s="436"/>
      <c r="Q467" s="436"/>
      <c r="R467" s="436"/>
      <c r="S467" s="436"/>
      <c r="T467" s="436"/>
      <c r="U467" s="436"/>
      <c r="V467" s="436"/>
      <c r="W467" s="436"/>
      <c r="X467" s="436"/>
      <c r="Y467" s="436"/>
      <c r="Z467" s="436"/>
    </row>
    <row r="468" spans="1:26" ht="16.5" customHeight="1">
      <c r="A468" s="462"/>
      <c r="B468" s="463"/>
      <c r="C468" s="462"/>
      <c r="D468" s="464"/>
      <c r="E468" s="464"/>
      <c r="F468" s="464"/>
      <c r="G468" s="464"/>
      <c r="H468" s="464"/>
      <c r="I468" s="464"/>
      <c r="J468" s="464"/>
      <c r="K468" s="464"/>
      <c r="L468" s="464"/>
      <c r="M468" s="464"/>
      <c r="N468" s="436"/>
      <c r="O468" s="436"/>
      <c r="P468" s="436"/>
      <c r="Q468" s="436"/>
      <c r="R468" s="436"/>
      <c r="S468" s="436"/>
      <c r="T468" s="436"/>
      <c r="U468" s="436"/>
      <c r="V468" s="436"/>
      <c r="W468" s="436"/>
      <c r="X468" s="436"/>
      <c r="Y468" s="436"/>
      <c r="Z468" s="436"/>
    </row>
    <row r="469" spans="1:26" ht="16.5" customHeight="1">
      <c r="A469" s="462"/>
      <c r="B469" s="463"/>
      <c r="C469" s="462"/>
      <c r="D469" s="464"/>
      <c r="E469" s="464"/>
      <c r="F469" s="464"/>
      <c r="G469" s="464"/>
      <c r="H469" s="464"/>
      <c r="I469" s="464"/>
      <c r="J469" s="464"/>
      <c r="K469" s="464"/>
      <c r="L469" s="464"/>
      <c r="M469" s="464"/>
      <c r="N469" s="436"/>
      <c r="O469" s="436"/>
      <c r="P469" s="436"/>
      <c r="Q469" s="436"/>
      <c r="R469" s="436"/>
      <c r="S469" s="436"/>
      <c r="T469" s="436"/>
      <c r="U469" s="436"/>
      <c r="V469" s="436"/>
      <c r="W469" s="436"/>
      <c r="X469" s="436"/>
      <c r="Y469" s="436"/>
      <c r="Z469" s="436"/>
    </row>
    <row r="470" spans="1:26" ht="16.5" customHeight="1">
      <c r="A470" s="462"/>
      <c r="B470" s="463"/>
      <c r="C470" s="462"/>
      <c r="D470" s="464"/>
      <c r="E470" s="464"/>
      <c r="F470" s="464"/>
      <c r="G470" s="464"/>
      <c r="H470" s="464"/>
      <c r="I470" s="464"/>
      <c r="J470" s="464"/>
      <c r="K470" s="464"/>
      <c r="L470" s="464"/>
      <c r="M470" s="464"/>
      <c r="N470" s="436"/>
      <c r="O470" s="436"/>
      <c r="P470" s="436"/>
      <c r="Q470" s="436"/>
      <c r="R470" s="436"/>
      <c r="S470" s="436"/>
      <c r="T470" s="436"/>
      <c r="U470" s="436"/>
      <c r="V470" s="436"/>
      <c r="W470" s="436"/>
      <c r="X470" s="436"/>
      <c r="Y470" s="436"/>
      <c r="Z470" s="436"/>
    </row>
    <row r="471" spans="1:26" ht="16.5" customHeight="1">
      <c r="A471" s="462"/>
      <c r="B471" s="463"/>
      <c r="C471" s="462"/>
      <c r="D471" s="464"/>
      <c r="E471" s="464"/>
      <c r="F471" s="464"/>
      <c r="G471" s="464"/>
      <c r="H471" s="464"/>
      <c r="I471" s="464"/>
      <c r="J471" s="464"/>
      <c r="K471" s="464"/>
      <c r="L471" s="464"/>
      <c r="M471" s="464"/>
      <c r="N471" s="436"/>
      <c r="O471" s="436"/>
      <c r="P471" s="436"/>
      <c r="Q471" s="436"/>
      <c r="R471" s="436"/>
      <c r="S471" s="436"/>
      <c r="T471" s="436"/>
      <c r="U471" s="436"/>
      <c r="V471" s="436"/>
      <c r="W471" s="436"/>
      <c r="X471" s="436"/>
      <c r="Y471" s="436"/>
      <c r="Z471" s="436"/>
    </row>
    <row r="472" spans="1:26" ht="16.5" customHeight="1">
      <c r="A472" s="462"/>
      <c r="B472" s="463"/>
      <c r="C472" s="462"/>
      <c r="D472" s="464"/>
      <c r="E472" s="464"/>
      <c r="F472" s="464"/>
      <c r="G472" s="464"/>
      <c r="H472" s="464"/>
      <c r="I472" s="464"/>
      <c r="J472" s="464"/>
      <c r="K472" s="464"/>
      <c r="L472" s="464"/>
      <c r="M472" s="464"/>
      <c r="N472" s="436"/>
      <c r="O472" s="436"/>
      <c r="P472" s="436"/>
      <c r="Q472" s="436"/>
      <c r="R472" s="436"/>
      <c r="S472" s="436"/>
      <c r="T472" s="436"/>
      <c r="U472" s="436"/>
      <c r="V472" s="436"/>
      <c r="W472" s="436"/>
      <c r="X472" s="436"/>
      <c r="Y472" s="436"/>
      <c r="Z472" s="436"/>
    </row>
    <row r="473" spans="1:26" ht="16.5" customHeight="1">
      <c r="A473" s="462"/>
      <c r="B473" s="463"/>
      <c r="C473" s="462"/>
      <c r="D473" s="464"/>
      <c r="E473" s="464"/>
      <c r="F473" s="464"/>
      <c r="G473" s="464"/>
      <c r="H473" s="464"/>
      <c r="I473" s="464"/>
      <c r="J473" s="464"/>
      <c r="K473" s="464"/>
      <c r="L473" s="464"/>
      <c r="M473" s="464"/>
      <c r="N473" s="436"/>
      <c r="O473" s="436"/>
      <c r="P473" s="436"/>
      <c r="Q473" s="436"/>
      <c r="R473" s="436"/>
      <c r="S473" s="436"/>
      <c r="T473" s="436"/>
      <c r="U473" s="436"/>
      <c r="V473" s="436"/>
      <c r="W473" s="436"/>
      <c r="X473" s="436"/>
      <c r="Y473" s="436"/>
      <c r="Z473" s="436"/>
    </row>
    <row r="474" spans="1:26" ht="16.5" customHeight="1">
      <c r="A474" s="462"/>
      <c r="B474" s="463"/>
      <c r="C474" s="462"/>
      <c r="D474" s="464"/>
      <c r="E474" s="464"/>
      <c r="F474" s="464"/>
      <c r="G474" s="464"/>
      <c r="H474" s="464"/>
      <c r="I474" s="464"/>
      <c r="J474" s="464"/>
      <c r="K474" s="464"/>
      <c r="L474" s="464"/>
      <c r="M474" s="464"/>
      <c r="N474" s="436"/>
      <c r="O474" s="436"/>
      <c r="P474" s="436"/>
      <c r="Q474" s="436"/>
      <c r="R474" s="436"/>
      <c r="S474" s="436"/>
      <c r="T474" s="436"/>
      <c r="U474" s="436"/>
      <c r="V474" s="436"/>
      <c r="W474" s="436"/>
      <c r="X474" s="436"/>
      <c r="Y474" s="436"/>
      <c r="Z474" s="436"/>
    </row>
    <row r="475" spans="1:26" ht="16.5" customHeight="1">
      <c r="A475" s="462"/>
      <c r="B475" s="463"/>
      <c r="C475" s="462"/>
      <c r="D475" s="464"/>
      <c r="E475" s="464"/>
      <c r="F475" s="464"/>
      <c r="G475" s="464"/>
      <c r="H475" s="464"/>
      <c r="I475" s="464"/>
      <c r="J475" s="464"/>
      <c r="K475" s="464"/>
      <c r="L475" s="464"/>
      <c r="M475" s="464"/>
      <c r="N475" s="436"/>
      <c r="O475" s="436"/>
      <c r="P475" s="436"/>
      <c r="Q475" s="436"/>
      <c r="R475" s="436"/>
      <c r="S475" s="436"/>
      <c r="T475" s="436"/>
      <c r="U475" s="436"/>
      <c r="V475" s="436"/>
      <c r="W475" s="436"/>
      <c r="X475" s="436"/>
      <c r="Y475" s="436"/>
      <c r="Z475" s="436"/>
    </row>
    <row r="476" spans="1:26" ht="16.5" customHeight="1">
      <c r="A476" s="462"/>
      <c r="B476" s="463"/>
      <c r="C476" s="462"/>
      <c r="D476" s="464"/>
      <c r="E476" s="464"/>
      <c r="F476" s="464"/>
      <c r="G476" s="464"/>
      <c r="H476" s="464"/>
      <c r="I476" s="464"/>
      <c r="J476" s="464"/>
      <c r="K476" s="464"/>
      <c r="L476" s="464"/>
      <c r="M476" s="464"/>
      <c r="N476" s="436"/>
      <c r="O476" s="436"/>
      <c r="P476" s="436"/>
      <c r="Q476" s="436"/>
      <c r="R476" s="436"/>
      <c r="S476" s="436"/>
      <c r="T476" s="436"/>
      <c r="U476" s="436"/>
      <c r="V476" s="436"/>
      <c r="W476" s="436"/>
      <c r="X476" s="436"/>
      <c r="Y476" s="436"/>
      <c r="Z476" s="436"/>
    </row>
    <row r="477" spans="1:26" ht="16.5" customHeight="1">
      <c r="A477" s="462"/>
      <c r="B477" s="463"/>
      <c r="C477" s="462"/>
      <c r="D477" s="464"/>
      <c r="E477" s="464"/>
      <c r="F477" s="464"/>
      <c r="G477" s="464"/>
      <c r="H477" s="464"/>
      <c r="I477" s="464"/>
      <c r="J477" s="464"/>
      <c r="K477" s="464"/>
      <c r="L477" s="464"/>
      <c r="M477" s="464"/>
      <c r="N477" s="436"/>
      <c r="O477" s="436"/>
      <c r="P477" s="436"/>
      <c r="Q477" s="436"/>
      <c r="R477" s="436"/>
      <c r="S477" s="436"/>
      <c r="T477" s="436"/>
      <c r="U477" s="436"/>
      <c r="V477" s="436"/>
      <c r="W477" s="436"/>
      <c r="X477" s="436"/>
      <c r="Y477" s="436"/>
      <c r="Z477" s="436"/>
    </row>
    <row r="478" spans="1:26" ht="16.5" customHeight="1">
      <c r="A478" s="462"/>
      <c r="B478" s="463"/>
      <c r="C478" s="462"/>
      <c r="D478" s="464"/>
      <c r="E478" s="464"/>
      <c r="F478" s="464"/>
      <c r="G478" s="464"/>
      <c r="H478" s="464"/>
      <c r="I478" s="464"/>
      <c r="J478" s="464"/>
      <c r="K478" s="464"/>
      <c r="L478" s="464"/>
      <c r="M478" s="464"/>
      <c r="N478" s="436"/>
      <c r="O478" s="436"/>
      <c r="P478" s="436"/>
      <c r="Q478" s="436"/>
      <c r="R478" s="436"/>
      <c r="S478" s="436"/>
      <c r="T478" s="436"/>
      <c r="U478" s="436"/>
      <c r="V478" s="436"/>
      <c r="W478" s="436"/>
      <c r="X478" s="436"/>
      <c r="Y478" s="436"/>
      <c r="Z478" s="436"/>
    </row>
    <row r="479" spans="1:26" ht="16.5" customHeight="1">
      <c r="A479" s="462"/>
      <c r="B479" s="463"/>
      <c r="C479" s="462"/>
      <c r="D479" s="464"/>
      <c r="E479" s="464"/>
      <c r="F479" s="464"/>
      <c r="G479" s="464"/>
      <c r="H479" s="464"/>
      <c r="I479" s="464"/>
      <c r="J479" s="464"/>
      <c r="K479" s="464"/>
      <c r="L479" s="464"/>
      <c r="M479" s="464"/>
      <c r="N479" s="436"/>
      <c r="O479" s="436"/>
      <c r="P479" s="436"/>
      <c r="Q479" s="436"/>
      <c r="R479" s="436"/>
      <c r="S479" s="436"/>
      <c r="T479" s="436"/>
      <c r="U479" s="436"/>
      <c r="V479" s="436"/>
      <c r="W479" s="436"/>
      <c r="X479" s="436"/>
      <c r="Y479" s="436"/>
      <c r="Z479" s="436"/>
    </row>
    <row r="480" spans="1:26" ht="16.5" customHeight="1">
      <c r="A480" s="462"/>
      <c r="B480" s="463"/>
      <c r="C480" s="462"/>
      <c r="D480" s="464"/>
      <c r="E480" s="464"/>
      <c r="F480" s="464"/>
      <c r="G480" s="464"/>
      <c r="H480" s="464"/>
      <c r="I480" s="464"/>
      <c r="J480" s="464"/>
      <c r="K480" s="464"/>
      <c r="L480" s="464"/>
      <c r="M480" s="464"/>
      <c r="N480" s="436"/>
      <c r="O480" s="436"/>
      <c r="P480" s="436"/>
      <c r="Q480" s="436"/>
      <c r="R480" s="436"/>
      <c r="S480" s="436"/>
      <c r="T480" s="436"/>
      <c r="U480" s="436"/>
      <c r="V480" s="436"/>
      <c r="W480" s="436"/>
      <c r="X480" s="436"/>
      <c r="Y480" s="436"/>
      <c r="Z480" s="436"/>
    </row>
    <row r="481" spans="1:26" ht="16.5" customHeight="1">
      <c r="A481" s="462"/>
      <c r="B481" s="463"/>
      <c r="C481" s="462"/>
      <c r="D481" s="464"/>
      <c r="E481" s="464"/>
      <c r="F481" s="464"/>
      <c r="G481" s="464"/>
      <c r="H481" s="464"/>
      <c r="I481" s="464"/>
      <c r="J481" s="464"/>
      <c r="K481" s="464"/>
      <c r="L481" s="464"/>
      <c r="M481" s="464"/>
      <c r="N481" s="436"/>
      <c r="O481" s="436"/>
      <c r="P481" s="436"/>
      <c r="Q481" s="436"/>
      <c r="R481" s="436"/>
      <c r="S481" s="436"/>
      <c r="T481" s="436"/>
      <c r="U481" s="436"/>
      <c r="V481" s="436"/>
      <c r="W481" s="436"/>
      <c r="X481" s="436"/>
      <c r="Y481" s="436"/>
      <c r="Z481" s="436"/>
    </row>
    <row r="482" spans="1:26" ht="16.5" customHeight="1">
      <c r="A482" s="462"/>
      <c r="B482" s="463"/>
      <c r="C482" s="462"/>
      <c r="D482" s="464"/>
      <c r="E482" s="464"/>
      <c r="F482" s="464"/>
      <c r="G482" s="464"/>
      <c r="H482" s="464"/>
      <c r="I482" s="464"/>
      <c r="J482" s="464"/>
      <c r="K482" s="464"/>
      <c r="L482" s="464"/>
      <c r="M482" s="464"/>
      <c r="N482" s="436"/>
      <c r="O482" s="436"/>
      <c r="P482" s="436"/>
      <c r="Q482" s="436"/>
      <c r="R482" s="436"/>
      <c r="S482" s="436"/>
      <c r="T482" s="436"/>
      <c r="U482" s="436"/>
      <c r="V482" s="436"/>
      <c r="W482" s="436"/>
      <c r="X482" s="436"/>
      <c r="Y482" s="436"/>
      <c r="Z482" s="436"/>
    </row>
    <row r="483" spans="1:26" ht="16.5" customHeight="1">
      <c r="A483" s="462"/>
      <c r="B483" s="463"/>
      <c r="C483" s="462"/>
      <c r="D483" s="464"/>
      <c r="E483" s="464"/>
      <c r="F483" s="464"/>
      <c r="G483" s="464"/>
      <c r="H483" s="464"/>
      <c r="I483" s="464"/>
      <c r="J483" s="464"/>
      <c r="K483" s="464"/>
      <c r="L483" s="464"/>
      <c r="M483" s="464"/>
      <c r="N483" s="436"/>
      <c r="O483" s="436"/>
      <c r="P483" s="436"/>
      <c r="Q483" s="436"/>
      <c r="R483" s="436"/>
      <c r="S483" s="436"/>
      <c r="T483" s="436"/>
      <c r="U483" s="436"/>
      <c r="V483" s="436"/>
      <c r="W483" s="436"/>
      <c r="X483" s="436"/>
      <c r="Y483" s="436"/>
      <c r="Z483" s="436"/>
    </row>
    <row r="484" spans="1:26" ht="16.5" customHeight="1">
      <c r="A484" s="462"/>
      <c r="B484" s="463"/>
      <c r="C484" s="462"/>
      <c r="D484" s="464"/>
      <c r="E484" s="464"/>
      <c r="F484" s="464"/>
      <c r="G484" s="464"/>
      <c r="H484" s="464"/>
      <c r="I484" s="464"/>
      <c r="J484" s="464"/>
      <c r="K484" s="464"/>
      <c r="L484" s="464"/>
      <c r="M484" s="464"/>
      <c r="N484" s="436"/>
      <c r="O484" s="436"/>
      <c r="P484" s="436"/>
      <c r="Q484" s="436"/>
      <c r="R484" s="436"/>
      <c r="S484" s="436"/>
      <c r="T484" s="436"/>
      <c r="U484" s="436"/>
      <c r="V484" s="436"/>
      <c r="W484" s="436"/>
      <c r="X484" s="436"/>
      <c r="Y484" s="436"/>
      <c r="Z484" s="436"/>
    </row>
    <row r="485" spans="1:26" ht="16.5" customHeight="1">
      <c r="A485" s="462"/>
      <c r="B485" s="463"/>
      <c r="C485" s="462"/>
      <c r="D485" s="464"/>
      <c r="E485" s="464"/>
      <c r="F485" s="464"/>
      <c r="G485" s="464"/>
      <c r="H485" s="464"/>
      <c r="I485" s="464"/>
      <c r="J485" s="464"/>
      <c r="K485" s="464"/>
      <c r="L485" s="464"/>
      <c r="M485" s="464"/>
      <c r="N485" s="436"/>
      <c r="O485" s="436"/>
      <c r="P485" s="436"/>
      <c r="Q485" s="436"/>
      <c r="R485" s="436"/>
      <c r="S485" s="436"/>
      <c r="T485" s="436"/>
      <c r="U485" s="436"/>
      <c r="V485" s="436"/>
      <c r="W485" s="436"/>
      <c r="X485" s="436"/>
      <c r="Y485" s="436"/>
      <c r="Z485" s="436"/>
    </row>
    <row r="486" spans="1:26" ht="16.5" customHeight="1">
      <c r="A486" s="462"/>
      <c r="B486" s="463"/>
      <c r="C486" s="462"/>
      <c r="D486" s="464"/>
      <c r="E486" s="464"/>
      <c r="F486" s="464"/>
      <c r="G486" s="464"/>
      <c r="H486" s="464"/>
      <c r="I486" s="464"/>
      <c r="J486" s="464"/>
      <c r="K486" s="464"/>
      <c r="L486" s="464"/>
      <c r="M486" s="464"/>
      <c r="N486" s="436"/>
      <c r="O486" s="436"/>
      <c r="P486" s="436"/>
      <c r="Q486" s="436"/>
      <c r="R486" s="436"/>
      <c r="S486" s="436"/>
      <c r="T486" s="436"/>
      <c r="U486" s="436"/>
      <c r="V486" s="436"/>
      <c r="W486" s="436"/>
      <c r="X486" s="436"/>
      <c r="Y486" s="436"/>
      <c r="Z486" s="436"/>
    </row>
    <row r="487" spans="1:26" ht="16.5" customHeight="1">
      <c r="A487" s="462"/>
      <c r="B487" s="463"/>
      <c r="C487" s="462"/>
      <c r="D487" s="464"/>
      <c r="E487" s="464"/>
      <c r="F487" s="464"/>
      <c r="G487" s="464"/>
      <c r="H487" s="464"/>
      <c r="I487" s="464"/>
      <c r="J487" s="464"/>
      <c r="K487" s="464"/>
      <c r="L487" s="464"/>
      <c r="M487" s="464"/>
      <c r="N487" s="436"/>
      <c r="O487" s="436"/>
      <c r="P487" s="436"/>
      <c r="Q487" s="436"/>
      <c r="R487" s="436"/>
      <c r="S487" s="436"/>
      <c r="T487" s="436"/>
      <c r="U487" s="436"/>
      <c r="V487" s="436"/>
      <c r="W487" s="436"/>
      <c r="X487" s="436"/>
      <c r="Y487" s="436"/>
      <c r="Z487" s="436"/>
    </row>
    <row r="488" spans="1:26" ht="16.5" customHeight="1">
      <c r="A488" s="462"/>
      <c r="B488" s="463"/>
      <c r="C488" s="462"/>
      <c r="D488" s="464"/>
      <c r="E488" s="464"/>
      <c r="F488" s="464"/>
      <c r="G488" s="464"/>
      <c r="H488" s="464"/>
      <c r="I488" s="464"/>
      <c r="J488" s="464"/>
      <c r="K488" s="464"/>
      <c r="L488" s="464"/>
      <c r="M488" s="464"/>
      <c r="N488" s="436"/>
      <c r="O488" s="436"/>
      <c r="P488" s="436"/>
      <c r="Q488" s="436"/>
      <c r="R488" s="436"/>
      <c r="S488" s="436"/>
      <c r="T488" s="436"/>
      <c r="U488" s="436"/>
      <c r="V488" s="436"/>
      <c r="W488" s="436"/>
      <c r="X488" s="436"/>
      <c r="Y488" s="436"/>
      <c r="Z488" s="436"/>
    </row>
    <row r="489" spans="1:26" ht="16.5" customHeight="1">
      <c r="A489" s="462"/>
      <c r="B489" s="463"/>
      <c r="C489" s="462"/>
      <c r="D489" s="464"/>
      <c r="E489" s="464"/>
      <c r="F489" s="464"/>
      <c r="G489" s="464"/>
      <c r="H489" s="464"/>
      <c r="I489" s="464"/>
      <c r="J489" s="464"/>
      <c r="K489" s="464"/>
      <c r="L489" s="464"/>
      <c r="M489" s="464"/>
      <c r="N489" s="436"/>
      <c r="O489" s="436"/>
      <c r="P489" s="436"/>
      <c r="Q489" s="436"/>
      <c r="R489" s="436"/>
      <c r="S489" s="436"/>
      <c r="T489" s="436"/>
      <c r="U489" s="436"/>
      <c r="V489" s="436"/>
      <c r="W489" s="436"/>
      <c r="X489" s="436"/>
      <c r="Y489" s="436"/>
      <c r="Z489" s="436"/>
    </row>
    <row r="490" spans="1:26" ht="16.5" customHeight="1">
      <c r="A490" s="462"/>
      <c r="B490" s="463"/>
      <c r="C490" s="462"/>
      <c r="D490" s="464"/>
      <c r="E490" s="464"/>
      <c r="F490" s="464"/>
      <c r="G490" s="464"/>
      <c r="H490" s="464"/>
      <c r="I490" s="464"/>
      <c r="J490" s="464"/>
      <c r="K490" s="464"/>
      <c r="L490" s="464"/>
      <c r="M490" s="464"/>
      <c r="N490" s="436"/>
      <c r="O490" s="436"/>
      <c r="P490" s="436"/>
      <c r="Q490" s="436"/>
      <c r="R490" s="436"/>
      <c r="S490" s="436"/>
      <c r="T490" s="436"/>
      <c r="U490" s="436"/>
      <c r="V490" s="436"/>
      <c r="W490" s="436"/>
      <c r="X490" s="436"/>
      <c r="Y490" s="436"/>
      <c r="Z490" s="436"/>
    </row>
    <row r="491" spans="1:26" ht="16.5" customHeight="1">
      <c r="A491" s="462"/>
      <c r="B491" s="463"/>
      <c r="C491" s="462"/>
      <c r="D491" s="464"/>
      <c r="E491" s="464"/>
      <c r="F491" s="464"/>
      <c r="G491" s="464"/>
      <c r="H491" s="464"/>
      <c r="I491" s="464"/>
      <c r="J491" s="464"/>
      <c r="K491" s="464"/>
      <c r="L491" s="464"/>
      <c r="M491" s="464"/>
      <c r="N491" s="436"/>
      <c r="O491" s="436"/>
      <c r="P491" s="436"/>
      <c r="Q491" s="436"/>
      <c r="R491" s="436"/>
      <c r="S491" s="436"/>
      <c r="T491" s="436"/>
      <c r="U491" s="436"/>
      <c r="V491" s="436"/>
      <c r="W491" s="436"/>
      <c r="X491" s="436"/>
      <c r="Y491" s="436"/>
      <c r="Z491" s="436"/>
    </row>
    <row r="492" spans="1:26" ht="16.5" customHeight="1">
      <c r="A492" s="462"/>
      <c r="B492" s="463"/>
      <c r="C492" s="462"/>
      <c r="D492" s="464"/>
      <c r="E492" s="464"/>
      <c r="F492" s="464"/>
      <c r="G492" s="464"/>
      <c r="H492" s="464"/>
      <c r="I492" s="464"/>
      <c r="J492" s="464"/>
      <c r="K492" s="464"/>
      <c r="L492" s="464"/>
      <c r="M492" s="464"/>
      <c r="N492" s="436"/>
      <c r="O492" s="436"/>
      <c r="P492" s="436"/>
      <c r="Q492" s="436"/>
      <c r="R492" s="436"/>
      <c r="S492" s="436"/>
      <c r="T492" s="436"/>
      <c r="U492" s="436"/>
      <c r="V492" s="436"/>
      <c r="W492" s="436"/>
      <c r="X492" s="436"/>
      <c r="Y492" s="436"/>
      <c r="Z492" s="436"/>
    </row>
    <row r="493" spans="1:26" ht="16.5" customHeight="1">
      <c r="A493" s="462"/>
      <c r="B493" s="463"/>
      <c r="C493" s="462"/>
      <c r="D493" s="464"/>
      <c r="E493" s="464"/>
      <c r="F493" s="464"/>
      <c r="G493" s="464"/>
      <c r="H493" s="464"/>
      <c r="I493" s="464"/>
      <c r="J493" s="464"/>
      <c r="K493" s="464"/>
      <c r="L493" s="464"/>
      <c r="M493" s="464"/>
      <c r="N493" s="436"/>
      <c r="O493" s="436"/>
      <c r="P493" s="436"/>
      <c r="Q493" s="436"/>
      <c r="R493" s="436"/>
      <c r="S493" s="436"/>
      <c r="T493" s="436"/>
      <c r="U493" s="436"/>
      <c r="V493" s="436"/>
      <c r="W493" s="436"/>
      <c r="X493" s="436"/>
      <c r="Y493" s="436"/>
      <c r="Z493" s="436"/>
    </row>
    <row r="494" spans="1:26" ht="16.5" customHeight="1">
      <c r="A494" s="462"/>
      <c r="B494" s="463"/>
      <c r="C494" s="462"/>
      <c r="D494" s="464"/>
      <c r="E494" s="464"/>
      <c r="F494" s="464"/>
      <c r="G494" s="464"/>
      <c r="H494" s="464"/>
      <c r="I494" s="464"/>
      <c r="J494" s="464"/>
      <c r="K494" s="464"/>
      <c r="L494" s="464"/>
      <c r="M494" s="464"/>
      <c r="N494" s="436"/>
      <c r="O494" s="436"/>
      <c r="P494" s="436"/>
      <c r="Q494" s="436"/>
      <c r="R494" s="436"/>
      <c r="S494" s="436"/>
      <c r="T494" s="436"/>
      <c r="U494" s="436"/>
      <c r="V494" s="436"/>
      <c r="W494" s="436"/>
      <c r="X494" s="436"/>
      <c r="Y494" s="436"/>
      <c r="Z494" s="436"/>
    </row>
    <row r="495" spans="1:26" ht="16.5" customHeight="1">
      <c r="A495" s="462"/>
      <c r="B495" s="463"/>
      <c r="C495" s="462"/>
      <c r="D495" s="464"/>
      <c r="E495" s="464"/>
      <c r="F495" s="464"/>
      <c r="G495" s="464"/>
      <c r="H495" s="464"/>
      <c r="I495" s="464"/>
      <c r="J495" s="464"/>
      <c r="K495" s="464"/>
      <c r="L495" s="464"/>
      <c r="M495" s="464"/>
      <c r="N495" s="436"/>
      <c r="O495" s="436"/>
      <c r="P495" s="436"/>
      <c r="Q495" s="436"/>
      <c r="R495" s="436"/>
      <c r="S495" s="436"/>
      <c r="T495" s="436"/>
      <c r="U495" s="436"/>
      <c r="V495" s="436"/>
      <c r="W495" s="436"/>
      <c r="X495" s="436"/>
      <c r="Y495" s="436"/>
      <c r="Z495" s="436"/>
    </row>
    <row r="496" spans="1:26" ht="16.5" customHeight="1">
      <c r="A496" s="462"/>
      <c r="B496" s="463"/>
      <c r="C496" s="462"/>
      <c r="D496" s="464"/>
      <c r="E496" s="464"/>
      <c r="F496" s="464"/>
      <c r="G496" s="464"/>
      <c r="H496" s="464"/>
      <c r="I496" s="464"/>
      <c r="J496" s="464"/>
      <c r="K496" s="464"/>
      <c r="L496" s="464"/>
      <c r="M496" s="464"/>
      <c r="N496" s="436"/>
      <c r="O496" s="436"/>
      <c r="P496" s="436"/>
      <c r="Q496" s="436"/>
      <c r="R496" s="436"/>
      <c r="S496" s="436"/>
      <c r="T496" s="436"/>
      <c r="U496" s="436"/>
      <c r="V496" s="436"/>
      <c r="W496" s="436"/>
      <c r="X496" s="436"/>
      <c r="Y496" s="436"/>
      <c r="Z496" s="436"/>
    </row>
    <row r="497" spans="1:26" ht="16.5" customHeight="1">
      <c r="A497" s="462"/>
      <c r="B497" s="463"/>
      <c r="C497" s="462"/>
      <c r="D497" s="464"/>
      <c r="E497" s="464"/>
      <c r="F497" s="464"/>
      <c r="G497" s="464"/>
      <c r="H497" s="464"/>
      <c r="I497" s="464"/>
      <c r="J497" s="464"/>
      <c r="K497" s="464"/>
      <c r="L497" s="464"/>
      <c r="M497" s="464"/>
      <c r="N497" s="436"/>
      <c r="O497" s="436"/>
      <c r="P497" s="436"/>
      <c r="Q497" s="436"/>
      <c r="R497" s="436"/>
      <c r="S497" s="436"/>
      <c r="T497" s="436"/>
      <c r="U497" s="436"/>
      <c r="V497" s="436"/>
      <c r="W497" s="436"/>
      <c r="X497" s="436"/>
      <c r="Y497" s="436"/>
      <c r="Z497" s="436"/>
    </row>
    <row r="498" spans="1:26" ht="16.5" customHeight="1">
      <c r="A498" s="462"/>
      <c r="B498" s="463"/>
      <c r="C498" s="462"/>
      <c r="D498" s="464"/>
      <c r="E498" s="464"/>
      <c r="F498" s="464"/>
      <c r="G498" s="464"/>
      <c r="H498" s="464"/>
      <c r="I498" s="464"/>
      <c r="J498" s="464"/>
      <c r="K498" s="464"/>
      <c r="L498" s="464"/>
      <c r="M498" s="464"/>
      <c r="N498" s="436"/>
      <c r="O498" s="436"/>
      <c r="P498" s="436"/>
      <c r="Q498" s="436"/>
      <c r="R498" s="436"/>
      <c r="S498" s="436"/>
      <c r="T498" s="436"/>
      <c r="U498" s="436"/>
      <c r="V498" s="436"/>
      <c r="W498" s="436"/>
      <c r="X498" s="436"/>
      <c r="Y498" s="436"/>
      <c r="Z498" s="436"/>
    </row>
    <row r="499" spans="1:26" ht="16.5" customHeight="1">
      <c r="A499" s="462"/>
      <c r="B499" s="463"/>
      <c r="C499" s="462"/>
      <c r="D499" s="464"/>
      <c r="E499" s="464"/>
      <c r="F499" s="464"/>
      <c r="G499" s="464"/>
      <c r="H499" s="464"/>
      <c r="I499" s="464"/>
      <c r="J499" s="464"/>
      <c r="K499" s="464"/>
      <c r="L499" s="464"/>
      <c r="M499" s="464"/>
      <c r="N499" s="436"/>
      <c r="O499" s="436"/>
      <c r="P499" s="436"/>
      <c r="Q499" s="436"/>
      <c r="R499" s="436"/>
      <c r="S499" s="436"/>
      <c r="T499" s="436"/>
      <c r="U499" s="436"/>
      <c r="V499" s="436"/>
      <c r="W499" s="436"/>
      <c r="X499" s="436"/>
      <c r="Y499" s="436"/>
      <c r="Z499" s="436"/>
    </row>
    <row r="500" spans="1:26" ht="16.5" customHeight="1">
      <c r="A500" s="462"/>
      <c r="B500" s="463"/>
      <c r="C500" s="462"/>
      <c r="D500" s="464"/>
      <c r="E500" s="464"/>
      <c r="F500" s="464"/>
      <c r="G500" s="464"/>
      <c r="H500" s="464"/>
      <c r="I500" s="464"/>
      <c r="J500" s="464"/>
      <c r="K500" s="464"/>
      <c r="L500" s="464"/>
      <c r="M500" s="464"/>
      <c r="N500" s="436"/>
      <c r="O500" s="436"/>
      <c r="P500" s="436"/>
      <c r="Q500" s="436"/>
      <c r="R500" s="436"/>
      <c r="S500" s="436"/>
      <c r="T500" s="436"/>
      <c r="U500" s="436"/>
      <c r="V500" s="436"/>
      <c r="W500" s="436"/>
      <c r="X500" s="436"/>
      <c r="Y500" s="436"/>
      <c r="Z500" s="436"/>
    </row>
    <row r="501" spans="1:26" ht="16.5" customHeight="1">
      <c r="A501" s="462"/>
      <c r="B501" s="463"/>
      <c r="C501" s="462"/>
      <c r="D501" s="464"/>
      <c r="E501" s="464"/>
      <c r="F501" s="464"/>
      <c r="G501" s="464"/>
      <c r="H501" s="464"/>
      <c r="I501" s="464"/>
      <c r="J501" s="464"/>
      <c r="K501" s="464"/>
      <c r="L501" s="464"/>
      <c r="M501" s="464"/>
      <c r="N501" s="436"/>
      <c r="O501" s="436"/>
      <c r="P501" s="436"/>
      <c r="Q501" s="436"/>
      <c r="R501" s="436"/>
      <c r="S501" s="436"/>
      <c r="T501" s="436"/>
      <c r="U501" s="436"/>
      <c r="V501" s="436"/>
      <c r="W501" s="436"/>
      <c r="X501" s="436"/>
      <c r="Y501" s="436"/>
      <c r="Z501" s="436"/>
    </row>
    <row r="502" spans="1:26" ht="16.5" customHeight="1">
      <c r="A502" s="462"/>
      <c r="B502" s="463"/>
      <c r="C502" s="462"/>
      <c r="D502" s="464"/>
      <c r="E502" s="464"/>
      <c r="F502" s="464"/>
      <c r="G502" s="464"/>
      <c r="H502" s="464"/>
      <c r="I502" s="464"/>
      <c r="J502" s="464"/>
      <c r="K502" s="464"/>
      <c r="L502" s="464"/>
      <c r="M502" s="464"/>
      <c r="N502" s="436"/>
      <c r="O502" s="436"/>
      <c r="P502" s="436"/>
      <c r="Q502" s="436"/>
      <c r="R502" s="436"/>
      <c r="S502" s="436"/>
      <c r="T502" s="436"/>
      <c r="U502" s="436"/>
      <c r="V502" s="436"/>
      <c r="W502" s="436"/>
      <c r="X502" s="436"/>
      <c r="Y502" s="436"/>
      <c r="Z502" s="436"/>
    </row>
    <row r="503" spans="1:26" ht="16.5" customHeight="1">
      <c r="A503" s="462"/>
      <c r="B503" s="463"/>
      <c r="C503" s="462"/>
      <c r="D503" s="464"/>
      <c r="E503" s="464"/>
      <c r="F503" s="464"/>
      <c r="G503" s="464"/>
      <c r="H503" s="464"/>
      <c r="I503" s="464"/>
      <c r="J503" s="464"/>
      <c r="K503" s="464"/>
      <c r="L503" s="464"/>
      <c r="M503" s="464"/>
      <c r="N503" s="436"/>
      <c r="O503" s="436"/>
      <c r="P503" s="436"/>
      <c r="Q503" s="436"/>
      <c r="R503" s="436"/>
      <c r="S503" s="436"/>
      <c r="T503" s="436"/>
      <c r="U503" s="436"/>
      <c r="V503" s="436"/>
      <c r="W503" s="436"/>
      <c r="X503" s="436"/>
      <c r="Y503" s="436"/>
      <c r="Z503" s="436"/>
    </row>
    <row r="504" spans="1:26" ht="16.5" customHeight="1">
      <c r="A504" s="462"/>
      <c r="B504" s="463"/>
      <c r="C504" s="462"/>
      <c r="D504" s="464"/>
      <c r="E504" s="464"/>
      <c r="F504" s="464"/>
      <c r="G504" s="464"/>
      <c r="H504" s="464"/>
      <c r="I504" s="464"/>
      <c r="J504" s="464"/>
      <c r="K504" s="464"/>
      <c r="L504" s="464"/>
      <c r="M504" s="464"/>
      <c r="N504" s="436"/>
      <c r="O504" s="436"/>
      <c r="P504" s="436"/>
      <c r="Q504" s="436"/>
      <c r="R504" s="436"/>
      <c r="S504" s="436"/>
      <c r="T504" s="436"/>
      <c r="U504" s="436"/>
      <c r="V504" s="436"/>
      <c r="W504" s="436"/>
      <c r="X504" s="436"/>
      <c r="Y504" s="436"/>
      <c r="Z504" s="436"/>
    </row>
    <row r="505" spans="1:26" ht="16.5" customHeight="1">
      <c r="A505" s="462"/>
      <c r="B505" s="463"/>
      <c r="C505" s="462"/>
      <c r="D505" s="464"/>
      <c r="E505" s="464"/>
      <c r="F505" s="464"/>
      <c r="G505" s="464"/>
      <c r="H505" s="464"/>
      <c r="I505" s="464"/>
      <c r="J505" s="464"/>
      <c r="K505" s="464"/>
      <c r="L505" s="464"/>
      <c r="M505" s="464"/>
      <c r="N505" s="436"/>
      <c r="O505" s="436"/>
      <c r="P505" s="436"/>
      <c r="Q505" s="436"/>
      <c r="R505" s="436"/>
      <c r="S505" s="436"/>
      <c r="T505" s="436"/>
      <c r="U505" s="436"/>
      <c r="V505" s="436"/>
      <c r="W505" s="436"/>
      <c r="X505" s="436"/>
      <c r="Y505" s="436"/>
      <c r="Z505" s="436"/>
    </row>
    <row r="506" spans="1:26" ht="16.5" customHeight="1">
      <c r="A506" s="462"/>
      <c r="B506" s="463"/>
      <c r="C506" s="462"/>
      <c r="D506" s="464"/>
      <c r="E506" s="464"/>
      <c r="F506" s="464"/>
      <c r="G506" s="464"/>
      <c r="H506" s="464"/>
      <c r="I506" s="464"/>
      <c r="J506" s="464"/>
      <c r="K506" s="464"/>
      <c r="L506" s="464"/>
      <c r="M506" s="464"/>
      <c r="N506" s="436"/>
      <c r="O506" s="436"/>
      <c r="P506" s="436"/>
      <c r="Q506" s="436"/>
      <c r="R506" s="436"/>
      <c r="S506" s="436"/>
      <c r="T506" s="436"/>
      <c r="U506" s="436"/>
      <c r="V506" s="436"/>
      <c r="W506" s="436"/>
      <c r="X506" s="436"/>
      <c r="Y506" s="436"/>
      <c r="Z506" s="436"/>
    </row>
    <row r="507" spans="1:26" ht="16.5" customHeight="1">
      <c r="A507" s="462"/>
      <c r="B507" s="463"/>
      <c r="C507" s="462"/>
      <c r="D507" s="464"/>
      <c r="E507" s="464"/>
      <c r="F507" s="464"/>
      <c r="G507" s="464"/>
      <c r="H507" s="464"/>
      <c r="I507" s="464"/>
      <c r="J507" s="464"/>
      <c r="K507" s="464"/>
      <c r="L507" s="464"/>
      <c r="M507" s="464"/>
      <c r="N507" s="436"/>
      <c r="O507" s="436"/>
      <c r="P507" s="436"/>
      <c r="Q507" s="436"/>
      <c r="R507" s="436"/>
      <c r="S507" s="436"/>
      <c r="T507" s="436"/>
      <c r="U507" s="436"/>
      <c r="V507" s="436"/>
      <c r="W507" s="436"/>
      <c r="X507" s="436"/>
      <c r="Y507" s="436"/>
      <c r="Z507" s="436"/>
    </row>
    <row r="508" spans="1:26" ht="16.5" customHeight="1">
      <c r="A508" s="462"/>
      <c r="B508" s="463"/>
      <c r="C508" s="462"/>
      <c r="D508" s="464"/>
      <c r="E508" s="464"/>
      <c r="F508" s="464"/>
      <c r="G508" s="464"/>
      <c r="H508" s="464"/>
      <c r="I508" s="464"/>
      <c r="J508" s="464"/>
      <c r="K508" s="464"/>
      <c r="L508" s="464"/>
      <c r="M508" s="464"/>
      <c r="N508" s="436"/>
      <c r="O508" s="436"/>
      <c r="P508" s="436"/>
      <c r="Q508" s="436"/>
      <c r="R508" s="436"/>
      <c r="S508" s="436"/>
      <c r="T508" s="436"/>
      <c r="U508" s="436"/>
      <c r="V508" s="436"/>
      <c r="W508" s="436"/>
      <c r="X508" s="436"/>
      <c r="Y508" s="436"/>
      <c r="Z508" s="436"/>
    </row>
    <row r="509" spans="1:26" ht="16.5" customHeight="1">
      <c r="A509" s="462"/>
      <c r="B509" s="463"/>
      <c r="C509" s="462"/>
      <c r="D509" s="464"/>
      <c r="E509" s="464"/>
      <c r="F509" s="464"/>
      <c r="G509" s="464"/>
      <c r="H509" s="464"/>
      <c r="I509" s="464"/>
      <c r="J509" s="464"/>
      <c r="K509" s="464"/>
      <c r="L509" s="464"/>
      <c r="M509" s="464"/>
      <c r="N509" s="436"/>
      <c r="O509" s="436"/>
      <c r="P509" s="436"/>
      <c r="Q509" s="436"/>
      <c r="R509" s="436"/>
      <c r="S509" s="436"/>
      <c r="T509" s="436"/>
      <c r="U509" s="436"/>
      <c r="V509" s="436"/>
      <c r="W509" s="436"/>
      <c r="X509" s="436"/>
      <c r="Y509" s="436"/>
      <c r="Z509" s="436"/>
    </row>
    <row r="510" spans="1:26" ht="16.5" customHeight="1">
      <c r="A510" s="462"/>
      <c r="B510" s="463"/>
      <c r="C510" s="462"/>
      <c r="D510" s="464"/>
      <c r="E510" s="464"/>
      <c r="F510" s="464"/>
      <c r="G510" s="464"/>
      <c r="H510" s="464"/>
      <c r="I510" s="464"/>
      <c r="J510" s="464"/>
      <c r="K510" s="464"/>
      <c r="L510" s="464"/>
      <c r="M510" s="464"/>
      <c r="N510" s="436"/>
      <c r="O510" s="436"/>
      <c r="P510" s="436"/>
      <c r="Q510" s="436"/>
      <c r="R510" s="436"/>
      <c r="S510" s="436"/>
      <c r="T510" s="436"/>
      <c r="U510" s="436"/>
      <c r="V510" s="436"/>
      <c r="W510" s="436"/>
      <c r="X510" s="436"/>
      <c r="Y510" s="436"/>
      <c r="Z510" s="436"/>
    </row>
    <row r="511" spans="1:26" ht="16.5" customHeight="1">
      <c r="A511" s="462"/>
      <c r="B511" s="463"/>
      <c r="C511" s="462"/>
      <c r="D511" s="464"/>
      <c r="E511" s="464"/>
      <c r="F511" s="464"/>
      <c r="G511" s="464"/>
      <c r="H511" s="464"/>
      <c r="I511" s="464"/>
      <c r="J511" s="464"/>
      <c r="K511" s="464"/>
      <c r="L511" s="464"/>
      <c r="M511" s="464"/>
      <c r="N511" s="436"/>
      <c r="O511" s="436"/>
      <c r="P511" s="436"/>
      <c r="Q511" s="436"/>
      <c r="R511" s="436"/>
      <c r="S511" s="436"/>
      <c r="T511" s="436"/>
      <c r="U511" s="436"/>
      <c r="V511" s="436"/>
      <c r="W511" s="436"/>
      <c r="X511" s="436"/>
      <c r="Y511" s="436"/>
      <c r="Z511" s="436"/>
    </row>
    <row r="512" spans="1:26" ht="16.5" customHeight="1">
      <c r="A512" s="462"/>
      <c r="B512" s="463"/>
      <c r="C512" s="462"/>
      <c r="D512" s="464"/>
      <c r="E512" s="464"/>
      <c r="F512" s="464"/>
      <c r="G512" s="464"/>
      <c r="H512" s="464"/>
      <c r="I512" s="464"/>
      <c r="J512" s="464"/>
      <c r="K512" s="464"/>
      <c r="L512" s="464"/>
      <c r="M512" s="464"/>
      <c r="N512" s="436"/>
      <c r="O512" s="436"/>
      <c r="P512" s="436"/>
      <c r="Q512" s="436"/>
      <c r="R512" s="436"/>
      <c r="S512" s="436"/>
      <c r="T512" s="436"/>
      <c r="U512" s="436"/>
      <c r="V512" s="436"/>
      <c r="W512" s="436"/>
      <c r="X512" s="436"/>
      <c r="Y512" s="436"/>
      <c r="Z512" s="436"/>
    </row>
    <row r="513" spans="1:26" ht="16.5" customHeight="1">
      <c r="A513" s="462"/>
      <c r="B513" s="463"/>
      <c r="C513" s="462"/>
      <c r="D513" s="464"/>
      <c r="E513" s="464"/>
      <c r="F513" s="464"/>
      <c r="G513" s="464"/>
      <c r="H513" s="464"/>
      <c r="I513" s="464"/>
      <c r="J513" s="464"/>
      <c r="K513" s="464"/>
      <c r="L513" s="464"/>
      <c r="M513" s="464"/>
      <c r="N513" s="436"/>
      <c r="O513" s="436"/>
      <c r="P513" s="436"/>
      <c r="Q513" s="436"/>
      <c r="R513" s="436"/>
      <c r="S513" s="436"/>
      <c r="T513" s="436"/>
      <c r="U513" s="436"/>
      <c r="V513" s="436"/>
      <c r="W513" s="436"/>
      <c r="X513" s="436"/>
      <c r="Y513" s="436"/>
      <c r="Z513" s="436"/>
    </row>
    <row r="514" spans="1:26" ht="16.5" customHeight="1">
      <c r="A514" s="462"/>
      <c r="B514" s="463"/>
      <c r="C514" s="462"/>
      <c r="D514" s="464"/>
      <c r="E514" s="464"/>
      <c r="F514" s="464"/>
      <c r="G514" s="464"/>
      <c r="H514" s="464"/>
      <c r="I514" s="464"/>
      <c r="J514" s="464"/>
      <c r="K514" s="464"/>
      <c r="L514" s="464"/>
      <c r="M514" s="464"/>
      <c r="N514" s="436"/>
      <c r="O514" s="436"/>
      <c r="P514" s="436"/>
      <c r="Q514" s="436"/>
      <c r="R514" s="436"/>
      <c r="S514" s="436"/>
      <c r="T514" s="436"/>
      <c r="U514" s="436"/>
      <c r="V514" s="436"/>
      <c r="W514" s="436"/>
      <c r="X514" s="436"/>
      <c r="Y514" s="436"/>
      <c r="Z514" s="436"/>
    </row>
    <row r="515" spans="1:26" ht="16.5" customHeight="1">
      <c r="A515" s="462"/>
      <c r="B515" s="463"/>
      <c r="C515" s="462"/>
      <c r="D515" s="464"/>
      <c r="E515" s="464"/>
      <c r="F515" s="464"/>
      <c r="G515" s="464"/>
      <c r="H515" s="464"/>
      <c r="I515" s="464"/>
      <c r="J515" s="464"/>
      <c r="K515" s="464"/>
      <c r="L515" s="464"/>
      <c r="M515" s="464"/>
      <c r="N515" s="436"/>
      <c r="O515" s="436"/>
      <c r="P515" s="436"/>
      <c r="Q515" s="436"/>
      <c r="R515" s="436"/>
      <c r="S515" s="436"/>
      <c r="T515" s="436"/>
      <c r="U515" s="436"/>
      <c r="V515" s="436"/>
      <c r="W515" s="436"/>
      <c r="X515" s="436"/>
      <c r="Y515" s="436"/>
      <c r="Z515" s="436"/>
    </row>
    <row r="516" spans="1:26" ht="16.5" customHeight="1">
      <c r="A516" s="462"/>
      <c r="B516" s="463"/>
      <c r="C516" s="462"/>
      <c r="D516" s="464"/>
      <c r="E516" s="464"/>
      <c r="F516" s="464"/>
      <c r="G516" s="464"/>
      <c r="H516" s="464"/>
      <c r="I516" s="464"/>
      <c r="J516" s="464"/>
      <c r="K516" s="464"/>
      <c r="L516" s="464"/>
      <c r="M516" s="464"/>
      <c r="N516" s="436"/>
      <c r="O516" s="436"/>
      <c r="P516" s="436"/>
      <c r="Q516" s="436"/>
      <c r="R516" s="436"/>
      <c r="S516" s="436"/>
      <c r="T516" s="436"/>
      <c r="U516" s="436"/>
      <c r="V516" s="436"/>
      <c r="W516" s="436"/>
      <c r="X516" s="436"/>
      <c r="Y516" s="436"/>
      <c r="Z516" s="436"/>
    </row>
    <row r="517" spans="1:26" ht="16.5" customHeight="1">
      <c r="A517" s="462"/>
      <c r="B517" s="463"/>
      <c r="C517" s="462"/>
      <c r="D517" s="464"/>
      <c r="E517" s="464"/>
      <c r="F517" s="464"/>
      <c r="G517" s="464"/>
      <c r="H517" s="464"/>
      <c r="I517" s="464"/>
      <c r="J517" s="464"/>
      <c r="K517" s="464"/>
      <c r="L517" s="464"/>
      <c r="M517" s="464"/>
      <c r="N517" s="436"/>
      <c r="O517" s="436"/>
      <c r="P517" s="436"/>
      <c r="Q517" s="436"/>
      <c r="R517" s="436"/>
      <c r="S517" s="436"/>
      <c r="T517" s="436"/>
      <c r="U517" s="436"/>
      <c r="V517" s="436"/>
      <c r="W517" s="436"/>
      <c r="X517" s="436"/>
      <c r="Y517" s="436"/>
      <c r="Z517" s="436"/>
    </row>
    <row r="518" spans="1:26" ht="16.5" customHeight="1">
      <c r="A518" s="462"/>
      <c r="B518" s="463"/>
      <c r="C518" s="462"/>
      <c r="D518" s="464"/>
      <c r="E518" s="464"/>
      <c r="F518" s="464"/>
      <c r="G518" s="464"/>
      <c r="H518" s="464"/>
      <c r="I518" s="464"/>
      <c r="J518" s="464"/>
      <c r="K518" s="464"/>
      <c r="L518" s="464"/>
      <c r="M518" s="464"/>
      <c r="N518" s="436"/>
      <c r="O518" s="436"/>
      <c r="P518" s="436"/>
      <c r="Q518" s="436"/>
      <c r="R518" s="436"/>
      <c r="S518" s="436"/>
      <c r="T518" s="436"/>
      <c r="U518" s="436"/>
      <c r="V518" s="436"/>
      <c r="W518" s="436"/>
      <c r="X518" s="436"/>
      <c r="Y518" s="436"/>
      <c r="Z518" s="436"/>
    </row>
    <row r="519" spans="1:26" ht="16.5" customHeight="1">
      <c r="A519" s="462"/>
      <c r="B519" s="463"/>
      <c r="C519" s="462"/>
      <c r="D519" s="464"/>
      <c r="E519" s="464"/>
      <c r="F519" s="464"/>
      <c r="G519" s="464"/>
      <c r="H519" s="464"/>
      <c r="I519" s="464"/>
      <c r="J519" s="464"/>
      <c r="K519" s="464"/>
      <c r="L519" s="464"/>
      <c r="M519" s="464"/>
      <c r="N519" s="436"/>
      <c r="O519" s="436"/>
      <c r="P519" s="436"/>
      <c r="Q519" s="436"/>
      <c r="R519" s="436"/>
      <c r="S519" s="436"/>
      <c r="T519" s="436"/>
      <c r="U519" s="436"/>
      <c r="V519" s="436"/>
      <c r="W519" s="436"/>
      <c r="X519" s="436"/>
      <c r="Y519" s="436"/>
      <c r="Z519" s="436"/>
    </row>
    <row r="520" spans="1:26" ht="16.5" customHeight="1">
      <c r="A520" s="462"/>
      <c r="B520" s="463"/>
      <c r="C520" s="462"/>
      <c r="D520" s="464"/>
      <c r="E520" s="464"/>
      <c r="F520" s="464"/>
      <c r="G520" s="464"/>
      <c r="H520" s="464"/>
      <c r="I520" s="464"/>
      <c r="J520" s="464"/>
      <c r="K520" s="464"/>
      <c r="L520" s="464"/>
      <c r="M520" s="464"/>
      <c r="N520" s="436"/>
      <c r="O520" s="436"/>
      <c r="P520" s="436"/>
      <c r="Q520" s="436"/>
      <c r="R520" s="436"/>
      <c r="S520" s="436"/>
      <c r="T520" s="436"/>
      <c r="U520" s="436"/>
      <c r="V520" s="436"/>
      <c r="W520" s="436"/>
      <c r="X520" s="436"/>
      <c r="Y520" s="436"/>
      <c r="Z520" s="436"/>
    </row>
    <row r="521" spans="1:26" ht="16.5" customHeight="1">
      <c r="A521" s="462"/>
      <c r="B521" s="463"/>
      <c r="C521" s="462"/>
      <c r="D521" s="464"/>
      <c r="E521" s="464"/>
      <c r="F521" s="464"/>
      <c r="G521" s="464"/>
      <c r="H521" s="464"/>
      <c r="I521" s="464"/>
      <c r="J521" s="464"/>
      <c r="K521" s="464"/>
      <c r="L521" s="464"/>
      <c r="M521" s="464"/>
      <c r="N521" s="436"/>
      <c r="O521" s="436"/>
      <c r="P521" s="436"/>
      <c r="Q521" s="436"/>
      <c r="R521" s="436"/>
      <c r="S521" s="436"/>
      <c r="T521" s="436"/>
      <c r="U521" s="436"/>
      <c r="V521" s="436"/>
      <c r="W521" s="436"/>
      <c r="X521" s="436"/>
      <c r="Y521" s="436"/>
      <c r="Z521" s="436"/>
    </row>
    <row r="522" spans="1:26" ht="16.5" customHeight="1">
      <c r="A522" s="462"/>
      <c r="B522" s="463"/>
      <c r="C522" s="462"/>
      <c r="D522" s="464"/>
      <c r="E522" s="464"/>
      <c r="F522" s="464"/>
      <c r="G522" s="464"/>
      <c r="H522" s="464"/>
      <c r="I522" s="464"/>
      <c r="J522" s="464"/>
      <c r="K522" s="464"/>
      <c r="L522" s="464"/>
      <c r="M522" s="464"/>
      <c r="N522" s="436"/>
      <c r="O522" s="436"/>
      <c r="P522" s="436"/>
      <c r="Q522" s="436"/>
      <c r="R522" s="436"/>
      <c r="S522" s="436"/>
      <c r="T522" s="436"/>
      <c r="U522" s="436"/>
      <c r="V522" s="436"/>
      <c r="W522" s="436"/>
      <c r="X522" s="436"/>
      <c r="Y522" s="436"/>
      <c r="Z522" s="436"/>
    </row>
    <row r="523" spans="1:26" ht="16.5" customHeight="1">
      <c r="A523" s="462"/>
      <c r="B523" s="463"/>
      <c r="C523" s="462"/>
      <c r="D523" s="464"/>
      <c r="E523" s="464"/>
      <c r="F523" s="464"/>
      <c r="G523" s="464"/>
      <c r="H523" s="464"/>
      <c r="I523" s="464"/>
      <c r="J523" s="464"/>
      <c r="K523" s="464"/>
      <c r="L523" s="464"/>
      <c r="M523" s="464"/>
      <c r="N523" s="436"/>
      <c r="O523" s="436"/>
      <c r="P523" s="436"/>
      <c r="Q523" s="436"/>
      <c r="R523" s="436"/>
      <c r="S523" s="436"/>
      <c r="T523" s="436"/>
      <c r="U523" s="436"/>
      <c r="V523" s="436"/>
      <c r="W523" s="436"/>
      <c r="X523" s="436"/>
      <c r="Y523" s="436"/>
      <c r="Z523" s="436"/>
    </row>
    <row r="524" spans="1:26" ht="16.5" customHeight="1">
      <c r="A524" s="462"/>
      <c r="B524" s="463"/>
      <c r="C524" s="462"/>
      <c r="D524" s="464"/>
      <c r="E524" s="464"/>
      <c r="F524" s="464"/>
      <c r="G524" s="464"/>
      <c r="H524" s="464"/>
      <c r="I524" s="464"/>
      <c r="J524" s="464"/>
      <c r="K524" s="464"/>
      <c r="L524" s="464"/>
      <c r="M524" s="464"/>
      <c r="N524" s="436"/>
      <c r="O524" s="436"/>
      <c r="P524" s="436"/>
      <c r="Q524" s="436"/>
      <c r="R524" s="436"/>
      <c r="S524" s="436"/>
      <c r="T524" s="436"/>
      <c r="U524" s="436"/>
      <c r="V524" s="436"/>
      <c r="W524" s="436"/>
      <c r="X524" s="436"/>
      <c r="Y524" s="436"/>
      <c r="Z524" s="436"/>
    </row>
    <row r="525" spans="1:26" ht="16.5" customHeight="1">
      <c r="A525" s="462"/>
      <c r="B525" s="463"/>
      <c r="C525" s="462"/>
      <c r="D525" s="464"/>
      <c r="E525" s="464"/>
      <c r="F525" s="464"/>
      <c r="G525" s="464"/>
      <c r="H525" s="464"/>
      <c r="I525" s="464"/>
      <c r="J525" s="464"/>
      <c r="K525" s="464"/>
      <c r="L525" s="464"/>
      <c r="M525" s="464"/>
      <c r="N525" s="436"/>
      <c r="O525" s="436"/>
      <c r="P525" s="436"/>
      <c r="Q525" s="436"/>
      <c r="R525" s="436"/>
      <c r="S525" s="436"/>
      <c r="T525" s="436"/>
      <c r="U525" s="436"/>
      <c r="V525" s="436"/>
      <c r="W525" s="436"/>
      <c r="X525" s="436"/>
      <c r="Y525" s="436"/>
      <c r="Z525" s="436"/>
    </row>
    <row r="526" spans="1:26" ht="16.5" customHeight="1">
      <c r="A526" s="462"/>
      <c r="B526" s="463"/>
      <c r="C526" s="462"/>
      <c r="D526" s="464"/>
      <c r="E526" s="464"/>
      <c r="F526" s="464"/>
      <c r="G526" s="464"/>
      <c r="H526" s="464"/>
      <c r="I526" s="464"/>
      <c r="J526" s="464"/>
      <c r="K526" s="464"/>
      <c r="L526" s="464"/>
      <c r="M526" s="464"/>
      <c r="N526" s="436"/>
      <c r="O526" s="436"/>
      <c r="P526" s="436"/>
      <c r="Q526" s="436"/>
      <c r="R526" s="436"/>
      <c r="S526" s="436"/>
      <c r="T526" s="436"/>
      <c r="U526" s="436"/>
      <c r="V526" s="436"/>
      <c r="W526" s="436"/>
      <c r="X526" s="436"/>
      <c r="Y526" s="436"/>
      <c r="Z526" s="436"/>
    </row>
    <row r="527" spans="1:26" ht="16.5" customHeight="1">
      <c r="A527" s="462"/>
      <c r="B527" s="463"/>
      <c r="C527" s="462"/>
      <c r="D527" s="464"/>
      <c r="E527" s="464"/>
      <c r="F527" s="464"/>
      <c r="G527" s="464"/>
      <c r="H527" s="464"/>
      <c r="I527" s="464"/>
      <c r="J527" s="464"/>
      <c r="K527" s="464"/>
      <c r="L527" s="464"/>
      <c r="M527" s="464"/>
      <c r="N527" s="436"/>
      <c r="O527" s="436"/>
      <c r="P527" s="436"/>
      <c r="Q527" s="436"/>
      <c r="R527" s="436"/>
      <c r="S527" s="436"/>
      <c r="T527" s="436"/>
      <c r="U527" s="436"/>
      <c r="V527" s="436"/>
      <c r="W527" s="436"/>
      <c r="X527" s="436"/>
      <c r="Y527" s="436"/>
      <c r="Z527" s="436"/>
    </row>
    <row r="528" spans="1:26" ht="16.5" customHeight="1">
      <c r="A528" s="462"/>
      <c r="B528" s="463"/>
      <c r="C528" s="462"/>
      <c r="D528" s="464"/>
      <c r="E528" s="464"/>
      <c r="F528" s="464"/>
      <c r="G528" s="464"/>
      <c r="H528" s="464"/>
      <c r="I528" s="464"/>
      <c r="J528" s="464"/>
      <c r="K528" s="464"/>
      <c r="L528" s="464"/>
      <c r="M528" s="464"/>
      <c r="N528" s="436"/>
      <c r="O528" s="436"/>
      <c r="P528" s="436"/>
      <c r="Q528" s="436"/>
      <c r="R528" s="436"/>
      <c r="S528" s="436"/>
      <c r="T528" s="436"/>
      <c r="U528" s="436"/>
      <c r="V528" s="436"/>
      <c r="W528" s="436"/>
      <c r="X528" s="436"/>
      <c r="Y528" s="436"/>
      <c r="Z528" s="436"/>
    </row>
    <row r="529" spans="1:26" ht="16.5" customHeight="1">
      <c r="A529" s="462"/>
      <c r="B529" s="463"/>
      <c r="C529" s="462"/>
      <c r="D529" s="464"/>
      <c r="E529" s="464"/>
      <c r="F529" s="464"/>
      <c r="G529" s="464"/>
      <c r="H529" s="464"/>
      <c r="I529" s="464"/>
      <c r="J529" s="464"/>
      <c r="K529" s="464"/>
      <c r="L529" s="464"/>
      <c r="M529" s="464"/>
      <c r="N529" s="436"/>
      <c r="O529" s="436"/>
      <c r="P529" s="436"/>
      <c r="Q529" s="436"/>
      <c r="R529" s="436"/>
      <c r="S529" s="436"/>
      <c r="T529" s="436"/>
      <c r="U529" s="436"/>
      <c r="V529" s="436"/>
      <c r="W529" s="436"/>
      <c r="X529" s="436"/>
      <c r="Y529" s="436"/>
      <c r="Z529" s="436"/>
    </row>
    <row r="530" spans="1:26" ht="16.5" customHeight="1">
      <c r="A530" s="462"/>
      <c r="B530" s="463"/>
      <c r="C530" s="462"/>
      <c r="D530" s="464"/>
      <c r="E530" s="464"/>
      <c r="F530" s="464"/>
      <c r="G530" s="464"/>
      <c r="H530" s="464"/>
      <c r="I530" s="464"/>
      <c r="J530" s="464"/>
      <c r="K530" s="464"/>
      <c r="L530" s="464"/>
      <c r="M530" s="464"/>
      <c r="N530" s="436"/>
      <c r="O530" s="436"/>
      <c r="P530" s="436"/>
      <c r="Q530" s="436"/>
      <c r="R530" s="436"/>
      <c r="S530" s="436"/>
      <c r="T530" s="436"/>
      <c r="U530" s="436"/>
      <c r="V530" s="436"/>
      <c r="W530" s="436"/>
      <c r="X530" s="436"/>
      <c r="Y530" s="436"/>
      <c r="Z530" s="436"/>
    </row>
    <row r="531" spans="1:26" ht="16.5" customHeight="1">
      <c r="A531" s="462"/>
      <c r="B531" s="463"/>
      <c r="C531" s="462"/>
      <c r="D531" s="464"/>
      <c r="E531" s="464"/>
      <c r="F531" s="464"/>
      <c r="G531" s="464"/>
      <c r="H531" s="464"/>
      <c r="I531" s="464"/>
      <c r="J531" s="464"/>
      <c r="K531" s="464"/>
      <c r="L531" s="464"/>
      <c r="M531" s="464"/>
      <c r="N531" s="436"/>
      <c r="O531" s="436"/>
      <c r="P531" s="436"/>
      <c r="Q531" s="436"/>
      <c r="R531" s="436"/>
      <c r="S531" s="436"/>
      <c r="T531" s="436"/>
      <c r="U531" s="436"/>
      <c r="V531" s="436"/>
      <c r="W531" s="436"/>
      <c r="X531" s="436"/>
      <c r="Y531" s="436"/>
      <c r="Z531" s="436"/>
    </row>
    <row r="532" spans="1:26" ht="16.5" customHeight="1">
      <c r="A532" s="462"/>
      <c r="B532" s="463"/>
      <c r="C532" s="462"/>
      <c r="D532" s="464"/>
      <c r="E532" s="464"/>
      <c r="F532" s="464"/>
      <c r="G532" s="464"/>
      <c r="H532" s="464"/>
      <c r="I532" s="464"/>
      <c r="J532" s="464"/>
      <c r="K532" s="464"/>
      <c r="L532" s="464"/>
      <c r="M532" s="464"/>
      <c r="N532" s="436"/>
      <c r="O532" s="436"/>
      <c r="P532" s="436"/>
      <c r="Q532" s="436"/>
      <c r="R532" s="436"/>
      <c r="S532" s="436"/>
      <c r="T532" s="436"/>
      <c r="U532" s="436"/>
      <c r="V532" s="436"/>
      <c r="W532" s="436"/>
      <c r="X532" s="436"/>
      <c r="Y532" s="436"/>
      <c r="Z532" s="436"/>
    </row>
    <row r="533" spans="1:26" ht="16.5" customHeight="1">
      <c r="A533" s="462"/>
      <c r="B533" s="463"/>
      <c r="C533" s="462"/>
      <c r="D533" s="464"/>
      <c r="E533" s="464"/>
      <c r="F533" s="464"/>
      <c r="G533" s="464"/>
      <c r="H533" s="464"/>
      <c r="I533" s="464"/>
      <c r="J533" s="464"/>
      <c r="K533" s="464"/>
      <c r="L533" s="464"/>
      <c r="M533" s="464"/>
      <c r="N533" s="436"/>
      <c r="O533" s="436"/>
      <c r="P533" s="436"/>
      <c r="Q533" s="436"/>
      <c r="R533" s="436"/>
      <c r="S533" s="436"/>
      <c r="T533" s="436"/>
      <c r="U533" s="436"/>
      <c r="V533" s="436"/>
      <c r="W533" s="436"/>
      <c r="X533" s="436"/>
      <c r="Y533" s="436"/>
      <c r="Z533" s="436"/>
    </row>
    <row r="534" spans="1:26" ht="16.5" customHeight="1">
      <c r="A534" s="462"/>
      <c r="B534" s="463"/>
      <c r="C534" s="462"/>
      <c r="D534" s="464"/>
      <c r="E534" s="464"/>
      <c r="F534" s="464"/>
      <c r="G534" s="464"/>
      <c r="H534" s="464"/>
      <c r="I534" s="464"/>
      <c r="J534" s="464"/>
      <c r="K534" s="464"/>
      <c r="L534" s="464"/>
      <c r="M534" s="464"/>
      <c r="N534" s="436"/>
      <c r="O534" s="436"/>
      <c r="P534" s="436"/>
      <c r="Q534" s="436"/>
      <c r="R534" s="436"/>
      <c r="S534" s="436"/>
      <c r="T534" s="436"/>
      <c r="U534" s="436"/>
      <c r="V534" s="436"/>
      <c r="W534" s="436"/>
      <c r="X534" s="436"/>
      <c r="Y534" s="436"/>
      <c r="Z534" s="436"/>
    </row>
    <row r="535" spans="1:26" ht="16.5" customHeight="1">
      <c r="A535" s="462"/>
      <c r="B535" s="463"/>
      <c r="C535" s="462"/>
      <c r="D535" s="464"/>
      <c r="E535" s="464"/>
      <c r="F535" s="464"/>
      <c r="G535" s="464"/>
      <c r="H535" s="464"/>
      <c r="I535" s="464"/>
      <c r="J535" s="464"/>
      <c r="K535" s="464"/>
      <c r="L535" s="464"/>
      <c r="M535" s="464"/>
      <c r="N535" s="436"/>
      <c r="O535" s="436"/>
      <c r="P535" s="436"/>
      <c r="Q535" s="436"/>
      <c r="R535" s="436"/>
      <c r="S535" s="436"/>
      <c r="T535" s="436"/>
      <c r="U535" s="436"/>
      <c r="V535" s="436"/>
      <c r="W535" s="436"/>
      <c r="X535" s="436"/>
      <c r="Y535" s="436"/>
      <c r="Z535" s="436"/>
    </row>
    <row r="536" spans="1:26" ht="16.5" customHeight="1">
      <c r="A536" s="462"/>
      <c r="B536" s="463"/>
      <c r="C536" s="462"/>
      <c r="D536" s="464"/>
      <c r="E536" s="464"/>
      <c r="F536" s="464"/>
      <c r="G536" s="464"/>
      <c r="H536" s="464"/>
      <c r="I536" s="464"/>
      <c r="J536" s="464"/>
      <c r="K536" s="464"/>
      <c r="L536" s="464"/>
      <c r="M536" s="464"/>
      <c r="N536" s="436"/>
      <c r="O536" s="436"/>
      <c r="P536" s="436"/>
      <c r="Q536" s="436"/>
      <c r="R536" s="436"/>
      <c r="S536" s="436"/>
      <c r="T536" s="436"/>
      <c r="U536" s="436"/>
      <c r="V536" s="436"/>
      <c r="W536" s="436"/>
      <c r="X536" s="436"/>
      <c r="Y536" s="436"/>
      <c r="Z536" s="436"/>
    </row>
    <row r="537" spans="1:26" ht="16.5" customHeight="1">
      <c r="A537" s="462"/>
      <c r="B537" s="463"/>
      <c r="C537" s="462"/>
      <c r="D537" s="464"/>
      <c r="E537" s="464"/>
      <c r="F537" s="464"/>
      <c r="G537" s="464"/>
      <c r="H537" s="464"/>
      <c r="I537" s="464"/>
      <c r="J537" s="464"/>
      <c r="K537" s="464"/>
      <c r="L537" s="464"/>
      <c r="M537" s="464"/>
      <c r="N537" s="436"/>
      <c r="O537" s="436"/>
      <c r="P537" s="436"/>
      <c r="Q537" s="436"/>
      <c r="R537" s="436"/>
      <c r="S537" s="436"/>
      <c r="T537" s="436"/>
      <c r="U537" s="436"/>
      <c r="V537" s="436"/>
      <c r="W537" s="436"/>
      <c r="X537" s="436"/>
      <c r="Y537" s="436"/>
      <c r="Z537" s="436"/>
    </row>
    <row r="538" spans="1:26" ht="16.5" customHeight="1">
      <c r="A538" s="462"/>
      <c r="B538" s="463"/>
      <c r="C538" s="462"/>
      <c r="D538" s="464"/>
      <c r="E538" s="464"/>
      <c r="F538" s="464"/>
      <c r="G538" s="464"/>
      <c r="H538" s="464"/>
      <c r="I538" s="464"/>
      <c r="J538" s="464"/>
      <c r="K538" s="464"/>
      <c r="L538" s="464"/>
      <c r="M538" s="464"/>
      <c r="N538" s="436"/>
      <c r="O538" s="436"/>
      <c r="P538" s="436"/>
      <c r="Q538" s="436"/>
      <c r="R538" s="436"/>
      <c r="S538" s="436"/>
      <c r="T538" s="436"/>
      <c r="U538" s="436"/>
      <c r="V538" s="436"/>
      <c r="W538" s="436"/>
      <c r="X538" s="436"/>
      <c r="Y538" s="436"/>
      <c r="Z538" s="436"/>
    </row>
    <row r="539" spans="1:26" ht="16.5" customHeight="1">
      <c r="A539" s="462"/>
      <c r="B539" s="463"/>
      <c r="C539" s="462"/>
      <c r="D539" s="464"/>
      <c r="E539" s="464"/>
      <c r="F539" s="464"/>
      <c r="G539" s="464"/>
      <c r="H539" s="464"/>
      <c r="I539" s="464"/>
      <c r="J539" s="464"/>
      <c r="K539" s="464"/>
      <c r="L539" s="464"/>
      <c r="M539" s="464"/>
      <c r="N539" s="436"/>
      <c r="O539" s="436"/>
      <c r="P539" s="436"/>
      <c r="Q539" s="436"/>
      <c r="R539" s="436"/>
      <c r="S539" s="436"/>
      <c r="T539" s="436"/>
      <c r="U539" s="436"/>
      <c r="V539" s="436"/>
      <c r="W539" s="436"/>
      <c r="X539" s="436"/>
      <c r="Y539" s="436"/>
      <c r="Z539" s="436"/>
    </row>
    <row r="540" spans="1:26" ht="16.5" customHeight="1">
      <c r="A540" s="462"/>
      <c r="B540" s="463"/>
      <c r="C540" s="462"/>
      <c r="D540" s="464"/>
      <c r="E540" s="464"/>
      <c r="F540" s="464"/>
      <c r="G540" s="464"/>
      <c r="H540" s="464"/>
      <c r="I540" s="464"/>
      <c r="J540" s="464"/>
      <c r="K540" s="464"/>
      <c r="L540" s="464"/>
      <c r="M540" s="464"/>
      <c r="N540" s="436"/>
      <c r="O540" s="436"/>
      <c r="P540" s="436"/>
      <c r="Q540" s="436"/>
      <c r="R540" s="436"/>
      <c r="S540" s="436"/>
      <c r="T540" s="436"/>
      <c r="U540" s="436"/>
      <c r="V540" s="436"/>
      <c r="W540" s="436"/>
      <c r="X540" s="436"/>
      <c r="Y540" s="436"/>
      <c r="Z540" s="436"/>
    </row>
    <row r="541" spans="1:26" ht="16.5" customHeight="1">
      <c r="A541" s="462"/>
      <c r="B541" s="463"/>
      <c r="C541" s="462"/>
      <c r="D541" s="464"/>
      <c r="E541" s="464"/>
      <c r="F541" s="464"/>
      <c r="G541" s="464"/>
      <c r="H541" s="464"/>
      <c r="I541" s="464"/>
      <c r="J541" s="464"/>
      <c r="K541" s="464"/>
      <c r="L541" s="464"/>
      <c r="M541" s="464"/>
      <c r="N541" s="436"/>
      <c r="O541" s="436"/>
      <c r="P541" s="436"/>
      <c r="Q541" s="436"/>
      <c r="R541" s="436"/>
      <c r="S541" s="436"/>
      <c r="T541" s="436"/>
      <c r="U541" s="436"/>
      <c r="V541" s="436"/>
      <c r="W541" s="436"/>
      <c r="X541" s="436"/>
      <c r="Y541" s="436"/>
      <c r="Z541" s="436"/>
    </row>
    <row r="542" spans="1:26" ht="16.5" customHeight="1">
      <c r="A542" s="462"/>
      <c r="B542" s="463"/>
      <c r="C542" s="462"/>
      <c r="D542" s="464"/>
      <c r="E542" s="464"/>
      <c r="F542" s="464"/>
      <c r="G542" s="464"/>
      <c r="H542" s="464"/>
      <c r="I542" s="464"/>
      <c r="J542" s="464"/>
      <c r="K542" s="464"/>
      <c r="L542" s="464"/>
      <c r="M542" s="464"/>
      <c r="N542" s="436"/>
      <c r="O542" s="436"/>
      <c r="P542" s="436"/>
      <c r="Q542" s="436"/>
      <c r="R542" s="436"/>
      <c r="S542" s="436"/>
      <c r="T542" s="436"/>
      <c r="U542" s="436"/>
      <c r="V542" s="436"/>
      <c r="W542" s="436"/>
      <c r="X542" s="436"/>
      <c r="Y542" s="436"/>
      <c r="Z542" s="436"/>
    </row>
    <row r="543" spans="1:26" ht="16.5" customHeight="1">
      <c r="A543" s="462"/>
      <c r="B543" s="463"/>
      <c r="C543" s="462"/>
      <c r="D543" s="464"/>
      <c r="E543" s="464"/>
      <c r="F543" s="464"/>
      <c r="G543" s="464"/>
      <c r="H543" s="464"/>
      <c r="I543" s="464"/>
      <c r="J543" s="464"/>
      <c r="K543" s="464"/>
      <c r="L543" s="464"/>
      <c r="M543" s="464"/>
      <c r="N543" s="436"/>
      <c r="O543" s="436"/>
      <c r="P543" s="436"/>
      <c r="Q543" s="436"/>
      <c r="R543" s="436"/>
      <c r="S543" s="436"/>
      <c r="T543" s="436"/>
      <c r="U543" s="436"/>
      <c r="V543" s="436"/>
      <c r="W543" s="436"/>
      <c r="X543" s="436"/>
      <c r="Y543" s="436"/>
      <c r="Z543" s="436"/>
    </row>
    <row r="544" spans="1:26" ht="16.5" customHeight="1">
      <c r="A544" s="462"/>
      <c r="B544" s="463"/>
      <c r="C544" s="462"/>
      <c r="D544" s="464"/>
      <c r="E544" s="464"/>
      <c r="F544" s="464"/>
      <c r="G544" s="464"/>
      <c r="H544" s="464"/>
      <c r="I544" s="464"/>
      <c r="J544" s="464"/>
      <c r="K544" s="464"/>
      <c r="L544" s="464"/>
      <c r="M544" s="464"/>
      <c r="N544" s="436"/>
      <c r="O544" s="436"/>
      <c r="P544" s="436"/>
      <c r="Q544" s="436"/>
      <c r="R544" s="436"/>
      <c r="S544" s="436"/>
      <c r="T544" s="436"/>
      <c r="U544" s="436"/>
      <c r="V544" s="436"/>
      <c r="W544" s="436"/>
      <c r="X544" s="436"/>
      <c r="Y544" s="436"/>
      <c r="Z544" s="436"/>
    </row>
    <row r="545" spans="1:26" ht="16.5" customHeight="1">
      <c r="A545" s="462"/>
      <c r="B545" s="463"/>
      <c r="C545" s="462"/>
      <c r="D545" s="464"/>
      <c r="E545" s="464"/>
      <c r="F545" s="464"/>
      <c r="G545" s="464"/>
      <c r="H545" s="464"/>
      <c r="I545" s="464"/>
      <c r="J545" s="464"/>
      <c r="K545" s="464"/>
      <c r="L545" s="464"/>
      <c r="M545" s="464"/>
      <c r="N545" s="436"/>
      <c r="O545" s="436"/>
      <c r="P545" s="436"/>
      <c r="Q545" s="436"/>
      <c r="R545" s="436"/>
      <c r="S545" s="436"/>
      <c r="T545" s="436"/>
      <c r="U545" s="436"/>
      <c r="V545" s="436"/>
      <c r="W545" s="436"/>
      <c r="X545" s="436"/>
      <c r="Y545" s="436"/>
      <c r="Z545" s="436"/>
    </row>
    <row r="546" spans="1:26" ht="16.5" customHeight="1">
      <c r="A546" s="462"/>
      <c r="B546" s="463"/>
      <c r="C546" s="462"/>
      <c r="D546" s="464"/>
      <c r="E546" s="464"/>
      <c r="F546" s="464"/>
      <c r="G546" s="464"/>
      <c r="H546" s="464"/>
      <c r="I546" s="464"/>
      <c r="J546" s="464"/>
      <c r="K546" s="464"/>
      <c r="L546" s="464"/>
      <c r="M546" s="464"/>
      <c r="N546" s="436"/>
      <c r="O546" s="436"/>
      <c r="P546" s="436"/>
      <c r="Q546" s="436"/>
      <c r="R546" s="436"/>
      <c r="S546" s="436"/>
      <c r="T546" s="436"/>
      <c r="U546" s="436"/>
      <c r="V546" s="436"/>
      <c r="W546" s="436"/>
      <c r="X546" s="436"/>
      <c r="Y546" s="436"/>
      <c r="Z546" s="436"/>
    </row>
    <row r="547" spans="1:26" ht="16.5" customHeight="1">
      <c r="A547" s="462"/>
      <c r="B547" s="463"/>
      <c r="C547" s="462"/>
      <c r="D547" s="464"/>
      <c r="E547" s="464"/>
      <c r="F547" s="464"/>
      <c r="G547" s="464"/>
      <c r="H547" s="464"/>
      <c r="I547" s="464"/>
      <c r="J547" s="464"/>
      <c r="K547" s="464"/>
      <c r="L547" s="464"/>
      <c r="M547" s="464"/>
      <c r="N547" s="436"/>
      <c r="O547" s="436"/>
      <c r="P547" s="436"/>
      <c r="Q547" s="436"/>
      <c r="R547" s="436"/>
      <c r="S547" s="436"/>
      <c r="T547" s="436"/>
      <c r="U547" s="436"/>
      <c r="V547" s="436"/>
      <c r="W547" s="436"/>
      <c r="X547" s="436"/>
      <c r="Y547" s="436"/>
      <c r="Z547" s="436"/>
    </row>
    <row r="548" spans="1:26" ht="16.5" customHeight="1">
      <c r="A548" s="462"/>
      <c r="B548" s="463"/>
      <c r="C548" s="462"/>
      <c r="D548" s="464"/>
      <c r="E548" s="464"/>
      <c r="F548" s="464"/>
      <c r="G548" s="464"/>
      <c r="H548" s="464"/>
      <c r="I548" s="464"/>
      <c r="J548" s="464"/>
      <c r="K548" s="464"/>
      <c r="L548" s="464"/>
      <c r="M548" s="464"/>
      <c r="N548" s="436"/>
      <c r="O548" s="436"/>
      <c r="P548" s="436"/>
      <c r="Q548" s="436"/>
      <c r="R548" s="436"/>
      <c r="S548" s="436"/>
      <c r="T548" s="436"/>
      <c r="U548" s="436"/>
      <c r="V548" s="436"/>
      <c r="W548" s="436"/>
      <c r="X548" s="436"/>
      <c r="Y548" s="436"/>
      <c r="Z548" s="436"/>
    </row>
    <row r="549" spans="1:26" ht="16.5" customHeight="1">
      <c r="A549" s="462"/>
      <c r="B549" s="463"/>
      <c r="C549" s="462"/>
      <c r="D549" s="464"/>
      <c r="E549" s="464"/>
      <c r="F549" s="464"/>
      <c r="G549" s="464"/>
      <c r="H549" s="464"/>
      <c r="I549" s="464"/>
      <c r="J549" s="464"/>
      <c r="K549" s="464"/>
      <c r="L549" s="464"/>
      <c r="M549" s="464"/>
      <c r="N549" s="436"/>
      <c r="O549" s="436"/>
      <c r="P549" s="436"/>
      <c r="Q549" s="436"/>
      <c r="R549" s="436"/>
      <c r="S549" s="436"/>
      <c r="T549" s="436"/>
      <c r="U549" s="436"/>
      <c r="V549" s="436"/>
      <c r="W549" s="436"/>
      <c r="X549" s="436"/>
      <c r="Y549" s="436"/>
      <c r="Z549" s="436"/>
    </row>
    <row r="550" spans="1:26" ht="16.5" customHeight="1">
      <c r="A550" s="462"/>
      <c r="B550" s="463"/>
      <c r="C550" s="462"/>
      <c r="D550" s="464"/>
      <c r="E550" s="464"/>
      <c r="F550" s="464"/>
      <c r="G550" s="464"/>
      <c r="H550" s="464"/>
      <c r="I550" s="464"/>
      <c r="J550" s="464"/>
      <c r="K550" s="464"/>
      <c r="L550" s="464"/>
      <c r="M550" s="464"/>
      <c r="N550" s="436"/>
      <c r="O550" s="436"/>
      <c r="P550" s="436"/>
      <c r="Q550" s="436"/>
      <c r="R550" s="436"/>
      <c r="S550" s="436"/>
      <c r="T550" s="436"/>
      <c r="U550" s="436"/>
      <c r="V550" s="436"/>
      <c r="W550" s="436"/>
      <c r="X550" s="436"/>
      <c r="Y550" s="436"/>
      <c r="Z550" s="436"/>
    </row>
    <row r="551" spans="1:26" ht="16.5" customHeight="1">
      <c r="A551" s="462"/>
      <c r="B551" s="463"/>
      <c r="C551" s="462"/>
      <c r="D551" s="464"/>
      <c r="E551" s="464"/>
      <c r="F551" s="464"/>
      <c r="G551" s="464"/>
      <c r="H551" s="464"/>
      <c r="I551" s="464"/>
      <c r="J551" s="464"/>
      <c r="K551" s="464"/>
      <c r="L551" s="464"/>
      <c r="M551" s="464"/>
      <c r="N551" s="436"/>
      <c r="O551" s="436"/>
      <c r="P551" s="436"/>
      <c r="Q551" s="436"/>
      <c r="R551" s="436"/>
      <c r="S551" s="436"/>
      <c r="T551" s="436"/>
      <c r="U551" s="436"/>
      <c r="V551" s="436"/>
      <c r="W551" s="436"/>
      <c r="X551" s="436"/>
      <c r="Y551" s="436"/>
      <c r="Z551" s="436"/>
    </row>
    <row r="552" spans="1:26" ht="16.5" customHeight="1">
      <c r="A552" s="462"/>
      <c r="B552" s="463"/>
      <c r="C552" s="462"/>
      <c r="D552" s="464"/>
      <c r="E552" s="464"/>
      <c r="F552" s="464"/>
      <c r="G552" s="464"/>
      <c r="H552" s="464"/>
      <c r="I552" s="464"/>
      <c r="J552" s="464"/>
      <c r="K552" s="464"/>
      <c r="L552" s="464"/>
      <c r="M552" s="464"/>
      <c r="N552" s="436"/>
      <c r="O552" s="436"/>
      <c r="P552" s="436"/>
      <c r="Q552" s="436"/>
      <c r="R552" s="436"/>
      <c r="S552" s="436"/>
      <c r="T552" s="436"/>
      <c r="U552" s="436"/>
      <c r="V552" s="436"/>
      <c r="W552" s="436"/>
      <c r="X552" s="436"/>
      <c r="Y552" s="436"/>
      <c r="Z552" s="436"/>
    </row>
    <row r="553" spans="1:26" ht="16.5" customHeight="1">
      <c r="A553" s="462"/>
      <c r="B553" s="463"/>
      <c r="C553" s="462"/>
      <c r="D553" s="464"/>
      <c r="E553" s="464"/>
      <c r="F553" s="464"/>
      <c r="G553" s="464"/>
      <c r="H553" s="464"/>
      <c r="I553" s="464"/>
      <c r="J553" s="464"/>
      <c r="K553" s="464"/>
      <c r="L553" s="464"/>
      <c r="M553" s="464"/>
      <c r="N553" s="436"/>
      <c r="O553" s="436"/>
      <c r="P553" s="436"/>
      <c r="Q553" s="436"/>
      <c r="R553" s="436"/>
      <c r="S553" s="436"/>
      <c r="T553" s="436"/>
      <c r="U553" s="436"/>
      <c r="V553" s="436"/>
      <c r="W553" s="436"/>
      <c r="X553" s="436"/>
      <c r="Y553" s="436"/>
      <c r="Z553" s="436"/>
    </row>
    <row r="554" spans="1:26" ht="16.5" customHeight="1">
      <c r="A554" s="462"/>
      <c r="B554" s="463"/>
      <c r="C554" s="462"/>
      <c r="D554" s="464"/>
      <c r="E554" s="464"/>
      <c r="F554" s="464"/>
      <c r="G554" s="464"/>
      <c r="H554" s="464"/>
      <c r="I554" s="464"/>
      <c r="J554" s="464"/>
      <c r="K554" s="464"/>
      <c r="L554" s="464"/>
      <c r="M554" s="464"/>
      <c r="N554" s="436"/>
      <c r="O554" s="436"/>
      <c r="P554" s="436"/>
      <c r="Q554" s="436"/>
      <c r="R554" s="436"/>
      <c r="S554" s="436"/>
      <c r="T554" s="436"/>
      <c r="U554" s="436"/>
      <c r="V554" s="436"/>
      <c r="W554" s="436"/>
      <c r="X554" s="436"/>
      <c r="Y554" s="436"/>
      <c r="Z554" s="436"/>
    </row>
    <row r="555" spans="1:26" ht="16.5" customHeight="1">
      <c r="A555" s="462"/>
      <c r="B555" s="463"/>
      <c r="C555" s="462"/>
      <c r="D555" s="464"/>
      <c r="E555" s="464"/>
      <c r="F555" s="464"/>
      <c r="G555" s="464"/>
      <c r="H555" s="464"/>
      <c r="I555" s="464"/>
      <c r="J555" s="464"/>
      <c r="K555" s="464"/>
      <c r="L555" s="464"/>
      <c r="M555" s="464"/>
      <c r="N555" s="436"/>
      <c r="O555" s="436"/>
      <c r="P555" s="436"/>
      <c r="Q555" s="436"/>
      <c r="R555" s="436"/>
      <c r="S555" s="436"/>
      <c r="T555" s="436"/>
      <c r="U555" s="436"/>
      <c r="V555" s="436"/>
      <c r="W555" s="436"/>
      <c r="X555" s="436"/>
      <c r="Y555" s="436"/>
      <c r="Z555" s="436"/>
    </row>
    <row r="556" spans="1:26" ht="16.5" customHeight="1">
      <c r="A556" s="462"/>
      <c r="B556" s="463"/>
      <c r="C556" s="462"/>
      <c r="D556" s="464"/>
      <c r="E556" s="464"/>
      <c r="F556" s="464"/>
      <c r="G556" s="464"/>
      <c r="H556" s="464"/>
      <c r="I556" s="464"/>
      <c r="J556" s="464"/>
      <c r="K556" s="464"/>
      <c r="L556" s="464"/>
      <c r="M556" s="464"/>
      <c r="N556" s="436"/>
      <c r="O556" s="436"/>
      <c r="P556" s="436"/>
      <c r="Q556" s="436"/>
      <c r="R556" s="436"/>
      <c r="S556" s="436"/>
      <c r="T556" s="436"/>
      <c r="U556" s="436"/>
      <c r="V556" s="436"/>
      <c r="W556" s="436"/>
      <c r="X556" s="436"/>
      <c r="Y556" s="436"/>
      <c r="Z556" s="436"/>
    </row>
    <row r="557" spans="1:26" ht="16.5" customHeight="1">
      <c r="A557" s="462"/>
      <c r="B557" s="463"/>
      <c r="C557" s="462"/>
      <c r="D557" s="464"/>
      <c r="E557" s="464"/>
      <c r="F557" s="464"/>
      <c r="G557" s="464"/>
      <c r="H557" s="464"/>
      <c r="I557" s="464"/>
      <c r="J557" s="464"/>
      <c r="K557" s="464"/>
      <c r="L557" s="464"/>
      <c r="M557" s="464"/>
      <c r="N557" s="436"/>
      <c r="O557" s="436"/>
      <c r="P557" s="436"/>
      <c r="Q557" s="436"/>
      <c r="R557" s="436"/>
      <c r="S557" s="436"/>
      <c r="T557" s="436"/>
      <c r="U557" s="436"/>
      <c r="V557" s="436"/>
      <c r="W557" s="436"/>
      <c r="X557" s="436"/>
      <c r="Y557" s="436"/>
      <c r="Z557" s="436"/>
    </row>
    <row r="558" spans="1:26" ht="16.5" customHeight="1">
      <c r="A558" s="462"/>
      <c r="B558" s="463"/>
      <c r="C558" s="462"/>
      <c r="D558" s="464"/>
      <c r="E558" s="464"/>
      <c r="F558" s="464"/>
      <c r="G558" s="464"/>
      <c r="H558" s="464"/>
      <c r="I558" s="464"/>
      <c r="J558" s="464"/>
      <c r="K558" s="464"/>
      <c r="L558" s="464"/>
      <c r="M558" s="464"/>
      <c r="N558" s="436"/>
      <c r="O558" s="436"/>
      <c r="P558" s="436"/>
      <c r="Q558" s="436"/>
      <c r="R558" s="436"/>
      <c r="S558" s="436"/>
      <c r="T558" s="436"/>
      <c r="U558" s="436"/>
      <c r="V558" s="436"/>
      <c r="W558" s="436"/>
      <c r="X558" s="436"/>
      <c r="Y558" s="436"/>
      <c r="Z558" s="436"/>
    </row>
    <row r="559" spans="1:26" ht="16.5" customHeight="1">
      <c r="A559" s="462"/>
      <c r="B559" s="463"/>
      <c r="C559" s="462"/>
      <c r="D559" s="464"/>
      <c r="E559" s="464"/>
      <c r="F559" s="464"/>
      <c r="G559" s="464"/>
      <c r="H559" s="464"/>
      <c r="I559" s="464"/>
      <c r="J559" s="464"/>
      <c r="K559" s="464"/>
      <c r="L559" s="464"/>
      <c r="M559" s="464"/>
      <c r="N559" s="436"/>
      <c r="O559" s="436"/>
      <c r="P559" s="436"/>
      <c r="Q559" s="436"/>
      <c r="R559" s="436"/>
      <c r="S559" s="436"/>
      <c r="T559" s="436"/>
      <c r="U559" s="436"/>
      <c r="V559" s="436"/>
      <c r="W559" s="436"/>
      <c r="X559" s="436"/>
      <c r="Y559" s="436"/>
      <c r="Z559" s="436"/>
    </row>
    <row r="560" spans="1:26" ht="16.5" customHeight="1">
      <c r="A560" s="462"/>
      <c r="B560" s="463"/>
      <c r="C560" s="462"/>
      <c r="D560" s="464"/>
      <c r="E560" s="464"/>
      <c r="F560" s="464"/>
      <c r="G560" s="464"/>
      <c r="H560" s="464"/>
      <c r="I560" s="464"/>
      <c r="J560" s="464"/>
      <c r="K560" s="464"/>
      <c r="L560" s="464"/>
      <c r="M560" s="464"/>
      <c r="N560" s="436"/>
      <c r="O560" s="436"/>
      <c r="P560" s="436"/>
      <c r="Q560" s="436"/>
      <c r="R560" s="436"/>
      <c r="S560" s="436"/>
      <c r="T560" s="436"/>
      <c r="U560" s="436"/>
      <c r="V560" s="436"/>
      <c r="W560" s="436"/>
      <c r="X560" s="436"/>
      <c r="Y560" s="436"/>
      <c r="Z560" s="436"/>
    </row>
    <row r="561" spans="1:26" ht="16.5" customHeight="1">
      <c r="A561" s="462"/>
      <c r="B561" s="463"/>
      <c r="C561" s="462"/>
      <c r="D561" s="464"/>
      <c r="E561" s="464"/>
      <c r="F561" s="464"/>
      <c r="G561" s="464"/>
      <c r="H561" s="464"/>
      <c r="I561" s="464"/>
      <c r="J561" s="464"/>
      <c r="K561" s="464"/>
      <c r="L561" s="464"/>
      <c r="M561" s="464"/>
      <c r="N561" s="436"/>
      <c r="O561" s="436"/>
      <c r="P561" s="436"/>
      <c r="Q561" s="436"/>
      <c r="R561" s="436"/>
      <c r="S561" s="436"/>
      <c r="T561" s="436"/>
      <c r="U561" s="436"/>
      <c r="V561" s="436"/>
      <c r="W561" s="436"/>
      <c r="X561" s="436"/>
      <c r="Y561" s="436"/>
      <c r="Z561" s="436"/>
    </row>
    <row r="562" spans="1:26" ht="16.5" customHeight="1">
      <c r="A562" s="462"/>
      <c r="B562" s="463"/>
      <c r="C562" s="462"/>
      <c r="D562" s="464"/>
      <c r="E562" s="464"/>
      <c r="F562" s="464"/>
      <c r="G562" s="464"/>
      <c r="H562" s="464"/>
      <c r="I562" s="464"/>
      <c r="J562" s="464"/>
      <c r="K562" s="464"/>
      <c r="L562" s="464"/>
      <c r="M562" s="464"/>
      <c r="N562" s="436"/>
      <c r="O562" s="436"/>
      <c r="P562" s="436"/>
      <c r="Q562" s="436"/>
      <c r="R562" s="436"/>
      <c r="S562" s="436"/>
      <c r="T562" s="436"/>
      <c r="U562" s="436"/>
      <c r="V562" s="436"/>
      <c r="W562" s="436"/>
      <c r="X562" s="436"/>
      <c r="Y562" s="436"/>
      <c r="Z562" s="436"/>
    </row>
    <row r="563" spans="1:26" ht="16.5" customHeight="1">
      <c r="A563" s="462"/>
      <c r="B563" s="463"/>
      <c r="C563" s="462"/>
      <c r="D563" s="464"/>
      <c r="E563" s="464"/>
      <c r="F563" s="464"/>
      <c r="G563" s="464"/>
      <c r="H563" s="464"/>
      <c r="I563" s="464"/>
      <c r="J563" s="464"/>
      <c r="K563" s="464"/>
      <c r="L563" s="464"/>
      <c r="M563" s="464"/>
      <c r="N563" s="436"/>
      <c r="O563" s="436"/>
      <c r="P563" s="436"/>
      <c r="Q563" s="436"/>
      <c r="R563" s="436"/>
      <c r="S563" s="436"/>
      <c r="T563" s="436"/>
      <c r="U563" s="436"/>
      <c r="V563" s="436"/>
      <c r="W563" s="436"/>
      <c r="X563" s="436"/>
      <c r="Y563" s="436"/>
      <c r="Z563" s="436"/>
    </row>
    <row r="564" spans="1:26" ht="16.5" customHeight="1">
      <c r="A564" s="462"/>
      <c r="B564" s="463"/>
      <c r="C564" s="462"/>
      <c r="D564" s="464"/>
      <c r="E564" s="464"/>
      <c r="F564" s="464"/>
      <c r="G564" s="464"/>
      <c r="H564" s="464"/>
      <c r="I564" s="464"/>
      <c r="J564" s="464"/>
      <c r="K564" s="464"/>
      <c r="L564" s="464"/>
      <c r="M564" s="464"/>
      <c r="N564" s="436"/>
      <c r="O564" s="436"/>
      <c r="P564" s="436"/>
      <c r="Q564" s="436"/>
      <c r="R564" s="436"/>
      <c r="S564" s="436"/>
      <c r="T564" s="436"/>
      <c r="U564" s="436"/>
      <c r="V564" s="436"/>
      <c r="W564" s="436"/>
      <c r="X564" s="436"/>
      <c r="Y564" s="436"/>
      <c r="Z564" s="436"/>
    </row>
    <row r="565" spans="1:26" ht="16.5" customHeight="1">
      <c r="A565" s="462"/>
      <c r="B565" s="463"/>
      <c r="C565" s="462"/>
      <c r="D565" s="464"/>
      <c r="E565" s="464"/>
      <c r="F565" s="464"/>
      <c r="G565" s="464"/>
      <c r="H565" s="464"/>
      <c r="I565" s="464"/>
      <c r="J565" s="464"/>
      <c r="K565" s="464"/>
      <c r="L565" s="464"/>
      <c r="M565" s="464"/>
      <c r="N565" s="436"/>
      <c r="O565" s="436"/>
      <c r="P565" s="436"/>
      <c r="Q565" s="436"/>
      <c r="R565" s="436"/>
      <c r="S565" s="436"/>
      <c r="T565" s="436"/>
      <c r="U565" s="436"/>
      <c r="V565" s="436"/>
      <c r="W565" s="436"/>
      <c r="X565" s="436"/>
      <c r="Y565" s="436"/>
      <c r="Z565" s="436"/>
    </row>
    <row r="566" spans="1:26" ht="16.5" customHeight="1">
      <c r="A566" s="462"/>
      <c r="B566" s="463"/>
      <c r="C566" s="462"/>
      <c r="D566" s="464"/>
      <c r="E566" s="464"/>
      <c r="F566" s="464"/>
      <c r="G566" s="464"/>
      <c r="H566" s="464"/>
      <c r="I566" s="464"/>
      <c r="J566" s="464"/>
      <c r="K566" s="464"/>
      <c r="L566" s="464"/>
      <c r="M566" s="464"/>
      <c r="N566" s="436"/>
      <c r="O566" s="436"/>
      <c r="P566" s="436"/>
      <c r="Q566" s="436"/>
      <c r="R566" s="436"/>
      <c r="S566" s="436"/>
      <c r="T566" s="436"/>
      <c r="U566" s="436"/>
      <c r="V566" s="436"/>
      <c r="W566" s="436"/>
      <c r="X566" s="436"/>
      <c r="Y566" s="436"/>
      <c r="Z566" s="436"/>
    </row>
    <row r="567" spans="1:26" ht="16.5" customHeight="1">
      <c r="A567" s="462"/>
      <c r="B567" s="463"/>
      <c r="C567" s="462"/>
      <c r="D567" s="464"/>
      <c r="E567" s="464"/>
      <c r="F567" s="464"/>
      <c r="G567" s="464"/>
      <c r="H567" s="464"/>
      <c r="I567" s="464"/>
      <c r="J567" s="464"/>
      <c r="K567" s="464"/>
      <c r="L567" s="464"/>
      <c r="M567" s="464"/>
      <c r="N567" s="436"/>
      <c r="O567" s="436"/>
      <c r="P567" s="436"/>
      <c r="Q567" s="436"/>
      <c r="R567" s="436"/>
      <c r="S567" s="436"/>
      <c r="T567" s="436"/>
      <c r="U567" s="436"/>
      <c r="V567" s="436"/>
      <c r="W567" s="436"/>
      <c r="X567" s="436"/>
      <c r="Y567" s="436"/>
      <c r="Z567" s="436"/>
    </row>
    <row r="568" spans="1:26" ht="16.5" customHeight="1">
      <c r="A568" s="462"/>
      <c r="B568" s="463"/>
      <c r="C568" s="462"/>
      <c r="D568" s="464"/>
      <c r="E568" s="464"/>
      <c r="F568" s="464"/>
      <c r="G568" s="464"/>
      <c r="H568" s="464"/>
      <c r="I568" s="464"/>
      <c r="J568" s="464"/>
      <c r="K568" s="464"/>
      <c r="L568" s="464"/>
      <c r="M568" s="464"/>
      <c r="N568" s="436"/>
      <c r="O568" s="436"/>
      <c r="P568" s="436"/>
      <c r="Q568" s="436"/>
      <c r="R568" s="436"/>
      <c r="S568" s="436"/>
      <c r="T568" s="436"/>
      <c r="U568" s="436"/>
      <c r="V568" s="436"/>
      <c r="W568" s="436"/>
      <c r="X568" s="436"/>
      <c r="Y568" s="436"/>
      <c r="Z568" s="436"/>
    </row>
    <row r="569" spans="1:26" ht="16.5" customHeight="1">
      <c r="A569" s="462"/>
      <c r="B569" s="463"/>
      <c r="C569" s="462"/>
      <c r="D569" s="464"/>
      <c r="E569" s="464"/>
      <c r="F569" s="464"/>
      <c r="G569" s="464"/>
      <c r="H569" s="464"/>
      <c r="I569" s="464"/>
      <c r="J569" s="464"/>
      <c r="K569" s="464"/>
      <c r="L569" s="464"/>
      <c r="M569" s="464"/>
      <c r="N569" s="436"/>
      <c r="O569" s="436"/>
      <c r="P569" s="436"/>
      <c r="Q569" s="436"/>
      <c r="R569" s="436"/>
      <c r="S569" s="436"/>
      <c r="T569" s="436"/>
      <c r="U569" s="436"/>
      <c r="V569" s="436"/>
      <c r="W569" s="436"/>
      <c r="X569" s="436"/>
      <c r="Y569" s="436"/>
      <c r="Z569" s="436"/>
    </row>
    <row r="570" spans="1:26" ht="16.5" customHeight="1">
      <c r="A570" s="462"/>
      <c r="B570" s="463"/>
      <c r="C570" s="462"/>
      <c r="D570" s="464"/>
      <c r="E570" s="464"/>
      <c r="F570" s="464"/>
      <c r="G570" s="464"/>
      <c r="H570" s="464"/>
      <c r="I570" s="464"/>
      <c r="J570" s="464"/>
      <c r="K570" s="464"/>
      <c r="L570" s="464"/>
      <c r="M570" s="464"/>
      <c r="N570" s="436"/>
      <c r="O570" s="436"/>
      <c r="P570" s="436"/>
      <c r="Q570" s="436"/>
      <c r="R570" s="436"/>
      <c r="S570" s="436"/>
      <c r="T570" s="436"/>
      <c r="U570" s="436"/>
      <c r="V570" s="436"/>
      <c r="W570" s="436"/>
      <c r="X570" s="436"/>
      <c r="Y570" s="436"/>
      <c r="Z570" s="436"/>
    </row>
    <row r="571" spans="1:26" ht="16.5" customHeight="1">
      <c r="A571" s="462"/>
      <c r="B571" s="463"/>
      <c r="C571" s="462"/>
      <c r="D571" s="464"/>
      <c r="E571" s="464"/>
      <c r="F571" s="464"/>
      <c r="G571" s="464"/>
      <c r="H571" s="464"/>
      <c r="I571" s="464"/>
      <c r="J571" s="464"/>
      <c r="K571" s="464"/>
      <c r="L571" s="464"/>
      <c r="M571" s="464"/>
      <c r="N571" s="436"/>
      <c r="O571" s="436"/>
      <c r="P571" s="436"/>
      <c r="Q571" s="436"/>
      <c r="R571" s="436"/>
      <c r="S571" s="436"/>
      <c r="T571" s="436"/>
      <c r="U571" s="436"/>
      <c r="V571" s="436"/>
      <c r="W571" s="436"/>
      <c r="X571" s="436"/>
      <c r="Y571" s="436"/>
      <c r="Z571" s="436"/>
    </row>
    <row r="572" spans="1:26" ht="16.5" customHeight="1">
      <c r="A572" s="462"/>
      <c r="B572" s="463"/>
      <c r="C572" s="462"/>
      <c r="D572" s="464"/>
      <c r="E572" s="464"/>
      <c r="F572" s="464"/>
      <c r="G572" s="464"/>
      <c r="H572" s="464"/>
      <c r="I572" s="464"/>
      <c r="J572" s="464"/>
      <c r="K572" s="464"/>
      <c r="L572" s="464"/>
      <c r="M572" s="464"/>
      <c r="N572" s="436"/>
      <c r="O572" s="436"/>
      <c r="P572" s="436"/>
      <c r="Q572" s="436"/>
      <c r="R572" s="436"/>
      <c r="S572" s="436"/>
      <c r="T572" s="436"/>
      <c r="U572" s="436"/>
      <c r="V572" s="436"/>
      <c r="W572" s="436"/>
      <c r="X572" s="436"/>
      <c r="Y572" s="436"/>
      <c r="Z572" s="436"/>
    </row>
    <row r="573" spans="1:26" ht="16.5" customHeight="1">
      <c r="A573" s="462"/>
      <c r="B573" s="463"/>
      <c r="C573" s="462"/>
      <c r="D573" s="464"/>
      <c r="E573" s="464"/>
      <c r="F573" s="464"/>
      <c r="G573" s="464"/>
      <c r="H573" s="464"/>
      <c r="I573" s="464"/>
      <c r="J573" s="464"/>
      <c r="K573" s="464"/>
      <c r="L573" s="464"/>
      <c r="M573" s="464"/>
      <c r="N573" s="436"/>
      <c r="O573" s="436"/>
      <c r="P573" s="436"/>
      <c r="Q573" s="436"/>
      <c r="R573" s="436"/>
      <c r="S573" s="436"/>
      <c r="T573" s="436"/>
      <c r="U573" s="436"/>
      <c r="V573" s="436"/>
      <c r="W573" s="436"/>
      <c r="X573" s="436"/>
      <c r="Y573" s="436"/>
      <c r="Z573" s="436"/>
    </row>
    <row r="574" spans="1:26" ht="16.5" customHeight="1">
      <c r="A574" s="462"/>
      <c r="B574" s="463"/>
      <c r="C574" s="462"/>
      <c r="D574" s="464"/>
      <c r="E574" s="464"/>
      <c r="F574" s="464"/>
      <c r="G574" s="464"/>
      <c r="H574" s="464"/>
      <c r="I574" s="464"/>
      <c r="J574" s="464"/>
      <c r="K574" s="464"/>
      <c r="L574" s="464"/>
      <c r="M574" s="464"/>
      <c r="N574" s="436"/>
      <c r="O574" s="436"/>
      <c r="P574" s="436"/>
      <c r="Q574" s="436"/>
      <c r="R574" s="436"/>
      <c r="S574" s="436"/>
      <c r="T574" s="436"/>
      <c r="U574" s="436"/>
      <c r="V574" s="436"/>
      <c r="W574" s="436"/>
      <c r="X574" s="436"/>
      <c r="Y574" s="436"/>
      <c r="Z574" s="436"/>
    </row>
    <row r="575" spans="1:26" ht="16.5" customHeight="1">
      <c r="A575" s="462"/>
      <c r="B575" s="463"/>
      <c r="C575" s="462"/>
      <c r="D575" s="464"/>
      <c r="E575" s="464"/>
      <c r="F575" s="464"/>
      <c r="G575" s="464"/>
      <c r="H575" s="464"/>
      <c r="I575" s="464"/>
      <c r="J575" s="464"/>
      <c r="K575" s="464"/>
      <c r="L575" s="464"/>
      <c r="M575" s="464"/>
      <c r="N575" s="436"/>
      <c r="O575" s="436"/>
      <c r="P575" s="436"/>
      <c r="Q575" s="436"/>
      <c r="R575" s="436"/>
      <c r="S575" s="436"/>
      <c r="T575" s="436"/>
      <c r="U575" s="436"/>
      <c r="V575" s="436"/>
      <c r="W575" s="436"/>
      <c r="X575" s="436"/>
      <c r="Y575" s="436"/>
      <c r="Z575" s="436"/>
    </row>
    <row r="576" spans="1:26" ht="16.5" customHeight="1">
      <c r="A576" s="462"/>
      <c r="B576" s="463"/>
      <c r="C576" s="462"/>
      <c r="D576" s="464"/>
      <c r="E576" s="464"/>
      <c r="F576" s="464"/>
      <c r="G576" s="464"/>
      <c r="H576" s="464"/>
      <c r="I576" s="464"/>
      <c r="J576" s="464"/>
      <c r="K576" s="464"/>
      <c r="L576" s="464"/>
      <c r="M576" s="464"/>
      <c r="N576" s="436"/>
      <c r="O576" s="436"/>
      <c r="P576" s="436"/>
      <c r="Q576" s="436"/>
      <c r="R576" s="436"/>
      <c r="S576" s="436"/>
      <c r="T576" s="436"/>
      <c r="U576" s="436"/>
      <c r="V576" s="436"/>
      <c r="W576" s="436"/>
      <c r="X576" s="436"/>
      <c r="Y576" s="436"/>
      <c r="Z576" s="436"/>
    </row>
    <row r="577" spans="1:26" ht="16.5" customHeight="1">
      <c r="A577" s="462"/>
      <c r="B577" s="463"/>
      <c r="C577" s="462"/>
      <c r="D577" s="464"/>
      <c r="E577" s="464"/>
      <c r="F577" s="464"/>
      <c r="G577" s="464"/>
      <c r="H577" s="464"/>
      <c r="I577" s="464"/>
      <c r="J577" s="464"/>
      <c r="K577" s="464"/>
      <c r="L577" s="464"/>
      <c r="M577" s="464"/>
      <c r="N577" s="436"/>
      <c r="O577" s="436"/>
      <c r="P577" s="436"/>
      <c r="Q577" s="436"/>
      <c r="R577" s="436"/>
      <c r="S577" s="436"/>
      <c r="T577" s="436"/>
      <c r="U577" s="436"/>
      <c r="V577" s="436"/>
      <c r="W577" s="436"/>
      <c r="X577" s="436"/>
      <c r="Y577" s="436"/>
      <c r="Z577" s="436"/>
    </row>
    <row r="578" spans="1:26" ht="16.5" customHeight="1">
      <c r="A578" s="462"/>
      <c r="B578" s="463"/>
      <c r="C578" s="462"/>
      <c r="D578" s="464"/>
      <c r="E578" s="464"/>
      <c r="F578" s="464"/>
      <c r="G578" s="464"/>
      <c r="H578" s="464"/>
      <c r="I578" s="464"/>
      <c r="J578" s="464"/>
      <c r="K578" s="464"/>
      <c r="L578" s="464"/>
      <c r="M578" s="464"/>
      <c r="N578" s="436"/>
      <c r="O578" s="436"/>
      <c r="P578" s="436"/>
      <c r="Q578" s="436"/>
      <c r="R578" s="436"/>
      <c r="S578" s="436"/>
      <c r="T578" s="436"/>
      <c r="U578" s="436"/>
      <c r="V578" s="436"/>
      <c r="W578" s="436"/>
      <c r="X578" s="436"/>
      <c r="Y578" s="436"/>
      <c r="Z578" s="436"/>
    </row>
    <row r="579" spans="1:26" ht="16.5" customHeight="1">
      <c r="A579" s="462"/>
      <c r="B579" s="463"/>
      <c r="C579" s="462"/>
      <c r="D579" s="464"/>
      <c r="E579" s="464"/>
      <c r="F579" s="464"/>
      <c r="G579" s="464"/>
      <c r="H579" s="464"/>
      <c r="I579" s="464"/>
      <c r="J579" s="464"/>
      <c r="K579" s="464"/>
      <c r="L579" s="464"/>
      <c r="M579" s="464"/>
      <c r="N579" s="436"/>
      <c r="O579" s="436"/>
      <c r="P579" s="436"/>
      <c r="Q579" s="436"/>
      <c r="R579" s="436"/>
      <c r="S579" s="436"/>
      <c r="T579" s="436"/>
      <c r="U579" s="436"/>
      <c r="V579" s="436"/>
      <c r="W579" s="436"/>
      <c r="X579" s="436"/>
      <c r="Y579" s="436"/>
      <c r="Z579" s="436"/>
    </row>
    <row r="580" spans="1:26" ht="16.5" customHeight="1">
      <c r="A580" s="462"/>
      <c r="B580" s="463"/>
      <c r="C580" s="462"/>
      <c r="D580" s="464"/>
      <c r="E580" s="464"/>
      <c r="F580" s="464"/>
      <c r="G580" s="464"/>
      <c r="H580" s="464"/>
      <c r="I580" s="464"/>
      <c r="J580" s="464"/>
      <c r="K580" s="464"/>
      <c r="L580" s="464"/>
      <c r="M580" s="464"/>
      <c r="N580" s="436"/>
      <c r="O580" s="436"/>
      <c r="P580" s="436"/>
      <c r="Q580" s="436"/>
      <c r="R580" s="436"/>
      <c r="S580" s="436"/>
      <c r="T580" s="436"/>
      <c r="U580" s="436"/>
      <c r="V580" s="436"/>
      <c r="W580" s="436"/>
      <c r="X580" s="436"/>
      <c r="Y580" s="436"/>
      <c r="Z580" s="436"/>
    </row>
    <row r="581" spans="1:26" ht="16.5" customHeight="1">
      <c r="A581" s="462"/>
      <c r="B581" s="463"/>
      <c r="C581" s="462"/>
      <c r="D581" s="464"/>
      <c r="E581" s="464"/>
      <c r="F581" s="464"/>
      <c r="G581" s="464"/>
      <c r="H581" s="464"/>
      <c r="I581" s="464"/>
      <c r="J581" s="464"/>
      <c r="K581" s="464"/>
      <c r="L581" s="464"/>
      <c r="M581" s="464"/>
      <c r="N581" s="436"/>
      <c r="O581" s="436"/>
      <c r="P581" s="436"/>
      <c r="Q581" s="436"/>
      <c r="R581" s="436"/>
      <c r="S581" s="436"/>
      <c r="T581" s="436"/>
      <c r="U581" s="436"/>
      <c r="V581" s="436"/>
      <c r="W581" s="436"/>
      <c r="X581" s="436"/>
      <c r="Y581" s="436"/>
      <c r="Z581" s="436"/>
    </row>
    <row r="582" spans="1:26" ht="16.5" customHeight="1">
      <c r="A582" s="462"/>
      <c r="B582" s="463"/>
      <c r="C582" s="462"/>
      <c r="D582" s="464"/>
      <c r="E582" s="464"/>
      <c r="F582" s="464"/>
      <c r="G582" s="464"/>
      <c r="H582" s="464"/>
      <c r="I582" s="464"/>
      <c r="J582" s="464"/>
      <c r="K582" s="464"/>
      <c r="L582" s="464"/>
      <c r="M582" s="464"/>
      <c r="N582" s="436"/>
      <c r="O582" s="436"/>
      <c r="P582" s="436"/>
      <c r="Q582" s="436"/>
      <c r="R582" s="436"/>
      <c r="S582" s="436"/>
      <c r="T582" s="436"/>
      <c r="U582" s="436"/>
      <c r="V582" s="436"/>
      <c r="W582" s="436"/>
      <c r="X582" s="436"/>
      <c r="Y582" s="436"/>
      <c r="Z582" s="436"/>
    </row>
    <row r="583" spans="1:26" ht="16.5" customHeight="1">
      <c r="A583" s="462"/>
      <c r="B583" s="463"/>
      <c r="C583" s="462"/>
      <c r="D583" s="464"/>
      <c r="E583" s="464"/>
      <c r="F583" s="464"/>
      <c r="G583" s="464"/>
      <c r="H583" s="464"/>
      <c r="I583" s="464"/>
      <c r="J583" s="464"/>
      <c r="K583" s="464"/>
      <c r="L583" s="464"/>
      <c r="M583" s="464"/>
      <c r="N583" s="436"/>
      <c r="O583" s="436"/>
      <c r="P583" s="436"/>
      <c r="Q583" s="436"/>
      <c r="R583" s="436"/>
      <c r="S583" s="436"/>
      <c r="T583" s="436"/>
      <c r="U583" s="436"/>
      <c r="V583" s="436"/>
      <c r="W583" s="436"/>
      <c r="X583" s="436"/>
      <c r="Y583" s="436"/>
      <c r="Z583" s="436"/>
    </row>
    <row r="584" spans="1:26" ht="16.5" customHeight="1">
      <c r="A584" s="462"/>
      <c r="B584" s="463"/>
      <c r="C584" s="462"/>
      <c r="D584" s="464"/>
      <c r="E584" s="464"/>
      <c r="F584" s="464"/>
      <c r="G584" s="464"/>
      <c r="H584" s="464"/>
      <c r="I584" s="464"/>
      <c r="J584" s="464"/>
      <c r="K584" s="464"/>
      <c r="L584" s="464"/>
      <c r="M584" s="464"/>
      <c r="N584" s="436"/>
      <c r="O584" s="436"/>
      <c r="P584" s="436"/>
      <c r="Q584" s="436"/>
      <c r="R584" s="436"/>
      <c r="S584" s="436"/>
      <c r="T584" s="436"/>
      <c r="U584" s="436"/>
      <c r="V584" s="436"/>
      <c r="W584" s="436"/>
      <c r="X584" s="436"/>
      <c r="Y584" s="436"/>
      <c r="Z584" s="436"/>
    </row>
    <row r="585" spans="1:26" ht="16.5" customHeight="1">
      <c r="A585" s="462"/>
      <c r="B585" s="463"/>
      <c r="C585" s="462"/>
      <c r="D585" s="464"/>
      <c r="E585" s="464"/>
      <c r="F585" s="464"/>
      <c r="G585" s="464"/>
      <c r="H585" s="464"/>
      <c r="I585" s="464"/>
      <c r="J585" s="464"/>
      <c r="K585" s="464"/>
      <c r="L585" s="464"/>
      <c r="M585" s="464"/>
      <c r="N585" s="436"/>
      <c r="O585" s="436"/>
      <c r="P585" s="436"/>
      <c r="Q585" s="436"/>
      <c r="R585" s="436"/>
      <c r="S585" s="436"/>
      <c r="T585" s="436"/>
      <c r="U585" s="436"/>
      <c r="V585" s="436"/>
      <c r="W585" s="436"/>
      <c r="X585" s="436"/>
      <c r="Y585" s="436"/>
      <c r="Z585" s="436"/>
    </row>
    <row r="586" spans="1:26" ht="16.5" customHeight="1">
      <c r="A586" s="462"/>
      <c r="B586" s="463"/>
      <c r="C586" s="462"/>
      <c r="D586" s="464"/>
      <c r="E586" s="464"/>
      <c r="F586" s="464"/>
      <c r="G586" s="464"/>
      <c r="H586" s="464"/>
      <c r="I586" s="464"/>
      <c r="J586" s="464"/>
      <c r="K586" s="464"/>
      <c r="L586" s="464"/>
      <c r="M586" s="464"/>
      <c r="N586" s="436"/>
      <c r="O586" s="436"/>
      <c r="P586" s="436"/>
      <c r="Q586" s="436"/>
      <c r="R586" s="436"/>
      <c r="S586" s="436"/>
      <c r="T586" s="436"/>
      <c r="U586" s="436"/>
      <c r="V586" s="436"/>
      <c r="W586" s="436"/>
      <c r="X586" s="436"/>
      <c r="Y586" s="436"/>
      <c r="Z586" s="436"/>
    </row>
    <row r="587" spans="1:26" ht="16.5" customHeight="1">
      <c r="A587" s="462"/>
      <c r="B587" s="463"/>
      <c r="C587" s="462"/>
      <c r="D587" s="464"/>
      <c r="E587" s="464"/>
      <c r="F587" s="464"/>
      <c r="G587" s="464"/>
      <c r="H587" s="464"/>
      <c r="I587" s="464"/>
      <c r="J587" s="464"/>
      <c r="K587" s="464"/>
      <c r="L587" s="464"/>
      <c r="M587" s="464"/>
      <c r="N587" s="436"/>
      <c r="O587" s="436"/>
      <c r="P587" s="436"/>
      <c r="Q587" s="436"/>
      <c r="R587" s="436"/>
      <c r="S587" s="436"/>
      <c r="T587" s="436"/>
      <c r="U587" s="436"/>
      <c r="V587" s="436"/>
      <c r="W587" s="436"/>
      <c r="X587" s="436"/>
      <c r="Y587" s="436"/>
      <c r="Z587" s="436"/>
    </row>
    <row r="588" spans="1:26" ht="16.5" customHeight="1">
      <c r="A588" s="462"/>
      <c r="B588" s="463"/>
      <c r="C588" s="462"/>
      <c r="D588" s="464"/>
      <c r="E588" s="464"/>
      <c r="F588" s="464"/>
      <c r="G588" s="464"/>
      <c r="H588" s="464"/>
      <c r="I588" s="464"/>
      <c r="J588" s="464"/>
      <c r="K588" s="464"/>
      <c r="L588" s="464"/>
      <c r="M588" s="464"/>
      <c r="N588" s="436"/>
      <c r="O588" s="436"/>
      <c r="P588" s="436"/>
      <c r="Q588" s="436"/>
      <c r="R588" s="436"/>
      <c r="S588" s="436"/>
      <c r="T588" s="436"/>
      <c r="U588" s="436"/>
      <c r="V588" s="436"/>
      <c r="W588" s="436"/>
      <c r="X588" s="436"/>
      <c r="Y588" s="436"/>
      <c r="Z588" s="436"/>
    </row>
    <row r="589" spans="1:26" ht="16.5" customHeight="1">
      <c r="A589" s="462"/>
      <c r="B589" s="463"/>
      <c r="C589" s="462"/>
      <c r="D589" s="464"/>
      <c r="E589" s="464"/>
      <c r="F589" s="464"/>
      <c r="G589" s="464"/>
      <c r="H589" s="464"/>
      <c r="I589" s="464"/>
      <c r="J589" s="464"/>
      <c r="K589" s="464"/>
      <c r="L589" s="464"/>
      <c r="M589" s="464"/>
      <c r="N589" s="436"/>
      <c r="O589" s="436"/>
      <c r="P589" s="436"/>
      <c r="Q589" s="436"/>
      <c r="R589" s="436"/>
      <c r="S589" s="436"/>
      <c r="T589" s="436"/>
      <c r="U589" s="436"/>
      <c r="V589" s="436"/>
      <c r="W589" s="436"/>
      <c r="X589" s="436"/>
      <c r="Y589" s="436"/>
      <c r="Z589" s="436"/>
    </row>
    <row r="590" spans="1:26" ht="16.5" customHeight="1">
      <c r="A590" s="462"/>
      <c r="B590" s="463"/>
      <c r="C590" s="462"/>
      <c r="D590" s="464"/>
      <c r="E590" s="464"/>
      <c r="F590" s="464"/>
      <c r="G590" s="464"/>
      <c r="H590" s="464"/>
      <c r="I590" s="464"/>
      <c r="J590" s="464"/>
      <c r="K590" s="464"/>
      <c r="L590" s="464"/>
      <c r="M590" s="464"/>
      <c r="N590" s="436"/>
      <c r="O590" s="436"/>
      <c r="P590" s="436"/>
      <c r="Q590" s="436"/>
      <c r="R590" s="436"/>
      <c r="S590" s="436"/>
      <c r="T590" s="436"/>
      <c r="U590" s="436"/>
      <c r="V590" s="436"/>
      <c r="W590" s="436"/>
      <c r="X590" s="436"/>
      <c r="Y590" s="436"/>
      <c r="Z590" s="436"/>
    </row>
    <row r="591" spans="1:26" ht="16.5" customHeight="1">
      <c r="A591" s="462"/>
      <c r="B591" s="463"/>
      <c r="C591" s="462"/>
      <c r="D591" s="464"/>
      <c r="E591" s="464"/>
      <c r="F591" s="464"/>
      <c r="G591" s="464"/>
      <c r="H591" s="464"/>
      <c r="I591" s="464"/>
      <c r="J591" s="464"/>
      <c r="K591" s="464"/>
      <c r="L591" s="464"/>
      <c r="M591" s="464"/>
      <c r="N591" s="436"/>
      <c r="O591" s="436"/>
      <c r="P591" s="436"/>
      <c r="Q591" s="436"/>
      <c r="R591" s="436"/>
      <c r="S591" s="436"/>
      <c r="T591" s="436"/>
      <c r="U591" s="436"/>
      <c r="V591" s="436"/>
      <c r="W591" s="436"/>
      <c r="X591" s="436"/>
      <c r="Y591" s="436"/>
      <c r="Z591" s="436"/>
    </row>
    <row r="592" spans="1:26" ht="16.5" customHeight="1">
      <c r="A592" s="462"/>
      <c r="B592" s="463"/>
      <c r="C592" s="462"/>
      <c r="D592" s="464"/>
      <c r="E592" s="464"/>
      <c r="F592" s="464"/>
      <c r="G592" s="464"/>
      <c r="H592" s="464"/>
      <c r="I592" s="464"/>
      <c r="J592" s="464"/>
      <c r="K592" s="464"/>
      <c r="L592" s="464"/>
      <c r="M592" s="464"/>
      <c r="N592" s="436"/>
      <c r="O592" s="436"/>
      <c r="P592" s="436"/>
      <c r="Q592" s="436"/>
      <c r="R592" s="436"/>
      <c r="S592" s="436"/>
      <c r="T592" s="436"/>
      <c r="U592" s="436"/>
      <c r="V592" s="436"/>
      <c r="W592" s="436"/>
      <c r="X592" s="436"/>
      <c r="Y592" s="436"/>
      <c r="Z592" s="436"/>
    </row>
    <row r="593" spans="1:26" ht="16.5" customHeight="1">
      <c r="A593" s="462"/>
      <c r="B593" s="463"/>
      <c r="C593" s="462"/>
      <c r="D593" s="464"/>
      <c r="E593" s="464"/>
      <c r="F593" s="464"/>
      <c r="G593" s="464"/>
      <c r="H593" s="464"/>
      <c r="I593" s="464"/>
      <c r="J593" s="464"/>
      <c r="K593" s="464"/>
      <c r="L593" s="464"/>
      <c r="M593" s="464"/>
      <c r="N593" s="436"/>
      <c r="O593" s="436"/>
      <c r="P593" s="436"/>
      <c r="Q593" s="436"/>
      <c r="R593" s="436"/>
      <c r="S593" s="436"/>
      <c r="T593" s="436"/>
      <c r="U593" s="436"/>
      <c r="V593" s="436"/>
      <c r="W593" s="436"/>
      <c r="X593" s="436"/>
      <c r="Y593" s="436"/>
      <c r="Z593" s="436"/>
    </row>
    <row r="594" spans="1:26" ht="16.5" customHeight="1">
      <c r="A594" s="462"/>
      <c r="B594" s="463"/>
      <c r="C594" s="462"/>
      <c r="D594" s="464"/>
      <c r="E594" s="464"/>
      <c r="F594" s="464"/>
      <c r="G594" s="464"/>
      <c r="H594" s="464"/>
      <c r="I594" s="464"/>
      <c r="J594" s="464"/>
      <c r="K594" s="464"/>
      <c r="L594" s="464"/>
      <c r="M594" s="464"/>
      <c r="N594" s="436"/>
      <c r="O594" s="436"/>
      <c r="P594" s="436"/>
      <c r="Q594" s="436"/>
      <c r="R594" s="436"/>
      <c r="S594" s="436"/>
      <c r="T594" s="436"/>
      <c r="U594" s="436"/>
      <c r="V594" s="436"/>
      <c r="W594" s="436"/>
      <c r="X594" s="436"/>
      <c r="Y594" s="436"/>
      <c r="Z594" s="436"/>
    </row>
    <row r="595" spans="1:26" ht="16.5" customHeight="1">
      <c r="A595" s="462"/>
      <c r="B595" s="463"/>
      <c r="C595" s="462"/>
      <c r="D595" s="464"/>
      <c r="E595" s="464"/>
      <c r="F595" s="464"/>
      <c r="G595" s="464"/>
      <c r="H595" s="464"/>
      <c r="I595" s="464"/>
      <c r="J595" s="464"/>
      <c r="K595" s="464"/>
      <c r="L595" s="464"/>
      <c r="M595" s="464"/>
      <c r="N595" s="436"/>
      <c r="O595" s="436"/>
      <c r="P595" s="436"/>
      <c r="Q595" s="436"/>
      <c r="R595" s="436"/>
      <c r="S595" s="436"/>
      <c r="T595" s="436"/>
      <c r="U595" s="436"/>
      <c r="V595" s="436"/>
      <c r="W595" s="436"/>
      <c r="X595" s="436"/>
      <c r="Y595" s="436"/>
      <c r="Z595" s="436"/>
    </row>
    <row r="596" spans="1:26" ht="16.5" customHeight="1">
      <c r="A596" s="462"/>
      <c r="B596" s="463"/>
      <c r="C596" s="462"/>
      <c r="D596" s="464"/>
      <c r="E596" s="464"/>
      <c r="F596" s="464"/>
      <c r="G596" s="464"/>
      <c r="H596" s="464"/>
      <c r="I596" s="464"/>
      <c r="J596" s="464"/>
      <c r="K596" s="464"/>
      <c r="L596" s="464"/>
      <c r="M596" s="464"/>
      <c r="N596" s="436"/>
      <c r="O596" s="436"/>
      <c r="P596" s="436"/>
      <c r="Q596" s="436"/>
      <c r="R596" s="436"/>
      <c r="S596" s="436"/>
      <c r="T596" s="436"/>
      <c r="U596" s="436"/>
      <c r="V596" s="436"/>
      <c r="W596" s="436"/>
      <c r="X596" s="436"/>
      <c r="Y596" s="436"/>
      <c r="Z596" s="436"/>
    </row>
    <row r="597" spans="1:26" ht="16.5" customHeight="1">
      <c r="A597" s="462"/>
      <c r="B597" s="463"/>
      <c r="C597" s="462"/>
      <c r="D597" s="464"/>
      <c r="E597" s="464"/>
      <c r="F597" s="464"/>
      <c r="G597" s="464"/>
      <c r="H597" s="464"/>
      <c r="I597" s="464"/>
      <c r="J597" s="464"/>
      <c r="K597" s="464"/>
      <c r="L597" s="464"/>
      <c r="M597" s="464"/>
      <c r="N597" s="436"/>
      <c r="O597" s="436"/>
      <c r="P597" s="436"/>
      <c r="Q597" s="436"/>
      <c r="R597" s="436"/>
      <c r="S597" s="436"/>
      <c r="T597" s="436"/>
      <c r="U597" s="436"/>
      <c r="V597" s="436"/>
      <c r="W597" s="436"/>
      <c r="X597" s="436"/>
      <c r="Y597" s="436"/>
      <c r="Z597" s="436"/>
    </row>
    <row r="598" spans="1:26" ht="16.5" customHeight="1">
      <c r="A598" s="462"/>
      <c r="B598" s="463"/>
      <c r="C598" s="462"/>
      <c r="D598" s="464"/>
      <c r="E598" s="464"/>
      <c r="F598" s="464"/>
      <c r="G598" s="464"/>
      <c r="H598" s="464"/>
      <c r="I598" s="464"/>
      <c r="J598" s="464"/>
      <c r="K598" s="464"/>
      <c r="L598" s="464"/>
      <c r="M598" s="464"/>
      <c r="N598" s="436"/>
      <c r="O598" s="436"/>
      <c r="P598" s="436"/>
      <c r="Q598" s="436"/>
      <c r="R598" s="436"/>
      <c r="S598" s="436"/>
      <c r="T598" s="436"/>
      <c r="U598" s="436"/>
      <c r="V598" s="436"/>
      <c r="W598" s="436"/>
      <c r="X598" s="436"/>
      <c r="Y598" s="436"/>
      <c r="Z598" s="436"/>
    </row>
    <row r="599" spans="1:26" ht="16.5" customHeight="1">
      <c r="A599" s="462"/>
      <c r="B599" s="463"/>
      <c r="C599" s="462"/>
      <c r="D599" s="464"/>
      <c r="E599" s="464"/>
      <c r="F599" s="464"/>
      <c r="G599" s="464"/>
      <c r="H599" s="464"/>
      <c r="I599" s="464"/>
      <c r="J599" s="464"/>
      <c r="K599" s="464"/>
      <c r="L599" s="464"/>
      <c r="M599" s="464"/>
      <c r="N599" s="436"/>
      <c r="O599" s="436"/>
      <c r="P599" s="436"/>
      <c r="Q599" s="436"/>
      <c r="R599" s="436"/>
      <c r="S599" s="436"/>
      <c r="T599" s="436"/>
      <c r="U599" s="436"/>
      <c r="V599" s="436"/>
      <c r="W599" s="436"/>
      <c r="X599" s="436"/>
      <c r="Y599" s="436"/>
      <c r="Z599" s="436"/>
    </row>
    <row r="600" spans="1:26" ht="16.5" customHeight="1">
      <c r="A600" s="462"/>
      <c r="B600" s="463"/>
      <c r="C600" s="462"/>
      <c r="D600" s="464"/>
      <c r="E600" s="464"/>
      <c r="F600" s="464"/>
      <c r="G600" s="464"/>
      <c r="H600" s="464"/>
      <c r="I600" s="464"/>
      <c r="J600" s="464"/>
      <c r="K600" s="464"/>
      <c r="L600" s="464"/>
      <c r="M600" s="464"/>
      <c r="N600" s="436"/>
      <c r="O600" s="436"/>
      <c r="P600" s="436"/>
      <c r="Q600" s="436"/>
      <c r="R600" s="436"/>
      <c r="S600" s="436"/>
      <c r="T600" s="436"/>
      <c r="U600" s="436"/>
      <c r="V600" s="436"/>
      <c r="W600" s="436"/>
      <c r="X600" s="436"/>
      <c r="Y600" s="436"/>
      <c r="Z600" s="436"/>
    </row>
    <row r="601" spans="1:26" ht="16.5" customHeight="1">
      <c r="A601" s="462"/>
      <c r="B601" s="463"/>
      <c r="C601" s="462"/>
      <c r="D601" s="464"/>
      <c r="E601" s="464"/>
      <c r="F601" s="464"/>
      <c r="G601" s="464"/>
      <c r="H601" s="464"/>
      <c r="I601" s="464"/>
      <c r="J601" s="464"/>
      <c r="K601" s="464"/>
      <c r="L601" s="464"/>
      <c r="M601" s="464"/>
      <c r="N601" s="436"/>
      <c r="O601" s="436"/>
      <c r="P601" s="436"/>
      <c r="Q601" s="436"/>
      <c r="R601" s="436"/>
      <c r="S601" s="436"/>
      <c r="T601" s="436"/>
      <c r="U601" s="436"/>
      <c r="V601" s="436"/>
      <c r="W601" s="436"/>
      <c r="X601" s="436"/>
      <c r="Y601" s="436"/>
      <c r="Z601" s="436"/>
    </row>
    <row r="602" spans="1:26" ht="16.5" customHeight="1">
      <c r="A602" s="462"/>
      <c r="B602" s="463"/>
      <c r="C602" s="462"/>
      <c r="D602" s="464"/>
      <c r="E602" s="464"/>
      <c r="F602" s="464"/>
      <c r="G602" s="464"/>
      <c r="H602" s="464"/>
      <c r="I602" s="464"/>
      <c r="J602" s="464"/>
      <c r="K602" s="464"/>
      <c r="L602" s="464"/>
      <c r="M602" s="464"/>
      <c r="N602" s="436"/>
      <c r="O602" s="436"/>
      <c r="P602" s="436"/>
      <c r="Q602" s="436"/>
      <c r="R602" s="436"/>
      <c r="S602" s="436"/>
      <c r="T602" s="436"/>
      <c r="U602" s="436"/>
      <c r="V602" s="436"/>
      <c r="W602" s="436"/>
      <c r="X602" s="436"/>
      <c r="Y602" s="436"/>
      <c r="Z602" s="436"/>
    </row>
    <row r="603" spans="1:26" ht="16.5" customHeight="1">
      <c r="A603" s="462"/>
      <c r="B603" s="463"/>
      <c r="C603" s="462"/>
      <c r="D603" s="464"/>
      <c r="E603" s="464"/>
      <c r="F603" s="464"/>
      <c r="G603" s="464"/>
      <c r="H603" s="464"/>
      <c r="I603" s="464"/>
      <c r="J603" s="464"/>
      <c r="K603" s="464"/>
      <c r="L603" s="464"/>
      <c r="M603" s="464"/>
      <c r="N603" s="436"/>
      <c r="O603" s="436"/>
      <c r="P603" s="436"/>
      <c r="Q603" s="436"/>
      <c r="R603" s="436"/>
      <c r="S603" s="436"/>
      <c r="T603" s="436"/>
      <c r="U603" s="436"/>
      <c r="V603" s="436"/>
      <c r="W603" s="436"/>
      <c r="X603" s="436"/>
      <c r="Y603" s="436"/>
      <c r="Z603" s="436"/>
    </row>
    <row r="604" spans="1:26" ht="16.5" customHeight="1">
      <c r="A604" s="462"/>
      <c r="B604" s="463"/>
      <c r="C604" s="462"/>
      <c r="D604" s="464"/>
      <c r="E604" s="464"/>
      <c r="F604" s="464"/>
      <c r="G604" s="464"/>
      <c r="H604" s="464"/>
      <c r="I604" s="464"/>
      <c r="J604" s="464"/>
      <c r="K604" s="464"/>
      <c r="L604" s="464"/>
      <c r="M604" s="464"/>
      <c r="N604" s="436"/>
      <c r="O604" s="436"/>
      <c r="P604" s="436"/>
      <c r="Q604" s="436"/>
      <c r="R604" s="436"/>
      <c r="S604" s="436"/>
      <c r="T604" s="436"/>
      <c r="U604" s="436"/>
      <c r="V604" s="436"/>
      <c r="W604" s="436"/>
      <c r="X604" s="436"/>
      <c r="Y604" s="436"/>
      <c r="Z604" s="436"/>
    </row>
    <row r="605" spans="1:26" ht="16.5" customHeight="1">
      <c r="A605" s="462"/>
      <c r="B605" s="463"/>
      <c r="C605" s="462"/>
      <c r="D605" s="464"/>
      <c r="E605" s="464"/>
      <c r="F605" s="464"/>
      <c r="G605" s="464"/>
      <c r="H605" s="464"/>
      <c r="I605" s="464"/>
      <c r="J605" s="464"/>
      <c r="K605" s="464"/>
      <c r="L605" s="464"/>
      <c r="M605" s="464"/>
      <c r="N605" s="436"/>
      <c r="O605" s="436"/>
      <c r="P605" s="436"/>
      <c r="Q605" s="436"/>
      <c r="R605" s="436"/>
      <c r="S605" s="436"/>
      <c r="T605" s="436"/>
      <c r="U605" s="436"/>
      <c r="V605" s="436"/>
      <c r="W605" s="436"/>
      <c r="X605" s="436"/>
      <c r="Y605" s="436"/>
      <c r="Z605" s="436"/>
    </row>
    <row r="606" spans="1:26" ht="16.5" customHeight="1">
      <c r="A606" s="462"/>
      <c r="B606" s="463"/>
      <c r="C606" s="462"/>
      <c r="D606" s="464"/>
      <c r="E606" s="464"/>
      <c r="F606" s="464"/>
      <c r="G606" s="464"/>
      <c r="H606" s="464"/>
      <c r="I606" s="464"/>
      <c r="J606" s="464"/>
      <c r="K606" s="464"/>
      <c r="L606" s="464"/>
      <c r="M606" s="464"/>
      <c r="N606" s="436"/>
      <c r="O606" s="436"/>
      <c r="P606" s="436"/>
      <c r="Q606" s="436"/>
      <c r="R606" s="436"/>
      <c r="S606" s="436"/>
      <c r="T606" s="436"/>
      <c r="U606" s="436"/>
      <c r="V606" s="436"/>
      <c r="W606" s="436"/>
      <c r="X606" s="436"/>
      <c r="Y606" s="436"/>
      <c r="Z606" s="436"/>
    </row>
    <row r="607" spans="1:26" ht="16.5" customHeight="1">
      <c r="A607" s="462"/>
      <c r="B607" s="463"/>
      <c r="C607" s="462"/>
      <c r="D607" s="464"/>
      <c r="E607" s="464"/>
      <c r="F607" s="464"/>
      <c r="G607" s="464"/>
      <c r="H607" s="464"/>
      <c r="I607" s="464"/>
      <c r="J607" s="464"/>
      <c r="K607" s="464"/>
      <c r="L607" s="464"/>
      <c r="M607" s="464"/>
      <c r="N607" s="436"/>
      <c r="O607" s="436"/>
      <c r="P607" s="436"/>
      <c r="Q607" s="436"/>
      <c r="R607" s="436"/>
      <c r="S607" s="436"/>
      <c r="T607" s="436"/>
      <c r="U607" s="436"/>
      <c r="V607" s="436"/>
      <c r="W607" s="436"/>
      <c r="X607" s="436"/>
      <c r="Y607" s="436"/>
      <c r="Z607" s="436"/>
    </row>
    <row r="608" spans="1:26" ht="16.5" customHeight="1">
      <c r="A608" s="462"/>
      <c r="B608" s="463"/>
      <c r="C608" s="462"/>
      <c r="D608" s="464"/>
      <c r="E608" s="464"/>
      <c r="F608" s="464"/>
      <c r="G608" s="464"/>
      <c r="H608" s="464"/>
      <c r="I608" s="464"/>
      <c r="J608" s="464"/>
      <c r="K608" s="464"/>
      <c r="L608" s="464"/>
      <c r="M608" s="464"/>
      <c r="N608" s="436"/>
      <c r="O608" s="436"/>
      <c r="P608" s="436"/>
      <c r="Q608" s="436"/>
      <c r="R608" s="436"/>
      <c r="S608" s="436"/>
      <c r="T608" s="436"/>
      <c r="U608" s="436"/>
      <c r="V608" s="436"/>
      <c r="W608" s="436"/>
      <c r="X608" s="436"/>
      <c r="Y608" s="436"/>
      <c r="Z608" s="436"/>
    </row>
    <row r="609" spans="1:26" ht="16.5" customHeight="1">
      <c r="A609" s="462"/>
      <c r="B609" s="463"/>
      <c r="C609" s="462"/>
      <c r="D609" s="464"/>
      <c r="E609" s="464"/>
      <c r="F609" s="464"/>
      <c r="G609" s="464"/>
      <c r="H609" s="464"/>
      <c r="I609" s="464"/>
      <c r="J609" s="464"/>
      <c r="K609" s="464"/>
      <c r="L609" s="464"/>
      <c r="M609" s="464"/>
      <c r="N609" s="436"/>
      <c r="O609" s="436"/>
      <c r="P609" s="436"/>
      <c r="Q609" s="436"/>
      <c r="R609" s="436"/>
      <c r="S609" s="436"/>
      <c r="T609" s="436"/>
      <c r="U609" s="436"/>
      <c r="V609" s="436"/>
      <c r="W609" s="436"/>
      <c r="X609" s="436"/>
      <c r="Y609" s="436"/>
      <c r="Z609" s="436"/>
    </row>
    <row r="610" spans="1:26" ht="16.5" customHeight="1">
      <c r="A610" s="462"/>
      <c r="B610" s="463"/>
      <c r="C610" s="462"/>
      <c r="D610" s="464"/>
      <c r="E610" s="464"/>
      <c r="F610" s="464"/>
      <c r="G610" s="464"/>
      <c r="H610" s="464"/>
      <c r="I610" s="464"/>
      <c r="J610" s="464"/>
      <c r="K610" s="464"/>
      <c r="L610" s="464"/>
      <c r="M610" s="464"/>
      <c r="N610" s="436"/>
      <c r="O610" s="436"/>
      <c r="P610" s="436"/>
      <c r="Q610" s="436"/>
      <c r="R610" s="436"/>
      <c r="S610" s="436"/>
      <c r="T610" s="436"/>
      <c r="U610" s="436"/>
      <c r="V610" s="436"/>
      <c r="W610" s="436"/>
      <c r="X610" s="436"/>
      <c r="Y610" s="436"/>
      <c r="Z610" s="436"/>
    </row>
    <row r="611" spans="1:26" ht="16.5" customHeight="1">
      <c r="A611" s="462"/>
      <c r="B611" s="463"/>
      <c r="C611" s="462"/>
      <c r="D611" s="464"/>
      <c r="E611" s="464"/>
      <c r="F611" s="464"/>
      <c r="G611" s="464"/>
      <c r="H611" s="464"/>
      <c r="I611" s="464"/>
      <c r="J611" s="464"/>
      <c r="K611" s="464"/>
      <c r="L611" s="464"/>
      <c r="M611" s="464"/>
      <c r="N611" s="436"/>
      <c r="O611" s="436"/>
      <c r="P611" s="436"/>
      <c r="Q611" s="436"/>
      <c r="R611" s="436"/>
      <c r="S611" s="436"/>
      <c r="T611" s="436"/>
      <c r="U611" s="436"/>
      <c r="V611" s="436"/>
      <c r="W611" s="436"/>
      <c r="X611" s="436"/>
      <c r="Y611" s="436"/>
      <c r="Z611" s="436"/>
    </row>
    <row r="612" spans="1:26" ht="16.5" customHeight="1">
      <c r="A612" s="462"/>
      <c r="B612" s="463"/>
      <c r="C612" s="462"/>
      <c r="D612" s="464"/>
      <c r="E612" s="464"/>
      <c r="F612" s="464"/>
      <c r="G612" s="464"/>
      <c r="H612" s="464"/>
      <c r="I612" s="464"/>
      <c r="J612" s="464"/>
      <c r="K612" s="464"/>
      <c r="L612" s="464"/>
      <c r="M612" s="464"/>
      <c r="N612" s="436"/>
      <c r="O612" s="436"/>
      <c r="P612" s="436"/>
      <c r="Q612" s="436"/>
      <c r="R612" s="436"/>
      <c r="S612" s="436"/>
      <c r="T612" s="436"/>
      <c r="U612" s="436"/>
      <c r="V612" s="436"/>
      <c r="W612" s="436"/>
      <c r="X612" s="436"/>
      <c r="Y612" s="436"/>
      <c r="Z612" s="436"/>
    </row>
    <row r="613" spans="1:26" ht="16.5" customHeight="1">
      <c r="A613" s="462"/>
      <c r="B613" s="463"/>
      <c r="C613" s="462"/>
      <c r="D613" s="464"/>
      <c r="E613" s="464"/>
      <c r="F613" s="464"/>
      <c r="G613" s="464"/>
      <c r="H613" s="464"/>
      <c r="I613" s="464"/>
      <c r="J613" s="464"/>
      <c r="K613" s="464"/>
      <c r="L613" s="464"/>
      <c r="M613" s="464"/>
      <c r="N613" s="436"/>
      <c r="O613" s="436"/>
      <c r="P613" s="436"/>
      <c r="Q613" s="436"/>
      <c r="R613" s="436"/>
      <c r="S613" s="436"/>
      <c r="T613" s="436"/>
      <c r="U613" s="436"/>
      <c r="V613" s="436"/>
      <c r="W613" s="436"/>
      <c r="X613" s="436"/>
      <c r="Y613" s="436"/>
      <c r="Z613" s="436"/>
    </row>
    <row r="614" spans="1:26" ht="16.5" customHeight="1">
      <c r="A614" s="462"/>
      <c r="B614" s="463"/>
      <c r="C614" s="462"/>
      <c r="D614" s="464"/>
      <c r="E614" s="464"/>
      <c r="F614" s="464"/>
      <c r="G614" s="464"/>
      <c r="H614" s="464"/>
      <c r="I614" s="464"/>
      <c r="J614" s="464"/>
      <c r="K614" s="464"/>
      <c r="L614" s="464"/>
      <c r="M614" s="464"/>
      <c r="N614" s="436"/>
      <c r="O614" s="436"/>
      <c r="P614" s="436"/>
      <c r="Q614" s="436"/>
      <c r="R614" s="436"/>
      <c r="S614" s="436"/>
      <c r="T614" s="436"/>
      <c r="U614" s="436"/>
      <c r="V614" s="436"/>
      <c r="W614" s="436"/>
      <c r="X614" s="436"/>
      <c r="Y614" s="436"/>
      <c r="Z614" s="436"/>
    </row>
    <row r="615" spans="1:26" ht="16.5" customHeight="1">
      <c r="A615" s="462"/>
      <c r="B615" s="463"/>
      <c r="C615" s="462"/>
      <c r="D615" s="464"/>
      <c r="E615" s="464"/>
      <c r="F615" s="464"/>
      <c r="G615" s="464"/>
      <c r="H615" s="464"/>
      <c r="I615" s="464"/>
      <c r="J615" s="464"/>
      <c r="K615" s="464"/>
      <c r="L615" s="464"/>
      <c r="M615" s="464"/>
      <c r="N615" s="436"/>
      <c r="O615" s="436"/>
      <c r="P615" s="436"/>
      <c r="Q615" s="436"/>
      <c r="R615" s="436"/>
      <c r="S615" s="436"/>
      <c r="T615" s="436"/>
      <c r="U615" s="436"/>
      <c r="V615" s="436"/>
      <c r="W615" s="436"/>
      <c r="X615" s="436"/>
      <c r="Y615" s="436"/>
      <c r="Z615" s="436"/>
    </row>
    <row r="616" spans="1:26" ht="16.5" customHeight="1">
      <c r="A616" s="462"/>
      <c r="B616" s="463"/>
      <c r="C616" s="462"/>
      <c r="D616" s="464"/>
      <c r="E616" s="464"/>
      <c r="F616" s="464"/>
      <c r="G616" s="464"/>
      <c r="H616" s="464"/>
      <c r="I616" s="464"/>
      <c r="J616" s="464"/>
      <c r="K616" s="464"/>
      <c r="L616" s="464"/>
      <c r="M616" s="464"/>
      <c r="N616" s="436"/>
      <c r="O616" s="436"/>
      <c r="P616" s="436"/>
      <c r="Q616" s="436"/>
      <c r="R616" s="436"/>
      <c r="S616" s="436"/>
      <c r="T616" s="436"/>
      <c r="U616" s="436"/>
      <c r="V616" s="436"/>
      <c r="W616" s="436"/>
      <c r="X616" s="436"/>
      <c r="Y616" s="436"/>
      <c r="Z616" s="436"/>
    </row>
    <row r="617" spans="1:26" ht="16.5" customHeight="1">
      <c r="A617" s="462"/>
      <c r="B617" s="463"/>
      <c r="C617" s="462"/>
      <c r="D617" s="464"/>
      <c r="E617" s="464"/>
      <c r="F617" s="464"/>
      <c r="G617" s="464"/>
      <c r="H617" s="464"/>
      <c r="I617" s="464"/>
      <c r="J617" s="464"/>
      <c r="K617" s="464"/>
      <c r="L617" s="464"/>
      <c r="M617" s="464"/>
      <c r="N617" s="436"/>
      <c r="O617" s="436"/>
      <c r="P617" s="436"/>
      <c r="Q617" s="436"/>
      <c r="R617" s="436"/>
      <c r="S617" s="436"/>
      <c r="T617" s="436"/>
      <c r="U617" s="436"/>
      <c r="V617" s="436"/>
      <c r="W617" s="436"/>
      <c r="X617" s="436"/>
      <c r="Y617" s="436"/>
      <c r="Z617" s="436"/>
    </row>
    <row r="618" spans="1:26" ht="16.5" customHeight="1">
      <c r="A618" s="462"/>
      <c r="B618" s="463"/>
      <c r="C618" s="462"/>
      <c r="D618" s="464"/>
      <c r="E618" s="464"/>
      <c r="F618" s="464"/>
      <c r="G618" s="464"/>
      <c r="H618" s="464"/>
      <c r="I618" s="464"/>
      <c r="J618" s="464"/>
      <c r="K618" s="464"/>
      <c r="L618" s="464"/>
      <c r="M618" s="464"/>
      <c r="N618" s="436"/>
      <c r="O618" s="436"/>
      <c r="P618" s="436"/>
      <c r="Q618" s="436"/>
      <c r="R618" s="436"/>
      <c r="S618" s="436"/>
      <c r="T618" s="436"/>
      <c r="U618" s="436"/>
      <c r="V618" s="436"/>
      <c r="W618" s="436"/>
      <c r="X618" s="436"/>
      <c r="Y618" s="436"/>
      <c r="Z618" s="436"/>
    </row>
    <row r="619" spans="1:26" ht="16.5" customHeight="1">
      <c r="A619" s="462"/>
      <c r="B619" s="463"/>
      <c r="C619" s="462"/>
      <c r="D619" s="464"/>
      <c r="E619" s="464"/>
      <c r="F619" s="464"/>
      <c r="G619" s="464"/>
      <c r="H619" s="464"/>
      <c r="I619" s="464"/>
      <c r="J619" s="464"/>
      <c r="K619" s="464"/>
      <c r="L619" s="464"/>
      <c r="M619" s="464"/>
      <c r="N619" s="436"/>
      <c r="O619" s="436"/>
      <c r="P619" s="436"/>
      <c r="Q619" s="436"/>
      <c r="R619" s="436"/>
      <c r="S619" s="436"/>
      <c r="T619" s="436"/>
      <c r="U619" s="436"/>
      <c r="V619" s="436"/>
      <c r="W619" s="436"/>
      <c r="X619" s="436"/>
      <c r="Y619" s="436"/>
      <c r="Z619" s="436"/>
    </row>
    <row r="620" spans="1:26" ht="16.5" customHeight="1">
      <c r="A620" s="462"/>
      <c r="B620" s="463"/>
      <c r="C620" s="462"/>
      <c r="D620" s="464"/>
      <c r="E620" s="464"/>
      <c r="F620" s="464"/>
      <c r="G620" s="464"/>
      <c r="H620" s="464"/>
      <c r="I620" s="464"/>
      <c r="J620" s="464"/>
      <c r="K620" s="464"/>
      <c r="L620" s="464"/>
      <c r="M620" s="464"/>
      <c r="N620" s="436"/>
      <c r="O620" s="436"/>
      <c r="P620" s="436"/>
      <c r="Q620" s="436"/>
      <c r="R620" s="436"/>
      <c r="S620" s="436"/>
      <c r="T620" s="436"/>
      <c r="U620" s="436"/>
      <c r="V620" s="436"/>
      <c r="W620" s="436"/>
      <c r="X620" s="436"/>
      <c r="Y620" s="436"/>
      <c r="Z620" s="436"/>
    </row>
    <row r="621" spans="1:26" ht="16.5" customHeight="1">
      <c r="A621" s="462"/>
      <c r="B621" s="463"/>
      <c r="C621" s="462"/>
      <c r="D621" s="464"/>
      <c r="E621" s="464"/>
      <c r="F621" s="464"/>
      <c r="G621" s="464"/>
      <c r="H621" s="464"/>
      <c r="I621" s="464"/>
      <c r="J621" s="464"/>
      <c r="K621" s="464"/>
      <c r="L621" s="464"/>
      <c r="M621" s="464"/>
      <c r="N621" s="436"/>
      <c r="O621" s="436"/>
      <c r="P621" s="436"/>
      <c r="Q621" s="436"/>
      <c r="R621" s="436"/>
      <c r="S621" s="436"/>
      <c r="T621" s="436"/>
      <c r="U621" s="436"/>
      <c r="V621" s="436"/>
      <c r="W621" s="436"/>
      <c r="X621" s="436"/>
      <c r="Y621" s="436"/>
      <c r="Z621" s="436"/>
    </row>
    <row r="622" spans="1:26" ht="16.5" customHeight="1">
      <c r="A622" s="462"/>
      <c r="B622" s="463"/>
      <c r="C622" s="462"/>
      <c r="D622" s="464"/>
      <c r="E622" s="464"/>
      <c r="F622" s="464"/>
      <c r="G622" s="464"/>
      <c r="H622" s="464"/>
      <c r="I622" s="464"/>
      <c r="J622" s="464"/>
      <c r="K622" s="464"/>
      <c r="L622" s="464"/>
      <c r="M622" s="464"/>
      <c r="N622" s="436"/>
      <c r="O622" s="436"/>
      <c r="P622" s="436"/>
      <c r="Q622" s="436"/>
      <c r="R622" s="436"/>
      <c r="S622" s="436"/>
      <c r="T622" s="436"/>
      <c r="U622" s="436"/>
      <c r="V622" s="436"/>
      <c r="W622" s="436"/>
      <c r="X622" s="436"/>
      <c r="Y622" s="436"/>
      <c r="Z622" s="436"/>
    </row>
    <row r="623" spans="1:26" ht="16.5" customHeight="1">
      <c r="A623" s="462"/>
      <c r="B623" s="463"/>
      <c r="C623" s="462"/>
      <c r="D623" s="464"/>
      <c r="E623" s="464"/>
      <c r="F623" s="464"/>
      <c r="G623" s="464"/>
      <c r="H623" s="464"/>
      <c r="I623" s="464"/>
      <c r="J623" s="464"/>
      <c r="K623" s="464"/>
      <c r="L623" s="464"/>
      <c r="M623" s="464"/>
      <c r="N623" s="436"/>
      <c r="O623" s="436"/>
      <c r="P623" s="436"/>
      <c r="Q623" s="436"/>
      <c r="R623" s="436"/>
      <c r="S623" s="436"/>
      <c r="T623" s="436"/>
      <c r="U623" s="436"/>
      <c r="V623" s="436"/>
      <c r="W623" s="436"/>
      <c r="X623" s="436"/>
      <c r="Y623" s="436"/>
      <c r="Z623" s="436"/>
    </row>
    <row r="624" spans="1:26" ht="16.5" customHeight="1">
      <c r="A624" s="462"/>
      <c r="B624" s="463"/>
      <c r="C624" s="462"/>
      <c r="D624" s="464"/>
      <c r="E624" s="464"/>
      <c r="F624" s="464"/>
      <c r="G624" s="464"/>
      <c r="H624" s="464"/>
      <c r="I624" s="464"/>
      <c r="J624" s="464"/>
      <c r="K624" s="464"/>
      <c r="L624" s="464"/>
      <c r="M624" s="464"/>
      <c r="N624" s="436"/>
      <c r="O624" s="436"/>
      <c r="P624" s="436"/>
      <c r="Q624" s="436"/>
      <c r="R624" s="436"/>
      <c r="S624" s="436"/>
      <c r="T624" s="436"/>
      <c r="U624" s="436"/>
      <c r="V624" s="436"/>
      <c r="W624" s="436"/>
      <c r="X624" s="436"/>
      <c r="Y624" s="436"/>
      <c r="Z624" s="436"/>
    </row>
    <row r="625" spans="1:26" ht="16.5" customHeight="1">
      <c r="A625" s="462"/>
      <c r="B625" s="463"/>
      <c r="C625" s="462"/>
      <c r="D625" s="464"/>
      <c r="E625" s="464"/>
      <c r="F625" s="464"/>
      <c r="G625" s="464"/>
      <c r="H625" s="464"/>
      <c r="I625" s="464"/>
      <c r="J625" s="464"/>
      <c r="K625" s="464"/>
      <c r="L625" s="464"/>
      <c r="M625" s="464"/>
      <c r="N625" s="436"/>
      <c r="O625" s="436"/>
      <c r="P625" s="436"/>
      <c r="Q625" s="436"/>
      <c r="R625" s="436"/>
      <c r="S625" s="436"/>
      <c r="T625" s="436"/>
      <c r="U625" s="436"/>
      <c r="V625" s="436"/>
      <c r="W625" s="436"/>
      <c r="X625" s="436"/>
      <c r="Y625" s="436"/>
      <c r="Z625" s="436"/>
    </row>
    <row r="626" spans="1:26" ht="16.5" customHeight="1">
      <c r="A626" s="462"/>
      <c r="B626" s="463"/>
      <c r="C626" s="462"/>
      <c r="D626" s="464"/>
      <c r="E626" s="464"/>
      <c r="F626" s="464"/>
      <c r="G626" s="464"/>
      <c r="H626" s="464"/>
      <c r="I626" s="464"/>
      <c r="J626" s="464"/>
      <c r="K626" s="464"/>
      <c r="L626" s="464"/>
      <c r="M626" s="464"/>
      <c r="N626" s="436"/>
      <c r="O626" s="436"/>
      <c r="P626" s="436"/>
      <c r="Q626" s="436"/>
      <c r="R626" s="436"/>
      <c r="S626" s="436"/>
      <c r="T626" s="436"/>
      <c r="U626" s="436"/>
      <c r="V626" s="436"/>
      <c r="W626" s="436"/>
      <c r="X626" s="436"/>
      <c r="Y626" s="436"/>
      <c r="Z626" s="436"/>
    </row>
    <row r="627" spans="1:26" ht="16.5" customHeight="1">
      <c r="A627" s="462"/>
      <c r="B627" s="463"/>
      <c r="C627" s="462"/>
      <c r="D627" s="464"/>
      <c r="E627" s="464"/>
      <c r="F627" s="464"/>
      <c r="G627" s="464"/>
      <c r="H627" s="464"/>
      <c r="I627" s="464"/>
      <c r="J627" s="464"/>
      <c r="K627" s="464"/>
      <c r="L627" s="464"/>
      <c r="M627" s="464"/>
      <c r="N627" s="436"/>
      <c r="O627" s="436"/>
      <c r="P627" s="436"/>
      <c r="Q627" s="436"/>
      <c r="R627" s="436"/>
      <c r="S627" s="436"/>
      <c r="T627" s="436"/>
      <c r="U627" s="436"/>
      <c r="V627" s="436"/>
      <c r="W627" s="436"/>
      <c r="X627" s="436"/>
      <c r="Y627" s="436"/>
      <c r="Z627" s="436"/>
    </row>
    <row r="628" spans="1:26" ht="16.5" customHeight="1">
      <c r="A628" s="462"/>
      <c r="B628" s="463"/>
      <c r="C628" s="462"/>
      <c r="D628" s="464"/>
      <c r="E628" s="464"/>
      <c r="F628" s="464"/>
      <c r="G628" s="464"/>
      <c r="H628" s="464"/>
      <c r="I628" s="464"/>
      <c r="J628" s="464"/>
      <c r="K628" s="464"/>
      <c r="L628" s="464"/>
      <c r="M628" s="464"/>
      <c r="N628" s="436"/>
      <c r="O628" s="436"/>
      <c r="P628" s="436"/>
      <c r="Q628" s="436"/>
      <c r="R628" s="436"/>
      <c r="S628" s="436"/>
      <c r="T628" s="436"/>
      <c r="U628" s="436"/>
      <c r="V628" s="436"/>
      <c r="W628" s="436"/>
      <c r="X628" s="436"/>
      <c r="Y628" s="436"/>
      <c r="Z628" s="436"/>
    </row>
    <row r="629" spans="1:26" ht="16.5" customHeight="1">
      <c r="A629" s="462"/>
      <c r="B629" s="463"/>
      <c r="C629" s="462"/>
      <c r="D629" s="464"/>
      <c r="E629" s="464"/>
      <c r="F629" s="464"/>
      <c r="G629" s="464"/>
      <c r="H629" s="464"/>
      <c r="I629" s="464"/>
      <c r="J629" s="464"/>
      <c r="K629" s="464"/>
      <c r="L629" s="464"/>
      <c r="M629" s="464"/>
      <c r="N629" s="436"/>
      <c r="O629" s="436"/>
      <c r="P629" s="436"/>
      <c r="Q629" s="436"/>
      <c r="R629" s="436"/>
      <c r="S629" s="436"/>
      <c r="T629" s="436"/>
      <c r="U629" s="436"/>
      <c r="V629" s="436"/>
      <c r="W629" s="436"/>
      <c r="X629" s="436"/>
      <c r="Y629" s="436"/>
      <c r="Z629" s="436"/>
    </row>
    <row r="630" spans="1:26" ht="16.5" customHeight="1">
      <c r="A630" s="462"/>
      <c r="B630" s="463"/>
      <c r="C630" s="462"/>
      <c r="D630" s="464"/>
      <c r="E630" s="464"/>
      <c r="F630" s="464"/>
      <c r="G630" s="464"/>
      <c r="H630" s="464"/>
      <c r="I630" s="464"/>
      <c r="J630" s="464"/>
      <c r="K630" s="464"/>
      <c r="L630" s="464"/>
      <c r="M630" s="464"/>
      <c r="N630" s="436"/>
      <c r="O630" s="436"/>
      <c r="P630" s="436"/>
      <c r="Q630" s="436"/>
      <c r="R630" s="436"/>
      <c r="S630" s="436"/>
      <c r="T630" s="436"/>
      <c r="U630" s="436"/>
      <c r="V630" s="436"/>
      <c r="W630" s="436"/>
      <c r="X630" s="436"/>
      <c r="Y630" s="436"/>
      <c r="Z630" s="436"/>
    </row>
    <row r="631" spans="1:26" ht="16.5" customHeight="1">
      <c r="A631" s="462"/>
      <c r="B631" s="463"/>
      <c r="C631" s="462"/>
      <c r="D631" s="464"/>
      <c r="E631" s="464"/>
      <c r="F631" s="464"/>
      <c r="G631" s="464"/>
      <c r="H631" s="464"/>
      <c r="I631" s="464"/>
      <c r="J631" s="464"/>
      <c r="K631" s="464"/>
      <c r="L631" s="464"/>
      <c r="M631" s="464"/>
      <c r="N631" s="436"/>
      <c r="O631" s="436"/>
      <c r="P631" s="436"/>
      <c r="Q631" s="436"/>
      <c r="R631" s="436"/>
      <c r="S631" s="436"/>
      <c r="T631" s="436"/>
      <c r="U631" s="436"/>
      <c r="V631" s="436"/>
      <c r="W631" s="436"/>
      <c r="X631" s="436"/>
      <c r="Y631" s="436"/>
      <c r="Z631" s="436"/>
    </row>
    <row r="632" spans="1:26" ht="16.5" customHeight="1">
      <c r="A632" s="462"/>
      <c r="B632" s="463"/>
      <c r="C632" s="462"/>
      <c r="D632" s="464"/>
      <c r="E632" s="464"/>
      <c r="F632" s="464"/>
      <c r="G632" s="464"/>
      <c r="H632" s="464"/>
      <c r="I632" s="464"/>
      <c r="J632" s="464"/>
      <c r="K632" s="464"/>
      <c r="L632" s="464"/>
      <c r="M632" s="464"/>
      <c r="N632" s="436"/>
      <c r="O632" s="436"/>
      <c r="P632" s="436"/>
      <c r="Q632" s="436"/>
      <c r="R632" s="436"/>
      <c r="S632" s="436"/>
      <c r="T632" s="436"/>
      <c r="U632" s="436"/>
      <c r="V632" s="436"/>
      <c r="W632" s="436"/>
      <c r="X632" s="436"/>
      <c r="Y632" s="436"/>
      <c r="Z632" s="436"/>
    </row>
    <row r="633" spans="1:26" ht="16.5" customHeight="1">
      <c r="A633" s="462"/>
      <c r="B633" s="463"/>
      <c r="C633" s="462"/>
      <c r="D633" s="464"/>
      <c r="E633" s="464"/>
      <c r="F633" s="464"/>
      <c r="G633" s="464"/>
      <c r="H633" s="464"/>
      <c r="I633" s="464"/>
      <c r="J633" s="464"/>
      <c r="K633" s="464"/>
      <c r="L633" s="464"/>
      <c r="M633" s="464"/>
      <c r="N633" s="436"/>
      <c r="O633" s="436"/>
      <c r="P633" s="436"/>
      <c r="Q633" s="436"/>
      <c r="R633" s="436"/>
      <c r="S633" s="436"/>
      <c r="T633" s="436"/>
      <c r="U633" s="436"/>
      <c r="V633" s="436"/>
      <c r="W633" s="436"/>
      <c r="X633" s="436"/>
      <c r="Y633" s="436"/>
      <c r="Z633" s="436"/>
    </row>
    <row r="634" spans="1:26" ht="16.5" customHeight="1">
      <c r="A634" s="462"/>
      <c r="B634" s="463"/>
      <c r="C634" s="462"/>
      <c r="D634" s="464"/>
      <c r="E634" s="464"/>
      <c r="F634" s="464"/>
      <c r="G634" s="464"/>
      <c r="H634" s="464"/>
      <c r="I634" s="464"/>
      <c r="J634" s="464"/>
      <c r="K634" s="464"/>
      <c r="L634" s="464"/>
      <c r="M634" s="464"/>
      <c r="N634" s="436"/>
      <c r="O634" s="436"/>
      <c r="P634" s="436"/>
      <c r="Q634" s="436"/>
      <c r="R634" s="436"/>
      <c r="S634" s="436"/>
      <c r="T634" s="436"/>
      <c r="U634" s="436"/>
      <c r="V634" s="436"/>
      <c r="W634" s="436"/>
      <c r="X634" s="436"/>
      <c r="Y634" s="436"/>
      <c r="Z634" s="436"/>
    </row>
    <row r="635" spans="1:26" ht="16.5" customHeight="1">
      <c r="A635" s="462"/>
      <c r="B635" s="463"/>
      <c r="C635" s="462"/>
      <c r="D635" s="464"/>
      <c r="E635" s="464"/>
      <c r="F635" s="464"/>
      <c r="G635" s="464"/>
      <c r="H635" s="464"/>
      <c r="I635" s="464"/>
      <c r="J635" s="464"/>
      <c r="K635" s="464"/>
      <c r="L635" s="464"/>
      <c r="M635" s="464"/>
      <c r="N635" s="436"/>
      <c r="O635" s="436"/>
      <c r="P635" s="436"/>
      <c r="Q635" s="436"/>
      <c r="R635" s="436"/>
      <c r="S635" s="436"/>
      <c r="T635" s="436"/>
      <c r="U635" s="436"/>
      <c r="V635" s="436"/>
      <c r="W635" s="436"/>
      <c r="X635" s="436"/>
      <c r="Y635" s="436"/>
      <c r="Z635" s="436"/>
    </row>
    <row r="636" spans="1:26" ht="16.5" customHeight="1">
      <c r="A636" s="462"/>
      <c r="B636" s="463"/>
      <c r="C636" s="462"/>
      <c r="D636" s="464"/>
      <c r="E636" s="464"/>
      <c r="F636" s="464"/>
      <c r="G636" s="464"/>
      <c r="H636" s="464"/>
      <c r="I636" s="464"/>
      <c r="J636" s="464"/>
      <c r="K636" s="464"/>
      <c r="L636" s="464"/>
      <c r="M636" s="464"/>
      <c r="N636" s="436"/>
      <c r="O636" s="436"/>
      <c r="P636" s="436"/>
      <c r="Q636" s="436"/>
      <c r="R636" s="436"/>
      <c r="S636" s="436"/>
      <c r="T636" s="436"/>
      <c r="U636" s="436"/>
      <c r="V636" s="436"/>
      <c r="W636" s="436"/>
      <c r="X636" s="436"/>
      <c r="Y636" s="436"/>
      <c r="Z636" s="436"/>
    </row>
    <row r="637" spans="1:26" ht="16.5" customHeight="1">
      <c r="A637" s="462"/>
      <c r="B637" s="463"/>
      <c r="C637" s="462"/>
      <c r="D637" s="464"/>
      <c r="E637" s="464"/>
      <c r="F637" s="464"/>
      <c r="G637" s="464"/>
      <c r="H637" s="464"/>
      <c r="I637" s="464"/>
      <c r="J637" s="464"/>
      <c r="K637" s="464"/>
      <c r="L637" s="464"/>
      <c r="M637" s="464"/>
      <c r="N637" s="436"/>
      <c r="O637" s="436"/>
      <c r="P637" s="436"/>
      <c r="Q637" s="436"/>
      <c r="R637" s="436"/>
      <c r="S637" s="436"/>
      <c r="T637" s="436"/>
      <c r="U637" s="436"/>
      <c r="V637" s="436"/>
      <c r="W637" s="436"/>
      <c r="X637" s="436"/>
      <c r="Y637" s="436"/>
      <c r="Z637" s="436"/>
    </row>
    <row r="638" spans="1:26" ht="16.5" customHeight="1">
      <c r="A638" s="462"/>
      <c r="B638" s="463"/>
      <c r="C638" s="462"/>
      <c r="D638" s="464"/>
      <c r="E638" s="464"/>
      <c r="F638" s="464"/>
      <c r="G638" s="464"/>
      <c r="H638" s="464"/>
      <c r="I638" s="464"/>
      <c r="J638" s="464"/>
      <c r="K638" s="464"/>
      <c r="L638" s="464"/>
      <c r="M638" s="464"/>
      <c r="N638" s="436"/>
      <c r="O638" s="436"/>
      <c r="P638" s="436"/>
      <c r="Q638" s="436"/>
      <c r="R638" s="436"/>
      <c r="S638" s="436"/>
      <c r="T638" s="436"/>
      <c r="U638" s="436"/>
      <c r="V638" s="436"/>
      <c r="W638" s="436"/>
      <c r="X638" s="436"/>
      <c r="Y638" s="436"/>
      <c r="Z638" s="436"/>
    </row>
    <row r="639" spans="1:26" ht="16.5" customHeight="1">
      <c r="A639" s="462"/>
      <c r="B639" s="463"/>
      <c r="C639" s="462"/>
      <c r="D639" s="464"/>
      <c r="E639" s="464"/>
      <c r="F639" s="464"/>
      <c r="G639" s="464"/>
      <c r="H639" s="464"/>
      <c r="I639" s="464"/>
      <c r="J639" s="464"/>
      <c r="K639" s="464"/>
      <c r="L639" s="464"/>
      <c r="M639" s="464"/>
      <c r="N639" s="436"/>
      <c r="O639" s="436"/>
      <c r="P639" s="436"/>
      <c r="Q639" s="436"/>
      <c r="R639" s="436"/>
      <c r="S639" s="436"/>
      <c r="T639" s="436"/>
      <c r="U639" s="436"/>
      <c r="V639" s="436"/>
      <c r="W639" s="436"/>
      <c r="X639" s="436"/>
      <c r="Y639" s="436"/>
      <c r="Z639" s="436"/>
    </row>
    <row r="640" spans="1:26" ht="16.5" customHeight="1">
      <c r="A640" s="462"/>
      <c r="B640" s="463"/>
      <c r="C640" s="462"/>
      <c r="D640" s="464"/>
      <c r="E640" s="464"/>
      <c r="F640" s="464"/>
      <c r="G640" s="464"/>
      <c r="H640" s="464"/>
      <c r="I640" s="464"/>
      <c r="J640" s="464"/>
      <c r="K640" s="464"/>
      <c r="L640" s="464"/>
      <c r="M640" s="464"/>
      <c r="N640" s="436"/>
      <c r="O640" s="436"/>
      <c r="P640" s="436"/>
      <c r="Q640" s="436"/>
      <c r="R640" s="436"/>
      <c r="S640" s="436"/>
      <c r="T640" s="436"/>
      <c r="U640" s="436"/>
      <c r="V640" s="436"/>
      <c r="W640" s="436"/>
      <c r="X640" s="436"/>
      <c r="Y640" s="436"/>
      <c r="Z640" s="436"/>
    </row>
    <row r="641" spans="1:26" ht="16.5" customHeight="1">
      <c r="A641" s="462"/>
      <c r="B641" s="463"/>
      <c r="C641" s="462"/>
      <c r="D641" s="464"/>
      <c r="E641" s="464"/>
      <c r="F641" s="464"/>
      <c r="G641" s="464"/>
      <c r="H641" s="464"/>
      <c r="I641" s="464"/>
      <c r="J641" s="464"/>
      <c r="K641" s="464"/>
      <c r="L641" s="464"/>
      <c r="M641" s="464"/>
      <c r="N641" s="436"/>
      <c r="O641" s="436"/>
      <c r="P641" s="436"/>
      <c r="Q641" s="436"/>
      <c r="R641" s="436"/>
      <c r="S641" s="436"/>
      <c r="T641" s="436"/>
      <c r="U641" s="436"/>
      <c r="V641" s="436"/>
      <c r="W641" s="436"/>
      <c r="X641" s="436"/>
      <c r="Y641" s="436"/>
      <c r="Z641" s="436"/>
    </row>
    <row r="642" spans="1:26" ht="16.5" customHeight="1">
      <c r="A642" s="462"/>
      <c r="B642" s="463"/>
      <c r="C642" s="462"/>
      <c r="D642" s="464"/>
      <c r="E642" s="464"/>
      <c r="F642" s="464"/>
      <c r="G642" s="464"/>
      <c r="H642" s="464"/>
      <c r="I642" s="464"/>
      <c r="J642" s="464"/>
      <c r="K642" s="464"/>
      <c r="L642" s="464"/>
      <c r="M642" s="464"/>
      <c r="N642" s="436"/>
      <c r="O642" s="436"/>
      <c r="P642" s="436"/>
      <c r="Q642" s="436"/>
      <c r="R642" s="436"/>
      <c r="S642" s="436"/>
      <c r="T642" s="436"/>
      <c r="U642" s="436"/>
      <c r="V642" s="436"/>
      <c r="W642" s="436"/>
      <c r="X642" s="436"/>
      <c r="Y642" s="436"/>
      <c r="Z642" s="436"/>
    </row>
    <row r="643" spans="1:26" ht="16.5" customHeight="1">
      <c r="A643" s="462"/>
      <c r="B643" s="463"/>
      <c r="C643" s="462"/>
      <c r="D643" s="464"/>
      <c r="E643" s="464"/>
      <c r="F643" s="464"/>
      <c r="G643" s="464"/>
      <c r="H643" s="464"/>
      <c r="I643" s="464"/>
      <c r="J643" s="464"/>
      <c r="K643" s="464"/>
      <c r="L643" s="464"/>
      <c r="M643" s="464"/>
      <c r="N643" s="436"/>
      <c r="O643" s="436"/>
      <c r="P643" s="436"/>
      <c r="Q643" s="436"/>
      <c r="R643" s="436"/>
      <c r="S643" s="436"/>
      <c r="T643" s="436"/>
      <c r="U643" s="436"/>
      <c r="V643" s="436"/>
      <c r="W643" s="436"/>
      <c r="X643" s="436"/>
      <c r="Y643" s="436"/>
      <c r="Z643" s="436"/>
    </row>
    <row r="644" spans="1:26" ht="16.5" customHeight="1">
      <c r="A644" s="462"/>
      <c r="B644" s="463"/>
      <c r="C644" s="462"/>
      <c r="D644" s="464"/>
      <c r="E644" s="464"/>
      <c r="F644" s="464"/>
      <c r="G644" s="464"/>
      <c r="H644" s="464"/>
      <c r="I644" s="464"/>
      <c r="J644" s="464"/>
      <c r="K644" s="464"/>
      <c r="L644" s="464"/>
      <c r="M644" s="464"/>
      <c r="N644" s="436"/>
      <c r="O644" s="436"/>
      <c r="P644" s="436"/>
      <c r="Q644" s="436"/>
      <c r="R644" s="436"/>
      <c r="S644" s="436"/>
      <c r="T644" s="436"/>
      <c r="U644" s="436"/>
      <c r="V644" s="436"/>
      <c r="W644" s="436"/>
      <c r="X644" s="436"/>
      <c r="Y644" s="436"/>
      <c r="Z644" s="436"/>
    </row>
    <row r="645" spans="1:26" ht="16.5" customHeight="1">
      <c r="A645" s="462"/>
      <c r="B645" s="463"/>
      <c r="C645" s="462"/>
      <c r="D645" s="464"/>
      <c r="E645" s="464"/>
      <c r="F645" s="464"/>
      <c r="G645" s="464"/>
      <c r="H645" s="464"/>
      <c r="I645" s="464"/>
      <c r="J645" s="464"/>
      <c r="K645" s="464"/>
      <c r="L645" s="464"/>
      <c r="M645" s="464"/>
      <c r="N645" s="436"/>
      <c r="O645" s="436"/>
      <c r="P645" s="436"/>
      <c r="Q645" s="436"/>
      <c r="R645" s="436"/>
      <c r="S645" s="436"/>
      <c r="T645" s="436"/>
      <c r="U645" s="436"/>
      <c r="V645" s="436"/>
      <c r="W645" s="436"/>
      <c r="X645" s="436"/>
      <c r="Y645" s="436"/>
      <c r="Z645" s="436"/>
    </row>
    <row r="646" spans="1:26" ht="16.5" customHeight="1">
      <c r="A646" s="462"/>
      <c r="B646" s="463"/>
      <c r="C646" s="462"/>
      <c r="D646" s="464"/>
      <c r="E646" s="464"/>
      <c r="F646" s="464"/>
      <c r="G646" s="464"/>
      <c r="H646" s="464"/>
      <c r="I646" s="464"/>
      <c r="J646" s="464"/>
      <c r="K646" s="464"/>
      <c r="L646" s="464"/>
      <c r="M646" s="464"/>
      <c r="N646" s="436"/>
      <c r="O646" s="436"/>
      <c r="P646" s="436"/>
      <c r="Q646" s="436"/>
      <c r="R646" s="436"/>
      <c r="S646" s="436"/>
      <c r="T646" s="436"/>
      <c r="U646" s="436"/>
      <c r="V646" s="436"/>
      <c r="W646" s="436"/>
      <c r="X646" s="436"/>
      <c r="Y646" s="436"/>
      <c r="Z646" s="436"/>
    </row>
    <row r="647" spans="1:26" ht="16.5" customHeight="1">
      <c r="A647" s="462"/>
      <c r="B647" s="463"/>
      <c r="C647" s="462"/>
      <c r="D647" s="464"/>
      <c r="E647" s="464"/>
      <c r="F647" s="464"/>
      <c r="G647" s="464"/>
      <c r="H647" s="464"/>
      <c r="I647" s="464"/>
      <c r="J647" s="464"/>
      <c r="K647" s="464"/>
      <c r="L647" s="464"/>
      <c r="M647" s="464"/>
      <c r="N647" s="436"/>
      <c r="O647" s="436"/>
      <c r="P647" s="436"/>
      <c r="Q647" s="436"/>
      <c r="R647" s="436"/>
      <c r="S647" s="436"/>
      <c r="T647" s="436"/>
      <c r="U647" s="436"/>
      <c r="V647" s="436"/>
      <c r="W647" s="436"/>
      <c r="X647" s="436"/>
      <c r="Y647" s="436"/>
      <c r="Z647" s="436"/>
    </row>
    <row r="648" spans="1:26" ht="16.5" customHeight="1">
      <c r="A648" s="462"/>
      <c r="B648" s="463"/>
      <c r="C648" s="462"/>
      <c r="D648" s="464"/>
      <c r="E648" s="464"/>
      <c r="F648" s="464"/>
      <c r="G648" s="464"/>
      <c r="H648" s="464"/>
      <c r="I648" s="464"/>
      <c r="J648" s="464"/>
      <c r="K648" s="464"/>
      <c r="L648" s="464"/>
      <c r="M648" s="464"/>
      <c r="N648" s="436"/>
      <c r="O648" s="436"/>
      <c r="P648" s="436"/>
      <c r="Q648" s="436"/>
      <c r="R648" s="436"/>
      <c r="S648" s="436"/>
      <c r="T648" s="436"/>
      <c r="U648" s="436"/>
      <c r="V648" s="436"/>
      <c r="W648" s="436"/>
      <c r="X648" s="436"/>
      <c r="Y648" s="436"/>
      <c r="Z648" s="436"/>
    </row>
    <row r="649" spans="1:26" ht="16.5" customHeight="1">
      <c r="A649" s="462"/>
      <c r="B649" s="463"/>
      <c r="C649" s="462"/>
      <c r="D649" s="464"/>
      <c r="E649" s="464"/>
      <c r="F649" s="464"/>
      <c r="G649" s="464"/>
      <c r="H649" s="464"/>
      <c r="I649" s="464"/>
      <c r="J649" s="464"/>
      <c r="K649" s="464"/>
      <c r="L649" s="464"/>
      <c r="M649" s="464"/>
      <c r="N649" s="436"/>
      <c r="O649" s="436"/>
      <c r="P649" s="436"/>
      <c r="Q649" s="436"/>
      <c r="R649" s="436"/>
      <c r="S649" s="436"/>
      <c r="T649" s="436"/>
      <c r="U649" s="436"/>
      <c r="V649" s="436"/>
      <c r="W649" s="436"/>
      <c r="X649" s="436"/>
      <c r="Y649" s="436"/>
      <c r="Z649" s="436"/>
    </row>
    <row r="650" spans="1:26" ht="16.5" customHeight="1">
      <c r="A650" s="462"/>
      <c r="B650" s="463"/>
      <c r="C650" s="462"/>
      <c r="D650" s="464"/>
      <c r="E650" s="464"/>
      <c r="F650" s="464"/>
      <c r="G650" s="464"/>
      <c r="H650" s="464"/>
      <c r="I650" s="464"/>
      <c r="J650" s="464"/>
      <c r="K650" s="464"/>
      <c r="L650" s="464"/>
      <c r="M650" s="464"/>
      <c r="N650" s="436"/>
      <c r="O650" s="436"/>
      <c r="P650" s="436"/>
      <c r="Q650" s="436"/>
      <c r="R650" s="436"/>
      <c r="S650" s="436"/>
      <c r="T650" s="436"/>
      <c r="U650" s="436"/>
      <c r="V650" s="436"/>
      <c r="W650" s="436"/>
      <c r="X650" s="436"/>
      <c r="Y650" s="436"/>
      <c r="Z650" s="436"/>
    </row>
    <row r="651" spans="1:26" ht="16.5" customHeight="1">
      <c r="A651" s="462"/>
      <c r="B651" s="463"/>
      <c r="C651" s="462"/>
      <c r="D651" s="464"/>
      <c r="E651" s="464"/>
      <c r="F651" s="464"/>
      <c r="G651" s="464"/>
      <c r="H651" s="464"/>
      <c r="I651" s="464"/>
      <c r="J651" s="464"/>
      <c r="K651" s="464"/>
      <c r="L651" s="464"/>
      <c r="M651" s="464"/>
      <c r="N651" s="436"/>
      <c r="O651" s="436"/>
      <c r="P651" s="436"/>
      <c r="Q651" s="436"/>
      <c r="R651" s="436"/>
      <c r="S651" s="436"/>
      <c r="T651" s="436"/>
      <c r="U651" s="436"/>
      <c r="V651" s="436"/>
      <c r="W651" s="436"/>
      <c r="X651" s="436"/>
      <c r="Y651" s="436"/>
      <c r="Z651" s="436"/>
    </row>
    <row r="652" spans="1:26" ht="16.5" customHeight="1">
      <c r="A652" s="462"/>
      <c r="B652" s="463"/>
      <c r="C652" s="462"/>
      <c r="D652" s="464"/>
      <c r="E652" s="464"/>
      <c r="F652" s="464"/>
      <c r="G652" s="464"/>
      <c r="H652" s="464"/>
      <c r="I652" s="464"/>
      <c r="J652" s="464"/>
      <c r="K652" s="464"/>
      <c r="L652" s="464"/>
      <c r="M652" s="464"/>
      <c r="N652" s="436"/>
      <c r="O652" s="436"/>
      <c r="P652" s="436"/>
      <c r="Q652" s="436"/>
      <c r="R652" s="436"/>
      <c r="S652" s="436"/>
      <c r="T652" s="436"/>
      <c r="U652" s="436"/>
      <c r="V652" s="436"/>
      <c r="W652" s="436"/>
      <c r="X652" s="436"/>
      <c r="Y652" s="436"/>
      <c r="Z652" s="436"/>
    </row>
    <row r="653" spans="1:26" ht="16.5" customHeight="1">
      <c r="A653" s="462"/>
      <c r="B653" s="463"/>
      <c r="C653" s="462"/>
      <c r="D653" s="464"/>
      <c r="E653" s="464"/>
      <c r="F653" s="464"/>
      <c r="G653" s="464"/>
      <c r="H653" s="464"/>
      <c r="I653" s="464"/>
      <c r="J653" s="464"/>
      <c r="K653" s="464"/>
      <c r="L653" s="464"/>
      <c r="M653" s="464"/>
      <c r="N653" s="436"/>
      <c r="O653" s="436"/>
      <c r="P653" s="436"/>
      <c r="Q653" s="436"/>
      <c r="R653" s="436"/>
      <c r="S653" s="436"/>
      <c r="T653" s="436"/>
      <c r="U653" s="436"/>
      <c r="V653" s="436"/>
      <c r="W653" s="436"/>
      <c r="X653" s="436"/>
      <c r="Y653" s="436"/>
      <c r="Z653" s="436"/>
    </row>
    <row r="654" spans="1:26" ht="16.5" customHeight="1">
      <c r="A654" s="462"/>
      <c r="B654" s="463"/>
      <c r="C654" s="462"/>
      <c r="D654" s="464"/>
      <c r="E654" s="464"/>
      <c r="F654" s="464"/>
      <c r="G654" s="464"/>
      <c r="H654" s="464"/>
      <c r="I654" s="464"/>
      <c r="J654" s="464"/>
      <c r="K654" s="464"/>
      <c r="L654" s="464"/>
      <c r="M654" s="464"/>
      <c r="N654" s="436"/>
      <c r="O654" s="436"/>
      <c r="P654" s="436"/>
      <c r="Q654" s="436"/>
      <c r="R654" s="436"/>
      <c r="S654" s="436"/>
      <c r="T654" s="436"/>
      <c r="U654" s="436"/>
      <c r="V654" s="436"/>
      <c r="W654" s="436"/>
      <c r="X654" s="436"/>
      <c r="Y654" s="436"/>
      <c r="Z654" s="436"/>
    </row>
    <row r="655" spans="1:26" ht="16.5" customHeight="1">
      <c r="A655" s="462"/>
      <c r="B655" s="463"/>
      <c r="C655" s="462"/>
      <c r="D655" s="464"/>
      <c r="E655" s="464"/>
      <c r="F655" s="464"/>
      <c r="G655" s="464"/>
      <c r="H655" s="464"/>
      <c r="I655" s="464"/>
      <c r="J655" s="464"/>
      <c r="K655" s="464"/>
      <c r="L655" s="464"/>
      <c r="M655" s="464"/>
      <c r="N655" s="436"/>
      <c r="O655" s="436"/>
      <c r="P655" s="436"/>
      <c r="Q655" s="436"/>
      <c r="R655" s="436"/>
      <c r="S655" s="436"/>
      <c r="T655" s="436"/>
      <c r="U655" s="436"/>
      <c r="V655" s="436"/>
      <c r="W655" s="436"/>
      <c r="X655" s="436"/>
      <c r="Y655" s="436"/>
      <c r="Z655" s="436"/>
    </row>
    <row r="656" spans="1:26" ht="16.5" customHeight="1">
      <c r="A656" s="462"/>
      <c r="B656" s="463"/>
      <c r="C656" s="462"/>
      <c r="D656" s="464"/>
      <c r="E656" s="464"/>
      <c r="F656" s="464"/>
      <c r="G656" s="464"/>
      <c r="H656" s="464"/>
      <c r="I656" s="464"/>
      <c r="J656" s="464"/>
      <c r="K656" s="464"/>
      <c r="L656" s="464"/>
      <c r="M656" s="464"/>
      <c r="N656" s="436"/>
      <c r="O656" s="436"/>
      <c r="P656" s="436"/>
      <c r="Q656" s="436"/>
      <c r="R656" s="436"/>
      <c r="S656" s="436"/>
      <c r="T656" s="436"/>
      <c r="U656" s="436"/>
      <c r="V656" s="436"/>
      <c r="W656" s="436"/>
      <c r="X656" s="436"/>
      <c r="Y656" s="436"/>
      <c r="Z656" s="436"/>
    </row>
    <row r="657" spans="1:26" ht="16.5" customHeight="1">
      <c r="A657" s="462"/>
      <c r="B657" s="463"/>
      <c r="C657" s="462"/>
      <c r="D657" s="464"/>
      <c r="E657" s="464"/>
      <c r="F657" s="464"/>
      <c r="G657" s="464"/>
      <c r="H657" s="464"/>
      <c r="I657" s="464"/>
      <c r="J657" s="464"/>
      <c r="K657" s="464"/>
      <c r="L657" s="464"/>
      <c r="M657" s="464"/>
      <c r="N657" s="436"/>
      <c r="O657" s="436"/>
      <c r="P657" s="436"/>
      <c r="Q657" s="436"/>
      <c r="R657" s="436"/>
      <c r="S657" s="436"/>
      <c r="T657" s="436"/>
      <c r="U657" s="436"/>
      <c r="V657" s="436"/>
      <c r="W657" s="436"/>
      <c r="X657" s="436"/>
      <c r="Y657" s="436"/>
      <c r="Z657" s="436"/>
    </row>
    <row r="658" spans="1:26" ht="16.5" customHeight="1">
      <c r="A658" s="462"/>
      <c r="B658" s="463"/>
      <c r="C658" s="462"/>
      <c r="D658" s="464"/>
      <c r="E658" s="464"/>
      <c r="F658" s="464"/>
      <c r="G658" s="464"/>
      <c r="H658" s="464"/>
      <c r="I658" s="464"/>
      <c r="J658" s="464"/>
      <c r="K658" s="464"/>
      <c r="L658" s="464"/>
      <c r="M658" s="464"/>
      <c r="N658" s="436"/>
      <c r="O658" s="436"/>
      <c r="P658" s="436"/>
      <c r="Q658" s="436"/>
      <c r="R658" s="436"/>
      <c r="S658" s="436"/>
      <c r="T658" s="436"/>
      <c r="U658" s="436"/>
      <c r="V658" s="436"/>
      <c r="W658" s="436"/>
      <c r="X658" s="436"/>
      <c r="Y658" s="436"/>
      <c r="Z658" s="436"/>
    </row>
    <row r="659" spans="1:26" ht="16.5" customHeight="1">
      <c r="A659" s="462"/>
      <c r="B659" s="463"/>
      <c r="C659" s="462"/>
      <c r="D659" s="464"/>
      <c r="E659" s="464"/>
      <c r="F659" s="464"/>
      <c r="G659" s="464"/>
      <c r="H659" s="464"/>
      <c r="I659" s="464"/>
      <c r="J659" s="464"/>
      <c r="K659" s="464"/>
      <c r="L659" s="464"/>
      <c r="M659" s="464"/>
      <c r="N659" s="436"/>
      <c r="O659" s="436"/>
      <c r="P659" s="436"/>
      <c r="Q659" s="436"/>
      <c r="R659" s="436"/>
      <c r="S659" s="436"/>
      <c r="T659" s="436"/>
      <c r="U659" s="436"/>
      <c r="V659" s="436"/>
      <c r="W659" s="436"/>
      <c r="X659" s="436"/>
      <c r="Y659" s="436"/>
      <c r="Z659" s="436"/>
    </row>
    <row r="660" spans="1:26" ht="16.5" customHeight="1">
      <c r="A660" s="462"/>
      <c r="B660" s="463"/>
      <c r="C660" s="462"/>
      <c r="D660" s="464"/>
      <c r="E660" s="464"/>
      <c r="F660" s="464"/>
      <c r="G660" s="464"/>
      <c r="H660" s="464"/>
      <c r="I660" s="464"/>
      <c r="J660" s="464"/>
      <c r="K660" s="464"/>
      <c r="L660" s="464"/>
      <c r="M660" s="464"/>
      <c r="N660" s="436"/>
      <c r="O660" s="436"/>
      <c r="P660" s="436"/>
      <c r="Q660" s="436"/>
      <c r="R660" s="436"/>
      <c r="S660" s="436"/>
      <c r="T660" s="436"/>
      <c r="U660" s="436"/>
      <c r="V660" s="436"/>
      <c r="W660" s="436"/>
      <c r="X660" s="436"/>
      <c r="Y660" s="436"/>
      <c r="Z660" s="436"/>
    </row>
    <row r="661" spans="1:26" ht="16.5" customHeight="1">
      <c r="A661" s="462"/>
      <c r="B661" s="463"/>
      <c r="C661" s="462"/>
      <c r="D661" s="464"/>
      <c r="E661" s="464"/>
      <c r="F661" s="464"/>
      <c r="G661" s="464"/>
      <c r="H661" s="464"/>
      <c r="I661" s="464"/>
      <c r="J661" s="464"/>
      <c r="K661" s="464"/>
      <c r="L661" s="464"/>
      <c r="M661" s="464"/>
      <c r="N661" s="436"/>
      <c r="O661" s="436"/>
      <c r="P661" s="436"/>
      <c r="Q661" s="436"/>
      <c r="R661" s="436"/>
      <c r="S661" s="436"/>
      <c r="T661" s="436"/>
      <c r="U661" s="436"/>
      <c r="V661" s="436"/>
      <c r="W661" s="436"/>
      <c r="X661" s="436"/>
      <c r="Y661" s="436"/>
      <c r="Z661" s="436"/>
    </row>
    <row r="662" spans="1:26" ht="16.5" customHeight="1">
      <c r="A662" s="462"/>
      <c r="B662" s="463"/>
      <c r="C662" s="462"/>
      <c r="D662" s="464"/>
      <c r="E662" s="464"/>
      <c r="F662" s="464"/>
      <c r="G662" s="464"/>
      <c r="H662" s="464"/>
      <c r="I662" s="464"/>
      <c r="J662" s="464"/>
      <c r="K662" s="464"/>
      <c r="L662" s="464"/>
      <c r="M662" s="464"/>
      <c r="N662" s="436"/>
      <c r="O662" s="436"/>
      <c r="P662" s="436"/>
      <c r="Q662" s="436"/>
      <c r="R662" s="436"/>
      <c r="S662" s="436"/>
      <c r="T662" s="436"/>
      <c r="U662" s="436"/>
      <c r="V662" s="436"/>
      <c r="W662" s="436"/>
      <c r="X662" s="436"/>
      <c r="Y662" s="436"/>
      <c r="Z662" s="436"/>
    </row>
    <row r="663" spans="1:26" ht="16.5" customHeight="1">
      <c r="A663" s="462"/>
      <c r="B663" s="463"/>
      <c r="C663" s="462"/>
      <c r="D663" s="464"/>
      <c r="E663" s="464"/>
      <c r="F663" s="464"/>
      <c r="G663" s="464"/>
      <c r="H663" s="464"/>
      <c r="I663" s="464"/>
      <c r="J663" s="464"/>
      <c r="K663" s="464"/>
      <c r="L663" s="464"/>
      <c r="M663" s="464"/>
      <c r="N663" s="436"/>
      <c r="O663" s="436"/>
      <c r="P663" s="436"/>
      <c r="Q663" s="436"/>
      <c r="R663" s="436"/>
      <c r="S663" s="436"/>
      <c r="T663" s="436"/>
      <c r="U663" s="436"/>
      <c r="V663" s="436"/>
      <c r="W663" s="436"/>
      <c r="X663" s="436"/>
      <c r="Y663" s="436"/>
      <c r="Z663" s="436"/>
    </row>
    <row r="664" spans="1:26" ht="16.5" customHeight="1">
      <c r="A664" s="462"/>
      <c r="B664" s="463"/>
      <c r="C664" s="462"/>
      <c r="D664" s="464"/>
      <c r="E664" s="464"/>
      <c r="F664" s="464"/>
      <c r="G664" s="464"/>
      <c r="H664" s="464"/>
      <c r="I664" s="464"/>
      <c r="J664" s="464"/>
      <c r="K664" s="464"/>
      <c r="L664" s="464"/>
      <c r="M664" s="464"/>
      <c r="N664" s="436"/>
      <c r="O664" s="436"/>
      <c r="P664" s="436"/>
      <c r="Q664" s="436"/>
      <c r="R664" s="436"/>
      <c r="S664" s="436"/>
      <c r="T664" s="436"/>
      <c r="U664" s="436"/>
      <c r="V664" s="436"/>
      <c r="W664" s="436"/>
      <c r="X664" s="436"/>
      <c r="Y664" s="436"/>
      <c r="Z664" s="436"/>
    </row>
    <row r="665" spans="1:26" ht="16.5" customHeight="1">
      <c r="A665" s="462"/>
      <c r="B665" s="463"/>
      <c r="C665" s="462"/>
      <c r="D665" s="464"/>
      <c r="E665" s="464"/>
      <c r="F665" s="464"/>
      <c r="G665" s="464"/>
      <c r="H665" s="464"/>
      <c r="I665" s="464"/>
      <c r="J665" s="464"/>
      <c r="K665" s="464"/>
      <c r="L665" s="464"/>
      <c r="M665" s="464"/>
      <c r="N665" s="436"/>
      <c r="O665" s="436"/>
      <c r="P665" s="436"/>
      <c r="Q665" s="436"/>
      <c r="R665" s="436"/>
      <c r="S665" s="436"/>
      <c r="T665" s="436"/>
      <c r="U665" s="436"/>
      <c r="V665" s="436"/>
      <c r="W665" s="436"/>
      <c r="X665" s="436"/>
      <c r="Y665" s="436"/>
      <c r="Z665" s="436"/>
    </row>
    <row r="666" spans="1:26" ht="16.5" customHeight="1">
      <c r="A666" s="462"/>
      <c r="B666" s="463"/>
      <c r="C666" s="462"/>
      <c r="D666" s="464"/>
      <c r="E666" s="464"/>
      <c r="F666" s="464"/>
      <c r="G666" s="464"/>
      <c r="H666" s="464"/>
      <c r="I666" s="464"/>
      <c r="J666" s="464"/>
      <c r="K666" s="464"/>
      <c r="L666" s="464"/>
      <c r="M666" s="464"/>
      <c r="N666" s="436"/>
      <c r="O666" s="436"/>
      <c r="P666" s="436"/>
      <c r="Q666" s="436"/>
      <c r="R666" s="436"/>
      <c r="S666" s="436"/>
      <c r="T666" s="436"/>
      <c r="U666" s="436"/>
      <c r="V666" s="436"/>
      <c r="W666" s="436"/>
      <c r="X666" s="436"/>
      <c r="Y666" s="436"/>
      <c r="Z666" s="436"/>
    </row>
    <row r="667" spans="1:26" ht="16.5" customHeight="1">
      <c r="A667" s="462"/>
      <c r="B667" s="463"/>
      <c r="C667" s="462"/>
      <c r="D667" s="464"/>
      <c r="E667" s="464"/>
      <c r="F667" s="464"/>
      <c r="G667" s="464"/>
      <c r="H667" s="464"/>
      <c r="I667" s="464"/>
      <c r="J667" s="464"/>
      <c r="K667" s="464"/>
      <c r="L667" s="464"/>
      <c r="M667" s="464"/>
      <c r="N667" s="436"/>
      <c r="O667" s="436"/>
      <c r="P667" s="436"/>
      <c r="Q667" s="436"/>
      <c r="R667" s="436"/>
      <c r="S667" s="436"/>
      <c r="T667" s="436"/>
      <c r="U667" s="436"/>
      <c r="V667" s="436"/>
      <c r="W667" s="436"/>
      <c r="X667" s="436"/>
      <c r="Y667" s="436"/>
      <c r="Z667" s="436"/>
    </row>
    <row r="668" spans="1:26" ht="16.5" customHeight="1">
      <c r="A668" s="462"/>
      <c r="B668" s="463"/>
      <c r="C668" s="462"/>
      <c r="D668" s="464"/>
      <c r="E668" s="464"/>
      <c r="F668" s="464"/>
      <c r="G668" s="464"/>
      <c r="H668" s="464"/>
      <c r="I668" s="464"/>
      <c r="J668" s="464"/>
      <c r="K668" s="464"/>
      <c r="L668" s="464"/>
      <c r="M668" s="464"/>
      <c r="N668" s="436"/>
      <c r="O668" s="436"/>
      <c r="P668" s="436"/>
      <c r="Q668" s="436"/>
      <c r="R668" s="436"/>
      <c r="S668" s="436"/>
      <c r="T668" s="436"/>
      <c r="U668" s="436"/>
      <c r="V668" s="436"/>
      <c r="W668" s="436"/>
      <c r="X668" s="436"/>
      <c r="Y668" s="436"/>
      <c r="Z668" s="436"/>
    </row>
    <row r="669" spans="1:26" ht="16.5" customHeight="1">
      <c r="A669" s="462"/>
      <c r="B669" s="463"/>
      <c r="C669" s="462"/>
      <c r="D669" s="464"/>
      <c r="E669" s="464"/>
      <c r="F669" s="464"/>
      <c r="G669" s="464"/>
      <c r="H669" s="464"/>
      <c r="I669" s="464"/>
      <c r="J669" s="464"/>
      <c r="K669" s="464"/>
      <c r="L669" s="464"/>
      <c r="M669" s="464"/>
      <c r="N669" s="436"/>
      <c r="O669" s="436"/>
      <c r="P669" s="436"/>
      <c r="Q669" s="436"/>
      <c r="R669" s="436"/>
      <c r="S669" s="436"/>
      <c r="T669" s="436"/>
      <c r="U669" s="436"/>
      <c r="V669" s="436"/>
      <c r="W669" s="436"/>
      <c r="X669" s="436"/>
      <c r="Y669" s="436"/>
      <c r="Z669" s="436"/>
    </row>
    <row r="670" spans="1:26" ht="16.5" customHeight="1">
      <c r="A670" s="462"/>
      <c r="B670" s="463"/>
      <c r="C670" s="462"/>
      <c r="D670" s="464"/>
      <c r="E670" s="464"/>
      <c r="F670" s="464"/>
      <c r="G670" s="464"/>
      <c r="H670" s="464"/>
      <c r="I670" s="464"/>
      <c r="J670" s="464"/>
      <c r="K670" s="464"/>
      <c r="L670" s="464"/>
      <c r="M670" s="464"/>
      <c r="N670" s="436"/>
      <c r="O670" s="436"/>
      <c r="P670" s="436"/>
      <c r="Q670" s="436"/>
      <c r="R670" s="436"/>
      <c r="S670" s="436"/>
      <c r="T670" s="436"/>
      <c r="U670" s="436"/>
      <c r="V670" s="436"/>
      <c r="W670" s="436"/>
      <c r="X670" s="436"/>
      <c r="Y670" s="436"/>
      <c r="Z670" s="436"/>
    </row>
    <row r="671" spans="1:26" ht="16.5" customHeight="1">
      <c r="A671" s="462"/>
      <c r="B671" s="463"/>
      <c r="C671" s="462"/>
      <c r="D671" s="464"/>
      <c r="E671" s="464"/>
      <c r="F671" s="464"/>
      <c r="G671" s="464"/>
      <c r="H671" s="464"/>
      <c r="I671" s="464"/>
      <c r="J671" s="464"/>
      <c r="K671" s="464"/>
      <c r="L671" s="464"/>
      <c r="M671" s="464"/>
      <c r="N671" s="436"/>
      <c r="O671" s="436"/>
      <c r="P671" s="436"/>
      <c r="Q671" s="436"/>
      <c r="R671" s="436"/>
      <c r="S671" s="436"/>
      <c r="T671" s="436"/>
      <c r="U671" s="436"/>
      <c r="V671" s="436"/>
      <c r="W671" s="436"/>
      <c r="X671" s="436"/>
      <c r="Y671" s="436"/>
      <c r="Z671" s="436"/>
    </row>
    <row r="672" spans="1:26" ht="16.5" customHeight="1">
      <c r="A672" s="462"/>
      <c r="B672" s="463"/>
      <c r="C672" s="462"/>
      <c r="D672" s="464"/>
      <c r="E672" s="464"/>
      <c r="F672" s="464"/>
      <c r="G672" s="464"/>
      <c r="H672" s="464"/>
      <c r="I672" s="464"/>
      <c r="J672" s="464"/>
      <c r="K672" s="464"/>
      <c r="L672" s="464"/>
      <c r="M672" s="464"/>
      <c r="N672" s="436"/>
      <c r="O672" s="436"/>
      <c r="P672" s="436"/>
      <c r="Q672" s="436"/>
      <c r="R672" s="436"/>
      <c r="S672" s="436"/>
      <c r="T672" s="436"/>
      <c r="U672" s="436"/>
      <c r="V672" s="436"/>
      <c r="W672" s="436"/>
      <c r="X672" s="436"/>
      <c r="Y672" s="436"/>
      <c r="Z672" s="436"/>
    </row>
    <row r="673" spans="1:26" ht="16.5" customHeight="1">
      <c r="A673" s="462"/>
      <c r="B673" s="463"/>
      <c r="C673" s="462"/>
      <c r="D673" s="464"/>
      <c r="E673" s="464"/>
      <c r="F673" s="464"/>
      <c r="G673" s="464"/>
      <c r="H673" s="464"/>
      <c r="I673" s="464"/>
      <c r="J673" s="464"/>
      <c r="K673" s="464"/>
      <c r="L673" s="464"/>
      <c r="M673" s="464"/>
      <c r="N673" s="436"/>
      <c r="O673" s="436"/>
      <c r="P673" s="436"/>
      <c r="Q673" s="436"/>
      <c r="R673" s="436"/>
      <c r="S673" s="436"/>
      <c r="T673" s="436"/>
      <c r="U673" s="436"/>
      <c r="V673" s="436"/>
      <c r="W673" s="436"/>
      <c r="X673" s="436"/>
      <c r="Y673" s="436"/>
      <c r="Z673" s="436"/>
    </row>
    <row r="674" spans="1:26" ht="16.5" customHeight="1">
      <c r="A674" s="462"/>
      <c r="B674" s="463"/>
      <c r="C674" s="462"/>
      <c r="D674" s="464"/>
      <c r="E674" s="464"/>
      <c r="F674" s="464"/>
      <c r="G674" s="464"/>
      <c r="H674" s="464"/>
      <c r="I674" s="464"/>
      <c r="J674" s="464"/>
      <c r="K674" s="464"/>
      <c r="L674" s="464"/>
      <c r="M674" s="464"/>
      <c r="N674" s="436"/>
      <c r="O674" s="436"/>
      <c r="P674" s="436"/>
      <c r="Q674" s="436"/>
      <c r="R674" s="436"/>
      <c r="S674" s="436"/>
      <c r="T674" s="436"/>
      <c r="U674" s="436"/>
      <c r="V674" s="436"/>
      <c r="W674" s="436"/>
      <c r="X674" s="436"/>
      <c r="Y674" s="436"/>
      <c r="Z674" s="436"/>
    </row>
    <row r="675" spans="1:26" ht="16.5" customHeight="1">
      <c r="A675" s="462"/>
      <c r="B675" s="463"/>
      <c r="C675" s="462"/>
      <c r="D675" s="464"/>
      <c r="E675" s="464"/>
      <c r="F675" s="464"/>
      <c r="G675" s="464"/>
      <c r="H675" s="464"/>
      <c r="I675" s="464"/>
      <c r="J675" s="464"/>
      <c r="K675" s="464"/>
      <c r="L675" s="464"/>
      <c r="M675" s="464"/>
      <c r="N675" s="436"/>
      <c r="O675" s="436"/>
      <c r="P675" s="436"/>
      <c r="Q675" s="436"/>
      <c r="R675" s="436"/>
      <c r="S675" s="436"/>
      <c r="T675" s="436"/>
      <c r="U675" s="436"/>
      <c r="V675" s="436"/>
      <c r="W675" s="436"/>
      <c r="X675" s="436"/>
      <c r="Y675" s="436"/>
      <c r="Z675" s="436"/>
    </row>
    <row r="676" spans="1:26" ht="16.5" customHeight="1">
      <c r="A676" s="462"/>
      <c r="B676" s="463"/>
      <c r="C676" s="462"/>
      <c r="D676" s="464"/>
      <c r="E676" s="464"/>
      <c r="F676" s="464"/>
      <c r="G676" s="464"/>
      <c r="H676" s="464"/>
      <c r="I676" s="464"/>
      <c r="J676" s="464"/>
      <c r="K676" s="464"/>
      <c r="L676" s="464"/>
      <c r="M676" s="464"/>
      <c r="N676" s="436"/>
      <c r="O676" s="436"/>
      <c r="P676" s="436"/>
      <c r="Q676" s="436"/>
      <c r="R676" s="436"/>
      <c r="S676" s="436"/>
      <c r="T676" s="436"/>
      <c r="U676" s="436"/>
      <c r="V676" s="436"/>
      <c r="W676" s="436"/>
      <c r="X676" s="436"/>
      <c r="Y676" s="436"/>
      <c r="Z676" s="436"/>
    </row>
    <row r="677" spans="1:26" ht="16.5" customHeight="1">
      <c r="A677" s="462"/>
      <c r="B677" s="463"/>
      <c r="C677" s="462"/>
      <c r="D677" s="464"/>
      <c r="E677" s="464"/>
      <c r="F677" s="464"/>
      <c r="G677" s="464"/>
      <c r="H677" s="464"/>
      <c r="I677" s="464"/>
      <c r="J677" s="464"/>
      <c r="K677" s="464"/>
      <c r="L677" s="464"/>
      <c r="M677" s="464"/>
      <c r="N677" s="436"/>
      <c r="O677" s="436"/>
      <c r="P677" s="436"/>
      <c r="Q677" s="436"/>
      <c r="R677" s="436"/>
      <c r="S677" s="436"/>
      <c r="T677" s="436"/>
      <c r="U677" s="436"/>
      <c r="V677" s="436"/>
      <c r="W677" s="436"/>
      <c r="X677" s="436"/>
      <c r="Y677" s="436"/>
      <c r="Z677" s="436"/>
    </row>
    <row r="678" spans="1:26" ht="16.5" customHeight="1">
      <c r="A678" s="462"/>
      <c r="B678" s="463"/>
      <c r="C678" s="462"/>
      <c r="D678" s="464"/>
      <c r="E678" s="464"/>
      <c r="F678" s="464"/>
      <c r="G678" s="464"/>
      <c r="H678" s="464"/>
      <c r="I678" s="464"/>
      <c r="J678" s="464"/>
      <c r="K678" s="464"/>
      <c r="L678" s="464"/>
      <c r="M678" s="464"/>
      <c r="N678" s="436"/>
      <c r="O678" s="436"/>
      <c r="P678" s="436"/>
      <c r="Q678" s="436"/>
      <c r="R678" s="436"/>
      <c r="S678" s="436"/>
      <c r="T678" s="436"/>
      <c r="U678" s="436"/>
      <c r="V678" s="436"/>
      <c r="W678" s="436"/>
      <c r="X678" s="436"/>
      <c r="Y678" s="436"/>
      <c r="Z678" s="436"/>
    </row>
    <row r="679" spans="1:26" ht="16.5" customHeight="1">
      <c r="A679" s="462"/>
      <c r="B679" s="463"/>
      <c r="C679" s="462"/>
      <c r="D679" s="464"/>
      <c r="E679" s="464"/>
      <c r="F679" s="464"/>
      <c r="G679" s="464"/>
      <c r="H679" s="464"/>
      <c r="I679" s="464"/>
      <c r="J679" s="464"/>
      <c r="K679" s="464"/>
      <c r="L679" s="464"/>
      <c r="M679" s="464"/>
      <c r="N679" s="436"/>
      <c r="O679" s="436"/>
      <c r="P679" s="436"/>
      <c r="Q679" s="436"/>
      <c r="R679" s="436"/>
      <c r="S679" s="436"/>
      <c r="T679" s="436"/>
      <c r="U679" s="436"/>
      <c r="V679" s="436"/>
      <c r="W679" s="436"/>
      <c r="X679" s="436"/>
      <c r="Y679" s="436"/>
      <c r="Z679" s="436"/>
    </row>
    <row r="680" spans="1:26" ht="16.5" customHeight="1">
      <c r="A680" s="462"/>
      <c r="B680" s="463"/>
      <c r="C680" s="462"/>
      <c r="D680" s="464"/>
      <c r="E680" s="464"/>
      <c r="F680" s="464"/>
      <c r="G680" s="464"/>
      <c r="H680" s="464"/>
      <c r="I680" s="464"/>
      <c r="J680" s="464"/>
      <c r="K680" s="464"/>
      <c r="L680" s="464"/>
      <c r="M680" s="464"/>
      <c r="N680" s="436"/>
      <c r="O680" s="436"/>
      <c r="P680" s="436"/>
      <c r="Q680" s="436"/>
      <c r="R680" s="436"/>
      <c r="S680" s="436"/>
      <c r="T680" s="436"/>
      <c r="U680" s="436"/>
      <c r="V680" s="436"/>
      <c r="W680" s="436"/>
      <c r="X680" s="436"/>
      <c r="Y680" s="436"/>
      <c r="Z680" s="436"/>
    </row>
    <row r="681" spans="1:26" ht="16.5" customHeight="1">
      <c r="A681" s="462"/>
      <c r="B681" s="463"/>
      <c r="C681" s="462"/>
      <c r="D681" s="464"/>
      <c r="E681" s="464"/>
      <c r="F681" s="464"/>
      <c r="G681" s="464"/>
      <c r="H681" s="464"/>
      <c r="I681" s="464"/>
      <c r="J681" s="464"/>
      <c r="K681" s="464"/>
      <c r="L681" s="464"/>
      <c r="M681" s="464"/>
      <c r="N681" s="436"/>
      <c r="O681" s="436"/>
      <c r="P681" s="436"/>
      <c r="Q681" s="436"/>
      <c r="R681" s="436"/>
      <c r="S681" s="436"/>
      <c r="T681" s="436"/>
      <c r="U681" s="436"/>
      <c r="V681" s="436"/>
      <c r="W681" s="436"/>
      <c r="X681" s="436"/>
      <c r="Y681" s="436"/>
      <c r="Z681" s="436"/>
    </row>
    <row r="682" spans="1:26" ht="16.5" customHeight="1">
      <c r="A682" s="462"/>
      <c r="B682" s="463"/>
      <c r="C682" s="462"/>
      <c r="D682" s="464"/>
      <c r="E682" s="464"/>
      <c r="F682" s="464"/>
      <c r="G682" s="464"/>
      <c r="H682" s="464"/>
      <c r="I682" s="464"/>
      <c r="J682" s="464"/>
      <c r="K682" s="464"/>
      <c r="L682" s="464"/>
      <c r="M682" s="464"/>
      <c r="N682" s="436"/>
      <c r="O682" s="436"/>
      <c r="P682" s="436"/>
      <c r="Q682" s="436"/>
      <c r="R682" s="436"/>
      <c r="S682" s="436"/>
      <c r="T682" s="436"/>
      <c r="U682" s="436"/>
      <c r="V682" s="436"/>
      <c r="W682" s="436"/>
      <c r="X682" s="436"/>
      <c r="Y682" s="436"/>
      <c r="Z682" s="436"/>
    </row>
    <row r="683" spans="1:26" ht="16.5" customHeight="1">
      <c r="A683" s="462"/>
      <c r="B683" s="463"/>
      <c r="C683" s="462"/>
      <c r="D683" s="464"/>
      <c r="E683" s="464"/>
      <c r="F683" s="464"/>
      <c r="G683" s="464"/>
      <c r="H683" s="464"/>
      <c r="I683" s="464"/>
      <c r="J683" s="464"/>
      <c r="K683" s="464"/>
      <c r="L683" s="464"/>
      <c r="M683" s="464"/>
      <c r="N683" s="436"/>
      <c r="O683" s="436"/>
      <c r="P683" s="436"/>
      <c r="Q683" s="436"/>
      <c r="R683" s="436"/>
      <c r="S683" s="436"/>
      <c r="T683" s="436"/>
      <c r="U683" s="436"/>
      <c r="V683" s="436"/>
      <c r="W683" s="436"/>
      <c r="X683" s="436"/>
      <c r="Y683" s="436"/>
      <c r="Z683" s="436"/>
    </row>
    <row r="684" spans="1:26" ht="16.5" customHeight="1">
      <c r="A684" s="462"/>
      <c r="B684" s="463"/>
      <c r="C684" s="462"/>
      <c r="D684" s="464"/>
      <c r="E684" s="464"/>
      <c r="F684" s="464"/>
      <c r="G684" s="464"/>
      <c r="H684" s="464"/>
      <c r="I684" s="464"/>
      <c r="J684" s="464"/>
      <c r="K684" s="464"/>
      <c r="L684" s="464"/>
      <c r="M684" s="464"/>
      <c r="N684" s="436"/>
      <c r="O684" s="436"/>
      <c r="P684" s="436"/>
      <c r="Q684" s="436"/>
      <c r="R684" s="436"/>
      <c r="S684" s="436"/>
      <c r="T684" s="436"/>
      <c r="U684" s="436"/>
      <c r="V684" s="436"/>
      <c r="W684" s="436"/>
      <c r="X684" s="436"/>
      <c r="Y684" s="436"/>
      <c r="Z684" s="436"/>
    </row>
    <row r="685" spans="1:26" ht="16.5" customHeight="1">
      <c r="A685" s="462"/>
      <c r="B685" s="463"/>
      <c r="C685" s="462"/>
      <c r="D685" s="464"/>
      <c r="E685" s="464"/>
      <c r="F685" s="464"/>
      <c r="G685" s="464"/>
      <c r="H685" s="464"/>
      <c r="I685" s="464"/>
      <c r="J685" s="464"/>
      <c r="K685" s="464"/>
      <c r="L685" s="464"/>
      <c r="M685" s="464"/>
      <c r="N685" s="436"/>
      <c r="O685" s="436"/>
      <c r="P685" s="436"/>
      <c r="Q685" s="436"/>
      <c r="R685" s="436"/>
      <c r="S685" s="436"/>
      <c r="T685" s="436"/>
      <c r="U685" s="436"/>
      <c r="V685" s="436"/>
      <c r="W685" s="436"/>
      <c r="X685" s="436"/>
      <c r="Y685" s="436"/>
      <c r="Z685" s="436"/>
    </row>
    <row r="686" spans="1:26" ht="16.5" customHeight="1">
      <c r="A686" s="462"/>
      <c r="B686" s="463"/>
      <c r="C686" s="462"/>
      <c r="D686" s="464"/>
      <c r="E686" s="464"/>
      <c r="F686" s="464"/>
      <c r="G686" s="464"/>
      <c r="H686" s="464"/>
      <c r="I686" s="464"/>
      <c r="J686" s="464"/>
      <c r="K686" s="464"/>
      <c r="L686" s="464"/>
      <c r="M686" s="464"/>
      <c r="N686" s="436"/>
      <c r="O686" s="436"/>
      <c r="P686" s="436"/>
      <c r="Q686" s="436"/>
      <c r="R686" s="436"/>
      <c r="S686" s="436"/>
      <c r="T686" s="436"/>
      <c r="U686" s="436"/>
      <c r="V686" s="436"/>
      <c r="W686" s="436"/>
      <c r="X686" s="436"/>
      <c r="Y686" s="436"/>
      <c r="Z686" s="436"/>
    </row>
    <row r="687" spans="1:26" ht="16.5" customHeight="1">
      <c r="A687" s="462"/>
      <c r="B687" s="463"/>
      <c r="C687" s="462"/>
      <c r="D687" s="464"/>
      <c r="E687" s="464"/>
      <c r="F687" s="464"/>
      <c r="G687" s="464"/>
      <c r="H687" s="464"/>
      <c r="I687" s="464"/>
      <c r="J687" s="464"/>
      <c r="K687" s="464"/>
      <c r="L687" s="464"/>
      <c r="M687" s="464"/>
      <c r="N687" s="436"/>
      <c r="O687" s="436"/>
      <c r="P687" s="436"/>
      <c r="Q687" s="436"/>
      <c r="R687" s="436"/>
      <c r="S687" s="436"/>
      <c r="T687" s="436"/>
      <c r="U687" s="436"/>
      <c r="V687" s="436"/>
      <c r="W687" s="436"/>
      <c r="X687" s="436"/>
      <c r="Y687" s="436"/>
      <c r="Z687" s="436"/>
    </row>
    <row r="688" spans="1:26" ht="16.5" customHeight="1">
      <c r="A688" s="462"/>
      <c r="B688" s="463"/>
      <c r="C688" s="462"/>
      <c r="D688" s="464"/>
      <c r="E688" s="464"/>
      <c r="F688" s="464"/>
      <c r="G688" s="464"/>
      <c r="H688" s="464"/>
      <c r="I688" s="464"/>
      <c r="J688" s="464"/>
      <c r="K688" s="464"/>
      <c r="L688" s="464"/>
      <c r="M688" s="464"/>
      <c r="N688" s="436"/>
      <c r="O688" s="436"/>
      <c r="P688" s="436"/>
      <c r="Q688" s="436"/>
      <c r="R688" s="436"/>
      <c r="S688" s="436"/>
      <c r="T688" s="436"/>
      <c r="U688" s="436"/>
      <c r="V688" s="436"/>
      <c r="W688" s="436"/>
      <c r="X688" s="436"/>
      <c r="Y688" s="436"/>
      <c r="Z688" s="436"/>
    </row>
    <row r="689" spans="1:26" ht="16.5" customHeight="1">
      <c r="A689" s="462"/>
      <c r="B689" s="463"/>
      <c r="C689" s="462"/>
      <c r="D689" s="464"/>
      <c r="E689" s="464"/>
      <c r="F689" s="464"/>
      <c r="G689" s="464"/>
      <c r="H689" s="464"/>
      <c r="I689" s="464"/>
      <c r="J689" s="464"/>
      <c r="K689" s="464"/>
      <c r="L689" s="464"/>
      <c r="M689" s="464"/>
      <c r="N689" s="436"/>
      <c r="O689" s="436"/>
      <c r="P689" s="436"/>
      <c r="Q689" s="436"/>
      <c r="R689" s="436"/>
      <c r="S689" s="436"/>
      <c r="T689" s="436"/>
      <c r="U689" s="436"/>
      <c r="V689" s="436"/>
      <c r="W689" s="436"/>
      <c r="X689" s="436"/>
      <c r="Y689" s="436"/>
      <c r="Z689" s="436"/>
    </row>
    <row r="690" spans="1:26" ht="16.5" customHeight="1">
      <c r="A690" s="462"/>
      <c r="B690" s="463"/>
      <c r="C690" s="462"/>
      <c r="D690" s="464"/>
      <c r="E690" s="464"/>
      <c r="F690" s="464"/>
      <c r="G690" s="464"/>
      <c r="H690" s="464"/>
      <c r="I690" s="464"/>
      <c r="J690" s="464"/>
      <c r="K690" s="464"/>
      <c r="L690" s="464"/>
      <c r="M690" s="464"/>
      <c r="N690" s="436"/>
      <c r="O690" s="436"/>
      <c r="P690" s="436"/>
      <c r="Q690" s="436"/>
      <c r="R690" s="436"/>
      <c r="S690" s="436"/>
      <c r="T690" s="436"/>
      <c r="U690" s="436"/>
      <c r="V690" s="436"/>
      <c r="W690" s="436"/>
      <c r="X690" s="436"/>
      <c r="Y690" s="436"/>
      <c r="Z690" s="436"/>
    </row>
    <row r="691" spans="1:26" ht="16.5" customHeight="1">
      <c r="A691" s="462"/>
      <c r="B691" s="463"/>
      <c r="C691" s="462"/>
      <c r="D691" s="464"/>
      <c r="E691" s="464"/>
      <c r="F691" s="464"/>
      <c r="G691" s="464"/>
      <c r="H691" s="464"/>
      <c r="I691" s="464"/>
      <c r="J691" s="464"/>
      <c r="K691" s="464"/>
      <c r="L691" s="464"/>
      <c r="M691" s="464"/>
      <c r="N691" s="436"/>
      <c r="O691" s="436"/>
      <c r="P691" s="436"/>
      <c r="Q691" s="436"/>
      <c r="R691" s="436"/>
      <c r="S691" s="436"/>
      <c r="T691" s="436"/>
      <c r="U691" s="436"/>
      <c r="V691" s="436"/>
      <c r="W691" s="436"/>
      <c r="X691" s="436"/>
      <c r="Y691" s="436"/>
      <c r="Z691" s="436"/>
    </row>
    <row r="692" spans="1:26" ht="16.5" customHeight="1">
      <c r="A692" s="462"/>
      <c r="B692" s="463"/>
      <c r="C692" s="462"/>
      <c r="D692" s="464"/>
      <c r="E692" s="464"/>
      <c r="F692" s="464"/>
      <c r="G692" s="464"/>
      <c r="H692" s="464"/>
      <c r="I692" s="464"/>
      <c r="J692" s="464"/>
      <c r="K692" s="464"/>
      <c r="L692" s="464"/>
      <c r="M692" s="464"/>
      <c r="N692" s="436"/>
      <c r="O692" s="436"/>
      <c r="P692" s="436"/>
      <c r="Q692" s="436"/>
      <c r="R692" s="436"/>
      <c r="S692" s="436"/>
      <c r="T692" s="436"/>
      <c r="U692" s="436"/>
      <c r="V692" s="436"/>
      <c r="W692" s="436"/>
      <c r="X692" s="436"/>
      <c r="Y692" s="436"/>
      <c r="Z692" s="436"/>
    </row>
    <row r="693" spans="1:26" ht="16.5" customHeight="1">
      <c r="A693" s="462"/>
      <c r="B693" s="463"/>
      <c r="C693" s="462"/>
      <c r="D693" s="464"/>
      <c r="E693" s="464"/>
      <c r="F693" s="464"/>
      <c r="G693" s="464"/>
      <c r="H693" s="464"/>
      <c r="I693" s="464"/>
      <c r="J693" s="464"/>
      <c r="K693" s="464"/>
      <c r="L693" s="464"/>
      <c r="M693" s="464"/>
      <c r="N693" s="436"/>
      <c r="O693" s="436"/>
      <c r="P693" s="436"/>
      <c r="Q693" s="436"/>
      <c r="R693" s="436"/>
      <c r="S693" s="436"/>
      <c r="T693" s="436"/>
      <c r="U693" s="436"/>
      <c r="V693" s="436"/>
      <c r="W693" s="436"/>
      <c r="X693" s="436"/>
      <c r="Y693" s="436"/>
      <c r="Z693" s="436"/>
    </row>
    <row r="694" spans="1:26" ht="16.5" customHeight="1">
      <c r="A694" s="462"/>
      <c r="B694" s="463"/>
      <c r="C694" s="462"/>
      <c r="D694" s="464"/>
      <c r="E694" s="464"/>
      <c r="F694" s="464"/>
      <c r="G694" s="464"/>
      <c r="H694" s="464"/>
      <c r="I694" s="464"/>
      <c r="J694" s="464"/>
      <c r="K694" s="464"/>
      <c r="L694" s="464"/>
      <c r="M694" s="464"/>
      <c r="N694" s="436"/>
      <c r="O694" s="436"/>
      <c r="P694" s="436"/>
      <c r="Q694" s="436"/>
      <c r="R694" s="436"/>
      <c r="S694" s="436"/>
      <c r="T694" s="436"/>
      <c r="U694" s="436"/>
      <c r="V694" s="436"/>
      <c r="W694" s="436"/>
      <c r="X694" s="436"/>
      <c r="Y694" s="436"/>
      <c r="Z694" s="436"/>
    </row>
    <row r="695" spans="1:26" ht="16.5" customHeight="1">
      <c r="A695" s="462"/>
      <c r="B695" s="463"/>
      <c r="C695" s="462"/>
      <c r="D695" s="464"/>
      <c r="E695" s="464"/>
      <c r="F695" s="464"/>
      <c r="G695" s="464"/>
      <c r="H695" s="464"/>
      <c r="I695" s="464"/>
      <c r="J695" s="464"/>
      <c r="K695" s="464"/>
      <c r="L695" s="464"/>
      <c r="M695" s="464"/>
      <c r="N695" s="436"/>
      <c r="O695" s="436"/>
      <c r="P695" s="436"/>
      <c r="Q695" s="436"/>
      <c r="R695" s="436"/>
      <c r="S695" s="436"/>
      <c r="T695" s="436"/>
      <c r="U695" s="436"/>
      <c r="V695" s="436"/>
      <c r="W695" s="436"/>
      <c r="X695" s="436"/>
      <c r="Y695" s="436"/>
      <c r="Z695" s="436"/>
    </row>
    <row r="696" spans="1:26" ht="16.5" customHeight="1">
      <c r="A696" s="462"/>
      <c r="B696" s="463"/>
      <c r="C696" s="462"/>
      <c r="D696" s="464"/>
      <c r="E696" s="464"/>
      <c r="F696" s="464"/>
      <c r="G696" s="464"/>
      <c r="H696" s="464"/>
      <c r="I696" s="464"/>
      <c r="J696" s="464"/>
      <c r="K696" s="464"/>
      <c r="L696" s="464"/>
      <c r="M696" s="464"/>
      <c r="N696" s="436"/>
      <c r="O696" s="436"/>
      <c r="P696" s="436"/>
      <c r="Q696" s="436"/>
      <c r="R696" s="436"/>
      <c r="S696" s="436"/>
      <c r="T696" s="436"/>
      <c r="U696" s="436"/>
      <c r="V696" s="436"/>
      <c r="W696" s="436"/>
      <c r="X696" s="436"/>
      <c r="Y696" s="436"/>
      <c r="Z696" s="436"/>
    </row>
    <row r="697" spans="1:26" ht="16.5" customHeight="1">
      <c r="A697" s="462"/>
      <c r="B697" s="463"/>
      <c r="C697" s="462"/>
      <c r="D697" s="464"/>
      <c r="E697" s="464"/>
      <c r="F697" s="464"/>
      <c r="G697" s="464"/>
      <c r="H697" s="464"/>
      <c r="I697" s="464"/>
      <c r="J697" s="464"/>
      <c r="K697" s="464"/>
      <c r="L697" s="464"/>
      <c r="M697" s="464"/>
      <c r="N697" s="436"/>
      <c r="O697" s="436"/>
      <c r="P697" s="436"/>
      <c r="Q697" s="436"/>
      <c r="R697" s="436"/>
      <c r="S697" s="436"/>
      <c r="T697" s="436"/>
      <c r="U697" s="436"/>
      <c r="V697" s="436"/>
      <c r="W697" s="436"/>
      <c r="X697" s="436"/>
      <c r="Y697" s="436"/>
      <c r="Z697" s="436"/>
    </row>
    <row r="698" spans="1:26" ht="16.5" customHeight="1">
      <c r="A698" s="462"/>
      <c r="B698" s="463"/>
      <c r="C698" s="462"/>
      <c r="D698" s="464"/>
      <c r="E698" s="464"/>
      <c r="F698" s="464"/>
      <c r="G698" s="464"/>
      <c r="H698" s="464"/>
      <c r="I698" s="464"/>
      <c r="J698" s="464"/>
      <c r="K698" s="464"/>
      <c r="L698" s="464"/>
      <c r="M698" s="464"/>
      <c r="N698" s="436"/>
      <c r="O698" s="436"/>
      <c r="P698" s="436"/>
      <c r="Q698" s="436"/>
      <c r="R698" s="436"/>
      <c r="S698" s="436"/>
      <c r="T698" s="436"/>
      <c r="U698" s="436"/>
      <c r="V698" s="436"/>
      <c r="W698" s="436"/>
      <c r="X698" s="436"/>
      <c r="Y698" s="436"/>
      <c r="Z698" s="436"/>
    </row>
    <row r="699" spans="1:26" ht="16.5" customHeight="1">
      <c r="A699" s="462"/>
      <c r="B699" s="463"/>
      <c r="C699" s="462"/>
      <c r="D699" s="464"/>
      <c r="E699" s="464"/>
      <c r="F699" s="464"/>
      <c r="G699" s="464"/>
      <c r="H699" s="464"/>
      <c r="I699" s="464"/>
      <c r="J699" s="464"/>
      <c r="K699" s="464"/>
      <c r="L699" s="464"/>
      <c r="M699" s="464"/>
      <c r="N699" s="436"/>
      <c r="O699" s="436"/>
      <c r="P699" s="436"/>
      <c r="Q699" s="436"/>
      <c r="R699" s="436"/>
      <c r="S699" s="436"/>
      <c r="T699" s="436"/>
      <c r="U699" s="436"/>
      <c r="V699" s="436"/>
      <c r="W699" s="436"/>
      <c r="X699" s="436"/>
      <c r="Y699" s="436"/>
      <c r="Z699" s="436"/>
    </row>
    <row r="700" spans="1:26" ht="16.5" customHeight="1">
      <c r="A700" s="462"/>
      <c r="B700" s="463"/>
      <c r="C700" s="462"/>
      <c r="D700" s="464"/>
      <c r="E700" s="464"/>
      <c r="F700" s="464"/>
      <c r="G700" s="464"/>
      <c r="H700" s="464"/>
      <c r="I700" s="464"/>
      <c r="J700" s="464"/>
      <c r="K700" s="464"/>
      <c r="L700" s="464"/>
      <c r="M700" s="464"/>
      <c r="N700" s="436"/>
      <c r="O700" s="436"/>
      <c r="P700" s="436"/>
      <c r="Q700" s="436"/>
      <c r="R700" s="436"/>
      <c r="S700" s="436"/>
      <c r="T700" s="436"/>
      <c r="U700" s="436"/>
      <c r="V700" s="436"/>
      <c r="W700" s="436"/>
      <c r="X700" s="436"/>
      <c r="Y700" s="436"/>
      <c r="Z700" s="436"/>
    </row>
    <row r="701" spans="1:26" ht="16.5" customHeight="1">
      <c r="A701" s="462"/>
      <c r="B701" s="463"/>
      <c r="C701" s="462"/>
      <c r="D701" s="464"/>
      <c r="E701" s="464"/>
      <c r="F701" s="464"/>
      <c r="G701" s="464"/>
      <c r="H701" s="464"/>
      <c r="I701" s="464"/>
      <c r="J701" s="464"/>
      <c r="K701" s="464"/>
      <c r="L701" s="464"/>
      <c r="M701" s="464"/>
      <c r="N701" s="436"/>
      <c r="O701" s="436"/>
      <c r="P701" s="436"/>
      <c r="Q701" s="436"/>
      <c r="R701" s="436"/>
      <c r="S701" s="436"/>
      <c r="T701" s="436"/>
      <c r="U701" s="436"/>
      <c r="V701" s="436"/>
      <c r="W701" s="436"/>
      <c r="X701" s="436"/>
      <c r="Y701" s="436"/>
      <c r="Z701" s="436"/>
    </row>
    <row r="702" spans="1:26" ht="16.5" customHeight="1">
      <c r="A702" s="462"/>
      <c r="B702" s="463"/>
      <c r="C702" s="462"/>
      <c r="D702" s="464"/>
      <c r="E702" s="464"/>
      <c r="F702" s="464"/>
      <c r="G702" s="464"/>
      <c r="H702" s="464"/>
      <c r="I702" s="464"/>
      <c r="J702" s="464"/>
      <c r="K702" s="464"/>
      <c r="L702" s="464"/>
      <c r="M702" s="464"/>
      <c r="N702" s="436"/>
      <c r="O702" s="436"/>
      <c r="P702" s="436"/>
      <c r="Q702" s="436"/>
      <c r="R702" s="436"/>
      <c r="S702" s="436"/>
      <c r="T702" s="436"/>
      <c r="U702" s="436"/>
      <c r="V702" s="436"/>
      <c r="W702" s="436"/>
      <c r="X702" s="436"/>
      <c r="Y702" s="436"/>
      <c r="Z702" s="436"/>
    </row>
    <row r="703" spans="1:26" ht="16.5" customHeight="1">
      <c r="A703" s="462"/>
      <c r="B703" s="463"/>
      <c r="C703" s="462"/>
      <c r="D703" s="464"/>
      <c r="E703" s="464"/>
      <c r="F703" s="464"/>
      <c r="G703" s="464"/>
      <c r="H703" s="464"/>
      <c r="I703" s="464"/>
      <c r="J703" s="464"/>
      <c r="K703" s="464"/>
      <c r="L703" s="464"/>
      <c r="M703" s="464"/>
      <c r="N703" s="436"/>
      <c r="O703" s="436"/>
      <c r="P703" s="436"/>
      <c r="Q703" s="436"/>
      <c r="R703" s="436"/>
      <c r="S703" s="436"/>
      <c r="T703" s="436"/>
      <c r="U703" s="436"/>
      <c r="V703" s="436"/>
      <c r="W703" s="436"/>
      <c r="X703" s="436"/>
      <c r="Y703" s="436"/>
      <c r="Z703" s="436"/>
    </row>
    <row r="704" spans="1:26" ht="16.5" customHeight="1">
      <c r="A704" s="462"/>
      <c r="B704" s="463"/>
      <c r="C704" s="462"/>
      <c r="D704" s="464"/>
      <c r="E704" s="464"/>
      <c r="F704" s="464"/>
      <c r="G704" s="464"/>
      <c r="H704" s="464"/>
      <c r="I704" s="464"/>
      <c r="J704" s="464"/>
      <c r="K704" s="464"/>
      <c r="L704" s="464"/>
      <c r="M704" s="464"/>
      <c r="N704" s="436"/>
      <c r="O704" s="436"/>
      <c r="P704" s="436"/>
      <c r="Q704" s="436"/>
      <c r="R704" s="436"/>
      <c r="S704" s="436"/>
      <c r="T704" s="436"/>
      <c r="U704" s="436"/>
      <c r="V704" s="436"/>
      <c r="W704" s="436"/>
      <c r="X704" s="436"/>
      <c r="Y704" s="436"/>
      <c r="Z704" s="436"/>
    </row>
    <row r="705" spans="1:26" ht="16.5" customHeight="1">
      <c r="A705" s="462"/>
      <c r="B705" s="463"/>
      <c r="C705" s="462"/>
      <c r="D705" s="464"/>
      <c r="E705" s="464"/>
      <c r="F705" s="464"/>
      <c r="G705" s="464"/>
      <c r="H705" s="464"/>
      <c r="I705" s="464"/>
      <c r="J705" s="464"/>
      <c r="K705" s="464"/>
      <c r="L705" s="464"/>
      <c r="M705" s="464"/>
      <c r="N705" s="436"/>
      <c r="O705" s="436"/>
      <c r="P705" s="436"/>
      <c r="Q705" s="436"/>
      <c r="R705" s="436"/>
      <c r="S705" s="436"/>
      <c r="T705" s="436"/>
      <c r="U705" s="436"/>
      <c r="V705" s="436"/>
      <c r="W705" s="436"/>
      <c r="X705" s="436"/>
      <c r="Y705" s="436"/>
      <c r="Z705" s="436"/>
    </row>
    <row r="706" spans="1:26" ht="16.5" customHeight="1">
      <c r="A706" s="462"/>
      <c r="B706" s="463"/>
      <c r="C706" s="462"/>
      <c r="D706" s="464"/>
      <c r="E706" s="464"/>
      <c r="F706" s="464"/>
      <c r="G706" s="464"/>
      <c r="H706" s="464"/>
      <c r="I706" s="464"/>
      <c r="J706" s="464"/>
      <c r="K706" s="464"/>
      <c r="L706" s="464"/>
      <c r="M706" s="464"/>
      <c r="N706" s="436"/>
      <c r="O706" s="436"/>
      <c r="P706" s="436"/>
      <c r="Q706" s="436"/>
      <c r="R706" s="436"/>
      <c r="S706" s="436"/>
      <c r="T706" s="436"/>
      <c r="U706" s="436"/>
      <c r="V706" s="436"/>
      <c r="W706" s="436"/>
      <c r="X706" s="436"/>
      <c r="Y706" s="436"/>
      <c r="Z706" s="436"/>
    </row>
    <row r="707" spans="1:26" ht="16.5" customHeight="1">
      <c r="A707" s="462"/>
      <c r="B707" s="463"/>
      <c r="C707" s="462"/>
      <c r="D707" s="464"/>
      <c r="E707" s="464"/>
      <c r="F707" s="464"/>
      <c r="G707" s="464"/>
      <c r="H707" s="464"/>
      <c r="I707" s="464"/>
      <c r="J707" s="464"/>
      <c r="K707" s="464"/>
      <c r="L707" s="464"/>
      <c r="M707" s="464"/>
      <c r="N707" s="436"/>
      <c r="O707" s="436"/>
      <c r="P707" s="436"/>
      <c r="Q707" s="436"/>
      <c r="R707" s="436"/>
      <c r="S707" s="436"/>
      <c r="T707" s="436"/>
      <c r="U707" s="436"/>
      <c r="V707" s="436"/>
      <c r="W707" s="436"/>
      <c r="X707" s="436"/>
      <c r="Y707" s="436"/>
      <c r="Z707" s="436"/>
    </row>
    <row r="708" spans="1:26" ht="16.5" customHeight="1">
      <c r="A708" s="462"/>
      <c r="B708" s="463"/>
      <c r="C708" s="462"/>
      <c r="D708" s="464"/>
      <c r="E708" s="464"/>
      <c r="F708" s="464"/>
      <c r="G708" s="464"/>
      <c r="H708" s="464"/>
      <c r="I708" s="464"/>
      <c r="J708" s="464"/>
      <c r="K708" s="464"/>
      <c r="L708" s="464"/>
      <c r="M708" s="464"/>
      <c r="N708" s="436"/>
      <c r="O708" s="436"/>
      <c r="P708" s="436"/>
      <c r="Q708" s="436"/>
      <c r="R708" s="436"/>
      <c r="S708" s="436"/>
      <c r="T708" s="436"/>
      <c r="U708" s="436"/>
      <c r="V708" s="436"/>
      <c r="W708" s="436"/>
      <c r="X708" s="436"/>
      <c r="Y708" s="436"/>
      <c r="Z708" s="436"/>
    </row>
    <row r="709" spans="1:26" ht="16.5" customHeight="1">
      <c r="A709" s="462"/>
      <c r="B709" s="463"/>
      <c r="C709" s="462"/>
      <c r="D709" s="464"/>
      <c r="E709" s="464"/>
      <c r="F709" s="464"/>
      <c r="G709" s="464"/>
      <c r="H709" s="464"/>
      <c r="I709" s="464"/>
      <c r="J709" s="464"/>
      <c r="K709" s="464"/>
      <c r="L709" s="464"/>
      <c r="M709" s="464"/>
      <c r="N709" s="436"/>
      <c r="O709" s="436"/>
      <c r="P709" s="436"/>
      <c r="Q709" s="436"/>
      <c r="R709" s="436"/>
      <c r="S709" s="436"/>
      <c r="T709" s="436"/>
      <c r="U709" s="436"/>
      <c r="V709" s="436"/>
      <c r="W709" s="436"/>
      <c r="X709" s="436"/>
      <c r="Y709" s="436"/>
      <c r="Z709" s="436"/>
    </row>
    <row r="710" spans="1:26" ht="16.5" customHeight="1">
      <c r="A710" s="462"/>
      <c r="B710" s="463"/>
      <c r="C710" s="462"/>
      <c r="D710" s="464"/>
      <c r="E710" s="464"/>
      <c r="F710" s="464"/>
      <c r="G710" s="464"/>
      <c r="H710" s="464"/>
      <c r="I710" s="464"/>
      <c r="J710" s="464"/>
      <c r="K710" s="464"/>
      <c r="L710" s="464"/>
      <c r="M710" s="464"/>
      <c r="N710" s="436"/>
      <c r="O710" s="436"/>
      <c r="P710" s="436"/>
      <c r="Q710" s="436"/>
      <c r="R710" s="436"/>
      <c r="S710" s="436"/>
      <c r="T710" s="436"/>
      <c r="U710" s="436"/>
      <c r="V710" s="436"/>
      <c r="W710" s="436"/>
      <c r="X710" s="436"/>
      <c r="Y710" s="436"/>
      <c r="Z710" s="436"/>
    </row>
    <row r="711" spans="1:26" ht="16.5" customHeight="1">
      <c r="A711" s="462"/>
      <c r="B711" s="463"/>
      <c r="C711" s="462"/>
      <c r="D711" s="464"/>
      <c r="E711" s="464"/>
      <c r="F711" s="464"/>
      <c r="G711" s="464"/>
      <c r="H711" s="464"/>
      <c r="I711" s="464"/>
      <c r="J711" s="464"/>
      <c r="K711" s="464"/>
      <c r="L711" s="464"/>
      <c r="M711" s="464"/>
      <c r="N711" s="436"/>
      <c r="O711" s="436"/>
      <c r="P711" s="436"/>
      <c r="Q711" s="436"/>
      <c r="R711" s="436"/>
      <c r="S711" s="436"/>
      <c r="T711" s="436"/>
      <c r="U711" s="436"/>
      <c r="V711" s="436"/>
      <c r="W711" s="436"/>
      <c r="X711" s="436"/>
      <c r="Y711" s="436"/>
      <c r="Z711" s="436"/>
    </row>
    <row r="712" spans="1:26" ht="16.5" customHeight="1">
      <c r="A712" s="462"/>
      <c r="B712" s="463"/>
      <c r="C712" s="462"/>
      <c r="D712" s="464"/>
      <c r="E712" s="464"/>
      <c r="F712" s="464"/>
      <c r="G712" s="464"/>
      <c r="H712" s="464"/>
      <c r="I712" s="464"/>
      <c r="J712" s="464"/>
      <c r="K712" s="464"/>
      <c r="L712" s="464"/>
      <c r="M712" s="464"/>
      <c r="N712" s="436"/>
      <c r="O712" s="436"/>
      <c r="P712" s="436"/>
      <c r="Q712" s="436"/>
      <c r="R712" s="436"/>
      <c r="S712" s="436"/>
      <c r="T712" s="436"/>
      <c r="U712" s="436"/>
      <c r="V712" s="436"/>
      <c r="W712" s="436"/>
      <c r="X712" s="436"/>
      <c r="Y712" s="436"/>
      <c r="Z712" s="436"/>
    </row>
    <row r="713" spans="1:26" ht="16.5" customHeight="1">
      <c r="A713" s="462"/>
      <c r="B713" s="463"/>
      <c r="C713" s="462"/>
      <c r="D713" s="464"/>
      <c r="E713" s="464"/>
      <c r="F713" s="464"/>
      <c r="G713" s="464"/>
      <c r="H713" s="464"/>
      <c r="I713" s="464"/>
      <c r="J713" s="464"/>
      <c r="K713" s="464"/>
      <c r="L713" s="464"/>
      <c r="M713" s="464"/>
      <c r="N713" s="436"/>
      <c r="O713" s="436"/>
      <c r="P713" s="436"/>
      <c r="Q713" s="436"/>
      <c r="R713" s="436"/>
      <c r="S713" s="436"/>
      <c r="T713" s="436"/>
      <c r="U713" s="436"/>
      <c r="V713" s="436"/>
      <c r="W713" s="436"/>
      <c r="X713" s="436"/>
      <c r="Y713" s="436"/>
      <c r="Z713" s="436"/>
    </row>
    <row r="714" spans="1:26" ht="16.5" customHeight="1">
      <c r="A714" s="462"/>
      <c r="B714" s="463"/>
      <c r="C714" s="462"/>
      <c r="D714" s="464"/>
      <c r="E714" s="464"/>
      <c r="F714" s="464"/>
      <c r="G714" s="464"/>
      <c r="H714" s="464"/>
      <c r="I714" s="464"/>
      <c r="J714" s="464"/>
      <c r="K714" s="464"/>
      <c r="L714" s="464"/>
      <c r="M714" s="464"/>
      <c r="N714" s="436"/>
      <c r="O714" s="436"/>
      <c r="P714" s="436"/>
      <c r="Q714" s="436"/>
      <c r="R714" s="436"/>
      <c r="S714" s="436"/>
      <c r="T714" s="436"/>
      <c r="U714" s="436"/>
      <c r="V714" s="436"/>
      <c r="W714" s="436"/>
      <c r="X714" s="436"/>
      <c r="Y714" s="436"/>
      <c r="Z714" s="436"/>
    </row>
    <row r="715" spans="1:26" ht="16.5" customHeight="1">
      <c r="A715" s="462"/>
      <c r="B715" s="463"/>
      <c r="C715" s="462"/>
      <c r="D715" s="464"/>
      <c r="E715" s="464"/>
      <c r="F715" s="464"/>
      <c r="G715" s="464"/>
      <c r="H715" s="464"/>
      <c r="I715" s="464"/>
      <c r="J715" s="464"/>
      <c r="K715" s="464"/>
      <c r="L715" s="464"/>
      <c r="M715" s="464"/>
      <c r="N715" s="436"/>
      <c r="O715" s="436"/>
      <c r="P715" s="436"/>
      <c r="Q715" s="436"/>
      <c r="R715" s="436"/>
      <c r="S715" s="436"/>
      <c r="T715" s="436"/>
      <c r="U715" s="436"/>
      <c r="V715" s="436"/>
      <c r="W715" s="436"/>
      <c r="X715" s="436"/>
      <c r="Y715" s="436"/>
      <c r="Z715" s="436"/>
    </row>
    <row r="716" spans="1:26" ht="16.5" customHeight="1">
      <c r="A716" s="462"/>
      <c r="B716" s="463"/>
      <c r="C716" s="462"/>
      <c r="D716" s="464"/>
      <c r="E716" s="464"/>
      <c r="F716" s="464"/>
      <c r="G716" s="464"/>
      <c r="H716" s="464"/>
      <c r="I716" s="464"/>
      <c r="J716" s="464"/>
      <c r="K716" s="464"/>
      <c r="L716" s="464"/>
      <c r="M716" s="464"/>
      <c r="N716" s="436"/>
      <c r="O716" s="436"/>
      <c r="P716" s="436"/>
      <c r="Q716" s="436"/>
      <c r="R716" s="436"/>
      <c r="S716" s="436"/>
      <c r="T716" s="436"/>
      <c r="U716" s="436"/>
      <c r="V716" s="436"/>
      <c r="W716" s="436"/>
      <c r="X716" s="436"/>
      <c r="Y716" s="436"/>
      <c r="Z716" s="436"/>
    </row>
    <row r="717" spans="1:26" ht="16.5" customHeight="1">
      <c r="A717" s="462"/>
      <c r="B717" s="463"/>
      <c r="C717" s="462"/>
      <c r="D717" s="464"/>
      <c r="E717" s="464"/>
      <c r="F717" s="464"/>
      <c r="G717" s="464"/>
      <c r="H717" s="464"/>
      <c r="I717" s="464"/>
      <c r="J717" s="464"/>
      <c r="K717" s="464"/>
      <c r="L717" s="464"/>
      <c r="M717" s="464"/>
      <c r="N717" s="436"/>
      <c r="O717" s="436"/>
      <c r="P717" s="436"/>
      <c r="Q717" s="436"/>
      <c r="R717" s="436"/>
      <c r="S717" s="436"/>
      <c r="T717" s="436"/>
      <c r="U717" s="436"/>
      <c r="V717" s="436"/>
      <c r="W717" s="436"/>
      <c r="X717" s="436"/>
      <c r="Y717" s="436"/>
      <c r="Z717" s="436"/>
    </row>
    <row r="718" spans="1:26" ht="16.5" customHeight="1">
      <c r="A718" s="462"/>
      <c r="B718" s="463"/>
      <c r="C718" s="462"/>
      <c r="D718" s="464"/>
      <c r="E718" s="464"/>
      <c r="F718" s="464"/>
      <c r="G718" s="464"/>
      <c r="H718" s="464"/>
      <c r="I718" s="464"/>
      <c r="J718" s="464"/>
      <c r="K718" s="464"/>
      <c r="L718" s="464"/>
      <c r="M718" s="464"/>
      <c r="N718" s="436"/>
      <c r="O718" s="436"/>
      <c r="P718" s="436"/>
      <c r="Q718" s="436"/>
      <c r="R718" s="436"/>
      <c r="S718" s="436"/>
      <c r="T718" s="436"/>
      <c r="U718" s="436"/>
      <c r="V718" s="436"/>
      <c r="W718" s="436"/>
      <c r="X718" s="436"/>
      <c r="Y718" s="436"/>
      <c r="Z718" s="436"/>
    </row>
    <row r="719" spans="1:26" ht="16.5" customHeight="1">
      <c r="A719" s="462"/>
      <c r="B719" s="463"/>
      <c r="C719" s="462"/>
      <c r="D719" s="464"/>
      <c r="E719" s="464"/>
      <c r="F719" s="464"/>
      <c r="G719" s="464"/>
      <c r="H719" s="464"/>
      <c r="I719" s="464"/>
      <c r="J719" s="464"/>
      <c r="K719" s="464"/>
      <c r="L719" s="464"/>
      <c r="M719" s="464"/>
      <c r="N719" s="436"/>
      <c r="O719" s="436"/>
      <c r="P719" s="436"/>
      <c r="Q719" s="436"/>
      <c r="R719" s="436"/>
      <c r="S719" s="436"/>
      <c r="T719" s="436"/>
      <c r="U719" s="436"/>
      <c r="V719" s="436"/>
      <c r="W719" s="436"/>
      <c r="X719" s="436"/>
      <c r="Y719" s="436"/>
      <c r="Z719" s="436"/>
    </row>
    <row r="720" spans="1:26" ht="16.5" customHeight="1">
      <c r="A720" s="462"/>
      <c r="B720" s="463"/>
      <c r="C720" s="462"/>
      <c r="D720" s="464"/>
      <c r="E720" s="464"/>
      <c r="F720" s="464"/>
      <c r="G720" s="464"/>
      <c r="H720" s="464"/>
      <c r="I720" s="464"/>
      <c r="J720" s="464"/>
      <c r="K720" s="464"/>
      <c r="L720" s="464"/>
      <c r="M720" s="464"/>
      <c r="N720" s="436"/>
      <c r="O720" s="436"/>
      <c r="P720" s="436"/>
      <c r="Q720" s="436"/>
      <c r="R720" s="436"/>
      <c r="S720" s="436"/>
      <c r="T720" s="436"/>
      <c r="U720" s="436"/>
      <c r="V720" s="436"/>
      <c r="W720" s="436"/>
      <c r="X720" s="436"/>
      <c r="Y720" s="436"/>
      <c r="Z720" s="436"/>
    </row>
    <row r="721" spans="1:26" ht="16.5" customHeight="1">
      <c r="A721" s="462"/>
      <c r="B721" s="463"/>
      <c r="C721" s="462"/>
      <c r="D721" s="464"/>
      <c r="E721" s="464"/>
      <c r="F721" s="464"/>
      <c r="G721" s="464"/>
      <c r="H721" s="464"/>
      <c r="I721" s="464"/>
      <c r="J721" s="464"/>
      <c r="K721" s="464"/>
      <c r="L721" s="464"/>
      <c r="M721" s="464"/>
      <c r="N721" s="436"/>
      <c r="O721" s="436"/>
      <c r="P721" s="436"/>
      <c r="Q721" s="436"/>
      <c r="R721" s="436"/>
      <c r="S721" s="436"/>
      <c r="T721" s="436"/>
      <c r="U721" s="436"/>
      <c r="V721" s="436"/>
      <c r="W721" s="436"/>
      <c r="X721" s="436"/>
      <c r="Y721" s="436"/>
      <c r="Z721" s="436"/>
    </row>
    <row r="722" spans="1:26" ht="16.5" customHeight="1">
      <c r="A722" s="462"/>
      <c r="B722" s="463"/>
      <c r="C722" s="462"/>
      <c r="D722" s="464"/>
      <c r="E722" s="464"/>
      <c r="F722" s="464"/>
      <c r="G722" s="464"/>
      <c r="H722" s="464"/>
      <c r="I722" s="464"/>
      <c r="J722" s="464"/>
      <c r="K722" s="464"/>
      <c r="L722" s="464"/>
      <c r="M722" s="464"/>
      <c r="N722" s="436"/>
      <c r="O722" s="436"/>
      <c r="P722" s="436"/>
      <c r="Q722" s="436"/>
      <c r="R722" s="436"/>
      <c r="S722" s="436"/>
      <c r="T722" s="436"/>
      <c r="U722" s="436"/>
      <c r="V722" s="436"/>
      <c r="W722" s="436"/>
      <c r="X722" s="436"/>
      <c r="Y722" s="436"/>
      <c r="Z722" s="436"/>
    </row>
    <row r="723" spans="1:26" ht="16.5" customHeight="1">
      <c r="A723" s="462"/>
      <c r="B723" s="463"/>
      <c r="C723" s="462"/>
      <c r="D723" s="464"/>
      <c r="E723" s="464"/>
      <c r="F723" s="464"/>
      <c r="G723" s="464"/>
      <c r="H723" s="464"/>
      <c r="I723" s="464"/>
      <c r="J723" s="464"/>
      <c r="K723" s="464"/>
      <c r="L723" s="464"/>
      <c r="M723" s="464"/>
      <c r="N723" s="436"/>
      <c r="O723" s="436"/>
      <c r="P723" s="436"/>
      <c r="Q723" s="436"/>
      <c r="R723" s="436"/>
      <c r="S723" s="436"/>
      <c r="T723" s="436"/>
      <c r="U723" s="436"/>
      <c r="V723" s="436"/>
      <c r="W723" s="436"/>
      <c r="X723" s="436"/>
      <c r="Y723" s="436"/>
      <c r="Z723" s="436"/>
    </row>
    <row r="724" spans="1:26" ht="16.5" customHeight="1">
      <c r="A724" s="462"/>
      <c r="B724" s="463"/>
      <c r="C724" s="462"/>
      <c r="D724" s="464"/>
      <c r="E724" s="464"/>
      <c r="F724" s="464"/>
      <c r="G724" s="464"/>
      <c r="H724" s="464"/>
      <c r="I724" s="464"/>
      <c r="J724" s="464"/>
      <c r="K724" s="464"/>
      <c r="L724" s="464"/>
      <c r="M724" s="464"/>
      <c r="N724" s="436"/>
      <c r="O724" s="436"/>
      <c r="P724" s="436"/>
      <c r="Q724" s="436"/>
      <c r="R724" s="436"/>
      <c r="S724" s="436"/>
      <c r="T724" s="436"/>
      <c r="U724" s="436"/>
      <c r="V724" s="436"/>
      <c r="W724" s="436"/>
      <c r="X724" s="436"/>
      <c r="Y724" s="436"/>
      <c r="Z724" s="436"/>
    </row>
    <row r="725" spans="1:26" ht="16.5" customHeight="1">
      <c r="A725" s="462"/>
      <c r="B725" s="463"/>
      <c r="C725" s="462"/>
      <c r="D725" s="464"/>
      <c r="E725" s="464"/>
      <c r="F725" s="464"/>
      <c r="G725" s="464"/>
      <c r="H725" s="464"/>
      <c r="I725" s="464"/>
      <c r="J725" s="464"/>
      <c r="K725" s="464"/>
      <c r="L725" s="464"/>
      <c r="M725" s="464"/>
      <c r="N725" s="436"/>
      <c r="O725" s="436"/>
      <c r="P725" s="436"/>
      <c r="Q725" s="436"/>
      <c r="R725" s="436"/>
      <c r="S725" s="436"/>
      <c r="T725" s="436"/>
      <c r="U725" s="436"/>
      <c r="V725" s="436"/>
      <c r="W725" s="436"/>
      <c r="X725" s="436"/>
      <c r="Y725" s="436"/>
      <c r="Z725" s="436"/>
    </row>
    <row r="726" spans="1:26" ht="16.5" customHeight="1">
      <c r="A726" s="462"/>
      <c r="B726" s="463"/>
      <c r="C726" s="462"/>
      <c r="D726" s="464"/>
      <c r="E726" s="464"/>
      <c r="F726" s="464"/>
      <c r="G726" s="464"/>
      <c r="H726" s="464"/>
      <c r="I726" s="464"/>
      <c r="J726" s="464"/>
      <c r="K726" s="464"/>
      <c r="L726" s="464"/>
      <c r="M726" s="464"/>
      <c r="N726" s="436"/>
      <c r="O726" s="436"/>
      <c r="P726" s="436"/>
      <c r="Q726" s="436"/>
      <c r="R726" s="436"/>
      <c r="S726" s="436"/>
      <c r="T726" s="436"/>
      <c r="U726" s="436"/>
      <c r="V726" s="436"/>
      <c r="W726" s="436"/>
      <c r="X726" s="436"/>
      <c r="Y726" s="436"/>
      <c r="Z726" s="436"/>
    </row>
    <row r="727" spans="1:26" ht="16.5" customHeight="1">
      <c r="A727" s="462"/>
      <c r="B727" s="463"/>
      <c r="C727" s="462"/>
      <c r="D727" s="464"/>
      <c r="E727" s="464"/>
      <c r="F727" s="464"/>
      <c r="G727" s="464"/>
      <c r="H727" s="464"/>
      <c r="I727" s="464"/>
      <c r="J727" s="464"/>
      <c r="K727" s="464"/>
      <c r="L727" s="464"/>
      <c r="M727" s="464"/>
      <c r="N727" s="436"/>
      <c r="O727" s="436"/>
      <c r="P727" s="436"/>
      <c r="Q727" s="436"/>
      <c r="R727" s="436"/>
      <c r="S727" s="436"/>
      <c r="T727" s="436"/>
      <c r="U727" s="436"/>
      <c r="V727" s="436"/>
      <c r="W727" s="436"/>
      <c r="X727" s="436"/>
      <c r="Y727" s="436"/>
      <c r="Z727" s="436"/>
    </row>
    <row r="728" spans="1:26" ht="16.5" customHeight="1">
      <c r="A728" s="462"/>
      <c r="B728" s="463"/>
      <c r="C728" s="462"/>
      <c r="D728" s="464"/>
      <c r="E728" s="464"/>
      <c r="F728" s="464"/>
      <c r="G728" s="464"/>
      <c r="H728" s="464"/>
      <c r="I728" s="464"/>
      <c r="J728" s="464"/>
      <c r="K728" s="464"/>
      <c r="L728" s="464"/>
      <c r="M728" s="464"/>
      <c r="N728" s="436"/>
      <c r="O728" s="436"/>
      <c r="P728" s="436"/>
      <c r="Q728" s="436"/>
      <c r="R728" s="436"/>
      <c r="S728" s="436"/>
      <c r="T728" s="436"/>
      <c r="U728" s="436"/>
      <c r="V728" s="436"/>
      <c r="W728" s="436"/>
      <c r="X728" s="436"/>
      <c r="Y728" s="436"/>
      <c r="Z728" s="436"/>
    </row>
    <row r="729" spans="1:26" ht="16.5" customHeight="1">
      <c r="A729" s="462"/>
      <c r="B729" s="463"/>
      <c r="C729" s="462"/>
      <c r="D729" s="464"/>
      <c r="E729" s="464"/>
      <c r="F729" s="464"/>
      <c r="G729" s="464"/>
      <c r="H729" s="464"/>
      <c r="I729" s="464"/>
      <c r="J729" s="464"/>
      <c r="K729" s="464"/>
      <c r="L729" s="464"/>
      <c r="M729" s="464"/>
      <c r="N729" s="436"/>
      <c r="O729" s="436"/>
      <c r="P729" s="436"/>
      <c r="Q729" s="436"/>
      <c r="R729" s="436"/>
      <c r="S729" s="436"/>
      <c r="T729" s="436"/>
      <c r="U729" s="436"/>
      <c r="V729" s="436"/>
      <c r="W729" s="436"/>
      <c r="X729" s="436"/>
      <c r="Y729" s="436"/>
      <c r="Z729" s="436"/>
    </row>
    <row r="730" spans="1:26" ht="16.5" customHeight="1">
      <c r="A730" s="462"/>
      <c r="B730" s="463"/>
      <c r="C730" s="462"/>
      <c r="D730" s="464"/>
      <c r="E730" s="464"/>
      <c r="F730" s="464"/>
      <c r="G730" s="464"/>
      <c r="H730" s="464"/>
      <c r="I730" s="464"/>
      <c r="J730" s="464"/>
      <c r="K730" s="464"/>
      <c r="L730" s="464"/>
      <c r="M730" s="464"/>
      <c r="N730" s="436"/>
      <c r="O730" s="436"/>
      <c r="P730" s="436"/>
      <c r="Q730" s="436"/>
      <c r="R730" s="436"/>
      <c r="S730" s="436"/>
      <c r="T730" s="436"/>
      <c r="U730" s="436"/>
      <c r="V730" s="436"/>
      <c r="W730" s="436"/>
      <c r="X730" s="436"/>
      <c r="Y730" s="436"/>
      <c r="Z730" s="436"/>
    </row>
    <row r="731" spans="1:26" ht="16.5" customHeight="1">
      <c r="A731" s="462"/>
      <c r="B731" s="463"/>
      <c r="C731" s="462"/>
      <c r="D731" s="464"/>
      <c r="E731" s="464"/>
      <c r="F731" s="464"/>
      <c r="G731" s="464"/>
      <c r="H731" s="464"/>
      <c r="I731" s="464"/>
      <c r="J731" s="464"/>
      <c r="K731" s="464"/>
      <c r="L731" s="464"/>
      <c r="M731" s="464"/>
      <c r="N731" s="436"/>
      <c r="O731" s="436"/>
      <c r="P731" s="436"/>
      <c r="Q731" s="436"/>
      <c r="R731" s="436"/>
      <c r="S731" s="436"/>
      <c r="T731" s="436"/>
      <c r="U731" s="436"/>
      <c r="V731" s="436"/>
      <c r="W731" s="436"/>
      <c r="X731" s="436"/>
      <c r="Y731" s="436"/>
      <c r="Z731" s="436"/>
    </row>
    <row r="732" spans="1:26" ht="16.5" customHeight="1">
      <c r="A732" s="462"/>
      <c r="B732" s="463"/>
      <c r="C732" s="462"/>
      <c r="D732" s="464"/>
      <c r="E732" s="464"/>
      <c r="F732" s="464"/>
      <c r="G732" s="464"/>
      <c r="H732" s="464"/>
      <c r="I732" s="464"/>
      <c r="J732" s="464"/>
      <c r="K732" s="464"/>
      <c r="L732" s="464"/>
      <c r="M732" s="464"/>
      <c r="N732" s="436"/>
      <c r="O732" s="436"/>
      <c r="P732" s="436"/>
      <c r="Q732" s="436"/>
      <c r="R732" s="436"/>
      <c r="S732" s="436"/>
      <c r="T732" s="436"/>
      <c r="U732" s="436"/>
      <c r="V732" s="436"/>
      <c r="W732" s="436"/>
      <c r="X732" s="436"/>
      <c r="Y732" s="436"/>
      <c r="Z732" s="436"/>
    </row>
    <row r="733" spans="1:26" ht="16.5" customHeight="1">
      <c r="A733" s="462"/>
      <c r="B733" s="463"/>
      <c r="C733" s="462"/>
      <c r="D733" s="464"/>
      <c r="E733" s="464"/>
      <c r="F733" s="464"/>
      <c r="G733" s="464"/>
      <c r="H733" s="464"/>
      <c r="I733" s="464"/>
      <c r="J733" s="464"/>
      <c r="K733" s="464"/>
      <c r="L733" s="464"/>
      <c r="M733" s="464"/>
      <c r="N733" s="436"/>
      <c r="O733" s="436"/>
      <c r="P733" s="436"/>
      <c r="Q733" s="436"/>
      <c r="R733" s="436"/>
      <c r="S733" s="436"/>
      <c r="T733" s="436"/>
      <c r="U733" s="436"/>
      <c r="V733" s="436"/>
      <c r="W733" s="436"/>
      <c r="X733" s="436"/>
      <c r="Y733" s="436"/>
      <c r="Z733" s="436"/>
    </row>
    <row r="734" spans="1:26" ht="16.5" customHeight="1">
      <c r="A734" s="462"/>
      <c r="B734" s="463"/>
      <c r="C734" s="462"/>
      <c r="D734" s="464"/>
      <c r="E734" s="464"/>
      <c r="F734" s="464"/>
      <c r="G734" s="464"/>
      <c r="H734" s="464"/>
      <c r="I734" s="464"/>
      <c r="J734" s="464"/>
      <c r="K734" s="464"/>
      <c r="L734" s="464"/>
      <c r="M734" s="464"/>
      <c r="N734" s="436"/>
      <c r="O734" s="436"/>
      <c r="P734" s="436"/>
      <c r="Q734" s="436"/>
      <c r="R734" s="436"/>
      <c r="S734" s="436"/>
      <c r="T734" s="436"/>
      <c r="U734" s="436"/>
      <c r="V734" s="436"/>
      <c r="W734" s="436"/>
      <c r="X734" s="436"/>
      <c r="Y734" s="436"/>
      <c r="Z734" s="436"/>
    </row>
    <row r="735" spans="1:26" ht="16.5" customHeight="1">
      <c r="A735" s="462"/>
      <c r="B735" s="463"/>
      <c r="C735" s="462"/>
      <c r="D735" s="464"/>
      <c r="E735" s="464"/>
      <c r="F735" s="464"/>
      <c r="G735" s="464"/>
      <c r="H735" s="464"/>
      <c r="I735" s="464"/>
      <c r="J735" s="464"/>
      <c r="K735" s="464"/>
      <c r="L735" s="464"/>
      <c r="M735" s="464"/>
      <c r="N735" s="436"/>
      <c r="O735" s="436"/>
      <c r="P735" s="436"/>
      <c r="Q735" s="436"/>
      <c r="R735" s="436"/>
      <c r="S735" s="436"/>
      <c r="T735" s="436"/>
      <c r="U735" s="436"/>
      <c r="V735" s="436"/>
      <c r="W735" s="436"/>
      <c r="X735" s="436"/>
      <c r="Y735" s="436"/>
      <c r="Z735" s="436"/>
    </row>
    <row r="736" spans="1:26" ht="16.5" customHeight="1">
      <c r="A736" s="462"/>
      <c r="B736" s="463"/>
      <c r="C736" s="462"/>
      <c r="D736" s="464"/>
      <c r="E736" s="464"/>
      <c r="F736" s="464"/>
      <c r="G736" s="464"/>
      <c r="H736" s="464"/>
      <c r="I736" s="464"/>
      <c r="J736" s="464"/>
      <c r="K736" s="464"/>
      <c r="L736" s="464"/>
      <c r="M736" s="464"/>
      <c r="N736" s="436"/>
      <c r="O736" s="436"/>
      <c r="P736" s="436"/>
      <c r="Q736" s="436"/>
      <c r="R736" s="436"/>
      <c r="S736" s="436"/>
      <c r="T736" s="436"/>
      <c r="U736" s="436"/>
      <c r="V736" s="436"/>
      <c r="W736" s="436"/>
      <c r="X736" s="436"/>
      <c r="Y736" s="436"/>
      <c r="Z736" s="436"/>
    </row>
    <row r="737" spans="1:26" ht="16.5" customHeight="1">
      <c r="A737" s="462"/>
      <c r="B737" s="463"/>
      <c r="C737" s="462"/>
      <c r="D737" s="464"/>
      <c r="E737" s="464"/>
      <c r="F737" s="464"/>
      <c r="G737" s="464"/>
      <c r="H737" s="464"/>
      <c r="I737" s="464"/>
      <c r="J737" s="464"/>
      <c r="K737" s="464"/>
      <c r="L737" s="464"/>
      <c r="M737" s="464"/>
      <c r="N737" s="436"/>
      <c r="O737" s="436"/>
      <c r="P737" s="436"/>
      <c r="Q737" s="436"/>
      <c r="R737" s="436"/>
      <c r="S737" s="436"/>
      <c r="T737" s="436"/>
      <c r="U737" s="436"/>
      <c r="V737" s="436"/>
      <c r="W737" s="436"/>
      <c r="X737" s="436"/>
      <c r="Y737" s="436"/>
      <c r="Z737" s="436"/>
    </row>
    <row r="738" spans="1:26" ht="16.5" customHeight="1">
      <c r="A738" s="462"/>
      <c r="B738" s="463"/>
      <c r="C738" s="462"/>
      <c r="D738" s="464"/>
      <c r="E738" s="464"/>
      <c r="F738" s="464"/>
      <c r="G738" s="464"/>
      <c r="H738" s="464"/>
      <c r="I738" s="464"/>
      <c r="J738" s="464"/>
      <c r="K738" s="464"/>
      <c r="L738" s="464"/>
      <c r="M738" s="464"/>
      <c r="N738" s="436"/>
      <c r="O738" s="436"/>
      <c r="P738" s="436"/>
      <c r="Q738" s="436"/>
      <c r="R738" s="436"/>
      <c r="S738" s="436"/>
      <c r="T738" s="436"/>
      <c r="U738" s="436"/>
      <c r="V738" s="436"/>
      <c r="W738" s="436"/>
      <c r="X738" s="436"/>
      <c r="Y738" s="436"/>
      <c r="Z738" s="436"/>
    </row>
    <row r="739" spans="1:26" ht="16.5" customHeight="1">
      <c r="A739" s="462"/>
      <c r="B739" s="463"/>
      <c r="C739" s="462"/>
      <c r="D739" s="464"/>
      <c r="E739" s="464"/>
      <c r="F739" s="464"/>
      <c r="G739" s="464"/>
      <c r="H739" s="464"/>
      <c r="I739" s="464"/>
      <c r="J739" s="464"/>
      <c r="K739" s="464"/>
      <c r="L739" s="464"/>
      <c r="M739" s="464"/>
      <c r="N739" s="436"/>
      <c r="O739" s="436"/>
      <c r="P739" s="436"/>
      <c r="Q739" s="436"/>
      <c r="R739" s="436"/>
      <c r="S739" s="436"/>
      <c r="T739" s="436"/>
      <c r="U739" s="436"/>
      <c r="V739" s="436"/>
      <c r="W739" s="436"/>
      <c r="X739" s="436"/>
      <c r="Y739" s="436"/>
      <c r="Z739" s="436"/>
    </row>
    <row r="740" spans="1:26" ht="16.5" customHeight="1">
      <c r="A740" s="462"/>
      <c r="B740" s="463"/>
      <c r="C740" s="462"/>
      <c r="D740" s="464"/>
      <c r="E740" s="464"/>
      <c r="F740" s="464"/>
      <c r="G740" s="464"/>
      <c r="H740" s="464"/>
      <c r="I740" s="464"/>
      <c r="J740" s="464"/>
      <c r="K740" s="464"/>
      <c r="L740" s="464"/>
      <c r="M740" s="464"/>
      <c r="N740" s="436"/>
      <c r="O740" s="436"/>
      <c r="P740" s="436"/>
      <c r="Q740" s="436"/>
      <c r="R740" s="436"/>
      <c r="S740" s="436"/>
      <c r="T740" s="436"/>
      <c r="U740" s="436"/>
      <c r="V740" s="436"/>
      <c r="W740" s="436"/>
      <c r="X740" s="436"/>
      <c r="Y740" s="436"/>
      <c r="Z740" s="436"/>
    </row>
    <row r="741" spans="1:26" ht="16.5" customHeight="1">
      <c r="A741" s="462"/>
      <c r="B741" s="463"/>
      <c r="C741" s="462"/>
      <c r="D741" s="464"/>
      <c r="E741" s="464"/>
      <c r="F741" s="464"/>
      <c r="G741" s="464"/>
      <c r="H741" s="464"/>
      <c r="I741" s="464"/>
      <c r="J741" s="464"/>
      <c r="K741" s="464"/>
      <c r="L741" s="464"/>
      <c r="M741" s="464"/>
      <c r="N741" s="436"/>
      <c r="O741" s="436"/>
      <c r="P741" s="436"/>
      <c r="Q741" s="436"/>
      <c r="R741" s="436"/>
      <c r="S741" s="436"/>
      <c r="T741" s="436"/>
      <c r="U741" s="436"/>
      <c r="V741" s="436"/>
      <c r="W741" s="436"/>
      <c r="X741" s="436"/>
      <c r="Y741" s="436"/>
      <c r="Z741" s="436"/>
    </row>
    <row r="742" spans="1:26" ht="16.5" customHeight="1">
      <c r="A742" s="462"/>
      <c r="B742" s="463"/>
      <c r="C742" s="462"/>
      <c r="D742" s="464"/>
      <c r="E742" s="464"/>
      <c r="F742" s="464"/>
      <c r="G742" s="464"/>
      <c r="H742" s="464"/>
      <c r="I742" s="464"/>
      <c r="J742" s="464"/>
      <c r="K742" s="464"/>
      <c r="L742" s="464"/>
      <c r="M742" s="464"/>
      <c r="N742" s="436"/>
      <c r="O742" s="436"/>
      <c r="P742" s="436"/>
      <c r="Q742" s="436"/>
      <c r="R742" s="436"/>
      <c r="S742" s="436"/>
      <c r="T742" s="436"/>
      <c r="U742" s="436"/>
      <c r="V742" s="436"/>
      <c r="W742" s="436"/>
      <c r="X742" s="436"/>
      <c r="Y742" s="436"/>
      <c r="Z742" s="436"/>
    </row>
    <row r="743" spans="1:26" ht="16.5" customHeight="1">
      <c r="A743" s="462"/>
      <c r="B743" s="463"/>
      <c r="C743" s="462"/>
      <c r="D743" s="464"/>
      <c r="E743" s="464"/>
      <c r="F743" s="464"/>
      <c r="G743" s="464"/>
      <c r="H743" s="464"/>
      <c r="I743" s="464"/>
      <c r="J743" s="464"/>
      <c r="K743" s="464"/>
      <c r="L743" s="464"/>
      <c r="M743" s="464"/>
      <c r="N743" s="436"/>
      <c r="O743" s="436"/>
      <c r="P743" s="436"/>
      <c r="Q743" s="436"/>
      <c r="R743" s="436"/>
      <c r="S743" s="436"/>
      <c r="T743" s="436"/>
      <c r="U743" s="436"/>
      <c r="V743" s="436"/>
      <c r="W743" s="436"/>
      <c r="X743" s="436"/>
      <c r="Y743" s="436"/>
      <c r="Z743" s="436"/>
    </row>
    <row r="744" spans="1:26" ht="16.5" customHeight="1">
      <c r="A744" s="462"/>
      <c r="B744" s="463"/>
      <c r="C744" s="462"/>
      <c r="D744" s="464"/>
      <c r="E744" s="464"/>
      <c r="F744" s="464"/>
      <c r="G744" s="464"/>
      <c r="H744" s="464"/>
      <c r="I744" s="464"/>
      <c r="J744" s="464"/>
      <c r="K744" s="464"/>
      <c r="L744" s="464"/>
      <c r="M744" s="464"/>
      <c r="N744" s="436"/>
      <c r="O744" s="436"/>
      <c r="P744" s="436"/>
      <c r="Q744" s="436"/>
      <c r="R744" s="436"/>
      <c r="S744" s="436"/>
      <c r="T744" s="436"/>
      <c r="U744" s="436"/>
      <c r="V744" s="436"/>
      <c r="W744" s="436"/>
      <c r="X744" s="436"/>
      <c r="Y744" s="436"/>
      <c r="Z744" s="436"/>
    </row>
    <row r="745" spans="1:26" ht="16.5" customHeight="1">
      <c r="A745" s="462"/>
      <c r="B745" s="463"/>
      <c r="C745" s="462"/>
      <c r="D745" s="464"/>
      <c r="E745" s="464"/>
      <c r="F745" s="464"/>
      <c r="G745" s="464"/>
      <c r="H745" s="464"/>
      <c r="I745" s="464"/>
      <c r="J745" s="464"/>
      <c r="K745" s="464"/>
      <c r="L745" s="464"/>
      <c r="M745" s="464"/>
      <c r="N745" s="436"/>
      <c r="O745" s="436"/>
      <c r="P745" s="436"/>
      <c r="Q745" s="436"/>
      <c r="R745" s="436"/>
      <c r="S745" s="436"/>
      <c r="T745" s="436"/>
      <c r="U745" s="436"/>
      <c r="V745" s="436"/>
      <c r="W745" s="436"/>
      <c r="X745" s="436"/>
      <c r="Y745" s="436"/>
      <c r="Z745" s="436"/>
    </row>
    <row r="746" spans="1:26" ht="16.5" customHeight="1">
      <c r="A746" s="462"/>
      <c r="B746" s="463"/>
      <c r="C746" s="462"/>
      <c r="D746" s="464"/>
      <c r="E746" s="464"/>
      <c r="F746" s="464"/>
      <c r="G746" s="464"/>
      <c r="H746" s="464"/>
      <c r="I746" s="464"/>
      <c r="J746" s="464"/>
      <c r="K746" s="464"/>
      <c r="L746" s="464"/>
      <c r="M746" s="464"/>
      <c r="N746" s="436"/>
      <c r="O746" s="436"/>
      <c r="P746" s="436"/>
      <c r="Q746" s="436"/>
      <c r="R746" s="436"/>
      <c r="S746" s="436"/>
      <c r="T746" s="436"/>
      <c r="U746" s="436"/>
      <c r="V746" s="436"/>
      <c r="W746" s="436"/>
      <c r="X746" s="436"/>
      <c r="Y746" s="436"/>
      <c r="Z746" s="436"/>
    </row>
    <row r="747" spans="1:26" ht="16.5" customHeight="1">
      <c r="A747" s="462"/>
      <c r="B747" s="463"/>
      <c r="C747" s="462"/>
      <c r="D747" s="464"/>
      <c r="E747" s="464"/>
      <c r="F747" s="464"/>
      <c r="G747" s="464"/>
      <c r="H747" s="464"/>
      <c r="I747" s="464"/>
      <c r="J747" s="464"/>
      <c r="K747" s="464"/>
      <c r="L747" s="464"/>
      <c r="M747" s="464"/>
      <c r="N747" s="436"/>
      <c r="O747" s="436"/>
      <c r="P747" s="436"/>
      <c r="Q747" s="436"/>
      <c r="R747" s="436"/>
      <c r="S747" s="436"/>
      <c r="T747" s="436"/>
      <c r="U747" s="436"/>
      <c r="V747" s="436"/>
      <c r="W747" s="436"/>
      <c r="X747" s="436"/>
      <c r="Y747" s="436"/>
      <c r="Z747" s="436"/>
    </row>
    <row r="748" spans="1:26" ht="16.5" customHeight="1">
      <c r="A748" s="462"/>
      <c r="B748" s="463"/>
      <c r="C748" s="462"/>
      <c r="D748" s="464"/>
      <c r="E748" s="464"/>
      <c r="F748" s="464"/>
      <c r="G748" s="464"/>
      <c r="H748" s="464"/>
      <c r="I748" s="464"/>
      <c r="J748" s="464"/>
      <c r="K748" s="464"/>
      <c r="L748" s="464"/>
      <c r="M748" s="464"/>
      <c r="N748" s="436"/>
      <c r="O748" s="436"/>
      <c r="P748" s="436"/>
      <c r="Q748" s="436"/>
      <c r="R748" s="436"/>
      <c r="S748" s="436"/>
      <c r="T748" s="436"/>
      <c r="U748" s="436"/>
      <c r="V748" s="436"/>
      <c r="W748" s="436"/>
      <c r="X748" s="436"/>
      <c r="Y748" s="436"/>
      <c r="Z748" s="436"/>
    </row>
    <row r="749" spans="1:26" ht="16.5" customHeight="1">
      <c r="A749" s="462"/>
      <c r="B749" s="463"/>
      <c r="C749" s="462"/>
      <c r="D749" s="464"/>
      <c r="E749" s="464"/>
      <c r="F749" s="464"/>
      <c r="G749" s="464"/>
      <c r="H749" s="464"/>
      <c r="I749" s="464"/>
      <c r="J749" s="464"/>
      <c r="K749" s="464"/>
      <c r="L749" s="464"/>
      <c r="M749" s="464"/>
      <c r="N749" s="436"/>
      <c r="O749" s="436"/>
      <c r="P749" s="436"/>
      <c r="Q749" s="436"/>
      <c r="R749" s="436"/>
      <c r="S749" s="436"/>
      <c r="T749" s="436"/>
      <c r="U749" s="436"/>
      <c r="V749" s="436"/>
      <c r="W749" s="436"/>
      <c r="X749" s="436"/>
      <c r="Y749" s="436"/>
      <c r="Z749" s="436"/>
    </row>
    <row r="750" spans="1:26" ht="16.5" customHeight="1">
      <c r="A750" s="462"/>
      <c r="B750" s="463"/>
      <c r="C750" s="462"/>
      <c r="D750" s="464"/>
      <c r="E750" s="464"/>
      <c r="F750" s="464"/>
      <c r="G750" s="464"/>
      <c r="H750" s="464"/>
      <c r="I750" s="464"/>
      <c r="J750" s="464"/>
      <c r="K750" s="464"/>
      <c r="L750" s="464"/>
      <c r="M750" s="464"/>
      <c r="N750" s="436"/>
      <c r="O750" s="436"/>
      <c r="P750" s="436"/>
      <c r="Q750" s="436"/>
      <c r="R750" s="436"/>
      <c r="S750" s="436"/>
      <c r="T750" s="436"/>
      <c r="U750" s="436"/>
      <c r="V750" s="436"/>
      <c r="W750" s="436"/>
      <c r="X750" s="436"/>
      <c r="Y750" s="436"/>
      <c r="Z750" s="436"/>
    </row>
    <row r="751" spans="1:26" ht="16.5" customHeight="1">
      <c r="A751" s="462"/>
      <c r="B751" s="463"/>
      <c r="C751" s="462"/>
      <c r="D751" s="464"/>
      <c r="E751" s="464"/>
      <c r="F751" s="464"/>
      <c r="G751" s="464"/>
      <c r="H751" s="464"/>
      <c r="I751" s="464"/>
      <c r="J751" s="464"/>
      <c r="K751" s="464"/>
      <c r="L751" s="464"/>
      <c r="M751" s="464"/>
      <c r="N751" s="436"/>
      <c r="O751" s="436"/>
      <c r="P751" s="436"/>
      <c r="Q751" s="436"/>
      <c r="R751" s="436"/>
      <c r="S751" s="436"/>
      <c r="T751" s="436"/>
      <c r="U751" s="436"/>
      <c r="V751" s="436"/>
      <c r="W751" s="436"/>
      <c r="X751" s="436"/>
      <c r="Y751" s="436"/>
      <c r="Z751" s="436"/>
    </row>
    <row r="752" spans="1:26" ht="16.5" customHeight="1">
      <c r="A752" s="462"/>
      <c r="B752" s="463"/>
      <c r="C752" s="462"/>
      <c r="D752" s="464"/>
      <c r="E752" s="464"/>
      <c r="F752" s="464"/>
      <c r="G752" s="464"/>
      <c r="H752" s="464"/>
      <c r="I752" s="464"/>
      <c r="J752" s="464"/>
      <c r="K752" s="464"/>
      <c r="L752" s="464"/>
      <c r="M752" s="464"/>
      <c r="N752" s="436"/>
      <c r="O752" s="436"/>
      <c r="P752" s="436"/>
      <c r="Q752" s="436"/>
      <c r="R752" s="436"/>
      <c r="S752" s="436"/>
      <c r="T752" s="436"/>
      <c r="U752" s="436"/>
      <c r="V752" s="436"/>
      <c r="W752" s="436"/>
      <c r="X752" s="436"/>
      <c r="Y752" s="436"/>
      <c r="Z752" s="436"/>
    </row>
    <row r="753" spans="1:26" ht="16.5" customHeight="1">
      <c r="A753" s="462"/>
      <c r="B753" s="463"/>
      <c r="C753" s="462"/>
      <c r="D753" s="464"/>
      <c r="E753" s="464"/>
      <c r="F753" s="464"/>
      <c r="G753" s="464"/>
      <c r="H753" s="464"/>
      <c r="I753" s="464"/>
      <c r="J753" s="464"/>
      <c r="K753" s="464"/>
      <c r="L753" s="464"/>
      <c r="M753" s="464"/>
      <c r="N753" s="436"/>
      <c r="O753" s="436"/>
      <c r="P753" s="436"/>
      <c r="Q753" s="436"/>
      <c r="R753" s="436"/>
      <c r="S753" s="436"/>
      <c r="T753" s="436"/>
      <c r="U753" s="436"/>
      <c r="V753" s="436"/>
      <c r="W753" s="436"/>
      <c r="X753" s="436"/>
      <c r="Y753" s="436"/>
      <c r="Z753" s="436"/>
    </row>
    <row r="754" spans="1:26" ht="16.5" customHeight="1">
      <c r="A754" s="462"/>
      <c r="B754" s="463"/>
      <c r="C754" s="462"/>
      <c r="D754" s="464"/>
      <c r="E754" s="464"/>
      <c r="F754" s="464"/>
      <c r="G754" s="464"/>
      <c r="H754" s="464"/>
      <c r="I754" s="464"/>
      <c r="J754" s="464"/>
      <c r="K754" s="464"/>
      <c r="L754" s="464"/>
      <c r="M754" s="464"/>
      <c r="N754" s="436"/>
      <c r="O754" s="436"/>
      <c r="P754" s="436"/>
      <c r="Q754" s="436"/>
      <c r="R754" s="436"/>
      <c r="S754" s="436"/>
      <c r="T754" s="436"/>
      <c r="U754" s="436"/>
      <c r="V754" s="436"/>
      <c r="W754" s="436"/>
      <c r="X754" s="436"/>
      <c r="Y754" s="436"/>
      <c r="Z754" s="436"/>
    </row>
    <row r="755" spans="1:26" ht="16.5" customHeight="1">
      <c r="A755" s="462"/>
      <c r="B755" s="463"/>
      <c r="C755" s="462"/>
      <c r="D755" s="464"/>
      <c r="E755" s="464"/>
      <c r="F755" s="464"/>
      <c r="G755" s="464"/>
      <c r="H755" s="464"/>
      <c r="I755" s="464"/>
      <c r="J755" s="464"/>
      <c r="K755" s="464"/>
      <c r="L755" s="464"/>
      <c r="M755" s="464"/>
      <c r="N755" s="436"/>
      <c r="O755" s="436"/>
      <c r="P755" s="436"/>
      <c r="Q755" s="436"/>
      <c r="R755" s="436"/>
      <c r="S755" s="436"/>
      <c r="T755" s="436"/>
      <c r="U755" s="436"/>
      <c r="V755" s="436"/>
      <c r="W755" s="436"/>
      <c r="X755" s="436"/>
      <c r="Y755" s="436"/>
      <c r="Z755" s="436"/>
    </row>
    <row r="756" spans="1:26" ht="16.5" customHeight="1">
      <c r="A756" s="462"/>
      <c r="B756" s="463"/>
      <c r="C756" s="462"/>
      <c r="D756" s="464"/>
      <c r="E756" s="464"/>
      <c r="F756" s="464"/>
      <c r="G756" s="464"/>
      <c r="H756" s="464"/>
      <c r="I756" s="464"/>
      <c r="J756" s="464"/>
      <c r="K756" s="464"/>
      <c r="L756" s="464"/>
      <c r="M756" s="464"/>
      <c r="N756" s="436"/>
      <c r="O756" s="436"/>
      <c r="P756" s="436"/>
      <c r="Q756" s="436"/>
      <c r="R756" s="436"/>
      <c r="S756" s="436"/>
      <c r="T756" s="436"/>
      <c r="U756" s="436"/>
      <c r="V756" s="436"/>
      <c r="W756" s="436"/>
      <c r="X756" s="436"/>
      <c r="Y756" s="436"/>
      <c r="Z756" s="436"/>
    </row>
    <row r="757" spans="1:26" ht="16.5" customHeight="1">
      <c r="A757" s="462"/>
      <c r="B757" s="463"/>
      <c r="C757" s="462"/>
      <c r="D757" s="464"/>
      <c r="E757" s="464"/>
      <c r="F757" s="464"/>
      <c r="G757" s="464"/>
      <c r="H757" s="464"/>
      <c r="I757" s="464"/>
      <c r="J757" s="464"/>
      <c r="K757" s="464"/>
      <c r="L757" s="464"/>
      <c r="M757" s="464"/>
      <c r="N757" s="436"/>
      <c r="O757" s="436"/>
      <c r="P757" s="436"/>
      <c r="Q757" s="436"/>
      <c r="R757" s="436"/>
      <c r="S757" s="436"/>
      <c r="T757" s="436"/>
      <c r="U757" s="436"/>
      <c r="V757" s="436"/>
      <c r="W757" s="436"/>
      <c r="X757" s="436"/>
      <c r="Y757" s="436"/>
      <c r="Z757" s="436"/>
    </row>
    <row r="758" spans="1:26" ht="16.5" customHeight="1">
      <c r="A758" s="462"/>
      <c r="B758" s="463"/>
      <c r="C758" s="462"/>
      <c r="D758" s="464"/>
      <c r="E758" s="464"/>
      <c r="F758" s="464"/>
      <c r="G758" s="464"/>
      <c r="H758" s="464"/>
      <c r="I758" s="464"/>
      <c r="J758" s="464"/>
      <c r="K758" s="464"/>
      <c r="L758" s="464"/>
      <c r="M758" s="464"/>
      <c r="N758" s="436"/>
      <c r="O758" s="436"/>
      <c r="P758" s="436"/>
      <c r="Q758" s="436"/>
      <c r="R758" s="436"/>
      <c r="S758" s="436"/>
      <c r="T758" s="436"/>
      <c r="U758" s="436"/>
      <c r="V758" s="436"/>
      <c r="W758" s="436"/>
      <c r="X758" s="436"/>
      <c r="Y758" s="436"/>
      <c r="Z758" s="436"/>
    </row>
    <row r="759" spans="1:26" ht="16.5" customHeight="1">
      <c r="A759" s="462"/>
      <c r="B759" s="463"/>
      <c r="C759" s="462"/>
      <c r="D759" s="464"/>
      <c r="E759" s="464"/>
      <c r="F759" s="464"/>
      <c r="G759" s="464"/>
      <c r="H759" s="464"/>
      <c r="I759" s="464"/>
      <c r="J759" s="464"/>
      <c r="K759" s="464"/>
      <c r="L759" s="464"/>
      <c r="M759" s="464"/>
      <c r="N759" s="436"/>
      <c r="O759" s="436"/>
      <c r="P759" s="436"/>
      <c r="Q759" s="436"/>
      <c r="R759" s="436"/>
      <c r="S759" s="436"/>
      <c r="T759" s="436"/>
      <c r="U759" s="436"/>
      <c r="V759" s="436"/>
      <c r="W759" s="436"/>
      <c r="X759" s="436"/>
      <c r="Y759" s="436"/>
      <c r="Z759" s="436"/>
    </row>
    <row r="760" spans="1:26" ht="16.5" customHeight="1">
      <c r="A760" s="462"/>
      <c r="B760" s="463"/>
      <c r="C760" s="462"/>
      <c r="D760" s="464"/>
      <c r="E760" s="464"/>
      <c r="F760" s="464"/>
      <c r="G760" s="464"/>
      <c r="H760" s="464"/>
      <c r="I760" s="464"/>
      <c r="J760" s="464"/>
      <c r="K760" s="464"/>
      <c r="L760" s="464"/>
      <c r="M760" s="464"/>
      <c r="N760" s="436"/>
      <c r="O760" s="436"/>
      <c r="P760" s="436"/>
      <c r="Q760" s="436"/>
      <c r="R760" s="436"/>
      <c r="S760" s="436"/>
      <c r="T760" s="436"/>
      <c r="U760" s="436"/>
      <c r="V760" s="436"/>
      <c r="W760" s="436"/>
      <c r="X760" s="436"/>
      <c r="Y760" s="436"/>
      <c r="Z760" s="436"/>
    </row>
    <row r="761" spans="1:26" ht="16.5" customHeight="1">
      <c r="A761" s="462"/>
      <c r="B761" s="463"/>
      <c r="C761" s="462"/>
      <c r="D761" s="464"/>
      <c r="E761" s="464"/>
      <c r="F761" s="464"/>
      <c r="G761" s="464"/>
      <c r="H761" s="464"/>
      <c r="I761" s="464"/>
      <c r="J761" s="464"/>
      <c r="K761" s="464"/>
      <c r="L761" s="464"/>
      <c r="M761" s="464"/>
      <c r="N761" s="436"/>
      <c r="O761" s="436"/>
      <c r="P761" s="436"/>
      <c r="Q761" s="436"/>
      <c r="R761" s="436"/>
      <c r="S761" s="436"/>
      <c r="T761" s="436"/>
      <c r="U761" s="436"/>
      <c r="V761" s="436"/>
      <c r="W761" s="436"/>
      <c r="X761" s="436"/>
      <c r="Y761" s="436"/>
      <c r="Z761" s="436"/>
    </row>
    <row r="762" spans="1:26" ht="16.5" customHeight="1">
      <c r="A762" s="462"/>
      <c r="B762" s="463"/>
      <c r="C762" s="462"/>
      <c r="D762" s="464"/>
      <c r="E762" s="464"/>
      <c r="F762" s="464"/>
      <c r="G762" s="464"/>
      <c r="H762" s="464"/>
      <c r="I762" s="464"/>
      <c r="J762" s="464"/>
      <c r="K762" s="464"/>
      <c r="L762" s="464"/>
      <c r="M762" s="464"/>
      <c r="N762" s="436"/>
      <c r="O762" s="436"/>
      <c r="P762" s="436"/>
      <c r="Q762" s="436"/>
      <c r="R762" s="436"/>
      <c r="S762" s="436"/>
      <c r="T762" s="436"/>
      <c r="U762" s="436"/>
      <c r="V762" s="436"/>
      <c r="W762" s="436"/>
      <c r="X762" s="436"/>
      <c r="Y762" s="436"/>
      <c r="Z762" s="436"/>
    </row>
    <row r="763" spans="1:26" ht="16.5" customHeight="1">
      <c r="A763" s="462"/>
      <c r="B763" s="463"/>
      <c r="C763" s="462"/>
      <c r="D763" s="464"/>
      <c r="E763" s="464"/>
      <c r="F763" s="464"/>
      <c r="G763" s="464"/>
      <c r="H763" s="464"/>
      <c r="I763" s="464"/>
      <c r="J763" s="464"/>
      <c r="K763" s="464"/>
      <c r="L763" s="464"/>
      <c r="M763" s="464"/>
      <c r="N763" s="436"/>
      <c r="O763" s="436"/>
      <c r="P763" s="436"/>
      <c r="Q763" s="436"/>
      <c r="R763" s="436"/>
      <c r="S763" s="436"/>
      <c r="T763" s="436"/>
      <c r="U763" s="436"/>
      <c r="V763" s="436"/>
      <c r="W763" s="436"/>
      <c r="X763" s="436"/>
      <c r="Y763" s="436"/>
      <c r="Z763" s="436"/>
    </row>
    <row r="764" spans="1:26" ht="16.5" customHeight="1">
      <c r="A764" s="462"/>
      <c r="B764" s="463"/>
      <c r="C764" s="462"/>
      <c r="D764" s="464"/>
      <c r="E764" s="464"/>
      <c r="F764" s="464"/>
      <c r="G764" s="464"/>
      <c r="H764" s="464"/>
      <c r="I764" s="464"/>
      <c r="J764" s="464"/>
      <c r="K764" s="464"/>
      <c r="L764" s="464"/>
      <c r="M764" s="464"/>
      <c r="N764" s="436"/>
      <c r="O764" s="436"/>
      <c r="P764" s="436"/>
      <c r="Q764" s="436"/>
      <c r="R764" s="436"/>
      <c r="S764" s="436"/>
      <c r="T764" s="436"/>
      <c r="U764" s="436"/>
      <c r="V764" s="436"/>
      <c r="W764" s="436"/>
      <c r="X764" s="436"/>
      <c r="Y764" s="436"/>
      <c r="Z764" s="436"/>
    </row>
    <row r="765" spans="1:26" ht="16.5" customHeight="1">
      <c r="A765" s="462"/>
      <c r="B765" s="463"/>
      <c r="C765" s="462"/>
      <c r="D765" s="464"/>
      <c r="E765" s="464"/>
      <c r="F765" s="464"/>
      <c r="G765" s="464"/>
      <c r="H765" s="464"/>
      <c r="I765" s="464"/>
      <c r="J765" s="464"/>
      <c r="K765" s="464"/>
      <c r="L765" s="464"/>
      <c r="M765" s="464"/>
      <c r="N765" s="436"/>
      <c r="O765" s="436"/>
      <c r="P765" s="436"/>
      <c r="Q765" s="436"/>
      <c r="R765" s="436"/>
      <c r="S765" s="436"/>
      <c r="T765" s="436"/>
      <c r="U765" s="436"/>
      <c r="V765" s="436"/>
      <c r="W765" s="436"/>
      <c r="X765" s="436"/>
      <c r="Y765" s="436"/>
      <c r="Z765" s="436"/>
    </row>
    <row r="766" spans="1:26" ht="16.5" customHeight="1">
      <c r="A766" s="462"/>
      <c r="B766" s="463"/>
      <c r="C766" s="462"/>
      <c r="D766" s="464"/>
      <c r="E766" s="464"/>
      <c r="F766" s="464"/>
      <c r="G766" s="464"/>
      <c r="H766" s="464"/>
      <c r="I766" s="464"/>
      <c r="J766" s="464"/>
      <c r="K766" s="464"/>
      <c r="L766" s="464"/>
      <c r="M766" s="464"/>
      <c r="N766" s="436"/>
      <c r="O766" s="436"/>
      <c r="P766" s="436"/>
      <c r="Q766" s="436"/>
      <c r="R766" s="436"/>
      <c r="S766" s="436"/>
      <c r="T766" s="436"/>
      <c r="U766" s="436"/>
      <c r="V766" s="436"/>
      <c r="W766" s="436"/>
      <c r="X766" s="436"/>
      <c r="Y766" s="436"/>
      <c r="Z766" s="436"/>
    </row>
    <row r="767" spans="1:26" ht="16.5" customHeight="1">
      <c r="A767" s="462"/>
      <c r="B767" s="463"/>
      <c r="C767" s="462"/>
      <c r="D767" s="464"/>
      <c r="E767" s="464"/>
      <c r="F767" s="464"/>
      <c r="G767" s="464"/>
      <c r="H767" s="464"/>
      <c r="I767" s="464"/>
      <c r="J767" s="464"/>
      <c r="K767" s="464"/>
      <c r="L767" s="464"/>
      <c r="M767" s="464"/>
      <c r="N767" s="436"/>
      <c r="O767" s="436"/>
      <c r="P767" s="436"/>
      <c r="Q767" s="436"/>
      <c r="R767" s="436"/>
      <c r="S767" s="436"/>
      <c r="T767" s="436"/>
      <c r="U767" s="436"/>
      <c r="V767" s="436"/>
      <c r="W767" s="436"/>
      <c r="X767" s="436"/>
      <c r="Y767" s="436"/>
      <c r="Z767" s="436"/>
    </row>
    <row r="768" spans="1:26" ht="16.5" customHeight="1">
      <c r="A768" s="462"/>
      <c r="B768" s="463"/>
      <c r="C768" s="462"/>
      <c r="D768" s="464"/>
      <c r="E768" s="464"/>
      <c r="F768" s="464"/>
      <c r="G768" s="464"/>
      <c r="H768" s="464"/>
      <c r="I768" s="464"/>
      <c r="J768" s="464"/>
      <c r="K768" s="464"/>
      <c r="L768" s="464"/>
      <c r="M768" s="464"/>
      <c r="N768" s="436"/>
      <c r="O768" s="436"/>
      <c r="P768" s="436"/>
      <c r="Q768" s="436"/>
      <c r="R768" s="436"/>
      <c r="S768" s="436"/>
      <c r="T768" s="436"/>
      <c r="U768" s="436"/>
      <c r="V768" s="436"/>
      <c r="W768" s="436"/>
      <c r="X768" s="436"/>
      <c r="Y768" s="436"/>
      <c r="Z768" s="436"/>
    </row>
    <row r="769" spans="1:26" ht="16.5" customHeight="1">
      <c r="A769" s="462"/>
      <c r="B769" s="463"/>
      <c r="C769" s="462"/>
      <c r="D769" s="464"/>
      <c r="E769" s="464"/>
      <c r="F769" s="464"/>
      <c r="G769" s="464"/>
      <c r="H769" s="464"/>
      <c r="I769" s="464"/>
      <c r="J769" s="464"/>
      <c r="K769" s="464"/>
      <c r="L769" s="464"/>
      <c r="M769" s="464"/>
      <c r="N769" s="436"/>
      <c r="O769" s="436"/>
      <c r="P769" s="436"/>
      <c r="Q769" s="436"/>
      <c r="R769" s="436"/>
      <c r="S769" s="436"/>
      <c r="T769" s="436"/>
      <c r="U769" s="436"/>
      <c r="V769" s="436"/>
      <c r="W769" s="436"/>
      <c r="X769" s="436"/>
      <c r="Y769" s="436"/>
      <c r="Z769" s="436"/>
    </row>
    <row r="770" spans="1:26" ht="16.5" customHeight="1">
      <c r="A770" s="462"/>
      <c r="B770" s="463"/>
      <c r="C770" s="462"/>
      <c r="D770" s="464"/>
      <c r="E770" s="464"/>
      <c r="F770" s="464"/>
      <c r="G770" s="464"/>
      <c r="H770" s="464"/>
      <c r="I770" s="464"/>
      <c r="J770" s="464"/>
      <c r="K770" s="464"/>
      <c r="L770" s="464"/>
      <c r="M770" s="464"/>
      <c r="N770" s="436"/>
      <c r="O770" s="436"/>
      <c r="P770" s="436"/>
      <c r="Q770" s="436"/>
      <c r="R770" s="436"/>
      <c r="S770" s="436"/>
      <c r="T770" s="436"/>
      <c r="U770" s="436"/>
      <c r="V770" s="436"/>
      <c r="W770" s="436"/>
      <c r="X770" s="436"/>
      <c r="Y770" s="436"/>
      <c r="Z770" s="436"/>
    </row>
    <row r="771" spans="1:26" ht="16.5" customHeight="1">
      <c r="A771" s="462"/>
      <c r="B771" s="463"/>
      <c r="C771" s="462"/>
      <c r="D771" s="464"/>
      <c r="E771" s="464"/>
      <c r="F771" s="464"/>
      <c r="G771" s="464"/>
      <c r="H771" s="464"/>
      <c r="I771" s="464"/>
      <c r="J771" s="464"/>
      <c r="K771" s="464"/>
      <c r="L771" s="464"/>
      <c r="M771" s="464"/>
      <c r="N771" s="436"/>
      <c r="O771" s="436"/>
      <c r="P771" s="436"/>
      <c r="Q771" s="436"/>
      <c r="R771" s="436"/>
      <c r="S771" s="436"/>
      <c r="T771" s="436"/>
      <c r="U771" s="436"/>
      <c r="V771" s="436"/>
      <c r="W771" s="436"/>
      <c r="X771" s="436"/>
      <c r="Y771" s="436"/>
      <c r="Z771" s="436"/>
    </row>
    <row r="772" spans="1:26" ht="16.5" customHeight="1">
      <c r="A772" s="462"/>
      <c r="B772" s="463"/>
      <c r="C772" s="462"/>
      <c r="D772" s="464"/>
      <c r="E772" s="464"/>
      <c r="F772" s="464"/>
      <c r="G772" s="464"/>
      <c r="H772" s="464"/>
      <c r="I772" s="464"/>
      <c r="J772" s="464"/>
      <c r="K772" s="464"/>
      <c r="L772" s="464"/>
      <c r="M772" s="464"/>
      <c r="N772" s="436"/>
      <c r="O772" s="436"/>
      <c r="P772" s="436"/>
      <c r="Q772" s="436"/>
      <c r="R772" s="436"/>
      <c r="S772" s="436"/>
      <c r="T772" s="436"/>
      <c r="U772" s="436"/>
      <c r="V772" s="436"/>
      <c r="W772" s="436"/>
      <c r="X772" s="436"/>
      <c r="Y772" s="436"/>
      <c r="Z772" s="436"/>
    </row>
    <row r="773" spans="1:26" ht="16.5" customHeight="1">
      <c r="A773" s="462"/>
      <c r="B773" s="463"/>
      <c r="C773" s="462"/>
      <c r="D773" s="464"/>
      <c r="E773" s="464"/>
      <c r="F773" s="464"/>
      <c r="G773" s="464"/>
      <c r="H773" s="464"/>
      <c r="I773" s="464"/>
      <c r="J773" s="464"/>
      <c r="K773" s="464"/>
      <c r="L773" s="464"/>
      <c r="M773" s="464"/>
      <c r="N773" s="436"/>
      <c r="O773" s="436"/>
      <c r="P773" s="436"/>
      <c r="Q773" s="436"/>
      <c r="R773" s="436"/>
      <c r="S773" s="436"/>
      <c r="T773" s="436"/>
      <c r="U773" s="436"/>
      <c r="V773" s="436"/>
      <c r="W773" s="436"/>
      <c r="X773" s="436"/>
      <c r="Y773" s="436"/>
      <c r="Z773" s="436"/>
    </row>
    <row r="774" spans="1:26" ht="16.5" customHeight="1">
      <c r="A774" s="462"/>
      <c r="B774" s="463"/>
      <c r="C774" s="462"/>
      <c r="D774" s="464"/>
      <c r="E774" s="464"/>
      <c r="F774" s="464"/>
      <c r="G774" s="464"/>
      <c r="H774" s="464"/>
      <c r="I774" s="464"/>
      <c r="J774" s="464"/>
      <c r="K774" s="464"/>
      <c r="L774" s="464"/>
      <c r="M774" s="464"/>
      <c r="N774" s="436"/>
      <c r="O774" s="436"/>
      <c r="P774" s="436"/>
      <c r="Q774" s="436"/>
      <c r="R774" s="436"/>
      <c r="S774" s="436"/>
      <c r="T774" s="436"/>
      <c r="U774" s="436"/>
      <c r="V774" s="436"/>
      <c r="W774" s="436"/>
      <c r="X774" s="436"/>
      <c r="Y774" s="436"/>
      <c r="Z774" s="436"/>
    </row>
    <row r="775" spans="1:26" ht="16.5" customHeight="1">
      <c r="A775" s="462"/>
      <c r="B775" s="463"/>
      <c r="C775" s="462"/>
      <c r="D775" s="464"/>
      <c r="E775" s="464"/>
      <c r="F775" s="464"/>
      <c r="G775" s="464"/>
      <c r="H775" s="464"/>
      <c r="I775" s="464"/>
      <c r="J775" s="464"/>
      <c r="K775" s="464"/>
      <c r="L775" s="464"/>
      <c r="M775" s="464"/>
      <c r="N775" s="436"/>
      <c r="O775" s="436"/>
      <c r="P775" s="436"/>
      <c r="Q775" s="436"/>
      <c r="R775" s="436"/>
      <c r="S775" s="436"/>
      <c r="T775" s="436"/>
      <c r="U775" s="436"/>
      <c r="V775" s="436"/>
      <c r="W775" s="436"/>
      <c r="X775" s="436"/>
      <c r="Y775" s="436"/>
      <c r="Z775" s="436"/>
    </row>
    <row r="776" spans="1:26" ht="16.5" customHeight="1">
      <c r="A776" s="462"/>
      <c r="B776" s="463"/>
      <c r="C776" s="462"/>
      <c r="D776" s="464"/>
      <c r="E776" s="464"/>
      <c r="F776" s="464"/>
      <c r="G776" s="464"/>
      <c r="H776" s="464"/>
      <c r="I776" s="464"/>
      <c r="J776" s="464"/>
      <c r="K776" s="464"/>
      <c r="L776" s="464"/>
      <c r="M776" s="464"/>
      <c r="N776" s="436"/>
      <c r="O776" s="436"/>
      <c r="P776" s="436"/>
      <c r="Q776" s="436"/>
      <c r="R776" s="436"/>
      <c r="S776" s="436"/>
      <c r="T776" s="436"/>
      <c r="U776" s="436"/>
      <c r="V776" s="436"/>
      <c r="W776" s="436"/>
      <c r="X776" s="436"/>
      <c r="Y776" s="436"/>
      <c r="Z776" s="436"/>
    </row>
    <row r="777" spans="1:26" ht="16.5" customHeight="1">
      <c r="A777" s="462"/>
      <c r="B777" s="463"/>
      <c r="C777" s="462"/>
      <c r="D777" s="464"/>
      <c r="E777" s="464"/>
      <c r="F777" s="464"/>
      <c r="G777" s="464"/>
      <c r="H777" s="464"/>
      <c r="I777" s="464"/>
      <c r="J777" s="464"/>
      <c r="K777" s="464"/>
      <c r="L777" s="464"/>
      <c r="M777" s="464"/>
      <c r="N777" s="436"/>
      <c r="O777" s="436"/>
      <c r="P777" s="436"/>
      <c r="Q777" s="436"/>
      <c r="R777" s="436"/>
      <c r="S777" s="436"/>
      <c r="T777" s="436"/>
      <c r="U777" s="436"/>
      <c r="V777" s="436"/>
      <c r="W777" s="436"/>
      <c r="X777" s="436"/>
      <c r="Y777" s="436"/>
      <c r="Z777" s="436"/>
    </row>
    <row r="778" spans="1:26" ht="16.5" customHeight="1">
      <c r="A778" s="462"/>
      <c r="B778" s="463"/>
      <c r="C778" s="462"/>
      <c r="D778" s="464"/>
      <c r="E778" s="464"/>
      <c r="F778" s="464"/>
      <c r="G778" s="464"/>
      <c r="H778" s="464"/>
      <c r="I778" s="464"/>
      <c r="J778" s="464"/>
      <c r="K778" s="464"/>
      <c r="L778" s="464"/>
      <c r="M778" s="464"/>
      <c r="N778" s="436"/>
      <c r="O778" s="436"/>
      <c r="P778" s="436"/>
      <c r="Q778" s="436"/>
      <c r="R778" s="436"/>
      <c r="S778" s="436"/>
      <c r="T778" s="436"/>
      <c r="U778" s="436"/>
      <c r="V778" s="436"/>
      <c r="W778" s="436"/>
      <c r="X778" s="436"/>
      <c r="Y778" s="436"/>
      <c r="Z778" s="436"/>
    </row>
    <row r="779" spans="1:26" ht="16.5" customHeight="1">
      <c r="A779" s="462"/>
      <c r="B779" s="463"/>
      <c r="C779" s="462"/>
      <c r="D779" s="464"/>
      <c r="E779" s="464"/>
      <c r="F779" s="464"/>
      <c r="G779" s="464"/>
      <c r="H779" s="464"/>
      <c r="I779" s="464"/>
      <c r="J779" s="464"/>
      <c r="K779" s="464"/>
      <c r="L779" s="464"/>
      <c r="M779" s="464"/>
      <c r="N779" s="436"/>
      <c r="O779" s="436"/>
      <c r="P779" s="436"/>
      <c r="Q779" s="436"/>
      <c r="R779" s="436"/>
      <c r="S779" s="436"/>
      <c r="T779" s="436"/>
      <c r="U779" s="436"/>
      <c r="V779" s="436"/>
      <c r="W779" s="436"/>
      <c r="X779" s="436"/>
      <c r="Y779" s="436"/>
      <c r="Z779" s="436"/>
    </row>
    <row r="780" spans="1:26" ht="16.5" customHeight="1">
      <c r="A780" s="462"/>
      <c r="B780" s="463"/>
      <c r="C780" s="462"/>
      <c r="D780" s="464"/>
      <c r="E780" s="464"/>
      <c r="F780" s="464"/>
      <c r="G780" s="464"/>
      <c r="H780" s="464"/>
      <c r="I780" s="464"/>
      <c r="J780" s="464"/>
      <c r="K780" s="464"/>
      <c r="L780" s="464"/>
      <c r="M780" s="464"/>
      <c r="N780" s="436"/>
      <c r="O780" s="436"/>
      <c r="P780" s="436"/>
      <c r="Q780" s="436"/>
      <c r="R780" s="436"/>
      <c r="S780" s="436"/>
      <c r="T780" s="436"/>
      <c r="U780" s="436"/>
      <c r="V780" s="436"/>
      <c r="W780" s="436"/>
      <c r="X780" s="436"/>
      <c r="Y780" s="436"/>
      <c r="Z780" s="436"/>
    </row>
    <row r="781" spans="1:26" ht="16.5" customHeight="1">
      <c r="A781" s="462"/>
      <c r="B781" s="463"/>
      <c r="C781" s="462"/>
      <c r="D781" s="464"/>
      <c r="E781" s="464"/>
      <c r="F781" s="464"/>
      <c r="G781" s="464"/>
      <c r="H781" s="464"/>
      <c r="I781" s="464"/>
      <c r="J781" s="464"/>
      <c r="K781" s="464"/>
      <c r="L781" s="464"/>
      <c r="M781" s="464"/>
      <c r="N781" s="436"/>
      <c r="O781" s="436"/>
      <c r="P781" s="436"/>
      <c r="Q781" s="436"/>
      <c r="R781" s="436"/>
      <c r="S781" s="436"/>
      <c r="T781" s="436"/>
      <c r="U781" s="436"/>
      <c r="V781" s="436"/>
      <c r="W781" s="436"/>
      <c r="X781" s="436"/>
      <c r="Y781" s="436"/>
      <c r="Z781" s="436"/>
    </row>
    <row r="782" spans="1:26" ht="16.5" customHeight="1">
      <c r="A782" s="462"/>
      <c r="B782" s="463"/>
      <c r="C782" s="462"/>
      <c r="D782" s="464"/>
      <c r="E782" s="464"/>
      <c r="F782" s="464"/>
      <c r="G782" s="464"/>
      <c r="H782" s="464"/>
      <c r="I782" s="464"/>
      <c r="J782" s="464"/>
      <c r="K782" s="464"/>
      <c r="L782" s="464"/>
      <c r="M782" s="464"/>
      <c r="N782" s="436"/>
      <c r="O782" s="436"/>
      <c r="P782" s="436"/>
      <c r="Q782" s="436"/>
      <c r="R782" s="436"/>
      <c r="S782" s="436"/>
      <c r="T782" s="436"/>
      <c r="U782" s="436"/>
      <c r="V782" s="436"/>
      <c r="W782" s="436"/>
      <c r="X782" s="436"/>
      <c r="Y782" s="436"/>
      <c r="Z782" s="436"/>
    </row>
    <row r="783" spans="1:26" ht="16.5" customHeight="1">
      <c r="A783" s="462"/>
      <c r="B783" s="463"/>
      <c r="C783" s="462"/>
      <c r="D783" s="464"/>
      <c r="E783" s="464"/>
      <c r="F783" s="464"/>
      <c r="G783" s="464"/>
      <c r="H783" s="464"/>
      <c r="I783" s="464"/>
      <c r="J783" s="464"/>
      <c r="K783" s="464"/>
      <c r="L783" s="464"/>
      <c r="M783" s="464"/>
      <c r="N783" s="436"/>
      <c r="O783" s="436"/>
      <c r="P783" s="436"/>
      <c r="Q783" s="436"/>
      <c r="R783" s="436"/>
      <c r="S783" s="436"/>
      <c r="T783" s="436"/>
      <c r="U783" s="436"/>
      <c r="V783" s="436"/>
      <c r="W783" s="436"/>
      <c r="X783" s="436"/>
      <c r="Y783" s="436"/>
      <c r="Z783" s="436"/>
    </row>
    <row r="784" spans="1:26" ht="16.5" customHeight="1">
      <c r="A784" s="462"/>
      <c r="B784" s="463"/>
      <c r="C784" s="462"/>
      <c r="D784" s="464"/>
      <c r="E784" s="464"/>
      <c r="F784" s="464"/>
      <c r="G784" s="464"/>
      <c r="H784" s="464"/>
      <c r="I784" s="464"/>
      <c r="J784" s="464"/>
      <c r="K784" s="464"/>
      <c r="L784" s="464"/>
      <c r="M784" s="464"/>
      <c r="N784" s="436"/>
      <c r="O784" s="436"/>
      <c r="P784" s="436"/>
      <c r="Q784" s="436"/>
      <c r="R784" s="436"/>
      <c r="S784" s="436"/>
      <c r="T784" s="436"/>
      <c r="U784" s="436"/>
      <c r="V784" s="436"/>
      <c r="W784" s="436"/>
      <c r="X784" s="436"/>
      <c r="Y784" s="436"/>
      <c r="Z784" s="436"/>
    </row>
    <row r="785" spans="1:26" ht="16.5" customHeight="1">
      <c r="A785" s="462"/>
      <c r="B785" s="463"/>
      <c r="C785" s="462"/>
      <c r="D785" s="464"/>
      <c r="E785" s="464"/>
      <c r="F785" s="464"/>
      <c r="G785" s="464"/>
      <c r="H785" s="464"/>
      <c r="I785" s="464"/>
      <c r="J785" s="464"/>
      <c r="K785" s="464"/>
      <c r="L785" s="464"/>
      <c r="M785" s="464"/>
      <c r="N785" s="436"/>
      <c r="O785" s="436"/>
      <c r="P785" s="436"/>
      <c r="Q785" s="436"/>
      <c r="R785" s="436"/>
      <c r="S785" s="436"/>
      <c r="T785" s="436"/>
      <c r="U785" s="436"/>
      <c r="V785" s="436"/>
      <c r="W785" s="436"/>
      <c r="X785" s="436"/>
      <c r="Y785" s="436"/>
      <c r="Z785" s="436"/>
    </row>
    <row r="786" spans="1:26" ht="16.5" customHeight="1">
      <c r="A786" s="462"/>
      <c r="B786" s="463"/>
      <c r="C786" s="462"/>
      <c r="D786" s="464"/>
      <c r="E786" s="464"/>
      <c r="F786" s="464"/>
      <c r="G786" s="464"/>
      <c r="H786" s="464"/>
      <c r="I786" s="464"/>
      <c r="J786" s="464"/>
      <c r="K786" s="464"/>
      <c r="L786" s="464"/>
      <c r="M786" s="464"/>
      <c r="N786" s="436"/>
      <c r="O786" s="436"/>
      <c r="P786" s="436"/>
      <c r="Q786" s="436"/>
      <c r="R786" s="436"/>
      <c r="S786" s="436"/>
      <c r="T786" s="436"/>
      <c r="U786" s="436"/>
      <c r="V786" s="436"/>
      <c r="W786" s="436"/>
      <c r="X786" s="436"/>
      <c r="Y786" s="436"/>
      <c r="Z786" s="436"/>
    </row>
    <row r="787" spans="1:26" ht="16.5" customHeight="1">
      <c r="A787" s="462"/>
      <c r="B787" s="463"/>
      <c r="C787" s="462"/>
      <c r="D787" s="464"/>
      <c r="E787" s="464"/>
      <c r="F787" s="464"/>
      <c r="G787" s="464"/>
      <c r="H787" s="464"/>
      <c r="I787" s="464"/>
      <c r="J787" s="464"/>
      <c r="K787" s="464"/>
      <c r="L787" s="464"/>
      <c r="M787" s="464"/>
      <c r="N787" s="436"/>
      <c r="O787" s="436"/>
      <c r="P787" s="436"/>
      <c r="Q787" s="436"/>
      <c r="R787" s="436"/>
      <c r="S787" s="436"/>
      <c r="T787" s="436"/>
      <c r="U787" s="436"/>
      <c r="V787" s="436"/>
      <c r="W787" s="436"/>
      <c r="X787" s="436"/>
      <c r="Y787" s="436"/>
      <c r="Z787" s="436"/>
    </row>
    <row r="788" spans="1:26" ht="16.5" customHeight="1">
      <c r="A788" s="462"/>
      <c r="B788" s="463"/>
      <c r="C788" s="462"/>
      <c r="D788" s="464"/>
      <c r="E788" s="464"/>
      <c r="F788" s="464"/>
      <c r="G788" s="464"/>
      <c r="H788" s="464"/>
      <c r="I788" s="464"/>
      <c r="J788" s="464"/>
      <c r="K788" s="464"/>
      <c r="L788" s="464"/>
      <c r="M788" s="464"/>
      <c r="N788" s="436"/>
      <c r="O788" s="436"/>
      <c r="P788" s="436"/>
      <c r="Q788" s="436"/>
      <c r="R788" s="436"/>
      <c r="S788" s="436"/>
      <c r="T788" s="436"/>
      <c r="U788" s="436"/>
      <c r="V788" s="436"/>
      <c r="W788" s="436"/>
      <c r="X788" s="436"/>
      <c r="Y788" s="436"/>
      <c r="Z788" s="436"/>
    </row>
    <row r="789" spans="1:26" ht="16.5" customHeight="1">
      <c r="A789" s="462"/>
      <c r="B789" s="463"/>
      <c r="C789" s="462"/>
      <c r="D789" s="464"/>
      <c r="E789" s="464"/>
      <c r="F789" s="464"/>
      <c r="G789" s="464"/>
      <c r="H789" s="464"/>
      <c r="I789" s="464"/>
      <c r="J789" s="464"/>
      <c r="K789" s="464"/>
      <c r="L789" s="464"/>
      <c r="M789" s="464"/>
      <c r="N789" s="436"/>
      <c r="O789" s="436"/>
      <c r="P789" s="436"/>
      <c r="Q789" s="436"/>
      <c r="R789" s="436"/>
      <c r="S789" s="436"/>
      <c r="T789" s="436"/>
      <c r="U789" s="436"/>
      <c r="V789" s="436"/>
      <c r="W789" s="436"/>
      <c r="X789" s="436"/>
      <c r="Y789" s="436"/>
      <c r="Z789" s="436"/>
    </row>
    <row r="790" spans="1:26" ht="16.5" customHeight="1">
      <c r="A790" s="462"/>
      <c r="B790" s="463"/>
      <c r="C790" s="462"/>
      <c r="D790" s="464"/>
      <c r="E790" s="464"/>
      <c r="F790" s="464"/>
      <c r="G790" s="464"/>
      <c r="H790" s="464"/>
      <c r="I790" s="464"/>
      <c r="J790" s="464"/>
      <c r="K790" s="464"/>
      <c r="L790" s="464"/>
      <c r="M790" s="464"/>
      <c r="N790" s="436"/>
      <c r="O790" s="436"/>
      <c r="P790" s="436"/>
      <c r="Q790" s="436"/>
      <c r="R790" s="436"/>
      <c r="S790" s="436"/>
      <c r="T790" s="436"/>
      <c r="U790" s="436"/>
      <c r="V790" s="436"/>
      <c r="W790" s="436"/>
      <c r="X790" s="436"/>
      <c r="Y790" s="436"/>
      <c r="Z790" s="436"/>
    </row>
    <row r="791" spans="1:26" ht="16.5" customHeight="1">
      <c r="A791" s="462"/>
      <c r="B791" s="463"/>
      <c r="C791" s="462"/>
      <c r="D791" s="464"/>
      <c r="E791" s="464"/>
      <c r="F791" s="464"/>
      <c r="G791" s="464"/>
      <c r="H791" s="464"/>
      <c r="I791" s="464"/>
      <c r="J791" s="464"/>
      <c r="K791" s="464"/>
      <c r="L791" s="464"/>
      <c r="M791" s="464"/>
      <c r="N791" s="436"/>
      <c r="O791" s="436"/>
      <c r="P791" s="436"/>
      <c r="Q791" s="436"/>
      <c r="R791" s="436"/>
      <c r="S791" s="436"/>
      <c r="T791" s="436"/>
      <c r="U791" s="436"/>
      <c r="V791" s="436"/>
      <c r="W791" s="436"/>
      <c r="X791" s="436"/>
      <c r="Y791" s="436"/>
      <c r="Z791" s="436"/>
    </row>
    <row r="792" spans="1:26" ht="16.5" customHeight="1">
      <c r="A792" s="462"/>
      <c r="B792" s="463"/>
      <c r="C792" s="462"/>
      <c r="D792" s="464"/>
      <c r="E792" s="464"/>
      <c r="F792" s="464"/>
      <c r="G792" s="464"/>
      <c r="H792" s="464"/>
      <c r="I792" s="464"/>
      <c r="J792" s="464"/>
      <c r="K792" s="464"/>
      <c r="L792" s="464"/>
      <c r="M792" s="464"/>
      <c r="N792" s="436"/>
      <c r="O792" s="436"/>
      <c r="P792" s="436"/>
      <c r="Q792" s="436"/>
      <c r="R792" s="436"/>
      <c r="S792" s="436"/>
      <c r="T792" s="436"/>
      <c r="U792" s="436"/>
      <c r="V792" s="436"/>
      <c r="W792" s="436"/>
      <c r="X792" s="436"/>
      <c r="Y792" s="436"/>
      <c r="Z792" s="436"/>
    </row>
    <row r="793" spans="1:26" ht="16.5" customHeight="1">
      <c r="A793" s="462"/>
      <c r="B793" s="463"/>
      <c r="C793" s="462"/>
      <c r="D793" s="464"/>
      <c r="E793" s="464"/>
      <c r="F793" s="464"/>
      <c r="G793" s="464"/>
      <c r="H793" s="464"/>
      <c r="I793" s="464"/>
      <c r="J793" s="464"/>
      <c r="K793" s="464"/>
      <c r="L793" s="464"/>
      <c r="M793" s="464"/>
      <c r="N793" s="436"/>
      <c r="O793" s="436"/>
      <c r="P793" s="436"/>
      <c r="Q793" s="436"/>
      <c r="R793" s="436"/>
      <c r="S793" s="436"/>
      <c r="T793" s="436"/>
      <c r="U793" s="436"/>
      <c r="V793" s="436"/>
      <c r="W793" s="436"/>
      <c r="X793" s="436"/>
      <c r="Y793" s="436"/>
      <c r="Z793" s="436"/>
    </row>
    <row r="794" spans="1:26" ht="16.5" customHeight="1">
      <c r="A794" s="462"/>
      <c r="B794" s="463"/>
      <c r="C794" s="462"/>
      <c r="D794" s="464"/>
      <c r="E794" s="464"/>
      <c r="F794" s="464"/>
      <c r="G794" s="464"/>
      <c r="H794" s="464"/>
      <c r="I794" s="464"/>
      <c r="J794" s="464"/>
      <c r="K794" s="464"/>
      <c r="L794" s="464"/>
      <c r="M794" s="464"/>
      <c r="N794" s="436"/>
      <c r="O794" s="436"/>
      <c r="P794" s="436"/>
      <c r="Q794" s="436"/>
      <c r="R794" s="436"/>
      <c r="S794" s="436"/>
      <c r="T794" s="436"/>
      <c r="U794" s="436"/>
      <c r="V794" s="436"/>
      <c r="W794" s="436"/>
      <c r="X794" s="436"/>
      <c r="Y794" s="436"/>
      <c r="Z794" s="436"/>
    </row>
    <row r="795" spans="1:26" ht="16.5" customHeight="1">
      <c r="A795" s="462"/>
      <c r="B795" s="463"/>
      <c r="C795" s="462"/>
      <c r="D795" s="464"/>
      <c r="E795" s="464"/>
      <c r="F795" s="464"/>
      <c r="G795" s="464"/>
      <c r="H795" s="464"/>
      <c r="I795" s="464"/>
      <c r="J795" s="464"/>
      <c r="K795" s="464"/>
      <c r="L795" s="464"/>
      <c r="M795" s="464"/>
      <c r="N795" s="436"/>
      <c r="O795" s="436"/>
      <c r="P795" s="436"/>
      <c r="Q795" s="436"/>
      <c r="R795" s="436"/>
      <c r="S795" s="436"/>
      <c r="T795" s="436"/>
      <c r="U795" s="436"/>
      <c r="V795" s="436"/>
      <c r="W795" s="436"/>
      <c r="X795" s="436"/>
      <c r="Y795" s="436"/>
      <c r="Z795" s="436"/>
    </row>
    <row r="796" spans="1:26" ht="16.5" customHeight="1">
      <c r="A796" s="462"/>
      <c r="B796" s="463"/>
      <c r="C796" s="462"/>
      <c r="D796" s="464"/>
      <c r="E796" s="464"/>
      <c r="F796" s="464"/>
      <c r="G796" s="464"/>
      <c r="H796" s="464"/>
      <c r="I796" s="464"/>
      <c r="J796" s="464"/>
      <c r="K796" s="464"/>
      <c r="L796" s="464"/>
      <c r="M796" s="464"/>
      <c r="N796" s="436"/>
      <c r="O796" s="436"/>
      <c r="P796" s="436"/>
      <c r="Q796" s="436"/>
      <c r="R796" s="436"/>
      <c r="S796" s="436"/>
      <c r="T796" s="436"/>
      <c r="U796" s="436"/>
      <c r="V796" s="436"/>
      <c r="W796" s="436"/>
      <c r="X796" s="436"/>
      <c r="Y796" s="436"/>
      <c r="Z796" s="436"/>
    </row>
    <row r="797" spans="1:26" ht="16.5" customHeight="1">
      <c r="A797" s="462"/>
      <c r="B797" s="463"/>
      <c r="C797" s="462"/>
      <c r="D797" s="464"/>
      <c r="E797" s="464"/>
      <c r="F797" s="464"/>
      <c r="G797" s="464"/>
      <c r="H797" s="464"/>
      <c r="I797" s="464"/>
      <c r="J797" s="464"/>
      <c r="K797" s="464"/>
      <c r="L797" s="464"/>
      <c r="M797" s="464"/>
      <c r="N797" s="436"/>
      <c r="O797" s="436"/>
      <c r="P797" s="436"/>
      <c r="Q797" s="436"/>
      <c r="R797" s="436"/>
      <c r="S797" s="436"/>
      <c r="T797" s="436"/>
      <c r="U797" s="436"/>
      <c r="V797" s="436"/>
      <c r="W797" s="436"/>
      <c r="X797" s="436"/>
      <c r="Y797" s="436"/>
      <c r="Z797" s="436"/>
    </row>
    <row r="798" spans="1:26" ht="16.5" customHeight="1">
      <c r="A798" s="462"/>
      <c r="B798" s="463"/>
      <c r="C798" s="462"/>
      <c r="D798" s="464"/>
      <c r="E798" s="464"/>
      <c r="F798" s="464"/>
      <c r="G798" s="464"/>
      <c r="H798" s="464"/>
      <c r="I798" s="464"/>
      <c r="J798" s="464"/>
      <c r="K798" s="464"/>
      <c r="L798" s="464"/>
      <c r="M798" s="464"/>
      <c r="N798" s="436"/>
      <c r="O798" s="436"/>
      <c r="P798" s="436"/>
      <c r="Q798" s="436"/>
      <c r="R798" s="436"/>
      <c r="S798" s="436"/>
      <c r="T798" s="436"/>
      <c r="U798" s="436"/>
      <c r="V798" s="436"/>
      <c r="W798" s="436"/>
      <c r="X798" s="436"/>
      <c r="Y798" s="436"/>
      <c r="Z798" s="436"/>
    </row>
    <row r="799" spans="1:26" ht="16.5" customHeight="1">
      <c r="A799" s="462"/>
      <c r="B799" s="463"/>
      <c r="C799" s="462"/>
      <c r="D799" s="464"/>
      <c r="E799" s="464"/>
      <c r="F799" s="464"/>
      <c r="G799" s="464"/>
      <c r="H799" s="464"/>
      <c r="I799" s="464"/>
      <c r="J799" s="464"/>
      <c r="K799" s="464"/>
      <c r="L799" s="464"/>
      <c r="M799" s="464"/>
      <c r="N799" s="436"/>
      <c r="O799" s="436"/>
      <c r="P799" s="436"/>
      <c r="Q799" s="436"/>
      <c r="R799" s="436"/>
      <c r="S799" s="436"/>
      <c r="T799" s="436"/>
      <c r="U799" s="436"/>
      <c r="V799" s="436"/>
      <c r="W799" s="436"/>
      <c r="X799" s="436"/>
      <c r="Y799" s="436"/>
      <c r="Z799" s="436"/>
    </row>
    <row r="800" spans="1:26" ht="16.5" customHeight="1">
      <c r="A800" s="462"/>
      <c r="B800" s="463"/>
      <c r="C800" s="462"/>
      <c r="D800" s="464"/>
      <c r="E800" s="464"/>
      <c r="F800" s="464"/>
      <c r="G800" s="464"/>
      <c r="H800" s="464"/>
      <c r="I800" s="464"/>
      <c r="J800" s="464"/>
      <c r="K800" s="464"/>
      <c r="L800" s="464"/>
      <c r="M800" s="464"/>
      <c r="N800" s="436"/>
      <c r="O800" s="436"/>
      <c r="P800" s="436"/>
      <c r="Q800" s="436"/>
      <c r="R800" s="436"/>
      <c r="S800" s="436"/>
      <c r="T800" s="436"/>
      <c r="U800" s="436"/>
      <c r="V800" s="436"/>
      <c r="W800" s="436"/>
      <c r="X800" s="436"/>
      <c r="Y800" s="436"/>
      <c r="Z800" s="436"/>
    </row>
    <row r="801" spans="1:26" ht="16.5" customHeight="1">
      <c r="A801" s="462"/>
      <c r="B801" s="463"/>
      <c r="C801" s="462"/>
      <c r="D801" s="464"/>
      <c r="E801" s="464"/>
      <c r="F801" s="464"/>
      <c r="G801" s="464"/>
      <c r="H801" s="464"/>
      <c r="I801" s="464"/>
      <c r="J801" s="464"/>
      <c r="K801" s="464"/>
      <c r="L801" s="464"/>
      <c r="M801" s="464"/>
      <c r="N801" s="436"/>
      <c r="O801" s="436"/>
      <c r="P801" s="436"/>
      <c r="Q801" s="436"/>
      <c r="R801" s="436"/>
      <c r="S801" s="436"/>
      <c r="T801" s="436"/>
      <c r="U801" s="436"/>
      <c r="V801" s="436"/>
      <c r="W801" s="436"/>
      <c r="X801" s="436"/>
      <c r="Y801" s="436"/>
      <c r="Z801" s="436"/>
    </row>
    <row r="802" spans="1:26" ht="16.5" customHeight="1">
      <c r="A802" s="462"/>
      <c r="B802" s="463"/>
      <c r="C802" s="462"/>
      <c r="D802" s="464"/>
      <c r="E802" s="464"/>
      <c r="F802" s="464"/>
      <c r="G802" s="464"/>
      <c r="H802" s="464"/>
      <c r="I802" s="464"/>
      <c r="J802" s="464"/>
      <c r="K802" s="464"/>
      <c r="L802" s="464"/>
      <c r="M802" s="464"/>
      <c r="N802" s="436"/>
      <c r="O802" s="436"/>
      <c r="P802" s="436"/>
      <c r="Q802" s="436"/>
      <c r="R802" s="436"/>
      <c r="S802" s="436"/>
      <c r="T802" s="436"/>
      <c r="U802" s="436"/>
      <c r="V802" s="436"/>
      <c r="W802" s="436"/>
      <c r="X802" s="436"/>
      <c r="Y802" s="436"/>
      <c r="Z802" s="436"/>
    </row>
    <row r="803" spans="1:26" ht="16.5" customHeight="1">
      <c r="A803" s="462"/>
      <c r="B803" s="463"/>
      <c r="C803" s="462"/>
      <c r="D803" s="464"/>
      <c r="E803" s="464"/>
      <c r="F803" s="464"/>
      <c r="G803" s="464"/>
      <c r="H803" s="464"/>
      <c r="I803" s="464"/>
      <c r="J803" s="464"/>
      <c r="K803" s="464"/>
      <c r="L803" s="464"/>
      <c r="M803" s="464"/>
      <c r="N803" s="436"/>
      <c r="O803" s="436"/>
      <c r="P803" s="436"/>
      <c r="Q803" s="436"/>
      <c r="R803" s="436"/>
      <c r="S803" s="436"/>
      <c r="T803" s="436"/>
      <c r="U803" s="436"/>
      <c r="V803" s="436"/>
      <c r="W803" s="436"/>
      <c r="X803" s="436"/>
      <c r="Y803" s="436"/>
      <c r="Z803" s="436"/>
    </row>
    <row r="804" spans="1:26" ht="16.5" customHeight="1">
      <c r="A804" s="462"/>
      <c r="B804" s="463"/>
      <c r="C804" s="462"/>
      <c r="D804" s="464"/>
      <c r="E804" s="464"/>
      <c r="F804" s="464"/>
      <c r="G804" s="464"/>
      <c r="H804" s="464"/>
      <c r="I804" s="464"/>
      <c r="J804" s="464"/>
      <c r="K804" s="464"/>
      <c r="L804" s="464"/>
      <c r="M804" s="464"/>
      <c r="N804" s="436"/>
      <c r="O804" s="436"/>
      <c r="P804" s="436"/>
      <c r="Q804" s="436"/>
      <c r="R804" s="436"/>
      <c r="S804" s="436"/>
      <c r="T804" s="436"/>
      <c r="U804" s="436"/>
      <c r="V804" s="436"/>
      <c r="W804" s="436"/>
      <c r="X804" s="436"/>
      <c r="Y804" s="436"/>
      <c r="Z804" s="436"/>
    </row>
    <row r="805" spans="1:26" ht="16.5" customHeight="1">
      <c r="A805" s="462"/>
      <c r="B805" s="463"/>
      <c r="C805" s="462"/>
      <c r="D805" s="464"/>
      <c r="E805" s="464"/>
      <c r="F805" s="464"/>
      <c r="G805" s="464"/>
      <c r="H805" s="464"/>
      <c r="I805" s="464"/>
      <c r="J805" s="464"/>
      <c r="K805" s="464"/>
      <c r="L805" s="464"/>
      <c r="M805" s="464"/>
      <c r="N805" s="436"/>
      <c r="O805" s="436"/>
      <c r="P805" s="436"/>
      <c r="Q805" s="436"/>
      <c r="R805" s="436"/>
      <c r="S805" s="436"/>
      <c r="T805" s="436"/>
      <c r="U805" s="436"/>
      <c r="V805" s="436"/>
      <c r="W805" s="436"/>
      <c r="X805" s="436"/>
      <c r="Y805" s="436"/>
      <c r="Z805" s="436"/>
    </row>
    <row r="806" spans="1:26" ht="16.5" customHeight="1">
      <c r="A806" s="462"/>
      <c r="B806" s="463"/>
      <c r="C806" s="462"/>
      <c r="D806" s="464"/>
      <c r="E806" s="464"/>
      <c r="F806" s="464"/>
      <c r="G806" s="464"/>
      <c r="H806" s="464"/>
      <c r="I806" s="464"/>
      <c r="J806" s="464"/>
      <c r="K806" s="464"/>
      <c r="L806" s="464"/>
      <c r="M806" s="464"/>
      <c r="N806" s="436"/>
      <c r="O806" s="436"/>
      <c r="P806" s="436"/>
      <c r="Q806" s="436"/>
      <c r="R806" s="436"/>
      <c r="S806" s="436"/>
      <c r="T806" s="436"/>
      <c r="U806" s="436"/>
      <c r="V806" s="436"/>
      <c r="W806" s="436"/>
      <c r="X806" s="436"/>
      <c r="Y806" s="436"/>
      <c r="Z806" s="436"/>
    </row>
    <row r="807" spans="1:26" ht="16.5" customHeight="1">
      <c r="A807" s="462"/>
      <c r="B807" s="463"/>
      <c r="C807" s="462"/>
      <c r="D807" s="464"/>
      <c r="E807" s="464"/>
      <c r="F807" s="464"/>
      <c r="G807" s="464"/>
      <c r="H807" s="464"/>
      <c r="I807" s="464"/>
      <c r="J807" s="464"/>
      <c r="K807" s="464"/>
      <c r="L807" s="464"/>
      <c r="M807" s="464"/>
      <c r="N807" s="436"/>
      <c r="O807" s="436"/>
      <c r="P807" s="436"/>
      <c r="Q807" s="436"/>
      <c r="R807" s="436"/>
      <c r="S807" s="436"/>
      <c r="T807" s="436"/>
      <c r="U807" s="436"/>
      <c r="V807" s="436"/>
      <c r="W807" s="436"/>
      <c r="X807" s="436"/>
      <c r="Y807" s="436"/>
      <c r="Z807" s="436"/>
    </row>
    <row r="808" spans="1:26" ht="16.5" customHeight="1">
      <c r="A808" s="462"/>
      <c r="B808" s="463"/>
      <c r="C808" s="462"/>
      <c r="D808" s="464"/>
      <c r="E808" s="464"/>
      <c r="F808" s="464"/>
      <c r="G808" s="464"/>
      <c r="H808" s="464"/>
      <c r="I808" s="464"/>
      <c r="J808" s="464"/>
      <c r="K808" s="464"/>
      <c r="L808" s="464"/>
      <c r="M808" s="464"/>
      <c r="N808" s="436"/>
      <c r="O808" s="436"/>
      <c r="P808" s="436"/>
      <c r="Q808" s="436"/>
      <c r="R808" s="436"/>
      <c r="S808" s="436"/>
      <c r="T808" s="436"/>
      <c r="U808" s="436"/>
      <c r="V808" s="436"/>
      <c r="W808" s="436"/>
      <c r="X808" s="436"/>
      <c r="Y808" s="436"/>
      <c r="Z808" s="436"/>
    </row>
    <row r="809" spans="1:26" ht="16.5" customHeight="1">
      <c r="A809" s="462"/>
      <c r="B809" s="463"/>
      <c r="C809" s="462"/>
      <c r="D809" s="464"/>
      <c r="E809" s="464"/>
      <c r="F809" s="464"/>
      <c r="G809" s="464"/>
      <c r="H809" s="464"/>
      <c r="I809" s="464"/>
      <c r="J809" s="464"/>
      <c r="K809" s="464"/>
      <c r="L809" s="464"/>
      <c r="M809" s="464"/>
      <c r="N809" s="436"/>
      <c r="O809" s="436"/>
      <c r="P809" s="436"/>
      <c r="Q809" s="436"/>
      <c r="R809" s="436"/>
      <c r="S809" s="436"/>
      <c r="T809" s="436"/>
      <c r="U809" s="436"/>
      <c r="V809" s="436"/>
      <c r="W809" s="436"/>
      <c r="X809" s="436"/>
      <c r="Y809" s="436"/>
      <c r="Z809" s="436"/>
    </row>
    <row r="810" spans="1:26" ht="16.5" customHeight="1">
      <c r="A810" s="462"/>
      <c r="B810" s="463"/>
      <c r="C810" s="462"/>
      <c r="D810" s="464"/>
      <c r="E810" s="464"/>
      <c r="F810" s="464"/>
      <c r="G810" s="464"/>
      <c r="H810" s="464"/>
      <c r="I810" s="464"/>
      <c r="J810" s="464"/>
      <c r="K810" s="464"/>
      <c r="L810" s="464"/>
      <c r="M810" s="464"/>
      <c r="N810" s="436"/>
      <c r="O810" s="436"/>
      <c r="P810" s="436"/>
      <c r="Q810" s="436"/>
      <c r="R810" s="436"/>
      <c r="S810" s="436"/>
      <c r="T810" s="436"/>
      <c r="U810" s="436"/>
      <c r="V810" s="436"/>
      <c r="W810" s="436"/>
      <c r="X810" s="436"/>
      <c r="Y810" s="436"/>
      <c r="Z810" s="436"/>
    </row>
    <row r="811" spans="1:26" ht="16.5" customHeight="1">
      <c r="A811" s="462"/>
      <c r="B811" s="463"/>
      <c r="C811" s="462"/>
      <c r="D811" s="464"/>
      <c r="E811" s="464"/>
      <c r="F811" s="464"/>
      <c r="G811" s="464"/>
      <c r="H811" s="464"/>
      <c r="I811" s="464"/>
      <c r="J811" s="464"/>
      <c r="K811" s="464"/>
      <c r="L811" s="464"/>
      <c r="M811" s="464"/>
      <c r="N811" s="436"/>
      <c r="O811" s="436"/>
      <c r="P811" s="436"/>
      <c r="Q811" s="436"/>
      <c r="R811" s="436"/>
      <c r="S811" s="436"/>
      <c r="T811" s="436"/>
      <c r="U811" s="436"/>
      <c r="V811" s="436"/>
      <c r="W811" s="436"/>
      <c r="X811" s="436"/>
      <c r="Y811" s="436"/>
      <c r="Z811" s="436"/>
    </row>
    <row r="812" spans="1:26" ht="16.5" customHeight="1">
      <c r="A812" s="462"/>
      <c r="B812" s="463"/>
      <c r="C812" s="462"/>
      <c r="D812" s="464"/>
      <c r="E812" s="464"/>
      <c r="F812" s="464"/>
      <c r="G812" s="464"/>
      <c r="H812" s="464"/>
      <c r="I812" s="464"/>
      <c r="J812" s="464"/>
      <c r="K812" s="464"/>
      <c r="L812" s="464"/>
      <c r="M812" s="464"/>
      <c r="N812" s="436"/>
      <c r="O812" s="436"/>
      <c r="P812" s="436"/>
      <c r="Q812" s="436"/>
      <c r="R812" s="436"/>
      <c r="S812" s="436"/>
      <c r="T812" s="436"/>
      <c r="U812" s="436"/>
      <c r="V812" s="436"/>
      <c r="W812" s="436"/>
      <c r="X812" s="436"/>
      <c r="Y812" s="436"/>
      <c r="Z812" s="436"/>
    </row>
    <row r="813" spans="1:26" ht="16.5" customHeight="1">
      <c r="A813" s="462"/>
      <c r="B813" s="463"/>
      <c r="C813" s="462"/>
      <c r="D813" s="464"/>
      <c r="E813" s="464"/>
      <c r="F813" s="464"/>
      <c r="G813" s="464"/>
      <c r="H813" s="464"/>
      <c r="I813" s="464"/>
      <c r="J813" s="464"/>
      <c r="K813" s="464"/>
      <c r="L813" s="464"/>
      <c r="M813" s="464"/>
      <c r="N813" s="436"/>
      <c r="O813" s="436"/>
      <c r="P813" s="436"/>
      <c r="Q813" s="436"/>
      <c r="R813" s="436"/>
      <c r="S813" s="436"/>
      <c r="T813" s="436"/>
      <c r="U813" s="436"/>
      <c r="V813" s="436"/>
      <c r="W813" s="436"/>
      <c r="X813" s="436"/>
      <c r="Y813" s="436"/>
      <c r="Z813" s="436"/>
    </row>
    <row r="814" spans="1:26" ht="16.5" customHeight="1">
      <c r="A814" s="462"/>
      <c r="B814" s="463"/>
      <c r="C814" s="462"/>
      <c r="D814" s="464"/>
      <c r="E814" s="464"/>
      <c r="F814" s="464"/>
      <c r="G814" s="464"/>
      <c r="H814" s="464"/>
      <c r="I814" s="464"/>
      <c r="J814" s="464"/>
      <c r="K814" s="464"/>
      <c r="L814" s="464"/>
      <c r="M814" s="464"/>
      <c r="N814" s="436"/>
      <c r="O814" s="436"/>
      <c r="P814" s="436"/>
      <c r="Q814" s="436"/>
      <c r="R814" s="436"/>
      <c r="S814" s="436"/>
      <c r="T814" s="436"/>
      <c r="U814" s="436"/>
      <c r="V814" s="436"/>
      <c r="W814" s="436"/>
      <c r="X814" s="436"/>
      <c r="Y814" s="436"/>
      <c r="Z814" s="436"/>
    </row>
    <row r="815" spans="1:26" ht="16.5" customHeight="1">
      <c r="A815" s="462"/>
      <c r="B815" s="463"/>
      <c r="C815" s="462"/>
      <c r="D815" s="464"/>
      <c r="E815" s="464"/>
      <c r="F815" s="464"/>
      <c r="G815" s="464"/>
      <c r="H815" s="464"/>
      <c r="I815" s="464"/>
      <c r="J815" s="464"/>
      <c r="K815" s="464"/>
      <c r="L815" s="464"/>
      <c r="M815" s="464"/>
      <c r="N815" s="436"/>
      <c r="O815" s="436"/>
      <c r="P815" s="436"/>
      <c r="Q815" s="436"/>
      <c r="R815" s="436"/>
      <c r="S815" s="436"/>
      <c r="T815" s="436"/>
      <c r="U815" s="436"/>
      <c r="V815" s="436"/>
      <c r="W815" s="436"/>
      <c r="X815" s="436"/>
      <c r="Y815" s="436"/>
      <c r="Z815" s="436"/>
    </row>
    <row r="816" spans="1:26" ht="16.5" customHeight="1">
      <c r="A816" s="462"/>
      <c r="B816" s="463"/>
      <c r="C816" s="462"/>
      <c r="D816" s="464"/>
      <c r="E816" s="464"/>
      <c r="F816" s="464"/>
      <c r="G816" s="464"/>
      <c r="H816" s="464"/>
      <c r="I816" s="464"/>
      <c r="J816" s="464"/>
      <c r="K816" s="464"/>
      <c r="L816" s="464"/>
      <c r="M816" s="464"/>
      <c r="N816" s="436"/>
      <c r="O816" s="436"/>
      <c r="P816" s="436"/>
      <c r="Q816" s="436"/>
      <c r="R816" s="436"/>
      <c r="S816" s="436"/>
      <c r="T816" s="436"/>
      <c r="U816" s="436"/>
      <c r="V816" s="436"/>
      <c r="W816" s="436"/>
      <c r="X816" s="436"/>
      <c r="Y816" s="436"/>
      <c r="Z816" s="436"/>
    </row>
    <row r="817" spans="1:26" ht="16.5" customHeight="1">
      <c r="A817" s="462"/>
      <c r="B817" s="463"/>
      <c r="C817" s="462"/>
      <c r="D817" s="464"/>
      <c r="E817" s="464"/>
      <c r="F817" s="464"/>
      <c r="G817" s="464"/>
      <c r="H817" s="464"/>
      <c r="I817" s="464"/>
      <c r="J817" s="464"/>
      <c r="K817" s="464"/>
      <c r="L817" s="464"/>
      <c r="M817" s="464"/>
      <c r="N817" s="436"/>
      <c r="O817" s="436"/>
      <c r="P817" s="436"/>
      <c r="Q817" s="436"/>
      <c r="R817" s="436"/>
      <c r="S817" s="436"/>
      <c r="T817" s="436"/>
      <c r="U817" s="436"/>
      <c r="V817" s="436"/>
      <c r="W817" s="436"/>
      <c r="X817" s="436"/>
      <c r="Y817" s="436"/>
      <c r="Z817" s="436"/>
    </row>
    <row r="818" spans="1:26" ht="16.5" customHeight="1">
      <c r="A818" s="462"/>
      <c r="B818" s="463"/>
      <c r="C818" s="462"/>
      <c r="D818" s="464"/>
      <c r="E818" s="464"/>
      <c r="F818" s="464"/>
      <c r="G818" s="464"/>
      <c r="H818" s="464"/>
      <c r="I818" s="464"/>
      <c r="J818" s="464"/>
      <c r="K818" s="464"/>
      <c r="L818" s="464"/>
      <c r="M818" s="464"/>
      <c r="N818" s="436"/>
      <c r="O818" s="436"/>
      <c r="P818" s="436"/>
      <c r="Q818" s="436"/>
      <c r="R818" s="436"/>
      <c r="S818" s="436"/>
      <c r="T818" s="436"/>
      <c r="U818" s="436"/>
      <c r="V818" s="436"/>
      <c r="W818" s="436"/>
      <c r="X818" s="436"/>
      <c r="Y818" s="436"/>
      <c r="Z818" s="436"/>
    </row>
    <row r="819" spans="1:26" ht="16.5" customHeight="1">
      <c r="A819" s="462"/>
      <c r="B819" s="463"/>
      <c r="C819" s="462"/>
      <c r="D819" s="464"/>
      <c r="E819" s="464"/>
      <c r="F819" s="464"/>
      <c r="G819" s="464"/>
      <c r="H819" s="464"/>
      <c r="I819" s="464"/>
      <c r="J819" s="464"/>
      <c r="K819" s="464"/>
      <c r="L819" s="464"/>
      <c r="M819" s="464"/>
      <c r="N819" s="436"/>
      <c r="O819" s="436"/>
      <c r="P819" s="436"/>
      <c r="Q819" s="436"/>
      <c r="R819" s="436"/>
      <c r="S819" s="436"/>
      <c r="T819" s="436"/>
      <c r="U819" s="436"/>
      <c r="V819" s="436"/>
      <c r="W819" s="436"/>
      <c r="X819" s="436"/>
      <c r="Y819" s="436"/>
      <c r="Z819" s="436"/>
    </row>
    <row r="820" spans="1:26" ht="16.5" customHeight="1">
      <c r="A820" s="462"/>
      <c r="B820" s="463"/>
      <c r="C820" s="462"/>
      <c r="D820" s="464"/>
      <c r="E820" s="464"/>
      <c r="F820" s="464"/>
      <c r="G820" s="464"/>
      <c r="H820" s="464"/>
      <c r="I820" s="464"/>
      <c r="J820" s="464"/>
      <c r="K820" s="464"/>
      <c r="L820" s="464"/>
      <c r="M820" s="464"/>
      <c r="N820" s="436"/>
      <c r="O820" s="436"/>
      <c r="P820" s="436"/>
      <c r="Q820" s="436"/>
      <c r="R820" s="436"/>
      <c r="S820" s="436"/>
      <c r="T820" s="436"/>
      <c r="U820" s="436"/>
      <c r="V820" s="436"/>
      <c r="W820" s="436"/>
      <c r="X820" s="436"/>
      <c r="Y820" s="436"/>
      <c r="Z820" s="436"/>
    </row>
    <row r="821" spans="1:26" ht="16.5" customHeight="1">
      <c r="A821" s="462"/>
      <c r="B821" s="463"/>
      <c r="C821" s="462"/>
      <c r="D821" s="464"/>
      <c r="E821" s="464"/>
      <c r="F821" s="464"/>
      <c r="G821" s="464"/>
      <c r="H821" s="464"/>
      <c r="I821" s="464"/>
      <c r="J821" s="464"/>
      <c r="K821" s="464"/>
      <c r="L821" s="464"/>
      <c r="M821" s="464"/>
      <c r="N821" s="436"/>
      <c r="O821" s="436"/>
      <c r="P821" s="436"/>
      <c r="Q821" s="436"/>
      <c r="R821" s="436"/>
      <c r="S821" s="436"/>
      <c r="T821" s="436"/>
      <c r="U821" s="436"/>
      <c r="V821" s="436"/>
      <c r="W821" s="436"/>
      <c r="X821" s="436"/>
      <c r="Y821" s="436"/>
      <c r="Z821" s="436"/>
    </row>
    <row r="822" spans="1:26" ht="16.5" customHeight="1">
      <c r="A822" s="462"/>
      <c r="B822" s="463"/>
      <c r="C822" s="462"/>
      <c r="D822" s="464"/>
      <c r="E822" s="464"/>
      <c r="F822" s="464"/>
      <c r="G822" s="464"/>
      <c r="H822" s="464"/>
      <c r="I822" s="464"/>
      <c r="J822" s="464"/>
      <c r="K822" s="464"/>
      <c r="L822" s="464"/>
      <c r="M822" s="464"/>
      <c r="N822" s="436"/>
      <c r="O822" s="436"/>
      <c r="P822" s="436"/>
      <c r="Q822" s="436"/>
      <c r="R822" s="436"/>
      <c r="S822" s="436"/>
      <c r="T822" s="436"/>
      <c r="U822" s="436"/>
      <c r="V822" s="436"/>
      <c r="W822" s="436"/>
      <c r="X822" s="436"/>
      <c r="Y822" s="436"/>
      <c r="Z822" s="436"/>
    </row>
    <row r="823" spans="1:26" ht="16.5" customHeight="1">
      <c r="A823" s="462"/>
      <c r="B823" s="463"/>
      <c r="C823" s="462"/>
      <c r="D823" s="464"/>
      <c r="E823" s="464"/>
      <c r="F823" s="464"/>
      <c r="G823" s="464"/>
      <c r="H823" s="464"/>
      <c r="I823" s="464"/>
      <c r="J823" s="464"/>
      <c r="K823" s="464"/>
      <c r="L823" s="464"/>
      <c r="M823" s="464"/>
      <c r="N823" s="436"/>
      <c r="O823" s="436"/>
      <c r="P823" s="436"/>
      <c r="Q823" s="436"/>
      <c r="R823" s="436"/>
      <c r="S823" s="436"/>
      <c r="T823" s="436"/>
      <c r="U823" s="436"/>
      <c r="V823" s="436"/>
      <c r="W823" s="436"/>
      <c r="X823" s="436"/>
      <c r="Y823" s="436"/>
      <c r="Z823" s="436"/>
    </row>
    <row r="824" spans="1:26" ht="16.5" customHeight="1">
      <c r="A824" s="462"/>
      <c r="B824" s="463"/>
      <c r="C824" s="462"/>
      <c r="D824" s="464"/>
      <c r="E824" s="464"/>
      <c r="F824" s="464"/>
      <c r="G824" s="464"/>
      <c r="H824" s="464"/>
      <c r="I824" s="464"/>
      <c r="J824" s="464"/>
      <c r="K824" s="464"/>
      <c r="L824" s="464"/>
      <c r="M824" s="464"/>
      <c r="N824" s="436"/>
      <c r="O824" s="436"/>
      <c r="P824" s="436"/>
      <c r="Q824" s="436"/>
      <c r="R824" s="436"/>
      <c r="S824" s="436"/>
      <c r="T824" s="436"/>
      <c r="U824" s="436"/>
      <c r="V824" s="436"/>
      <c r="W824" s="436"/>
      <c r="X824" s="436"/>
      <c r="Y824" s="436"/>
      <c r="Z824" s="436"/>
    </row>
    <row r="825" spans="1:26" ht="16.5" customHeight="1">
      <c r="A825" s="462"/>
      <c r="B825" s="463"/>
      <c r="C825" s="462"/>
      <c r="D825" s="464"/>
      <c r="E825" s="464"/>
      <c r="F825" s="464"/>
      <c r="G825" s="464"/>
      <c r="H825" s="464"/>
      <c r="I825" s="464"/>
      <c r="J825" s="464"/>
      <c r="K825" s="464"/>
      <c r="L825" s="464"/>
      <c r="M825" s="464"/>
      <c r="N825" s="436"/>
      <c r="O825" s="436"/>
      <c r="P825" s="436"/>
      <c r="Q825" s="436"/>
      <c r="R825" s="436"/>
      <c r="S825" s="436"/>
      <c r="T825" s="436"/>
      <c r="U825" s="436"/>
      <c r="V825" s="436"/>
      <c r="W825" s="436"/>
      <c r="X825" s="436"/>
      <c r="Y825" s="436"/>
      <c r="Z825" s="436"/>
    </row>
    <row r="826" spans="1:26" ht="16.5" customHeight="1">
      <c r="A826" s="462"/>
      <c r="B826" s="463"/>
      <c r="C826" s="462"/>
      <c r="D826" s="464"/>
      <c r="E826" s="464"/>
      <c r="F826" s="464"/>
      <c r="G826" s="464"/>
      <c r="H826" s="464"/>
      <c r="I826" s="464"/>
      <c r="J826" s="464"/>
      <c r="K826" s="464"/>
      <c r="L826" s="464"/>
      <c r="M826" s="464"/>
      <c r="N826" s="436"/>
      <c r="O826" s="436"/>
      <c r="P826" s="436"/>
      <c r="Q826" s="436"/>
      <c r="R826" s="436"/>
      <c r="S826" s="436"/>
      <c r="T826" s="436"/>
      <c r="U826" s="436"/>
      <c r="V826" s="436"/>
      <c r="W826" s="436"/>
      <c r="X826" s="436"/>
      <c r="Y826" s="436"/>
      <c r="Z826" s="436"/>
    </row>
    <row r="827" spans="1:26" ht="16.5" customHeight="1">
      <c r="A827" s="462"/>
      <c r="B827" s="463"/>
      <c r="C827" s="462"/>
      <c r="D827" s="464"/>
      <c r="E827" s="464"/>
      <c r="F827" s="464"/>
      <c r="G827" s="464"/>
      <c r="H827" s="464"/>
      <c r="I827" s="464"/>
      <c r="J827" s="464"/>
      <c r="K827" s="464"/>
      <c r="L827" s="464"/>
      <c r="M827" s="464"/>
      <c r="N827" s="436"/>
      <c r="O827" s="436"/>
      <c r="P827" s="436"/>
      <c r="Q827" s="436"/>
      <c r="R827" s="436"/>
      <c r="S827" s="436"/>
      <c r="T827" s="436"/>
      <c r="U827" s="436"/>
      <c r="V827" s="436"/>
      <c r="W827" s="436"/>
      <c r="X827" s="436"/>
      <c r="Y827" s="436"/>
      <c r="Z827" s="436"/>
    </row>
    <row r="828" spans="1:26" ht="16.5" customHeight="1">
      <c r="A828" s="462"/>
      <c r="B828" s="463"/>
      <c r="C828" s="462"/>
      <c r="D828" s="464"/>
      <c r="E828" s="464"/>
      <c r="F828" s="464"/>
      <c r="G828" s="464"/>
      <c r="H828" s="464"/>
      <c r="I828" s="464"/>
      <c r="J828" s="464"/>
      <c r="K828" s="464"/>
      <c r="L828" s="464"/>
      <c r="M828" s="464"/>
      <c r="N828" s="436"/>
      <c r="O828" s="436"/>
      <c r="P828" s="436"/>
      <c r="Q828" s="436"/>
      <c r="R828" s="436"/>
      <c r="S828" s="436"/>
      <c r="T828" s="436"/>
      <c r="U828" s="436"/>
      <c r="V828" s="436"/>
      <c r="W828" s="436"/>
      <c r="X828" s="436"/>
      <c r="Y828" s="436"/>
      <c r="Z828" s="436"/>
    </row>
    <row r="829" spans="1:26" ht="16.5" customHeight="1">
      <c r="A829" s="462"/>
      <c r="B829" s="463"/>
      <c r="C829" s="462"/>
      <c r="D829" s="464"/>
      <c r="E829" s="464"/>
      <c r="F829" s="464"/>
      <c r="G829" s="464"/>
      <c r="H829" s="464"/>
      <c r="I829" s="464"/>
      <c r="J829" s="464"/>
      <c r="K829" s="464"/>
      <c r="L829" s="464"/>
      <c r="M829" s="464"/>
      <c r="N829" s="436"/>
      <c r="O829" s="436"/>
      <c r="P829" s="436"/>
      <c r="Q829" s="436"/>
      <c r="R829" s="436"/>
      <c r="S829" s="436"/>
      <c r="T829" s="436"/>
      <c r="U829" s="436"/>
      <c r="V829" s="436"/>
      <c r="W829" s="436"/>
      <c r="X829" s="436"/>
      <c r="Y829" s="436"/>
      <c r="Z829" s="436"/>
    </row>
    <row r="830" spans="1:26" ht="16.5" customHeight="1">
      <c r="A830" s="462"/>
      <c r="B830" s="463"/>
      <c r="C830" s="462"/>
      <c r="D830" s="464"/>
      <c r="E830" s="464"/>
      <c r="F830" s="464"/>
      <c r="G830" s="464"/>
      <c r="H830" s="464"/>
      <c r="I830" s="464"/>
      <c r="J830" s="464"/>
      <c r="K830" s="464"/>
      <c r="L830" s="464"/>
      <c r="M830" s="464"/>
      <c r="N830" s="436"/>
      <c r="O830" s="436"/>
      <c r="P830" s="436"/>
      <c r="Q830" s="436"/>
      <c r="R830" s="436"/>
      <c r="S830" s="436"/>
      <c r="T830" s="436"/>
      <c r="U830" s="436"/>
      <c r="V830" s="436"/>
      <c r="W830" s="436"/>
      <c r="X830" s="436"/>
      <c r="Y830" s="436"/>
      <c r="Z830" s="436"/>
    </row>
    <row r="831" spans="1:26" ht="16.5" customHeight="1">
      <c r="A831" s="462"/>
      <c r="B831" s="463"/>
      <c r="C831" s="462"/>
      <c r="D831" s="464"/>
      <c r="E831" s="464"/>
      <c r="F831" s="464"/>
      <c r="G831" s="464"/>
      <c r="H831" s="464"/>
      <c r="I831" s="464"/>
      <c r="J831" s="464"/>
      <c r="K831" s="464"/>
      <c r="L831" s="464"/>
      <c r="M831" s="464"/>
      <c r="N831" s="436"/>
      <c r="O831" s="436"/>
      <c r="P831" s="436"/>
      <c r="Q831" s="436"/>
      <c r="R831" s="436"/>
      <c r="S831" s="436"/>
      <c r="T831" s="436"/>
      <c r="U831" s="436"/>
      <c r="V831" s="436"/>
      <c r="W831" s="436"/>
      <c r="X831" s="436"/>
      <c r="Y831" s="436"/>
      <c r="Z831" s="436"/>
    </row>
    <row r="832" spans="1:26" ht="16.5" customHeight="1">
      <c r="A832" s="462"/>
      <c r="B832" s="463"/>
      <c r="C832" s="462"/>
      <c r="D832" s="464"/>
      <c r="E832" s="464"/>
      <c r="F832" s="464"/>
      <c r="G832" s="464"/>
      <c r="H832" s="464"/>
      <c r="I832" s="464"/>
      <c r="J832" s="464"/>
      <c r="K832" s="464"/>
      <c r="L832" s="464"/>
      <c r="M832" s="464"/>
      <c r="N832" s="436"/>
      <c r="O832" s="436"/>
      <c r="P832" s="436"/>
      <c r="Q832" s="436"/>
      <c r="R832" s="436"/>
      <c r="S832" s="436"/>
      <c r="T832" s="436"/>
      <c r="U832" s="436"/>
      <c r="V832" s="436"/>
      <c r="W832" s="436"/>
      <c r="X832" s="436"/>
      <c r="Y832" s="436"/>
      <c r="Z832" s="436"/>
    </row>
    <row r="833" spans="1:26" ht="16.5" customHeight="1">
      <c r="A833" s="462"/>
      <c r="B833" s="463"/>
      <c r="C833" s="462"/>
      <c r="D833" s="464"/>
      <c r="E833" s="464"/>
      <c r="F833" s="464"/>
      <c r="G833" s="464"/>
      <c r="H833" s="464"/>
      <c r="I833" s="464"/>
      <c r="J833" s="464"/>
      <c r="K833" s="464"/>
      <c r="L833" s="464"/>
      <c r="M833" s="464"/>
      <c r="N833" s="436"/>
      <c r="O833" s="436"/>
      <c r="P833" s="436"/>
      <c r="Q833" s="436"/>
      <c r="R833" s="436"/>
      <c r="S833" s="436"/>
      <c r="T833" s="436"/>
      <c r="U833" s="436"/>
      <c r="V833" s="436"/>
      <c r="W833" s="436"/>
      <c r="X833" s="436"/>
      <c r="Y833" s="436"/>
      <c r="Z833" s="436"/>
    </row>
    <row r="834" spans="1:26" ht="16.5" customHeight="1">
      <c r="A834" s="462"/>
      <c r="B834" s="463"/>
      <c r="C834" s="462"/>
      <c r="D834" s="464"/>
      <c r="E834" s="464"/>
      <c r="F834" s="464"/>
      <c r="G834" s="464"/>
      <c r="H834" s="464"/>
      <c r="I834" s="464"/>
      <c r="J834" s="464"/>
      <c r="K834" s="464"/>
      <c r="L834" s="464"/>
      <c r="M834" s="464"/>
      <c r="N834" s="436"/>
      <c r="O834" s="436"/>
      <c r="P834" s="436"/>
      <c r="Q834" s="436"/>
      <c r="R834" s="436"/>
      <c r="S834" s="436"/>
      <c r="T834" s="436"/>
      <c r="U834" s="436"/>
      <c r="V834" s="436"/>
      <c r="W834" s="436"/>
      <c r="X834" s="436"/>
      <c r="Y834" s="436"/>
      <c r="Z834" s="436"/>
    </row>
    <row r="835" spans="1:26" ht="16.5" customHeight="1">
      <c r="A835" s="462"/>
      <c r="B835" s="463"/>
      <c r="C835" s="462"/>
      <c r="D835" s="464"/>
      <c r="E835" s="464"/>
      <c r="F835" s="464"/>
      <c r="G835" s="464"/>
      <c r="H835" s="464"/>
      <c r="I835" s="464"/>
      <c r="J835" s="464"/>
      <c r="K835" s="464"/>
      <c r="L835" s="464"/>
      <c r="M835" s="464"/>
      <c r="N835" s="436"/>
      <c r="O835" s="436"/>
      <c r="P835" s="436"/>
      <c r="Q835" s="436"/>
      <c r="R835" s="436"/>
      <c r="S835" s="436"/>
      <c r="T835" s="436"/>
      <c r="U835" s="436"/>
      <c r="V835" s="436"/>
      <c r="W835" s="436"/>
      <c r="X835" s="436"/>
      <c r="Y835" s="436"/>
      <c r="Z835" s="436"/>
    </row>
    <row r="836" spans="1:26" ht="16.5" customHeight="1">
      <c r="A836" s="462"/>
      <c r="B836" s="463"/>
      <c r="C836" s="462"/>
      <c r="D836" s="464"/>
      <c r="E836" s="464"/>
      <c r="F836" s="464"/>
      <c r="G836" s="464"/>
      <c r="H836" s="464"/>
      <c r="I836" s="464"/>
      <c r="J836" s="464"/>
      <c r="K836" s="464"/>
      <c r="L836" s="464"/>
      <c r="M836" s="464"/>
      <c r="N836" s="436"/>
      <c r="O836" s="436"/>
      <c r="P836" s="436"/>
      <c r="Q836" s="436"/>
      <c r="R836" s="436"/>
      <c r="S836" s="436"/>
      <c r="T836" s="436"/>
      <c r="U836" s="436"/>
      <c r="V836" s="436"/>
      <c r="W836" s="436"/>
      <c r="X836" s="436"/>
      <c r="Y836" s="436"/>
      <c r="Z836" s="436"/>
    </row>
    <row r="837" spans="1:26" ht="16.5" customHeight="1">
      <c r="A837" s="462"/>
      <c r="B837" s="463"/>
      <c r="C837" s="462"/>
      <c r="D837" s="464"/>
      <c r="E837" s="464"/>
      <c r="F837" s="464"/>
      <c r="G837" s="464"/>
      <c r="H837" s="464"/>
      <c r="I837" s="464"/>
      <c r="J837" s="464"/>
      <c r="K837" s="464"/>
      <c r="L837" s="464"/>
      <c r="M837" s="464"/>
      <c r="N837" s="436"/>
      <c r="O837" s="436"/>
      <c r="P837" s="436"/>
      <c r="Q837" s="436"/>
      <c r="R837" s="436"/>
      <c r="S837" s="436"/>
      <c r="T837" s="436"/>
      <c r="U837" s="436"/>
      <c r="V837" s="436"/>
      <c r="W837" s="436"/>
      <c r="X837" s="436"/>
      <c r="Y837" s="436"/>
      <c r="Z837" s="436"/>
    </row>
    <row r="838" spans="1:26" ht="16.5" customHeight="1">
      <c r="A838" s="462"/>
      <c r="B838" s="463"/>
      <c r="C838" s="462"/>
      <c r="D838" s="464"/>
      <c r="E838" s="464"/>
      <c r="F838" s="464"/>
      <c r="G838" s="464"/>
      <c r="H838" s="464"/>
      <c r="I838" s="464"/>
      <c r="J838" s="464"/>
      <c r="K838" s="464"/>
      <c r="L838" s="464"/>
      <c r="M838" s="464"/>
      <c r="N838" s="436"/>
      <c r="O838" s="436"/>
      <c r="P838" s="436"/>
      <c r="Q838" s="436"/>
      <c r="R838" s="436"/>
      <c r="S838" s="436"/>
      <c r="T838" s="436"/>
      <c r="U838" s="436"/>
      <c r="V838" s="436"/>
      <c r="W838" s="436"/>
      <c r="X838" s="436"/>
      <c r="Y838" s="436"/>
      <c r="Z838" s="436"/>
    </row>
    <row r="839" spans="1:26" ht="16.5" customHeight="1">
      <c r="A839" s="462"/>
      <c r="B839" s="463"/>
      <c r="C839" s="462"/>
      <c r="D839" s="464"/>
      <c r="E839" s="464"/>
      <c r="F839" s="464"/>
      <c r="G839" s="464"/>
      <c r="H839" s="464"/>
      <c r="I839" s="464"/>
      <c r="J839" s="464"/>
      <c r="K839" s="464"/>
      <c r="L839" s="464"/>
      <c r="M839" s="464"/>
      <c r="N839" s="436"/>
      <c r="O839" s="436"/>
      <c r="P839" s="436"/>
      <c r="Q839" s="436"/>
      <c r="R839" s="436"/>
      <c r="S839" s="436"/>
      <c r="T839" s="436"/>
      <c r="U839" s="436"/>
      <c r="V839" s="436"/>
      <c r="W839" s="436"/>
      <c r="X839" s="436"/>
      <c r="Y839" s="436"/>
      <c r="Z839" s="436"/>
    </row>
    <row r="840" spans="1:26" ht="16.5" customHeight="1">
      <c r="A840" s="462"/>
      <c r="B840" s="463"/>
      <c r="C840" s="462"/>
      <c r="D840" s="464"/>
      <c r="E840" s="464"/>
      <c r="F840" s="464"/>
      <c r="G840" s="464"/>
      <c r="H840" s="464"/>
      <c r="I840" s="464"/>
      <c r="J840" s="464"/>
      <c r="K840" s="464"/>
      <c r="L840" s="464"/>
      <c r="M840" s="464"/>
      <c r="N840" s="436"/>
      <c r="O840" s="436"/>
      <c r="P840" s="436"/>
      <c r="Q840" s="436"/>
      <c r="R840" s="436"/>
      <c r="S840" s="436"/>
      <c r="T840" s="436"/>
      <c r="U840" s="436"/>
      <c r="V840" s="436"/>
      <c r="W840" s="436"/>
      <c r="X840" s="436"/>
      <c r="Y840" s="436"/>
      <c r="Z840" s="436"/>
    </row>
    <row r="841" spans="1:26" ht="16.5" customHeight="1">
      <c r="A841" s="462"/>
      <c r="B841" s="463"/>
      <c r="C841" s="462"/>
      <c r="D841" s="464"/>
      <c r="E841" s="464"/>
      <c r="F841" s="464"/>
      <c r="G841" s="464"/>
      <c r="H841" s="464"/>
      <c r="I841" s="464"/>
      <c r="J841" s="464"/>
      <c r="K841" s="464"/>
      <c r="L841" s="464"/>
      <c r="M841" s="464"/>
      <c r="N841" s="436"/>
      <c r="O841" s="436"/>
      <c r="P841" s="436"/>
      <c r="Q841" s="436"/>
      <c r="R841" s="436"/>
      <c r="S841" s="436"/>
      <c r="T841" s="436"/>
      <c r="U841" s="436"/>
      <c r="V841" s="436"/>
      <c r="W841" s="436"/>
      <c r="X841" s="436"/>
      <c r="Y841" s="436"/>
      <c r="Z841" s="436"/>
    </row>
    <row r="842" spans="1:26" ht="16.5" customHeight="1">
      <c r="A842" s="462"/>
      <c r="B842" s="463"/>
      <c r="C842" s="462"/>
      <c r="D842" s="464"/>
      <c r="E842" s="464"/>
      <c r="F842" s="464"/>
      <c r="G842" s="464"/>
      <c r="H842" s="464"/>
      <c r="I842" s="464"/>
      <c r="J842" s="464"/>
      <c r="K842" s="464"/>
      <c r="L842" s="464"/>
      <c r="M842" s="464"/>
      <c r="N842" s="436"/>
      <c r="O842" s="436"/>
      <c r="P842" s="436"/>
      <c r="Q842" s="436"/>
      <c r="R842" s="436"/>
      <c r="S842" s="436"/>
      <c r="T842" s="436"/>
      <c r="U842" s="436"/>
      <c r="V842" s="436"/>
      <c r="W842" s="436"/>
      <c r="X842" s="436"/>
      <c r="Y842" s="436"/>
      <c r="Z842" s="436"/>
    </row>
    <row r="843" spans="1:26" ht="16.5" customHeight="1">
      <c r="A843" s="462"/>
      <c r="B843" s="463"/>
      <c r="C843" s="462"/>
      <c r="D843" s="464"/>
      <c r="E843" s="464"/>
      <c r="F843" s="464"/>
      <c r="G843" s="464"/>
      <c r="H843" s="464"/>
      <c r="I843" s="464"/>
      <c r="J843" s="464"/>
      <c r="K843" s="464"/>
      <c r="L843" s="464"/>
      <c r="M843" s="464"/>
      <c r="N843" s="436"/>
      <c r="O843" s="436"/>
      <c r="P843" s="436"/>
      <c r="Q843" s="436"/>
      <c r="R843" s="436"/>
      <c r="S843" s="436"/>
      <c r="T843" s="436"/>
      <c r="U843" s="436"/>
      <c r="V843" s="436"/>
      <c r="W843" s="436"/>
      <c r="X843" s="436"/>
      <c r="Y843" s="436"/>
      <c r="Z843" s="436"/>
    </row>
    <row r="844" spans="1:26" ht="16.5" customHeight="1">
      <c r="A844" s="462"/>
      <c r="B844" s="463"/>
      <c r="C844" s="462"/>
      <c r="D844" s="464"/>
      <c r="E844" s="464"/>
      <c r="F844" s="464"/>
      <c r="G844" s="464"/>
      <c r="H844" s="464"/>
      <c r="I844" s="464"/>
      <c r="J844" s="464"/>
      <c r="K844" s="464"/>
      <c r="L844" s="464"/>
      <c r="M844" s="464"/>
      <c r="N844" s="436"/>
      <c r="O844" s="436"/>
      <c r="P844" s="436"/>
      <c r="Q844" s="436"/>
      <c r="R844" s="436"/>
      <c r="S844" s="436"/>
      <c r="T844" s="436"/>
      <c r="U844" s="436"/>
      <c r="V844" s="436"/>
      <c r="W844" s="436"/>
      <c r="X844" s="436"/>
      <c r="Y844" s="436"/>
      <c r="Z844" s="436"/>
    </row>
    <row r="845" spans="1:26" ht="16.5" customHeight="1">
      <c r="A845" s="462"/>
      <c r="B845" s="463"/>
      <c r="C845" s="462"/>
      <c r="D845" s="464"/>
      <c r="E845" s="464"/>
      <c r="F845" s="464"/>
      <c r="G845" s="464"/>
      <c r="H845" s="464"/>
      <c r="I845" s="464"/>
      <c r="J845" s="464"/>
      <c r="K845" s="464"/>
      <c r="L845" s="464"/>
      <c r="M845" s="464"/>
      <c r="N845" s="436"/>
      <c r="O845" s="436"/>
      <c r="P845" s="436"/>
      <c r="Q845" s="436"/>
      <c r="R845" s="436"/>
      <c r="S845" s="436"/>
      <c r="T845" s="436"/>
      <c r="U845" s="436"/>
      <c r="V845" s="436"/>
      <c r="W845" s="436"/>
      <c r="X845" s="436"/>
      <c r="Y845" s="436"/>
      <c r="Z845" s="436"/>
    </row>
    <row r="846" spans="1:26" ht="16.5" customHeight="1">
      <c r="A846" s="462"/>
      <c r="B846" s="463"/>
      <c r="C846" s="462"/>
      <c r="D846" s="464"/>
      <c r="E846" s="464"/>
      <c r="F846" s="464"/>
      <c r="G846" s="464"/>
      <c r="H846" s="464"/>
      <c r="I846" s="464"/>
      <c r="J846" s="464"/>
      <c r="K846" s="464"/>
      <c r="L846" s="464"/>
      <c r="M846" s="464"/>
      <c r="N846" s="436"/>
      <c r="O846" s="436"/>
      <c r="P846" s="436"/>
      <c r="Q846" s="436"/>
      <c r="R846" s="436"/>
      <c r="S846" s="436"/>
      <c r="T846" s="436"/>
      <c r="U846" s="436"/>
      <c r="V846" s="436"/>
      <c r="W846" s="436"/>
      <c r="X846" s="436"/>
      <c r="Y846" s="436"/>
      <c r="Z846" s="436"/>
    </row>
    <row r="847" spans="1:26" ht="16.5" customHeight="1">
      <c r="A847" s="462"/>
      <c r="B847" s="463"/>
      <c r="C847" s="462"/>
      <c r="D847" s="464"/>
      <c r="E847" s="464"/>
      <c r="F847" s="464"/>
      <c r="G847" s="464"/>
      <c r="H847" s="464"/>
      <c r="I847" s="464"/>
      <c r="J847" s="464"/>
      <c r="K847" s="464"/>
      <c r="L847" s="464"/>
      <c r="M847" s="464"/>
      <c r="N847" s="436"/>
      <c r="O847" s="436"/>
      <c r="P847" s="436"/>
      <c r="Q847" s="436"/>
      <c r="R847" s="436"/>
      <c r="S847" s="436"/>
      <c r="T847" s="436"/>
      <c r="U847" s="436"/>
      <c r="V847" s="436"/>
      <c r="W847" s="436"/>
      <c r="X847" s="436"/>
      <c r="Y847" s="436"/>
      <c r="Z847" s="436"/>
    </row>
    <row r="848" spans="1:26" ht="16.5" customHeight="1">
      <c r="A848" s="462"/>
      <c r="B848" s="463"/>
      <c r="C848" s="462"/>
      <c r="D848" s="464"/>
      <c r="E848" s="464"/>
      <c r="F848" s="464"/>
      <c r="G848" s="464"/>
      <c r="H848" s="464"/>
      <c r="I848" s="464"/>
      <c r="J848" s="464"/>
      <c r="K848" s="464"/>
      <c r="L848" s="464"/>
      <c r="M848" s="464"/>
      <c r="N848" s="436"/>
      <c r="O848" s="436"/>
      <c r="P848" s="436"/>
      <c r="Q848" s="436"/>
      <c r="R848" s="436"/>
      <c r="S848" s="436"/>
      <c r="T848" s="436"/>
      <c r="U848" s="436"/>
      <c r="V848" s="436"/>
      <c r="W848" s="436"/>
      <c r="X848" s="436"/>
      <c r="Y848" s="436"/>
      <c r="Z848" s="436"/>
    </row>
    <row r="849" spans="1:26" ht="16.5" customHeight="1">
      <c r="A849" s="462"/>
      <c r="B849" s="463"/>
      <c r="C849" s="462"/>
      <c r="D849" s="464"/>
      <c r="E849" s="464"/>
      <c r="F849" s="464"/>
      <c r="G849" s="464"/>
      <c r="H849" s="464"/>
      <c r="I849" s="464"/>
      <c r="J849" s="464"/>
      <c r="K849" s="464"/>
      <c r="L849" s="464"/>
      <c r="M849" s="464"/>
      <c r="N849" s="436"/>
      <c r="O849" s="436"/>
      <c r="P849" s="436"/>
      <c r="Q849" s="436"/>
      <c r="R849" s="436"/>
      <c r="S849" s="436"/>
      <c r="T849" s="436"/>
      <c r="U849" s="436"/>
      <c r="V849" s="436"/>
      <c r="W849" s="436"/>
      <c r="X849" s="436"/>
      <c r="Y849" s="436"/>
      <c r="Z849" s="436"/>
    </row>
    <row r="850" spans="1:26" ht="16.5" customHeight="1">
      <c r="A850" s="462"/>
      <c r="B850" s="463"/>
      <c r="C850" s="462"/>
      <c r="D850" s="464"/>
      <c r="E850" s="464"/>
      <c r="F850" s="464"/>
      <c r="G850" s="464"/>
      <c r="H850" s="464"/>
      <c r="I850" s="464"/>
      <c r="J850" s="464"/>
      <c r="K850" s="464"/>
      <c r="L850" s="464"/>
      <c r="M850" s="464"/>
      <c r="N850" s="436"/>
      <c r="O850" s="436"/>
      <c r="P850" s="436"/>
      <c r="Q850" s="436"/>
      <c r="R850" s="436"/>
      <c r="S850" s="436"/>
      <c r="T850" s="436"/>
      <c r="U850" s="436"/>
      <c r="V850" s="436"/>
      <c r="W850" s="436"/>
      <c r="X850" s="436"/>
      <c r="Y850" s="436"/>
      <c r="Z850" s="436"/>
    </row>
    <row r="851" spans="1:26" ht="16.5" customHeight="1">
      <c r="A851" s="462"/>
      <c r="B851" s="463"/>
      <c r="C851" s="462"/>
      <c r="D851" s="464"/>
      <c r="E851" s="464"/>
      <c r="F851" s="464"/>
      <c r="G851" s="464"/>
      <c r="H851" s="464"/>
      <c r="I851" s="464"/>
      <c r="J851" s="464"/>
      <c r="K851" s="464"/>
      <c r="L851" s="464"/>
      <c r="M851" s="464"/>
      <c r="N851" s="436"/>
      <c r="O851" s="436"/>
      <c r="P851" s="436"/>
      <c r="Q851" s="436"/>
      <c r="R851" s="436"/>
      <c r="S851" s="436"/>
      <c r="T851" s="436"/>
      <c r="U851" s="436"/>
      <c r="V851" s="436"/>
      <c r="W851" s="436"/>
      <c r="X851" s="436"/>
      <c r="Y851" s="436"/>
      <c r="Z851" s="436"/>
    </row>
    <row r="852" spans="1:26" ht="16.5" customHeight="1">
      <c r="A852" s="462"/>
      <c r="B852" s="463"/>
      <c r="C852" s="462"/>
      <c r="D852" s="464"/>
      <c r="E852" s="464"/>
      <c r="F852" s="464"/>
      <c r="G852" s="464"/>
      <c r="H852" s="464"/>
      <c r="I852" s="464"/>
      <c r="J852" s="464"/>
      <c r="K852" s="464"/>
      <c r="L852" s="464"/>
      <c r="M852" s="464"/>
      <c r="N852" s="436"/>
      <c r="O852" s="436"/>
      <c r="P852" s="436"/>
      <c r="Q852" s="436"/>
      <c r="R852" s="436"/>
      <c r="S852" s="436"/>
      <c r="T852" s="436"/>
      <c r="U852" s="436"/>
      <c r="V852" s="436"/>
      <c r="W852" s="436"/>
      <c r="X852" s="436"/>
      <c r="Y852" s="436"/>
      <c r="Z852" s="436"/>
    </row>
    <row r="853" spans="1:26" ht="16.5" customHeight="1">
      <c r="A853" s="462"/>
      <c r="B853" s="463"/>
      <c r="C853" s="462"/>
      <c r="D853" s="464"/>
      <c r="E853" s="464"/>
      <c r="F853" s="464"/>
      <c r="G853" s="464"/>
      <c r="H853" s="464"/>
      <c r="I853" s="464"/>
      <c r="J853" s="464"/>
      <c r="K853" s="464"/>
      <c r="L853" s="464"/>
      <c r="M853" s="464"/>
      <c r="N853" s="436"/>
      <c r="O853" s="436"/>
      <c r="P853" s="436"/>
      <c r="Q853" s="436"/>
      <c r="R853" s="436"/>
      <c r="S853" s="436"/>
      <c r="T853" s="436"/>
      <c r="U853" s="436"/>
      <c r="V853" s="436"/>
      <c r="W853" s="436"/>
      <c r="X853" s="436"/>
      <c r="Y853" s="436"/>
      <c r="Z853" s="436"/>
    </row>
    <row r="854" spans="1:26" ht="16.5" customHeight="1">
      <c r="A854" s="462"/>
      <c r="B854" s="463"/>
      <c r="C854" s="462"/>
      <c r="D854" s="464"/>
      <c r="E854" s="464"/>
      <c r="F854" s="464"/>
      <c r="G854" s="464"/>
      <c r="H854" s="464"/>
      <c r="I854" s="464"/>
      <c r="J854" s="464"/>
      <c r="K854" s="464"/>
      <c r="L854" s="464"/>
      <c r="M854" s="464"/>
      <c r="N854" s="436"/>
      <c r="O854" s="436"/>
      <c r="P854" s="436"/>
      <c r="Q854" s="436"/>
      <c r="R854" s="436"/>
      <c r="S854" s="436"/>
      <c r="T854" s="436"/>
      <c r="U854" s="436"/>
      <c r="V854" s="436"/>
      <c r="W854" s="436"/>
      <c r="X854" s="436"/>
      <c r="Y854" s="436"/>
      <c r="Z854" s="436"/>
    </row>
    <row r="855" spans="1:26" ht="16.5" customHeight="1">
      <c r="A855" s="462"/>
      <c r="B855" s="463"/>
      <c r="C855" s="462"/>
      <c r="D855" s="464"/>
      <c r="E855" s="464"/>
      <c r="F855" s="464"/>
      <c r="G855" s="464"/>
      <c r="H855" s="464"/>
      <c r="I855" s="464"/>
      <c r="J855" s="464"/>
      <c r="K855" s="464"/>
      <c r="L855" s="464"/>
      <c r="M855" s="464"/>
      <c r="N855" s="436"/>
      <c r="O855" s="436"/>
      <c r="P855" s="436"/>
      <c r="Q855" s="436"/>
      <c r="R855" s="436"/>
      <c r="S855" s="436"/>
      <c r="T855" s="436"/>
      <c r="U855" s="436"/>
      <c r="V855" s="436"/>
      <c r="W855" s="436"/>
      <c r="X855" s="436"/>
      <c r="Y855" s="436"/>
      <c r="Z855" s="436"/>
    </row>
    <row r="856" spans="1:26" ht="16.5" customHeight="1">
      <c r="A856" s="462"/>
      <c r="B856" s="463"/>
      <c r="C856" s="462"/>
      <c r="D856" s="464"/>
      <c r="E856" s="464"/>
      <c r="F856" s="464"/>
      <c r="G856" s="464"/>
      <c r="H856" s="464"/>
      <c r="I856" s="464"/>
      <c r="J856" s="464"/>
      <c r="K856" s="464"/>
      <c r="L856" s="464"/>
      <c r="M856" s="464"/>
      <c r="N856" s="436"/>
      <c r="O856" s="436"/>
      <c r="P856" s="436"/>
      <c r="Q856" s="436"/>
      <c r="R856" s="436"/>
      <c r="S856" s="436"/>
      <c r="T856" s="436"/>
      <c r="U856" s="436"/>
      <c r="V856" s="436"/>
      <c r="W856" s="436"/>
      <c r="X856" s="436"/>
      <c r="Y856" s="436"/>
      <c r="Z856" s="436"/>
    </row>
    <row r="857" spans="1:26" ht="16.5" customHeight="1">
      <c r="A857" s="462"/>
      <c r="B857" s="463"/>
      <c r="C857" s="462"/>
      <c r="D857" s="464"/>
      <c r="E857" s="464"/>
      <c r="F857" s="464"/>
      <c r="G857" s="464"/>
      <c r="H857" s="464"/>
      <c r="I857" s="464"/>
      <c r="J857" s="464"/>
      <c r="K857" s="464"/>
      <c r="L857" s="464"/>
      <c r="M857" s="464"/>
      <c r="N857" s="436"/>
      <c r="O857" s="436"/>
      <c r="P857" s="436"/>
      <c r="Q857" s="436"/>
      <c r="R857" s="436"/>
      <c r="S857" s="436"/>
      <c r="T857" s="436"/>
      <c r="U857" s="436"/>
      <c r="V857" s="436"/>
      <c r="W857" s="436"/>
      <c r="X857" s="436"/>
      <c r="Y857" s="436"/>
      <c r="Z857" s="436"/>
    </row>
    <row r="858" spans="1:26" ht="16.5" customHeight="1">
      <c r="A858" s="462"/>
      <c r="B858" s="463"/>
      <c r="C858" s="462"/>
      <c r="D858" s="464"/>
      <c r="E858" s="464"/>
      <c r="F858" s="464"/>
      <c r="G858" s="464"/>
      <c r="H858" s="464"/>
      <c r="I858" s="464"/>
      <c r="J858" s="464"/>
      <c r="K858" s="464"/>
      <c r="L858" s="464"/>
      <c r="M858" s="464"/>
      <c r="N858" s="436"/>
      <c r="O858" s="436"/>
      <c r="P858" s="436"/>
      <c r="Q858" s="436"/>
      <c r="R858" s="436"/>
      <c r="S858" s="436"/>
      <c r="T858" s="436"/>
      <c r="U858" s="436"/>
      <c r="V858" s="436"/>
      <c r="W858" s="436"/>
      <c r="X858" s="436"/>
      <c r="Y858" s="436"/>
      <c r="Z858" s="436"/>
    </row>
    <row r="859" spans="1:26" ht="16.5" customHeight="1">
      <c r="A859" s="462"/>
      <c r="B859" s="463"/>
      <c r="C859" s="462"/>
      <c r="D859" s="464"/>
      <c r="E859" s="464"/>
      <c r="F859" s="464"/>
      <c r="G859" s="464"/>
      <c r="H859" s="464"/>
      <c r="I859" s="464"/>
      <c r="J859" s="464"/>
      <c r="K859" s="464"/>
      <c r="L859" s="464"/>
      <c r="M859" s="464"/>
      <c r="N859" s="436"/>
      <c r="O859" s="436"/>
      <c r="P859" s="436"/>
      <c r="Q859" s="436"/>
      <c r="R859" s="436"/>
      <c r="S859" s="436"/>
      <c r="T859" s="436"/>
      <c r="U859" s="436"/>
      <c r="V859" s="436"/>
      <c r="W859" s="436"/>
      <c r="X859" s="436"/>
      <c r="Y859" s="436"/>
      <c r="Z859" s="436"/>
    </row>
    <row r="860" spans="1:26" ht="16.5" customHeight="1">
      <c r="A860" s="462"/>
      <c r="B860" s="463"/>
      <c r="C860" s="462"/>
      <c r="D860" s="464"/>
      <c r="E860" s="464"/>
      <c r="F860" s="464"/>
      <c r="G860" s="464"/>
      <c r="H860" s="464"/>
      <c r="I860" s="464"/>
      <c r="J860" s="464"/>
      <c r="K860" s="464"/>
      <c r="L860" s="464"/>
      <c r="M860" s="464"/>
      <c r="N860" s="436"/>
      <c r="O860" s="436"/>
      <c r="P860" s="436"/>
      <c r="Q860" s="436"/>
      <c r="R860" s="436"/>
      <c r="S860" s="436"/>
      <c r="T860" s="436"/>
      <c r="U860" s="436"/>
      <c r="V860" s="436"/>
      <c r="W860" s="436"/>
      <c r="X860" s="436"/>
      <c r="Y860" s="436"/>
      <c r="Z860" s="436"/>
    </row>
    <row r="861" spans="1:26" ht="16.5" customHeight="1">
      <c r="A861" s="462"/>
      <c r="B861" s="463"/>
      <c r="C861" s="462"/>
      <c r="D861" s="464"/>
      <c r="E861" s="464"/>
      <c r="F861" s="464"/>
      <c r="G861" s="464"/>
      <c r="H861" s="464"/>
      <c r="I861" s="464"/>
      <c r="J861" s="464"/>
      <c r="K861" s="464"/>
      <c r="L861" s="464"/>
      <c r="M861" s="464"/>
      <c r="N861" s="436"/>
      <c r="O861" s="436"/>
      <c r="P861" s="436"/>
      <c r="Q861" s="436"/>
      <c r="R861" s="436"/>
      <c r="S861" s="436"/>
      <c r="T861" s="436"/>
      <c r="U861" s="436"/>
      <c r="V861" s="436"/>
      <c r="W861" s="436"/>
      <c r="X861" s="436"/>
      <c r="Y861" s="436"/>
      <c r="Z861" s="436"/>
    </row>
    <row r="862" spans="1:26" ht="16.5" customHeight="1">
      <c r="A862" s="462"/>
      <c r="B862" s="463"/>
      <c r="C862" s="462"/>
      <c r="D862" s="464"/>
      <c r="E862" s="464"/>
      <c r="F862" s="464"/>
      <c r="G862" s="464"/>
      <c r="H862" s="464"/>
      <c r="I862" s="464"/>
      <c r="J862" s="464"/>
      <c r="K862" s="464"/>
      <c r="L862" s="464"/>
      <c r="M862" s="464"/>
      <c r="N862" s="436"/>
      <c r="O862" s="436"/>
      <c r="P862" s="436"/>
      <c r="Q862" s="436"/>
      <c r="R862" s="436"/>
      <c r="S862" s="436"/>
      <c r="T862" s="436"/>
      <c r="U862" s="436"/>
      <c r="V862" s="436"/>
      <c r="W862" s="436"/>
      <c r="X862" s="436"/>
      <c r="Y862" s="436"/>
      <c r="Z862" s="436"/>
    </row>
    <row r="863" spans="1:26" ht="16.5" customHeight="1">
      <c r="A863" s="462"/>
      <c r="B863" s="463"/>
      <c r="C863" s="462"/>
      <c r="D863" s="464"/>
      <c r="E863" s="464"/>
      <c r="F863" s="464"/>
      <c r="G863" s="464"/>
      <c r="H863" s="464"/>
      <c r="I863" s="464"/>
      <c r="J863" s="464"/>
      <c r="K863" s="464"/>
      <c r="L863" s="464"/>
      <c r="M863" s="464"/>
      <c r="N863" s="436"/>
      <c r="O863" s="436"/>
      <c r="P863" s="436"/>
      <c r="Q863" s="436"/>
      <c r="R863" s="436"/>
      <c r="S863" s="436"/>
      <c r="T863" s="436"/>
      <c r="U863" s="436"/>
      <c r="V863" s="436"/>
      <c r="W863" s="436"/>
      <c r="X863" s="436"/>
      <c r="Y863" s="436"/>
      <c r="Z863" s="436"/>
    </row>
    <row r="864" spans="1:26" ht="16.5" customHeight="1">
      <c r="A864" s="462"/>
      <c r="B864" s="463"/>
      <c r="C864" s="462"/>
      <c r="D864" s="464"/>
      <c r="E864" s="464"/>
      <c r="F864" s="464"/>
      <c r="G864" s="464"/>
      <c r="H864" s="464"/>
      <c r="I864" s="464"/>
      <c r="J864" s="464"/>
      <c r="K864" s="464"/>
      <c r="L864" s="464"/>
      <c r="M864" s="464"/>
      <c r="N864" s="436"/>
      <c r="O864" s="436"/>
      <c r="P864" s="436"/>
      <c r="Q864" s="436"/>
      <c r="R864" s="436"/>
      <c r="S864" s="436"/>
      <c r="T864" s="436"/>
      <c r="U864" s="436"/>
      <c r="V864" s="436"/>
      <c r="W864" s="436"/>
      <c r="X864" s="436"/>
      <c r="Y864" s="436"/>
      <c r="Z864" s="436"/>
    </row>
    <row r="865" spans="1:26" ht="16.5" customHeight="1">
      <c r="A865" s="462"/>
      <c r="B865" s="463"/>
      <c r="C865" s="462"/>
      <c r="D865" s="464"/>
      <c r="E865" s="464"/>
      <c r="F865" s="464"/>
      <c r="G865" s="464"/>
      <c r="H865" s="464"/>
      <c r="I865" s="464"/>
      <c r="J865" s="464"/>
      <c r="K865" s="464"/>
      <c r="L865" s="464"/>
      <c r="M865" s="464"/>
      <c r="N865" s="436"/>
      <c r="O865" s="436"/>
      <c r="P865" s="436"/>
      <c r="Q865" s="436"/>
      <c r="R865" s="436"/>
      <c r="S865" s="436"/>
      <c r="T865" s="436"/>
      <c r="U865" s="436"/>
      <c r="V865" s="436"/>
      <c r="W865" s="436"/>
      <c r="X865" s="436"/>
      <c r="Y865" s="436"/>
      <c r="Z865" s="436"/>
    </row>
    <row r="866" spans="1:26" ht="16.5" customHeight="1">
      <c r="A866" s="462"/>
      <c r="B866" s="463"/>
      <c r="C866" s="462"/>
      <c r="D866" s="464"/>
      <c r="E866" s="464"/>
      <c r="F866" s="464"/>
      <c r="G866" s="464"/>
      <c r="H866" s="464"/>
      <c r="I866" s="464"/>
      <c r="J866" s="464"/>
      <c r="K866" s="464"/>
      <c r="L866" s="464"/>
      <c r="M866" s="464"/>
      <c r="N866" s="436"/>
      <c r="O866" s="436"/>
      <c r="P866" s="436"/>
      <c r="Q866" s="436"/>
      <c r="R866" s="436"/>
      <c r="S866" s="436"/>
      <c r="T866" s="436"/>
      <c r="U866" s="436"/>
      <c r="V866" s="436"/>
      <c r="W866" s="436"/>
      <c r="X866" s="436"/>
      <c r="Y866" s="436"/>
      <c r="Z866" s="436"/>
    </row>
    <row r="867" spans="1:26" ht="16.5" customHeight="1">
      <c r="A867" s="462"/>
      <c r="B867" s="463"/>
      <c r="C867" s="462"/>
      <c r="D867" s="464"/>
      <c r="E867" s="464"/>
      <c r="F867" s="464"/>
      <c r="G867" s="464"/>
      <c r="H867" s="464"/>
      <c r="I867" s="464"/>
      <c r="J867" s="464"/>
      <c r="K867" s="464"/>
      <c r="L867" s="464"/>
      <c r="M867" s="464"/>
      <c r="N867" s="436"/>
      <c r="O867" s="436"/>
      <c r="P867" s="436"/>
      <c r="Q867" s="436"/>
      <c r="R867" s="436"/>
      <c r="S867" s="436"/>
      <c r="T867" s="436"/>
      <c r="U867" s="436"/>
      <c r="V867" s="436"/>
      <c r="W867" s="436"/>
      <c r="X867" s="436"/>
      <c r="Y867" s="436"/>
      <c r="Z867" s="436"/>
    </row>
    <row r="868" spans="1:26" ht="16.5" customHeight="1">
      <c r="A868" s="462"/>
      <c r="B868" s="463"/>
      <c r="C868" s="462"/>
      <c r="D868" s="464"/>
      <c r="E868" s="464"/>
      <c r="F868" s="464"/>
      <c r="G868" s="464"/>
      <c r="H868" s="464"/>
      <c r="I868" s="464"/>
      <c r="J868" s="464"/>
      <c r="K868" s="464"/>
      <c r="L868" s="464"/>
      <c r="M868" s="464"/>
      <c r="N868" s="436"/>
      <c r="O868" s="436"/>
      <c r="P868" s="436"/>
      <c r="Q868" s="436"/>
      <c r="R868" s="436"/>
      <c r="S868" s="436"/>
      <c r="T868" s="436"/>
      <c r="U868" s="436"/>
      <c r="V868" s="436"/>
      <c r="W868" s="436"/>
      <c r="X868" s="436"/>
      <c r="Y868" s="436"/>
      <c r="Z868" s="436"/>
    </row>
    <row r="869" spans="1:26" ht="16.5" customHeight="1">
      <c r="A869" s="462"/>
      <c r="B869" s="463"/>
      <c r="C869" s="462"/>
      <c r="D869" s="464"/>
      <c r="E869" s="464"/>
      <c r="F869" s="464"/>
      <c r="G869" s="464"/>
      <c r="H869" s="464"/>
      <c r="I869" s="464"/>
      <c r="J869" s="464"/>
      <c r="K869" s="464"/>
      <c r="L869" s="464"/>
      <c r="M869" s="464"/>
      <c r="N869" s="436"/>
      <c r="O869" s="436"/>
      <c r="P869" s="436"/>
      <c r="Q869" s="436"/>
      <c r="R869" s="436"/>
      <c r="S869" s="436"/>
      <c r="T869" s="436"/>
      <c r="U869" s="436"/>
      <c r="V869" s="436"/>
      <c r="W869" s="436"/>
      <c r="X869" s="436"/>
      <c r="Y869" s="436"/>
      <c r="Z869" s="436"/>
    </row>
    <row r="870" spans="1:26" ht="16.5" customHeight="1">
      <c r="A870" s="462"/>
      <c r="B870" s="463"/>
      <c r="C870" s="462"/>
      <c r="D870" s="464"/>
      <c r="E870" s="464"/>
      <c r="F870" s="464"/>
      <c r="G870" s="464"/>
      <c r="H870" s="464"/>
      <c r="I870" s="464"/>
      <c r="J870" s="464"/>
      <c r="K870" s="464"/>
      <c r="L870" s="464"/>
      <c r="M870" s="464"/>
      <c r="N870" s="436"/>
      <c r="O870" s="436"/>
      <c r="P870" s="436"/>
      <c r="Q870" s="436"/>
      <c r="R870" s="436"/>
      <c r="S870" s="436"/>
      <c r="T870" s="436"/>
      <c r="U870" s="436"/>
      <c r="V870" s="436"/>
      <c r="W870" s="436"/>
      <c r="X870" s="436"/>
      <c r="Y870" s="436"/>
      <c r="Z870" s="436"/>
    </row>
    <row r="871" spans="1:26" ht="16.5" customHeight="1">
      <c r="A871" s="462"/>
      <c r="B871" s="463"/>
      <c r="C871" s="462"/>
      <c r="D871" s="464"/>
      <c r="E871" s="464"/>
      <c r="F871" s="464"/>
      <c r="G871" s="464"/>
      <c r="H871" s="464"/>
      <c r="I871" s="464"/>
      <c r="J871" s="464"/>
      <c r="K871" s="464"/>
      <c r="L871" s="464"/>
      <c r="M871" s="464"/>
      <c r="N871" s="436"/>
      <c r="O871" s="436"/>
      <c r="P871" s="436"/>
      <c r="Q871" s="436"/>
      <c r="R871" s="436"/>
      <c r="S871" s="436"/>
      <c r="T871" s="436"/>
      <c r="U871" s="436"/>
      <c r="V871" s="436"/>
      <c r="W871" s="436"/>
      <c r="X871" s="436"/>
      <c r="Y871" s="436"/>
      <c r="Z871" s="436"/>
    </row>
    <row r="872" spans="1:26" ht="16.5" customHeight="1">
      <c r="A872" s="462"/>
      <c r="B872" s="463"/>
      <c r="C872" s="462"/>
      <c r="D872" s="464"/>
      <c r="E872" s="464"/>
      <c r="F872" s="464"/>
      <c r="G872" s="464"/>
      <c r="H872" s="464"/>
      <c r="I872" s="464"/>
      <c r="J872" s="464"/>
      <c r="K872" s="464"/>
      <c r="L872" s="464"/>
      <c r="M872" s="464"/>
      <c r="N872" s="436"/>
      <c r="O872" s="436"/>
      <c r="P872" s="436"/>
      <c r="Q872" s="436"/>
      <c r="R872" s="436"/>
      <c r="S872" s="436"/>
      <c r="T872" s="436"/>
      <c r="U872" s="436"/>
      <c r="V872" s="436"/>
      <c r="W872" s="436"/>
      <c r="X872" s="436"/>
      <c r="Y872" s="436"/>
      <c r="Z872" s="436"/>
    </row>
    <row r="873" spans="1:26" ht="16.5" customHeight="1">
      <c r="A873" s="462"/>
      <c r="B873" s="463"/>
      <c r="C873" s="462"/>
      <c r="D873" s="464"/>
      <c r="E873" s="464"/>
      <c r="F873" s="464"/>
      <c r="G873" s="464"/>
      <c r="H873" s="464"/>
      <c r="I873" s="464"/>
      <c r="J873" s="464"/>
      <c r="K873" s="464"/>
      <c r="L873" s="464"/>
      <c r="M873" s="464"/>
      <c r="N873" s="436"/>
      <c r="O873" s="436"/>
      <c r="P873" s="436"/>
      <c r="Q873" s="436"/>
      <c r="R873" s="436"/>
      <c r="S873" s="436"/>
      <c r="T873" s="436"/>
      <c r="U873" s="436"/>
      <c r="V873" s="436"/>
      <c r="W873" s="436"/>
      <c r="X873" s="436"/>
      <c r="Y873" s="436"/>
      <c r="Z873" s="436"/>
    </row>
    <row r="874" spans="1:26" ht="16.5" customHeight="1">
      <c r="A874" s="462"/>
      <c r="B874" s="463"/>
      <c r="C874" s="462"/>
      <c r="D874" s="464"/>
      <c r="E874" s="464"/>
      <c r="F874" s="464"/>
      <c r="G874" s="464"/>
      <c r="H874" s="464"/>
      <c r="I874" s="464"/>
      <c r="J874" s="464"/>
      <c r="K874" s="464"/>
      <c r="L874" s="464"/>
      <c r="M874" s="464"/>
      <c r="N874" s="436"/>
      <c r="O874" s="436"/>
      <c r="P874" s="436"/>
      <c r="Q874" s="436"/>
      <c r="R874" s="436"/>
      <c r="S874" s="436"/>
      <c r="T874" s="436"/>
      <c r="U874" s="436"/>
      <c r="V874" s="436"/>
      <c r="W874" s="436"/>
      <c r="X874" s="436"/>
      <c r="Y874" s="436"/>
      <c r="Z874" s="436"/>
    </row>
    <row r="875" spans="1:26" ht="16.5" customHeight="1">
      <c r="A875" s="462"/>
      <c r="B875" s="463"/>
      <c r="C875" s="462"/>
      <c r="D875" s="464"/>
      <c r="E875" s="464"/>
      <c r="F875" s="464"/>
      <c r="G875" s="464"/>
      <c r="H875" s="464"/>
      <c r="I875" s="464"/>
      <c r="J875" s="464"/>
      <c r="K875" s="464"/>
      <c r="L875" s="464"/>
      <c r="M875" s="464"/>
      <c r="N875" s="436"/>
      <c r="O875" s="436"/>
      <c r="P875" s="436"/>
      <c r="Q875" s="436"/>
      <c r="R875" s="436"/>
      <c r="S875" s="436"/>
      <c r="T875" s="436"/>
      <c r="U875" s="436"/>
      <c r="V875" s="436"/>
      <c r="W875" s="436"/>
      <c r="X875" s="436"/>
      <c r="Y875" s="436"/>
      <c r="Z875" s="436"/>
    </row>
    <row r="876" spans="1:26" ht="16.5" customHeight="1">
      <c r="A876" s="462"/>
      <c r="B876" s="463"/>
      <c r="C876" s="462"/>
      <c r="D876" s="464"/>
      <c r="E876" s="464"/>
      <c r="F876" s="464"/>
      <c r="G876" s="464"/>
      <c r="H876" s="464"/>
      <c r="I876" s="464"/>
      <c r="J876" s="464"/>
      <c r="K876" s="464"/>
      <c r="L876" s="464"/>
      <c r="M876" s="464"/>
      <c r="N876" s="436"/>
      <c r="O876" s="436"/>
      <c r="P876" s="436"/>
      <c r="Q876" s="436"/>
      <c r="R876" s="436"/>
      <c r="S876" s="436"/>
      <c r="T876" s="436"/>
      <c r="U876" s="436"/>
      <c r="V876" s="436"/>
      <c r="W876" s="436"/>
      <c r="X876" s="436"/>
      <c r="Y876" s="436"/>
      <c r="Z876" s="436"/>
    </row>
    <row r="877" spans="1:26" ht="16.5" customHeight="1">
      <c r="A877" s="462"/>
      <c r="B877" s="463"/>
      <c r="C877" s="462"/>
      <c r="D877" s="464"/>
      <c r="E877" s="464"/>
      <c r="F877" s="464"/>
      <c r="G877" s="464"/>
      <c r="H877" s="464"/>
      <c r="I877" s="464"/>
      <c r="J877" s="464"/>
      <c r="K877" s="464"/>
      <c r="L877" s="464"/>
      <c r="M877" s="464"/>
      <c r="N877" s="436"/>
      <c r="O877" s="436"/>
      <c r="P877" s="436"/>
      <c r="Q877" s="436"/>
      <c r="R877" s="436"/>
      <c r="S877" s="436"/>
      <c r="T877" s="436"/>
      <c r="U877" s="436"/>
      <c r="V877" s="436"/>
      <c r="W877" s="436"/>
      <c r="X877" s="436"/>
      <c r="Y877" s="436"/>
      <c r="Z877" s="436"/>
    </row>
    <row r="878" spans="1:26" ht="16.5" customHeight="1">
      <c r="A878" s="462"/>
      <c r="B878" s="463"/>
      <c r="C878" s="462"/>
      <c r="D878" s="464"/>
      <c r="E878" s="464"/>
      <c r="F878" s="464"/>
      <c r="G878" s="464"/>
      <c r="H878" s="464"/>
      <c r="I878" s="464"/>
      <c r="J878" s="464"/>
      <c r="K878" s="464"/>
      <c r="L878" s="464"/>
      <c r="M878" s="464"/>
      <c r="N878" s="436"/>
      <c r="O878" s="436"/>
      <c r="P878" s="436"/>
      <c r="Q878" s="436"/>
      <c r="R878" s="436"/>
      <c r="S878" s="436"/>
      <c r="T878" s="436"/>
      <c r="U878" s="436"/>
      <c r="V878" s="436"/>
      <c r="W878" s="436"/>
      <c r="X878" s="436"/>
      <c r="Y878" s="436"/>
      <c r="Z878" s="436"/>
    </row>
    <row r="879" spans="1:26" ht="16.5" customHeight="1">
      <c r="A879" s="462"/>
      <c r="B879" s="463"/>
      <c r="C879" s="462"/>
      <c r="D879" s="464"/>
      <c r="E879" s="464"/>
      <c r="F879" s="464"/>
      <c r="G879" s="464"/>
      <c r="H879" s="464"/>
      <c r="I879" s="464"/>
      <c r="J879" s="464"/>
      <c r="K879" s="464"/>
      <c r="L879" s="464"/>
      <c r="M879" s="464"/>
      <c r="N879" s="436"/>
      <c r="O879" s="436"/>
      <c r="P879" s="436"/>
      <c r="Q879" s="436"/>
      <c r="R879" s="436"/>
      <c r="S879" s="436"/>
      <c r="T879" s="436"/>
      <c r="U879" s="436"/>
      <c r="V879" s="436"/>
      <c r="W879" s="436"/>
      <c r="X879" s="436"/>
      <c r="Y879" s="436"/>
      <c r="Z879" s="436"/>
    </row>
    <row r="880" spans="1:26" ht="16.5" customHeight="1">
      <c r="A880" s="462"/>
      <c r="B880" s="463"/>
      <c r="C880" s="462"/>
      <c r="D880" s="464"/>
      <c r="E880" s="464"/>
      <c r="F880" s="464"/>
      <c r="G880" s="464"/>
      <c r="H880" s="464"/>
      <c r="I880" s="464"/>
      <c r="J880" s="464"/>
      <c r="K880" s="464"/>
      <c r="L880" s="464"/>
      <c r="M880" s="464"/>
      <c r="N880" s="436"/>
      <c r="O880" s="436"/>
      <c r="P880" s="436"/>
      <c r="Q880" s="436"/>
      <c r="R880" s="436"/>
      <c r="S880" s="436"/>
      <c r="T880" s="436"/>
      <c r="U880" s="436"/>
      <c r="V880" s="436"/>
      <c r="W880" s="436"/>
      <c r="X880" s="436"/>
      <c r="Y880" s="436"/>
      <c r="Z880" s="436"/>
    </row>
    <row r="881" spans="1:26" ht="16.5" customHeight="1">
      <c r="A881" s="462"/>
      <c r="B881" s="463"/>
      <c r="C881" s="462"/>
      <c r="D881" s="464"/>
      <c r="E881" s="464"/>
      <c r="F881" s="464"/>
      <c r="G881" s="464"/>
      <c r="H881" s="464"/>
      <c r="I881" s="464"/>
      <c r="J881" s="464"/>
      <c r="K881" s="464"/>
      <c r="L881" s="464"/>
      <c r="M881" s="464"/>
      <c r="N881" s="436"/>
      <c r="O881" s="436"/>
      <c r="P881" s="436"/>
      <c r="Q881" s="436"/>
      <c r="R881" s="436"/>
      <c r="S881" s="436"/>
      <c r="T881" s="436"/>
      <c r="U881" s="436"/>
      <c r="V881" s="436"/>
      <c r="W881" s="436"/>
      <c r="X881" s="436"/>
      <c r="Y881" s="436"/>
      <c r="Z881" s="436"/>
    </row>
    <row r="882" spans="1:26" ht="16.5" customHeight="1">
      <c r="A882" s="462"/>
      <c r="B882" s="463"/>
      <c r="C882" s="462"/>
      <c r="D882" s="464"/>
      <c r="E882" s="464"/>
      <c r="F882" s="464"/>
      <c r="G882" s="464"/>
      <c r="H882" s="464"/>
      <c r="I882" s="464"/>
      <c r="J882" s="464"/>
      <c r="K882" s="464"/>
      <c r="L882" s="464"/>
      <c r="M882" s="464"/>
      <c r="N882" s="436"/>
      <c r="O882" s="436"/>
      <c r="P882" s="436"/>
      <c r="Q882" s="436"/>
      <c r="R882" s="436"/>
      <c r="S882" s="436"/>
      <c r="T882" s="436"/>
      <c r="U882" s="436"/>
      <c r="V882" s="436"/>
      <c r="W882" s="436"/>
      <c r="X882" s="436"/>
      <c r="Y882" s="436"/>
      <c r="Z882" s="436"/>
    </row>
    <row r="883" spans="1:26" ht="16.5" customHeight="1">
      <c r="A883" s="462"/>
      <c r="B883" s="463"/>
      <c r="C883" s="462"/>
      <c r="D883" s="464"/>
      <c r="E883" s="464"/>
      <c r="F883" s="464"/>
      <c r="G883" s="464"/>
      <c r="H883" s="464"/>
      <c r="I883" s="464"/>
      <c r="J883" s="464"/>
      <c r="K883" s="464"/>
      <c r="L883" s="464"/>
      <c r="M883" s="464"/>
      <c r="N883" s="436"/>
      <c r="O883" s="436"/>
      <c r="P883" s="436"/>
      <c r="Q883" s="436"/>
      <c r="R883" s="436"/>
      <c r="S883" s="436"/>
      <c r="T883" s="436"/>
      <c r="U883" s="436"/>
      <c r="V883" s="436"/>
      <c r="W883" s="436"/>
      <c r="X883" s="436"/>
      <c r="Y883" s="436"/>
      <c r="Z883" s="436"/>
    </row>
    <row r="884" spans="1:26" ht="16.5" customHeight="1">
      <c r="A884" s="462"/>
      <c r="B884" s="463"/>
      <c r="C884" s="462"/>
      <c r="D884" s="464"/>
      <c r="E884" s="464"/>
      <c r="F884" s="464"/>
      <c r="G884" s="464"/>
      <c r="H884" s="464"/>
      <c r="I884" s="464"/>
      <c r="J884" s="464"/>
      <c r="K884" s="464"/>
      <c r="L884" s="464"/>
      <c r="M884" s="464"/>
      <c r="N884" s="436"/>
      <c r="O884" s="436"/>
      <c r="P884" s="436"/>
      <c r="Q884" s="436"/>
      <c r="R884" s="436"/>
      <c r="S884" s="436"/>
      <c r="T884" s="436"/>
      <c r="U884" s="436"/>
      <c r="V884" s="436"/>
      <c r="W884" s="436"/>
      <c r="X884" s="436"/>
      <c r="Y884" s="436"/>
      <c r="Z884" s="436"/>
    </row>
    <row r="885" spans="1:26" ht="16.5" customHeight="1">
      <c r="A885" s="462"/>
      <c r="B885" s="463"/>
      <c r="C885" s="462"/>
      <c r="D885" s="464"/>
      <c r="E885" s="464"/>
      <c r="F885" s="464"/>
      <c r="G885" s="464"/>
      <c r="H885" s="464"/>
      <c r="I885" s="464"/>
      <c r="J885" s="464"/>
      <c r="K885" s="464"/>
      <c r="L885" s="464"/>
      <c r="M885" s="464"/>
      <c r="N885" s="436"/>
      <c r="O885" s="436"/>
      <c r="P885" s="436"/>
      <c r="Q885" s="436"/>
      <c r="R885" s="436"/>
      <c r="S885" s="436"/>
      <c r="T885" s="436"/>
      <c r="U885" s="436"/>
      <c r="V885" s="436"/>
      <c r="W885" s="436"/>
      <c r="X885" s="436"/>
      <c r="Y885" s="436"/>
      <c r="Z885" s="436"/>
    </row>
    <row r="886" spans="1:26" ht="16.5" customHeight="1">
      <c r="A886" s="462"/>
      <c r="B886" s="463"/>
      <c r="C886" s="462"/>
      <c r="D886" s="464"/>
      <c r="E886" s="464"/>
      <c r="F886" s="464"/>
      <c r="G886" s="464"/>
      <c r="H886" s="464"/>
      <c r="I886" s="464"/>
      <c r="J886" s="464"/>
      <c r="K886" s="464"/>
      <c r="L886" s="464"/>
      <c r="M886" s="464"/>
      <c r="N886" s="436"/>
      <c r="O886" s="436"/>
      <c r="P886" s="436"/>
      <c r="Q886" s="436"/>
      <c r="R886" s="436"/>
      <c r="S886" s="436"/>
      <c r="T886" s="436"/>
      <c r="U886" s="436"/>
      <c r="V886" s="436"/>
      <c r="W886" s="436"/>
      <c r="X886" s="436"/>
      <c r="Y886" s="436"/>
      <c r="Z886" s="436"/>
    </row>
    <row r="887" spans="1:26" ht="16.5" customHeight="1">
      <c r="A887" s="462"/>
      <c r="B887" s="463"/>
      <c r="C887" s="462"/>
      <c r="D887" s="464"/>
      <c r="E887" s="464"/>
      <c r="F887" s="464"/>
      <c r="G887" s="464"/>
      <c r="H887" s="464"/>
      <c r="I887" s="464"/>
      <c r="J887" s="464"/>
      <c r="K887" s="464"/>
      <c r="L887" s="464"/>
      <c r="M887" s="464"/>
      <c r="N887" s="436"/>
      <c r="O887" s="436"/>
      <c r="P887" s="436"/>
      <c r="Q887" s="436"/>
      <c r="R887" s="436"/>
      <c r="S887" s="436"/>
      <c r="T887" s="436"/>
      <c r="U887" s="436"/>
      <c r="V887" s="436"/>
      <c r="W887" s="436"/>
      <c r="X887" s="436"/>
      <c r="Y887" s="436"/>
      <c r="Z887" s="436"/>
    </row>
    <row r="888" spans="1:26" ht="16.5" customHeight="1">
      <c r="A888" s="462"/>
      <c r="B888" s="463"/>
      <c r="C888" s="462"/>
      <c r="D888" s="464"/>
      <c r="E888" s="464"/>
      <c r="F888" s="464"/>
      <c r="G888" s="464"/>
      <c r="H888" s="464"/>
      <c r="I888" s="464"/>
      <c r="J888" s="464"/>
      <c r="K888" s="464"/>
      <c r="L888" s="464"/>
      <c r="M888" s="464"/>
      <c r="N888" s="436"/>
      <c r="O888" s="436"/>
      <c r="P888" s="436"/>
      <c r="Q888" s="436"/>
      <c r="R888" s="436"/>
      <c r="S888" s="436"/>
      <c r="T888" s="436"/>
      <c r="U888" s="436"/>
      <c r="V888" s="436"/>
      <c r="W888" s="436"/>
      <c r="X888" s="436"/>
      <c r="Y888" s="436"/>
      <c r="Z888" s="436"/>
    </row>
    <row r="889" spans="1:26" ht="16.5" customHeight="1">
      <c r="A889" s="462"/>
      <c r="B889" s="463"/>
      <c r="C889" s="462"/>
      <c r="D889" s="464"/>
      <c r="E889" s="464"/>
      <c r="F889" s="464"/>
      <c r="G889" s="464"/>
      <c r="H889" s="464"/>
      <c r="I889" s="464"/>
      <c r="J889" s="464"/>
      <c r="K889" s="464"/>
      <c r="L889" s="464"/>
      <c r="M889" s="464"/>
      <c r="N889" s="436"/>
      <c r="O889" s="436"/>
      <c r="P889" s="436"/>
      <c r="Q889" s="436"/>
      <c r="R889" s="436"/>
      <c r="S889" s="436"/>
      <c r="T889" s="436"/>
      <c r="U889" s="436"/>
      <c r="V889" s="436"/>
      <c r="W889" s="436"/>
      <c r="X889" s="436"/>
      <c r="Y889" s="436"/>
      <c r="Z889" s="436"/>
    </row>
    <row r="890" spans="1:26" ht="16.5" customHeight="1">
      <c r="A890" s="462"/>
      <c r="B890" s="463"/>
      <c r="C890" s="462"/>
      <c r="D890" s="464"/>
      <c r="E890" s="464"/>
      <c r="F890" s="464"/>
      <c r="G890" s="464"/>
      <c r="H890" s="464"/>
      <c r="I890" s="464"/>
      <c r="J890" s="464"/>
      <c r="K890" s="464"/>
      <c r="L890" s="464"/>
      <c r="M890" s="464"/>
      <c r="N890" s="436"/>
      <c r="O890" s="436"/>
      <c r="P890" s="436"/>
      <c r="Q890" s="436"/>
      <c r="R890" s="436"/>
      <c r="S890" s="436"/>
      <c r="T890" s="436"/>
      <c r="U890" s="436"/>
      <c r="V890" s="436"/>
      <c r="W890" s="436"/>
      <c r="X890" s="436"/>
      <c r="Y890" s="436"/>
      <c r="Z890" s="436"/>
    </row>
    <row r="891" spans="1:26" ht="16.5" customHeight="1">
      <c r="A891" s="462"/>
      <c r="B891" s="463"/>
      <c r="C891" s="462"/>
      <c r="D891" s="464"/>
      <c r="E891" s="464"/>
      <c r="F891" s="464"/>
      <c r="G891" s="464"/>
      <c r="H891" s="464"/>
      <c r="I891" s="464"/>
      <c r="J891" s="464"/>
      <c r="K891" s="464"/>
      <c r="L891" s="464"/>
      <c r="M891" s="464"/>
      <c r="N891" s="436"/>
      <c r="O891" s="436"/>
      <c r="P891" s="436"/>
      <c r="Q891" s="436"/>
      <c r="R891" s="436"/>
      <c r="S891" s="436"/>
      <c r="T891" s="436"/>
      <c r="U891" s="436"/>
      <c r="V891" s="436"/>
      <c r="W891" s="436"/>
      <c r="X891" s="436"/>
      <c r="Y891" s="436"/>
      <c r="Z891" s="436"/>
    </row>
    <row r="892" spans="1:26" ht="16.5" customHeight="1">
      <c r="A892" s="462"/>
      <c r="B892" s="463"/>
      <c r="C892" s="462"/>
      <c r="D892" s="464"/>
      <c r="E892" s="464"/>
      <c r="F892" s="464"/>
      <c r="G892" s="464"/>
      <c r="H892" s="464"/>
      <c r="I892" s="464"/>
      <c r="J892" s="464"/>
      <c r="K892" s="464"/>
      <c r="L892" s="464"/>
      <c r="M892" s="464"/>
      <c r="N892" s="436"/>
      <c r="O892" s="436"/>
      <c r="P892" s="436"/>
      <c r="Q892" s="436"/>
      <c r="R892" s="436"/>
      <c r="S892" s="436"/>
      <c r="T892" s="436"/>
      <c r="U892" s="436"/>
      <c r="V892" s="436"/>
      <c r="W892" s="436"/>
      <c r="X892" s="436"/>
      <c r="Y892" s="436"/>
      <c r="Z892" s="436"/>
    </row>
    <row r="893" spans="1:26" ht="16.5" customHeight="1">
      <c r="A893" s="462"/>
      <c r="B893" s="463"/>
      <c r="C893" s="462"/>
      <c r="D893" s="464"/>
      <c r="E893" s="464"/>
      <c r="F893" s="464"/>
      <c r="G893" s="464"/>
      <c r="H893" s="464"/>
      <c r="I893" s="464"/>
      <c r="J893" s="464"/>
      <c r="K893" s="464"/>
      <c r="L893" s="464"/>
      <c r="M893" s="464"/>
      <c r="N893" s="436"/>
      <c r="O893" s="436"/>
      <c r="P893" s="436"/>
      <c r="Q893" s="436"/>
      <c r="R893" s="436"/>
      <c r="S893" s="436"/>
      <c r="T893" s="436"/>
      <c r="U893" s="436"/>
      <c r="V893" s="436"/>
      <c r="W893" s="436"/>
      <c r="X893" s="436"/>
      <c r="Y893" s="436"/>
      <c r="Z893" s="436"/>
    </row>
    <row r="894" spans="1:26" ht="16.5" customHeight="1">
      <c r="A894" s="462"/>
      <c r="B894" s="463"/>
      <c r="C894" s="462"/>
      <c r="D894" s="464"/>
      <c r="E894" s="464"/>
      <c r="F894" s="464"/>
      <c r="G894" s="464"/>
      <c r="H894" s="464"/>
      <c r="I894" s="464"/>
      <c r="J894" s="464"/>
      <c r="K894" s="464"/>
      <c r="L894" s="464"/>
      <c r="M894" s="464"/>
      <c r="N894" s="436"/>
      <c r="O894" s="436"/>
      <c r="P894" s="436"/>
      <c r="Q894" s="436"/>
      <c r="R894" s="436"/>
      <c r="S894" s="436"/>
      <c r="T894" s="436"/>
      <c r="U894" s="436"/>
      <c r="V894" s="436"/>
      <c r="W894" s="436"/>
      <c r="X894" s="436"/>
      <c r="Y894" s="436"/>
      <c r="Z894" s="436"/>
    </row>
    <row r="895" spans="1:26" ht="16.5" customHeight="1">
      <c r="A895" s="462"/>
      <c r="B895" s="463"/>
      <c r="C895" s="462"/>
      <c r="D895" s="464"/>
      <c r="E895" s="464"/>
      <c r="F895" s="464"/>
      <c r="G895" s="464"/>
      <c r="H895" s="464"/>
      <c r="I895" s="464"/>
      <c r="J895" s="464"/>
      <c r="K895" s="464"/>
      <c r="L895" s="464"/>
      <c r="M895" s="464"/>
      <c r="N895" s="436"/>
      <c r="O895" s="436"/>
      <c r="P895" s="436"/>
      <c r="Q895" s="436"/>
      <c r="R895" s="436"/>
      <c r="S895" s="436"/>
      <c r="T895" s="436"/>
      <c r="U895" s="436"/>
      <c r="V895" s="436"/>
      <c r="W895" s="436"/>
      <c r="X895" s="436"/>
      <c r="Y895" s="436"/>
      <c r="Z895" s="436"/>
    </row>
    <row r="896" spans="1:26" ht="16.5" customHeight="1">
      <c r="A896" s="462"/>
      <c r="B896" s="463"/>
      <c r="C896" s="462"/>
      <c r="D896" s="464"/>
      <c r="E896" s="464"/>
      <c r="F896" s="464"/>
      <c r="G896" s="464"/>
      <c r="H896" s="464"/>
      <c r="I896" s="464"/>
      <c r="J896" s="464"/>
      <c r="K896" s="464"/>
      <c r="L896" s="464"/>
      <c r="M896" s="464"/>
      <c r="N896" s="436"/>
      <c r="O896" s="436"/>
      <c r="P896" s="436"/>
      <c r="Q896" s="436"/>
      <c r="R896" s="436"/>
      <c r="S896" s="436"/>
      <c r="T896" s="436"/>
      <c r="U896" s="436"/>
      <c r="V896" s="436"/>
      <c r="W896" s="436"/>
      <c r="X896" s="436"/>
      <c r="Y896" s="436"/>
      <c r="Z896" s="436"/>
    </row>
    <row r="897" spans="1:26" ht="16.5" customHeight="1">
      <c r="A897" s="462"/>
      <c r="B897" s="463"/>
      <c r="C897" s="462"/>
      <c r="D897" s="464"/>
      <c r="E897" s="464"/>
      <c r="F897" s="464"/>
      <c r="G897" s="464"/>
      <c r="H897" s="464"/>
      <c r="I897" s="464"/>
      <c r="J897" s="464"/>
      <c r="K897" s="464"/>
      <c r="L897" s="464"/>
      <c r="M897" s="464"/>
      <c r="N897" s="436"/>
      <c r="O897" s="436"/>
      <c r="P897" s="436"/>
      <c r="Q897" s="436"/>
      <c r="R897" s="436"/>
      <c r="S897" s="436"/>
      <c r="T897" s="436"/>
      <c r="U897" s="436"/>
      <c r="V897" s="436"/>
      <c r="W897" s="436"/>
      <c r="X897" s="436"/>
      <c r="Y897" s="436"/>
      <c r="Z897" s="436"/>
    </row>
    <row r="898" spans="1:26" ht="16.5" customHeight="1">
      <c r="A898" s="462"/>
      <c r="B898" s="463"/>
      <c r="C898" s="462"/>
      <c r="D898" s="464"/>
      <c r="E898" s="464"/>
      <c r="F898" s="464"/>
      <c r="G898" s="464"/>
      <c r="H898" s="464"/>
      <c r="I898" s="464"/>
      <c r="J898" s="464"/>
      <c r="K898" s="464"/>
      <c r="L898" s="464"/>
      <c r="M898" s="464"/>
      <c r="N898" s="436"/>
      <c r="O898" s="436"/>
      <c r="P898" s="436"/>
      <c r="Q898" s="436"/>
      <c r="R898" s="436"/>
      <c r="S898" s="436"/>
      <c r="T898" s="436"/>
      <c r="U898" s="436"/>
      <c r="V898" s="436"/>
      <c r="W898" s="436"/>
      <c r="X898" s="436"/>
      <c r="Y898" s="436"/>
      <c r="Z898" s="436"/>
    </row>
    <row r="899" spans="1:26" ht="16.5" customHeight="1">
      <c r="A899" s="462"/>
      <c r="B899" s="463"/>
      <c r="C899" s="462"/>
      <c r="D899" s="464"/>
      <c r="E899" s="464"/>
      <c r="F899" s="464"/>
      <c r="G899" s="464"/>
      <c r="H899" s="464"/>
      <c r="I899" s="464"/>
      <c r="J899" s="464"/>
      <c r="K899" s="464"/>
      <c r="L899" s="464"/>
      <c r="M899" s="464"/>
      <c r="N899" s="436"/>
      <c r="O899" s="436"/>
      <c r="P899" s="436"/>
      <c r="Q899" s="436"/>
      <c r="R899" s="436"/>
      <c r="S899" s="436"/>
      <c r="T899" s="436"/>
      <c r="U899" s="436"/>
      <c r="V899" s="436"/>
      <c r="W899" s="436"/>
      <c r="X899" s="436"/>
      <c r="Y899" s="436"/>
      <c r="Z899" s="436"/>
    </row>
    <row r="900" spans="1:26" ht="16.5" customHeight="1">
      <c r="A900" s="462"/>
      <c r="B900" s="463"/>
      <c r="C900" s="462"/>
      <c r="D900" s="464"/>
      <c r="E900" s="464"/>
      <c r="F900" s="464"/>
      <c r="G900" s="464"/>
      <c r="H900" s="464"/>
      <c r="I900" s="464"/>
      <c r="J900" s="464"/>
      <c r="K900" s="464"/>
      <c r="L900" s="464"/>
      <c r="M900" s="464"/>
      <c r="N900" s="436"/>
      <c r="O900" s="436"/>
      <c r="P900" s="436"/>
      <c r="Q900" s="436"/>
      <c r="R900" s="436"/>
      <c r="S900" s="436"/>
      <c r="T900" s="436"/>
      <c r="U900" s="436"/>
      <c r="V900" s="436"/>
      <c r="W900" s="436"/>
      <c r="X900" s="436"/>
      <c r="Y900" s="436"/>
      <c r="Z900" s="436"/>
    </row>
    <row r="901" spans="1:26" ht="16.5" customHeight="1">
      <c r="A901" s="462"/>
      <c r="B901" s="463"/>
      <c r="C901" s="462"/>
      <c r="D901" s="464"/>
      <c r="E901" s="464"/>
      <c r="F901" s="464"/>
      <c r="G901" s="464"/>
      <c r="H901" s="464"/>
      <c r="I901" s="464"/>
      <c r="J901" s="464"/>
      <c r="K901" s="464"/>
      <c r="L901" s="464"/>
      <c r="M901" s="464"/>
      <c r="N901" s="436"/>
      <c r="O901" s="436"/>
      <c r="P901" s="436"/>
      <c r="Q901" s="436"/>
      <c r="R901" s="436"/>
      <c r="S901" s="436"/>
      <c r="T901" s="436"/>
      <c r="U901" s="436"/>
      <c r="V901" s="436"/>
      <c r="W901" s="436"/>
      <c r="X901" s="436"/>
      <c r="Y901" s="436"/>
      <c r="Z901" s="436"/>
    </row>
    <row r="902" spans="1:26" ht="16.5" customHeight="1">
      <c r="A902" s="462"/>
      <c r="B902" s="463"/>
      <c r="C902" s="462"/>
      <c r="D902" s="464"/>
      <c r="E902" s="464"/>
      <c r="F902" s="464"/>
      <c r="G902" s="464"/>
      <c r="H902" s="464"/>
      <c r="I902" s="464"/>
      <c r="J902" s="464"/>
      <c r="K902" s="464"/>
      <c r="L902" s="464"/>
      <c r="M902" s="464"/>
      <c r="N902" s="436"/>
      <c r="O902" s="436"/>
      <c r="P902" s="436"/>
      <c r="Q902" s="436"/>
      <c r="R902" s="436"/>
      <c r="S902" s="436"/>
      <c r="T902" s="436"/>
      <c r="U902" s="436"/>
      <c r="V902" s="436"/>
      <c r="W902" s="436"/>
      <c r="X902" s="436"/>
      <c r="Y902" s="436"/>
      <c r="Z902" s="436"/>
    </row>
    <row r="903" spans="1:26" ht="16.5" customHeight="1">
      <c r="A903" s="462"/>
      <c r="B903" s="463"/>
      <c r="C903" s="462"/>
      <c r="D903" s="464"/>
      <c r="E903" s="464"/>
      <c r="F903" s="464"/>
      <c r="G903" s="464"/>
      <c r="H903" s="464"/>
      <c r="I903" s="464"/>
      <c r="J903" s="464"/>
      <c r="K903" s="464"/>
      <c r="L903" s="464"/>
      <c r="M903" s="464"/>
      <c r="N903" s="436"/>
      <c r="O903" s="436"/>
      <c r="P903" s="436"/>
      <c r="Q903" s="436"/>
      <c r="R903" s="436"/>
      <c r="S903" s="436"/>
      <c r="T903" s="436"/>
      <c r="U903" s="436"/>
      <c r="V903" s="436"/>
      <c r="W903" s="436"/>
      <c r="X903" s="436"/>
      <c r="Y903" s="436"/>
      <c r="Z903" s="436"/>
    </row>
    <row r="904" spans="1:26" ht="16.5" customHeight="1">
      <c r="A904" s="462"/>
      <c r="B904" s="463"/>
      <c r="C904" s="462"/>
      <c r="D904" s="464"/>
      <c r="E904" s="464"/>
      <c r="F904" s="464"/>
      <c r="G904" s="464"/>
      <c r="H904" s="464"/>
      <c r="I904" s="464"/>
      <c r="J904" s="464"/>
      <c r="K904" s="464"/>
      <c r="L904" s="464"/>
      <c r="M904" s="464"/>
      <c r="N904" s="436"/>
      <c r="O904" s="436"/>
      <c r="P904" s="436"/>
      <c r="Q904" s="436"/>
      <c r="R904" s="436"/>
      <c r="S904" s="436"/>
      <c r="T904" s="436"/>
      <c r="U904" s="436"/>
      <c r="V904" s="436"/>
      <c r="W904" s="436"/>
      <c r="X904" s="436"/>
      <c r="Y904" s="436"/>
      <c r="Z904" s="436"/>
    </row>
    <row r="905" spans="1:26" ht="16.5" customHeight="1">
      <c r="A905" s="462"/>
      <c r="B905" s="463"/>
      <c r="C905" s="462"/>
      <c r="D905" s="464"/>
      <c r="E905" s="464"/>
      <c r="F905" s="464"/>
      <c r="G905" s="464"/>
      <c r="H905" s="464"/>
      <c r="I905" s="464"/>
      <c r="J905" s="464"/>
      <c r="K905" s="464"/>
      <c r="L905" s="464"/>
      <c r="M905" s="464"/>
      <c r="N905" s="436"/>
      <c r="O905" s="436"/>
      <c r="P905" s="436"/>
      <c r="Q905" s="436"/>
      <c r="R905" s="436"/>
      <c r="S905" s="436"/>
      <c r="T905" s="436"/>
      <c r="U905" s="436"/>
      <c r="V905" s="436"/>
      <c r="W905" s="436"/>
      <c r="X905" s="436"/>
      <c r="Y905" s="436"/>
      <c r="Z905" s="436"/>
    </row>
    <row r="906" spans="1:26" ht="16.5" customHeight="1">
      <c r="A906" s="462"/>
      <c r="B906" s="463"/>
      <c r="C906" s="462"/>
      <c r="D906" s="464"/>
      <c r="E906" s="464"/>
      <c r="F906" s="464"/>
      <c r="G906" s="464"/>
      <c r="H906" s="464"/>
      <c r="I906" s="464"/>
      <c r="J906" s="464"/>
      <c r="K906" s="464"/>
      <c r="L906" s="464"/>
      <c r="M906" s="464"/>
      <c r="N906" s="436"/>
      <c r="O906" s="436"/>
      <c r="P906" s="436"/>
      <c r="Q906" s="436"/>
      <c r="R906" s="436"/>
      <c r="S906" s="436"/>
      <c r="T906" s="436"/>
      <c r="U906" s="436"/>
      <c r="V906" s="436"/>
      <c r="W906" s="436"/>
      <c r="X906" s="436"/>
      <c r="Y906" s="436"/>
      <c r="Z906" s="436"/>
    </row>
    <row r="907" spans="1:26" ht="16.5" customHeight="1">
      <c r="A907" s="462"/>
      <c r="B907" s="463"/>
      <c r="C907" s="462"/>
      <c r="D907" s="464"/>
      <c r="E907" s="464"/>
      <c r="F907" s="464"/>
      <c r="G907" s="464"/>
      <c r="H907" s="464"/>
      <c r="I907" s="464"/>
      <c r="J907" s="464"/>
      <c r="K907" s="464"/>
      <c r="L907" s="464"/>
      <c r="M907" s="464"/>
      <c r="N907" s="436"/>
      <c r="O907" s="436"/>
      <c r="P907" s="436"/>
      <c r="Q907" s="436"/>
      <c r="R907" s="436"/>
      <c r="S907" s="436"/>
      <c r="T907" s="436"/>
      <c r="U907" s="436"/>
      <c r="V907" s="436"/>
      <c r="W907" s="436"/>
      <c r="X907" s="436"/>
      <c r="Y907" s="436"/>
      <c r="Z907" s="436"/>
    </row>
    <row r="908" spans="1:26" ht="16.5" customHeight="1">
      <c r="A908" s="462"/>
      <c r="B908" s="463"/>
      <c r="C908" s="462"/>
      <c r="D908" s="464"/>
      <c r="E908" s="464"/>
      <c r="F908" s="464"/>
      <c r="G908" s="464"/>
      <c r="H908" s="464"/>
      <c r="I908" s="464"/>
      <c r="J908" s="464"/>
      <c r="K908" s="464"/>
      <c r="L908" s="464"/>
      <c r="M908" s="464"/>
      <c r="N908" s="436"/>
      <c r="O908" s="436"/>
      <c r="P908" s="436"/>
      <c r="Q908" s="436"/>
      <c r="R908" s="436"/>
      <c r="S908" s="436"/>
      <c r="T908" s="436"/>
      <c r="U908" s="436"/>
      <c r="V908" s="436"/>
      <c r="W908" s="436"/>
      <c r="X908" s="436"/>
      <c r="Y908" s="436"/>
      <c r="Z908" s="436"/>
    </row>
    <row r="909" spans="1:26" ht="16.5" customHeight="1">
      <c r="A909" s="462"/>
      <c r="B909" s="463"/>
      <c r="C909" s="462"/>
      <c r="D909" s="464"/>
      <c r="E909" s="464"/>
      <c r="F909" s="464"/>
      <c r="G909" s="464"/>
      <c r="H909" s="464"/>
      <c r="I909" s="464"/>
      <c r="J909" s="464"/>
      <c r="K909" s="464"/>
      <c r="L909" s="464"/>
      <c r="M909" s="464"/>
      <c r="N909" s="436"/>
      <c r="O909" s="436"/>
      <c r="P909" s="436"/>
      <c r="Q909" s="436"/>
      <c r="R909" s="436"/>
      <c r="S909" s="436"/>
      <c r="T909" s="436"/>
      <c r="U909" s="436"/>
      <c r="V909" s="436"/>
      <c r="W909" s="436"/>
      <c r="X909" s="436"/>
      <c r="Y909" s="436"/>
      <c r="Z909" s="436"/>
    </row>
    <row r="910" spans="1:26" ht="16.5" customHeight="1">
      <c r="A910" s="462"/>
      <c r="B910" s="463"/>
      <c r="C910" s="462"/>
      <c r="D910" s="464"/>
      <c r="E910" s="464"/>
      <c r="F910" s="464"/>
      <c r="G910" s="464"/>
      <c r="H910" s="464"/>
      <c r="I910" s="464"/>
      <c r="J910" s="464"/>
      <c r="K910" s="464"/>
      <c r="L910" s="464"/>
      <c r="M910" s="464"/>
      <c r="N910" s="436"/>
      <c r="O910" s="436"/>
      <c r="P910" s="436"/>
      <c r="Q910" s="436"/>
      <c r="R910" s="436"/>
      <c r="S910" s="436"/>
      <c r="T910" s="436"/>
      <c r="U910" s="436"/>
      <c r="V910" s="436"/>
      <c r="W910" s="436"/>
      <c r="X910" s="436"/>
      <c r="Y910" s="436"/>
      <c r="Z910" s="436"/>
    </row>
    <row r="911" spans="1:26" ht="16.5" customHeight="1">
      <c r="A911" s="462"/>
      <c r="B911" s="463"/>
      <c r="C911" s="462"/>
      <c r="D911" s="464"/>
      <c r="E911" s="464"/>
      <c r="F911" s="464"/>
      <c r="G911" s="464"/>
      <c r="H911" s="464"/>
      <c r="I911" s="464"/>
      <c r="J911" s="464"/>
      <c r="K911" s="464"/>
      <c r="L911" s="464"/>
      <c r="M911" s="464"/>
      <c r="N911" s="436"/>
      <c r="O911" s="436"/>
      <c r="P911" s="436"/>
      <c r="Q911" s="436"/>
      <c r="R911" s="436"/>
      <c r="S911" s="436"/>
      <c r="T911" s="436"/>
      <c r="U911" s="436"/>
      <c r="V911" s="436"/>
      <c r="W911" s="436"/>
      <c r="X911" s="436"/>
      <c r="Y911" s="436"/>
      <c r="Z911" s="436"/>
    </row>
    <row r="912" spans="1:26" ht="16.5" customHeight="1">
      <c r="A912" s="462"/>
      <c r="B912" s="463"/>
      <c r="C912" s="462"/>
      <c r="D912" s="464"/>
      <c r="E912" s="464"/>
      <c r="F912" s="464"/>
      <c r="G912" s="464"/>
      <c r="H912" s="464"/>
      <c r="I912" s="464"/>
      <c r="J912" s="464"/>
      <c r="K912" s="464"/>
      <c r="L912" s="464"/>
      <c r="M912" s="464"/>
      <c r="N912" s="436"/>
      <c r="O912" s="436"/>
      <c r="P912" s="436"/>
      <c r="Q912" s="436"/>
      <c r="R912" s="436"/>
      <c r="S912" s="436"/>
      <c r="T912" s="436"/>
      <c r="U912" s="436"/>
      <c r="V912" s="436"/>
      <c r="W912" s="436"/>
      <c r="X912" s="436"/>
      <c r="Y912" s="436"/>
      <c r="Z912" s="436"/>
    </row>
    <row r="913" spans="1:26" ht="16.5" customHeight="1">
      <c r="A913" s="462"/>
      <c r="B913" s="463"/>
      <c r="C913" s="462"/>
      <c r="D913" s="464"/>
      <c r="E913" s="464"/>
      <c r="F913" s="464"/>
      <c r="G913" s="464"/>
      <c r="H913" s="464"/>
      <c r="I913" s="464"/>
      <c r="J913" s="464"/>
      <c r="K913" s="464"/>
      <c r="L913" s="464"/>
      <c r="M913" s="464"/>
      <c r="N913" s="436"/>
      <c r="O913" s="436"/>
      <c r="P913" s="436"/>
      <c r="Q913" s="436"/>
      <c r="R913" s="436"/>
      <c r="S913" s="436"/>
      <c r="T913" s="436"/>
      <c r="U913" s="436"/>
      <c r="V913" s="436"/>
      <c r="W913" s="436"/>
      <c r="X913" s="436"/>
      <c r="Y913" s="436"/>
      <c r="Z913" s="436"/>
    </row>
    <row r="914" spans="1:26" ht="16.5" customHeight="1">
      <c r="A914" s="462"/>
      <c r="B914" s="463"/>
      <c r="C914" s="462"/>
      <c r="D914" s="464"/>
      <c r="E914" s="464"/>
      <c r="F914" s="464"/>
      <c r="G914" s="464"/>
      <c r="H914" s="464"/>
      <c r="I914" s="464"/>
      <c r="J914" s="464"/>
      <c r="K914" s="464"/>
      <c r="L914" s="464"/>
      <c r="M914" s="464"/>
      <c r="N914" s="436"/>
      <c r="O914" s="436"/>
      <c r="P914" s="436"/>
      <c r="Q914" s="436"/>
      <c r="R914" s="436"/>
      <c r="S914" s="436"/>
      <c r="T914" s="436"/>
      <c r="U914" s="436"/>
      <c r="V914" s="436"/>
      <c r="W914" s="436"/>
      <c r="X914" s="436"/>
      <c r="Y914" s="436"/>
      <c r="Z914" s="436"/>
    </row>
    <row r="915" spans="1:26" ht="16.5" customHeight="1">
      <c r="A915" s="462"/>
      <c r="B915" s="463"/>
      <c r="C915" s="462"/>
      <c r="D915" s="464"/>
      <c r="E915" s="464"/>
      <c r="F915" s="464"/>
      <c r="G915" s="464"/>
      <c r="H915" s="464"/>
      <c r="I915" s="464"/>
      <c r="J915" s="464"/>
      <c r="K915" s="464"/>
      <c r="L915" s="464"/>
      <c r="M915" s="464"/>
      <c r="N915" s="436"/>
      <c r="O915" s="436"/>
      <c r="P915" s="436"/>
      <c r="Q915" s="436"/>
      <c r="R915" s="436"/>
      <c r="S915" s="436"/>
      <c r="T915" s="436"/>
      <c r="U915" s="436"/>
      <c r="V915" s="436"/>
      <c r="W915" s="436"/>
      <c r="X915" s="436"/>
      <c r="Y915" s="436"/>
      <c r="Z915" s="436"/>
    </row>
    <row r="916" spans="1:26" ht="16.5" customHeight="1">
      <c r="A916" s="462"/>
      <c r="B916" s="463"/>
      <c r="C916" s="462"/>
      <c r="D916" s="464"/>
      <c r="E916" s="464"/>
      <c r="F916" s="464"/>
      <c r="G916" s="464"/>
      <c r="H916" s="464"/>
      <c r="I916" s="464"/>
      <c r="J916" s="464"/>
      <c r="K916" s="464"/>
      <c r="L916" s="464"/>
      <c r="M916" s="464"/>
      <c r="N916" s="436"/>
      <c r="O916" s="436"/>
      <c r="P916" s="436"/>
      <c r="Q916" s="436"/>
      <c r="R916" s="436"/>
      <c r="S916" s="436"/>
      <c r="T916" s="436"/>
      <c r="U916" s="436"/>
      <c r="V916" s="436"/>
      <c r="W916" s="436"/>
      <c r="X916" s="436"/>
      <c r="Y916" s="436"/>
      <c r="Z916" s="436"/>
    </row>
    <row r="917" spans="1:26" ht="16.5" customHeight="1">
      <c r="A917" s="462"/>
      <c r="B917" s="463"/>
      <c r="C917" s="462"/>
      <c r="D917" s="464"/>
      <c r="E917" s="464"/>
      <c r="F917" s="464"/>
      <c r="G917" s="464"/>
      <c r="H917" s="464"/>
      <c r="I917" s="464"/>
      <c r="J917" s="464"/>
      <c r="K917" s="464"/>
      <c r="L917" s="464"/>
      <c r="M917" s="464"/>
      <c r="N917" s="436"/>
      <c r="O917" s="436"/>
      <c r="P917" s="436"/>
      <c r="Q917" s="436"/>
      <c r="R917" s="436"/>
      <c r="S917" s="436"/>
      <c r="T917" s="436"/>
      <c r="U917" s="436"/>
      <c r="V917" s="436"/>
      <c r="W917" s="436"/>
      <c r="X917" s="436"/>
      <c r="Y917" s="436"/>
      <c r="Z917" s="436"/>
    </row>
    <row r="918" spans="1:26" ht="16.5" customHeight="1">
      <c r="A918" s="462"/>
      <c r="B918" s="463"/>
      <c r="C918" s="462"/>
      <c r="D918" s="464"/>
      <c r="E918" s="464"/>
      <c r="F918" s="464"/>
      <c r="G918" s="464"/>
      <c r="H918" s="464"/>
      <c r="I918" s="464"/>
      <c r="J918" s="464"/>
      <c r="K918" s="464"/>
      <c r="L918" s="464"/>
      <c r="M918" s="464"/>
      <c r="N918" s="436"/>
      <c r="O918" s="436"/>
      <c r="P918" s="436"/>
      <c r="Q918" s="436"/>
      <c r="R918" s="436"/>
      <c r="S918" s="436"/>
      <c r="T918" s="436"/>
      <c r="U918" s="436"/>
      <c r="V918" s="436"/>
      <c r="W918" s="436"/>
      <c r="X918" s="436"/>
      <c r="Y918" s="436"/>
      <c r="Z918" s="436"/>
    </row>
    <row r="919" spans="1:26" ht="16.5" customHeight="1">
      <c r="A919" s="462"/>
      <c r="B919" s="463"/>
      <c r="C919" s="462"/>
      <c r="D919" s="464"/>
      <c r="E919" s="464"/>
      <c r="F919" s="464"/>
      <c r="G919" s="464"/>
      <c r="H919" s="464"/>
      <c r="I919" s="464"/>
      <c r="J919" s="464"/>
      <c r="K919" s="464"/>
      <c r="L919" s="464"/>
      <c r="M919" s="464"/>
      <c r="N919" s="436"/>
      <c r="O919" s="436"/>
      <c r="P919" s="436"/>
      <c r="Q919" s="436"/>
      <c r="R919" s="436"/>
      <c r="S919" s="436"/>
      <c r="T919" s="436"/>
      <c r="U919" s="436"/>
      <c r="V919" s="436"/>
      <c r="W919" s="436"/>
      <c r="X919" s="436"/>
      <c r="Y919" s="436"/>
      <c r="Z919" s="436"/>
    </row>
    <row r="920" spans="1:26" ht="16.5" customHeight="1">
      <c r="A920" s="462"/>
      <c r="B920" s="463"/>
      <c r="C920" s="462"/>
      <c r="D920" s="464"/>
      <c r="E920" s="464"/>
      <c r="F920" s="464"/>
      <c r="G920" s="464"/>
      <c r="H920" s="464"/>
      <c r="I920" s="464"/>
      <c r="J920" s="464"/>
      <c r="K920" s="464"/>
      <c r="L920" s="464"/>
      <c r="M920" s="464"/>
      <c r="N920" s="436"/>
      <c r="O920" s="436"/>
      <c r="P920" s="436"/>
      <c r="Q920" s="436"/>
      <c r="R920" s="436"/>
      <c r="S920" s="436"/>
      <c r="T920" s="436"/>
      <c r="U920" s="436"/>
      <c r="V920" s="436"/>
      <c r="W920" s="436"/>
      <c r="X920" s="436"/>
      <c r="Y920" s="436"/>
      <c r="Z920" s="436"/>
    </row>
    <row r="921" spans="1:26" ht="16.5" customHeight="1">
      <c r="A921" s="462"/>
      <c r="B921" s="463"/>
      <c r="C921" s="462"/>
      <c r="D921" s="464"/>
      <c r="E921" s="464"/>
      <c r="F921" s="464"/>
      <c r="G921" s="464"/>
      <c r="H921" s="464"/>
      <c r="I921" s="464"/>
      <c r="J921" s="464"/>
      <c r="K921" s="464"/>
      <c r="L921" s="464"/>
      <c r="M921" s="464"/>
      <c r="N921" s="436"/>
      <c r="O921" s="436"/>
      <c r="P921" s="436"/>
      <c r="Q921" s="436"/>
      <c r="R921" s="436"/>
      <c r="S921" s="436"/>
      <c r="T921" s="436"/>
      <c r="U921" s="436"/>
      <c r="V921" s="436"/>
      <c r="W921" s="436"/>
      <c r="X921" s="436"/>
      <c r="Y921" s="436"/>
      <c r="Z921" s="436"/>
    </row>
    <row r="922" spans="1:26" ht="16.5" customHeight="1">
      <c r="A922" s="462"/>
      <c r="B922" s="463"/>
      <c r="C922" s="462"/>
      <c r="D922" s="464"/>
      <c r="E922" s="464"/>
      <c r="F922" s="464"/>
      <c r="G922" s="464"/>
      <c r="H922" s="464"/>
      <c r="I922" s="464"/>
      <c r="J922" s="464"/>
      <c r="K922" s="464"/>
      <c r="L922" s="464"/>
      <c r="M922" s="464"/>
      <c r="N922" s="436"/>
      <c r="O922" s="436"/>
      <c r="P922" s="436"/>
      <c r="Q922" s="436"/>
      <c r="R922" s="436"/>
      <c r="S922" s="436"/>
      <c r="T922" s="436"/>
      <c r="U922" s="436"/>
      <c r="V922" s="436"/>
      <c r="W922" s="436"/>
      <c r="X922" s="436"/>
      <c r="Y922" s="436"/>
      <c r="Z922" s="436"/>
    </row>
    <row r="923" spans="1:26" ht="16.5" customHeight="1">
      <c r="A923" s="462"/>
      <c r="B923" s="463"/>
      <c r="C923" s="462"/>
      <c r="D923" s="464"/>
      <c r="E923" s="464"/>
      <c r="F923" s="464"/>
      <c r="G923" s="464"/>
      <c r="H923" s="464"/>
      <c r="I923" s="464"/>
      <c r="J923" s="464"/>
      <c r="K923" s="464"/>
      <c r="L923" s="464"/>
      <c r="M923" s="464"/>
      <c r="N923" s="436"/>
      <c r="O923" s="436"/>
      <c r="P923" s="436"/>
      <c r="Q923" s="436"/>
      <c r="R923" s="436"/>
      <c r="S923" s="436"/>
      <c r="T923" s="436"/>
      <c r="U923" s="436"/>
      <c r="V923" s="436"/>
      <c r="W923" s="436"/>
      <c r="X923" s="436"/>
      <c r="Y923" s="436"/>
      <c r="Z923" s="436"/>
    </row>
    <row r="924" spans="1:26" ht="16.5" customHeight="1">
      <c r="A924" s="462"/>
      <c r="B924" s="463"/>
      <c r="C924" s="462"/>
      <c r="D924" s="464"/>
      <c r="E924" s="464"/>
      <c r="F924" s="464"/>
      <c r="G924" s="464"/>
      <c r="H924" s="464"/>
      <c r="I924" s="464"/>
      <c r="J924" s="464"/>
      <c r="K924" s="464"/>
      <c r="L924" s="464"/>
      <c r="M924" s="464"/>
      <c r="N924" s="436"/>
      <c r="O924" s="436"/>
      <c r="P924" s="436"/>
      <c r="Q924" s="436"/>
      <c r="R924" s="436"/>
      <c r="S924" s="436"/>
      <c r="T924" s="436"/>
      <c r="U924" s="436"/>
      <c r="V924" s="436"/>
      <c r="W924" s="436"/>
      <c r="X924" s="436"/>
      <c r="Y924" s="436"/>
      <c r="Z924" s="436"/>
    </row>
    <row r="925" spans="1:26" ht="16.5" customHeight="1">
      <c r="A925" s="462"/>
      <c r="B925" s="463"/>
      <c r="C925" s="462"/>
      <c r="D925" s="464"/>
      <c r="E925" s="464"/>
      <c r="F925" s="464"/>
      <c r="G925" s="464"/>
      <c r="H925" s="464"/>
      <c r="I925" s="464"/>
      <c r="J925" s="464"/>
      <c r="K925" s="464"/>
      <c r="L925" s="464"/>
      <c r="M925" s="464"/>
      <c r="N925" s="436"/>
      <c r="O925" s="436"/>
      <c r="P925" s="436"/>
      <c r="Q925" s="436"/>
      <c r="R925" s="436"/>
      <c r="S925" s="436"/>
      <c r="T925" s="436"/>
      <c r="U925" s="436"/>
      <c r="V925" s="436"/>
      <c r="W925" s="436"/>
      <c r="X925" s="436"/>
      <c r="Y925" s="436"/>
      <c r="Z925" s="436"/>
    </row>
    <row r="926" spans="1:26" ht="16.5" customHeight="1">
      <c r="A926" s="462"/>
      <c r="B926" s="463"/>
      <c r="C926" s="462"/>
      <c r="D926" s="464"/>
      <c r="E926" s="464"/>
      <c r="F926" s="464"/>
      <c r="G926" s="464"/>
      <c r="H926" s="464"/>
      <c r="I926" s="464"/>
      <c r="J926" s="464"/>
      <c r="K926" s="464"/>
      <c r="L926" s="464"/>
      <c r="M926" s="464"/>
      <c r="N926" s="436"/>
      <c r="O926" s="436"/>
      <c r="P926" s="436"/>
      <c r="Q926" s="436"/>
      <c r="R926" s="436"/>
      <c r="S926" s="436"/>
      <c r="T926" s="436"/>
      <c r="U926" s="436"/>
      <c r="V926" s="436"/>
      <c r="W926" s="436"/>
      <c r="X926" s="436"/>
      <c r="Y926" s="436"/>
      <c r="Z926" s="436"/>
    </row>
    <row r="927" spans="1:26" ht="16.5" customHeight="1">
      <c r="A927" s="462"/>
      <c r="B927" s="463"/>
      <c r="C927" s="462"/>
      <c r="D927" s="464"/>
      <c r="E927" s="464"/>
      <c r="F927" s="464"/>
      <c r="G927" s="464"/>
      <c r="H927" s="464"/>
      <c r="I927" s="464"/>
      <c r="J927" s="464"/>
      <c r="K927" s="464"/>
      <c r="L927" s="464"/>
      <c r="M927" s="464"/>
      <c r="N927" s="436"/>
      <c r="O927" s="436"/>
      <c r="P927" s="436"/>
      <c r="Q927" s="436"/>
      <c r="R927" s="436"/>
      <c r="S927" s="436"/>
      <c r="T927" s="436"/>
      <c r="U927" s="436"/>
      <c r="V927" s="436"/>
      <c r="W927" s="436"/>
      <c r="X927" s="436"/>
      <c r="Y927" s="436"/>
      <c r="Z927" s="436"/>
    </row>
    <row r="928" spans="1:26" ht="16.5" customHeight="1">
      <c r="A928" s="462"/>
      <c r="B928" s="463"/>
      <c r="C928" s="462"/>
      <c r="D928" s="464"/>
      <c r="E928" s="464"/>
      <c r="F928" s="464"/>
      <c r="G928" s="464"/>
      <c r="H928" s="464"/>
      <c r="I928" s="464"/>
      <c r="J928" s="464"/>
      <c r="K928" s="464"/>
      <c r="L928" s="464"/>
      <c r="M928" s="464"/>
      <c r="N928" s="436"/>
      <c r="O928" s="436"/>
      <c r="P928" s="436"/>
      <c r="Q928" s="436"/>
      <c r="R928" s="436"/>
      <c r="S928" s="436"/>
      <c r="T928" s="436"/>
      <c r="U928" s="436"/>
      <c r="V928" s="436"/>
      <c r="W928" s="436"/>
      <c r="X928" s="436"/>
      <c r="Y928" s="436"/>
      <c r="Z928" s="436"/>
    </row>
    <row r="929" spans="1:26" ht="16.5" customHeight="1">
      <c r="A929" s="462"/>
      <c r="B929" s="463"/>
      <c r="C929" s="462"/>
      <c r="D929" s="464"/>
      <c r="E929" s="464"/>
      <c r="F929" s="464"/>
      <c r="G929" s="464"/>
      <c r="H929" s="464"/>
      <c r="I929" s="464"/>
      <c r="J929" s="464"/>
      <c r="K929" s="464"/>
      <c r="L929" s="464"/>
      <c r="M929" s="464"/>
      <c r="N929" s="436"/>
      <c r="O929" s="436"/>
      <c r="P929" s="436"/>
      <c r="Q929" s="436"/>
      <c r="R929" s="436"/>
      <c r="S929" s="436"/>
      <c r="T929" s="436"/>
      <c r="U929" s="436"/>
      <c r="V929" s="436"/>
      <c r="W929" s="436"/>
      <c r="X929" s="436"/>
      <c r="Y929" s="436"/>
      <c r="Z929" s="436"/>
    </row>
    <row r="930" spans="1:26" ht="16.5" customHeight="1">
      <c r="A930" s="462"/>
      <c r="B930" s="463"/>
      <c r="C930" s="462"/>
      <c r="D930" s="464"/>
      <c r="E930" s="464"/>
      <c r="F930" s="464"/>
      <c r="G930" s="464"/>
      <c r="H930" s="464"/>
      <c r="I930" s="464"/>
      <c r="J930" s="464"/>
      <c r="K930" s="464"/>
      <c r="L930" s="464"/>
      <c r="M930" s="464"/>
      <c r="N930" s="436"/>
      <c r="O930" s="436"/>
      <c r="P930" s="436"/>
      <c r="Q930" s="436"/>
      <c r="R930" s="436"/>
      <c r="S930" s="436"/>
      <c r="T930" s="436"/>
      <c r="U930" s="436"/>
      <c r="V930" s="436"/>
      <c r="W930" s="436"/>
      <c r="X930" s="436"/>
      <c r="Y930" s="436"/>
      <c r="Z930" s="436"/>
    </row>
    <row r="931" spans="1:26" ht="16.5" customHeight="1">
      <c r="A931" s="462"/>
      <c r="B931" s="463"/>
      <c r="C931" s="462"/>
      <c r="D931" s="464"/>
      <c r="E931" s="464"/>
      <c r="F931" s="464"/>
      <c r="G931" s="464"/>
      <c r="H931" s="464"/>
      <c r="I931" s="464"/>
      <c r="J931" s="464"/>
      <c r="K931" s="464"/>
      <c r="L931" s="464"/>
      <c r="M931" s="464"/>
      <c r="N931" s="436"/>
      <c r="O931" s="436"/>
      <c r="P931" s="436"/>
      <c r="Q931" s="436"/>
      <c r="R931" s="436"/>
      <c r="S931" s="436"/>
      <c r="T931" s="436"/>
      <c r="U931" s="436"/>
      <c r="V931" s="436"/>
      <c r="W931" s="436"/>
      <c r="X931" s="436"/>
      <c r="Y931" s="436"/>
      <c r="Z931" s="436"/>
    </row>
    <row r="932" spans="1:26" ht="16.5" customHeight="1">
      <c r="A932" s="462"/>
      <c r="B932" s="463"/>
      <c r="C932" s="462"/>
      <c r="D932" s="464"/>
      <c r="E932" s="464"/>
      <c r="F932" s="464"/>
      <c r="G932" s="464"/>
      <c r="H932" s="464"/>
      <c r="I932" s="464"/>
      <c r="J932" s="464"/>
      <c r="K932" s="464"/>
      <c r="L932" s="464"/>
      <c r="M932" s="464"/>
      <c r="N932" s="436"/>
      <c r="O932" s="436"/>
      <c r="P932" s="436"/>
      <c r="Q932" s="436"/>
      <c r="R932" s="436"/>
      <c r="S932" s="436"/>
      <c r="T932" s="436"/>
      <c r="U932" s="436"/>
      <c r="V932" s="436"/>
      <c r="W932" s="436"/>
      <c r="X932" s="436"/>
      <c r="Y932" s="436"/>
      <c r="Z932" s="436"/>
    </row>
    <row r="933" spans="1:26" ht="16.5" customHeight="1">
      <c r="A933" s="462"/>
      <c r="B933" s="463"/>
      <c r="C933" s="462"/>
      <c r="D933" s="464"/>
      <c r="E933" s="464"/>
      <c r="F933" s="464"/>
      <c r="G933" s="464"/>
      <c r="H933" s="464"/>
      <c r="I933" s="464"/>
      <c r="J933" s="464"/>
      <c r="K933" s="464"/>
      <c r="L933" s="464"/>
      <c r="M933" s="464"/>
      <c r="N933" s="436"/>
      <c r="O933" s="436"/>
      <c r="P933" s="436"/>
      <c r="Q933" s="436"/>
      <c r="R933" s="436"/>
      <c r="S933" s="436"/>
      <c r="T933" s="436"/>
      <c r="U933" s="436"/>
      <c r="V933" s="436"/>
      <c r="W933" s="436"/>
      <c r="X933" s="436"/>
      <c r="Y933" s="436"/>
      <c r="Z933" s="436"/>
    </row>
    <row r="934" spans="1:26" ht="16.5" customHeight="1">
      <c r="A934" s="462"/>
      <c r="B934" s="463"/>
      <c r="C934" s="462"/>
      <c r="D934" s="464"/>
      <c r="E934" s="464"/>
      <c r="F934" s="464"/>
      <c r="G934" s="464"/>
      <c r="H934" s="464"/>
      <c r="I934" s="464"/>
      <c r="J934" s="464"/>
      <c r="K934" s="464"/>
      <c r="L934" s="464"/>
      <c r="M934" s="464"/>
      <c r="N934" s="436"/>
      <c r="O934" s="436"/>
      <c r="P934" s="436"/>
      <c r="Q934" s="436"/>
      <c r="R934" s="436"/>
      <c r="S934" s="436"/>
      <c r="T934" s="436"/>
      <c r="U934" s="436"/>
      <c r="V934" s="436"/>
      <c r="W934" s="436"/>
      <c r="X934" s="436"/>
      <c r="Y934" s="436"/>
      <c r="Z934" s="436"/>
    </row>
    <row r="935" spans="1:26" ht="16.5" customHeight="1">
      <c r="A935" s="462"/>
      <c r="B935" s="463"/>
      <c r="C935" s="462"/>
      <c r="D935" s="464"/>
      <c r="E935" s="464"/>
      <c r="F935" s="464"/>
      <c r="G935" s="464"/>
      <c r="H935" s="464"/>
      <c r="I935" s="464"/>
      <c r="J935" s="464"/>
      <c r="K935" s="464"/>
      <c r="L935" s="464"/>
      <c r="M935" s="464"/>
      <c r="N935" s="436"/>
      <c r="O935" s="436"/>
      <c r="P935" s="436"/>
      <c r="Q935" s="436"/>
      <c r="R935" s="436"/>
      <c r="S935" s="436"/>
      <c r="T935" s="436"/>
      <c r="U935" s="436"/>
      <c r="V935" s="436"/>
      <c r="W935" s="436"/>
      <c r="X935" s="436"/>
      <c r="Y935" s="436"/>
      <c r="Z935" s="436"/>
    </row>
    <row r="936" spans="1:26" ht="16.5" customHeight="1">
      <c r="A936" s="462"/>
      <c r="B936" s="463"/>
      <c r="C936" s="462"/>
      <c r="D936" s="464"/>
      <c r="E936" s="464"/>
      <c r="F936" s="464"/>
      <c r="G936" s="464"/>
      <c r="H936" s="464"/>
      <c r="I936" s="464"/>
      <c r="J936" s="464"/>
      <c r="K936" s="464"/>
      <c r="L936" s="464"/>
      <c r="M936" s="464"/>
      <c r="N936" s="436"/>
      <c r="O936" s="436"/>
      <c r="P936" s="436"/>
      <c r="Q936" s="436"/>
      <c r="R936" s="436"/>
      <c r="S936" s="436"/>
      <c r="T936" s="436"/>
      <c r="U936" s="436"/>
      <c r="V936" s="436"/>
      <c r="W936" s="436"/>
      <c r="X936" s="436"/>
      <c r="Y936" s="436"/>
      <c r="Z936" s="436"/>
    </row>
    <row r="937" spans="1:26" ht="16.5" customHeight="1">
      <c r="A937" s="462"/>
      <c r="B937" s="463"/>
      <c r="C937" s="462"/>
      <c r="D937" s="464"/>
      <c r="E937" s="464"/>
      <c r="F937" s="464"/>
      <c r="G937" s="464"/>
      <c r="H937" s="464"/>
      <c r="I937" s="464"/>
      <c r="J937" s="464"/>
      <c r="K937" s="464"/>
      <c r="L937" s="464"/>
      <c r="M937" s="464"/>
      <c r="N937" s="436"/>
      <c r="O937" s="436"/>
      <c r="P937" s="436"/>
      <c r="Q937" s="436"/>
      <c r="R937" s="436"/>
      <c r="S937" s="436"/>
      <c r="T937" s="436"/>
      <c r="U937" s="436"/>
      <c r="V937" s="436"/>
      <c r="W937" s="436"/>
      <c r="X937" s="436"/>
      <c r="Y937" s="436"/>
      <c r="Z937" s="436"/>
    </row>
    <row r="938" spans="1:26" ht="16.5" customHeight="1">
      <c r="A938" s="462"/>
      <c r="B938" s="463"/>
      <c r="C938" s="462"/>
      <c r="D938" s="464"/>
      <c r="E938" s="464"/>
      <c r="F938" s="464"/>
      <c r="G938" s="464"/>
      <c r="H938" s="464"/>
      <c r="I938" s="464"/>
      <c r="J938" s="464"/>
      <c r="K938" s="464"/>
      <c r="L938" s="464"/>
      <c r="M938" s="464"/>
      <c r="N938" s="436"/>
      <c r="O938" s="436"/>
      <c r="P938" s="436"/>
      <c r="Q938" s="436"/>
      <c r="R938" s="436"/>
      <c r="S938" s="436"/>
      <c r="T938" s="436"/>
      <c r="U938" s="436"/>
      <c r="V938" s="436"/>
      <c r="W938" s="436"/>
      <c r="X938" s="436"/>
      <c r="Y938" s="436"/>
      <c r="Z938" s="436"/>
    </row>
    <row r="939" spans="1:26" ht="16.5" customHeight="1">
      <c r="A939" s="462"/>
      <c r="B939" s="463"/>
      <c r="C939" s="462"/>
      <c r="D939" s="464"/>
      <c r="E939" s="464"/>
      <c r="F939" s="464"/>
      <c r="G939" s="464"/>
      <c r="H939" s="464"/>
      <c r="I939" s="464"/>
      <c r="J939" s="464"/>
      <c r="K939" s="464"/>
      <c r="L939" s="464"/>
      <c r="M939" s="464"/>
      <c r="N939" s="436"/>
      <c r="O939" s="436"/>
      <c r="P939" s="436"/>
      <c r="Q939" s="436"/>
      <c r="R939" s="436"/>
      <c r="S939" s="436"/>
      <c r="T939" s="436"/>
      <c r="U939" s="436"/>
      <c r="V939" s="436"/>
      <c r="W939" s="436"/>
      <c r="X939" s="436"/>
      <c r="Y939" s="436"/>
      <c r="Z939" s="436"/>
    </row>
    <row r="940" spans="1:26" ht="16.5" customHeight="1">
      <c r="A940" s="462"/>
      <c r="B940" s="463"/>
      <c r="C940" s="462"/>
      <c r="D940" s="464"/>
      <c r="E940" s="464"/>
      <c r="F940" s="464"/>
      <c r="G940" s="464"/>
      <c r="H940" s="464"/>
      <c r="I940" s="464"/>
      <c r="J940" s="464"/>
      <c r="K940" s="464"/>
      <c r="L940" s="464"/>
      <c r="M940" s="464"/>
      <c r="N940" s="436"/>
      <c r="O940" s="436"/>
      <c r="P940" s="436"/>
      <c r="Q940" s="436"/>
      <c r="R940" s="436"/>
      <c r="S940" s="436"/>
      <c r="T940" s="436"/>
      <c r="U940" s="436"/>
      <c r="V940" s="436"/>
      <c r="W940" s="436"/>
      <c r="X940" s="436"/>
      <c r="Y940" s="436"/>
      <c r="Z940" s="436"/>
    </row>
    <row r="941" spans="1:26" ht="16.5" customHeight="1">
      <c r="A941" s="462"/>
      <c r="B941" s="463"/>
      <c r="C941" s="462"/>
      <c r="D941" s="464"/>
      <c r="E941" s="464"/>
      <c r="F941" s="464"/>
      <c r="G941" s="464"/>
      <c r="H941" s="464"/>
      <c r="I941" s="464"/>
      <c r="J941" s="464"/>
      <c r="K941" s="464"/>
      <c r="L941" s="464"/>
      <c r="M941" s="464"/>
      <c r="N941" s="436"/>
      <c r="O941" s="436"/>
      <c r="P941" s="436"/>
      <c r="Q941" s="436"/>
      <c r="R941" s="436"/>
      <c r="S941" s="436"/>
      <c r="T941" s="436"/>
      <c r="U941" s="436"/>
      <c r="V941" s="436"/>
      <c r="W941" s="436"/>
      <c r="X941" s="436"/>
      <c r="Y941" s="436"/>
      <c r="Z941" s="436"/>
    </row>
    <row r="942" spans="1:26" ht="16.5" customHeight="1">
      <c r="A942" s="462"/>
      <c r="B942" s="463"/>
      <c r="C942" s="462"/>
      <c r="D942" s="464"/>
      <c r="E942" s="464"/>
      <c r="F942" s="464"/>
      <c r="G942" s="464"/>
      <c r="H942" s="464"/>
      <c r="I942" s="464"/>
      <c r="J942" s="464"/>
      <c r="K942" s="464"/>
      <c r="L942" s="464"/>
      <c r="M942" s="464"/>
      <c r="N942" s="436"/>
      <c r="O942" s="436"/>
      <c r="P942" s="436"/>
      <c r="Q942" s="436"/>
      <c r="R942" s="436"/>
      <c r="S942" s="436"/>
      <c r="T942" s="436"/>
      <c r="U942" s="436"/>
      <c r="V942" s="436"/>
      <c r="W942" s="436"/>
      <c r="X942" s="436"/>
      <c r="Y942" s="436"/>
      <c r="Z942" s="436"/>
    </row>
    <row r="943" spans="1:26" ht="16.5" customHeight="1">
      <c r="A943" s="462"/>
      <c r="B943" s="463"/>
      <c r="C943" s="462"/>
      <c r="D943" s="464"/>
      <c r="E943" s="464"/>
      <c r="F943" s="464"/>
      <c r="G943" s="464"/>
      <c r="H943" s="464"/>
      <c r="I943" s="464"/>
      <c r="J943" s="464"/>
      <c r="K943" s="464"/>
      <c r="L943" s="464"/>
      <c r="M943" s="464"/>
      <c r="N943" s="436"/>
      <c r="O943" s="436"/>
      <c r="P943" s="436"/>
      <c r="Q943" s="436"/>
      <c r="R943" s="436"/>
      <c r="S943" s="436"/>
      <c r="T943" s="436"/>
      <c r="U943" s="436"/>
      <c r="V943" s="436"/>
      <c r="W943" s="436"/>
      <c r="X943" s="436"/>
      <c r="Y943" s="436"/>
      <c r="Z943" s="436"/>
    </row>
    <row r="944" spans="1:26" ht="16.5" customHeight="1">
      <c r="A944" s="462"/>
      <c r="B944" s="463"/>
      <c r="C944" s="462"/>
      <c r="D944" s="464"/>
      <c r="E944" s="464"/>
      <c r="F944" s="464"/>
      <c r="G944" s="464"/>
      <c r="H944" s="464"/>
      <c r="I944" s="464"/>
      <c r="J944" s="464"/>
      <c r="K944" s="464"/>
      <c r="L944" s="464"/>
      <c r="M944" s="464"/>
      <c r="N944" s="436"/>
      <c r="O944" s="436"/>
      <c r="P944" s="436"/>
      <c r="Q944" s="436"/>
      <c r="R944" s="436"/>
      <c r="S944" s="436"/>
      <c r="T944" s="436"/>
      <c r="U944" s="436"/>
      <c r="V944" s="436"/>
      <c r="W944" s="436"/>
      <c r="X944" s="436"/>
      <c r="Y944" s="436"/>
      <c r="Z944" s="436"/>
    </row>
    <row r="945" spans="1:26" ht="16.5" customHeight="1">
      <c r="A945" s="462"/>
      <c r="B945" s="463"/>
      <c r="C945" s="462"/>
      <c r="D945" s="464"/>
      <c r="E945" s="464"/>
      <c r="F945" s="464"/>
      <c r="G945" s="464"/>
      <c r="H945" s="464"/>
      <c r="I945" s="464"/>
      <c r="J945" s="464"/>
      <c r="K945" s="464"/>
      <c r="L945" s="464"/>
      <c r="M945" s="464"/>
      <c r="N945" s="436"/>
      <c r="O945" s="436"/>
      <c r="P945" s="436"/>
      <c r="Q945" s="436"/>
      <c r="R945" s="436"/>
      <c r="S945" s="436"/>
      <c r="T945" s="436"/>
      <c r="U945" s="436"/>
      <c r="V945" s="436"/>
      <c r="W945" s="436"/>
      <c r="X945" s="436"/>
      <c r="Y945" s="436"/>
      <c r="Z945" s="436"/>
    </row>
    <row r="946" spans="1:26" ht="16.5" customHeight="1">
      <c r="A946" s="462"/>
      <c r="B946" s="463"/>
      <c r="C946" s="462"/>
      <c r="D946" s="464"/>
      <c r="E946" s="464"/>
      <c r="F946" s="464"/>
      <c r="G946" s="464"/>
      <c r="H946" s="464"/>
      <c r="I946" s="464"/>
      <c r="J946" s="464"/>
      <c r="K946" s="464"/>
      <c r="L946" s="464"/>
      <c r="M946" s="464"/>
      <c r="N946" s="436"/>
      <c r="O946" s="436"/>
      <c r="P946" s="436"/>
      <c r="Q946" s="436"/>
      <c r="R946" s="436"/>
      <c r="S946" s="436"/>
      <c r="T946" s="436"/>
      <c r="U946" s="436"/>
      <c r="V946" s="436"/>
      <c r="W946" s="436"/>
      <c r="X946" s="436"/>
      <c r="Y946" s="436"/>
      <c r="Z946" s="436"/>
    </row>
    <row r="947" spans="1:26" ht="16.5" customHeight="1">
      <c r="A947" s="462"/>
      <c r="B947" s="463"/>
      <c r="C947" s="462"/>
      <c r="D947" s="464"/>
      <c r="E947" s="464"/>
      <c r="F947" s="464"/>
      <c r="G947" s="464"/>
      <c r="H947" s="464"/>
      <c r="I947" s="464"/>
      <c r="J947" s="464"/>
      <c r="K947" s="464"/>
      <c r="L947" s="464"/>
      <c r="M947" s="464"/>
      <c r="N947" s="436"/>
      <c r="O947" s="436"/>
      <c r="P947" s="436"/>
      <c r="Q947" s="436"/>
      <c r="R947" s="436"/>
      <c r="S947" s="436"/>
      <c r="T947" s="436"/>
      <c r="U947" s="436"/>
      <c r="V947" s="436"/>
      <c r="W947" s="436"/>
      <c r="X947" s="436"/>
      <c r="Y947" s="436"/>
      <c r="Z947" s="436"/>
    </row>
    <row r="948" spans="1:26" ht="16.5" customHeight="1">
      <c r="A948" s="462"/>
      <c r="B948" s="463"/>
      <c r="C948" s="462"/>
      <c r="D948" s="464"/>
      <c r="E948" s="464"/>
      <c r="F948" s="464"/>
      <c r="G948" s="464"/>
      <c r="H948" s="464"/>
      <c r="I948" s="464"/>
      <c r="J948" s="464"/>
      <c r="K948" s="464"/>
      <c r="L948" s="464"/>
      <c r="M948" s="464"/>
      <c r="N948" s="436"/>
      <c r="O948" s="436"/>
      <c r="P948" s="436"/>
      <c r="Q948" s="436"/>
      <c r="R948" s="436"/>
      <c r="S948" s="436"/>
      <c r="T948" s="436"/>
      <c r="U948" s="436"/>
      <c r="V948" s="436"/>
      <c r="W948" s="436"/>
      <c r="X948" s="436"/>
      <c r="Y948" s="436"/>
      <c r="Z948" s="436"/>
    </row>
    <row r="949" spans="1:26" ht="16.5" customHeight="1">
      <c r="A949" s="462"/>
      <c r="B949" s="463"/>
      <c r="C949" s="462"/>
      <c r="D949" s="464"/>
      <c r="E949" s="464"/>
      <c r="F949" s="464"/>
      <c r="G949" s="464"/>
      <c r="H949" s="464"/>
      <c r="I949" s="464"/>
      <c r="J949" s="464"/>
      <c r="K949" s="464"/>
      <c r="L949" s="464"/>
      <c r="M949" s="464"/>
      <c r="N949" s="436"/>
      <c r="O949" s="436"/>
      <c r="P949" s="436"/>
      <c r="Q949" s="436"/>
      <c r="R949" s="436"/>
      <c r="S949" s="436"/>
      <c r="T949" s="436"/>
      <c r="U949" s="436"/>
      <c r="V949" s="436"/>
      <c r="W949" s="436"/>
      <c r="X949" s="436"/>
      <c r="Y949" s="436"/>
      <c r="Z949" s="436"/>
    </row>
    <row r="950" spans="1:26" ht="16.5" customHeight="1">
      <c r="A950" s="462"/>
      <c r="B950" s="463"/>
      <c r="C950" s="462"/>
      <c r="D950" s="464"/>
      <c r="E950" s="464"/>
      <c r="F950" s="464"/>
      <c r="G950" s="464"/>
      <c r="H950" s="464"/>
      <c r="I950" s="464"/>
      <c r="J950" s="464"/>
      <c r="K950" s="464"/>
      <c r="L950" s="464"/>
      <c r="M950" s="464"/>
      <c r="N950" s="436"/>
      <c r="O950" s="436"/>
      <c r="P950" s="436"/>
      <c r="Q950" s="436"/>
      <c r="R950" s="436"/>
      <c r="S950" s="436"/>
      <c r="T950" s="436"/>
      <c r="U950" s="436"/>
      <c r="V950" s="436"/>
      <c r="W950" s="436"/>
      <c r="X950" s="436"/>
      <c r="Y950" s="436"/>
      <c r="Z950" s="436"/>
    </row>
    <row r="951" spans="1:26" ht="16.5" customHeight="1">
      <c r="A951" s="462"/>
      <c r="B951" s="463"/>
      <c r="C951" s="462"/>
      <c r="D951" s="464"/>
      <c r="E951" s="464"/>
      <c r="F951" s="464"/>
      <c r="G951" s="464"/>
      <c r="H951" s="464"/>
      <c r="I951" s="464"/>
      <c r="J951" s="464"/>
      <c r="K951" s="464"/>
      <c r="L951" s="464"/>
      <c r="M951" s="464"/>
      <c r="N951" s="436"/>
      <c r="O951" s="436"/>
      <c r="P951" s="436"/>
      <c r="Q951" s="436"/>
      <c r="R951" s="436"/>
      <c r="S951" s="436"/>
      <c r="T951" s="436"/>
      <c r="U951" s="436"/>
      <c r="V951" s="436"/>
      <c r="W951" s="436"/>
      <c r="X951" s="436"/>
      <c r="Y951" s="436"/>
      <c r="Z951" s="436"/>
    </row>
    <row r="952" spans="1:26" ht="16.5" customHeight="1">
      <c r="A952" s="462"/>
      <c r="B952" s="463"/>
      <c r="C952" s="462"/>
      <c r="D952" s="464"/>
      <c r="E952" s="464"/>
      <c r="F952" s="464"/>
      <c r="G952" s="464"/>
      <c r="H952" s="464"/>
      <c r="I952" s="464"/>
      <c r="J952" s="464"/>
      <c r="K952" s="464"/>
      <c r="L952" s="464"/>
      <c r="M952" s="464"/>
      <c r="N952" s="436"/>
      <c r="O952" s="436"/>
      <c r="P952" s="436"/>
      <c r="Q952" s="436"/>
      <c r="R952" s="436"/>
      <c r="S952" s="436"/>
      <c r="T952" s="436"/>
      <c r="U952" s="436"/>
      <c r="V952" s="436"/>
      <c r="W952" s="436"/>
      <c r="X952" s="436"/>
      <c r="Y952" s="436"/>
      <c r="Z952" s="436"/>
    </row>
    <row r="953" spans="1:26" ht="16.5" customHeight="1">
      <c r="A953" s="462"/>
      <c r="B953" s="463"/>
      <c r="C953" s="462"/>
      <c r="D953" s="464"/>
      <c r="E953" s="464"/>
      <c r="F953" s="464"/>
      <c r="G953" s="464"/>
      <c r="H953" s="464"/>
      <c r="I953" s="464"/>
      <c r="J953" s="464"/>
      <c r="K953" s="464"/>
      <c r="L953" s="464"/>
      <c r="M953" s="464"/>
      <c r="N953" s="436"/>
      <c r="O953" s="436"/>
      <c r="P953" s="436"/>
      <c r="Q953" s="436"/>
      <c r="R953" s="436"/>
      <c r="S953" s="436"/>
      <c r="T953" s="436"/>
      <c r="U953" s="436"/>
      <c r="V953" s="436"/>
      <c r="W953" s="436"/>
      <c r="X953" s="436"/>
      <c r="Y953" s="436"/>
      <c r="Z953" s="436"/>
    </row>
    <row r="954" spans="1:26" ht="16.5" customHeight="1">
      <c r="A954" s="462"/>
      <c r="B954" s="463"/>
      <c r="C954" s="462"/>
      <c r="D954" s="464"/>
      <c r="E954" s="464"/>
      <c r="F954" s="464"/>
      <c r="G954" s="464"/>
      <c r="H954" s="464"/>
      <c r="I954" s="464"/>
      <c r="J954" s="464"/>
      <c r="K954" s="464"/>
      <c r="L954" s="464"/>
      <c r="M954" s="464"/>
      <c r="N954" s="436"/>
      <c r="O954" s="436"/>
      <c r="P954" s="436"/>
      <c r="Q954" s="436"/>
      <c r="R954" s="436"/>
      <c r="S954" s="436"/>
      <c r="T954" s="436"/>
      <c r="U954" s="436"/>
      <c r="V954" s="436"/>
      <c r="W954" s="436"/>
      <c r="X954" s="436"/>
      <c r="Y954" s="436"/>
      <c r="Z954" s="436"/>
    </row>
    <row r="955" spans="1:26" ht="16.5" customHeight="1">
      <c r="A955" s="462"/>
      <c r="B955" s="463"/>
      <c r="C955" s="462"/>
      <c r="D955" s="464"/>
      <c r="E955" s="464"/>
      <c r="F955" s="464"/>
      <c r="G955" s="464"/>
      <c r="H955" s="464"/>
      <c r="I955" s="464"/>
      <c r="J955" s="464"/>
      <c r="K955" s="464"/>
      <c r="L955" s="464"/>
      <c r="M955" s="464"/>
      <c r="N955" s="436"/>
      <c r="O955" s="436"/>
      <c r="P955" s="436"/>
      <c r="Q955" s="436"/>
      <c r="R955" s="436"/>
      <c r="S955" s="436"/>
      <c r="T955" s="436"/>
      <c r="U955" s="436"/>
      <c r="V955" s="436"/>
      <c r="W955" s="436"/>
      <c r="X955" s="436"/>
      <c r="Y955" s="436"/>
      <c r="Z955" s="436"/>
    </row>
    <row r="956" spans="1:26" ht="16.5" customHeight="1">
      <c r="A956" s="462"/>
      <c r="B956" s="463"/>
      <c r="C956" s="462"/>
      <c r="D956" s="464"/>
      <c r="E956" s="464"/>
      <c r="F956" s="464"/>
      <c r="G956" s="464"/>
      <c r="H956" s="464"/>
      <c r="I956" s="464"/>
      <c r="J956" s="464"/>
      <c r="K956" s="464"/>
      <c r="L956" s="464"/>
      <c r="M956" s="464"/>
      <c r="N956" s="436"/>
      <c r="O956" s="436"/>
      <c r="P956" s="436"/>
      <c r="Q956" s="436"/>
      <c r="R956" s="436"/>
      <c r="S956" s="436"/>
      <c r="T956" s="436"/>
      <c r="U956" s="436"/>
      <c r="V956" s="436"/>
      <c r="W956" s="436"/>
      <c r="X956" s="436"/>
      <c r="Y956" s="436"/>
      <c r="Z956" s="436"/>
    </row>
    <row r="957" spans="1:26" ht="16.5" customHeight="1">
      <c r="A957" s="462"/>
      <c r="B957" s="463"/>
      <c r="C957" s="462"/>
      <c r="D957" s="464"/>
      <c r="E957" s="464"/>
      <c r="F957" s="464"/>
      <c r="G957" s="464"/>
      <c r="H957" s="464"/>
      <c r="I957" s="464"/>
      <c r="J957" s="464"/>
      <c r="K957" s="464"/>
      <c r="L957" s="464"/>
      <c r="M957" s="464"/>
      <c r="N957" s="436"/>
      <c r="O957" s="436"/>
      <c r="P957" s="436"/>
      <c r="Q957" s="436"/>
      <c r="R957" s="436"/>
      <c r="S957" s="436"/>
      <c r="T957" s="436"/>
      <c r="U957" s="436"/>
      <c r="V957" s="436"/>
      <c r="W957" s="436"/>
      <c r="X957" s="436"/>
      <c r="Y957" s="436"/>
      <c r="Z957" s="436"/>
    </row>
    <row r="958" spans="1:26" ht="16.5" customHeight="1">
      <c r="A958" s="462"/>
      <c r="B958" s="463"/>
      <c r="C958" s="462"/>
      <c r="D958" s="464"/>
      <c r="E958" s="464"/>
      <c r="F958" s="464"/>
      <c r="G958" s="464"/>
      <c r="H958" s="464"/>
      <c r="I958" s="464"/>
      <c r="J958" s="464"/>
      <c r="K958" s="464"/>
      <c r="L958" s="464"/>
      <c r="M958" s="464"/>
      <c r="N958" s="436"/>
      <c r="O958" s="436"/>
      <c r="P958" s="436"/>
      <c r="Q958" s="436"/>
      <c r="R958" s="436"/>
      <c r="S958" s="436"/>
      <c r="T958" s="436"/>
      <c r="U958" s="436"/>
      <c r="V958" s="436"/>
      <c r="W958" s="436"/>
      <c r="X958" s="436"/>
      <c r="Y958" s="436"/>
      <c r="Z958" s="436"/>
    </row>
    <row r="959" spans="1:26" ht="16.5" customHeight="1">
      <c r="A959" s="462"/>
      <c r="B959" s="463"/>
      <c r="C959" s="462"/>
      <c r="D959" s="464"/>
      <c r="E959" s="464"/>
      <c r="F959" s="464"/>
      <c r="G959" s="464"/>
      <c r="H959" s="464"/>
      <c r="I959" s="464"/>
      <c r="J959" s="464"/>
      <c r="K959" s="464"/>
      <c r="L959" s="464"/>
      <c r="M959" s="464"/>
      <c r="N959" s="436"/>
      <c r="O959" s="436"/>
      <c r="P959" s="436"/>
      <c r="Q959" s="436"/>
      <c r="R959" s="436"/>
      <c r="S959" s="436"/>
      <c r="T959" s="436"/>
      <c r="U959" s="436"/>
      <c r="V959" s="436"/>
      <c r="W959" s="436"/>
      <c r="X959" s="436"/>
      <c r="Y959" s="436"/>
      <c r="Z959" s="436"/>
    </row>
    <row r="960" spans="1:26" ht="16.5" customHeight="1">
      <c r="A960" s="462"/>
      <c r="B960" s="463"/>
      <c r="C960" s="462"/>
      <c r="D960" s="464"/>
      <c r="E960" s="464"/>
      <c r="F960" s="464"/>
      <c r="G960" s="464"/>
      <c r="H960" s="464"/>
      <c r="I960" s="464"/>
      <c r="J960" s="464"/>
      <c r="K960" s="464"/>
      <c r="L960" s="464"/>
      <c r="M960" s="464"/>
      <c r="N960" s="436"/>
      <c r="O960" s="436"/>
      <c r="P960" s="436"/>
      <c r="Q960" s="436"/>
      <c r="R960" s="436"/>
      <c r="S960" s="436"/>
      <c r="T960" s="436"/>
      <c r="U960" s="436"/>
      <c r="V960" s="436"/>
      <c r="W960" s="436"/>
      <c r="X960" s="436"/>
      <c r="Y960" s="436"/>
      <c r="Z960" s="436"/>
    </row>
    <row r="961" spans="1:26" ht="16.5" customHeight="1">
      <c r="A961" s="462"/>
      <c r="B961" s="463"/>
      <c r="C961" s="462"/>
      <c r="D961" s="464"/>
      <c r="E961" s="464"/>
      <c r="F961" s="464"/>
      <c r="G961" s="464"/>
      <c r="H961" s="464"/>
      <c r="I961" s="464"/>
      <c r="J961" s="464"/>
      <c r="K961" s="464"/>
      <c r="L961" s="464"/>
      <c r="M961" s="464"/>
      <c r="N961" s="436"/>
      <c r="O961" s="436"/>
      <c r="P961" s="436"/>
      <c r="Q961" s="436"/>
      <c r="R961" s="436"/>
      <c r="S961" s="436"/>
      <c r="T961" s="436"/>
      <c r="U961" s="436"/>
      <c r="V961" s="436"/>
      <c r="W961" s="436"/>
      <c r="X961" s="436"/>
      <c r="Y961" s="436"/>
      <c r="Z961" s="436"/>
    </row>
    <row r="962" spans="1:26" ht="16.5" customHeight="1">
      <c r="A962" s="462"/>
      <c r="B962" s="463"/>
      <c r="C962" s="462"/>
      <c r="D962" s="464"/>
      <c r="E962" s="464"/>
      <c r="F962" s="464"/>
      <c r="G962" s="464"/>
      <c r="H962" s="464"/>
      <c r="I962" s="464"/>
      <c r="J962" s="464"/>
      <c r="K962" s="464"/>
      <c r="L962" s="464"/>
      <c r="M962" s="464"/>
      <c r="N962" s="436"/>
      <c r="O962" s="436"/>
      <c r="P962" s="436"/>
      <c r="Q962" s="436"/>
      <c r="R962" s="436"/>
      <c r="S962" s="436"/>
      <c r="T962" s="436"/>
      <c r="U962" s="436"/>
      <c r="V962" s="436"/>
      <c r="W962" s="436"/>
      <c r="X962" s="436"/>
      <c r="Y962" s="436"/>
      <c r="Z962" s="436"/>
    </row>
    <row r="963" spans="1:26" ht="16.5" customHeight="1">
      <c r="A963" s="462"/>
      <c r="B963" s="463"/>
      <c r="C963" s="462"/>
      <c r="D963" s="464"/>
      <c r="E963" s="464"/>
      <c r="F963" s="464"/>
      <c r="G963" s="464"/>
      <c r="H963" s="464"/>
      <c r="I963" s="464"/>
      <c r="J963" s="464"/>
      <c r="K963" s="464"/>
      <c r="L963" s="464"/>
      <c r="M963" s="464"/>
      <c r="N963" s="436"/>
      <c r="O963" s="436"/>
      <c r="P963" s="436"/>
      <c r="Q963" s="436"/>
      <c r="R963" s="436"/>
      <c r="S963" s="436"/>
      <c r="T963" s="436"/>
      <c r="U963" s="436"/>
      <c r="V963" s="436"/>
      <c r="W963" s="436"/>
      <c r="X963" s="436"/>
      <c r="Y963" s="436"/>
      <c r="Z963" s="436"/>
    </row>
    <row r="964" spans="1:26" ht="16.5" customHeight="1">
      <c r="A964" s="462"/>
      <c r="B964" s="463"/>
      <c r="C964" s="462"/>
      <c r="D964" s="464"/>
      <c r="E964" s="464"/>
      <c r="F964" s="464"/>
      <c r="G964" s="464"/>
      <c r="H964" s="464"/>
      <c r="I964" s="464"/>
      <c r="J964" s="464"/>
      <c r="K964" s="464"/>
      <c r="L964" s="464"/>
      <c r="M964" s="464"/>
      <c r="N964" s="436"/>
      <c r="O964" s="436"/>
      <c r="P964" s="436"/>
      <c r="Q964" s="436"/>
      <c r="R964" s="436"/>
      <c r="S964" s="436"/>
      <c r="T964" s="436"/>
      <c r="U964" s="436"/>
      <c r="V964" s="436"/>
      <c r="W964" s="436"/>
      <c r="X964" s="436"/>
      <c r="Y964" s="436"/>
      <c r="Z964" s="436"/>
    </row>
    <row r="965" spans="1:26" ht="16.5" customHeight="1">
      <c r="A965" s="462"/>
      <c r="B965" s="463"/>
      <c r="C965" s="462"/>
      <c r="D965" s="464"/>
      <c r="E965" s="464"/>
      <c r="F965" s="464"/>
      <c r="G965" s="464"/>
      <c r="H965" s="464"/>
      <c r="I965" s="464"/>
      <c r="J965" s="464"/>
      <c r="K965" s="464"/>
      <c r="L965" s="464"/>
      <c r="M965" s="464"/>
      <c r="N965" s="436"/>
      <c r="O965" s="436"/>
      <c r="P965" s="436"/>
      <c r="Q965" s="436"/>
      <c r="R965" s="436"/>
      <c r="S965" s="436"/>
      <c r="T965" s="436"/>
      <c r="U965" s="436"/>
      <c r="V965" s="436"/>
      <c r="W965" s="436"/>
      <c r="X965" s="436"/>
      <c r="Y965" s="436"/>
      <c r="Z965" s="436"/>
    </row>
    <row r="966" spans="1:26" ht="16.5" customHeight="1">
      <c r="A966" s="462"/>
      <c r="B966" s="463"/>
      <c r="C966" s="462"/>
      <c r="D966" s="464"/>
      <c r="E966" s="464"/>
      <c r="F966" s="464"/>
      <c r="G966" s="464"/>
      <c r="H966" s="464"/>
      <c r="I966" s="464"/>
      <c r="J966" s="464"/>
      <c r="K966" s="464"/>
      <c r="L966" s="464"/>
      <c r="M966" s="464"/>
      <c r="N966" s="436"/>
      <c r="O966" s="436"/>
      <c r="P966" s="436"/>
      <c r="Q966" s="436"/>
      <c r="R966" s="436"/>
      <c r="S966" s="436"/>
      <c r="T966" s="436"/>
      <c r="U966" s="436"/>
      <c r="V966" s="436"/>
      <c r="W966" s="436"/>
      <c r="X966" s="436"/>
      <c r="Y966" s="436"/>
      <c r="Z966" s="436"/>
    </row>
    <row r="967" spans="1:26" ht="16.5" customHeight="1">
      <c r="A967" s="462"/>
      <c r="B967" s="463"/>
      <c r="C967" s="462"/>
      <c r="D967" s="464"/>
      <c r="E967" s="464"/>
      <c r="F967" s="464"/>
      <c r="G967" s="464"/>
      <c r="H967" s="464"/>
      <c r="I967" s="464"/>
      <c r="J967" s="464"/>
      <c r="K967" s="464"/>
      <c r="L967" s="464"/>
      <c r="M967" s="464"/>
      <c r="N967" s="436"/>
      <c r="O967" s="436"/>
      <c r="P967" s="436"/>
      <c r="Q967" s="436"/>
      <c r="R967" s="436"/>
      <c r="S967" s="436"/>
      <c r="T967" s="436"/>
      <c r="U967" s="436"/>
      <c r="V967" s="436"/>
      <c r="W967" s="436"/>
      <c r="X967" s="436"/>
      <c r="Y967" s="436"/>
      <c r="Z967" s="436"/>
    </row>
    <row r="968" spans="1:26" ht="16.5" customHeight="1">
      <c r="A968" s="462"/>
      <c r="B968" s="463"/>
      <c r="C968" s="462"/>
      <c r="D968" s="464"/>
      <c r="E968" s="464"/>
      <c r="F968" s="464"/>
      <c r="G968" s="464"/>
      <c r="H968" s="464"/>
      <c r="I968" s="464"/>
      <c r="J968" s="464"/>
      <c r="K968" s="464"/>
      <c r="L968" s="464"/>
      <c r="M968" s="464"/>
      <c r="N968" s="436"/>
      <c r="O968" s="436"/>
      <c r="P968" s="436"/>
      <c r="Q968" s="436"/>
      <c r="R968" s="436"/>
      <c r="S968" s="436"/>
      <c r="T968" s="436"/>
      <c r="U968" s="436"/>
      <c r="V968" s="436"/>
      <c r="W968" s="436"/>
      <c r="X968" s="436"/>
      <c r="Y968" s="436"/>
      <c r="Z968" s="436"/>
    </row>
    <row r="969" spans="1:26" ht="16.5" customHeight="1">
      <c r="A969" s="462"/>
      <c r="B969" s="463"/>
      <c r="C969" s="462"/>
      <c r="D969" s="464"/>
      <c r="E969" s="464"/>
      <c r="F969" s="464"/>
      <c r="G969" s="464"/>
      <c r="H969" s="464"/>
      <c r="I969" s="464"/>
      <c r="J969" s="464"/>
      <c r="K969" s="464"/>
      <c r="L969" s="464"/>
      <c r="M969" s="464"/>
      <c r="N969" s="436"/>
      <c r="O969" s="436"/>
      <c r="P969" s="436"/>
      <c r="Q969" s="436"/>
      <c r="R969" s="436"/>
      <c r="S969" s="436"/>
      <c r="T969" s="436"/>
      <c r="U969" s="436"/>
      <c r="V969" s="436"/>
      <c r="W969" s="436"/>
      <c r="X969" s="436"/>
      <c r="Y969" s="436"/>
      <c r="Z969" s="436"/>
    </row>
    <row r="970" spans="1:26" ht="16.5" customHeight="1">
      <c r="A970" s="462"/>
      <c r="B970" s="463"/>
      <c r="C970" s="462"/>
      <c r="D970" s="464"/>
      <c r="E970" s="464"/>
      <c r="F970" s="464"/>
      <c r="G970" s="464"/>
      <c r="H970" s="464"/>
      <c r="I970" s="464"/>
      <c r="J970" s="464"/>
      <c r="K970" s="464"/>
      <c r="L970" s="464"/>
      <c r="M970" s="464"/>
      <c r="N970" s="436"/>
      <c r="O970" s="436"/>
      <c r="P970" s="436"/>
      <c r="Q970" s="436"/>
      <c r="R970" s="436"/>
      <c r="S970" s="436"/>
      <c r="T970" s="436"/>
      <c r="U970" s="436"/>
      <c r="V970" s="436"/>
      <c r="W970" s="436"/>
      <c r="X970" s="436"/>
      <c r="Y970" s="436"/>
      <c r="Z970" s="436"/>
    </row>
    <row r="971" spans="1:26" ht="16.5" customHeight="1">
      <c r="A971" s="462"/>
      <c r="B971" s="463"/>
      <c r="C971" s="462"/>
      <c r="D971" s="464"/>
      <c r="E971" s="464"/>
      <c r="F971" s="464"/>
      <c r="G971" s="464"/>
      <c r="H971" s="464"/>
      <c r="I971" s="464"/>
      <c r="J971" s="464"/>
      <c r="K971" s="464"/>
      <c r="L971" s="464"/>
      <c r="M971" s="464"/>
      <c r="N971" s="436"/>
      <c r="O971" s="436"/>
      <c r="P971" s="436"/>
      <c r="Q971" s="436"/>
      <c r="R971" s="436"/>
      <c r="S971" s="436"/>
      <c r="T971" s="436"/>
      <c r="U971" s="436"/>
      <c r="V971" s="436"/>
      <c r="W971" s="436"/>
      <c r="X971" s="436"/>
      <c r="Y971" s="436"/>
      <c r="Z971" s="436"/>
    </row>
    <row r="972" spans="1:26" ht="16.5" customHeight="1">
      <c r="A972" s="462"/>
      <c r="B972" s="463"/>
      <c r="C972" s="462"/>
      <c r="D972" s="464"/>
      <c r="E972" s="464"/>
      <c r="F972" s="464"/>
      <c r="G972" s="464"/>
      <c r="H972" s="464"/>
      <c r="I972" s="464"/>
      <c r="J972" s="464"/>
      <c r="K972" s="464"/>
      <c r="L972" s="464"/>
      <c r="M972" s="464"/>
      <c r="N972" s="436"/>
      <c r="O972" s="436"/>
      <c r="P972" s="436"/>
      <c r="Q972" s="436"/>
      <c r="R972" s="436"/>
      <c r="S972" s="436"/>
      <c r="T972" s="436"/>
      <c r="U972" s="436"/>
      <c r="V972" s="436"/>
      <c r="W972" s="436"/>
      <c r="X972" s="436"/>
      <c r="Y972" s="436"/>
      <c r="Z972" s="436"/>
    </row>
    <row r="973" spans="1:26" ht="16.5" customHeight="1">
      <c r="A973" s="462"/>
      <c r="B973" s="463"/>
      <c r="C973" s="462"/>
      <c r="D973" s="464"/>
      <c r="E973" s="464"/>
      <c r="F973" s="464"/>
      <c r="G973" s="464"/>
      <c r="H973" s="464"/>
      <c r="I973" s="464"/>
      <c r="J973" s="464"/>
      <c r="K973" s="464"/>
      <c r="L973" s="464"/>
      <c r="M973" s="464"/>
      <c r="N973" s="436"/>
      <c r="O973" s="436"/>
      <c r="P973" s="436"/>
      <c r="Q973" s="436"/>
      <c r="R973" s="436"/>
      <c r="S973" s="436"/>
      <c r="T973" s="436"/>
      <c r="U973" s="436"/>
      <c r="V973" s="436"/>
      <c r="W973" s="436"/>
      <c r="X973" s="436"/>
      <c r="Y973" s="436"/>
      <c r="Z973" s="436"/>
    </row>
    <row r="974" spans="1:26" ht="16.5" customHeight="1">
      <c r="A974" s="462"/>
      <c r="B974" s="463"/>
      <c r="C974" s="462"/>
      <c r="D974" s="464"/>
      <c r="E974" s="464"/>
      <c r="F974" s="464"/>
      <c r="G974" s="464"/>
      <c r="H974" s="464"/>
      <c r="I974" s="464"/>
      <c r="J974" s="464"/>
      <c r="K974" s="464"/>
      <c r="L974" s="464"/>
      <c r="M974" s="464"/>
      <c r="N974" s="436"/>
      <c r="O974" s="436"/>
      <c r="P974" s="436"/>
      <c r="Q974" s="436"/>
      <c r="R974" s="436"/>
      <c r="S974" s="436"/>
      <c r="T974" s="436"/>
      <c r="U974" s="436"/>
      <c r="V974" s="436"/>
      <c r="W974" s="436"/>
      <c r="X974" s="436"/>
      <c r="Y974" s="436"/>
      <c r="Z974" s="436"/>
    </row>
    <row r="975" spans="1:26" ht="16.5" customHeight="1">
      <c r="A975" s="462"/>
      <c r="B975" s="463"/>
      <c r="C975" s="462"/>
      <c r="D975" s="464"/>
      <c r="E975" s="464"/>
      <c r="F975" s="464"/>
      <c r="G975" s="464"/>
      <c r="H975" s="464"/>
      <c r="I975" s="464"/>
      <c r="J975" s="464"/>
      <c r="K975" s="464"/>
      <c r="L975" s="464"/>
      <c r="M975" s="464"/>
      <c r="N975" s="436"/>
      <c r="O975" s="436"/>
      <c r="P975" s="436"/>
      <c r="Q975" s="436"/>
      <c r="R975" s="436"/>
      <c r="S975" s="436"/>
      <c r="T975" s="436"/>
      <c r="U975" s="436"/>
      <c r="V975" s="436"/>
      <c r="W975" s="436"/>
      <c r="X975" s="436"/>
      <c r="Y975" s="436"/>
      <c r="Z975" s="436"/>
    </row>
    <row r="976" spans="1:26" ht="16.5" customHeight="1">
      <c r="A976" s="462"/>
      <c r="B976" s="463"/>
      <c r="C976" s="462"/>
      <c r="D976" s="464"/>
      <c r="E976" s="464"/>
      <c r="F976" s="464"/>
      <c r="G976" s="464"/>
      <c r="H976" s="464"/>
      <c r="I976" s="464"/>
      <c r="J976" s="464"/>
      <c r="K976" s="464"/>
      <c r="L976" s="464"/>
      <c r="M976" s="464"/>
      <c r="N976" s="436"/>
      <c r="O976" s="436"/>
      <c r="P976" s="436"/>
      <c r="Q976" s="436"/>
      <c r="R976" s="436"/>
      <c r="S976" s="436"/>
      <c r="T976" s="436"/>
      <c r="U976" s="436"/>
      <c r="V976" s="436"/>
      <c r="W976" s="436"/>
      <c r="X976" s="436"/>
      <c r="Y976" s="436"/>
      <c r="Z976" s="436"/>
    </row>
    <row r="977" spans="1:26" ht="16.5" customHeight="1">
      <c r="A977" s="462"/>
      <c r="B977" s="463"/>
      <c r="C977" s="462"/>
      <c r="D977" s="464"/>
      <c r="E977" s="464"/>
      <c r="F977" s="464"/>
      <c r="G977" s="464"/>
      <c r="H977" s="464"/>
      <c r="I977" s="464"/>
      <c r="J977" s="464"/>
      <c r="K977" s="464"/>
      <c r="L977" s="464"/>
      <c r="M977" s="464"/>
      <c r="N977" s="436"/>
      <c r="O977" s="436"/>
      <c r="P977" s="436"/>
      <c r="Q977" s="436"/>
      <c r="R977" s="436"/>
      <c r="S977" s="436"/>
      <c r="T977" s="436"/>
      <c r="U977" s="436"/>
      <c r="V977" s="436"/>
      <c r="W977" s="436"/>
      <c r="X977" s="436"/>
      <c r="Y977" s="436"/>
      <c r="Z977" s="436"/>
    </row>
    <row r="978" spans="1:26" ht="16.5" customHeight="1">
      <c r="A978" s="462"/>
      <c r="B978" s="463"/>
      <c r="C978" s="462"/>
      <c r="D978" s="464"/>
      <c r="E978" s="464"/>
      <c r="F978" s="464"/>
      <c r="G978" s="464"/>
      <c r="H978" s="464"/>
      <c r="I978" s="464"/>
      <c r="J978" s="464"/>
      <c r="K978" s="464"/>
      <c r="L978" s="464"/>
      <c r="M978" s="464"/>
      <c r="N978" s="436"/>
      <c r="O978" s="436"/>
      <c r="P978" s="436"/>
      <c r="Q978" s="436"/>
      <c r="R978" s="436"/>
      <c r="S978" s="436"/>
      <c r="T978" s="436"/>
      <c r="U978" s="436"/>
      <c r="V978" s="436"/>
      <c r="W978" s="436"/>
      <c r="X978" s="436"/>
      <c r="Y978" s="436"/>
      <c r="Z978" s="436"/>
    </row>
    <row r="979" spans="1:26" ht="16.5" customHeight="1">
      <c r="A979" s="462"/>
      <c r="B979" s="463"/>
      <c r="C979" s="462"/>
      <c r="D979" s="464"/>
      <c r="E979" s="464"/>
      <c r="F979" s="464"/>
      <c r="G979" s="464"/>
      <c r="H979" s="464"/>
      <c r="I979" s="464"/>
      <c r="J979" s="464"/>
      <c r="K979" s="464"/>
      <c r="L979" s="464"/>
      <c r="M979" s="464"/>
      <c r="N979" s="436"/>
      <c r="O979" s="436"/>
      <c r="P979" s="436"/>
      <c r="Q979" s="436"/>
      <c r="R979" s="436"/>
      <c r="S979" s="436"/>
      <c r="T979" s="436"/>
      <c r="U979" s="436"/>
      <c r="V979" s="436"/>
      <c r="W979" s="436"/>
      <c r="X979" s="436"/>
      <c r="Y979" s="436"/>
      <c r="Z979" s="436"/>
    </row>
    <row r="980" spans="1:26" ht="16.5" customHeight="1">
      <c r="A980" s="462"/>
      <c r="B980" s="463"/>
      <c r="C980" s="462"/>
      <c r="D980" s="464"/>
      <c r="E980" s="464"/>
      <c r="F980" s="464"/>
      <c r="G980" s="464"/>
      <c r="H980" s="464"/>
      <c r="I980" s="464"/>
      <c r="J980" s="464"/>
      <c r="K980" s="464"/>
      <c r="L980" s="464"/>
      <c r="M980" s="464"/>
      <c r="N980" s="436"/>
      <c r="O980" s="436"/>
      <c r="P980" s="436"/>
      <c r="Q980" s="436"/>
      <c r="R980" s="436"/>
      <c r="S980" s="436"/>
      <c r="T980" s="436"/>
      <c r="U980" s="436"/>
      <c r="V980" s="436"/>
      <c r="W980" s="436"/>
      <c r="X980" s="436"/>
      <c r="Y980" s="436"/>
      <c r="Z980" s="436"/>
    </row>
    <row r="981" spans="1:26" ht="16.5" customHeight="1">
      <c r="A981" s="462"/>
      <c r="B981" s="463"/>
      <c r="C981" s="462"/>
      <c r="D981" s="464"/>
      <c r="E981" s="464"/>
      <c r="F981" s="464"/>
      <c r="G981" s="464"/>
      <c r="H981" s="464"/>
      <c r="I981" s="464"/>
      <c r="J981" s="464"/>
      <c r="K981" s="464"/>
      <c r="L981" s="464"/>
      <c r="M981" s="464"/>
      <c r="N981" s="436"/>
      <c r="O981" s="436"/>
      <c r="P981" s="436"/>
      <c r="Q981" s="436"/>
      <c r="R981" s="436"/>
      <c r="S981" s="436"/>
      <c r="T981" s="436"/>
      <c r="U981" s="436"/>
      <c r="V981" s="436"/>
      <c r="W981" s="436"/>
      <c r="X981" s="436"/>
      <c r="Y981" s="436"/>
      <c r="Z981" s="436"/>
    </row>
    <row r="982" spans="1:26" ht="16.5" customHeight="1">
      <c r="A982" s="462"/>
      <c r="B982" s="463"/>
      <c r="C982" s="462"/>
      <c r="D982" s="464"/>
      <c r="E982" s="464"/>
      <c r="F982" s="464"/>
      <c r="G982" s="464"/>
      <c r="H982" s="464"/>
      <c r="I982" s="464"/>
      <c r="J982" s="464"/>
      <c r="K982" s="464"/>
      <c r="L982" s="464"/>
      <c r="M982" s="464"/>
      <c r="N982" s="436"/>
      <c r="O982" s="436"/>
      <c r="P982" s="436"/>
      <c r="Q982" s="436"/>
      <c r="R982" s="436"/>
      <c r="S982" s="436"/>
      <c r="T982" s="436"/>
      <c r="U982" s="436"/>
      <c r="V982" s="436"/>
      <c r="W982" s="436"/>
      <c r="X982" s="436"/>
      <c r="Y982" s="436"/>
      <c r="Z982" s="436"/>
    </row>
    <row r="983" spans="1:26" ht="16.5" customHeight="1">
      <c r="A983" s="462"/>
      <c r="B983" s="463"/>
      <c r="C983" s="462"/>
      <c r="D983" s="464"/>
      <c r="E983" s="464"/>
      <c r="F983" s="464"/>
      <c r="G983" s="464"/>
      <c r="H983" s="464"/>
      <c r="I983" s="464"/>
      <c r="J983" s="464"/>
      <c r="K983" s="464"/>
      <c r="L983" s="464"/>
      <c r="M983" s="464"/>
      <c r="N983" s="436"/>
      <c r="O983" s="436"/>
      <c r="P983" s="436"/>
      <c r="Q983" s="436"/>
      <c r="R983" s="436"/>
      <c r="S983" s="436"/>
      <c r="T983" s="436"/>
      <c r="U983" s="436"/>
      <c r="V983" s="436"/>
      <c r="W983" s="436"/>
      <c r="X983" s="436"/>
      <c r="Y983" s="436"/>
      <c r="Z983" s="436"/>
    </row>
    <row r="984" spans="1:26" ht="16.5" customHeight="1">
      <c r="A984" s="462"/>
      <c r="B984" s="463"/>
      <c r="C984" s="462"/>
      <c r="D984" s="464"/>
      <c r="E984" s="464"/>
      <c r="F984" s="464"/>
      <c r="G984" s="464"/>
      <c r="H984" s="464"/>
      <c r="I984" s="464"/>
      <c r="J984" s="464"/>
      <c r="K984" s="464"/>
      <c r="L984" s="464"/>
      <c r="M984" s="464"/>
      <c r="N984" s="436"/>
      <c r="O984" s="436"/>
      <c r="P984" s="436"/>
      <c r="Q984" s="436"/>
      <c r="R984" s="436"/>
      <c r="S984" s="436"/>
      <c r="T984" s="436"/>
      <c r="U984" s="436"/>
      <c r="V984" s="436"/>
      <c r="W984" s="436"/>
      <c r="X984" s="436"/>
      <c r="Y984" s="436"/>
      <c r="Z984" s="436"/>
    </row>
    <row r="985" spans="1:26" ht="16.5" customHeight="1">
      <c r="A985" s="462"/>
      <c r="B985" s="463"/>
      <c r="C985" s="462"/>
      <c r="D985" s="464"/>
      <c r="E985" s="464"/>
      <c r="F985" s="464"/>
      <c r="G985" s="464"/>
      <c r="H985" s="464"/>
      <c r="I985" s="464"/>
      <c r="J985" s="464"/>
      <c r="K985" s="464"/>
      <c r="L985" s="464"/>
      <c r="M985" s="464"/>
      <c r="N985" s="436"/>
      <c r="O985" s="436"/>
      <c r="P985" s="436"/>
      <c r="Q985" s="436"/>
      <c r="R985" s="436"/>
      <c r="S985" s="436"/>
      <c r="T985" s="436"/>
      <c r="U985" s="436"/>
      <c r="V985" s="436"/>
      <c r="W985" s="436"/>
      <c r="X985" s="436"/>
      <c r="Y985" s="436"/>
      <c r="Z985" s="436"/>
    </row>
    <row r="986" spans="1:26" ht="16.5" customHeight="1">
      <c r="A986" s="462"/>
      <c r="B986" s="463"/>
      <c r="C986" s="462"/>
      <c r="D986" s="464"/>
      <c r="E986" s="464"/>
      <c r="F986" s="464"/>
      <c r="G986" s="464"/>
      <c r="H986" s="464"/>
      <c r="I986" s="464"/>
      <c r="J986" s="464"/>
      <c r="K986" s="464"/>
      <c r="L986" s="464"/>
      <c r="M986" s="464"/>
      <c r="N986" s="436"/>
      <c r="O986" s="436"/>
      <c r="P986" s="436"/>
      <c r="Q986" s="436"/>
      <c r="R986" s="436"/>
      <c r="S986" s="436"/>
      <c r="T986" s="436"/>
      <c r="U986" s="436"/>
      <c r="V986" s="436"/>
      <c r="W986" s="436"/>
      <c r="X986" s="436"/>
      <c r="Y986" s="436"/>
      <c r="Z986" s="436"/>
    </row>
    <row r="987" spans="1:26" ht="16.5" customHeight="1">
      <c r="A987" s="462"/>
      <c r="B987" s="463"/>
      <c r="C987" s="462"/>
      <c r="D987" s="464"/>
      <c r="E987" s="464"/>
      <c r="F987" s="464"/>
      <c r="G987" s="464"/>
      <c r="H987" s="464"/>
      <c r="I987" s="464"/>
      <c r="J987" s="464"/>
      <c r="K987" s="464"/>
      <c r="L987" s="464"/>
      <c r="M987" s="464"/>
      <c r="N987" s="436"/>
      <c r="O987" s="436"/>
      <c r="P987" s="436"/>
      <c r="Q987" s="436"/>
      <c r="R987" s="436"/>
      <c r="S987" s="436"/>
      <c r="T987" s="436"/>
      <c r="U987" s="436"/>
      <c r="V987" s="436"/>
      <c r="W987" s="436"/>
      <c r="X987" s="436"/>
      <c r="Y987" s="436"/>
      <c r="Z987" s="436"/>
    </row>
    <row r="988" spans="1:26" ht="16.5" customHeight="1">
      <c r="A988" s="462"/>
      <c r="B988" s="463"/>
      <c r="C988" s="462"/>
      <c r="D988" s="464"/>
      <c r="E988" s="464"/>
      <c r="F988" s="464"/>
      <c r="G988" s="464"/>
      <c r="H988" s="464"/>
      <c r="I988" s="464"/>
      <c r="J988" s="464"/>
      <c r="K988" s="464"/>
      <c r="L988" s="464"/>
      <c r="M988" s="464"/>
      <c r="N988" s="436"/>
      <c r="O988" s="436"/>
      <c r="P988" s="436"/>
      <c r="Q988" s="436"/>
      <c r="R988" s="436"/>
      <c r="S988" s="436"/>
      <c r="T988" s="436"/>
      <c r="U988" s="436"/>
      <c r="V988" s="436"/>
      <c r="W988" s="436"/>
      <c r="X988" s="436"/>
      <c r="Y988" s="436"/>
      <c r="Z988" s="436"/>
    </row>
    <row r="989" spans="1:26" ht="16.5" customHeight="1">
      <c r="A989" s="462"/>
      <c r="B989" s="463"/>
      <c r="C989" s="462"/>
      <c r="D989" s="464"/>
      <c r="E989" s="464"/>
      <c r="F989" s="464"/>
      <c r="G989" s="464"/>
      <c r="H989" s="464"/>
      <c r="I989" s="464"/>
      <c r="J989" s="464"/>
      <c r="K989" s="464"/>
      <c r="L989" s="464"/>
      <c r="M989" s="464"/>
      <c r="N989" s="436"/>
      <c r="O989" s="436"/>
      <c r="P989" s="436"/>
      <c r="Q989" s="436"/>
      <c r="R989" s="436"/>
      <c r="S989" s="436"/>
      <c r="T989" s="436"/>
      <c r="U989" s="436"/>
      <c r="V989" s="436"/>
      <c r="W989" s="436"/>
      <c r="X989" s="436"/>
      <c r="Y989" s="436"/>
      <c r="Z989" s="436"/>
    </row>
    <row r="990" spans="1:26" ht="16.5" customHeight="1">
      <c r="A990" s="462"/>
      <c r="B990" s="463"/>
      <c r="C990" s="462"/>
      <c r="D990" s="464"/>
      <c r="E990" s="464"/>
      <c r="F990" s="464"/>
      <c r="G990" s="464"/>
      <c r="H990" s="464"/>
      <c r="I990" s="464"/>
      <c r="J990" s="464"/>
      <c r="K990" s="464"/>
      <c r="L990" s="464"/>
      <c r="M990" s="464"/>
      <c r="N990" s="436"/>
      <c r="O990" s="436"/>
      <c r="P990" s="436"/>
      <c r="Q990" s="436"/>
      <c r="R990" s="436"/>
      <c r="S990" s="436"/>
      <c r="T990" s="436"/>
      <c r="U990" s="436"/>
      <c r="V990" s="436"/>
      <c r="W990" s="436"/>
      <c r="X990" s="436"/>
      <c r="Y990" s="436"/>
      <c r="Z990" s="436"/>
    </row>
    <row r="991" spans="1:26" ht="16.5" customHeight="1">
      <c r="A991" s="462"/>
      <c r="B991" s="463"/>
      <c r="C991" s="462"/>
      <c r="D991" s="464"/>
      <c r="E991" s="464"/>
      <c r="F991" s="464"/>
      <c r="G991" s="464"/>
      <c r="H991" s="464"/>
      <c r="I991" s="464"/>
      <c r="J991" s="464"/>
      <c r="K991" s="464"/>
      <c r="L991" s="464"/>
      <c r="M991" s="464"/>
      <c r="N991" s="436"/>
      <c r="O991" s="436"/>
      <c r="P991" s="436"/>
      <c r="Q991" s="436"/>
      <c r="R991" s="436"/>
      <c r="S991" s="436"/>
      <c r="T991" s="436"/>
      <c r="U991" s="436"/>
      <c r="V991" s="436"/>
      <c r="W991" s="436"/>
      <c r="X991" s="436"/>
      <c r="Y991" s="436"/>
      <c r="Z991" s="436"/>
    </row>
    <row r="992" spans="1:26" ht="16.5" customHeight="1">
      <c r="A992" s="462"/>
      <c r="B992" s="463"/>
      <c r="C992" s="462"/>
      <c r="D992" s="464"/>
      <c r="E992" s="464"/>
      <c r="F992" s="464"/>
      <c r="G992" s="464"/>
      <c r="H992" s="464"/>
      <c r="I992" s="464"/>
      <c r="J992" s="464"/>
      <c r="K992" s="464"/>
      <c r="L992" s="464"/>
      <c r="M992" s="464"/>
      <c r="N992" s="436"/>
      <c r="O992" s="436"/>
      <c r="P992" s="436"/>
      <c r="Q992" s="436"/>
      <c r="R992" s="436"/>
      <c r="S992" s="436"/>
      <c r="T992" s="436"/>
      <c r="U992" s="436"/>
      <c r="V992" s="436"/>
      <c r="W992" s="436"/>
      <c r="X992" s="436"/>
      <c r="Y992" s="436"/>
      <c r="Z992" s="436"/>
    </row>
    <row r="993" spans="1:26" ht="16.5" customHeight="1">
      <c r="A993" s="462"/>
      <c r="B993" s="463"/>
      <c r="C993" s="462"/>
      <c r="D993" s="464"/>
      <c r="E993" s="464"/>
      <c r="F993" s="464"/>
      <c r="G993" s="464"/>
      <c r="H993" s="464"/>
      <c r="I993" s="464"/>
      <c r="J993" s="464"/>
      <c r="K993" s="464"/>
      <c r="L993" s="464"/>
      <c r="M993" s="464"/>
      <c r="N993" s="436"/>
      <c r="O993" s="436"/>
      <c r="P993" s="436"/>
      <c r="Q993" s="436"/>
      <c r="R993" s="436"/>
      <c r="S993" s="436"/>
      <c r="T993" s="436"/>
      <c r="U993" s="436"/>
      <c r="V993" s="436"/>
      <c r="W993" s="436"/>
      <c r="X993" s="436"/>
      <c r="Y993" s="436"/>
      <c r="Z993" s="436"/>
    </row>
    <row r="994" spans="1:26" ht="16.5" customHeight="1">
      <c r="A994" s="462"/>
      <c r="B994" s="463"/>
      <c r="C994" s="462"/>
      <c r="D994" s="464"/>
      <c r="E994" s="464"/>
      <c r="F994" s="464"/>
      <c r="G994" s="464"/>
      <c r="H994" s="464"/>
      <c r="I994" s="464"/>
      <c r="J994" s="464"/>
      <c r="K994" s="464"/>
      <c r="L994" s="464"/>
      <c r="M994" s="464"/>
      <c r="N994" s="436"/>
      <c r="O994" s="436"/>
      <c r="P994" s="436"/>
      <c r="Q994" s="436"/>
      <c r="R994" s="436"/>
      <c r="S994" s="436"/>
      <c r="T994" s="436"/>
      <c r="U994" s="436"/>
      <c r="V994" s="436"/>
      <c r="W994" s="436"/>
      <c r="X994" s="436"/>
      <c r="Y994" s="436"/>
      <c r="Z994" s="436"/>
    </row>
    <row r="995" spans="1:26" ht="16.5" customHeight="1">
      <c r="A995" s="462"/>
      <c r="B995" s="463"/>
      <c r="C995" s="462"/>
      <c r="D995" s="464"/>
      <c r="E995" s="464"/>
      <c r="F995" s="464"/>
      <c r="G995" s="464"/>
      <c r="H995" s="464"/>
      <c r="I995" s="464"/>
      <c r="J995" s="464"/>
      <c r="K995" s="464"/>
      <c r="L995" s="464"/>
      <c r="M995" s="464"/>
      <c r="N995" s="436"/>
      <c r="O995" s="436"/>
      <c r="P995" s="436"/>
      <c r="Q995" s="436"/>
      <c r="R995" s="436"/>
      <c r="S995" s="436"/>
      <c r="T995" s="436"/>
      <c r="U995" s="436"/>
      <c r="V995" s="436"/>
      <c r="W995" s="436"/>
      <c r="X995" s="436"/>
      <c r="Y995" s="436"/>
      <c r="Z995" s="436"/>
    </row>
    <row r="996" spans="1:26" ht="16.5" customHeight="1">
      <c r="A996" s="462"/>
      <c r="B996" s="463"/>
      <c r="C996" s="462"/>
      <c r="D996" s="464"/>
      <c r="E996" s="464"/>
      <c r="F996" s="464"/>
      <c r="G996" s="464"/>
      <c r="H996" s="464"/>
      <c r="I996" s="464"/>
      <c r="J996" s="464"/>
      <c r="K996" s="464"/>
      <c r="L996" s="464"/>
      <c r="M996" s="464"/>
      <c r="N996" s="436"/>
      <c r="O996" s="436"/>
      <c r="P996" s="436"/>
      <c r="Q996" s="436"/>
      <c r="R996" s="436"/>
      <c r="S996" s="436"/>
      <c r="T996" s="436"/>
      <c r="U996" s="436"/>
      <c r="V996" s="436"/>
      <c r="W996" s="436"/>
      <c r="X996" s="436"/>
      <c r="Y996" s="436"/>
      <c r="Z996" s="436"/>
    </row>
    <row r="997" spans="1:26" ht="16.5" customHeight="1">
      <c r="A997" s="462"/>
      <c r="B997" s="463"/>
      <c r="C997" s="462"/>
      <c r="D997" s="464"/>
      <c r="E997" s="464"/>
      <c r="F997" s="464"/>
      <c r="G997" s="464"/>
      <c r="H997" s="464"/>
      <c r="I997" s="464"/>
      <c r="J997" s="464"/>
      <c r="K997" s="464"/>
      <c r="L997" s="464"/>
      <c r="M997" s="464"/>
      <c r="N997" s="436"/>
      <c r="O997" s="436"/>
      <c r="P997" s="436"/>
      <c r="Q997" s="436"/>
      <c r="R997" s="436"/>
      <c r="S997" s="436"/>
      <c r="T997" s="436"/>
      <c r="U997" s="436"/>
      <c r="V997" s="436"/>
      <c r="W997" s="436"/>
      <c r="X997" s="436"/>
      <c r="Y997" s="436"/>
      <c r="Z997" s="436"/>
    </row>
    <row r="998" spans="1:26" ht="16.5" customHeight="1">
      <c r="A998" s="462"/>
      <c r="B998" s="463"/>
      <c r="C998" s="462"/>
      <c r="D998" s="464"/>
      <c r="E998" s="464"/>
      <c r="F998" s="464"/>
      <c r="G998" s="464"/>
      <c r="H998" s="464"/>
      <c r="I998" s="464"/>
      <c r="J998" s="464"/>
      <c r="K998" s="464"/>
      <c r="L998" s="464"/>
      <c r="M998" s="464"/>
      <c r="N998" s="436"/>
      <c r="O998" s="436"/>
      <c r="P998" s="436"/>
      <c r="Q998" s="436"/>
      <c r="R998" s="436"/>
      <c r="S998" s="436"/>
      <c r="T998" s="436"/>
      <c r="U998" s="436"/>
      <c r="V998" s="436"/>
      <c r="W998" s="436"/>
      <c r="X998" s="436"/>
      <c r="Y998" s="436"/>
      <c r="Z998" s="436"/>
    </row>
    <row r="999" spans="1:26" ht="16.5" customHeight="1">
      <c r="A999" s="462"/>
      <c r="B999" s="463"/>
      <c r="C999" s="462"/>
      <c r="D999" s="464"/>
      <c r="E999" s="464"/>
      <c r="F999" s="464"/>
      <c r="G999" s="464"/>
      <c r="H999" s="464"/>
      <c r="I999" s="464"/>
      <c r="J999" s="464"/>
      <c r="K999" s="464"/>
      <c r="L999" s="464"/>
      <c r="M999" s="464"/>
      <c r="N999" s="436"/>
      <c r="O999" s="436"/>
      <c r="P999" s="436"/>
      <c r="Q999" s="436"/>
      <c r="R999" s="436"/>
      <c r="S999" s="436"/>
      <c r="T999" s="436"/>
      <c r="U999" s="436"/>
      <c r="V999" s="436"/>
      <c r="W999" s="436"/>
      <c r="X999" s="436"/>
      <c r="Y999" s="436"/>
      <c r="Z999" s="436"/>
    </row>
    <row r="1000" spans="1:26" ht="16.5" customHeight="1">
      <c r="A1000" s="462"/>
      <c r="B1000" s="463"/>
      <c r="C1000" s="462"/>
      <c r="D1000" s="464"/>
      <c r="E1000" s="464"/>
      <c r="F1000" s="464"/>
      <c r="G1000" s="464"/>
      <c r="H1000" s="464"/>
      <c r="I1000" s="464"/>
      <c r="J1000" s="464"/>
      <c r="K1000" s="464"/>
      <c r="L1000" s="464"/>
      <c r="M1000" s="464"/>
      <c r="N1000" s="436"/>
      <c r="O1000" s="436"/>
      <c r="P1000" s="436"/>
      <c r="Q1000" s="436"/>
      <c r="R1000" s="436"/>
      <c r="S1000" s="436"/>
      <c r="T1000" s="436"/>
      <c r="U1000" s="436"/>
      <c r="V1000" s="436"/>
      <c r="W1000" s="436"/>
      <c r="X1000" s="436"/>
      <c r="Y1000" s="436"/>
      <c r="Z1000" s="436"/>
    </row>
  </sheetData>
  <mergeCells count="6">
    <mergeCell ref="A1:B1"/>
    <mergeCell ref="A2:A7"/>
    <mergeCell ref="D7:G7"/>
    <mergeCell ref="A8:A26"/>
    <mergeCell ref="A28:A34"/>
    <mergeCell ref="D34:G34"/>
  </mergeCells>
  <phoneticPr fontId="3"/>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144</vt:i4>
      </vt:variant>
    </vt:vector>
  </HeadingPairs>
  <TitlesOfParts>
    <vt:vector size="155" baseType="lpstr">
      <vt:lpstr>【見本】記入シート1</vt:lpstr>
      <vt:lpstr>【見本】記入シート2</vt:lpstr>
      <vt:lpstr>サービス申込みに必要な添付書類</vt:lpstr>
      <vt:lpstr>記入シート1</vt:lpstr>
      <vt:lpstr>記入シート2</vt:lpstr>
      <vt:lpstr>【多店舗用】記入シート3</vt:lpstr>
      <vt:lpstr>多店舗記入用</vt:lpstr>
      <vt:lpstr>WeChat公式アカウント登録準備リスト</vt:lpstr>
      <vt:lpstr>Ctrip申込書（店舗）</vt:lpstr>
      <vt:lpstr>Ctrip申込書（クーポン）</vt:lpstr>
      <vt:lpstr>大衆点評申込書</vt:lpstr>
      <vt:lpstr>【見本】記入シート1!■時間</vt:lpstr>
      <vt:lpstr>■時間</vt:lpstr>
      <vt:lpstr>【見本】記入シート1!■取扱区分</vt:lpstr>
      <vt:lpstr>■取扱区分</vt:lpstr>
      <vt:lpstr>【見本】記入シート1!■都道府県</vt:lpstr>
      <vt:lpstr>■都道府県</vt:lpstr>
      <vt:lpstr>【見本】記入シート1!■販売形態</vt:lpstr>
      <vt:lpstr>■販売形態</vt:lpstr>
      <vt:lpstr>【見本】記入シート1!■分</vt:lpstr>
      <vt:lpstr>■分</vt:lpstr>
      <vt:lpstr>【見本】記入シート2!auPAY業種</vt:lpstr>
      <vt:lpstr>記入シート2!auPAY業種</vt:lpstr>
      <vt:lpstr>d払い業態</vt:lpstr>
      <vt:lpstr>記入シート2!JCoin0000</vt:lpstr>
      <vt:lpstr>記入シート2!JCoin1000</vt:lpstr>
      <vt:lpstr>記入シート2!JCoin1100</vt:lpstr>
      <vt:lpstr>記入シート2!JCoin1200</vt:lpstr>
      <vt:lpstr>記入シート2!JCoin1300</vt:lpstr>
      <vt:lpstr>記入シート2!JCoin1400</vt:lpstr>
      <vt:lpstr>記入シート2!JCoin1500</vt:lpstr>
      <vt:lpstr>記入シート2!JCoin1600</vt:lpstr>
      <vt:lpstr>記入シート2!JCoin1700</vt:lpstr>
      <vt:lpstr>記入シート2!JCoin1800</vt:lpstr>
      <vt:lpstr>記入シート2!JCoin1900</vt:lpstr>
      <vt:lpstr>記入シート2!JCoin2000</vt:lpstr>
      <vt:lpstr>記入シート2!JCoin2100</vt:lpstr>
      <vt:lpstr>記入シート2!JCoin2200</vt:lpstr>
      <vt:lpstr>記入シート2!JCoin2300</vt:lpstr>
      <vt:lpstr>記入シート2!JCoin2400</vt:lpstr>
      <vt:lpstr>【見本】記入シート2!JCoin業種</vt:lpstr>
      <vt:lpstr>記入シート2!JCoin業種</vt:lpstr>
      <vt:lpstr>記入シート2!JKOPAY0000</vt:lpstr>
      <vt:lpstr>記入シート2!JKOPAY1000</vt:lpstr>
      <vt:lpstr>記入シート2!JKOPAY2000</vt:lpstr>
      <vt:lpstr>記入シート2!JKOPAY3000</vt:lpstr>
      <vt:lpstr>記入シート2!JKOPAY4000</vt:lpstr>
      <vt:lpstr>記入シート2!JKOPAY5000</vt:lpstr>
      <vt:lpstr>記入シート2!JKOPAY6000</vt:lpstr>
      <vt:lpstr>【見本】記入シート2!JKOPAY商品1</vt:lpstr>
      <vt:lpstr>記入シート2!JKOPAY商品1</vt:lpstr>
      <vt:lpstr>記入シート2!LinePayショッピング・小売</vt:lpstr>
      <vt:lpstr>記入シート2!LinePayスポーツ</vt:lpstr>
      <vt:lpstr>記入シート2!LinePayスポーツチーム・団体</vt:lpstr>
      <vt:lpstr>記入シート2!LinePayファッション</vt:lpstr>
      <vt:lpstr>記入シート2!LinePayペット</vt:lpstr>
      <vt:lpstr>記入シート2!LinePay医療機関・診療所</vt:lpstr>
      <vt:lpstr>記入シート2!LinePay飲食</vt:lpstr>
      <vt:lpstr>記入シート2!LinePay冠婚葬祭</vt:lpstr>
      <vt:lpstr>記入シート2!LinePay教育・習い事</vt:lpstr>
      <vt:lpstr>【見本】記入シート2!LinePay業種</vt:lpstr>
      <vt:lpstr>記入シート2!LinePay業種</vt:lpstr>
      <vt:lpstr>記入シート2!LinePay銀行・保険・金融</vt:lpstr>
      <vt:lpstr>記入シート2!LinePay建設・土木</vt:lpstr>
      <vt:lpstr>記入シート2!LinePay交通機関・サービス</vt:lpstr>
      <vt:lpstr>記入シート2!LinePay公共機関・施設</vt:lpstr>
      <vt:lpstr>記入シート2!LinePay寺院・神社・教会</vt:lpstr>
      <vt:lpstr>記入シート2!LinePay自動車・バイク</vt:lpstr>
      <vt:lpstr>記入シート2!LinePay宿泊施設</vt:lpstr>
      <vt:lpstr>記入シート2!LinePay生活関連サービス</vt:lpstr>
      <vt:lpstr>記入シート2!LinePay専門サービス</vt:lpstr>
      <vt:lpstr>記入シート2!LinePay選択してください</vt:lpstr>
      <vt:lpstr>記入シート2!LinePay団体</vt:lpstr>
      <vt:lpstr>記入シート2!LinePay通信・情報・メディア</vt:lpstr>
      <vt:lpstr>記入シート2!LinePay電気・ガス・エネルギー</vt:lpstr>
      <vt:lpstr>記入シート2!LinePay美容・サロン</vt:lpstr>
      <vt:lpstr>記入シート2!LinePay福祉・介護</vt:lpstr>
      <vt:lpstr>記入シート2!LinePay保育・学校</vt:lpstr>
      <vt:lpstr>記入シート2!LinePay旅行・エンタメ・レジャー</vt:lpstr>
      <vt:lpstr>記入シート2!Origamiカテゴリー</vt:lpstr>
      <vt:lpstr>記入シート2!Origamiコンビニ・スーパー・食料飲料品店</vt:lpstr>
      <vt:lpstr>記入シート2!Origamiファッション</vt:lpstr>
      <vt:lpstr>記入シート2!Origamiレジャー・エンターテイメント・フィットネス</vt:lpstr>
      <vt:lpstr>記入シート2!Origami医療</vt:lpstr>
      <vt:lpstr>記入シート2!Origami飲食</vt:lpstr>
      <vt:lpstr>記入シート2!Origami観光・宿泊</vt:lpstr>
      <vt:lpstr>記入シート2!Origami教育・習い事</vt:lpstr>
      <vt:lpstr>記入シート2!Origami交通・運送・運輸関連サービス</vt:lpstr>
      <vt:lpstr>記入シート2!Origami小売</vt:lpstr>
      <vt:lpstr>記入シート2!Origami専門サービス</vt:lpstr>
      <vt:lpstr>記入シート2!Origami選択してください</vt:lpstr>
      <vt:lpstr>記入シート2!Origami非営利・団体</vt:lpstr>
      <vt:lpstr>記入シート2!Origami美容</vt:lpstr>
      <vt:lpstr>記入シート2!Origami百貨店・量販店・専門店</vt:lpstr>
      <vt:lpstr>【見本】記入シート1!Print_Area</vt:lpstr>
      <vt:lpstr>サービス申込みに必要な添付書類!Print_Area</vt:lpstr>
      <vt:lpstr>記入シート1!Print_Area</vt:lpstr>
      <vt:lpstr>記入シート2!Print_Area</vt:lpstr>
      <vt:lpstr>記入シート2!WeChatPayビジネスカテゴリ</vt:lpstr>
      <vt:lpstr>記入シート2!サービス</vt:lpstr>
      <vt:lpstr>記入シート2!スクール</vt:lpstr>
      <vt:lpstr>記入シート2!ビューティ・リラクゼーション</vt:lpstr>
      <vt:lpstr>記入シート2!メルペイエンタメ</vt:lpstr>
      <vt:lpstr>記入シート2!メルペイオンラインサービス</vt:lpstr>
      <vt:lpstr>記入シート2!メルペイその他</vt:lpstr>
      <vt:lpstr>記入シート2!メルペイファッション</vt:lpstr>
      <vt:lpstr>記入シート2!メルペイホビー</vt:lpstr>
      <vt:lpstr>記入シート2!メルペイ医療・介護</vt:lpstr>
      <vt:lpstr>記入シート2!メルペイ飲食</vt:lpstr>
      <vt:lpstr>記入シート2!メルペイ学習・教育・保育</vt:lpstr>
      <vt:lpstr>記入シート2!メルペイ冠婚葬祭</vt:lpstr>
      <vt:lpstr>【見本】記入シート2!メルペイ業種</vt:lpstr>
      <vt:lpstr>記入シート2!メルペイ業種</vt:lpstr>
      <vt:lpstr>記入シート2!メルペイ交通・輸送</vt:lpstr>
      <vt:lpstr>記入シート2!メルペイ公共事業・通信</vt:lpstr>
      <vt:lpstr>記入シート2!メルペイ自動車関連</vt:lpstr>
      <vt:lpstr>記入シート2!メルペイ宿泊・娯楽・スポーツ等施設</vt:lpstr>
      <vt:lpstr>記入シート2!メルペイ小売総合</vt:lpstr>
      <vt:lpstr>記入シート2!メルペイ食料品</vt:lpstr>
      <vt:lpstr>記入シート2!メルペイ専門サービス</vt:lpstr>
      <vt:lpstr>記入シート2!メルペイ選択してください</vt:lpstr>
      <vt:lpstr>記入シート2!メルペイ電子機器</vt:lpstr>
      <vt:lpstr>記入シート2!メルペイ美容</vt:lpstr>
      <vt:lpstr>記入シート2!メルペイ暮らし</vt:lpstr>
      <vt:lpstr>記入シート2!メルペイ無人端末</vt:lpstr>
      <vt:lpstr>記入シート2!飲食</vt:lpstr>
      <vt:lpstr>学校・教育機関</vt:lpstr>
      <vt:lpstr>記入シート2!楽天ペイ0000</vt:lpstr>
      <vt:lpstr>記入シート2!楽天ペイ1000</vt:lpstr>
      <vt:lpstr>記入シート2!楽天ペイ1100</vt:lpstr>
      <vt:lpstr>記入シート2!楽天ペイ1200</vt:lpstr>
      <vt:lpstr>記入シート2!楽天ペイ1300</vt:lpstr>
      <vt:lpstr>記入シート2!楽天ペイ1400</vt:lpstr>
      <vt:lpstr>記入シート2!楽天ペイ1500</vt:lpstr>
      <vt:lpstr>記入シート2!楽天ペイ1600</vt:lpstr>
      <vt:lpstr>記入シート2!楽天ペイ1700</vt:lpstr>
      <vt:lpstr>記入シート2!楽天ペイ1800</vt:lpstr>
      <vt:lpstr>記入シート2!楽天ペイ1900</vt:lpstr>
      <vt:lpstr>記入シート2!楽天ペイ2000</vt:lpstr>
      <vt:lpstr>記入シート2!楽天ペイ2100</vt:lpstr>
      <vt:lpstr>記入シート2!楽天ペイ2200</vt:lpstr>
      <vt:lpstr>記入シート2!楽天ペイ2300</vt:lpstr>
      <vt:lpstr>記入シート2!楽天ペイ2400</vt:lpstr>
      <vt:lpstr>記入シート2!楽天ペイ2500</vt:lpstr>
      <vt:lpstr>記入シート2!楽天ペイ2600</vt:lpstr>
      <vt:lpstr>【見本】記入シート2!楽天ペイ大項目</vt:lpstr>
      <vt:lpstr>記入シート2!楽天ペイ大項目</vt:lpstr>
      <vt:lpstr>記入シート2!娯楽</vt:lpstr>
      <vt:lpstr>記入シート2!交通</vt:lpstr>
      <vt:lpstr>記入シート2!行政・公共サービス</vt:lpstr>
      <vt:lpstr>記入シート2!商品1</vt:lpstr>
      <vt:lpstr>記入シート2!小売</vt:lpstr>
      <vt:lpstr>記入シート2!選択してください</vt:lpstr>
      <vt:lpstr>【見本】記入シート2!病院</vt:lpstr>
      <vt:lpstr>記入シート2!病院</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奥川　直人（SBPS）</dc:creator>
  <cp:lastModifiedBy>堀内　直也（SBPS）</cp:lastModifiedBy>
  <cp:lastPrinted>2018-10-25T07:50:36Z</cp:lastPrinted>
  <dcterms:created xsi:type="dcterms:W3CDTF">2014-02-15T10:05:44Z</dcterms:created>
  <dcterms:modified xsi:type="dcterms:W3CDTF">2024-09-06T11:55:02Z</dcterms:modified>
</cp:coreProperties>
</file>